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8/event simulator/to publish/"/>
    </mc:Choice>
  </mc:AlternateContent>
  <xr:revisionPtr revIDLastSave="0" documentId="8_{B27F8633-39C2-44B6-AB61-BDF04DDCEE53}" xr6:coauthVersionLast="28" xr6:coauthVersionMax="28" xr10:uidLastSave="{00000000-0000-0000-0000-000000000000}"/>
  <bookViews>
    <workbookView xWindow="0" yWindow="0" windowWidth="13080" windowHeight="6180" tabRatio="730" xr2:uid="{00000000-000D-0000-FFFF-FFFF00000000}"/>
  </bookViews>
  <sheets>
    <sheet name="instructions and FAQ" sheetId="14" r:id="rId1"/>
    <sheet name="team match array" sheetId="19" state="hidden" r:id="rId2"/>
    <sheet name="images" sheetId="34" r:id="rId3"/>
    <sheet name="event keys" sheetId="13" r:id="rId4"/>
    <sheet name="data import sorted" sheetId="15" state="hidden" r:id="rId5"/>
    <sheet name="data import" sheetId="3" r:id="rId6"/>
    <sheet name="team lookup" sheetId="6" r:id="rId7"/>
    <sheet name="match lookup" sheetId="7" r:id="rId8"/>
    <sheet name="seed values sorted" sheetId="21" state="hidden" r:id="rId9"/>
    <sheet name="all seed values" sheetId="37" state="hidden" r:id="rId10"/>
    <sheet name="seed values" sheetId="23" r:id="rId11"/>
    <sheet name="calculated contributions sorted" sheetId="18" state="hidden" r:id="rId12"/>
    <sheet name="calculated contributions" sheetId="4" r:id="rId13"/>
    <sheet name="predicted contributions sorted" sheetId="17" state="hidden" r:id="rId14"/>
    <sheet name="predicted contributions" sheetId="11" r:id="rId15"/>
    <sheet name="rankings sorted" sheetId="24" state="hidden" r:id="rId16"/>
    <sheet name="predicted rankings sorted" sheetId="16" state="hidden" r:id="rId17"/>
    <sheet name="predicted rankings" sheetId="8" state="hidden" r:id="rId18"/>
    <sheet name="rankings" sheetId="25" r:id="rId19"/>
    <sheet name="awards" sheetId="38" state="hidden" r:id="rId20"/>
    <sheet name="actual rankings" sheetId="27" state="hidden" r:id="rId21"/>
    <sheet name="simulation results" sheetId="10" state="hidden" r:id="rId22"/>
  </sheets>
  <functionGroups builtInGroupCount="19"/>
  <definedNames>
    <definedName name="_xlnm._FilterDatabase" localSheetId="20" hidden="1">'actual rankings'!$A$2:$GX$2</definedName>
    <definedName name="_xlnm._FilterDatabase" localSheetId="9" hidden="1">'all seed values'!$A$4:$CD$4</definedName>
    <definedName name="_xlnm._FilterDatabase" localSheetId="12" hidden="1">'calculated contributions'!$A$2:$AZ$2</definedName>
    <definedName name="_xlnm._FilterDatabase" localSheetId="5" hidden="1">'data import'!$A$5:$DL$5</definedName>
    <definedName name="_xlnm._FilterDatabase" localSheetId="3" hidden="1">'event keys'!$A$5:$E$5</definedName>
    <definedName name="_xlnm._FilterDatabase" localSheetId="14" hidden="1">'predicted contributions'!$A$2:$AZ$2</definedName>
    <definedName name="_xlnm._FilterDatabase" localSheetId="13" hidden="1">'predicted contributions sorted'!$A$2:$AZ$2</definedName>
    <definedName name="_xlnm._FilterDatabase" localSheetId="17" hidden="1">'predicted rankings'!$A$2:$GX$2</definedName>
    <definedName name="_xlnm._FilterDatabase" localSheetId="18" hidden="1">rankings!$A$2:$G$2</definedName>
    <definedName name="_xlnm._FilterDatabase" localSheetId="10" hidden="1">'seed values'!$A$2:$BJ$2</definedName>
    <definedName name="q_match_data">'data import sorted'!$C$6:$SF$18</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7" l="1"/>
  <c r="BW10" i="6"/>
  <c r="BV10" i="6"/>
  <c r="BU10" i="6"/>
  <c r="BT10" i="6"/>
  <c r="BS10" i="6"/>
  <c r="BR10" i="6"/>
  <c r="BQ10" i="6"/>
  <c r="BW9" i="6"/>
  <c r="BV9" i="6"/>
  <c r="BU9" i="6"/>
  <c r="BT9" i="6"/>
  <c r="BS9" i="6"/>
  <c r="BR9" i="6"/>
  <c r="BQ9" i="6"/>
  <c r="X14" i="7" l="1"/>
  <c r="AG14" i="7"/>
  <c r="AY14" i="7"/>
  <c r="BG14" i="7"/>
  <c r="N15" i="7"/>
  <c r="U15" i="7"/>
  <c r="AB15" i="7"/>
  <c r="AJ15" i="7"/>
  <c r="BF15" i="7"/>
  <c r="D28" i="7" s="1"/>
  <c r="U14" i="7"/>
  <c r="B15" i="7" s="1"/>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B28" i="7" l="1"/>
  <c r="E28" i="7" s="1"/>
  <c r="B30" i="7"/>
  <c r="AH47" i="6"/>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M45" i="6"/>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B13" i="7" l="1"/>
  <c r="E13" i="7" s="1"/>
  <c r="CF19" i="6"/>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K12" i="6" l="1"/>
  <c r="I12" i="6"/>
  <c r="J12" i="6"/>
  <c r="L12" i="6"/>
  <c r="M12" i="6"/>
  <c r="K9" i="6"/>
  <c r="L9" i="6"/>
  <c r="I9" i="6"/>
  <c r="J9" i="6"/>
  <c r="H12" i="6"/>
  <c r="G12" i="6"/>
  <c r="F12" i="6"/>
  <c r="D12" i="6"/>
  <c r="E12" i="6"/>
  <c r="C13" i="6"/>
  <c r="B13" i="6"/>
  <c r="E9" i="6"/>
  <c r="D9" i="6"/>
  <c r="H9" i="6"/>
  <c r="F9" i="6"/>
  <c r="G9" i="6"/>
  <c r="CF22" i="6"/>
  <c r="A14" i="6"/>
  <c r="A10" i="6"/>
  <c r="CE23" i="6"/>
  <c r="N12" i="6" l="1"/>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J11" i="6"/>
  <c r="CE28" i="6"/>
  <c r="N17" i="6" l="1"/>
  <c r="K18" i="6"/>
  <c r="I18" i="6"/>
  <c r="L18" i="6"/>
  <c r="M18" i="6"/>
  <c r="J18" i="6"/>
  <c r="H18" i="6"/>
  <c r="G18" i="6"/>
  <c r="F18" i="6"/>
  <c r="C19" i="6"/>
  <c r="B19" i="6"/>
  <c r="E18" i="6"/>
  <c r="D18" i="6"/>
  <c r="CF28" i="6"/>
  <c r="A20" i="6"/>
  <c r="CJ12" i="6"/>
  <c r="CJ13" i="6"/>
  <c r="CJ18" i="6"/>
  <c r="CJ23" i="6"/>
  <c r="CJ16" i="6"/>
  <c r="CJ17" i="6"/>
  <c r="CJ22" i="6"/>
  <c r="CJ24" i="6"/>
  <c r="CJ20" i="6"/>
  <c r="CJ21" i="6"/>
  <c r="CJ15" i="6"/>
  <c r="CJ14" i="6"/>
  <c r="CJ19" i="6"/>
  <c r="CJ9" i="6"/>
  <c r="CJ10" i="6"/>
  <c r="CE29" i="6"/>
  <c r="A29" i="6" l="1"/>
  <c r="C29" i="6" s="1"/>
  <c r="N18" i="6"/>
  <c r="I19" i="6"/>
  <c r="M19" i="6"/>
  <c r="J19" i="6"/>
  <c r="K19" i="6"/>
  <c r="L19" i="6"/>
  <c r="C20" i="6"/>
  <c r="B20" i="6"/>
  <c r="H19" i="6"/>
  <c r="G19" i="6"/>
  <c r="F19" i="6"/>
  <c r="E19" i="6"/>
  <c r="D19" i="6"/>
  <c r="CF29" i="6"/>
  <c r="A38" i="6"/>
  <c r="A32" i="6"/>
  <c r="A40" i="6"/>
  <c r="A34" i="6"/>
  <c r="A37" i="6"/>
  <c r="A35" i="6"/>
  <c r="A33" i="6"/>
  <c r="A36" i="6"/>
  <c r="A39" i="6"/>
  <c r="A30" i="6"/>
  <c r="A21" i="6"/>
  <c r="CE30" i="6"/>
  <c r="B29" i="6" l="1"/>
  <c r="I29" i="6" s="1"/>
  <c r="A31" i="6"/>
  <c r="C31" i="6" s="1"/>
  <c r="N19" i="6"/>
  <c r="K20" i="6"/>
  <c r="I20" i="6"/>
  <c r="J20" i="6"/>
  <c r="L20" i="6"/>
  <c r="M20" i="6"/>
  <c r="B36" i="6"/>
  <c r="C36" i="6"/>
  <c r="C34" i="6"/>
  <c r="B34" i="6"/>
  <c r="H20" i="6"/>
  <c r="G20" i="6"/>
  <c r="F20" i="6"/>
  <c r="C21" i="6"/>
  <c r="B21" i="6"/>
  <c r="C33" i="6"/>
  <c r="B33" i="6"/>
  <c r="B40" i="6"/>
  <c r="C40" i="6"/>
  <c r="E20" i="6"/>
  <c r="D20" i="6"/>
  <c r="C30" i="6"/>
  <c r="B30" i="6"/>
  <c r="C35" i="6"/>
  <c r="B35" i="6"/>
  <c r="B32" i="6"/>
  <c r="C32" i="6"/>
  <c r="C39" i="6"/>
  <c r="B39" i="6"/>
  <c r="C37" i="6"/>
  <c r="B37" i="6"/>
  <c r="C38" i="6"/>
  <c r="B38" i="6"/>
  <c r="CF30" i="6"/>
  <c r="A41" i="6"/>
  <c r="A22" i="6"/>
  <c r="CE31" i="6"/>
  <c r="D29" i="6" l="1"/>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E40" i="6"/>
  <c r="D40" i="6"/>
  <c r="H21" i="6"/>
  <c r="G21" i="6"/>
  <c r="F21" i="6"/>
  <c r="L34" i="6"/>
  <c r="H34" i="6"/>
  <c r="K34" i="6"/>
  <c r="G34" i="6"/>
  <c r="N34" i="6"/>
  <c r="J34" i="6"/>
  <c r="F34" i="6"/>
  <c r="I34" i="6"/>
  <c r="C22" i="6"/>
  <c r="B22" i="6"/>
  <c r="E37" i="6"/>
  <c r="D37" i="6"/>
  <c r="N32" i="6"/>
  <c r="J32" i="6"/>
  <c r="F32" i="6"/>
  <c r="I32" i="6"/>
  <c r="L32" i="6"/>
  <c r="H32" i="6"/>
  <c r="K32" i="6"/>
  <c r="G32" i="6"/>
  <c r="D30" i="6"/>
  <c r="E30" i="6"/>
  <c r="N40" i="6"/>
  <c r="J40" i="6"/>
  <c r="F40" i="6"/>
  <c r="I40" i="6"/>
  <c r="L40" i="6"/>
  <c r="H40" i="6"/>
  <c r="K40" i="6"/>
  <c r="G40" i="6"/>
  <c r="E21" i="6"/>
  <c r="D21" i="6"/>
  <c r="D34" i="6"/>
  <c r="E34" i="6"/>
  <c r="C41" i="6"/>
  <c r="B41" i="6"/>
  <c r="L38" i="6"/>
  <c r="H38" i="6"/>
  <c r="K38" i="6"/>
  <c r="G38" i="6"/>
  <c r="N38" i="6"/>
  <c r="J38" i="6"/>
  <c r="F38" i="6"/>
  <c r="I38" i="6"/>
  <c r="K39" i="6"/>
  <c r="G39" i="6"/>
  <c r="N39" i="6"/>
  <c r="J39" i="6"/>
  <c r="F39" i="6"/>
  <c r="I39" i="6"/>
  <c r="L39" i="6"/>
  <c r="H39" i="6"/>
  <c r="K35" i="6"/>
  <c r="G35" i="6"/>
  <c r="N35" i="6"/>
  <c r="J35" i="6"/>
  <c r="F35" i="6"/>
  <c r="I35" i="6"/>
  <c r="L35" i="6"/>
  <c r="H35" i="6"/>
  <c r="I33" i="6"/>
  <c r="L33" i="6"/>
  <c r="H33" i="6"/>
  <c r="K33" i="6"/>
  <c r="G33" i="6"/>
  <c r="N33" i="6"/>
  <c r="J33" i="6"/>
  <c r="F33" i="6"/>
  <c r="E36" i="6"/>
  <c r="D36" i="6"/>
  <c r="D38" i="6"/>
  <c r="E38" i="6"/>
  <c r="E39" i="6"/>
  <c r="D39" i="6"/>
  <c r="E35" i="6"/>
  <c r="D35" i="6"/>
  <c r="E33" i="6"/>
  <c r="D33" i="6"/>
  <c r="N36" i="6"/>
  <c r="J36" i="6"/>
  <c r="F36" i="6"/>
  <c r="I36" i="6"/>
  <c r="L36" i="6"/>
  <c r="H36" i="6"/>
  <c r="K36" i="6"/>
  <c r="G36" i="6"/>
  <c r="CF31" i="6"/>
  <c r="A23" i="6"/>
  <c r="CE32" i="6"/>
  <c r="M29" i="6" l="1"/>
  <c r="N31" i="6"/>
  <c r="G31" i="6"/>
  <c r="L31" i="6"/>
  <c r="K31" i="6"/>
  <c r="E31" i="6"/>
  <c r="I31" i="6"/>
  <c r="F31" i="6"/>
  <c r="D31" i="6"/>
  <c r="H31" i="6"/>
  <c r="A42" i="6"/>
  <c r="N21" i="6" l="1"/>
  <c r="K22" i="6"/>
  <c r="J22" i="6"/>
  <c r="L22" i="6"/>
  <c r="I22" i="6"/>
  <c r="M22" i="6"/>
  <c r="M31" i="6"/>
  <c r="M35" i="6"/>
  <c r="M37" i="6"/>
  <c r="M39" i="6"/>
  <c r="M33" i="6"/>
  <c r="I41" i="6"/>
  <c r="L41" i="6"/>
  <c r="H41" i="6"/>
  <c r="K41" i="6"/>
  <c r="G41" i="6"/>
  <c r="N41" i="6"/>
  <c r="J41" i="6"/>
  <c r="F41" i="6"/>
  <c r="M40" i="6"/>
  <c r="M38" i="6"/>
  <c r="E41" i="6"/>
  <c r="D41" i="6"/>
  <c r="C23" i="6"/>
  <c r="B23" i="6"/>
  <c r="M36" i="6"/>
  <c r="H22" i="6"/>
  <c r="G22" i="6"/>
  <c r="F22" i="6"/>
  <c r="M32" i="6"/>
  <c r="C42" i="6"/>
  <c r="B42" i="6"/>
  <c r="M34" i="6"/>
  <c r="M30" i="6"/>
  <c r="E22" i="6"/>
  <c r="D22" i="6"/>
  <c r="CF32" i="6"/>
  <c r="A43" i="6"/>
  <c r="A24" i="6"/>
  <c r="CE33" i="6"/>
  <c r="N22" i="6" l="1"/>
  <c r="I23" i="6"/>
  <c r="M23" i="6"/>
  <c r="K23" i="6"/>
  <c r="L23" i="6"/>
  <c r="J23" i="6"/>
  <c r="M41" i="6"/>
  <c r="C43" i="6"/>
  <c r="B43" i="6"/>
  <c r="L42" i="6"/>
  <c r="H42" i="6"/>
  <c r="K42" i="6"/>
  <c r="G42" i="6"/>
  <c r="J42" i="6"/>
  <c r="F42" i="6"/>
  <c r="N42" i="6"/>
  <c r="I42" i="6"/>
  <c r="H23" i="6"/>
  <c r="G23" i="6"/>
  <c r="F23" i="6"/>
  <c r="C24" i="6"/>
  <c r="B24" i="6"/>
  <c r="D42" i="6"/>
  <c r="E42" i="6"/>
  <c r="E23" i="6"/>
  <c r="D23" i="6"/>
  <c r="CF33" i="6"/>
  <c r="A25" i="6"/>
  <c r="CE34" i="6"/>
  <c r="A44" i="6" l="1"/>
  <c r="C44" i="6" s="1"/>
  <c r="N23" i="6"/>
  <c r="K24" i="6"/>
  <c r="M24" i="6"/>
  <c r="L24" i="6"/>
  <c r="I24" i="6"/>
  <c r="J24" i="6"/>
  <c r="C25" i="6"/>
  <c r="B25" i="6"/>
  <c r="H24" i="6"/>
  <c r="G24" i="6"/>
  <c r="F24" i="6"/>
  <c r="E24" i="6"/>
  <c r="D24" i="6"/>
  <c r="L43" i="6"/>
  <c r="H43" i="6"/>
  <c r="K43" i="6"/>
  <c r="G43" i="6"/>
  <c r="N43" i="6"/>
  <c r="J43" i="6"/>
  <c r="F43" i="6"/>
  <c r="I43" i="6"/>
  <c r="D43" i="6"/>
  <c r="E43" i="6"/>
  <c r="CF34" i="6"/>
  <c r="CE35" i="6"/>
  <c r="B44" i="6" l="1"/>
  <c r="J44" i="6" s="1"/>
  <c r="N24" i="6"/>
  <c r="M43" i="6"/>
  <c r="M25" i="6"/>
  <c r="I25" i="6"/>
  <c r="L25" i="6"/>
  <c r="H25" i="6"/>
  <c r="K25" i="6"/>
  <c r="G25" i="6"/>
  <c r="J25" i="6"/>
  <c r="F25" i="6"/>
  <c r="E25" i="6"/>
  <c r="D25" i="6"/>
  <c r="CF35" i="6"/>
  <c r="CE36" i="6"/>
  <c r="D44" i="6" l="1"/>
  <c r="L44" i="6"/>
  <c r="N44" i="6"/>
  <c r="G44" i="6"/>
  <c r="I44" i="6"/>
  <c r="E44" i="6"/>
  <c r="F44" i="6"/>
  <c r="K44" i="6"/>
  <c r="H44" i="6"/>
  <c r="CF36" i="6"/>
  <c r="O29" i="6"/>
  <c r="P29" i="6" s="1"/>
  <c r="N25" i="6"/>
  <c r="CE37" i="6"/>
  <c r="M44" i="6" l="1"/>
  <c r="CF37" i="6"/>
  <c r="O30" i="6"/>
  <c r="P30" i="6" s="1"/>
  <c r="CE38" i="6"/>
  <c r="CF38" i="6" l="1"/>
  <c r="O31" i="6"/>
  <c r="P31" i="6" s="1"/>
  <c r="CE39" i="6"/>
  <c r="CF39" i="6" l="1"/>
  <c r="O32" i="6"/>
  <c r="P32" i="6" s="1"/>
  <c r="CE40" i="6"/>
  <c r="CF40" i="6" l="1"/>
  <c r="O33" i="6"/>
  <c r="P33" i="6" s="1"/>
  <c r="CE41" i="6"/>
  <c r="CF41" i="6" l="1"/>
  <c r="O34" i="6"/>
  <c r="P34" i="6" s="1"/>
  <c r="CE42" i="6"/>
  <c r="CF42" i="6" l="1"/>
  <c r="O35" i="6"/>
  <c r="P35" i="6" s="1"/>
  <c r="CE43" i="6"/>
  <c r="CF43" i="6" l="1"/>
  <c r="O36" i="6"/>
  <c r="P36" i="6" s="1"/>
  <c r="O37" i="6" l="1"/>
  <c r="P37" i="6" s="1"/>
  <c r="O38" i="6" l="1"/>
  <c r="P38" i="6" s="1"/>
  <c r="O39" i="6" l="1"/>
  <c r="P39" i="6" s="1"/>
  <c r="O40" i="6" l="1"/>
  <c r="P40" i="6" s="1"/>
  <c r="O42" i="6" l="1"/>
  <c r="O41" i="6"/>
  <c r="P41" i="6" s="1"/>
  <c r="P42" i="6" l="1"/>
  <c r="O43" i="6" l="1"/>
  <c r="P43" i="6" s="1"/>
  <c r="O44" i="6" l="1"/>
  <c r="P44" i="6" s="1"/>
  <c r="O45" i="6" l="1"/>
  <c r="P45" i="6" s="1"/>
  <c r="O46" i="6" l="1"/>
  <c r="P46" i="6" s="1"/>
</calcChain>
</file>

<file path=xl/sharedStrings.xml><?xml version="1.0" encoding="utf-8"?>
<sst xmlns="http://schemas.openxmlformats.org/spreadsheetml/2006/main" count="5958" uniqueCount="4124">
  <si>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</si>
  <si>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</si>
  <si>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</si>
  <si>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</si>
  <si>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</si>
  <si>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</si>
  <si>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</si>
  <si>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</si>
  <si>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</si>
  <si>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</si>
  <si>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</si>
  <si>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</si>
  <si>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</si>
  <si>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</si>
  <si>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</si>
  <si>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</si>
  <si>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</si>
  <si>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</si>
  <si>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</si>
  <si>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</si>
  <si>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</si>
  <si>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</si>
  <si>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</si>
  <si>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</si>
  <si>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</si>
  <si>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</si>
  <si>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</si>
  <si>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</si>
  <si>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</si>
  <si>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</si>
  <si>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</si>
  <si>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</si>
  <si>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</si>
  <si>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</si>
  <si>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</si>
  <si>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</si>
  <si>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</si>
  <si>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</si>
  <si>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</si>
  <si>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</si>
  <si>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</si>
  <si>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</si>
  <si>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</si>
  <si>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</si>
  <si>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</si>
  <si>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</si>
  <si>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</si>
  <si>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</si>
  <si>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</si>
  <si>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</si>
  <si>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</si>
  <si>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</si>
  <si>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</si>
  <si>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</si>
  <si>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</si>
  <si>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</si>
  <si>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</si>
  <si>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</si>
  <si>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</si>
  <si>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</si>
  <si>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</si>
  <si>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</si>
  <si>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</si>
  <si>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</si>
  <si>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</si>
  <si>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</si>
  <si>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</si>
  <si>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</si>
  <si>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</si>
  <si>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</si>
  <si>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</si>
  <si>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</si>
  <si>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</si>
  <si>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</si>
  <si>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</si>
  <si>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</si>
  <si>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</si>
  <si>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</si>
  <si>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</si>
  <si>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</si>
  <si>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</si>
  <si>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</si>
  <si>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</si>
  <si>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</si>
  <si>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</si>
  <si>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</si>
  <si>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</si>
  <si>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</si>
  <si>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</si>
  <si>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</si>
  <si>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</si>
  <si>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</si>
  <si>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</si>
  <si>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</si>
  <si>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</si>
  <si>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</si>
  <si>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</si>
  <si>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</si>
  <si>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</si>
  <si>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</si>
  <si>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</si>
  <si>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</si>
  <si>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</si>
  <si>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</si>
  <si>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</si>
  <si>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</si>
  <si>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</si>
  <si>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</si>
  <si>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</si>
  <si>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</si>
  <si>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</si>
  <si>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</si>
  <si>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</si>
  <si>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</si>
  <si>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</si>
  <si>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</si>
  <si>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</si>
  <si>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</si>
  <si>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</si>
  <si>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</si>
  <si>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</si>
  <si>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</si>
  <si>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</si>
  <si>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</si>
  <si>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</si>
  <si>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</si>
  <si>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</si>
  <si>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</si>
  <si>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</si>
  <si>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</si>
  <si>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</si>
  <si>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</si>
  <si>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</si>
  <si>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</si>
  <si>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</si>
  <si>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</si>
  <si>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</si>
  <si>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</si>
  <si>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</si>
  <si>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</si>
  <si>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</si>
  <si>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</si>
  <si>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</si>
  <si>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</si>
  <si>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</si>
  <si>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</si>
  <si>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</si>
  <si>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</si>
  <si>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</si>
  <si>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</si>
  <si>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</si>
  <si>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</si>
  <si>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</si>
  <si>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</si>
  <si>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</si>
  <si>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</si>
  <si>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</si>
  <si>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</si>
  <si>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</si>
  <si>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</si>
  <si>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</si>
  <si>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</si>
  <si>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</si>
  <si>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</si>
  <si>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</si>
  <si>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</si>
  <si>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</si>
  <si>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</si>
  <si>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</si>
  <si>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</si>
  <si>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</si>
  <si>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</si>
  <si>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</si>
  <si>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</si>
  <si>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</si>
  <si>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</si>
  <si>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</si>
  <si>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</si>
  <si>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</si>
  <si>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</si>
  <si>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</si>
  <si>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</si>
  <si>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</si>
  <si>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</si>
  <si>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</si>
  <si>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</si>
  <si>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</si>
  <si>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</si>
  <si>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</si>
  <si>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</si>
  <si>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</si>
  <si>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</si>
  <si>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</si>
  <si>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</si>
  <si>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</si>
  <si>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</si>
  <si>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</si>
  <si>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</si>
  <si>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</si>
  <si>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</si>
  <si>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</si>
  <si>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</si>
  <si>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</si>
  <si>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</si>
  <si>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</si>
  <si>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</si>
  <si>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</si>
  <si>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</si>
  <si>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</si>
  <si>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</si>
  <si>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</si>
  <si>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</si>
  <si>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</si>
  <si>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</si>
  <si>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</si>
  <si>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</si>
  <si>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</si>
  <si>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</si>
  <si>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</si>
  <si>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</si>
  <si>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</si>
  <si>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</si>
  <si>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</si>
  <si>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</si>
  <si>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</si>
  <si>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</si>
  <si>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</si>
  <si>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</si>
  <si>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</si>
  <si>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</si>
  <si>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</si>
  <si>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</si>
  <si>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</si>
  <si>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</si>
  <si>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</si>
  <si>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</si>
  <si>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</si>
  <si>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</si>
  <si>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</si>
  <si>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</si>
  <si>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</si>
  <si>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</si>
  <si>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</si>
  <si>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</si>
  <si>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</si>
  <si>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</si>
  <si>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</si>
  <si>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</si>
  <si>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</si>
  <si>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</si>
  <si>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</si>
  <si>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</si>
  <si>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</si>
  <si>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</si>
  <si>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</si>
  <si>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</si>
  <si>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</si>
  <si>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</si>
  <si>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</si>
  <si>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</si>
  <si>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</si>
  <si>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</si>
  <si>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</si>
  <si>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</si>
  <si>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</si>
  <si>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</si>
  <si>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</si>
  <si>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</si>
  <si>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</si>
  <si>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</si>
  <si>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</si>
  <si>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</si>
  <si>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</si>
  <si>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</si>
  <si>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</si>
  <si>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</si>
  <si>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</si>
  <si>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</si>
  <si>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</si>
  <si>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</si>
  <si>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</si>
  <si>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</si>
  <si>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</si>
  <si>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</si>
  <si>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</si>
  <si>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</si>
  <si>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</si>
  <si>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</si>
  <si>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</si>
  <si>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</si>
  <si>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</si>
  <si>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</si>
  <si>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</si>
  <si>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</si>
  <si>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</si>
  <si>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</si>
  <si>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</si>
  <si>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</si>
  <si>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</si>
  <si>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</si>
  <si>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</si>
  <si>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</si>
  <si>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</si>
  <si>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</si>
  <si>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</si>
  <si>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</si>
  <si>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</si>
  <si>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</si>
  <si>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</si>
  <si>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</si>
  <si>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</si>
  <si>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</si>
  <si>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</si>
  <si>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</si>
  <si>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</si>
  <si>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</si>
  <si>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</si>
  <si>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</si>
  <si>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</si>
  <si>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</si>
  <si>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</si>
  <si>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</si>
  <si>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</si>
  <si>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</si>
  <si>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</si>
  <si>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</si>
  <si>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</si>
  <si>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</si>
  <si>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</si>
  <si>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</si>
  <si>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</si>
  <si>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</si>
  <si>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</si>
  <si>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</si>
  <si>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</si>
  <si>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</si>
  <si>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</si>
  <si>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</si>
  <si>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</si>
  <si>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</si>
  <si>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</si>
  <si>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</si>
  <si>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</si>
  <si>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</si>
  <si>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</si>
  <si>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</si>
  <si>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</si>
  <si>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</si>
  <si>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</si>
  <si>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</si>
  <si>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</si>
  <si>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</si>
  <si>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</si>
  <si>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</si>
  <si>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</si>
  <si>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</si>
  <si>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</si>
  <si>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</si>
  <si>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</si>
  <si>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</si>
  <si>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</si>
  <si>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</si>
  <si>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</si>
  <si>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</si>
  <si>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</si>
  <si>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</si>
  <si>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</si>
  <si>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</si>
  <si>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</si>
  <si>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</si>
  <si>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</si>
  <si>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</si>
  <si>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</si>
  <si>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</si>
  <si>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</si>
  <si>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</si>
  <si>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</si>
  <si>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</si>
  <si>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</si>
  <si>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</si>
  <si>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</si>
  <si>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</si>
  <si>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</si>
  <si>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</si>
  <si>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</si>
  <si>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</si>
  <si>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</si>
  <si>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</si>
  <si>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</si>
  <si>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</si>
  <si>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</si>
  <si>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</si>
  <si>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</si>
  <si>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</si>
  <si>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</si>
  <si>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</si>
  <si>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</si>
  <si>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</si>
  <si>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</si>
  <si>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</si>
  <si>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</si>
  <si>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</si>
  <si>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</si>
  <si>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</si>
  <si>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</si>
  <si>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</si>
  <si>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</si>
  <si>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</si>
  <si>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</si>
  <si>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</si>
  <si>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</si>
  <si>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</si>
  <si>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</si>
  <si>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</si>
  <si>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</si>
  <si>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</si>
  <si>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</si>
  <si>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</si>
  <si>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</si>
  <si>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</si>
  <si>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</si>
  <si>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</si>
  <si>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</si>
  <si>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</si>
  <si>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</si>
  <si>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</si>
  <si>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</si>
  <si>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</si>
  <si>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</si>
  <si>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</si>
  <si>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</si>
  <si>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</si>
  <si>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</si>
  <si>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</si>
  <si>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</si>
  <si>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</si>
  <si>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</si>
  <si>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</si>
  <si>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</si>
  <si>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</si>
  <si>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</si>
  <si>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</si>
  <si>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</si>
  <si>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</si>
  <si>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</si>
  <si>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</si>
  <si>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</si>
  <si>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</si>
  <si>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</si>
  <si>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</si>
  <si>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</si>
  <si>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</si>
  <si>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</si>
  <si>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</si>
  <si>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</si>
  <si>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</si>
  <si>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</si>
  <si>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</si>
  <si>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</si>
  <si>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</si>
  <si>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</si>
  <si>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</si>
  <si>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</si>
  <si>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</si>
  <si>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</si>
  <si>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</si>
  <si>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</si>
  <si>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</si>
  <si>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</si>
  <si>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</si>
  <si>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</si>
  <si>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</si>
  <si>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</si>
  <si>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</si>
  <si>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</si>
  <si>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</si>
  <si>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</si>
  <si>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</si>
  <si>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</si>
  <si>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</si>
  <si>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</si>
  <si>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</si>
  <si>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</si>
  <si>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</si>
  <si>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</si>
  <si>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</si>
  <si>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</si>
  <si>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</si>
  <si>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</si>
  <si>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</si>
  <si>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</si>
  <si>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</si>
  <si>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</si>
  <si>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</si>
  <si>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</si>
  <si>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</si>
  <si>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</si>
  <si>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</si>
  <si>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</si>
  <si>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</si>
  <si>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</si>
  <si>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</si>
  <si>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</si>
  <si>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</si>
  <si>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</si>
  <si>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</si>
  <si>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</si>
  <si>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</si>
  <si>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</si>
  <si>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</si>
  <si>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</si>
  <si>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</si>
  <si>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</si>
  <si>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</si>
  <si>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</si>
  <si>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</si>
  <si>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</si>
  <si>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</si>
  <si>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</si>
  <si>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</si>
  <si>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</si>
  <si>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</si>
  <si>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</si>
  <si>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</si>
  <si>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</si>
  <si>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</si>
  <si>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</si>
  <si>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</si>
  <si>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</si>
  <si>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</si>
  <si>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</si>
  <si>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</si>
  <si>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</si>
  <si>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</si>
  <si>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</si>
  <si>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</si>
  <si>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</si>
  <si>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</si>
  <si>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</si>
  <si>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</si>
  <si>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</si>
  <si>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</si>
  <si>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</si>
  <si>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</si>
  <si>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</si>
  <si>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</si>
  <si>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</si>
  <si>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</si>
  <si>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</si>
  <si>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</si>
  <si>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</si>
  <si>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</si>
  <si>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</si>
  <si>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</si>
  <si>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</si>
  <si>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</si>
  <si>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</si>
  <si>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</si>
  <si>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</si>
  <si>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</si>
  <si>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</si>
  <si>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</si>
  <si>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</si>
  <si>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</si>
  <si>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</si>
  <si>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</si>
  <si>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</si>
  <si>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</si>
  <si>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</si>
  <si>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</si>
  <si>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</si>
  <si>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</si>
  <si>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</si>
  <si>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</si>
  <si>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</si>
  <si>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</si>
  <si>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</si>
  <si>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</si>
  <si>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</si>
  <si>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</si>
  <si>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</si>
  <si>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</si>
  <si>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</si>
  <si>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</si>
  <si>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</si>
  <si>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</si>
  <si>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</si>
  <si>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</si>
  <si>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</si>
  <si>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</si>
  <si>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</si>
  <si>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</si>
  <si>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</si>
  <si>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</si>
  <si>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</si>
  <si>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</si>
  <si>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</si>
  <si>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</si>
  <si>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</si>
  <si>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</si>
  <si>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</si>
  <si>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</si>
  <si>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</si>
  <si>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</si>
  <si>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</si>
  <si>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</si>
  <si>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</si>
  <si>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</si>
  <si>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</si>
  <si>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</si>
  <si>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</si>
  <si>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</si>
  <si>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</si>
  <si>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</si>
  <si>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</si>
  <si>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</si>
  <si>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</si>
  <si>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</si>
  <si>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</si>
  <si>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</si>
  <si>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</si>
  <si>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</si>
  <si>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</si>
  <si>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</si>
  <si>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</si>
  <si>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</si>
  <si>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</si>
  <si>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</si>
  <si>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</si>
  <si>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</si>
  <si>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</si>
  <si>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</si>
  <si>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</si>
  <si>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</si>
  <si>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</si>
  <si>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</si>
  <si>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</si>
  <si>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</si>
  <si>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</si>
  <si>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</si>
  <si>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</si>
  <si>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</si>
  <si>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</si>
  <si>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</si>
  <si>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</si>
  <si>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</si>
  <si>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</si>
  <si>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</si>
  <si>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</si>
  <si>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</si>
  <si>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</si>
  <si>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</si>
  <si>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</si>
  <si>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</si>
  <si>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</si>
  <si>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</si>
  <si>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</si>
  <si>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</si>
  <si>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</si>
  <si>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</si>
  <si>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</si>
  <si>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</si>
  <si>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</si>
  <si>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</si>
  <si>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</si>
  <si>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</si>
  <si>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</si>
  <si>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</si>
  <si>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</si>
  <si>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</si>
  <si>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</si>
  <si>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</si>
  <si>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</si>
  <si>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</si>
  <si>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</si>
  <si>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</si>
  <si>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</si>
  <si>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</si>
  <si>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</si>
  <si>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</si>
  <si>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</si>
  <si>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</si>
  <si>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</si>
  <si>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</si>
  <si>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</si>
  <si>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</si>
  <si>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</si>
  <si>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</si>
  <si>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</si>
  <si>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</si>
  <si>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</si>
  <si>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</si>
  <si>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</si>
  <si>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</si>
  <si>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</si>
  <si>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</si>
  <si>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</si>
  <si>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</si>
  <si>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</si>
  <si>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</si>
  <si>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</si>
  <si>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</si>
  <si>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</si>
  <si>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</si>
  <si>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</si>
  <si>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</si>
  <si>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</si>
  <si>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</si>
  <si>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</si>
  <si>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</si>
  <si>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</si>
  <si>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</si>
  <si>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</si>
  <si>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</si>
  <si>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</si>
  <si>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</si>
  <si>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</si>
  <si>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</si>
  <si>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</si>
  <si>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</si>
  <si>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</si>
  <si>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</si>
  <si>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</si>
  <si>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</si>
  <si>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</si>
  <si>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</si>
  <si>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</si>
  <si>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</si>
  <si>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</si>
  <si>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</si>
  <si>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</si>
  <si>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</si>
  <si>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</si>
  <si>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</si>
  <si>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</si>
  <si>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</si>
  <si>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</si>
  <si>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</si>
  <si>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</si>
  <si>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</si>
  <si>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</si>
  <si>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</si>
  <si>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</si>
  <si>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</si>
  <si>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</si>
  <si>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</si>
  <si>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</si>
  <si>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</si>
  <si>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</si>
  <si>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</si>
  <si>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</si>
  <si>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</si>
  <si>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</si>
  <si>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</si>
  <si>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</si>
  <si>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</si>
  <si>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</si>
  <si>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</si>
  <si>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</si>
  <si>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</si>
  <si>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</si>
  <si>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</si>
  <si>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</si>
  <si>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</si>
  <si>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</si>
  <si>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</si>
  <si>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</si>
  <si>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</si>
  <si>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</si>
  <si>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</si>
  <si>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</si>
  <si>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</si>
  <si>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</si>
  <si>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</si>
  <si>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</si>
  <si>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</si>
  <si>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</si>
  <si>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</si>
  <si>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</si>
  <si>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</si>
  <si>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</si>
  <si>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</si>
  <si>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</si>
  <si>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</si>
  <si>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</si>
  <si>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</si>
  <si>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</si>
  <si>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</si>
  <si>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</si>
  <si>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</si>
  <si>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</si>
  <si>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</si>
  <si>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</si>
  <si>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</si>
  <si>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</si>
  <si>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</si>
  <si>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</si>
  <si>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</si>
  <si>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</si>
  <si>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</si>
  <si>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</si>
  <si>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</si>
  <si>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</si>
  <si>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</si>
  <si>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</si>
  <si>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</si>
  <si>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</si>
  <si>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</si>
  <si>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</si>
  <si>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</si>
  <si>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</si>
  <si>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</si>
  <si>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</si>
  <si>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</si>
  <si>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</si>
  <si>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</si>
  <si>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</si>
  <si>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</si>
  <si>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</si>
  <si>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</si>
  <si>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</si>
  <si>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</si>
  <si>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</si>
  <si>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</si>
  <si>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</si>
  <si>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</si>
  <si>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</si>
  <si>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</si>
  <si>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</si>
  <si>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</si>
  <si>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</si>
  <si>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</si>
  <si>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</si>
  <si>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</si>
  <si>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</si>
  <si>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</si>
  <si>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</si>
  <si>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</si>
  <si>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</si>
  <si>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</si>
  <si>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</si>
  <si>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</si>
  <si>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</si>
  <si>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</si>
  <si>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</si>
  <si>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</si>
  <si>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</si>
  <si>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</si>
  <si>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</si>
  <si>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</si>
  <si>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</si>
  <si>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</si>
  <si>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</si>
  <si>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</si>
  <si>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</si>
  <si>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</si>
  <si>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</si>
  <si>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</si>
  <si>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</si>
  <si>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</si>
  <si>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</si>
  <si>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</si>
  <si>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</si>
  <si>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</si>
  <si>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</si>
  <si>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</si>
  <si>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</si>
  <si>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</si>
  <si>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</si>
  <si>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</si>
  <si>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</si>
  <si>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</si>
  <si>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</si>
  <si>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</si>
  <si>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</si>
  <si>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</si>
  <si>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</si>
  <si>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</si>
  <si>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</si>
  <si>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</si>
  <si>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</si>
  <si>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</si>
  <si>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</si>
  <si>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</si>
  <si>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</si>
  <si>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</si>
  <si>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</si>
  <si>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</si>
  <si>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</si>
  <si>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</si>
  <si>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</si>
  <si>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</si>
  <si>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</si>
  <si>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</si>
  <si>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</si>
  <si>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</si>
  <si>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</si>
  <si>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</si>
  <si>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</si>
  <si>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</si>
  <si>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</si>
  <si>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</si>
  <si>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</si>
  <si>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</si>
  <si>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</si>
  <si>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</si>
  <si>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</si>
  <si>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</si>
  <si>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</si>
  <si>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</si>
  <si>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</si>
  <si>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</si>
  <si>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</si>
  <si>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</si>
  <si>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</si>
  <si>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</si>
  <si>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</si>
  <si>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</si>
  <si>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</si>
  <si>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</si>
  <si>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</si>
  <si>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</si>
  <si>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</si>
  <si>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</si>
  <si>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</si>
  <si>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</si>
  <si>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</si>
  <si>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</si>
  <si>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</si>
  <si>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</si>
  <si>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</si>
  <si>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</si>
  <si>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</si>
  <si>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</si>
  <si>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</si>
  <si>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</si>
  <si>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</si>
  <si>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</si>
  <si>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</si>
  <si>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</si>
  <si>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</si>
  <si>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</si>
  <si>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</si>
  <si>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</si>
  <si>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</si>
  <si>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</si>
  <si>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</si>
  <si>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</si>
  <si>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</si>
  <si>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</si>
  <si>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</si>
  <si>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</si>
  <si>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</si>
  <si>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</si>
  <si>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</si>
  <si>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</si>
  <si>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</si>
  <si>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</si>
  <si>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</si>
  <si>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</si>
  <si>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</si>
  <si>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</si>
  <si>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</si>
  <si>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</si>
  <si>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</si>
  <si>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</si>
  <si>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</si>
  <si>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</si>
  <si>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</si>
  <si>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</si>
  <si>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</si>
  <si>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</si>
  <si>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</si>
  <si>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</si>
  <si>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</si>
  <si>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</si>
  <si>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</si>
  <si>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</si>
  <si>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</si>
  <si>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</si>
  <si>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</si>
  <si>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</si>
  <si>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</si>
  <si>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</si>
  <si>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</si>
  <si>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</si>
  <si>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</si>
  <si>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</si>
  <si>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</si>
  <si>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</si>
  <si>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</si>
  <si>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</si>
  <si>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</si>
  <si>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</si>
  <si>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</si>
  <si>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</si>
  <si>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</si>
  <si>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</si>
  <si>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</si>
  <si>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</si>
  <si>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</si>
  <si>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</si>
  <si>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</si>
  <si>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</si>
  <si>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</si>
  <si>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</si>
  <si>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</si>
  <si>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</si>
  <si>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</si>
  <si>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</si>
  <si>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</si>
  <si>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</si>
  <si>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</si>
  <si>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</si>
  <si>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</si>
  <si>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</si>
  <si>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</si>
  <si>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</si>
  <si>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</si>
  <si>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</si>
  <si>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</si>
  <si>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</si>
  <si>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</si>
  <si>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</si>
  <si>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</si>
  <si>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</si>
  <si>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</si>
  <si>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</si>
  <si>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</si>
  <si>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</si>
  <si>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</si>
  <si>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</si>
  <si>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</si>
  <si>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</si>
  <si>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</si>
  <si>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</si>
  <si>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</si>
  <si>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</si>
  <si>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</si>
  <si>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</si>
  <si>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</si>
  <si>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</si>
  <si>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</si>
  <si>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</si>
  <si>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</si>
  <si>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</si>
  <si>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</si>
  <si>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</si>
  <si>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</si>
  <si>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</si>
  <si>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</si>
  <si>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</si>
  <si>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</si>
  <si>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</si>
  <si>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</si>
  <si>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</si>
  <si>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</si>
  <si>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</si>
  <si>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</si>
  <si>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</si>
  <si>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</si>
  <si>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</si>
  <si>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</si>
  <si>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</si>
  <si>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</si>
  <si>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</si>
  <si>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</si>
  <si>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</si>
  <si>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</si>
  <si>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</si>
  <si>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</si>
  <si>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</si>
  <si>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</si>
  <si>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</si>
  <si>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</si>
  <si>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</si>
  <si>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</si>
  <si>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</si>
  <si>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</si>
  <si>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</si>
  <si>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</si>
  <si>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</si>
  <si>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</si>
  <si>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</si>
  <si>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</si>
  <si>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</si>
  <si>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</si>
  <si>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</si>
  <si>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</si>
  <si>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</si>
  <si>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</si>
  <si>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</si>
  <si>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</si>
  <si>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</si>
  <si>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</si>
  <si>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</si>
  <si>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</si>
  <si>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</si>
  <si>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</si>
  <si>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</si>
  <si>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</si>
  <si>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</si>
  <si>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</si>
  <si>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</si>
  <si>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</si>
  <si>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</si>
  <si>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</si>
  <si>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</si>
  <si>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</si>
  <si>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</si>
  <si>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</si>
  <si>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</si>
  <si>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</si>
  <si>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</si>
  <si>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</si>
  <si>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</si>
  <si>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</si>
  <si>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</si>
  <si>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</si>
  <si>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</si>
  <si>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</si>
  <si>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</si>
  <si>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</si>
  <si>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</si>
  <si>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</si>
  <si>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</si>
  <si>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</si>
  <si>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</si>
  <si>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</si>
  <si>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</si>
  <si>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</si>
  <si>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</si>
  <si>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</si>
  <si>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</si>
  <si>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</si>
  <si>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</si>
  <si>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</si>
  <si>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</si>
  <si>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</si>
  <si>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</si>
  <si>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</si>
  <si>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</si>
  <si>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</si>
  <si>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</si>
  <si>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</si>
  <si>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</si>
  <si>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</si>
  <si>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</si>
  <si>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</si>
  <si>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</si>
  <si>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</si>
  <si>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</si>
  <si>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</si>
  <si>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</si>
  <si>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</si>
  <si>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</si>
  <si>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</si>
  <si>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</si>
  <si>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</si>
  <si>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</si>
  <si>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</si>
  <si>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</si>
  <si>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</si>
  <si>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</si>
  <si>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</si>
  <si>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</si>
  <si>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</si>
  <si>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</si>
  <si>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</si>
  <si>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</si>
  <si>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</si>
  <si>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</si>
  <si>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</si>
  <si>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</si>
  <si>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</si>
  <si>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</si>
  <si>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</si>
  <si>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</si>
  <si>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</si>
  <si>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</si>
  <si>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</si>
  <si>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</si>
  <si>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</si>
  <si>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</si>
  <si>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</si>
  <si>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</si>
  <si>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</si>
  <si>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</si>
  <si>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</si>
  <si>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</si>
  <si>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</si>
  <si>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</si>
  <si>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</si>
  <si>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</si>
  <si>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</si>
  <si>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</si>
  <si>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</si>
  <si>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</si>
  <si>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</si>
  <si>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</si>
  <si>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</si>
  <si>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</si>
  <si>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</si>
  <si>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</si>
  <si>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</si>
  <si>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</si>
  <si>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</si>
  <si>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</si>
  <si>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</si>
  <si>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</si>
  <si>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</si>
  <si>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</si>
  <si>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</si>
  <si>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</si>
  <si>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</si>
  <si>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</si>
  <si>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</si>
  <si>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</si>
  <si>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</si>
  <si>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</si>
  <si>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</si>
  <si>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</si>
  <si>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</si>
  <si>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</si>
  <si>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</si>
  <si>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</si>
  <si>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</si>
  <si>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</si>
  <si>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</si>
  <si>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</si>
  <si>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</si>
  <si>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</si>
  <si>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</si>
  <si>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</si>
  <si>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</si>
  <si>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</si>
  <si>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</si>
  <si>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</si>
  <si>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</si>
  <si>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</si>
  <si>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</si>
  <si>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</si>
  <si>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</si>
  <si>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</si>
  <si>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</si>
  <si>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</si>
  <si>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</si>
  <si>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</si>
  <si>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</si>
  <si>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</si>
  <si>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</si>
  <si>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</si>
  <si>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</si>
  <si>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</si>
  <si>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</si>
  <si>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</si>
  <si>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</si>
  <si>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</si>
  <si>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</si>
  <si>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</si>
  <si>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</si>
  <si>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</si>
  <si>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</si>
  <si>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</si>
  <si>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</si>
  <si>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</si>
  <si>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</si>
  <si>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</si>
  <si>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</si>
  <si>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</si>
  <si>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</si>
  <si>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</si>
  <si>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</si>
  <si>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</si>
  <si>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</si>
  <si>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</si>
  <si>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</si>
  <si>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</si>
  <si>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</si>
  <si>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</si>
  <si>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</si>
  <si>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</si>
  <si>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</si>
  <si>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</si>
  <si>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</si>
  <si>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</si>
  <si>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</si>
  <si>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</si>
  <si>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</si>
  <si>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</si>
  <si>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</si>
  <si>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</si>
  <si>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</si>
  <si>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</si>
  <si>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</si>
  <si>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</si>
  <si>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</si>
  <si>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</si>
  <si>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</si>
  <si>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</si>
  <si>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</si>
  <si>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</si>
  <si>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</si>
  <si>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</si>
  <si>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</si>
  <si>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</si>
  <si>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</si>
  <si>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</si>
  <si>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</si>
  <si>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</si>
  <si>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</si>
  <si>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</si>
  <si>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</si>
  <si>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</si>
  <si>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</si>
  <si>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</si>
  <si>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</si>
  <si>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</si>
  <si>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</si>
  <si>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</si>
  <si>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</si>
  <si>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</si>
  <si>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</si>
  <si>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</si>
  <si>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</si>
  <si>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</si>
  <si>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</si>
  <si>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</si>
  <si>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</si>
  <si>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</si>
  <si>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</si>
  <si>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</si>
  <si>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</si>
  <si>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</si>
  <si>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</si>
  <si>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</si>
  <si>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</si>
  <si>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</si>
  <si>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</si>
  <si>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</si>
  <si>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</si>
  <si>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</si>
  <si>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</si>
  <si>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</si>
  <si>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</si>
  <si>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</si>
  <si>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</si>
  <si>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</si>
  <si>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</si>
  <si>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</si>
  <si>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</si>
  <si>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</si>
  <si>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</si>
  <si>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</si>
  <si>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</si>
  <si>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</si>
  <si>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</si>
  <si>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</si>
  <si>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</si>
  <si>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</si>
  <si>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</si>
  <si>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</si>
  <si>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</si>
  <si>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</si>
  <si>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</si>
  <si>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</si>
  <si>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</si>
  <si>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</si>
  <si>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</si>
  <si>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</si>
  <si>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</si>
  <si>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</si>
  <si>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</si>
  <si>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</si>
  <si>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</si>
  <si>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</si>
  <si>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</si>
  <si>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</si>
  <si>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</si>
  <si>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</si>
  <si>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</si>
  <si>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</si>
  <si>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</si>
  <si>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</si>
  <si>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</si>
  <si>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</si>
  <si>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</si>
  <si>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</si>
  <si>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</si>
  <si>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</si>
  <si>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</si>
  <si>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</si>
  <si>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</si>
  <si>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</si>
  <si>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</si>
  <si>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</si>
  <si>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</si>
  <si>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</si>
  <si>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</si>
  <si>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</si>
  <si>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</si>
  <si>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</si>
  <si>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</si>
  <si>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</si>
  <si>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</si>
  <si>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</si>
  <si>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</si>
  <si>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</si>
  <si>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</si>
  <si>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</si>
  <si>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</si>
  <si>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</si>
  <si>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</si>
  <si>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</si>
  <si>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</si>
  <si>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</si>
  <si>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</si>
  <si>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</si>
  <si>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</si>
  <si>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</si>
  <si>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</si>
  <si>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</si>
  <si>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</si>
  <si>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</si>
  <si>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</si>
  <si>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</si>
  <si>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</si>
  <si>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</si>
  <si>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</si>
  <si>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</si>
  <si>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</si>
  <si>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</si>
  <si>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</si>
  <si>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</si>
  <si>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</si>
  <si>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</si>
  <si>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</si>
  <si>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</si>
  <si>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</si>
  <si>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</si>
  <si>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</si>
  <si>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</si>
  <si>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</si>
  <si>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</si>
  <si>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</si>
  <si>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</si>
  <si>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</si>
  <si>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</si>
  <si>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</si>
  <si>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</si>
  <si>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</si>
  <si>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</si>
  <si>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</si>
  <si>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</si>
  <si>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</si>
  <si>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</si>
  <si>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</si>
  <si>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</si>
  <si>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</si>
  <si>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</si>
  <si>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</si>
  <si>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</si>
  <si>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</si>
  <si>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</si>
  <si>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</si>
  <si>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</si>
  <si>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</si>
  <si>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</si>
  <si>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</si>
  <si>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</si>
  <si>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</si>
  <si>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</si>
  <si>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</si>
  <si>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</si>
  <si>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</si>
  <si>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</si>
  <si>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</si>
  <si>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</si>
  <si>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</si>
  <si>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</si>
  <si>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</si>
  <si>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</si>
  <si>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</si>
  <si>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</si>
  <si>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</si>
  <si>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</si>
  <si>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</si>
  <si>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</si>
  <si>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</si>
  <si>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</si>
  <si>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</si>
  <si>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</si>
  <si>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</si>
  <si>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</si>
  <si>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</si>
  <si>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</si>
  <si>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</si>
  <si>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</si>
  <si>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</si>
  <si>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</si>
  <si>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</si>
  <si>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</si>
  <si>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</si>
  <si>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</si>
  <si>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</si>
  <si>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</si>
  <si>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</si>
  <si>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</si>
  <si>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</si>
  <si>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</si>
  <si>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</si>
  <si>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</si>
  <si>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</si>
  <si>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</si>
  <si>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</si>
  <si>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</si>
  <si>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</si>
  <si>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</si>
  <si>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</si>
  <si>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</si>
  <si>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</si>
  <si>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</si>
  <si>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</si>
  <si>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</si>
  <si>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</si>
  <si>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</si>
  <si>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</si>
  <si>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</si>
  <si>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</si>
  <si>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</si>
  <si>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</si>
  <si>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</si>
  <si>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</si>
  <si>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</si>
  <si>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</si>
  <si>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</si>
  <si>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</si>
  <si>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</si>
  <si>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</si>
  <si>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</si>
  <si>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</si>
  <si>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</si>
  <si>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</si>
  <si>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</si>
  <si>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</si>
  <si>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</si>
  <si>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</si>
  <si>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</si>
  <si>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</si>
  <si>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</si>
  <si>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</si>
  <si>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</si>
  <si>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</si>
  <si>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</si>
  <si>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</si>
  <si>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</si>
  <si>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</si>
  <si>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</si>
  <si>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</si>
  <si>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</si>
  <si>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</si>
  <si>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</si>
  <si>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</si>
  <si>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</si>
  <si>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</si>
  <si>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</si>
  <si>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</si>
  <si>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</si>
  <si>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</si>
  <si>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</si>
  <si>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</si>
  <si>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</si>
  <si>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</si>
  <si>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</si>
  <si>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</si>
  <si>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</si>
  <si>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</si>
  <si>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</si>
  <si>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</si>
  <si>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</si>
  <si>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</si>
  <si>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</si>
  <si>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</si>
  <si>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</si>
  <si>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</si>
  <si>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</si>
  <si>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</si>
  <si>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</si>
  <si>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</si>
  <si>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</si>
  <si>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</si>
  <si>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</si>
  <si>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</si>
  <si>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</si>
  <si>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</si>
  <si>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</si>
  <si>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</si>
  <si>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</si>
  <si>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</si>
  <si>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</si>
  <si>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</si>
  <si>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</si>
  <si>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</si>
  <si>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</si>
  <si>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</si>
  <si>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</si>
  <si>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</si>
  <si>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</si>
  <si>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</si>
  <si>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</si>
  <si>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</si>
  <si>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</si>
  <si>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</si>
  <si>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</si>
  <si>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</si>
  <si>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</si>
  <si>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</si>
  <si>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</si>
  <si>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</si>
  <si>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</si>
  <si>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</si>
  <si>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</si>
  <si>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</si>
  <si>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</si>
  <si>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</si>
  <si>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</si>
  <si>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</si>
  <si>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</si>
  <si>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</si>
  <si>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</si>
  <si>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</si>
  <si>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</si>
  <si>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</si>
  <si>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</si>
  <si>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</si>
  <si>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</si>
  <si>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</si>
  <si>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</si>
  <si>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</si>
  <si>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</si>
  <si>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</si>
  <si>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</si>
  <si>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</si>
  <si>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</si>
  <si>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</si>
  <si>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</si>
  <si>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</si>
  <si>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</si>
  <si>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</si>
  <si>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</si>
  <si>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</si>
  <si>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</si>
  <si>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</si>
  <si>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</si>
  <si>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</si>
  <si>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</si>
  <si>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</si>
  <si>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</si>
  <si>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</si>
  <si>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</si>
  <si>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</si>
  <si>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</si>
  <si>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</si>
  <si>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</si>
  <si>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</si>
  <si>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</si>
  <si>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</si>
  <si>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</si>
  <si>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</si>
  <si>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</si>
  <si>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</si>
  <si>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</si>
  <si>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</si>
  <si>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</si>
  <si>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</si>
  <si>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</si>
  <si>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</si>
  <si>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</si>
  <si>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</si>
  <si>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</si>
  <si>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</si>
  <si>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</si>
  <si>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</si>
  <si>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</si>
  <si>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</si>
  <si>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</si>
  <si>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</si>
  <si>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</si>
  <si>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</si>
  <si>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</si>
  <si>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</si>
  <si>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</si>
  <si>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</si>
  <si>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</si>
  <si>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</si>
  <si>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</si>
  <si>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</si>
  <si>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</si>
  <si>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</si>
  <si>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</si>
  <si>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</si>
  <si>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</si>
  <si>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</si>
  <si>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</si>
  <si>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</si>
  <si>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</si>
  <si>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</si>
  <si>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</si>
  <si>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</si>
  <si>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</si>
  <si>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</si>
  <si>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</si>
  <si>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</si>
  <si>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</si>
  <si>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</si>
  <si>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</si>
  <si>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</si>
  <si>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</si>
  <si>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</si>
  <si>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</si>
  <si>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</si>
  <si>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</si>
  <si>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</si>
  <si>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</si>
  <si>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</si>
  <si>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</si>
  <si>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</si>
  <si>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</si>
  <si>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</si>
  <si>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</si>
  <si>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</si>
  <si>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</si>
  <si>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</si>
  <si>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</si>
  <si>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</si>
  <si>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</si>
  <si>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</si>
  <si>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</si>
  <si>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</si>
  <si>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</si>
  <si>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</si>
  <si>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</si>
  <si>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</si>
  <si>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</si>
  <si>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</si>
  <si>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</si>
  <si>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</si>
  <si>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</si>
  <si>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</si>
  <si>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</si>
  <si>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</si>
  <si>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</si>
  <si>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</si>
  <si>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</si>
  <si>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</si>
  <si>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</si>
  <si>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</si>
  <si>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</si>
  <si>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</si>
  <si>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</si>
  <si>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</si>
  <si>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</si>
  <si>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</si>
  <si>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</si>
  <si>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</si>
  <si>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</si>
  <si>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</si>
  <si>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</si>
  <si>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</si>
  <si>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</si>
  <si>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</si>
  <si>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</si>
  <si>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</si>
  <si>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</si>
  <si>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</si>
  <si>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</si>
  <si>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</si>
  <si>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</si>
  <si>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</si>
  <si>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</si>
  <si>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</si>
  <si>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</si>
  <si>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</si>
  <si>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</si>
  <si>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</si>
  <si>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</si>
  <si>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</si>
  <si>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</si>
  <si>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</si>
  <si>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</si>
  <si>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</si>
  <si>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</si>
  <si>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</si>
  <si>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</si>
  <si>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</si>
  <si>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</si>
  <si>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</si>
  <si>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</si>
  <si>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</si>
  <si>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</si>
  <si>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</si>
  <si>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</si>
  <si>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</si>
  <si>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</si>
  <si>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</si>
  <si>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</si>
  <si>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</si>
  <si>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</si>
  <si>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</si>
  <si>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</si>
  <si>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</si>
  <si>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</si>
  <si>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</si>
  <si>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</si>
  <si>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</si>
  <si>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</si>
  <si>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</si>
  <si>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</si>
  <si>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</si>
  <si>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</si>
  <si>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</si>
  <si>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</si>
  <si>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</si>
  <si>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</si>
  <si>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</si>
  <si>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</si>
  <si>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</si>
  <si>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</si>
  <si>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</si>
  <si>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</si>
  <si>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</si>
  <si>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</si>
  <si>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</si>
  <si>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</si>
  <si>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</si>
  <si>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</si>
  <si>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</si>
  <si>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</si>
  <si>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</si>
  <si>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</si>
  <si>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</si>
  <si>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</si>
  <si>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</si>
  <si>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</si>
  <si>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</si>
  <si>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</si>
  <si>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</si>
  <si>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</si>
  <si>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</si>
  <si>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</si>
  <si>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</si>
  <si>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</si>
  <si>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</si>
  <si>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</si>
  <si>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</si>
  <si>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</si>
  <si>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</si>
  <si>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</si>
  <si>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</si>
  <si>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</si>
  <si>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</si>
  <si>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</si>
  <si>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</si>
  <si>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</si>
  <si>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</si>
  <si>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</si>
  <si>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</si>
  <si>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</si>
  <si>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</si>
  <si>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</si>
  <si>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</si>
  <si>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</si>
  <si>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</si>
  <si>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</si>
  <si>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</si>
  <si>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</si>
  <si>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</si>
  <si>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</si>
  <si>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</si>
  <si>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</si>
  <si>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</si>
  <si>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</si>
  <si>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</si>
  <si>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</si>
  <si>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</si>
  <si>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</si>
  <si>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</si>
  <si>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</si>
  <si>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</si>
  <si>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</si>
  <si>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</si>
  <si>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</si>
  <si>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</si>
  <si>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</si>
  <si>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</si>
  <si>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</si>
  <si>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</si>
  <si>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</si>
  <si>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</si>
  <si>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</si>
  <si>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</si>
  <si>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</si>
  <si>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</si>
  <si>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</si>
  <si>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</si>
  <si>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</si>
  <si>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</si>
  <si>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</si>
  <si>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</si>
  <si>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</si>
  <si>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</si>
  <si>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</si>
  <si>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</si>
  <si>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</si>
  <si>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</si>
  <si>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</si>
  <si>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</si>
  <si>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</si>
  <si>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</si>
  <si>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</si>
  <si>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</si>
  <si>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</si>
  <si>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</si>
  <si>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</si>
  <si>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</si>
  <si>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</si>
  <si>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</si>
  <si>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</si>
  <si>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</si>
  <si>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</si>
  <si>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</si>
  <si>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</si>
  <si>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</si>
  <si>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</si>
  <si>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</si>
  <si>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</si>
  <si>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</si>
  <si>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</si>
  <si>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</si>
  <si>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</si>
  <si>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</si>
  <si>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</si>
  <si>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</si>
  <si>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</si>
  <si>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</si>
  <si>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</si>
  <si>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</si>
  <si>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</si>
  <si>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</si>
  <si>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</si>
  <si>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</si>
  <si>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</si>
  <si>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</si>
  <si>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</si>
  <si>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</si>
  <si>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</si>
  <si>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</si>
  <si>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</si>
  <si>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</si>
  <si>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</si>
  <si>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</si>
  <si>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</si>
  <si>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</si>
  <si>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</si>
  <si>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</si>
  <si>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</si>
  <si>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</si>
  <si>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</si>
  <si>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</si>
  <si>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</si>
  <si>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</si>
  <si>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</si>
  <si>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</si>
  <si>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</si>
  <si>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</si>
  <si>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</si>
  <si>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</si>
  <si>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</si>
  <si>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</si>
  <si>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</si>
  <si>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</si>
  <si>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</si>
  <si>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</si>
  <si>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</si>
  <si>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</si>
  <si>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</si>
  <si>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</si>
  <si>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</si>
  <si>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</si>
  <si>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</si>
  <si>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</si>
  <si>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</si>
  <si>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</si>
  <si>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</si>
  <si>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</si>
  <si>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</si>
  <si>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</si>
  <si>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</si>
  <si>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</si>
  <si>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</si>
  <si>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</si>
  <si>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</si>
  <si>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</si>
  <si>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</si>
  <si>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</si>
  <si>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</si>
  <si>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</si>
  <si>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</si>
  <si>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</si>
  <si>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</si>
  <si>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</si>
  <si>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</si>
  <si>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</si>
  <si>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</si>
  <si>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</si>
  <si>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</si>
  <si>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</si>
  <si>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</si>
  <si>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</si>
  <si>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</si>
  <si>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</si>
  <si>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</si>
  <si>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</si>
  <si>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</si>
  <si>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</si>
  <si>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</si>
  <si>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</si>
  <si>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</si>
  <si>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</si>
  <si>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</si>
  <si>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</si>
  <si>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</si>
  <si>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</si>
  <si>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</si>
  <si>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</si>
  <si>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</si>
  <si>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</si>
  <si>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</si>
  <si>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</si>
  <si>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</si>
  <si>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</si>
  <si>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</si>
  <si>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</si>
  <si>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</si>
  <si>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</si>
  <si>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</si>
  <si>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</si>
  <si>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</si>
  <si>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</si>
  <si>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</si>
  <si>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</si>
  <si>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</si>
  <si>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</si>
  <si>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</si>
  <si>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</si>
  <si>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</si>
  <si>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</si>
  <si>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</si>
  <si>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</si>
  <si>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</si>
  <si>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</si>
  <si>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</si>
  <si>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</si>
  <si>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</si>
  <si>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</si>
  <si>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</si>
  <si>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</si>
  <si>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</si>
  <si>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</si>
  <si>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</si>
  <si>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</si>
  <si>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</si>
  <si>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</si>
  <si>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</si>
  <si>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</si>
  <si>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</si>
  <si>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</si>
  <si>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</si>
  <si>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</si>
  <si>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</si>
  <si>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</si>
  <si>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</si>
  <si>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</si>
  <si>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</si>
  <si>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</si>
  <si>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</si>
  <si>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</si>
  <si>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</si>
  <si>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</si>
  <si>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</si>
  <si>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</si>
  <si>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</si>
  <si>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</si>
  <si>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</si>
  <si>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</si>
  <si>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</si>
  <si>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</si>
  <si>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</si>
  <si>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</si>
  <si>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</si>
  <si>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</si>
  <si>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</si>
  <si>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</si>
  <si>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</si>
  <si>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</si>
  <si>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</si>
  <si>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</si>
  <si>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</si>
  <si>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</si>
  <si>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</si>
  <si>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</si>
  <si>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</si>
  <si>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</si>
  <si>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</si>
  <si>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</si>
  <si>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</si>
  <si>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</si>
  <si>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</si>
  <si>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</si>
  <si>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</si>
  <si>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</si>
  <si>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</si>
  <si>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</si>
  <si>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</si>
  <si>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</si>
  <si>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</si>
  <si>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</si>
  <si>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</si>
  <si>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</si>
  <si>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</si>
  <si>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</si>
  <si>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</si>
  <si>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</si>
  <si>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</si>
  <si>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</si>
  <si>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</si>
  <si>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</si>
  <si>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</si>
  <si>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</si>
  <si>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</si>
  <si>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</si>
  <si>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</si>
  <si>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</si>
  <si>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</si>
  <si>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</si>
  <si>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</si>
  <si>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</si>
  <si>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</si>
  <si>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</si>
  <si>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</si>
  <si>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</si>
  <si>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</si>
  <si>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</si>
  <si>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</si>
  <si>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</si>
  <si>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</si>
  <si>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</si>
  <si>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</si>
  <si>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</si>
  <si>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</si>
  <si>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</si>
  <si>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</si>
  <si>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</si>
  <si>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</si>
  <si>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</si>
  <si>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</si>
  <si>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</si>
  <si>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</si>
  <si>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</si>
  <si>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</si>
  <si>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</si>
  <si>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</si>
  <si>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</si>
  <si>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</si>
  <si>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</si>
  <si>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</si>
  <si>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</si>
  <si>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</si>
  <si>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</si>
  <si>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</si>
  <si>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</si>
  <si>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</si>
  <si>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</si>
  <si>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</si>
  <si>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</si>
  <si>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</si>
  <si>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</si>
  <si>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</si>
  <si>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</si>
  <si>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</si>
  <si>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</si>
  <si>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</si>
  <si>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</si>
  <si>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</si>
  <si>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</si>
  <si>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</si>
  <si>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</si>
  <si>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</si>
  <si>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</si>
  <si>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</si>
  <si>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</si>
  <si>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</si>
  <si>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</si>
  <si>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</si>
  <si>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</si>
  <si>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</si>
  <si>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</si>
  <si>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</si>
  <si>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</si>
  <si>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</si>
  <si>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</si>
  <si>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</si>
  <si>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</si>
  <si>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</si>
  <si>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</si>
  <si>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</si>
  <si>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</si>
  <si>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</si>
  <si>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</si>
  <si>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</si>
  <si>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</si>
  <si>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</si>
  <si>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</si>
  <si>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</si>
  <si>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</si>
  <si>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</si>
  <si>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</si>
  <si>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</si>
  <si>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</si>
  <si>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</si>
  <si>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</si>
  <si>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</si>
  <si>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</si>
  <si>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</si>
  <si>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</si>
  <si>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</si>
  <si>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</si>
  <si>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</si>
  <si>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</si>
  <si>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</si>
  <si>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</si>
  <si>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</si>
  <si>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</si>
  <si>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</si>
  <si>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</si>
  <si>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</si>
  <si>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</si>
  <si>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</si>
  <si>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</si>
  <si>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</si>
  <si>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</si>
  <si>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</si>
  <si>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</si>
  <si>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</si>
  <si>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</si>
  <si>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</si>
  <si>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</si>
  <si>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</si>
  <si>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</si>
  <si>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</si>
  <si>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</si>
  <si>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</si>
  <si>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</si>
  <si>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</si>
  <si>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</si>
  <si>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</si>
  <si>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</si>
  <si>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</si>
  <si>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</si>
  <si>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</si>
  <si>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</si>
  <si>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</si>
  <si>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</si>
  <si>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</si>
  <si>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</si>
  <si>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</si>
  <si>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</si>
  <si>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</si>
  <si>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</si>
  <si>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</si>
  <si>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</si>
  <si>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</si>
  <si>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</si>
  <si>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</si>
  <si>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</si>
  <si>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</si>
  <si>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</si>
  <si>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</si>
  <si>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</si>
  <si>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</si>
  <si>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</si>
  <si>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</si>
  <si>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</si>
  <si>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</si>
  <si>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</si>
  <si>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</si>
  <si>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</si>
  <si>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</si>
  <si>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</si>
  <si>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</si>
  <si>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</si>
  <si>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</si>
  <si>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</si>
  <si>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</si>
  <si>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</si>
  <si>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</si>
  <si>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</si>
  <si>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</si>
  <si>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</si>
  <si>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</si>
  <si>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</si>
  <si>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</si>
  <si>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</si>
  <si>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</si>
  <si>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</si>
  <si>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</si>
  <si>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</si>
  <si>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</si>
  <si>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</si>
  <si>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</si>
  <si>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</si>
  <si>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</si>
  <si>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</si>
  <si>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</si>
  <si>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</si>
  <si>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</si>
  <si>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</si>
  <si>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</si>
  <si>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</si>
  <si>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</si>
  <si>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</si>
  <si>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</si>
  <si>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</si>
  <si>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</si>
  <si>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</si>
  <si>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</si>
  <si>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</si>
  <si>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</si>
  <si>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</si>
  <si>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</si>
  <si>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</si>
  <si>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</si>
  <si>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</si>
  <si>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</si>
  <si>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</si>
  <si>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</si>
  <si>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</si>
  <si>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</si>
  <si>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</si>
  <si>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</si>
  <si>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</si>
  <si>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</si>
  <si>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</si>
  <si>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</si>
  <si>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</si>
  <si>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</si>
  <si>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</si>
  <si>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</si>
  <si>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</si>
  <si>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</si>
  <si>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</si>
  <si>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</si>
  <si>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</si>
  <si>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</si>
  <si>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</si>
  <si>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</si>
  <si>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</si>
  <si>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</si>
  <si>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</si>
  <si>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</si>
  <si>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</si>
  <si>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</si>
  <si>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</si>
  <si>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</si>
  <si>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</si>
  <si>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</si>
  <si>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</si>
  <si>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</si>
  <si>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</si>
  <si>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</si>
  <si>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</si>
  <si>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</si>
  <si>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</si>
  <si>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</si>
  <si>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</si>
  <si>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</si>
  <si>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</si>
  <si>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</si>
  <si>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</si>
  <si>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</si>
  <si>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</si>
  <si>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</si>
  <si>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</si>
  <si>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</si>
  <si>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</si>
  <si>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</si>
  <si>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</si>
  <si>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</si>
  <si>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</si>
  <si>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</si>
  <si>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</si>
  <si>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</si>
  <si>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</si>
  <si>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</si>
  <si>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</si>
  <si>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</si>
  <si>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</si>
  <si>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</si>
  <si>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</si>
  <si>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</si>
  <si>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</si>
  <si>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</si>
  <si>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</si>
  <si>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</si>
  <si>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</si>
  <si>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</si>
  <si>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</si>
  <si>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</si>
  <si>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</si>
  <si>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</si>
  <si>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</si>
  <si>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</si>
  <si>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</si>
  <si>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</si>
  <si>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</si>
  <si>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</si>
  <si>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</si>
  <si>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</si>
  <si>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</si>
  <si>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</si>
  <si>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</si>
  <si>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</si>
  <si>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</si>
  <si>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</si>
  <si>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</si>
  <si>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</si>
  <si>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</si>
  <si>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</si>
  <si>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</si>
  <si>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</si>
  <si>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</si>
  <si>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</si>
  <si>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</si>
  <si>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</si>
  <si>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</si>
  <si>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</si>
  <si>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</si>
  <si>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</si>
  <si>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</si>
  <si>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</si>
  <si>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</si>
  <si>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</si>
  <si>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</si>
  <si>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</si>
  <si>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</si>
  <si>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</si>
  <si>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</si>
  <si>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</si>
  <si>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</si>
  <si>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</si>
  <si>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</si>
  <si>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</si>
  <si>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</si>
  <si>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</si>
  <si>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</si>
  <si>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</si>
  <si>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</si>
  <si>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</si>
  <si>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</si>
  <si>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</si>
  <si>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</si>
  <si>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</si>
  <si>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</si>
  <si>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</si>
  <si>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</si>
  <si>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</si>
  <si>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</si>
  <si>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</si>
  <si>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</si>
  <si>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</si>
  <si>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</si>
  <si>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</si>
  <si>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</si>
  <si>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</si>
  <si>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</si>
  <si>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</si>
  <si>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</si>
  <si>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</si>
  <si>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</si>
  <si>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</si>
  <si>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</si>
  <si>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</si>
  <si>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</si>
  <si>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</si>
  <si>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</si>
  <si>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</si>
  <si>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</si>
  <si>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</si>
  <si>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</si>
  <si>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</si>
  <si>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</si>
  <si>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</si>
  <si>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</si>
  <si>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</si>
  <si>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</si>
  <si>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</si>
  <si>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</si>
  <si>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</si>
  <si>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</si>
  <si>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</si>
  <si>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</si>
  <si>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</si>
  <si>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</si>
  <si>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</si>
  <si>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</si>
  <si>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</si>
  <si>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</si>
  <si>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</si>
  <si>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</si>
  <si>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</si>
  <si>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</si>
  <si>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</si>
  <si>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</si>
  <si>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</si>
  <si>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</si>
  <si>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</si>
  <si>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</si>
  <si>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</si>
  <si>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</si>
  <si>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</si>
  <si>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</si>
  <si>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</si>
  <si>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</si>
  <si>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</si>
  <si>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</si>
  <si>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</si>
  <si>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</si>
  <si>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</si>
  <si>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</si>
  <si>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</si>
  <si>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</si>
  <si>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</si>
  <si>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</si>
  <si>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</si>
  <si>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</si>
  <si>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</si>
  <si>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</si>
  <si>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</si>
  <si>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</si>
  <si>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</si>
  <si>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</si>
  <si>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</si>
  <si>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</si>
  <si>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</si>
  <si>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</si>
  <si>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</si>
  <si>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</si>
  <si>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</si>
  <si>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</si>
  <si>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</si>
  <si>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</si>
  <si>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</si>
  <si>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</si>
  <si>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</si>
  <si>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</si>
  <si>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</si>
  <si>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</si>
  <si>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</si>
  <si>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</si>
  <si>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</si>
  <si>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</si>
  <si>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</si>
  <si>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</si>
  <si>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</si>
  <si>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</si>
  <si>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</si>
  <si>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</si>
  <si>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</si>
  <si>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</si>
  <si>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</si>
  <si>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</si>
  <si>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</si>
  <si>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</si>
  <si>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</si>
  <si>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</si>
  <si>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</si>
  <si>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</si>
  <si>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</si>
  <si>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</si>
  <si>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</si>
  <si>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</si>
  <si>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</si>
  <si>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</si>
  <si>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</si>
  <si>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</si>
  <si>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</si>
  <si>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</si>
  <si>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</si>
  <si>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</si>
  <si>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</si>
  <si>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</si>
  <si>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</si>
  <si>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</si>
  <si>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</si>
  <si>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</si>
  <si>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</si>
  <si>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</si>
  <si>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</si>
  <si>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</si>
  <si>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</si>
  <si>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</si>
  <si>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</si>
  <si>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</si>
  <si>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</si>
  <si>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</si>
  <si>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</si>
  <si>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</si>
  <si>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</si>
  <si>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</si>
  <si>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</si>
  <si>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</si>
  <si>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</si>
  <si>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</si>
  <si>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</si>
  <si>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</si>
  <si>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</si>
  <si>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</si>
  <si>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</si>
  <si>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</si>
  <si>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</si>
  <si>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</si>
  <si>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</si>
  <si>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</si>
  <si>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</si>
  <si>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</si>
  <si>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</si>
  <si>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</si>
  <si>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</si>
  <si>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</si>
  <si>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</si>
  <si>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</si>
  <si>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</si>
  <si>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</si>
  <si>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</si>
  <si>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</si>
  <si>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</si>
  <si>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</si>
  <si>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</si>
  <si>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</si>
  <si>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</si>
  <si>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</si>
  <si>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</si>
  <si>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</si>
  <si>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</si>
  <si>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</si>
  <si>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</si>
  <si>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</si>
  <si>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</si>
  <si>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</si>
  <si>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</si>
  <si>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</si>
  <si>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</si>
  <si>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</si>
  <si>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</si>
  <si>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</si>
  <si>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</si>
  <si>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</si>
  <si>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</si>
  <si>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</si>
  <si>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</si>
  <si>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</si>
  <si>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</si>
  <si>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</si>
  <si>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</si>
  <si>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</si>
  <si>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</si>
  <si>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</si>
  <si>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</si>
  <si>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</si>
  <si>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</si>
  <si>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</si>
  <si>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</si>
  <si>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</si>
  <si>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</si>
  <si>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</si>
  <si>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</si>
  <si>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</si>
  <si>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</si>
  <si>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</si>
  <si>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</si>
  <si>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</si>
  <si>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</si>
  <si>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</si>
  <si>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</si>
  <si>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</si>
  <si>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</si>
  <si>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</si>
  <si>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</si>
  <si>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</si>
  <si>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</si>
  <si>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</si>
  <si>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</si>
  <si>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</si>
  <si>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</si>
  <si>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</si>
  <si>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</si>
  <si>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</si>
  <si>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</si>
  <si>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</si>
  <si>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</si>
  <si>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</si>
  <si>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</si>
  <si>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</si>
  <si>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</si>
  <si>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</si>
  <si>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</si>
  <si>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</si>
  <si>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</si>
  <si>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</si>
  <si>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</si>
  <si>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</si>
  <si>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</si>
  <si>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</si>
  <si>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</si>
  <si>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</si>
  <si>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</si>
  <si>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</si>
  <si>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</si>
  <si>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</si>
  <si>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</si>
  <si>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</si>
  <si>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</si>
  <si>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</si>
  <si>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</si>
  <si>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</si>
  <si>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</si>
  <si>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</si>
  <si>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</si>
  <si>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</si>
  <si>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</si>
  <si>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</si>
  <si>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</si>
  <si>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</si>
  <si>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</si>
  <si>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</si>
  <si>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</si>
  <si>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</si>
  <si>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</si>
  <si>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</si>
  <si>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</si>
  <si>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</si>
  <si>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</si>
  <si>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</si>
  <si>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</si>
  <si>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</si>
  <si>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</si>
  <si>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</si>
  <si>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</si>
  <si>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</si>
  <si>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</si>
  <si>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</si>
  <si>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</si>
  <si>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</si>
  <si>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</si>
  <si>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</si>
  <si>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</si>
  <si>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</si>
  <si>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</si>
  <si>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</si>
  <si>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</si>
  <si>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</si>
  <si>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</si>
  <si>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</si>
  <si>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</si>
  <si>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</si>
  <si>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</si>
  <si>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</si>
  <si>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</si>
  <si>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</si>
  <si>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</si>
  <si>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</si>
  <si>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</si>
  <si>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</si>
  <si>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</si>
  <si>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</si>
  <si>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</si>
  <si>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</si>
  <si>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</si>
  <si>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</si>
  <si>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</si>
  <si>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</si>
  <si>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</si>
  <si>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</si>
  <si>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</si>
  <si>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</si>
  <si>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</si>
  <si>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</si>
  <si>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</si>
  <si>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</si>
  <si>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</si>
  <si>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</si>
  <si>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</si>
  <si>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</si>
  <si>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</si>
  <si>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</si>
  <si>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</si>
  <si>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</si>
  <si>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</si>
  <si>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</si>
  <si>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</si>
  <si>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</si>
  <si>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</si>
  <si>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</si>
  <si>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</si>
  <si>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</si>
  <si>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</si>
  <si>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</si>
  <si>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</si>
  <si>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</si>
  <si>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</si>
  <si>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</si>
  <si>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</si>
  <si>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</si>
  <si>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</si>
  <si>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</si>
  <si>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</si>
  <si>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</si>
  <si>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</si>
  <si>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</si>
  <si>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week0</t>
  </si>
  <si>
    <t>f</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</si>
  <si>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</si>
  <si>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</si>
  <si>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</si>
  <si>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</si>
  <si>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</si>
  <si>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</si>
  <si>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</si>
  <si>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</si>
  <si>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</si>
  <si>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</si>
  <si>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</si>
  <si>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</si>
  <si>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</si>
  <si>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</si>
  <si>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</si>
  <si>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</si>
  <si>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</si>
  <si>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</si>
  <si>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</si>
  <si>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</si>
  <si>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</si>
  <si>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</si>
  <si>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</si>
  <si>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</si>
  <si>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</si>
  <si>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</si>
  <si>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</si>
  <si>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</si>
  <si>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</si>
  <si>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</si>
  <si>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</si>
  <si>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</si>
  <si>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</si>
  <si>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</si>
  <si>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</si>
  <si>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</si>
  <si>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</si>
  <si>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</si>
  <si>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</si>
  <si>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</si>
  <si>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</si>
  <si>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</si>
  <si>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qf</t>
  </si>
  <si>
    <t>qm</t>
  </si>
  <si>
    <t>sf</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</si>
  <si>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</si>
  <si>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</si>
  <si>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</si>
  <si>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</si>
  <si>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</si>
  <si>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</si>
  <si>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</si>
  <si>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</si>
  <si>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</si>
  <si>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</si>
  <si>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</si>
  <si>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</si>
  <si>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</si>
  <si>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</si>
  <si>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</si>
  <si>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</si>
  <si>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</si>
  <si>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</si>
  <si>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</si>
  <si>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</si>
  <si>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</si>
  <si>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</si>
  <si>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</si>
  <si>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</si>
  <si>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</si>
  <si>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</si>
  <si>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</si>
  <si>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</si>
  <si>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</si>
  <si>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</si>
  <si>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</si>
  <si>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</si>
  <si>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</si>
  <si>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</si>
  <si>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</si>
  <si>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</si>
  <si>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</si>
  <si>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</si>
  <si>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</si>
  <si>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</si>
  <si>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</si>
  <si>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</si>
  <si>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</si>
  <si>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</si>
  <si>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</si>
  <si>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</si>
  <si>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</si>
  <si>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</si>
  <si>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</si>
  <si>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</si>
  <si>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</si>
  <si>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</si>
  <si>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</si>
  <si>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</si>
  <si>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</si>
  <si>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</si>
  <si>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</si>
  <si>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</si>
  <si>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</si>
  <si>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</si>
  <si>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</si>
  <si>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</si>
  <si>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</si>
  <si>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</si>
  <si>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</si>
  <si>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</si>
  <si>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</si>
  <si>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</si>
  <si>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</si>
  <si>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</si>
  <si>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</si>
  <si>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</si>
  <si>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</si>
  <si>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</si>
  <si>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</si>
  <si>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</si>
  <si>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</si>
  <si>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</si>
  <si>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</si>
  <si>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</si>
  <si>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</si>
  <si>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</si>
  <si>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</si>
  <si>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</si>
  <si>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</si>
  <si>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</si>
  <si>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</si>
  <si>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</si>
  <si>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</si>
  <si>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</si>
  <si>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</si>
  <si>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</si>
  <si>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</si>
  <si>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</si>
  <si>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</si>
  <si>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</si>
  <si>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</si>
  <si>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</si>
  <si>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</si>
  <si>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</si>
  <si>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</si>
  <si>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</si>
  <si>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</si>
  <si>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</si>
  <si>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</si>
  <si>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</si>
  <si>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</si>
  <si>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</si>
  <si>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</si>
  <si>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</si>
  <si>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</si>
  <si>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</si>
  <si>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</si>
  <si>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</si>
  <si>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</si>
  <si>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</si>
  <si>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</si>
  <si>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</si>
  <si>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</si>
  <si>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</si>
  <si>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</si>
  <si>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</si>
  <si>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</si>
  <si>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</si>
  <si>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</si>
  <si>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</si>
  <si>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</si>
  <si>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</si>
  <si>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</si>
  <si>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</si>
  <si>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</si>
  <si>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</si>
  <si>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</si>
  <si>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</si>
  <si>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</si>
  <si>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</si>
  <si>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</si>
  <si>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</si>
  <si>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</si>
  <si>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</si>
  <si>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</si>
  <si>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</si>
  <si>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</si>
  <si>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</si>
  <si>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</si>
  <si>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</si>
  <si>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</si>
  <si>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</si>
  <si>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</si>
  <si>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</si>
  <si>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</si>
  <si>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</si>
  <si>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</si>
  <si>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</si>
  <si>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</si>
  <si>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</si>
  <si>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</si>
  <si>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</si>
  <si>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</si>
  <si>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</si>
  <si>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</si>
  <si>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</si>
  <si>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</si>
  <si>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</si>
  <si>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</si>
  <si>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</si>
  <si>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</si>
  <si>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</si>
  <si>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</si>
  <si>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</si>
  <si>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</si>
  <si>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</si>
  <si>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</si>
  <si>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</si>
  <si>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</si>
  <si>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</si>
  <si>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</si>
  <si>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</si>
  <si>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</si>
  <si>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</si>
  <si>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</si>
  <si>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</si>
  <si>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</si>
  <si>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</si>
  <si>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</si>
  <si>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</si>
  <si>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</si>
  <si>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</si>
  <si>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</si>
  <si>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</si>
  <si>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</si>
  <si>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</si>
  <si>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</si>
  <si>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</si>
  <si>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</si>
  <si>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</si>
  <si>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</si>
  <si>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</si>
  <si>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</si>
  <si>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</si>
  <si>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</si>
  <si>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</si>
  <si>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</si>
  <si>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</si>
  <si>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</si>
  <si>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</si>
  <si>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</si>
  <si>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</si>
  <si>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</si>
  <si>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</si>
  <si>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</si>
  <si>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</si>
  <si>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</si>
  <si>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</si>
  <si>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</si>
  <si>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</si>
  <si>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</si>
  <si>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</si>
  <si>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</si>
  <si>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</si>
  <si>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</si>
  <si>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</si>
  <si>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</si>
  <si>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</si>
  <si>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</si>
  <si>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</si>
  <si>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</si>
  <si>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</si>
  <si>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</si>
  <si>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</si>
  <si>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</si>
  <si>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</si>
  <si>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</si>
  <si>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</si>
  <si>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</si>
  <si>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</si>
  <si>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</si>
  <si>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</si>
  <si>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</si>
  <si>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</si>
  <si>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</si>
  <si>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</si>
  <si>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</si>
  <si>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</si>
  <si>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</si>
  <si>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</si>
  <si>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</si>
  <si>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</si>
  <si>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</si>
  <si>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</si>
  <si>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</si>
  <si>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</si>
  <si>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</si>
  <si>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</si>
  <si>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</si>
  <si>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</si>
  <si>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</si>
  <si>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</si>
  <si>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</si>
  <si>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</si>
  <si>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</si>
  <si>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</si>
  <si>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</si>
  <si>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</si>
  <si>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</si>
  <si>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</si>
  <si>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</si>
  <si>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</si>
  <si>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</si>
  <si>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</si>
  <si>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</si>
  <si>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</si>
  <si>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</si>
  <si>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</si>
  <si>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</si>
  <si>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</si>
  <si>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</si>
  <si>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</si>
  <si>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</si>
  <si>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</si>
  <si>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</si>
  <si>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</si>
  <si>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</si>
  <si>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</si>
  <si>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</si>
  <si>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</si>
  <si>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</si>
  <si>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</si>
  <si>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</si>
  <si>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</si>
  <si>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</si>
  <si>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</si>
  <si>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</si>
  <si>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</si>
  <si>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</si>
  <si>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</si>
  <si>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</si>
  <si>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</si>
  <si>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</si>
  <si>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</si>
  <si>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</si>
  <si>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</si>
  <si>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</si>
  <si>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</si>
  <si>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</si>
  <si>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</si>
  <si>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</si>
  <si>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</si>
  <si>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</si>
  <si>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</si>
  <si>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</si>
  <si>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</si>
  <si>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</si>
  <si>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</si>
  <si>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</si>
  <si>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</si>
  <si>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</si>
  <si>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</si>
  <si>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</si>
  <si>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</si>
  <si>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</si>
  <si>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</si>
  <si>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</si>
  <si>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</si>
  <si>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</si>
  <si>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</si>
  <si>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</si>
  <si>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</si>
  <si>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</si>
  <si>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</si>
  <si>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</si>
  <si>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</si>
  <si>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</si>
  <si>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</si>
  <si>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</si>
  <si>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</si>
  <si>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</si>
  <si>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</si>
  <si>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</si>
  <si>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</si>
  <si>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</si>
  <si>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</si>
  <si>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</si>
  <si>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</si>
  <si>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</si>
  <si>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</si>
  <si>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</si>
  <si>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</si>
  <si>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</si>
  <si>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</si>
  <si>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</si>
  <si>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</si>
  <si>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</si>
  <si>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</si>
  <si>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</si>
  <si>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</si>
  <si>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</si>
  <si>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</si>
  <si>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</si>
  <si>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</si>
  <si>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</si>
  <si>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</si>
  <si>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</si>
  <si>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</si>
  <si>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</si>
  <si>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</si>
  <si>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</si>
  <si>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</si>
  <si>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</si>
  <si>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</si>
  <si>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</si>
  <si>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</si>
  <si>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</si>
  <si>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</si>
  <si>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</si>
  <si>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</si>
  <si>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</si>
  <si>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</si>
  <si>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</si>
  <si>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</si>
  <si>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</si>
  <si>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</si>
  <si>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</si>
  <si>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</si>
  <si>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</si>
  <si>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</si>
  <si>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</si>
  <si>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</si>
  <si>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</si>
  <si>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</si>
  <si>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</si>
  <si>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</si>
  <si>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</si>
  <si>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</si>
  <si>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</si>
  <si>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</si>
  <si>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</si>
  <si>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</si>
  <si>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</si>
  <si>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</si>
  <si>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</si>
  <si>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</si>
  <si>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</si>
  <si>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</si>
  <si>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</si>
  <si>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</si>
  <si>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</si>
  <si>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</si>
  <si>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</si>
  <si>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</si>
  <si>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</si>
  <si>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</si>
  <si>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</si>
  <si>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</si>
  <si>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</si>
  <si>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</si>
  <si>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</si>
  <si>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</si>
  <si>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</si>
  <si>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</si>
  <si>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</si>
  <si>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</si>
  <si>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</si>
  <si>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</si>
  <si>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</si>
  <si>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</si>
  <si>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</si>
  <si>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</si>
  <si>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</si>
  <si>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</si>
  <si>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</si>
  <si>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</si>
  <si>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</si>
  <si>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</si>
  <si>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</si>
  <si>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</si>
  <si>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</si>
  <si>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</si>
  <si>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</si>
  <si>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</si>
  <si>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</si>
  <si>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</si>
  <si>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</si>
  <si>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</si>
  <si>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</si>
  <si>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</si>
  <si>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</si>
  <si>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</si>
  <si>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</si>
  <si>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</si>
  <si>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</si>
  <si>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</si>
  <si>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</si>
  <si>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</si>
  <si>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</si>
  <si>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</si>
  <si>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</si>
  <si>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</si>
  <si>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</si>
  <si>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</si>
  <si>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</si>
  <si>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</si>
  <si>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</si>
  <si>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</si>
  <si>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</si>
  <si>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</si>
  <si>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</si>
  <si>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</si>
  <si>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</si>
  <si>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</si>
  <si>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</si>
  <si>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</si>
  <si>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</si>
  <si>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</si>
  <si>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</si>
  <si>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</si>
  <si>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</si>
  <si>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</si>
  <si>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</si>
  <si>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</si>
  <si>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</si>
  <si>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</si>
  <si>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</si>
  <si>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</si>
  <si>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</si>
  <si>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</si>
  <si>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</si>
  <si>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</si>
  <si>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</si>
  <si>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</si>
  <si>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</si>
  <si>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</si>
  <si>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</si>
  <si>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</si>
  <si>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</si>
  <si>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</si>
  <si>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</si>
  <si>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</si>
  <si>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</si>
  <si>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</si>
  <si>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</si>
  <si>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</si>
  <si>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</si>
  <si>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</si>
  <si>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</si>
  <si>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</si>
  <si>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</si>
  <si>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</si>
  <si>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</si>
  <si>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</si>
  <si>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</si>
  <si>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</si>
  <si>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</si>
  <si>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</si>
  <si>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</si>
  <si>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</si>
  <si>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</si>
  <si>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</si>
  <si>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</si>
  <si>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</si>
  <si>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</si>
  <si>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</si>
  <si>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</si>
  <si>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</si>
  <si>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</si>
  <si>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</si>
  <si>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</si>
  <si>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</si>
  <si>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</si>
  <si>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</si>
  <si>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</si>
  <si>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</si>
  <si>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</si>
  <si>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</si>
  <si>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</si>
  <si>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</si>
  <si>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</si>
  <si>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</si>
  <si>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</si>
  <si>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</si>
  <si>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</si>
  <si>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</si>
  <si>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</si>
  <si>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</si>
  <si>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</si>
  <si>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</si>
  <si>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</si>
  <si>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</si>
  <si>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</si>
  <si>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</si>
  <si>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</si>
  <si>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</si>
  <si>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</si>
  <si>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</si>
  <si>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</si>
  <si>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</si>
  <si>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</si>
  <si>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</si>
  <si>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</si>
  <si>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</si>
  <si>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</si>
  <si>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</si>
  <si>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</si>
  <si>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</si>
  <si>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</si>
  <si>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</si>
  <si>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</si>
  <si>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</si>
  <si>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</si>
  <si>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</si>
  <si>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</si>
  <si>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</si>
  <si>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</si>
  <si>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</si>
  <si>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</si>
  <si>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</si>
  <si>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</si>
  <si>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</si>
  <si>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</si>
  <si>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</si>
  <si>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</si>
  <si>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</si>
  <si>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</si>
  <si>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</si>
  <si>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</si>
  <si>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</si>
  <si>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</si>
  <si>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</si>
  <si>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</si>
  <si>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</si>
  <si>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</si>
  <si>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</si>
  <si>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</si>
  <si>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</si>
  <si>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</si>
  <si>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</si>
  <si>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</si>
  <si>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</si>
  <si>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</si>
  <si>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</si>
  <si>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</si>
  <si>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</si>
  <si>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</si>
  <si>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</si>
  <si>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</si>
  <si>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</si>
  <si>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</si>
  <si>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</si>
  <si>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</si>
  <si>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</si>
  <si>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</si>
  <si>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</si>
  <si>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</si>
  <si>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</si>
  <si>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</si>
  <si>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</si>
  <si>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</si>
  <si>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</si>
  <si>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</si>
  <si>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</si>
  <si>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</si>
  <si>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</si>
  <si>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</si>
  <si>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</si>
  <si>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</si>
  <si>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</si>
  <si>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</si>
  <si>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</si>
  <si>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</si>
  <si>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</si>
  <si>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</si>
  <si>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</si>
  <si>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</si>
  <si>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</si>
  <si>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</si>
  <si>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</si>
  <si>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</si>
  <si>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</si>
  <si>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</si>
  <si>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</si>
  <si>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</si>
  <si>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</si>
  <si>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</si>
  <si>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</si>
  <si>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</si>
  <si>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</si>
  <si>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</si>
  <si>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</si>
  <si>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</si>
  <si>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</si>
  <si>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</si>
  <si>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</si>
  <si>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</si>
  <si>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</si>
  <si>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</si>
  <si>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</si>
  <si>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</si>
  <si>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</si>
  <si>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</si>
  <si>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</si>
  <si>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</si>
  <si>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</si>
  <si>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</si>
  <si>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</si>
  <si>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</si>
  <si>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</si>
  <si>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</si>
  <si>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</si>
  <si>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</si>
  <si>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</si>
  <si>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</si>
  <si>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</si>
  <si>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</si>
  <si>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</si>
  <si>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</si>
  <si>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</si>
  <si>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</si>
  <si>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</si>
  <si>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</si>
  <si>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</si>
  <si>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</si>
  <si>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</si>
  <si>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</si>
  <si>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</si>
  <si>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</si>
  <si>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</si>
  <si>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</si>
  <si>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</si>
  <si>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</si>
  <si>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</si>
  <si>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</si>
  <si>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</si>
  <si>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</si>
  <si>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</si>
  <si>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</si>
  <si>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</si>
  <si>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</si>
  <si>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</si>
  <si>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</si>
  <si>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</si>
  <si>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</si>
  <si>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</si>
  <si>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</si>
  <si>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</si>
  <si>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</si>
  <si>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</si>
  <si>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</si>
  <si>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</si>
  <si>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</si>
  <si>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</si>
  <si>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</si>
  <si>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</si>
  <si>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</si>
  <si>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</si>
  <si>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</si>
  <si>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</si>
  <si>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</si>
  <si>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</si>
  <si>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</si>
  <si>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</si>
  <si>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</si>
  <si>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</si>
  <si>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</si>
  <si>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</si>
  <si>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</si>
  <si>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</si>
  <si>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</si>
  <si>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</si>
  <si>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</si>
  <si>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</si>
  <si>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</si>
  <si>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</si>
  <si>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</si>
  <si>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</si>
  <si>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</si>
  <si>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</si>
  <si>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</si>
  <si>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</si>
  <si>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</si>
  <si>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</si>
  <si>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</si>
  <si>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</si>
  <si>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</si>
  <si>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</si>
  <si>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</si>
  <si>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</si>
  <si>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</si>
  <si>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</si>
  <si>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</si>
  <si>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</si>
  <si>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</si>
  <si>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</si>
  <si>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</si>
  <si>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</si>
  <si>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</si>
  <si>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</si>
  <si>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</si>
  <si>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</si>
  <si>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</si>
  <si>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</si>
  <si>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</si>
  <si>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</si>
  <si>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</si>
  <si>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</si>
  <si>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</si>
  <si>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</si>
  <si>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</si>
  <si>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</si>
  <si>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</si>
  <si>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</si>
  <si>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</si>
  <si>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</si>
  <si>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</si>
  <si>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</si>
  <si>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</si>
  <si>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</si>
  <si>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</si>
  <si>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</si>
  <si>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</si>
  <si>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</si>
  <si>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</si>
  <si>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</si>
  <si>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</si>
  <si>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</si>
  <si>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</si>
  <si>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</si>
  <si>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</si>
  <si>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</si>
  <si>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</si>
  <si>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</si>
  <si>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</si>
  <si>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</si>
  <si>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</si>
  <si>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</si>
  <si>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</si>
  <si>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</si>
  <si>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</si>
  <si>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</si>
  <si>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</si>
  <si>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</si>
  <si>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</si>
  <si>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</si>
  <si>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</si>
  <si>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</si>
  <si>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</si>
  <si>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</si>
  <si>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</si>
  <si>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</si>
  <si>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</si>
  <si>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</si>
  <si>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</si>
  <si>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</si>
  <si>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</si>
  <si>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</si>
  <si>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</si>
  <si>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</si>
  <si>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</si>
  <si>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</si>
  <si>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</si>
  <si>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</si>
  <si>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</si>
  <si>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</si>
  <si>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</si>
  <si>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</si>
  <si>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</si>
  <si>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</si>
  <si>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</si>
  <si>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</si>
  <si>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</si>
  <si>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</si>
  <si>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</si>
  <si>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</si>
  <si>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</si>
  <si>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</si>
  <si>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</si>
  <si>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</si>
  <si>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</si>
  <si>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</si>
  <si>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</si>
  <si>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</si>
  <si>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</si>
  <si>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</si>
  <si>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</si>
  <si>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</si>
  <si>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</si>
  <si>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</si>
  <si>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</si>
  <si>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</si>
  <si>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</si>
  <si>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</si>
  <si>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</si>
  <si>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</si>
  <si>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</si>
  <si>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</si>
  <si>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</si>
  <si>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</si>
  <si>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</si>
  <si>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</si>
  <si>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</si>
  <si>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</si>
  <si>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</si>
  <si>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</si>
  <si>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</si>
  <si>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</si>
  <si>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</si>
  <si>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</si>
  <si>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</si>
  <si>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</si>
  <si>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</si>
  <si>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</si>
  <si>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</si>
  <si>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</si>
  <si>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</si>
  <si>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</si>
  <si>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</si>
  <si>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</si>
  <si>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</si>
  <si>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</si>
  <si>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</si>
  <si>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</si>
  <si>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</si>
  <si>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</si>
  <si>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</si>
  <si>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</si>
  <si>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</si>
  <si>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</si>
  <si>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</si>
  <si>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</si>
  <si>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</si>
  <si>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</si>
  <si>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</si>
  <si>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</si>
  <si>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</si>
  <si>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</si>
  <si>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</si>
  <si>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</si>
  <si>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</si>
  <si>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</si>
  <si>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</si>
  <si>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</si>
  <si>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</si>
  <si>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</si>
  <si>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</si>
  <si>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</si>
  <si>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</si>
  <si>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</si>
  <si>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</si>
  <si>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</si>
  <si>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</si>
  <si>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</si>
  <si>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</si>
  <si>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</si>
  <si>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</si>
  <si>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</si>
  <si>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</si>
  <si>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</si>
  <si>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</si>
  <si>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</si>
  <si>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</si>
  <si>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</si>
  <si>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</si>
  <si>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</si>
  <si>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</si>
  <si>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</si>
  <si>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</si>
  <si>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</si>
  <si>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</si>
  <si>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</si>
  <si>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</si>
  <si>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</si>
  <si>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</si>
  <si>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</si>
  <si>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</si>
  <si>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</si>
  <si>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</si>
  <si>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</si>
  <si>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</si>
  <si>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</si>
  <si>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</si>
  <si>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</si>
  <si>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</si>
  <si>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</si>
  <si>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</si>
  <si>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</si>
  <si>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</si>
  <si>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</si>
  <si>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</si>
  <si>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</si>
  <si>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</si>
  <si>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</si>
  <si>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</si>
  <si>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</si>
  <si>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</si>
  <si>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</si>
  <si>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</si>
  <si>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</si>
  <si>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</si>
  <si>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</si>
  <si>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</si>
  <si>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</si>
  <si>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</si>
  <si>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</si>
  <si>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</si>
  <si>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</si>
  <si>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</si>
  <si>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</si>
  <si>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</si>
  <si>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</si>
  <si>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</si>
  <si>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</si>
  <si>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</si>
  <si>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</si>
  <si>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</si>
  <si>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</si>
  <si>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</si>
  <si>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</si>
  <si>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</si>
  <si>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</si>
  <si>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</si>
  <si>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</si>
  <si>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</si>
  <si>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</si>
  <si>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</si>
  <si>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</si>
  <si>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</si>
  <si>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</si>
  <si>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</si>
  <si>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</si>
  <si>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</si>
  <si>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</si>
  <si>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</si>
  <si>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</si>
  <si>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</si>
  <si>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</si>
  <si>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</si>
  <si>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</si>
  <si>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</si>
  <si>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</si>
  <si>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</si>
  <si>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</si>
  <si>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</si>
  <si>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</si>
  <si>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</si>
  <si>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</si>
  <si>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</si>
  <si>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</si>
  <si>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</si>
  <si>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</si>
  <si>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</si>
  <si>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</si>
  <si>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</si>
  <si>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</si>
  <si>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</si>
  <si>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</si>
  <si>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</si>
  <si>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</si>
  <si>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</si>
  <si>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</si>
  <si>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</si>
  <si>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</si>
  <si>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</si>
  <si>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</si>
  <si>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</si>
  <si>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</si>
  <si>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</si>
  <si>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</si>
  <si>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</si>
  <si>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</si>
  <si>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</si>
  <si>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</si>
  <si>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</si>
  <si>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</si>
  <si>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</si>
  <si>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</si>
  <si>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</si>
  <si>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</si>
  <si>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</si>
  <si>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</si>
  <si>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</si>
  <si>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</si>
  <si>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</si>
  <si>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</si>
  <si>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</si>
  <si>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</si>
  <si>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</si>
  <si>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</si>
  <si>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</si>
  <si>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</si>
  <si>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</si>
  <si>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</si>
  <si>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</si>
  <si>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</si>
  <si>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</si>
  <si>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</si>
  <si>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</si>
  <si>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</si>
  <si>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</si>
  <si>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</si>
  <si>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</si>
  <si>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</si>
  <si>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</si>
  <si>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</si>
  <si>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</si>
  <si>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</si>
  <si>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</si>
  <si>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</si>
  <si>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</si>
  <si>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</si>
  <si>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</si>
  <si>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</si>
  <si>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</si>
  <si>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</si>
  <si>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</si>
  <si>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</si>
  <si>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</si>
  <si>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</si>
  <si>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</si>
  <si>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</si>
  <si>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</si>
  <si>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</si>
  <si>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</si>
  <si>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</si>
  <si>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</si>
  <si>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</si>
  <si>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</si>
  <si>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</si>
  <si>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</si>
  <si>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</si>
  <si>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</si>
  <si>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</si>
  <si>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</si>
  <si>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</si>
  <si>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</si>
  <si>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</si>
  <si>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</si>
  <si>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</si>
  <si>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</si>
  <si>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</si>
  <si>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</si>
  <si>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</si>
  <si>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</si>
  <si>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</si>
  <si>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</si>
  <si>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</si>
  <si>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</si>
  <si>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</si>
  <si>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</si>
  <si>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</si>
  <si>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</si>
  <si>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</si>
  <si>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</si>
  <si>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</si>
  <si>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</si>
  <si>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</si>
  <si>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</si>
  <si>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</si>
  <si>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</si>
  <si>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</si>
  <si>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</si>
  <si>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</si>
  <si>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</si>
  <si>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</si>
  <si>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</si>
  <si>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</si>
  <si>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</si>
  <si>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</si>
  <si>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</si>
  <si>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</si>
  <si>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</si>
  <si>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</si>
  <si>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</si>
  <si>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</si>
  <si>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</si>
  <si>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</si>
  <si>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</si>
  <si>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</si>
  <si>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</si>
  <si>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</si>
  <si>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</si>
  <si>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</si>
  <si>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</si>
  <si>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</si>
  <si>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</si>
  <si>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</si>
  <si>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</si>
  <si>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</si>
  <si>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</si>
  <si>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</si>
  <si>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</si>
  <si>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</si>
  <si>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</si>
  <si>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</si>
  <si>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</si>
  <si>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</si>
  <si>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</si>
  <si>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</si>
  <si>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</si>
  <si>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</si>
  <si>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</si>
  <si>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</si>
  <si>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</si>
  <si>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</si>
  <si>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</si>
  <si>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</si>
  <si>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</si>
  <si>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</si>
  <si>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</si>
  <si>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</si>
  <si>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</si>
  <si>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</si>
  <si>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</si>
  <si>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</si>
  <si>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</si>
  <si>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</si>
  <si>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</si>
  <si>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</si>
  <si>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</si>
  <si>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</si>
  <si>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</si>
  <si>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</si>
  <si>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
  </si>
  <si>
    <t>Changes since v2018.0.0</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</si>
  <si>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</si>
  <si>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</si>
  <si>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</si>
  <si>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Added capability to download images from TBA</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</si>
  <si>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</si>
  <si>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</si>
  <si>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</si>
  <si>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</si>
  <si>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</si>
  <si>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</si>
  <si>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</si>
  <si>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</si>
  <si>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</si>
  <si>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</si>
  <si>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</si>
  <si>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</si>
  <si>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</si>
  <si>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</si>
  <si>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Fixed rankings data for lowest ranked team</t>
  </si>
  <si>
    <t>Switched to 2018 categories on "team lookup" and "match lookup" sheets</t>
  </si>
  <si>
    <t>event keys</t>
  </si>
  <si>
    <t>Various minor formatting changes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</si>
  <si>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</si>
  <si>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</si>
  <si>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</si>
  <si>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</si>
  <si>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</si>
  <si>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</si>
  <si>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</si>
  <si>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</si>
  <si>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Updated "team lookup" and "match lookup" sheets to have correct 2018 categories</t>
  </si>
  <si>
    <t>Updated "instructions and FAQ" sheet to include 2018 specific info</t>
  </si>
  <si>
    <t>Fixed a bug that made calculated contributions incorrect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</si>
  <si>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</si>
  <si>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</si>
  <si>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</si>
  <si>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</si>
  <si>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</si>
  <si>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</si>
  <si>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Unused for week 1</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</si>
  <si>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</si>
  <si>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</si>
  <si>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</si>
  <si>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</si>
  <si>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</si>
  <si>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</si>
  <si>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</si>
  <si>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</si>
  <si>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</si>
  <si>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</si>
  <si>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</si>
  <si>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</si>
  <si>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</si>
  <si>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</si>
  <si>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</si>
  <si>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</si>
  <si>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</si>
  <si>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</si>
  <si>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Unused until I see evidence the API returns a meaningful value for this metric</t>
  </si>
  <si>
    <t>The given team's contribution to endgame parking points</t>
  </si>
  <si>
    <t>The given team's contribution to endgame climbing points</t>
  </si>
  <si>
    <t>The given team's contribution to endgame levitate points</t>
  </si>
  <si>
    <t>The given team's contribution to the face The Boss Ranking Point</t>
  </si>
  <si>
    <t>The given team's contribution to tba ranking points earned (I don't actually know how this differs from ranking points)</t>
  </si>
  <si>
    <t>The given team's historical award strength, measured in milli-Chairman's Awards (mCA)</t>
  </si>
  <si>
    <t xml:space="preserve">What follows are descriptions of each individual sheet as well as how to use them.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</si>
</sst>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8"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78">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4" fillId="0" borderId="0" xfId="0" applyFont="1"/>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2826</v>
      </c>
    </row>
    <row r="3" spans="1:2" ht="75" x14ac:dyDescent="0.25">
      <c r="A3" s="5" t="s">
        <v>55</v>
      </c>
      <c r="B3" s="3" t="s">
        <v>2827</v>
      </c>
    </row>
    <row r="4" spans="1:2" x14ac:dyDescent="0.25">
      <c r="B4" s="3"/>
    </row>
    <row r="5" spans="1:2" x14ac:dyDescent="0.25">
      <c r="A5" s="5" t="s">
        <v>4057</v>
      </c>
      <c r="B5" s="3" t="s">
        <v>4061</v>
      </c>
    </row>
    <row r="6" spans="1:2" x14ac:dyDescent="0.25">
      <c r="B6" s="5" t="s">
        <v>4076</v>
      </c>
    </row>
    <row r="7" spans="1:2" x14ac:dyDescent="0.25">
      <c r="B7" s="5" t="s">
        <v>4077</v>
      </c>
    </row>
    <row r="8" spans="1:2" x14ac:dyDescent="0.25">
      <c r="B8" s="3" t="s">
        <v>4079</v>
      </c>
    </row>
    <row r="9" spans="1:2" x14ac:dyDescent="0.25">
      <c r="B9" s="3" t="s">
        <v>4088</v>
      </c>
    </row>
    <row r="10" spans="1:2" x14ac:dyDescent="0.25">
      <c r="B10" s="3" t="s">
        <v>4089</v>
      </c>
    </row>
    <row r="11" spans="1:2" x14ac:dyDescent="0.25">
      <c r="B11" s="5" t="s">
        <v>4090</v>
      </c>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4123</v>
      </c>
    </row>
    <row r="19" spans="1:2" x14ac:dyDescent="0.25">
      <c r="A19" s="5" t="s">
        <v>2766</v>
      </c>
      <c r="B19" s="5" t="s">
        <v>2751</v>
      </c>
    </row>
    <row r="20" spans="1:2" ht="90" x14ac:dyDescent="0.25">
      <c r="A20" s="5" t="s">
        <v>2816</v>
      </c>
      <c r="B20" s="5" t="s">
        <v>4058</v>
      </c>
    </row>
    <row r="21" spans="1:2" x14ac:dyDescent="0.25">
      <c r="A21" s="5" t="s">
        <v>4078</v>
      </c>
      <c r="B21" s="5" t="s">
        <v>2817</v>
      </c>
    </row>
    <row r="22" spans="1:2" ht="60" x14ac:dyDescent="0.25">
      <c r="A22" s="5" t="s">
        <v>2767</v>
      </c>
      <c r="B22" s="5" t="s">
        <v>4059</v>
      </c>
    </row>
    <row r="23" spans="1:2" ht="45" x14ac:dyDescent="0.25">
      <c r="A23" s="5" t="s">
        <v>2768</v>
      </c>
      <c r="B23" s="5" t="s">
        <v>61</v>
      </c>
    </row>
    <row r="24" spans="1:2" ht="60" x14ac:dyDescent="0.25">
      <c r="A24" s="5" t="s">
        <v>2769</v>
      </c>
      <c r="B24" s="5" t="s">
        <v>68</v>
      </c>
    </row>
    <row r="25" spans="1:2" ht="45" x14ac:dyDescent="0.25">
      <c r="A25" s="5" t="s">
        <v>2770</v>
      </c>
      <c r="B25" s="5" t="s">
        <v>2746</v>
      </c>
    </row>
    <row r="26" spans="1:2" ht="90" x14ac:dyDescent="0.25">
      <c r="A26" s="5" t="s">
        <v>2771</v>
      </c>
      <c r="B26" s="5" t="s">
        <v>59</v>
      </c>
    </row>
    <row r="27" spans="1:2" ht="135" x14ac:dyDescent="0.25">
      <c r="A27" s="5" t="s">
        <v>2772</v>
      </c>
      <c r="B27" s="5" t="s">
        <v>60</v>
      </c>
    </row>
    <row r="28" spans="1:2" x14ac:dyDescent="0.25">
      <c r="A28" s="5" t="s">
        <v>2773</v>
      </c>
      <c r="B28" s="5" t="s">
        <v>2774</v>
      </c>
    </row>
    <row r="29" spans="1:2" ht="90" x14ac:dyDescent="0.25">
      <c r="A29" s="5" t="s">
        <v>2792</v>
      </c>
      <c r="B29" s="5" t="s">
        <v>2802</v>
      </c>
    </row>
    <row r="30" spans="1:2" ht="60" x14ac:dyDescent="0.25">
      <c r="A30" s="5" t="s">
        <v>4055</v>
      </c>
      <c r="B30" s="5" t="s">
        <v>4056</v>
      </c>
    </row>
    <row r="33" spans="1:2" x14ac:dyDescent="0.25">
      <c r="A33" s="3" t="s">
        <v>2761</v>
      </c>
    </row>
    <row r="34" spans="1:2" x14ac:dyDescent="0.25">
      <c r="A34" s="3" t="s">
        <v>2750</v>
      </c>
      <c r="B34" s="5" t="s">
        <v>2751</v>
      </c>
    </row>
    <row r="35" spans="1:2" ht="150" x14ac:dyDescent="0.25">
      <c r="A35" s="3" t="s">
        <v>4091</v>
      </c>
      <c r="B35" s="5" t="s">
        <v>4092</v>
      </c>
    </row>
    <row r="36" spans="1:2" x14ac:dyDescent="0.25">
      <c r="A36" s="3" t="s">
        <v>15</v>
      </c>
      <c r="B36" s="5" t="s">
        <v>2760</v>
      </c>
    </row>
    <row r="37" spans="1:2" x14ac:dyDescent="0.25">
      <c r="A37" s="3" t="s">
        <v>14</v>
      </c>
      <c r="B37" s="5" t="s">
        <v>2758</v>
      </c>
    </row>
    <row r="38" spans="1:2" x14ac:dyDescent="0.25">
      <c r="A38" s="3" t="s">
        <v>16</v>
      </c>
      <c r="B38" s="5" t="s">
        <v>2759</v>
      </c>
    </row>
    <row r="39" spans="1:2" x14ac:dyDescent="0.25">
      <c r="A39" s="3" t="s">
        <v>2740</v>
      </c>
      <c r="B39" s="5" t="s">
        <v>4093</v>
      </c>
    </row>
    <row r="40" spans="1:2" x14ac:dyDescent="0.25">
      <c r="A40" s="3" t="s">
        <v>3</v>
      </c>
      <c r="B40" s="5" t="s">
        <v>4094</v>
      </c>
    </row>
    <row r="41" spans="1:2" x14ac:dyDescent="0.25">
      <c r="A41" s="3" t="s">
        <v>2856</v>
      </c>
      <c r="B41" s="5" t="s">
        <v>4095</v>
      </c>
    </row>
    <row r="42" spans="1:2" x14ac:dyDescent="0.25">
      <c r="A42" s="3" t="s">
        <v>2837</v>
      </c>
      <c r="B42" s="5" t="s">
        <v>4096</v>
      </c>
    </row>
    <row r="43" spans="1:2" x14ac:dyDescent="0.25">
      <c r="A43" s="3" t="s">
        <v>2877</v>
      </c>
      <c r="B43" s="5" t="s">
        <v>4097</v>
      </c>
    </row>
    <row r="44" spans="1:2" x14ac:dyDescent="0.25">
      <c r="A44" s="3" t="s">
        <v>2878</v>
      </c>
      <c r="B44" s="5" t="s">
        <v>4097</v>
      </c>
    </row>
    <row r="45" spans="1:2" x14ac:dyDescent="0.25">
      <c r="A45" s="3" t="s">
        <v>2879</v>
      </c>
      <c r="B45" s="5" t="s">
        <v>4097</v>
      </c>
    </row>
    <row r="46" spans="1:2" x14ac:dyDescent="0.25">
      <c r="A46" s="3" t="s">
        <v>13</v>
      </c>
      <c r="B46" s="5" t="s">
        <v>4098</v>
      </c>
    </row>
    <row r="47" spans="1:2" x14ac:dyDescent="0.25">
      <c r="A47" s="3" t="s">
        <v>2880</v>
      </c>
      <c r="B47" s="5" t="s">
        <v>4099</v>
      </c>
    </row>
    <row r="48" spans="1:2" x14ac:dyDescent="0.25">
      <c r="A48" s="3" t="s">
        <v>2881</v>
      </c>
      <c r="B48" s="5" t="s">
        <v>4099</v>
      </c>
    </row>
    <row r="49" spans="1:2" x14ac:dyDescent="0.25">
      <c r="A49" s="3" t="s">
        <v>2833</v>
      </c>
      <c r="B49" s="5" t="s">
        <v>4100</v>
      </c>
    </row>
    <row r="50" spans="1:2" x14ac:dyDescent="0.25">
      <c r="A50" s="3" t="s">
        <v>2882</v>
      </c>
      <c r="B50" s="5" t="s">
        <v>4097</v>
      </c>
    </row>
    <row r="51" spans="1:2" x14ac:dyDescent="0.25">
      <c r="A51" s="3" t="s">
        <v>2836</v>
      </c>
      <c r="B51" s="5" t="s">
        <v>4101</v>
      </c>
    </row>
    <row r="52" spans="1:2" ht="30" x14ac:dyDescent="0.25">
      <c r="A52" s="3" t="s">
        <v>2835</v>
      </c>
      <c r="B52" s="5" t="s">
        <v>4102</v>
      </c>
    </row>
    <row r="53" spans="1:2" x14ac:dyDescent="0.25">
      <c r="A53" s="3" t="s">
        <v>2834</v>
      </c>
      <c r="B53" s="5" t="s">
        <v>4103</v>
      </c>
    </row>
    <row r="54" spans="1:2" x14ac:dyDescent="0.25">
      <c r="A54" s="3" t="s">
        <v>2862</v>
      </c>
      <c r="B54" s="5" t="s">
        <v>4104</v>
      </c>
    </row>
    <row r="55" spans="1:2" x14ac:dyDescent="0.25">
      <c r="A55" s="3" t="s">
        <v>2831</v>
      </c>
      <c r="B55" s="5" t="s">
        <v>4105</v>
      </c>
    </row>
    <row r="56" spans="1:2" x14ac:dyDescent="0.25">
      <c r="A56" s="3" t="s">
        <v>2860</v>
      </c>
      <c r="B56" s="5" t="s">
        <v>4106</v>
      </c>
    </row>
    <row r="57" spans="1:2" x14ac:dyDescent="0.25">
      <c r="A57" s="3" t="s">
        <v>2832</v>
      </c>
      <c r="B57" s="5" t="s">
        <v>4107</v>
      </c>
    </row>
    <row r="58" spans="1:2" x14ac:dyDescent="0.25">
      <c r="A58" s="3" t="s">
        <v>2846</v>
      </c>
      <c r="B58" s="5" t="s">
        <v>4108</v>
      </c>
    </row>
    <row r="59" spans="1:2" x14ac:dyDescent="0.25">
      <c r="A59" s="3" t="s">
        <v>2845</v>
      </c>
      <c r="B59" s="5" t="s">
        <v>4109</v>
      </c>
    </row>
    <row r="60" spans="1:2" x14ac:dyDescent="0.25">
      <c r="A60" s="3" t="s">
        <v>2844</v>
      </c>
      <c r="B60" s="5" t="s">
        <v>4110</v>
      </c>
    </row>
    <row r="61" spans="1:2" x14ac:dyDescent="0.25">
      <c r="A61" s="3" t="s">
        <v>2843</v>
      </c>
      <c r="B61" s="5" t="s">
        <v>4111</v>
      </c>
    </row>
    <row r="62" spans="1:2" x14ac:dyDescent="0.25">
      <c r="A62" s="3" t="s">
        <v>2842</v>
      </c>
      <c r="B62" s="5" t="s">
        <v>4112</v>
      </c>
    </row>
    <row r="63" spans="1:2" x14ac:dyDescent="0.25">
      <c r="A63" s="3" t="s">
        <v>2841</v>
      </c>
      <c r="B63" s="5" t="s">
        <v>4113</v>
      </c>
    </row>
    <row r="64" spans="1:2" x14ac:dyDescent="0.25">
      <c r="A64" s="3" t="s">
        <v>2840</v>
      </c>
      <c r="B64" s="5" t="s">
        <v>4114</v>
      </c>
    </row>
    <row r="65" spans="1:2" x14ac:dyDescent="0.25">
      <c r="A65" s="3" t="s">
        <v>2861</v>
      </c>
      <c r="B65" s="5" t="s">
        <v>4115</v>
      </c>
    </row>
    <row r="66" spans="1:2" x14ac:dyDescent="0.25">
      <c r="A66" s="3" t="s">
        <v>2849</v>
      </c>
      <c r="B66" s="5" t="s">
        <v>4116</v>
      </c>
    </row>
    <row r="67" spans="1:2" x14ac:dyDescent="0.25">
      <c r="A67" s="3" t="s">
        <v>2850</v>
      </c>
      <c r="B67" s="5" t="s">
        <v>4116</v>
      </c>
    </row>
    <row r="68" spans="1:2" x14ac:dyDescent="0.25">
      <c r="A68" s="3" t="s">
        <v>2883</v>
      </c>
      <c r="B68" s="5" t="s">
        <v>4116</v>
      </c>
    </row>
    <row r="69" spans="1:2" x14ac:dyDescent="0.25">
      <c r="A69" s="3" t="s">
        <v>2851</v>
      </c>
      <c r="B69" s="5" t="s">
        <v>4116</v>
      </c>
    </row>
    <row r="70" spans="1:2" x14ac:dyDescent="0.25">
      <c r="A70" s="3" t="s">
        <v>2852</v>
      </c>
      <c r="B70" s="5" t="s">
        <v>4116</v>
      </c>
    </row>
    <row r="71" spans="1:2" x14ac:dyDescent="0.25">
      <c r="A71" s="3" t="s">
        <v>2884</v>
      </c>
      <c r="B71" s="5" t="s">
        <v>4116</v>
      </c>
    </row>
    <row r="72" spans="1:2" x14ac:dyDescent="0.25">
      <c r="A72" s="3" t="s">
        <v>2847</v>
      </c>
      <c r="B72" s="5" t="s">
        <v>4116</v>
      </c>
    </row>
    <row r="73" spans="1:2" x14ac:dyDescent="0.25">
      <c r="A73" s="3" t="s">
        <v>2848</v>
      </c>
      <c r="B73" s="5" t="s">
        <v>4116</v>
      </c>
    </row>
    <row r="74" spans="1:2" x14ac:dyDescent="0.25">
      <c r="A74" s="3" t="s">
        <v>2885</v>
      </c>
      <c r="B74" s="5" t="s">
        <v>4116</v>
      </c>
    </row>
    <row r="75" spans="1:2" x14ac:dyDescent="0.25">
      <c r="A75" s="3" t="s">
        <v>2853</v>
      </c>
      <c r="B75" s="5" t="s">
        <v>4116</v>
      </c>
    </row>
    <row r="76" spans="1:2" x14ac:dyDescent="0.25">
      <c r="A76" s="3" t="s">
        <v>2858</v>
      </c>
      <c r="B76" s="5" t="s">
        <v>4117</v>
      </c>
    </row>
    <row r="77" spans="1:2" x14ac:dyDescent="0.25">
      <c r="A77" s="3" t="s">
        <v>2859</v>
      </c>
      <c r="B77" s="5" t="s">
        <v>4118</v>
      </c>
    </row>
    <row r="78" spans="1:2" x14ac:dyDescent="0.25">
      <c r="A78" s="3" t="s">
        <v>2857</v>
      </c>
      <c r="B78" s="5" t="s">
        <v>4119</v>
      </c>
    </row>
    <row r="79" spans="1:2" x14ac:dyDescent="0.25">
      <c r="A79" s="3" t="s">
        <v>2886</v>
      </c>
      <c r="B79" s="5" t="s">
        <v>4097</v>
      </c>
    </row>
    <row r="80" spans="1:2" x14ac:dyDescent="0.25">
      <c r="A80" s="3" t="s">
        <v>2887</v>
      </c>
      <c r="B80" s="5" t="s">
        <v>4097</v>
      </c>
    </row>
    <row r="81" spans="1:2" x14ac:dyDescent="0.25">
      <c r="A81" s="3" t="s">
        <v>2888</v>
      </c>
      <c r="B81" s="5" t="s">
        <v>4097</v>
      </c>
    </row>
    <row r="82" spans="1:2" x14ac:dyDescent="0.25">
      <c r="A82" s="3" t="s">
        <v>2889</v>
      </c>
      <c r="B82" s="5" t="s">
        <v>4097</v>
      </c>
    </row>
    <row r="83" spans="1:2" x14ac:dyDescent="0.25">
      <c r="A83" s="3" t="s">
        <v>2838</v>
      </c>
      <c r="B83" s="5" t="s">
        <v>4120</v>
      </c>
    </row>
    <row r="84" spans="1:2" ht="30" x14ac:dyDescent="0.25">
      <c r="A84" s="3" t="s">
        <v>6</v>
      </c>
      <c r="B84" s="5" t="s">
        <v>2752</v>
      </c>
    </row>
    <row r="85" spans="1:2" ht="30" x14ac:dyDescent="0.25">
      <c r="A85" s="3" t="s">
        <v>7</v>
      </c>
      <c r="B85" s="5" t="s">
        <v>2753</v>
      </c>
    </row>
    <row r="86" spans="1:2" ht="30" x14ac:dyDescent="0.25">
      <c r="A86" s="3" t="s">
        <v>8</v>
      </c>
      <c r="B86" s="5" t="s">
        <v>2754</v>
      </c>
    </row>
    <row r="87" spans="1:2" ht="30" x14ac:dyDescent="0.25">
      <c r="A87" s="3" t="s">
        <v>9</v>
      </c>
      <c r="B87" s="5" t="s">
        <v>2755</v>
      </c>
    </row>
    <row r="88" spans="1:2" ht="30" x14ac:dyDescent="0.25">
      <c r="A88" s="3" t="s">
        <v>10</v>
      </c>
      <c r="B88" s="5" t="s">
        <v>2756</v>
      </c>
    </row>
    <row r="89" spans="1:2" ht="30" x14ac:dyDescent="0.25">
      <c r="A89" s="3" t="s">
        <v>11</v>
      </c>
      <c r="B89" s="5" t="s">
        <v>2757</v>
      </c>
    </row>
    <row r="90" spans="1:2" ht="30" x14ac:dyDescent="0.25">
      <c r="A90" s="3" t="s">
        <v>2839</v>
      </c>
      <c r="B90" s="5" t="s">
        <v>4121</v>
      </c>
    </row>
    <row r="91" spans="1:2" x14ac:dyDescent="0.25">
      <c r="A91" s="3" t="s">
        <v>2890</v>
      </c>
      <c r="B91" s="5" t="s">
        <v>4122</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2804</v>
      </c>
      <c r="B98" s="5" t="s">
        <v>2805</v>
      </c>
    </row>
    <row r="99" spans="1:2" ht="75" x14ac:dyDescent="0.25">
      <c r="A99" s="5" t="s">
        <v>2806</v>
      </c>
      <c r="B99" s="5" t="s">
        <v>2809</v>
      </c>
    </row>
    <row r="100" spans="1:2" ht="45" x14ac:dyDescent="0.25">
      <c r="A100" s="5" t="s">
        <v>74</v>
      </c>
      <c r="B100" s="5" t="s">
        <v>4080</v>
      </c>
    </row>
    <row r="101" spans="1:2" ht="30" x14ac:dyDescent="0.25">
      <c r="A101" s="5" t="s">
        <v>2747</v>
      </c>
      <c r="B101" s="5" t="s">
        <v>2748</v>
      </c>
    </row>
    <row r="102" spans="1:2" x14ac:dyDescent="0.25">
      <c r="A102" s="5" t="s">
        <v>2749</v>
      </c>
      <c r="B102" s="5" t="s">
        <v>2791</v>
      </c>
    </row>
    <row r="103" spans="1:2" x14ac:dyDescent="0.25">
      <c r="A103" s="3" t="s">
        <v>2762</v>
      </c>
      <c r="B103" s="16" t="s">
        <v>2763</v>
      </c>
    </row>
    <row r="104" spans="1:2" ht="45" x14ac:dyDescent="0.25">
      <c r="A104" s="3" t="s">
        <v>4081</v>
      </c>
      <c r="B104" s="5" t="s">
        <v>4082</v>
      </c>
    </row>
    <row r="105" spans="1:2" ht="45" x14ac:dyDescent="0.25">
      <c r="A105" s="5" t="s">
        <v>2765</v>
      </c>
      <c r="B105" s="5" t="s">
        <v>2764</v>
      </c>
    </row>
    <row r="106" spans="1:2" ht="45" x14ac:dyDescent="0.25">
      <c r="A106" s="5" t="s">
        <v>2776</v>
      </c>
      <c r="B106" s="5" t="s">
        <v>2777</v>
      </c>
    </row>
    <row r="107" spans="1:2" ht="60" x14ac:dyDescent="0.25">
      <c r="A107" s="5" t="s">
        <v>2803</v>
      </c>
      <c r="B107" s="5" t="s">
        <v>4085</v>
      </c>
    </row>
    <row r="108" spans="1:2" ht="45" x14ac:dyDescent="0.25">
      <c r="A108" s="5" t="s">
        <v>2807</v>
      </c>
      <c r="B108" s="5" t="s">
        <v>2808</v>
      </c>
    </row>
    <row r="109" spans="1:2" x14ac:dyDescent="0.25">
      <c r="A109" s="5" t="s">
        <v>4083</v>
      </c>
      <c r="B109" s="16" t="s">
        <v>4084</v>
      </c>
    </row>
    <row r="110" spans="1:2" ht="135" x14ac:dyDescent="0.25">
      <c r="A110" s="5" t="s">
        <v>4086</v>
      </c>
      <c r="B110" s="5" t="s">
        <v>4087</v>
      </c>
    </row>
  </sheetData>
  <hyperlinks>
    <hyperlink ref="B103" r:id="rId1" xr:uid="{00000000-0004-0000-0000-000000000000}"/>
    <hyperlink ref="B109" r:id="rId2" xr:uid="{DB21D1EF-0FBB-4DAC-B879-A3F2C76D47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001"/>
  <sheetViews>
    <sheetView workbookViewId="0">
      <selection activeCell="I13" sqref="I13"/>
    </sheetView>
  </sheetViews>
  <sheetFormatPr defaultRowHeight="15" x14ac:dyDescent="0.25"/>
  <sheetData>
    <row r="1" spans="1:26" x14ac:dyDescent="0.25">
      <c r="B1">
        <v>58</v>
      </c>
      <c r="C1">
        <v>78</v>
      </c>
      <c r="D1">
        <v>125</v>
      </c>
      <c r="E1">
        <v>238</v>
      </c>
      <c r="F1">
        <v>319</v>
      </c>
      <c r="G1">
        <v>501</v>
      </c>
      <c r="H1">
        <v>509</v>
      </c>
      <c r="I1">
        <v>811</v>
      </c>
      <c r="J1">
        <v>1153</v>
      </c>
      <c r="K1">
        <v>1247</v>
      </c>
      <c r="L1">
        <v>1519</v>
      </c>
      <c r="M1">
        <v>1721</v>
      </c>
      <c r="N1">
        <v>1729</v>
      </c>
      <c r="O1">
        <v>2084</v>
      </c>
      <c r="P1">
        <v>2342</v>
      </c>
      <c r="Q1">
        <v>3236</v>
      </c>
      <c r="R1">
        <v>3323</v>
      </c>
      <c r="S1">
        <v>3467</v>
      </c>
      <c r="T1">
        <v>4905</v>
      </c>
      <c r="U1">
        <v>4909</v>
      </c>
      <c r="V1">
        <v>5459</v>
      </c>
      <c r="W1">
        <v>5687</v>
      </c>
      <c r="X1">
        <v>5813</v>
      </c>
      <c r="Y1">
        <v>6153</v>
      </c>
      <c r="Z1">
        <v>7314</v>
      </c>
    </row>
    <row r="2" spans="1:26" x14ac:dyDescent="0.25">
      <c r="A2">
        <v>1</v>
      </c>
      <c r="B2">
        <v>0</v>
      </c>
      <c r="C2">
        <v>0</v>
      </c>
      <c r="D2">
        <v>0</v>
      </c>
      <c r="E2">
        <v>0</v>
      </c>
      <c r="F2">
        <v>1</v>
      </c>
      <c r="G2">
        <v>0</v>
      </c>
      <c r="H2">
        <v>0</v>
      </c>
      <c r="I2">
        <v>0</v>
      </c>
      <c r="J2">
        <v>0</v>
      </c>
      <c r="K2">
        <v>0</v>
      </c>
      <c r="L2">
        <v>0</v>
      </c>
      <c r="M2">
        <v>0</v>
      </c>
      <c r="N2">
        <v>1</v>
      </c>
      <c r="O2">
        <v>0</v>
      </c>
      <c r="P2">
        <v>0</v>
      </c>
      <c r="Q2">
        <v>0</v>
      </c>
      <c r="R2">
        <v>0</v>
      </c>
      <c r="S2">
        <v>1</v>
      </c>
      <c r="T2">
        <v>0</v>
      </c>
      <c r="U2">
        <v>0</v>
      </c>
      <c r="V2">
        <v>0</v>
      </c>
      <c r="W2">
        <v>0</v>
      </c>
      <c r="X2">
        <v>0</v>
      </c>
      <c r="Y2">
        <v>0</v>
      </c>
      <c r="Z2">
        <v>0</v>
      </c>
    </row>
    <row r="3" spans="1:26" x14ac:dyDescent="0.25">
      <c r="A3">
        <v>1</v>
      </c>
      <c r="B3">
        <v>0</v>
      </c>
      <c r="C3">
        <v>0</v>
      </c>
      <c r="D3">
        <v>0</v>
      </c>
      <c r="E3">
        <v>0</v>
      </c>
      <c r="F3">
        <v>0</v>
      </c>
      <c r="G3">
        <v>0</v>
      </c>
      <c r="H3">
        <v>0</v>
      </c>
      <c r="I3">
        <v>0</v>
      </c>
      <c r="J3">
        <v>0</v>
      </c>
      <c r="K3">
        <v>0</v>
      </c>
      <c r="L3">
        <v>0</v>
      </c>
      <c r="M3">
        <v>1</v>
      </c>
      <c r="N3">
        <v>0</v>
      </c>
      <c r="O3">
        <v>0</v>
      </c>
      <c r="P3">
        <v>0</v>
      </c>
      <c r="Q3">
        <v>0</v>
      </c>
      <c r="R3">
        <v>0</v>
      </c>
      <c r="S3">
        <v>0</v>
      </c>
      <c r="T3">
        <v>1</v>
      </c>
      <c r="U3">
        <v>0</v>
      </c>
      <c r="V3">
        <v>0</v>
      </c>
      <c r="W3">
        <v>0</v>
      </c>
      <c r="X3">
        <v>0</v>
      </c>
      <c r="Y3">
        <v>0</v>
      </c>
      <c r="Z3">
        <v>1</v>
      </c>
    </row>
    <row r="4" spans="1:26" x14ac:dyDescent="0.25">
      <c r="A4">
        <v>2</v>
      </c>
      <c r="B4">
        <v>0</v>
      </c>
      <c r="C4">
        <v>0</v>
      </c>
      <c r="D4">
        <v>0</v>
      </c>
      <c r="E4">
        <v>0</v>
      </c>
      <c r="F4">
        <v>0</v>
      </c>
      <c r="G4">
        <v>1</v>
      </c>
      <c r="H4">
        <v>0</v>
      </c>
      <c r="I4">
        <v>1</v>
      </c>
      <c r="J4">
        <v>0</v>
      </c>
      <c r="K4">
        <v>0</v>
      </c>
      <c r="L4">
        <v>0</v>
      </c>
      <c r="M4">
        <v>0</v>
      </c>
      <c r="N4">
        <v>0</v>
      </c>
      <c r="O4">
        <v>0</v>
      </c>
      <c r="P4">
        <v>0</v>
      </c>
      <c r="Q4">
        <v>0</v>
      </c>
      <c r="R4">
        <v>1</v>
      </c>
      <c r="S4">
        <v>0</v>
      </c>
      <c r="T4">
        <v>0</v>
      </c>
      <c r="U4">
        <v>0</v>
      </c>
      <c r="V4">
        <v>0</v>
      </c>
      <c r="W4">
        <v>0</v>
      </c>
      <c r="X4">
        <v>0</v>
      </c>
      <c r="Y4">
        <v>0</v>
      </c>
      <c r="Z4">
        <v>0</v>
      </c>
    </row>
    <row r="5" spans="1:26" x14ac:dyDescent="0.25">
      <c r="A5">
        <v>2</v>
      </c>
      <c r="B5">
        <v>0</v>
      </c>
      <c r="C5">
        <v>0</v>
      </c>
      <c r="D5">
        <v>0</v>
      </c>
      <c r="E5">
        <v>0</v>
      </c>
      <c r="F5">
        <v>0</v>
      </c>
      <c r="G5">
        <v>0</v>
      </c>
      <c r="H5">
        <v>0</v>
      </c>
      <c r="I5">
        <v>0</v>
      </c>
      <c r="J5">
        <v>1</v>
      </c>
      <c r="K5">
        <v>0</v>
      </c>
      <c r="L5">
        <v>0</v>
      </c>
      <c r="M5">
        <v>0</v>
      </c>
      <c r="N5">
        <v>0</v>
      </c>
      <c r="O5">
        <v>0</v>
      </c>
      <c r="P5">
        <v>0</v>
      </c>
      <c r="Q5">
        <v>0</v>
      </c>
      <c r="R5">
        <v>0</v>
      </c>
      <c r="S5">
        <v>0</v>
      </c>
      <c r="T5">
        <v>0</v>
      </c>
      <c r="U5">
        <v>0</v>
      </c>
      <c r="V5">
        <v>1</v>
      </c>
      <c r="W5">
        <v>1</v>
      </c>
      <c r="X5">
        <v>0</v>
      </c>
      <c r="Y5">
        <v>0</v>
      </c>
      <c r="Z5">
        <v>0</v>
      </c>
    </row>
    <row r="6" spans="1:26" x14ac:dyDescent="0.25">
      <c r="A6">
        <v>3</v>
      </c>
      <c r="B6">
        <v>0</v>
      </c>
      <c r="C6">
        <v>0</v>
      </c>
      <c r="D6">
        <v>0</v>
      </c>
      <c r="E6">
        <v>0</v>
      </c>
      <c r="F6">
        <v>0</v>
      </c>
      <c r="G6">
        <v>0</v>
      </c>
      <c r="H6">
        <v>0</v>
      </c>
      <c r="I6">
        <v>0</v>
      </c>
      <c r="J6">
        <v>0</v>
      </c>
      <c r="K6">
        <v>0</v>
      </c>
      <c r="L6">
        <v>0</v>
      </c>
      <c r="M6">
        <v>0</v>
      </c>
      <c r="N6">
        <v>0</v>
      </c>
      <c r="O6">
        <v>0</v>
      </c>
      <c r="P6">
        <v>1</v>
      </c>
      <c r="Q6">
        <v>1</v>
      </c>
      <c r="R6">
        <v>0</v>
      </c>
      <c r="S6">
        <v>0</v>
      </c>
      <c r="T6">
        <v>0</v>
      </c>
      <c r="U6">
        <v>0</v>
      </c>
      <c r="V6">
        <v>0</v>
      </c>
      <c r="W6">
        <v>0</v>
      </c>
      <c r="X6">
        <v>1</v>
      </c>
      <c r="Y6">
        <v>0</v>
      </c>
      <c r="Z6">
        <v>0</v>
      </c>
    </row>
    <row r="7" spans="1:26" x14ac:dyDescent="0.25">
      <c r="A7">
        <v>3</v>
      </c>
      <c r="B7">
        <v>0</v>
      </c>
      <c r="C7">
        <v>0</v>
      </c>
      <c r="D7">
        <v>0</v>
      </c>
      <c r="E7">
        <v>1</v>
      </c>
      <c r="F7">
        <v>0</v>
      </c>
      <c r="G7">
        <v>0</v>
      </c>
      <c r="H7">
        <v>0</v>
      </c>
      <c r="I7">
        <v>0</v>
      </c>
      <c r="J7">
        <v>0</v>
      </c>
      <c r="K7">
        <v>0</v>
      </c>
      <c r="L7">
        <v>0</v>
      </c>
      <c r="M7">
        <v>0</v>
      </c>
      <c r="N7">
        <v>0</v>
      </c>
      <c r="O7">
        <v>0</v>
      </c>
      <c r="P7">
        <v>0</v>
      </c>
      <c r="Q7">
        <v>0</v>
      </c>
      <c r="R7">
        <v>0</v>
      </c>
      <c r="S7">
        <v>0</v>
      </c>
      <c r="T7">
        <v>0</v>
      </c>
      <c r="U7">
        <v>1</v>
      </c>
      <c r="V7">
        <v>0</v>
      </c>
      <c r="W7">
        <v>0</v>
      </c>
      <c r="X7">
        <v>0</v>
      </c>
      <c r="Y7">
        <v>1</v>
      </c>
      <c r="Z7">
        <v>0</v>
      </c>
    </row>
    <row r="8" spans="1:26" x14ac:dyDescent="0.25">
      <c r="A8">
        <v>4</v>
      </c>
      <c r="B8">
        <v>1</v>
      </c>
      <c r="C8">
        <v>0</v>
      </c>
      <c r="D8">
        <v>0</v>
      </c>
      <c r="E8">
        <v>0</v>
      </c>
      <c r="F8">
        <v>0</v>
      </c>
      <c r="G8">
        <v>0</v>
      </c>
      <c r="H8">
        <v>1</v>
      </c>
      <c r="I8">
        <v>0</v>
      </c>
      <c r="J8">
        <v>0</v>
      </c>
      <c r="K8">
        <v>1</v>
      </c>
      <c r="L8">
        <v>0</v>
      </c>
      <c r="M8">
        <v>0</v>
      </c>
      <c r="N8">
        <v>0</v>
      </c>
      <c r="O8">
        <v>0</v>
      </c>
      <c r="P8">
        <v>0</v>
      </c>
      <c r="Q8">
        <v>0</v>
      </c>
      <c r="R8">
        <v>0</v>
      </c>
      <c r="S8">
        <v>0</v>
      </c>
      <c r="T8">
        <v>0</v>
      </c>
      <c r="U8">
        <v>0</v>
      </c>
      <c r="V8">
        <v>0</v>
      </c>
      <c r="W8">
        <v>0</v>
      </c>
      <c r="X8">
        <v>0</v>
      </c>
      <c r="Y8">
        <v>0</v>
      </c>
      <c r="Z8">
        <v>0</v>
      </c>
    </row>
    <row r="9" spans="1:26" x14ac:dyDescent="0.25">
      <c r="A9">
        <v>4</v>
      </c>
      <c r="B9">
        <v>0</v>
      </c>
      <c r="C9">
        <v>1</v>
      </c>
      <c r="D9">
        <v>1</v>
      </c>
      <c r="E9">
        <v>0</v>
      </c>
      <c r="F9">
        <v>0</v>
      </c>
      <c r="G9">
        <v>0</v>
      </c>
      <c r="H9">
        <v>0</v>
      </c>
      <c r="I9">
        <v>0</v>
      </c>
      <c r="J9">
        <v>0</v>
      </c>
      <c r="K9">
        <v>0</v>
      </c>
      <c r="L9">
        <v>1</v>
      </c>
      <c r="M9">
        <v>0</v>
      </c>
      <c r="N9">
        <v>0</v>
      </c>
      <c r="O9">
        <v>0</v>
      </c>
      <c r="P9">
        <v>0</v>
      </c>
      <c r="Q9">
        <v>0</v>
      </c>
      <c r="R9">
        <v>0</v>
      </c>
      <c r="S9">
        <v>0</v>
      </c>
      <c r="T9">
        <v>0</v>
      </c>
      <c r="U9">
        <v>0</v>
      </c>
      <c r="V9">
        <v>0</v>
      </c>
      <c r="W9">
        <v>0</v>
      </c>
      <c r="X9">
        <v>0</v>
      </c>
      <c r="Y9">
        <v>0</v>
      </c>
      <c r="Z9">
        <v>0</v>
      </c>
    </row>
    <row r="10" spans="1:26" x14ac:dyDescent="0.25">
      <c r="A10">
        <v>5</v>
      </c>
      <c r="B10">
        <v>0</v>
      </c>
      <c r="C10">
        <v>0</v>
      </c>
      <c r="D10">
        <v>0</v>
      </c>
      <c r="E10">
        <v>0</v>
      </c>
      <c r="F10">
        <v>0</v>
      </c>
      <c r="G10">
        <v>0</v>
      </c>
      <c r="H10">
        <v>0</v>
      </c>
      <c r="I10">
        <v>0</v>
      </c>
      <c r="J10">
        <v>1</v>
      </c>
      <c r="K10">
        <v>0</v>
      </c>
      <c r="L10">
        <v>0</v>
      </c>
      <c r="M10">
        <v>0</v>
      </c>
      <c r="N10">
        <v>0</v>
      </c>
      <c r="O10">
        <v>0</v>
      </c>
      <c r="P10">
        <v>0</v>
      </c>
      <c r="Q10">
        <v>0</v>
      </c>
      <c r="R10">
        <v>1</v>
      </c>
      <c r="S10">
        <v>0</v>
      </c>
      <c r="T10">
        <v>0</v>
      </c>
      <c r="U10">
        <v>0</v>
      </c>
      <c r="V10">
        <v>0</v>
      </c>
      <c r="W10">
        <v>0</v>
      </c>
      <c r="X10">
        <v>1</v>
      </c>
      <c r="Y10">
        <v>0</v>
      </c>
      <c r="Z10">
        <v>0</v>
      </c>
    </row>
    <row r="11" spans="1:26" x14ac:dyDescent="0.25">
      <c r="A11">
        <v>5</v>
      </c>
      <c r="B11">
        <v>0</v>
      </c>
      <c r="C11">
        <v>0</v>
      </c>
      <c r="D11">
        <v>0</v>
      </c>
      <c r="E11">
        <v>0</v>
      </c>
      <c r="F11">
        <v>0</v>
      </c>
      <c r="G11">
        <v>0</v>
      </c>
      <c r="H11">
        <v>0</v>
      </c>
      <c r="I11">
        <v>0</v>
      </c>
      <c r="J11">
        <v>0</v>
      </c>
      <c r="K11">
        <v>0</v>
      </c>
      <c r="L11">
        <v>0</v>
      </c>
      <c r="M11">
        <v>0</v>
      </c>
      <c r="N11">
        <v>0</v>
      </c>
      <c r="O11">
        <v>1</v>
      </c>
      <c r="P11">
        <v>1</v>
      </c>
      <c r="Q11">
        <v>0</v>
      </c>
      <c r="R11">
        <v>0</v>
      </c>
      <c r="S11">
        <v>1</v>
      </c>
      <c r="T11">
        <v>0</v>
      </c>
      <c r="U11">
        <v>0</v>
      </c>
      <c r="V11">
        <v>0</v>
      </c>
      <c r="W11">
        <v>0</v>
      </c>
      <c r="X11">
        <v>0</v>
      </c>
      <c r="Y11">
        <v>0</v>
      </c>
      <c r="Z11">
        <v>0</v>
      </c>
    </row>
    <row r="12" spans="1:26" x14ac:dyDescent="0.25">
      <c r="A12">
        <v>6</v>
      </c>
      <c r="B12">
        <v>0</v>
      </c>
      <c r="C12">
        <v>0</v>
      </c>
      <c r="D12">
        <v>0</v>
      </c>
      <c r="E12">
        <v>0</v>
      </c>
      <c r="F12">
        <v>0</v>
      </c>
      <c r="G12">
        <v>1</v>
      </c>
      <c r="H12">
        <v>0</v>
      </c>
      <c r="I12">
        <v>0</v>
      </c>
      <c r="J12">
        <v>0</v>
      </c>
      <c r="K12">
        <v>0</v>
      </c>
      <c r="L12">
        <v>1</v>
      </c>
      <c r="M12">
        <v>0</v>
      </c>
      <c r="N12">
        <v>1</v>
      </c>
      <c r="O12">
        <v>0</v>
      </c>
      <c r="P12">
        <v>0</v>
      </c>
      <c r="Q12">
        <v>0</v>
      </c>
      <c r="R12">
        <v>0</v>
      </c>
      <c r="S12">
        <v>0</v>
      </c>
      <c r="T12">
        <v>0</v>
      </c>
      <c r="U12">
        <v>0</v>
      </c>
      <c r="V12">
        <v>0</v>
      </c>
      <c r="W12">
        <v>0</v>
      </c>
      <c r="X12">
        <v>0</v>
      </c>
      <c r="Y12">
        <v>0</v>
      </c>
      <c r="Z12">
        <v>0</v>
      </c>
    </row>
    <row r="13" spans="1:26" x14ac:dyDescent="0.25">
      <c r="A13">
        <v>6</v>
      </c>
      <c r="B13">
        <v>0</v>
      </c>
      <c r="C13">
        <v>0</v>
      </c>
      <c r="D13">
        <v>1</v>
      </c>
      <c r="E13">
        <v>0</v>
      </c>
      <c r="F13">
        <v>0</v>
      </c>
      <c r="G13">
        <v>0</v>
      </c>
      <c r="H13">
        <v>0</v>
      </c>
      <c r="I13">
        <v>0</v>
      </c>
      <c r="J13">
        <v>0</v>
      </c>
      <c r="K13">
        <v>0</v>
      </c>
      <c r="L13">
        <v>0</v>
      </c>
      <c r="M13">
        <v>0</v>
      </c>
      <c r="N13">
        <v>0</v>
      </c>
      <c r="O13">
        <v>0</v>
      </c>
      <c r="P13">
        <v>0</v>
      </c>
      <c r="Q13">
        <v>1</v>
      </c>
      <c r="R13">
        <v>0</v>
      </c>
      <c r="S13">
        <v>0</v>
      </c>
      <c r="T13">
        <v>0</v>
      </c>
      <c r="U13">
        <v>0</v>
      </c>
      <c r="V13">
        <v>0</v>
      </c>
      <c r="W13">
        <v>0</v>
      </c>
      <c r="X13">
        <v>0</v>
      </c>
      <c r="Y13">
        <v>1</v>
      </c>
      <c r="Z13">
        <v>0</v>
      </c>
    </row>
    <row r="14" spans="1:26" x14ac:dyDescent="0.25">
      <c r="A14">
        <v>7</v>
      </c>
      <c r="B14">
        <v>1</v>
      </c>
      <c r="C14">
        <v>0</v>
      </c>
      <c r="D14">
        <v>0</v>
      </c>
      <c r="E14">
        <v>0</v>
      </c>
      <c r="F14">
        <v>0</v>
      </c>
      <c r="G14">
        <v>0</v>
      </c>
      <c r="H14">
        <v>0</v>
      </c>
      <c r="I14">
        <v>0</v>
      </c>
      <c r="J14">
        <v>0</v>
      </c>
      <c r="K14">
        <v>0</v>
      </c>
      <c r="L14">
        <v>0</v>
      </c>
      <c r="M14">
        <v>0</v>
      </c>
      <c r="N14">
        <v>0</v>
      </c>
      <c r="O14">
        <v>0</v>
      </c>
      <c r="P14">
        <v>0</v>
      </c>
      <c r="Q14">
        <v>0</v>
      </c>
      <c r="R14">
        <v>0</v>
      </c>
      <c r="S14">
        <v>0</v>
      </c>
      <c r="T14">
        <v>1</v>
      </c>
      <c r="U14">
        <v>0</v>
      </c>
      <c r="V14">
        <v>1</v>
      </c>
      <c r="W14">
        <v>0</v>
      </c>
      <c r="X14">
        <v>0</v>
      </c>
      <c r="Y14">
        <v>0</v>
      </c>
      <c r="Z14">
        <v>0</v>
      </c>
    </row>
    <row r="15" spans="1:26" x14ac:dyDescent="0.25">
      <c r="A15">
        <v>7</v>
      </c>
      <c r="B15">
        <v>0</v>
      </c>
      <c r="C15">
        <v>0</v>
      </c>
      <c r="D15">
        <v>0</v>
      </c>
      <c r="E15">
        <v>1</v>
      </c>
      <c r="F15">
        <v>0</v>
      </c>
      <c r="G15">
        <v>0</v>
      </c>
      <c r="H15">
        <v>0</v>
      </c>
      <c r="I15">
        <v>0</v>
      </c>
      <c r="J15">
        <v>0</v>
      </c>
      <c r="K15">
        <v>1</v>
      </c>
      <c r="L15">
        <v>0</v>
      </c>
      <c r="M15">
        <v>0</v>
      </c>
      <c r="N15">
        <v>0</v>
      </c>
      <c r="O15">
        <v>0</v>
      </c>
      <c r="P15">
        <v>0</v>
      </c>
      <c r="Q15">
        <v>0</v>
      </c>
      <c r="R15">
        <v>0</v>
      </c>
      <c r="S15">
        <v>0</v>
      </c>
      <c r="T15">
        <v>0</v>
      </c>
      <c r="U15">
        <v>0</v>
      </c>
      <c r="V15">
        <v>0</v>
      </c>
      <c r="W15">
        <v>0</v>
      </c>
      <c r="X15">
        <v>0</v>
      </c>
      <c r="Y15">
        <v>0</v>
      </c>
      <c r="Z15">
        <v>1</v>
      </c>
    </row>
    <row r="16" spans="1:26" x14ac:dyDescent="0.25">
      <c r="A16">
        <v>8</v>
      </c>
      <c r="B16">
        <v>0</v>
      </c>
      <c r="C16">
        <v>0</v>
      </c>
      <c r="D16">
        <v>0</v>
      </c>
      <c r="E16">
        <v>0</v>
      </c>
      <c r="F16">
        <v>0</v>
      </c>
      <c r="G16">
        <v>0</v>
      </c>
      <c r="H16">
        <v>0</v>
      </c>
      <c r="I16">
        <v>0</v>
      </c>
      <c r="J16">
        <v>0</v>
      </c>
      <c r="K16">
        <v>0</v>
      </c>
      <c r="L16">
        <v>0</v>
      </c>
      <c r="M16">
        <v>0</v>
      </c>
      <c r="N16">
        <v>0</v>
      </c>
      <c r="O16">
        <v>1</v>
      </c>
      <c r="P16">
        <v>0</v>
      </c>
      <c r="Q16">
        <v>0</v>
      </c>
      <c r="R16">
        <v>0</v>
      </c>
      <c r="S16">
        <v>0</v>
      </c>
      <c r="T16">
        <v>0</v>
      </c>
      <c r="U16">
        <v>1</v>
      </c>
      <c r="V16">
        <v>0</v>
      </c>
      <c r="W16">
        <v>1</v>
      </c>
      <c r="X16">
        <v>0</v>
      </c>
      <c r="Y16">
        <v>0</v>
      </c>
      <c r="Z16">
        <v>0</v>
      </c>
    </row>
    <row r="17" spans="1:26" x14ac:dyDescent="0.25">
      <c r="A17">
        <v>8</v>
      </c>
      <c r="B17">
        <v>0</v>
      </c>
      <c r="C17">
        <v>0</v>
      </c>
      <c r="D17">
        <v>0</v>
      </c>
      <c r="E17">
        <v>0</v>
      </c>
      <c r="F17">
        <v>1</v>
      </c>
      <c r="G17">
        <v>0</v>
      </c>
      <c r="H17">
        <v>1</v>
      </c>
      <c r="I17">
        <v>1</v>
      </c>
      <c r="J17">
        <v>0</v>
      </c>
      <c r="K17">
        <v>0</v>
      </c>
      <c r="L17">
        <v>0</v>
      </c>
      <c r="M17">
        <v>0</v>
      </c>
      <c r="N17">
        <v>0</v>
      </c>
      <c r="O17">
        <v>0</v>
      </c>
      <c r="P17">
        <v>0</v>
      </c>
      <c r="Q17">
        <v>0</v>
      </c>
      <c r="R17">
        <v>0</v>
      </c>
      <c r="S17">
        <v>0</v>
      </c>
      <c r="T17">
        <v>0</v>
      </c>
      <c r="U17">
        <v>0</v>
      </c>
      <c r="V17">
        <v>0</v>
      </c>
      <c r="W17">
        <v>0</v>
      </c>
      <c r="X17">
        <v>0</v>
      </c>
      <c r="Y17">
        <v>0</v>
      </c>
      <c r="Z17">
        <v>0</v>
      </c>
    </row>
    <row r="18" spans="1:26" x14ac:dyDescent="0.25">
      <c r="A18">
        <v>9</v>
      </c>
      <c r="B18">
        <v>0</v>
      </c>
      <c r="C18">
        <v>1</v>
      </c>
      <c r="D18">
        <v>0</v>
      </c>
      <c r="E18">
        <v>0</v>
      </c>
      <c r="F18">
        <v>0</v>
      </c>
      <c r="G18">
        <v>0</v>
      </c>
      <c r="H18">
        <v>0</v>
      </c>
      <c r="I18">
        <v>0</v>
      </c>
      <c r="J18">
        <v>0</v>
      </c>
      <c r="K18">
        <v>0</v>
      </c>
      <c r="L18">
        <v>0</v>
      </c>
      <c r="M18">
        <v>0</v>
      </c>
      <c r="N18">
        <v>0</v>
      </c>
      <c r="O18">
        <v>0</v>
      </c>
      <c r="P18">
        <v>0</v>
      </c>
      <c r="Q18">
        <v>0</v>
      </c>
      <c r="R18">
        <v>0</v>
      </c>
      <c r="S18">
        <v>0</v>
      </c>
      <c r="T18">
        <v>0</v>
      </c>
      <c r="U18">
        <v>0</v>
      </c>
      <c r="V18">
        <v>0</v>
      </c>
      <c r="W18">
        <v>0</v>
      </c>
      <c r="X18">
        <v>1</v>
      </c>
      <c r="Y18">
        <v>0</v>
      </c>
      <c r="Z18">
        <v>1</v>
      </c>
    </row>
    <row r="19" spans="1:26" x14ac:dyDescent="0.25">
      <c r="A19">
        <v>9</v>
      </c>
      <c r="B19">
        <v>0</v>
      </c>
      <c r="C19">
        <v>0</v>
      </c>
      <c r="D19">
        <v>0</v>
      </c>
      <c r="E19">
        <v>0</v>
      </c>
      <c r="F19">
        <v>0</v>
      </c>
      <c r="G19">
        <v>0</v>
      </c>
      <c r="H19">
        <v>0</v>
      </c>
      <c r="I19">
        <v>0</v>
      </c>
      <c r="J19">
        <v>0</v>
      </c>
      <c r="K19">
        <v>0</v>
      </c>
      <c r="L19">
        <v>1</v>
      </c>
      <c r="M19">
        <v>1</v>
      </c>
      <c r="N19">
        <v>0</v>
      </c>
      <c r="O19">
        <v>0</v>
      </c>
      <c r="P19">
        <v>0</v>
      </c>
      <c r="Q19">
        <v>0</v>
      </c>
      <c r="R19">
        <v>1</v>
      </c>
      <c r="S19">
        <v>0</v>
      </c>
      <c r="T19">
        <v>0</v>
      </c>
      <c r="U19">
        <v>0</v>
      </c>
      <c r="V19">
        <v>0</v>
      </c>
      <c r="W19">
        <v>0</v>
      </c>
      <c r="X19">
        <v>0</v>
      </c>
      <c r="Y19">
        <v>0</v>
      </c>
      <c r="Z19">
        <v>0</v>
      </c>
    </row>
    <row r="20" spans="1:26" x14ac:dyDescent="0.25">
      <c r="A20">
        <v>10</v>
      </c>
      <c r="B20">
        <v>1</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1</v>
      </c>
      <c r="Z20">
        <v>0</v>
      </c>
    </row>
    <row r="21" spans="1:26" x14ac:dyDescent="0.25">
      <c r="A21">
        <v>10</v>
      </c>
      <c r="B21">
        <v>0</v>
      </c>
      <c r="C21">
        <v>0</v>
      </c>
      <c r="D21">
        <v>0</v>
      </c>
      <c r="E21">
        <v>0</v>
      </c>
      <c r="F21">
        <v>0</v>
      </c>
      <c r="G21">
        <v>0</v>
      </c>
      <c r="H21">
        <v>0</v>
      </c>
      <c r="I21">
        <v>1</v>
      </c>
      <c r="J21">
        <v>0</v>
      </c>
      <c r="K21">
        <v>0</v>
      </c>
      <c r="L21">
        <v>0</v>
      </c>
      <c r="M21">
        <v>0</v>
      </c>
      <c r="N21">
        <v>0</v>
      </c>
      <c r="O21">
        <v>0</v>
      </c>
      <c r="P21">
        <v>0</v>
      </c>
      <c r="Q21">
        <v>0</v>
      </c>
      <c r="R21">
        <v>0</v>
      </c>
      <c r="S21">
        <v>0</v>
      </c>
      <c r="T21">
        <v>1</v>
      </c>
      <c r="U21">
        <v>0</v>
      </c>
      <c r="V21">
        <v>0</v>
      </c>
      <c r="W21">
        <v>1</v>
      </c>
      <c r="X21">
        <v>0</v>
      </c>
      <c r="Y21">
        <v>0</v>
      </c>
      <c r="Z21">
        <v>0</v>
      </c>
    </row>
    <row r="22" spans="1:26" x14ac:dyDescent="0.25">
      <c r="A22">
        <v>11</v>
      </c>
      <c r="B22">
        <v>0</v>
      </c>
      <c r="C22">
        <v>0</v>
      </c>
      <c r="D22">
        <v>1</v>
      </c>
      <c r="E22">
        <v>1</v>
      </c>
      <c r="F22">
        <v>0</v>
      </c>
      <c r="G22">
        <v>0</v>
      </c>
      <c r="H22">
        <v>0</v>
      </c>
      <c r="I22">
        <v>0</v>
      </c>
      <c r="J22">
        <v>0</v>
      </c>
      <c r="K22">
        <v>0</v>
      </c>
      <c r="L22">
        <v>0</v>
      </c>
      <c r="M22">
        <v>0</v>
      </c>
      <c r="N22">
        <v>1</v>
      </c>
      <c r="O22">
        <v>0</v>
      </c>
      <c r="P22">
        <v>0</v>
      </c>
      <c r="Q22">
        <v>0</v>
      </c>
      <c r="R22">
        <v>0</v>
      </c>
      <c r="S22">
        <v>0</v>
      </c>
      <c r="T22">
        <v>0</v>
      </c>
      <c r="U22">
        <v>0</v>
      </c>
      <c r="V22">
        <v>0</v>
      </c>
      <c r="W22">
        <v>0</v>
      </c>
      <c r="X22">
        <v>0</v>
      </c>
      <c r="Y22">
        <v>0</v>
      </c>
      <c r="Z22">
        <v>0</v>
      </c>
    </row>
    <row r="23" spans="1:26" x14ac:dyDescent="0.25">
      <c r="A23">
        <v>11</v>
      </c>
      <c r="B23">
        <v>0</v>
      </c>
      <c r="C23">
        <v>1</v>
      </c>
      <c r="D23">
        <v>0</v>
      </c>
      <c r="E23">
        <v>0</v>
      </c>
      <c r="F23">
        <v>1</v>
      </c>
      <c r="G23">
        <v>0</v>
      </c>
      <c r="H23">
        <v>0</v>
      </c>
      <c r="I23">
        <v>0</v>
      </c>
      <c r="J23">
        <v>1</v>
      </c>
      <c r="K23">
        <v>0</v>
      </c>
      <c r="L23">
        <v>0</v>
      </c>
      <c r="M23">
        <v>0</v>
      </c>
      <c r="N23">
        <v>0</v>
      </c>
      <c r="O23">
        <v>0</v>
      </c>
      <c r="P23">
        <v>0</v>
      </c>
      <c r="Q23">
        <v>0</v>
      </c>
      <c r="R23">
        <v>0</v>
      </c>
      <c r="S23">
        <v>0</v>
      </c>
      <c r="T23">
        <v>0</v>
      </c>
      <c r="U23">
        <v>0</v>
      </c>
      <c r="V23">
        <v>0</v>
      </c>
      <c r="W23">
        <v>0</v>
      </c>
      <c r="X23">
        <v>0</v>
      </c>
      <c r="Y23">
        <v>0</v>
      </c>
      <c r="Z23">
        <v>0</v>
      </c>
    </row>
    <row r="24" spans="1:26" x14ac:dyDescent="0.25">
      <c r="A24">
        <v>12</v>
      </c>
      <c r="B24">
        <v>0</v>
      </c>
      <c r="C24">
        <v>0</v>
      </c>
      <c r="D24">
        <v>0</v>
      </c>
      <c r="E24">
        <v>0</v>
      </c>
      <c r="F24">
        <v>0</v>
      </c>
      <c r="G24">
        <v>0</v>
      </c>
      <c r="H24">
        <v>1</v>
      </c>
      <c r="I24">
        <v>0</v>
      </c>
      <c r="J24">
        <v>0</v>
      </c>
      <c r="K24">
        <v>0</v>
      </c>
      <c r="L24">
        <v>0</v>
      </c>
      <c r="M24">
        <v>1</v>
      </c>
      <c r="N24">
        <v>0</v>
      </c>
      <c r="O24">
        <v>1</v>
      </c>
      <c r="P24">
        <v>0</v>
      </c>
      <c r="Q24">
        <v>0</v>
      </c>
      <c r="R24">
        <v>0</v>
      </c>
      <c r="S24">
        <v>0</v>
      </c>
      <c r="T24">
        <v>0</v>
      </c>
      <c r="U24">
        <v>0</v>
      </c>
      <c r="V24">
        <v>0</v>
      </c>
      <c r="W24">
        <v>0</v>
      </c>
      <c r="X24">
        <v>0</v>
      </c>
      <c r="Y24">
        <v>0</v>
      </c>
      <c r="Z24">
        <v>0</v>
      </c>
    </row>
    <row r="25" spans="1:26" x14ac:dyDescent="0.25">
      <c r="A25">
        <v>12</v>
      </c>
      <c r="B25">
        <v>0</v>
      </c>
      <c r="C25">
        <v>0</v>
      </c>
      <c r="D25">
        <v>0</v>
      </c>
      <c r="E25">
        <v>0</v>
      </c>
      <c r="F25">
        <v>0</v>
      </c>
      <c r="G25">
        <v>1</v>
      </c>
      <c r="H25">
        <v>0</v>
      </c>
      <c r="I25">
        <v>0</v>
      </c>
      <c r="J25">
        <v>0</v>
      </c>
      <c r="K25">
        <v>1</v>
      </c>
      <c r="L25">
        <v>0</v>
      </c>
      <c r="M25">
        <v>0</v>
      </c>
      <c r="N25">
        <v>0</v>
      </c>
      <c r="O25">
        <v>0</v>
      </c>
      <c r="P25">
        <v>0</v>
      </c>
      <c r="Q25">
        <v>1</v>
      </c>
      <c r="R25">
        <v>0</v>
      </c>
      <c r="S25">
        <v>0</v>
      </c>
      <c r="T25">
        <v>0</v>
      </c>
      <c r="U25">
        <v>0</v>
      </c>
      <c r="V25">
        <v>0</v>
      </c>
      <c r="W25">
        <v>0</v>
      </c>
      <c r="X25">
        <v>0</v>
      </c>
      <c r="Y25">
        <v>0</v>
      </c>
      <c r="Z25">
        <v>0</v>
      </c>
    </row>
    <row r="26" spans="1:26" x14ac:dyDescent="0.25">
      <c r="A26">
        <v>13</v>
      </c>
      <c r="B26">
        <v>0</v>
      </c>
      <c r="C26">
        <v>1</v>
      </c>
      <c r="D26">
        <v>1</v>
      </c>
      <c r="E26">
        <v>0</v>
      </c>
      <c r="F26">
        <v>0</v>
      </c>
      <c r="G26">
        <v>0</v>
      </c>
      <c r="H26">
        <v>0</v>
      </c>
      <c r="I26">
        <v>0</v>
      </c>
      <c r="J26">
        <v>0</v>
      </c>
      <c r="K26">
        <v>0</v>
      </c>
      <c r="L26">
        <v>0</v>
      </c>
      <c r="M26">
        <v>0</v>
      </c>
      <c r="N26">
        <v>0</v>
      </c>
      <c r="O26">
        <v>0</v>
      </c>
      <c r="P26">
        <v>0</v>
      </c>
      <c r="Q26">
        <v>0</v>
      </c>
      <c r="R26">
        <v>0</v>
      </c>
      <c r="S26">
        <v>1</v>
      </c>
      <c r="T26">
        <v>0</v>
      </c>
      <c r="U26">
        <v>0</v>
      </c>
      <c r="V26">
        <v>0</v>
      </c>
      <c r="W26">
        <v>0</v>
      </c>
      <c r="X26">
        <v>0</v>
      </c>
      <c r="Y26">
        <v>0</v>
      </c>
      <c r="Z26">
        <v>0</v>
      </c>
    </row>
    <row r="27" spans="1:26" x14ac:dyDescent="0.25">
      <c r="A27">
        <v>13</v>
      </c>
      <c r="B27">
        <v>0</v>
      </c>
      <c r="C27">
        <v>0</v>
      </c>
      <c r="D27">
        <v>0</v>
      </c>
      <c r="E27">
        <v>0</v>
      </c>
      <c r="F27">
        <v>0</v>
      </c>
      <c r="G27">
        <v>0</v>
      </c>
      <c r="H27">
        <v>0</v>
      </c>
      <c r="I27">
        <v>0</v>
      </c>
      <c r="J27">
        <v>0</v>
      </c>
      <c r="K27">
        <v>0</v>
      </c>
      <c r="L27">
        <v>1</v>
      </c>
      <c r="M27">
        <v>0</v>
      </c>
      <c r="N27">
        <v>0</v>
      </c>
      <c r="O27">
        <v>0</v>
      </c>
      <c r="P27">
        <v>0</v>
      </c>
      <c r="Q27">
        <v>0</v>
      </c>
      <c r="R27">
        <v>0</v>
      </c>
      <c r="S27">
        <v>0</v>
      </c>
      <c r="T27">
        <v>0</v>
      </c>
      <c r="U27">
        <v>1</v>
      </c>
      <c r="V27">
        <v>1</v>
      </c>
      <c r="W27">
        <v>0</v>
      </c>
      <c r="X27">
        <v>0</v>
      </c>
      <c r="Y27">
        <v>0</v>
      </c>
      <c r="Z27">
        <v>0</v>
      </c>
    </row>
    <row r="1001" spans="2:2" x14ac:dyDescent="0.25">
      <c r="B1001">
        <f>MATCH(1,B2:B16,0)</f>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200"/>
  <sheetViews>
    <sheetView workbookViewId="0">
      <selection activeCell="A2" sqref="A2:I2"/>
    </sheetView>
  </sheetViews>
  <sheetFormatPr defaultRowHeight="15" x14ac:dyDescent="0.25"/>
  <sheetData>
    <row r="1" spans="1:9" ht="15.75" thickBot="1" x14ac:dyDescent="0.3">
      <c r="A1" t="s">
        <v>2815</v>
      </c>
    </row>
    <row r="2" spans="1:9" ht="16.5" thickTop="1" thickBot="1" x14ac:dyDescent="0.3">
      <c r="A2" s="53" t="s">
        <v>2828</v>
      </c>
      <c r="B2" s="54"/>
      <c r="C2" s="54"/>
      <c r="D2" s="54"/>
      <c r="E2" s="54"/>
      <c r="F2" s="54"/>
      <c r="G2" s="54"/>
      <c r="H2" s="54"/>
      <c r="I2" s="55"/>
    </row>
    <row r="3" spans="1:9" ht="15.75" thickTop="1" x14ac:dyDescent="0.25"/>
    <row r="7" spans="1:9" x14ac:dyDescent="0.25">
      <c r="A7" t="s">
        <v>0</v>
      </c>
      <c r="B7" t="s">
        <v>4060</v>
      </c>
      <c r="C7" t="s">
        <v>2819</v>
      </c>
    </row>
    <row r="8" spans="1:9" x14ac:dyDescent="0.25">
      <c r="A8">
        <v>58</v>
      </c>
      <c r="C8" t="s">
        <v>2814</v>
      </c>
    </row>
    <row r="16" spans="1:9" x14ac:dyDescent="0.25">
      <c r="A16">
        <v>78</v>
      </c>
    </row>
    <row r="24" spans="1:3" x14ac:dyDescent="0.25">
      <c r="A24">
        <v>125</v>
      </c>
      <c r="C24" t="s">
        <v>2814</v>
      </c>
    </row>
    <row r="32" spans="1:3" x14ac:dyDescent="0.25">
      <c r="A32">
        <v>238</v>
      </c>
      <c r="C32" t="s">
        <v>2814</v>
      </c>
    </row>
    <row r="40" spans="1:3" x14ac:dyDescent="0.25">
      <c r="A40">
        <v>319</v>
      </c>
      <c r="C40" t="s">
        <v>2814</v>
      </c>
    </row>
    <row r="48" spans="1:3" x14ac:dyDescent="0.25">
      <c r="A48">
        <v>501</v>
      </c>
      <c r="C48" t="s">
        <v>2814</v>
      </c>
    </row>
    <row r="56" spans="1:3" x14ac:dyDescent="0.25">
      <c r="A56">
        <v>509</v>
      </c>
      <c r="C56" t="s">
        <v>2814</v>
      </c>
    </row>
    <row r="64" spans="1:3" x14ac:dyDescent="0.25">
      <c r="A64">
        <v>811</v>
      </c>
      <c r="C64" t="s">
        <v>2814</v>
      </c>
    </row>
    <row r="72" spans="1:3" x14ac:dyDescent="0.25">
      <c r="A72">
        <v>1153</v>
      </c>
      <c r="C72" t="s">
        <v>2814</v>
      </c>
    </row>
    <row r="80" spans="1:3" x14ac:dyDescent="0.25">
      <c r="A80">
        <v>1247</v>
      </c>
      <c r="C80" t="s">
        <v>2814</v>
      </c>
    </row>
    <row r="88" spans="1:3" x14ac:dyDescent="0.25">
      <c r="A88">
        <v>1519</v>
      </c>
      <c r="C88" t="s">
        <v>2814</v>
      </c>
    </row>
    <row r="96" spans="1:3" x14ac:dyDescent="0.25">
      <c r="A96">
        <v>1721</v>
      </c>
      <c r="C96" t="s">
        <v>2814</v>
      </c>
    </row>
    <row r="104" spans="1:3" x14ac:dyDescent="0.25">
      <c r="A104">
        <v>1729</v>
      </c>
      <c r="C104" t="s">
        <v>2814</v>
      </c>
    </row>
    <row r="112" spans="1:3" x14ac:dyDescent="0.25">
      <c r="A112">
        <v>2084</v>
      </c>
      <c r="C112" t="s">
        <v>2814</v>
      </c>
    </row>
    <row r="120" spans="1:3" x14ac:dyDescent="0.25">
      <c r="A120">
        <v>2342</v>
      </c>
      <c r="C120" t="s">
        <v>2814</v>
      </c>
    </row>
    <row r="128" spans="1:3" x14ac:dyDescent="0.25">
      <c r="A128">
        <v>3236</v>
      </c>
      <c r="C128" t="s">
        <v>2814</v>
      </c>
    </row>
    <row r="136" spans="1:3" x14ac:dyDescent="0.25">
      <c r="A136">
        <v>3323</v>
      </c>
      <c r="C136" t="s">
        <v>2814</v>
      </c>
    </row>
    <row r="144" spans="1:3" x14ac:dyDescent="0.25">
      <c r="A144">
        <v>3467</v>
      </c>
      <c r="C144" t="s">
        <v>2814</v>
      </c>
    </row>
    <row r="152" spans="1:3" x14ac:dyDescent="0.25">
      <c r="A152">
        <v>4905</v>
      </c>
      <c r="C152" t="s">
        <v>2814</v>
      </c>
    </row>
    <row r="160" spans="1:3" x14ac:dyDescent="0.25">
      <c r="A160">
        <v>4909</v>
      </c>
      <c r="C160" t="s">
        <v>2814</v>
      </c>
    </row>
    <row r="168" spans="1:3" x14ac:dyDescent="0.25">
      <c r="A168">
        <v>5459</v>
      </c>
      <c r="C168" t="s">
        <v>2814</v>
      </c>
    </row>
    <row r="176" spans="1:3" x14ac:dyDescent="0.25">
      <c r="A176">
        <v>5687</v>
      </c>
      <c r="C176" t="s">
        <v>2814</v>
      </c>
    </row>
    <row r="184" spans="1:3" x14ac:dyDescent="0.25">
      <c r="A184">
        <v>5813</v>
      </c>
      <c r="C184" t="s">
        <v>2814</v>
      </c>
    </row>
    <row r="192" spans="1:3" x14ac:dyDescent="0.25">
      <c r="A192">
        <v>6153</v>
      </c>
    </row>
    <row r="200" spans="1:3" x14ac:dyDescent="0.25">
      <c r="A200">
        <v>7314</v>
      </c>
      <c r="C200"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election activeCell="D20" sqref="D20"/>
    </sheetView>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3689</v>
      </c>
      <c r="D5" t="s">
        <v>3690</v>
      </c>
      <c r="E5" t="s">
        <v>51</v>
      </c>
    </row>
    <row r="6" spans="1:5" x14ac:dyDescent="0.25">
      <c r="A6" s="4">
        <v>43159</v>
      </c>
      <c r="B6" t="s">
        <v>3898</v>
      </c>
      <c r="C6">
        <v>1</v>
      </c>
      <c r="D6" t="s">
        <v>3691</v>
      </c>
      <c r="E6" t="s">
        <v>3899</v>
      </c>
    </row>
    <row r="7" spans="1:5" x14ac:dyDescent="0.25">
      <c r="A7" s="4">
        <v>43159</v>
      </c>
      <c r="B7" t="s">
        <v>3914</v>
      </c>
      <c r="C7">
        <v>1</v>
      </c>
      <c r="D7" t="s">
        <v>3691</v>
      </c>
      <c r="E7" t="s">
        <v>3915</v>
      </c>
    </row>
    <row r="8" spans="1:5" x14ac:dyDescent="0.25">
      <c r="A8" s="4">
        <v>43159</v>
      </c>
      <c r="B8" t="s">
        <v>3950</v>
      </c>
      <c r="C8">
        <v>1</v>
      </c>
      <c r="D8" t="s">
        <v>3691</v>
      </c>
      <c r="E8" t="s">
        <v>3951</v>
      </c>
    </row>
    <row r="9" spans="1:5" x14ac:dyDescent="0.25">
      <c r="A9" s="4">
        <v>43159</v>
      </c>
      <c r="B9" t="s">
        <v>3994</v>
      </c>
      <c r="C9">
        <v>1</v>
      </c>
      <c r="D9" t="s">
        <v>3691</v>
      </c>
      <c r="E9" t="s">
        <v>3995</v>
      </c>
    </row>
    <row r="10" spans="1:5" x14ac:dyDescent="0.25">
      <c r="A10" s="4">
        <v>43159</v>
      </c>
      <c r="B10" t="s">
        <v>4000</v>
      </c>
      <c r="C10">
        <v>1</v>
      </c>
      <c r="D10" t="s">
        <v>3691</v>
      </c>
      <c r="E10" t="s">
        <v>4001</v>
      </c>
    </row>
    <row r="11" spans="1:5" x14ac:dyDescent="0.25">
      <c r="A11" s="4">
        <v>43159</v>
      </c>
      <c r="B11" t="s">
        <v>4024</v>
      </c>
      <c r="C11">
        <v>1</v>
      </c>
      <c r="D11" t="s">
        <v>3691</v>
      </c>
      <c r="E11" t="s">
        <v>4025</v>
      </c>
    </row>
    <row r="12" spans="1:5" x14ac:dyDescent="0.25">
      <c r="A12" s="4">
        <v>43160</v>
      </c>
      <c r="B12" t="s">
        <v>3810</v>
      </c>
      <c r="C12">
        <v>1</v>
      </c>
      <c r="D12" t="s">
        <v>3732</v>
      </c>
      <c r="E12" t="s">
        <v>3811</v>
      </c>
    </row>
    <row r="13" spans="1:5" x14ac:dyDescent="0.25">
      <c r="A13" s="4">
        <v>43160</v>
      </c>
      <c r="B13" t="s">
        <v>3842</v>
      </c>
      <c r="C13">
        <v>1</v>
      </c>
      <c r="D13" t="s">
        <v>3732</v>
      </c>
      <c r="E13" t="s">
        <v>3843</v>
      </c>
    </row>
    <row r="14" spans="1:5" x14ac:dyDescent="0.25">
      <c r="A14" s="4">
        <v>43160</v>
      </c>
      <c r="B14" t="s">
        <v>3850</v>
      </c>
      <c r="C14">
        <v>1</v>
      </c>
      <c r="D14" t="s">
        <v>3732</v>
      </c>
      <c r="E14" t="s">
        <v>3851</v>
      </c>
    </row>
    <row r="15" spans="1:5" x14ac:dyDescent="0.25">
      <c r="A15" s="4">
        <v>43160</v>
      </c>
      <c r="B15" t="s">
        <v>3872</v>
      </c>
      <c r="C15">
        <v>1</v>
      </c>
      <c r="D15" t="s">
        <v>3732</v>
      </c>
      <c r="E15" t="s">
        <v>3873</v>
      </c>
    </row>
    <row r="16" spans="1:5" x14ac:dyDescent="0.25">
      <c r="A16" s="4">
        <v>43160</v>
      </c>
      <c r="B16" t="s">
        <v>3876</v>
      </c>
      <c r="C16">
        <v>1</v>
      </c>
      <c r="D16" t="s">
        <v>3732</v>
      </c>
      <c r="E16" t="s">
        <v>3877</v>
      </c>
    </row>
    <row r="17" spans="1:5" x14ac:dyDescent="0.25">
      <c r="A17" s="4">
        <v>43160</v>
      </c>
      <c r="B17" t="s">
        <v>3946</v>
      </c>
      <c r="C17">
        <v>1</v>
      </c>
      <c r="D17" t="s">
        <v>3691</v>
      </c>
      <c r="E17" t="s">
        <v>3947</v>
      </c>
    </row>
    <row r="18" spans="1:5" x14ac:dyDescent="0.25">
      <c r="A18" s="4">
        <v>43160</v>
      </c>
      <c r="B18" t="s">
        <v>3980</v>
      </c>
      <c r="C18">
        <v>1</v>
      </c>
      <c r="D18" t="s">
        <v>3732</v>
      </c>
      <c r="E18" t="s">
        <v>3981</v>
      </c>
    </row>
    <row r="19" spans="1:5" x14ac:dyDescent="0.25">
      <c r="A19" s="4">
        <v>43160</v>
      </c>
      <c r="B19" t="s">
        <v>4012</v>
      </c>
      <c r="C19">
        <v>1</v>
      </c>
      <c r="D19" t="s">
        <v>3691</v>
      </c>
      <c r="E19" t="s">
        <v>4013</v>
      </c>
    </row>
    <row r="20" spans="1:5" x14ac:dyDescent="0.25">
      <c r="A20" s="4">
        <v>43161</v>
      </c>
      <c r="B20" t="s">
        <v>3766</v>
      </c>
      <c r="C20">
        <v>1</v>
      </c>
      <c r="D20" t="s">
        <v>3732</v>
      </c>
      <c r="E20" t="s">
        <v>3767</v>
      </c>
    </row>
    <row r="21" spans="1:5" x14ac:dyDescent="0.25">
      <c r="A21" s="4">
        <v>43161</v>
      </c>
      <c r="B21" t="s">
        <v>3922</v>
      </c>
      <c r="C21">
        <v>1</v>
      </c>
      <c r="D21" t="s">
        <v>3732</v>
      </c>
      <c r="E21" t="s">
        <v>3923</v>
      </c>
    </row>
    <row r="22" spans="1:5" x14ac:dyDescent="0.25">
      <c r="A22" s="4">
        <v>43161</v>
      </c>
      <c r="B22" t="s">
        <v>3954</v>
      </c>
      <c r="C22">
        <v>1</v>
      </c>
      <c r="D22" t="s">
        <v>3732</v>
      </c>
      <c r="E22" t="s">
        <v>3955</v>
      </c>
    </row>
    <row r="23" spans="1:5" x14ac:dyDescent="0.25">
      <c r="A23" s="4">
        <v>43161</v>
      </c>
      <c r="B23" t="s">
        <v>3970</v>
      </c>
      <c r="C23">
        <v>1</v>
      </c>
      <c r="D23" t="s">
        <v>3732</v>
      </c>
      <c r="E23" t="s">
        <v>3971</v>
      </c>
    </row>
    <row r="24" spans="1:5" x14ac:dyDescent="0.25">
      <c r="A24" s="4">
        <v>43161</v>
      </c>
      <c r="B24" t="s">
        <v>3986</v>
      </c>
      <c r="C24">
        <v>1</v>
      </c>
      <c r="D24" t="s">
        <v>3732</v>
      </c>
      <c r="E24" t="s">
        <v>3987</v>
      </c>
    </row>
    <row r="25" spans="1:5" x14ac:dyDescent="0.25">
      <c r="A25" s="4">
        <v>43161</v>
      </c>
      <c r="B25" t="s">
        <v>4032</v>
      </c>
      <c r="C25">
        <v>1</v>
      </c>
      <c r="D25" t="s">
        <v>3732</v>
      </c>
      <c r="E25" t="s">
        <v>4033</v>
      </c>
    </row>
    <row r="26" spans="1:5" x14ac:dyDescent="0.25">
      <c r="A26" s="4">
        <v>43161</v>
      </c>
      <c r="B26" t="s">
        <v>4040</v>
      </c>
      <c r="C26">
        <v>1</v>
      </c>
      <c r="D26" t="s">
        <v>3732</v>
      </c>
      <c r="E26" t="s">
        <v>4041</v>
      </c>
    </row>
    <row r="27" spans="1:5" x14ac:dyDescent="0.25">
      <c r="A27" s="4">
        <v>43164</v>
      </c>
      <c r="B27" t="s">
        <v>3794</v>
      </c>
      <c r="C27">
        <v>1</v>
      </c>
      <c r="D27" t="s">
        <v>3732</v>
      </c>
      <c r="E27" t="s">
        <v>3795</v>
      </c>
    </row>
    <row r="28" spans="1:5" x14ac:dyDescent="0.25">
      <c r="A28" s="4">
        <v>43166</v>
      </c>
      <c r="B28" t="s">
        <v>3697</v>
      </c>
      <c r="C28">
        <v>2</v>
      </c>
      <c r="D28" t="s">
        <v>3691</v>
      </c>
      <c r="E28" t="s">
        <v>3698</v>
      </c>
    </row>
    <row r="29" spans="1:5" x14ac:dyDescent="0.25">
      <c r="A29" s="4">
        <v>43166</v>
      </c>
      <c r="B29" t="s">
        <v>3703</v>
      </c>
      <c r="C29">
        <v>2</v>
      </c>
      <c r="D29" t="s">
        <v>3691</v>
      </c>
      <c r="E29" t="s">
        <v>3704</v>
      </c>
    </row>
    <row r="30" spans="1:5" x14ac:dyDescent="0.25">
      <c r="A30" s="4">
        <v>43166</v>
      </c>
      <c r="B30" t="s">
        <v>3723</v>
      </c>
      <c r="C30">
        <v>2</v>
      </c>
      <c r="D30" t="s">
        <v>3691</v>
      </c>
      <c r="E30" t="s">
        <v>3724</v>
      </c>
    </row>
    <row r="31" spans="1:5" x14ac:dyDescent="0.25">
      <c r="A31" s="4">
        <v>43166</v>
      </c>
      <c r="B31" t="s">
        <v>3752</v>
      </c>
      <c r="C31">
        <v>2</v>
      </c>
      <c r="D31" t="s">
        <v>3691</v>
      </c>
      <c r="E31" t="s">
        <v>3753</v>
      </c>
    </row>
    <row r="32" spans="1:5" x14ac:dyDescent="0.25">
      <c r="A32" s="4">
        <v>43166</v>
      </c>
      <c r="B32" t="s">
        <v>3770</v>
      </c>
      <c r="C32">
        <v>2</v>
      </c>
      <c r="D32" t="s">
        <v>3691</v>
      </c>
      <c r="E32" t="s">
        <v>3771</v>
      </c>
    </row>
    <row r="33" spans="1:5" x14ac:dyDescent="0.25">
      <c r="A33" s="4">
        <v>43166</v>
      </c>
      <c r="B33" t="s">
        <v>3796</v>
      </c>
      <c r="C33">
        <v>2</v>
      </c>
      <c r="D33" t="s">
        <v>3732</v>
      </c>
      <c r="E33" t="s">
        <v>3797</v>
      </c>
    </row>
    <row r="34" spans="1:5" x14ac:dyDescent="0.25">
      <c r="A34" s="4">
        <v>43166</v>
      </c>
      <c r="B34" t="s">
        <v>3882</v>
      </c>
      <c r="C34">
        <v>2</v>
      </c>
      <c r="D34" t="s">
        <v>3691</v>
      </c>
      <c r="E34" t="s">
        <v>3883</v>
      </c>
    </row>
    <row r="35" spans="1:5" x14ac:dyDescent="0.25">
      <c r="A35" s="4">
        <v>43166</v>
      </c>
      <c r="B35" t="s">
        <v>3884</v>
      </c>
      <c r="C35">
        <v>2</v>
      </c>
      <c r="D35" t="s">
        <v>3691</v>
      </c>
      <c r="E35" t="s">
        <v>3885</v>
      </c>
    </row>
    <row r="36" spans="1:5" x14ac:dyDescent="0.25">
      <c r="A36" s="4">
        <v>43166</v>
      </c>
      <c r="B36" t="s">
        <v>3894</v>
      </c>
      <c r="C36">
        <v>2</v>
      </c>
      <c r="D36" t="s">
        <v>3691</v>
      </c>
      <c r="E36" t="s">
        <v>3895</v>
      </c>
    </row>
    <row r="37" spans="1:5" x14ac:dyDescent="0.25">
      <c r="A37" s="4">
        <v>43166</v>
      </c>
      <c r="B37" t="s">
        <v>4018</v>
      </c>
      <c r="C37">
        <v>2</v>
      </c>
      <c r="D37" t="s">
        <v>3691</v>
      </c>
      <c r="E37" t="s">
        <v>4019</v>
      </c>
    </row>
    <row r="38" spans="1:5" x14ac:dyDescent="0.25">
      <c r="A38" s="4">
        <v>43167</v>
      </c>
      <c r="B38" t="s">
        <v>3762</v>
      </c>
      <c r="C38">
        <v>2</v>
      </c>
      <c r="D38" t="s">
        <v>3732</v>
      </c>
      <c r="E38" t="s">
        <v>3763</v>
      </c>
    </row>
    <row r="39" spans="1:5" x14ac:dyDescent="0.25">
      <c r="A39" s="4">
        <v>43167</v>
      </c>
      <c r="B39" t="s">
        <v>3824</v>
      </c>
      <c r="C39">
        <v>2</v>
      </c>
      <c r="D39" t="s">
        <v>3732</v>
      </c>
      <c r="E39" t="s">
        <v>3825</v>
      </c>
    </row>
    <row r="40" spans="1:5" x14ac:dyDescent="0.25">
      <c r="A40" s="4">
        <v>43167</v>
      </c>
      <c r="B40" t="s">
        <v>3846</v>
      </c>
      <c r="C40">
        <v>2</v>
      </c>
      <c r="D40" t="s">
        <v>3732</v>
      </c>
      <c r="E40" t="s">
        <v>3847</v>
      </c>
    </row>
    <row r="41" spans="1:5" x14ac:dyDescent="0.25">
      <c r="A41" s="4">
        <v>43167</v>
      </c>
      <c r="B41" t="s">
        <v>3870</v>
      </c>
      <c r="C41">
        <v>2</v>
      </c>
      <c r="D41" t="s">
        <v>3732</v>
      </c>
      <c r="E41" t="s">
        <v>3871</v>
      </c>
    </row>
    <row r="42" spans="1:5" x14ac:dyDescent="0.25">
      <c r="A42" s="4">
        <v>43167</v>
      </c>
      <c r="B42" t="s">
        <v>3878</v>
      </c>
      <c r="C42">
        <v>2</v>
      </c>
      <c r="D42" t="s">
        <v>3732</v>
      </c>
      <c r="E42" t="s">
        <v>3879</v>
      </c>
    </row>
    <row r="43" spans="1:5" x14ac:dyDescent="0.25">
      <c r="A43" s="4">
        <v>43167</v>
      </c>
      <c r="B43" t="s">
        <v>3892</v>
      </c>
      <c r="C43">
        <v>2</v>
      </c>
      <c r="D43" t="s">
        <v>3691</v>
      </c>
      <c r="E43" t="s">
        <v>3893</v>
      </c>
    </row>
    <row r="44" spans="1:5" x14ac:dyDescent="0.25">
      <c r="A44" s="4">
        <v>43167</v>
      </c>
      <c r="B44" t="s">
        <v>3982</v>
      </c>
      <c r="C44">
        <v>2</v>
      </c>
      <c r="D44" t="s">
        <v>3732</v>
      </c>
      <c r="E44" t="s">
        <v>3983</v>
      </c>
    </row>
    <row r="45" spans="1:5" x14ac:dyDescent="0.25">
      <c r="A45" s="4">
        <v>43168</v>
      </c>
      <c r="B45" t="s">
        <v>3744</v>
      </c>
      <c r="C45">
        <v>2</v>
      </c>
      <c r="D45" t="s">
        <v>3732</v>
      </c>
      <c r="E45" t="s">
        <v>3745</v>
      </c>
    </row>
    <row r="46" spans="1:5" x14ac:dyDescent="0.25">
      <c r="A46" s="4">
        <v>43168</v>
      </c>
      <c r="B46" t="s">
        <v>3786</v>
      </c>
      <c r="C46">
        <v>2</v>
      </c>
      <c r="D46" t="s">
        <v>3732</v>
      </c>
      <c r="E46" t="s">
        <v>3787</v>
      </c>
    </row>
    <row r="47" spans="1:5" x14ac:dyDescent="0.25">
      <c r="A47" s="4">
        <v>43168</v>
      </c>
      <c r="B47" t="s">
        <v>3806</v>
      </c>
      <c r="C47">
        <v>2</v>
      </c>
      <c r="D47" t="s">
        <v>3732</v>
      </c>
      <c r="E47" t="s">
        <v>3807</v>
      </c>
    </row>
    <row r="48" spans="1:5" x14ac:dyDescent="0.25">
      <c r="A48" s="4">
        <v>43168</v>
      </c>
      <c r="B48" t="s">
        <v>3908</v>
      </c>
      <c r="C48">
        <v>2</v>
      </c>
      <c r="D48" t="s">
        <v>3732</v>
      </c>
      <c r="E48" t="s">
        <v>3909</v>
      </c>
    </row>
    <row r="49" spans="1:5" x14ac:dyDescent="0.25">
      <c r="A49" s="4">
        <v>43168</v>
      </c>
      <c r="B49" t="s">
        <v>3926</v>
      </c>
      <c r="C49">
        <v>2</v>
      </c>
      <c r="D49" t="s">
        <v>3732</v>
      </c>
      <c r="E49" t="s">
        <v>3927</v>
      </c>
    </row>
    <row r="50" spans="1:5" x14ac:dyDescent="0.25">
      <c r="A50" s="4">
        <v>43168</v>
      </c>
      <c r="B50" t="s">
        <v>3990</v>
      </c>
      <c r="C50">
        <v>2</v>
      </c>
      <c r="D50" t="s">
        <v>3732</v>
      </c>
      <c r="E50" t="s">
        <v>3991</v>
      </c>
    </row>
    <row r="51" spans="1:5" x14ac:dyDescent="0.25">
      <c r="A51" s="4">
        <v>43168</v>
      </c>
      <c r="B51" t="s">
        <v>4008</v>
      </c>
      <c r="C51">
        <v>2</v>
      </c>
      <c r="D51" t="s">
        <v>3691</v>
      </c>
      <c r="E51" t="s">
        <v>4009</v>
      </c>
    </row>
    <row r="52" spans="1:5" x14ac:dyDescent="0.25">
      <c r="A52" s="4">
        <v>43168</v>
      </c>
      <c r="B52" t="s">
        <v>4028</v>
      </c>
      <c r="C52">
        <v>2</v>
      </c>
      <c r="D52" t="s">
        <v>3732</v>
      </c>
      <c r="E52" t="s">
        <v>4029</v>
      </c>
    </row>
    <row r="53" spans="1:5" x14ac:dyDescent="0.25">
      <c r="A53" s="4">
        <v>43168</v>
      </c>
      <c r="B53" t="s">
        <v>4030</v>
      </c>
      <c r="C53">
        <v>2</v>
      </c>
      <c r="D53" t="s">
        <v>3732</v>
      </c>
      <c r="E53" t="s">
        <v>4031</v>
      </c>
    </row>
    <row r="54" spans="1:5" x14ac:dyDescent="0.25">
      <c r="A54" s="4">
        <v>43169</v>
      </c>
      <c r="B54" t="s">
        <v>3699</v>
      </c>
      <c r="C54">
        <v>2</v>
      </c>
      <c r="D54" t="s">
        <v>3691</v>
      </c>
      <c r="E54" t="s">
        <v>3700</v>
      </c>
    </row>
    <row r="55" spans="1:5" x14ac:dyDescent="0.25">
      <c r="A55" s="4">
        <v>43171</v>
      </c>
      <c r="B55" t="s">
        <v>3798</v>
      </c>
      <c r="C55">
        <v>2</v>
      </c>
      <c r="D55" t="s">
        <v>3732</v>
      </c>
      <c r="E55" t="s">
        <v>3799</v>
      </c>
    </row>
    <row r="56" spans="1:5" x14ac:dyDescent="0.25">
      <c r="A56" s="4">
        <v>43172</v>
      </c>
      <c r="B56" t="s">
        <v>3707</v>
      </c>
      <c r="C56">
        <v>2</v>
      </c>
      <c r="D56" t="s">
        <v>3691</v>
      </c>
      <c r="E56" t="s">
        <v>3708</v>
      </c>
    </row>
    <row r="57" spans="1:5" x14ac:dyDescent="0.25">
      <c r="A57" s="4">
        <v>43173</v>
      </c>
      <c r="B57" t="s">
        <v>3692</v>
      </c>
      <c r="C57">
        <v>3</v>
      </c>
      <c r="D57" t="s">
        <v>3691</v>
      </c>
      <c r="E57" t="s">
        <v>3693</v>
      </c>
    </row>
    <row r="58" spans="1:5" x14ac:dyDescent="0.25">
      <c r="A58" s="4">
        <v>43173</v>
      </c>
      <c r="B58" t="s">
        <v>3717</v>
      </c>
      <c r="C58">
        <v>3</v>
      </c>
      <c r="D58" t="s">
        <v>3691</v>
      </c>
      <c r="E58" t="s">
        <v>3718</v>
      </c>
    </row>
    <row r="59" spans="1:5" x14ac:dyDescent="0.25">
      <c r="A59" s="4">
        <v>43173</v>
      </c>
      <c r="B59" t="s">
        <v>3782</v>
      </c>
      <c r="C59">
        <v>3</v>
      </c>
      <c r="D59" t="s">
        <v>3691</v>
      </c>
      <c r="E59" t="s">
        <v>3783</v>
      </c>
    </row>
    <row r="60" spans="1:5" x14ac:dyDescent="0.25">
      <c r="A60" s="4">
        <v>43173</v>
      </c>
      <c r="B60" t="s">
        <v>3800</v>
      </c>
      <c r="C60">
        <v>3</v>
      </c>
      <c r="D60" t="s">
        <v>3732</v>
      </c>
      <c r="E60" t="s">
        <v>3801</v>
      </c>
    </row>
    <row r="61" spans="1:5" x14ac:dyDescent="0.25">
      <c r="A61" s="4">
        <v>43173</v>
      </c>
      <c r="B61" t="s">
        <v>3890</v>
      </c>
      <c r="C61">
        <v>3</v>
      </c>
      <c r="D61" t="s">
        <v>3691</v>
      </c>
      <c r="E61" t="s">
        <v>3891</v>
      </c>
    </row>
    <row r="62" spans="1:5" x14ac:dyDescent="0.25">
      <c r="A62" s="4">
        <v>43173</v>
      </c>
      <c r="B62" t="s">
        <v>3900</v>
      </c>
      <c r="C62">
        <v>3</v>
      </c>
      <c r="D62" t="s">
        <v>3691</v>
      </c>
      <c r="E62" t="s">
        <v>3901</v>
      </c>
    </row>
    <row r="63" spans="1:5" x14ac:dyDescent="0.25">
      <c r="A63" s="4">
        <v>43173</v>
      </c>
      <c r="B63" t="s">
        <v>3940</v>
      </c>
      <c r="C63">
        <v>3</v>
      </c>
      <c r="D63" t="s">
        <v>3691</v>
      </c>
      <c r="E63" t="s">
        <v>3941</v>
      </c>
    </row>
    <row r="64" spans="1:5" x14ac:dyDescent="0.25">
      <c r="A64" s="4">
        <v>43173</v>
      </c>
      <c r="B64" t="s">
        <v>3944</v>
      </c>
      <c r="C64">
        <v>3</v>
      </c>
      <c r="D64" t="s">
        <v>3691</v>
      </c>
      <c r="E64" t="s">
        <v>3945</v>
      </c>
    </row>
    <row r="65" spans="1:5" x14ac:dyDescent="0.25">
      <c r="A65" s="4">
        <v>43173</v>
      </c>
      <c r="B65" t="s">
        <v>4016</v>
      </c>
      <c r="C65">
        <v>3</v>
      </c>
      <c r="D65" t="s">
        <v>3691</v>
      </c>
      <c r="E65" t="s">
        <v>4017</v>
      </c>
    </row>
    <row r="66" spans="1:5" x14ac:dyDescent="0.25">
      <c r="A66" s="4">
        <v>43174</v>
      </c>
      <c r="B66" t="s">
        <v>3725</v>
      </c>
      <c r="C66">
        <v>3</v>
      </c>
      <c r="D66" t="s">
        <v>3691</v>
      </c>
      <c r="E66" t="s">
        <v>3726</v>
      </c>
    </row>
    <row r="67" spans="1:5" x14ac:dyDescent="0.25">
      <c r="A67" s="4">
        <v>43174</v>
      </c>
      <c r="B67" t="s">
        <v>3756</v>
      </c>
      <c r="C67">
        <v>3</v>
      </c>
      <c r="D67" t="s">
        <v>3732</v>
      </c>
      <c r="E67" t="s">
        <v>3757</v>
      </c>
    </row>
    <row r="68" spans="1:5" x14ac:dyDescent="0.25">
      <c r="A68" s="4">
        <v>43174</v>
      </c>
      <c r="B68" t="s">
        <v>3836</v>
      </c>
      <c r="C68">
        <v>3</v>
      </c>
      <c r="D68" t="s">
        <v>3732</v>
      </c>
      <c r="E68" t="s">
        <v>3837</v>
      </c>
    </row>
    <row r="69" spans="1:5" x14ac:dyDescent="0.25">
      <c r="A69" s="4">
        <v>43174</v>
      </c>
      <c r="B69" t="s">
        <v>3840</v>
      </c>
      <c r="C69">
        <v>3</v>
      </c>
      <c r="D69" t="s">
        <v>3732</v>
      </c>
      <c r="E69" t="s">
        <v>3841</v>
      </c>
    </row>
    <row r="70" spans="1:5" x14ac:dyDescent="0.25">
      <c r="A70" s="4">
        <v>43174</v>
      </c>
      <c r="B70" t="s">
        <v>3844</v>
      </c>
      <c r="C70">
        <v>3</v>
      </c>
      <c r="D70" t="s">
        <v>3732</v>
      </c>
      <c r="E70" t="s">
        <v>3845</v>
      </c>
    </row>
    <row r="71" spans="1:5" x14ac:dyDescent="0.25">
      <c r="A71" s="4">
        <v>43174</v>
      </c>
      <c r="B71" t="s">
        <v>3856</v>
      </c>
      <c r="C71">
        <v>3</v>
      </c>
      <c r="D71" t="s">
        <v>3732</v>
      </c>
      <c r="E71" t="s">
        <v>3857</v>
      </c>
    </row>
    <row r="72" spans="1:5" x14ac:dyDescent="0.25">
      <c r="A72" s="4">
        <v>43174</v>
      </c>
      <c r="B72" t="s">
        <v>3866</v>
      </c>
      <c r="C72">
        <v>3</v>
      </c>
      <c r="D72" t="s">
        <v>3732</v>
      </c>
      <c r="E72" t="s">
        <v>3867</v>
      </c>
    </row>
    <row r="73" spans="1:5" x14ac:dyDescent="0.25">
      <c r="A73" s="4">
        <v>43174</v>
      </c>
      <c r="B73" t="s">
        <v>3972</v>
      </c>
      <c r="C73">
        <v>3</v>
      </c>
      <c r="D73" t="s">
        <v>3732</v>
      </c>
      <c r="E73" t="s">
        <v>3973</v>
      </c>
    </row>
    <row r="74" spans="1:5" x14ac:dyDescent="0.25">
      <c r="A74" s="4">
        <v>43174</v>
      </c>
      <c r="B74" t="s">
        <v>4002</v>
      </c>
      <c r="C74">
        <v>3</v>
      </c>
      <c r="D74" t="s">
        <v>3691</v>
      </c>
      <c r="E74" t="s">
        <v>4003</v>
      </c>
    </row>
    <row r="75" spans="1:5" x14ac:dyDescent="0.25">
      <c r="A75" s="4">
        <v>43174</v>
      </c>
      <c r="B75" t="s">
        <v>4046</v>
      </c>
      <c r="C75">
        <v>3</v>
      </c>
      <c r="D75" t="s">
        <v>3732</v>
      </c>
      <c r="E75" t="s">
        <v>4047</v>
      </c>
    </row>
    <row r="76" spans="1:5" x14ac:dyDescent="0.25">
      <c r="A76" s="4">
        <v>43175</v>
      </c>
      <c r="B76" t="s">
        <v>3701</v>
      </c>
      <c r="C76">
        <v>3</v>
      </c>
      <c r="D76" t="s">
        <v>3691</v>
      </c>
      <c r="E76" t="s">
        <v>3702</v>
      </c>
    </row>
    <row r="77" spans="1:5" x14ac:dyDescent="0.25">
      <c r="A77" s="4">
        <v>43175</v>
      </c>
      <c r="B77" t="s">
        <v>3742</v>
      </c>
      <c r="C77">
        <v>3</v>
      </c>
      <c r="D77" t="s">
        <v>3732</v>
      </c>
      <c r="E77" t="s">
        <v>3743</v>
      </c>
    </row>
    <row r="78" spans="1:5" x14ac:dyDescent="0.25">
      <c r="A78" s="4">
        <v>43175</v>
      </c>
      <c r="B78" t="s">
        <v>3808</v>
      </c>
      <c r="C78">
        <v>3</v>
      </c>
      <c r="D78" t="s">
        <v>3732</v>
      </c>
      <c r="E78" t="s">
        <v>3809</v>
      </c>
    </row>
    <row r="79" spans="1:5" x14ac:dyDescent="0.25">
      <c r="A79" s="4">
        <v>43175</v>
      </c>
      <c r="B79" t="s">
        <v>3814</v>
      </c>
      <c r="C79">
        <v>3</v>
      </c>
      <c r="D79" t="s">
        <v>3732</v>
      </c>
      <c r="E79" t="s">
        <v>3815</v>
      </c>
    </row>
    <row r="80" spans="1:5" x14ac:dyDescent="0.25">
      <c r="A80" s="4">
        <v>43175</v>
      </c>
      <c r="B80" t="s">
        <v>3910</v>
      </c>
      <c r="C80">
        <v>3</v>
      </c>
      <c r="D80" t="s">
        <v>3732</v>
      </c>
      <c r="E80" t="s">
        <v>3911</v>
      </c>
    </row>
    <row r="81" spans="1:5" x14ac:dyDescent="0.25">
      <c r="A81" s="4">
        <v>43175</v>
      </c>
      <c r="B81" t="s">
        <v>3924</v>
      </c>
      <c r="C81">
        <v>3</v>
      </c>
      <c r="D81" t="s">
        <v>3732</v>
      </c>
      <c r="E81" t="s">
        <v>3925</v>
      </c>
    </row>
    <row r="82" spans="1:5" x14ac:dyDescent="0.25">
      <c r="A82" s="4">
        <v>43175</v>
      </c>
      <c r="B82" t="s">
        <v>3988</v>
      </c>
      <c r="C82">
        <v>3</v>
      </c>
      <c r="D82" t="s">
        <v>3732</v>
      </c>
      <c r="E82" t="s">
        <v>3989</v>
      </c>
    </row>
    <row r="83" spans="1:5" x14ac:dyDescent="0.25">
      <c r="A83" s="4">
        <v>43175</v>
      </c>
      <c r="B83" t="s">
        <v>4034</v>
      </c>
      <c r="C83">
        <v>3</v>
      </c>
      <c r="D83" t="s">
        <v>3732</v>
      </c>
      <c r="E83" t="s">
        <v>4035</v>
      </c>
    </row>
    <row r="84" spans="1:5" x14ac:dyDescent="0.25">
      <c r="A84" s="4">
        <v>43175</v>
      </c>
      <c r="B84" t="s">
        <v>4036</v>
      </c>
      <c r="C84">
        <v>3</v>
      </c>
      <c r="D84" t="s">
        <v>3732</v>
      </c>
      <c r="E84" t="s">
        <v>4037</v>
      </c>
    </row>
    <row r="85" spans="1:5" x14ac:dyDescent="0.25">
      <c r="A85" s="4">
        <v>43180</v>
      </c>
      <c r="B85" t="s">
        <v>3711</v>
      </c>
      <c r="C85">
        <v>4</v>
      </c>
      <c r="D85" t="s">
        <v>3691</v>
      </c>
      <c r="E85" t="s">
        <v>3712</v>
      </c>
    </row>
    <row r="86" spans="1:5" x14ac:dyDescent="0.25">
      <c r="A86" s="4">
        <v>43180</v>
      </c>
      <c r="B86" t="s">
        <v>3715</v>
      </c>
      <c r="C86">
        <v>4</v>
      </c>
      <c r="D86" t="s">
        <v>3691</v>
      </c>
      <c r="E86" t="s">
        <v>3716</v>
      </c>
    </row>
    <row r="87" spans="1:5" x14ac:dyDescent="0.25">
      <c r="A87" s="4">
        <v>43180</v>
      </c>
      <c r="B87" t="s">
        <v>3738</v>
      </c>
      <c r="C87">
        <v>4</v>
      </c>
      <c r="D87" t="s">
        <v>3691</v>
      </c>
      <c r="E87" t="s">
        <v>3739</v>
      </c>
    </row>
    <row r="88" spans="1:5" x14ac:dyDescent="0.25">
      <c r="A88" s="4">
        <v>43180</v>
      </c>
      <c r="B88" t="s">
        <v>3772</v>
      </c>
      <c r="C88">
        <v>4</v>
      </c>
      <c r="D88" t="s">
        <v>3691</v>
      </c>
      <c r="E88" t="s">
        <v>3773</v>
      </c>
    </row>
    <row r="89" spans="1:5" x14ac:dyDescent="0.25">
      <c r="A89" s="4">
        <v>43180</v>
      </c>
      <c r="B89" t="s">
        <v>3776</v>
      </c>
      <c r="C89">
        <v>4</v>
      </c>
      <c r="D89" t="s">
        <v>3691</v>
      </c>
      <c r="E89" t="s">
        <v>3777</v>
      </c>
    </row>
    <row r="90" spans="1:5" x14ac:dyDescent="0.25">
      <c r="A90" s="4">
        <v>43180</v>
      </c>
      <c r="B90" t="s">
        <v>3802</v>
      </c>
      <c r="C90">
        <v>4</v>
      </c>
      <c r="D90" t="s">
        <v>3691</v>
      </c>
      <c r="E90" t="s">
        <v>3803</v>
      </c>
    </row>
    <row r="91" spans="1:5" x14ac:dyDescent="0.25">
      <c r="A91" s="4">
        <v>43180</v>
      </c>
      <c r="B91" t="s">
        <v>3902</v>
      </c>
      <c r="C91">
        <v>4</v>
      </c>
      <c r="D91" t="s">
        <v>3691</v>
      </c>
      <c r="E91" t="s">
        <v>3903</v>
      </c>
    </row>
    <row r="92" spans="1:5" x14ac:dyDescent="0.25">
      <c r="A92" s="4">
        <v>43180</v>
      </c>
      <c r="B92" t="s">
        <v>3932</v>
      </c>
      <c r="C92">
        <v>4</v>
      </c>
      <c r="D92" t="s">
        <v>3691</v>
      </c>
      <c r="E92" t="s">
        <v>3933</v>
      </c>
    </row>
    <row r="93" spans="1:5" x14ac:dyDescent="0.25">
      <c r="A93" s="4">
        <v>43180</v>
      </c>
      <c r="B93" t="s">
        <v>3984</v>
      </c>
      <c r="C93">
        <v>4</v>
      </c>
      <c r="D93" t="s">
        <v>3691</v>
      </c>
      <c r="E93" t="s">
        <v>3985</v>
      </c>
    </row>
    <row r="94" spans="1:5" x14ac:dyDescent="0.25">
      <c r="A94" s="4">
        <v>43180</v>
      </c>
      <c r="B94" t="s">
        <v>4006</v>
      </c>
      <c r="C94">
        <v>4</v>
      </c>
      <c r="D94" t="s">
        <v>3691</v>
      </c>
      <c r="E94" t="s">
        <v>4007</v>
      </c>
    </row>
    <row r="95" spans="1:5" x14ac:dyDescent="0.25">
      <c r="A95" s="4">
        <v>43180</v>
      </c>
      <c r="B95" t="s">
        <v>4050</v>
      </c>
      <c r="C95">
        <v>4</v>
      </c>
      <c r="D95" t="s">
        <v>3691</v>
      </c>
      <c r="E95" t="s">
        <v>4051</v>
      </c>
    </row>
    <row r="96" spans="1:5" x14ac:dyDescent="0.25">
      <c r="A96" s="4">
        <v>43181</v>
      </c>
      <c r="B96" t="s">
        <v>3760</v>
      </c>
      <c r="C96">
        <v>4</v>
      </c>
      <c r="D96" t="s">
        <v>3732</v>
      </c>
      <c r="E96" t="s">
        <v>3761</v>
      </c>
    </row>
    <row r="97" spans="1:5" x14ac:dyDescent="0.25">
      <c r="A97" s="4">
        <v>43181</v>
      </c>
      <c r="B97" t="s">
        <v>3816</v>
      </c>
      <c r="C97">
        <v>4</v>
      </c>
      <c r="D97" t="s">
        <v>3732</v>
      </c>
      <c r="E97" t="s">
        <v>3817</v>
      </c>
    </row>
    <row r="98" spans="1:5" x14ac:dyDescent="0.25">
      <c r="A98" s="4">
        <v>43181</v>
      </c>
      <c r="B98" t="s">
        <v>3822</v>
      </c>
      <c r="C98">
        <v>4</v>
      </c>
      <c r="D98" t="s">
        <v>3732</v>
      </c>
      <c r="E98" t="s">
        <v>3823</v>
      </c>
    </row>
    <row r="99" spans="1:5" x14ac:dyDescent="0.25">
      <c r="A99" s="4">
        <v>43181</v>
      </c>
      <c r="B99" t="s">
        <v>3854</v>
      </c>
      <c r="C99">
        <v>4</v>
      </c>
      <c r="D99" t="s">
        <v>3732</v>
      </c>
      <c r="E99" t="s">
        <v>3855</v>
      </c>
    </row>
    <row r="100" spans="1:5" x14ac:dyDescent="0.25">
      <c r="A100" s="4">
        <v>43181</v>
      </c>
      <c r="B100" t="s">
        <v>3864</v>
      </c>
      <c r="C100">
        <v>4</v>
      </c>
      <c r="D100" t="s">
        <v>3732</v>
      </c>
      <c r="E100" t="s">
        <v>3865</v>
      </c>
    </row>
    <row r="101" spans="1:5" x14ac:dyDescent="0.25">
      <c r="A101" s="4">
        <v>43181</v>
      </c>
      <c r="B101" t="s">
        <v>3880</v>
      </c>
      <c r="C101">
        <v>4</v>
      </c>
      <c r="D101" t="s">
        <v>3732</v>
      </c>
      <c r="E101" t="s">
        <v>3881</v>
      </c>
    </row>
    <row r="102" spans="1:5" x14ac:dyDescent="0.25">
      <c r="A102" s="4">
        <v>43181</v>
      </c>
      <c r="B102" t="s">
        <v>3942</v>
      </c>
      <c r="C102">
        <v>4</v>
      </c>
      <c r="D102" t="s">
        <v>3691</v>
      </c>
      <c r="E102" t="s">
        <v>3943</v>
      </c>
    </row>
    <row r="103" spans="1:5" x14ac:dyDescent="0.25">
      <c r="A103" s="4">
        <v>43181</v>
      </c>
      <c r="B103" t="s">
        <v>3974</v>
      </c>
      <c r="C103">
        <v>4</v>
      </c>
      <c r="D103" t="s">
        <v>3732</v>
      </c>
      <c r="E103" t="s">
        <v>3975</v>
      </c>
    </row>
    <row r="104" spans="1:5" x14ac:dyDescent="0.25">
      <c r="A104" s="4">
        <v>43181</v>
      </c>
      <c r="B104" t="s">
        <v>4044</v>
      </c>
      <c r="C104">
        <v>4</v>
      </c>
      <c r="D104" t="s">
        <v>3732</v>
      </c>
      <c r="E104" t="s">
        <v>4045</v>
      </c>
    </row>
    <row r="105" spans="1:5" x14ac:dyDescent="0.25">
      <c r="A105" s="4">
        <v>43182</v>
      </c>
      <c r="B105" t="s">
        <v>3788</v>
      </c>
      <c r="C105">
        <v>4</v>
      </c>
      <c r="D105" t="s">
        <v>3732</v>
      </c>
      <c r="E105" t="s">
        <v>3789</v>
      </c>
    </row>
    <row r="106" spans="1:5" x14ac:dyDescent="0.25">
      <c r="A106" s="4">
        <v>43182</v>
      </c>
      <c r="B106" t="s">
        <v>3812</v>
      </c>
      <c r="C106">
        <v>4</v>
      </c>
      <c r="D106" t="s">
        <v>3732</v>
      </c>
      <c r="E106" t="s">
        <v>3813</v>
      </c>
    </row>
    <row r="107" spans="1:5" x14ac:dyDescent="0.25">
      <c r="A107" s="4">
        <v>43182</v>
      </c>
      <c r="B107" t="s">
        <v>3904</v>
      </c>
      <c r="C107">
        <v>4</v>
      </c>
      <c r="D107" t="s">
        <v>3732</v>
      </c>
      <c r="E107" t="s">
        <v>3905</v>
      </c>
    </row>
    <row r="108" spans="1:5" x14ac:dyDescent="0.25">
      <c r="A108" s="4">
        <v>43182</v>
      </c>
      <c r="B108" t="s">
        <v>3928</v>
      </c>
      <c r="C108">
        <v>4</v>
      </c>
      <c r="D108" t="s">
        <v>3732</v>
      </c>
      <c r="E108" t="s">
        <v>3929</v>
      </c>
    </row>
    <row r="109" spans="1:5" x14ac:dyDescent="0.25">
      <c r="A109" s="4">
        <v>43182</v>
      </c>
      <c r="B109" t="s">
        <v>3930</v>
      </c>
      <c r="C109">
        <v>4</v>
      </c>
      <c r="D109" t="s">
        <v>3732</v>
      </c>
      <c r="E109" t="s">
        <v>3931</v>
      </c>
    </row>
    <row r="110" spans="1:5" x14ac:dyDescent="0.25">
      <c r="A110" s="4">
        <v>43182</v>
      </c>
      <c r="B110" t="s">
        <v>3968</v>
      </c>
      <c r="C110">
        <v>4</v>
      </c>
      <c r="D110" t="s">
        <v>3732</v>
      </c>
      <c r="E110" t="s">
        <v>3969</v>
      </c>
    </row>
    <row r="111" spans="1:5" x14ac:dyDescent="0.25">
      <c r="A111" s="4">
        <v>43182</v>
      </c>
      <c r="B111" t="s">
        <v>3996</v>
      </c>
      <c r="C111">
        <v>4</v>
      </c>
      <c r="D111" t="s">
        <v>3732</v>
      </c>
      <c r="E111" t="s">
        <v>3997</v>
      </c>
    </row>
    <row r="112" spans="1:5" x14ac:dyDescent="0.25">
      <c r="A112" s="4">
        <v>43182</v>
      </c>
      <c r="B112" t="s">
        <v>4026</v>
      </c>
      <c r="C112">
        <v>4</v>
      </c>
      <c r="D112" t="s">
        <v>3732</v>
      </c>
      <c r="E112" t="s">
        <v>4027</v>
      </c>
    </row>
    <row r="113" spans="1:5" x14ac:dyDescent="0.25">
      <c r="A113" s="4">
        <v>43182</v>
      </c>
      <c r="B113" t="s">
        <v>4042</v>
      </c>
      <c r="C113">
        <v>4</v>
      </c>
      <c r="D113" t="s">
        <v>3732</v>
      </c>
      <c r="E113" t="s">
        <v>4043</v>
      </c>
    </row>
    <row r="114" spans="1:5" x14ac:dyDescent="0.25">
      <c r="A114" s="4">
        <v>43186</v>
      </c>
      <c r="B114" t="s">
        <v>3792</v>
      </c>
      <c r="C114">
        <v>4</v>
      </c>
      <c r="D114" t="s">
        <v>3695</v>
      </c>
      <c r="E114" t="s">
        <v>3793</v>
      </c>
    </row>
    <row r="115" spans="1:5" x14ac:dyDescent="0.25">
      <c r="A115" s="4">
        <v>43187</v>
      </c>
      <c r="B115" t="s">
        <v>3727</v>
      </c>
      <c r="C115">
        <v>5</v>
      </c>
      <c r="D115" t="s">
        <v>3691</v>
      </c>
      <c r="E115" t="s">
        <v>3728</v>
      </c>
    </row>
    <row r="116" spans="1:5" x14ac:dyDescent="0.25">
      <c r="A116" s="4">
        <v>43187</v>
      </c>
      <c r="B116" t="s">
        <v>3729</v>
      </c>
      <c r="C116">
        <v>5</v>
      </c>
      <c r="D116" t="s">
        <v>3691</v>
      </c>
      <c r="E116" t="s">
        <v>3730</v>
      </c>
    </row>
    <row r="117" spans="1:5" x14ac:dyDescent="0.25">
      <c r="A117" s="4">
        <v>43187</v>
      </c>
      <c r="B117" t="s">
        <v>3731</v>
      </c>
      <c r="C117">
        <v>5</v>
      </c>
      <c r="D117" t="s">
        <v>3695</v>
      </c>
      <c r="E117" t="s">
        <v>3733</v>
      </c>
    </row>
    <row r="118" spans="1:5" x14ac:dyDescent="0.25">
      <c r="A118" s="4">
        <v>43187</v>
      </c>
      <c r="B118" t="s">
        <v>3754</v>
      </c>
      <c r="C118">
        <v>5</v>
      </c>
      <c r="D118" t="s">
        <v>3691</v>
      </c>
      <c r="E118" t="s">
        <v>3755</v>
      </c>
    </row>
    <row r="119" spans="1:5" x14ac:dyDescent="0.25">
      <c r="A119" s="4">
        <v>43187</v>
      </c>
      <c r="B119" t="s">
        <v>3778</v>
      </c>
      <c r="C119">
        <v>5</v>
      </c>
      <c r="D119" t="s">
        <v>3691</v>
      </c>
      <c r="E119" t="s">
        <v>3779</v>
      </c>
    </row>
    <row r="120" spans="1:5" x14ac:dyDescent="0.25">
      <c r="A120" s="4">
        <v>43187</v>
      </c>
      <c r="B120" t="s">
        <v>3886</v>
      </c>
      <c r="C120">
        <v>5</v>
      </c>
      <c r="D120" t="s">
        <v>3691</v>
      </c>
      <c r="E120" t="s">
        <v>3887</v>
      </c>
    </row>
    <row r="121" spans="1:5" x14ac:dyDescent="0.25">
      <c r="A121" s="4">
        <v>43187</v>
      </c>
      <c r="B121" t="s">
        <v>3888</v>
      </c>
      <c r="C121">
        <v>5</v>
      </c>
      <c r="D121" t="s">
        <v>3691</v>
      </c>
      <c r="E121" t="s">
        <v>3889</v>
      </c>
    </row>
    <row r="122" spans="1:5" x14ac:dyDescent="0.25">
      <c r="A122" s="4">
        <v>43187</v>
      </c>
      <c r="B122" t="s">
        <v>3948</v>
      </c>
      <c r="C122">
        <v>5</v>
      </c>
      <c r="D122" t="s">
        <v>3691</v>
      </c>
      <c r="E122" t="s">
        <v>3949</v>
      </c>
    </row>
    <row r="123" spans="1:5" x14ac:dyDescent="0.25">
      <c r="A123" s="4">
        <v>43187</v>
      </c>
      <c r="B123" t="s">
        <v>3952</v>
      </c>
      <c r="C123">
        <v>5</v>
      </c>
      <c r="D123" t="s">
        <v>3691</v>
      </c>
      <c r="E123" t="s">
        <v>3953</v>
      </c>
    </row>
    <row r="124" spans="1:5" x14ac:dyDescent="0.25">
      <c r="A124" s="4">
        <v>43187</v>
      </c>
      <c r="B124" t="s">
        <v>4014</v>
      </c>
      <c r="C124">
        <v>5</v>
      </c>
      <c r="D124" t="s">
        <v>3691</v>
      </c>
      <c r="E124" t="s">
        <v>4015</v>
      </c>
    </row>
    <row r="125" spans="1:5" x14ac:dyDescent="0.25">
      <c r="A125" s="4">
        <v>43188</v>
      </c>
      <c r="B125" t="s">
        <v>3764</v>
      </c>
      <c r="C125">
        <v>5</v>
      </c>
      <c r="D125" t="s">
        <v>3732</v>
      </c>
      <c r="E125" t="s">
        <v>3765</v>
      </c>
    </row>
    <row r="126" spans="1:5" x14ac:dyDescent="0.25">
      <c r="A126" s="4">
        <v>43188</v>
      </c>
      <c r="B126" t="s">
        <v>3790</v>
      </c>
      <c r="C126">
        <v>5</v>
      </c>
      <c r="D126" t="s">
        <v>3732</v>
      </c>
      <c r="E126" t="s">
        <v>3791</v>
      </c>
    </row>
    <row r="127" spans="1:5" x14ac:dyDescent="0.25">
      <c r="A127" s="4">
        <v>43188</v>
      </c>
      <c r="B127" t="s">
        <v>3848</v>
      </c>
      <c r="C127">
        <v>5</v>
      </c>
      <c r="D127" t="s">
        <v>3732</v>
      </c>
      <c r="E127" t="s">
        <v>3849</v>
      </c>
    </row>
    <row r="128" spans="1:5" x14ac:dyDescent="0.25">
      <c r="A128" s="4">
        <v>43188</v>
      </c>
      <c r="B128" t="s">
        <v>3858</v>
      </c>
      <c r="C128">
        <v>5</v>
      </c>
      <c r="D128" t="s">
        <v>3732</v>
      </c>
      <c r="E128" t="s">
        <v>3859</v>
      </c>
    </row>
    <row r="129" spans="1:5" x14ac:dyDescent="0.25">
      <c r="A129" s="4">
        <v>43188</v>
      </c>
      <c r="B129" t="s">
        <v>3868</v>
      </c>
      <c r="C129">
        <v>5</v>
      </c>
      <c r="D129" t="s">
        <v>3732</v>
      </c>
      <c r="E129" t="s">
        <v>3869</v>
      </c>
    </row>
    <row r="130" spans="1:5" x14ac:dyDescent="0.25">
      <c r="A130" s="4">
        <v>43188</v>
      </c>
      <c r="B130" t="s">
        <v>3874</v>
      </c>
      <c r="C130">
        <v>5</v>
      </c>
      <c r="D130" t="s">
        <v>3732</v>
      </c>
      <c r="E130" t="s">
        <v>3875</v>
      </c>
    </row>
    <row r="131" spans="1:5" x14ac:dyDescent="0.25">
      <c r="A131" s="4">
        <v>43188</v>
      </c>
      <c r="B131" t="s">
        <v>3912</v>
      </c>
      <c r="C131">
        <v>5</v>
      </c>
      <c r="D131" t="s">
        <v>3732</v>
      </c>
      <c r="E131" t="s">
        <v>3913</v>
      </c>
    </row>
    <row r="132" spans="1:5" x14ac:dyDescent="0.25">
      <c r="A132" s="4">
        <v>43188</v>
      </c>
      <c r="B132" t="s">
        <v>3920</v>
      </c>
      <c r="C132">
        <v>5</v>
      </c>
      <c r="D132" t="s">
        <v>3732</v>
      </c>
      <c r="E132" t="s">
        <v>3921</v>
      </c>
    </row>
    <row r="133" spans="1:5" x14ac:dyDescent="0.25">
      <c r="A133" s="4">
        <v>43188</v>
      </c>
      <c r="B133" t="s">
        <v>3966</v>
      </c>
      <c r="C133">
        <v>5</v>
      </c>
      <c r="D133" t="s">
        <v>3732</v>
      </c>
      <c r="E133" t="s">
        <v>3967</v>
      </c>
    </row>
    <row r="134" spans="1:5" x14ac:dyDescent="0.25">
      <c r="A134" s="4">
        <v>43188</v>
      </c>
      <c r="B134" t="s">
        <v>3976</v>
      </c>
      <c r="C134">
        <v>5</v>
      </c>
      <c r="D134" t="s">
        <v>3732</v>
      </c>
      <c r="E134" t="s">
        <v>3977</v>
      </c>
    </row>
    <row r="135" spans="1:5" x14ac:dyDescent="0.25">
      <c r="A135" s="4">
        <v>43188</v>
      </c>
      <c r="B135" t="s">
        <v>3978</v>
      </c>
      <c r="C135">
        <v>5</v>
      </c>
      <c r="D135" t="s">
        <v>3732</v>
      </c>
      <c r="E135" t="s">
        <v>3979</v>
      </c>
    </row>
    <row r="136" spans="1:5" x14ac:dyDescent="0.25">
      <c r="A136" s="4">
        <v>43188</v>
      </c>
      <c r="B136" t="s">
        <v>4038</v>
      </c>
      <c r="C136">
        <v>5</v>
      </c>
      <c r="D136" t="s">
        <v>3732</v>
      </c>
      <c r="E136" t="s">
        <v>4039</v>
      </c>
    </row>
    <row r="137" spans="1:5" x14ac:dyDescent="0.25">
      <c r="A137" s="4">
        <v>43194</v>
      </c>
      <c r="B137" t="s">
        <v>3688</v>
      </c>
      <c r="C137">
        <v>6</v>
      </c>
      <c r="D137" t="s">
        <v>3691</v>
      </c>
      <c r="E137" t="s">
        <v>3687</v>
      </c>
    </row>
    <row r="138" spans="1:5" x14ac:dyDescent="0.25">
      <c r="A138" s="4">
        <v>43194</v>
      </c>
      <c r="B138" t="s">
        <v>3705</v>
      </c>
      <c r="C138">
        <v>6</v>
      </c>
      <c r="D138" t="s">
        <v>3691</v>
      </c>
      <c r="E138" t="s">
        <v>3706</v>
      </c>
    </row>
    <row r="139" spans="1:5" x14ac:dyDescent="0.25">
      <c r="A139" s="4">
        <v>43194</v>
      </c>
      <c r="B139" t="s">
        <v>3709</v>
      </c>
      <c r="C139">
        <v>6</v>
      </c>
      <c r="D139" t="s">
        <v>3691</v>
      </c>
      <c r="E139" t="s">
        <v>3710</v>
      </c>
    </row>
    <row r="140" spans="1:5" x14ac:dyDescent="0.25">
      <c r="A140" s="4">
        <v>43194</v>
      </c>
      <c r="B140" t="s">
        <v>3758</v>
      </c>
      <c r="C140">
        <v>6</v>
      </c>
      <c r="D140" t="s">
        <v>3695</v>
      </c>
      <c r="E140" t="s">
        <v>3759</v>
      </c>
    </row>
    <row r="141" spans="1:5" x14ac:dyDescent="0.25">
      <c r="A141" s="4">
        <v>43194</v>
      </c>
      <c r="B141" t="s">
        <v>3780</v>
      </c>
      <c r="C141">
        <v>6</v>
      </c>
      <c r="D141" t="s">
        <v>3691</v>
      </c>
      <c r="E141" t="s">
        <v>3781</v>
      </c>
    </row>
    <row r="142" spans="1:5" x14ac:dyDescent="0.25">
      <c r="A142" s="4">
        <v>43194</v>
      </c>
      <c r="B142" t="s">
        <v>3896</v>
      </c>
      <c r="C142">
        <v>6</v>
      </c>
      <c r="D142" t="s">
        <v>3695</v>
      </c>
      <c r="E142" t="s">
        <v>3897</v>
      </c>
    </row>
    <row r="143" spans="1:5" x14ac:dyDescent="0.25">
      <c r="A143" s="4">
        <v>43194</v>
      </c>
      <c r="B143" t="s">
        <v>3992</v>
      </c>
      <c r="C143">
        <v>6</v>
      </c>
      <c r="D143" t="s">
        <v>3695</v>
      </c>
      <c r="E143" t="s">
        <v>3993</v>
      </c>
    </row>
    <row r="144" spans="1:5" x14ac:dyDescent="0.25">
      <c r="A144" s="4">
        <v>43194</v>
      </c>
      <c r="B144" t="s">
        <v>4020</v>
      </c>
      <c r="C144">
        <v>6</v>
      </c>
      <c r="D144" t="s">
        <v>3691</v>
      </c>
      <c r="E144" t="s">
        <v>4021</v>
      </c>
    </row>
    <row r="145" spans="1:5" x14ac:dyDescent="0.25">
      <c r="A145" s="4">
        <v>43194</v>
      </c>
      <c r="B145" t="s">
        <v>4022</v>
      </c>
      <c r="C145">
        <v>6</v>
      </c>
      <c r="D145" t="s">
        <v>3691</v>
      </c>
      <c r="E145" t="s">
        <v>4023</v>
      </c>
    </row>
    <row r="146" spans="1:5" x14ac:dyDescent="0.25">
      <c r="A146" s="4">
        <v>43194</v>
      </c>
      <c r="B146" t="s">
        <v>4048</v>
      </c>
      <c r="C146">
        <v>6</v>
      </c>
      <c r="D146" t="s">
        <v>3691</v>
      </c>
      <c r="E146" t="s">
        <v>4049</v>
      </c>
    </row>
    <row r="147" spans="1:5" x14ac:dyDescent="0.25">
      <c r="A147" s="4">
        <v>43195</v>
      </c>
      <c r="B147" t="s">
        <v>3713</v>
      </c>
      <c r="C147">
        <v>6</v>
      </c>
      <c r="D147" t="s">
        <v>3691</v>
      </c>
      <c r="E147" t="s">
        <v>3714</v>
      </c>
    </row>
    <row r="148" spans="1:5" x14ac:dyDescent="0.25">
      <c r="A148" s="4">
        <v>43195</v>
      </c>
      <c r="B148" t="s">
        <v>3818</v>
      </c>
      <c r="C148">
        <v>6</v>
      </c>
      <c r="D148" t="s">
        <v>3732</v>
      </c>
      <c r="E148" t="s">
        <v>3819</v>
      </c>
    </row>
    <row r="149" spans="1:5" x14ac:dyDescent="0.25">
      <c r="A149" s="4">
        <v>43195</v>
      </c>
      <c r="B149" t="s">
        <v>3820</v>
      </c>
      <c r="C149">
        <v>6</v>
      </c>
      <c r="D149" t="s">
        <v>3732</v>
      </c>
      <c r="E149" t="s">
        <v>3821</v>
      </c>
    </row>
    <row r="150" spans="1:5" x14ac:dyDescent="0.25">
      <c r="A150" s="4">
        <v>43195</v>
      </c>
      <c r="B150" t="s">
        <v>3838</v>
      </c>
      <c r="C150">
        <v>6</v>
      </c>
      <c r="D150" t="s">
        <v>3732</v>
      </c>
      <c r="E150" t="s">
        <v>3839</v>
      </c>
    </row>
    <row r="151" spans="1:5" x14ac:dyDescent="0.25">
      <c r="A151" s="4">
        <v>43195</v>
      </c>
      <c r="B151" t="s">
        <v>3852</v>
      </c>
      <c r="C151">
        <v>6</v>
      </c>
      <c r="D151" t="s">
        <v>3732</v>
      </c>
      <c r="E151" t="s">
        <v>3853</v>
      </c>
    </row>
    <row r="152" spans="1:5" x14ac:dyDescent="0.25">
      <c r="A152" s="4">
        <v>43195</v>
      </c>
      <c r="B152" t="s">
        <v>3860</v>
      </c>
      <c r="C152">
        <v>6</v>
      </c>
      <c r="D152" t="s">
        <v>3732</v>
      </c>
      <c r="E152" t="s">
        <v>3861</v>
      </c>
    </row>
    <row r="153" spans="1:5" x14ac:dyDescent="0.25">
      <c r="A153" s="4">
        <v>43195</v>
      </c>
      <c r="B153" t="s">
        <v>3862</v>
      </c>
      <c r="C153">
        <v>6</v>
      </c>
      <c r="D153" t="s">
        <v>3732</v>
      </c>
      <c r="E153" t="s">
        <v>3863</v>
      </c>
    </row>
    <row r="154" spans="1:5" x14ac:dyDescent="0.25">
      <c r="A154" s="4">
        <v>43195</v>
      </c>
      <c r="B154" t="s">
        <v>3938</v>
      </c>
      <c r="C154">
        <v>6</v>
      </c>
      <c r="D154" t="s">
        <v>3691</v>
      </c>
      <c r="E154" t="s">
        <v>3939</v>
      </c>
    </row>
    <row r="155" spans="1:5" x14ac:dyDescent="0.25">
      <c r="A155" s="4">
        <v>43196</v>
      </c>
      <c r="B155" t="s">
        <v>3740</v>
      </c>
      <c r="C155">
        <v>6</v>
      </c>
      <c r="D155" t="s">
        <v>3732</v>
      </c>
      <c r="E155" t="s">
        <v>3741</v>
      </c>
    </row>
    <row r="156" spans="1:5" x14ac:dyDescent="0.25">
      <c r="A156" s="4">
        <v>43196</v>
      </c>
      <c r="B156" t="s">
        <v>3804</v>
      </c>
      <c r="C156">
        <v>6</v>
      </c>
      <c r="D156" t="s">
        <v>3732</v>
      </c>
      <c r="E156" t="s">
        <v>3805</v>
      </c>
    </row>
    <row r="157" spans="1:5" x14ac:dyDescent="0.25">
      <c r="A157" s="4">
        <v>43196</v>
      </c>
      <c r="B157" t="s">
        <v>3906</v>
      </c>
      <c r="C157">
        <v>6</v>
      </c>
      <c r="D157" t="s">
        <v>3695</v>
      </c>
      <c r="E157" t="s">
        <v>3907</v>
      </c>
    </row>
    <row r="158" spans="1:5" x14ac:dyDescent="0.25">
      <c r="A158" s="4">
        <v>43196</v>
      </c>
      <c r="B158" t="s">
        <v>3962</v>
      </c>
      <c r="C158">
        <v>6</v>
      </c>
      <c r="D158" t="s">
        <v>3732</v>
      </c>
      <c r="E158" t="s">
        <v>3963</v>
      </c>
    </row>
    <row r="159" spans="1:5" x14ac:dyDescent="0.25">
      <c r="A159" s="4">
        <v>43196</v>
      </c>
      <c r="B159" t="s">
        <v>3964</v>
      </c>
      <c r="C159">
        <v>6</v>
      </c>
      <c r="D159" t="s">
        <v>3732</v>
      </c>
      <c r="E159" t="s">
        <v>3965</v>
      </c>
    </row>
    <row r="160" spans="1:5" x14ac:dyDescent="0.25">
      <c r="A160" s="4">
        <v>43199</v>
      </c>
      <c r="B160" t="s">
        <v>3934</v>
      </c>
      <c r="C160">
        <v>6</v>
      </c>
      <c r="D160" t="s">
        <v>3691</v>
      </c>
      <c r="E160" t="s">
        <v>3935</v>
      </c>
    </row>
    <row r="161" spans="1:5" x14ac:dyDescent="0.25">
      <c r="A161" s="4">
        <v>43201</v>
      </c>
      <c r="B161" t="s">
        <v>3826</v>
      </c>
      <c r="C161">
        <v>7</v>
      </c>
      <c r="D161" t="s">
        <v>3695</v>
      </c>
      <c r="E161" t="s">
        <v>3827</v>
      </c>
    </row>
    <row r="162" spans="1:5" x14ac:dyDescent="0.25">
      <c r="A162" s="4">
        <v>43201</v>
      </c>
      <c r="B162" t="s">
        <v>3828</v>
      </c>
      <c r="C162">
        <v>7</v>
      </c>
      <c r="D162" t="s">
        <v>4052</v>
      </c>
      <c r="E162" t="s">
        <v>3829</v>
      </c>
    </row>
    <row r="163" spans="1:5" x14ac:dyDescent="0.25">
      <c r="A163" s="4">
        <v>43201</v>
      </c>
      <c r="B163" t="s">
        <v>3830</v>
      </c>
      <c r="C163">
        <v>7</v>
      </c>
      <c r="D163" t="s">
        <v>4052</v>
      </c>
      <c r="E163" t="s">
        <v>3831</v>
      </c>
    </row>
    <row r="164" spans="1:5" x14ac:dyDescent="0.25">
      <c r="A164" s="4">
        <v>43201</v>
      </c>
      <c r="B164" t="s">
        <v>3832</v>
      </c>
      <c r="C164">
        <v>7</v>
      </c>
      <c r="D164" t="s">
        <v>4052</v>
      </c>
      <c r="E164" t="s">
        <v>3833</v>
      </c>
    </row>
    <row r="165" spans="1:5" x14ac:dyDescent="0.25">
      <c r="A165" s="4">
        <v>43201</v>
      </c>
      <c r="B165" t="s">
        <v>3834</v>
      </c>
      <c r="C165">
        <v>7</v>
      </c>
      <c r="D165" t="s">
        <v>4052</v>
      </c>
      <c r="E165" t="s">
        <v>3835</v>
      </c>
    </row>
    <row r="166" spans="1:5" x14ac:dyDescent="0.25">
      <c r="A166" s="4">
        <v>43201</v>
      </c>
      <c r="B166" t="s">
        <v>3916</v>
      </c>
      <c r="C166">
        <v>7</v>
      </c>
      <c r="D166" t="s">
        <v>3695</v>
      </c>
      <c r="E166" t="s">
        <v>3917</v>
      </c>
    </row>
    <row r="167" spans="1:5" x14ac:dyDescent="0.25">
      <c r="A167" s="4">
        <v>43201</v>
      </c>
      <c r="B167" t="s">
        <v>3956</v>
      </c>
      <c r="C167">
        <v>7</v>
      </c>
      <c r="D167" t="s">
        <v>3695</v>
      </c>
      <c r="E167" t="s">
        <v>3957</v>
      </c>
    </row>
    <row r="168" spans="1:5" x14ac:dyDescent="0.25">
      <c r="A168" s="4">
        <v>43201</v>
      </c>
      <c r="B168" t="s">
        <v>3958</v>
      </c>
      <c r="C168">
        <v>7</v>
      </c>
      <c r="D168" t="s">
        <v>4052</v>
      </c>
      <c r="E168" t="s">
        <v>3959</v>
      </c>
    </row>
    <row r="169" spans="1:5" x14ac:dyDescent="0.25">
      <c r="A169" s="4">
        <v>43201</v>
      </c>
      <c r="B169" t="s">
        <v>3960</v>
      </c>
      <c r="C169">
        <v>7</v>
      </c>
      <c r="D169" t="s">
        <v>4052</v>
      </c>
      <c r="E169" t="s">
        <v>3961</v>
      </c>
    </row>
    <row r="170" spans="1:5" x14ac:dyDescent="0.25">
      <c r="A170" s="4">
        <v>43202</v>
      </c>
      <c r="B170" t="s">
        <v>3784</v>
      </c>
      <c r="C170">
        <v>7</v>
      </c>
      <c r="D170" t="s">
        <v>3695</v>
      </c>
      <c r="E170" t="s">
        <v>3785</v>
      </c>
    </row>
    <row r="171" spans="1:5" x14ac:dyDescent="0.25">
      <c r="A171" s="4">
        <v>43202</v>
      </c>
      <c r="B171" t="s">
        <v>3936</v>
      </c>
      <c r="C171">
        <v>7</v>
      </c>
      <c r="D171" t="s">
        <v>3691</v>
      </c>
      <c r="E171" t="s">
        <v>3937</v>
      </c>
    </row>
    <row r="172" spans="1:5" x14ac:dyDescent="0.25">
      <c r="A172" s="4">
        <v>43208</v>
      </c>
      <c r="B172" t="s">
        <v>3721</v>
      </c>
      <c r="D172" t="s">
        <v>4054</v>
      </c>
      <c r="E172" t="s">
        <v>3722</v>
      </c>
    </row>
    <row r="173" spans="1:5" x14ac:dyDescent="0.25">
      <c r="A173" s="4">
        <v>43208</v>
      </c>
      <c r="B173" t="s">
        <v>3736</v>
      </c>
      <c r="D173" t="s">
        <v>4053</v>
      </c>
      <c r="E173" t="s">
        <v>3737</v>
      </c>
    </row>
    <row r="174" spans="1:5" x14ac:dyDescent="0.25">
      <c r="A174" s="4">
        <v>43208</v>
      </c>
      <c r="B174" t="s">
        <v>3768</v>
      </c>
      <c r="D174" t="s">
        <v>4054</v>
      </c>
      <c r="E174" t="s">
        <v>3769</v>
      </c>
    </row>
    <row r="175" spans="1:5" x14ac:dyDescent="0.25">
      <c r="A175" s="4">
        <v>43208</v>
      </c>
      <c r="B175" t="s">
        <v>3774</v>
      </c>
      <c r="D175" t="s">
        <v>4054</v>
      </c>
      <c r="E175" t="s">
        <v>3775</v>
      </c>
    </row>
    <row r="176" spans="1:5" x14ac:dyDescent="0.25">
      <c r="A176" s="4">
        <v>43208</v>
      </c>
      <c r="B176" t="s">
        <v>3918</v>
      </c>
      <c r="D176" t="s">
        <v>4054</v>
      </c>
      <c r="E176" t="s">
        <v>3919</v>
      </c>
    </row>
    <row r="177" spans="1:5" x14ac:dyDescent="0.25">
      <c r="A177" s="4">
        <v>43208</v>
      </c>
      <c r="B177" t="s">
        <v>3998</v>
      </c>
      <c r="D177" t="s">
        <v>4054</v>
      </c>
      <c r="E177" t="s">
        <v>3999</v>
      </c>
    </row>
    <row r="178" spans="1:5" x14ac:dyDescent="0.25">
      <c r="A178" s="4">
        <v>43208</v>
      </c>
      <c r="B178" t="s">
        <v>4010</v>
      </c>
      <c r="D178" t="s">
        <v>4054</v>
      </c>
      <c r="E178" t="s">
        <v>4011</v>
      </c>
    </row>
    <row r="179" spans="1:5" x14ac:dyDescent="0.25">
      <c r="A179" s="4">
        <v>43215</v>
      </c>
      <c r="B179" t="s">
        <v>3694</v>
      </c>
      <c r="D179" t="s">
        <v>4054</v>
      </c>
      <c r="E179" t="s">
        <v>3696</v>
      </c>
    </row>
    <row r="180" spans="1:5" x14ac:dyDescent="0.25">
      <c r="A180" s="4">
        <v>43215</v>
      </c>
      <c r="B180" t="s">
        <v>3719</v>
      </c>
      <c r="D180" t="s">
        <v>4054</v>
      </c>
      <c r="E180" t="s">
        <v>3720</v>
      </c>
    </row>
    <row r="181" spans="1:5" x14ac:dyDescent="0.25">
      <c r="A181" s="4">
        <v>43215</v>
      </c>
      <c r="B181" t="s">
        <v>3734</v>
      </c>
      <c r="D181" t="s">
        <v>4053</v>
      </c>
      <c r="E181" t="s">
        <v>3735</v>
      </c>
    </row>
    <row r="182" spans="1:5" x14ac:dyDescent="0.25">
      <c r="A182" s="4">
        <v>43215</v>
      </c>
      <c r="B182" t="s">
        <v>3746</v>
      </c>
      <c r="D182" t="s">
        <v>4054</v>
      </c>
      <c r="E182" t="s">
        <v>3747</v>
      </c>
    </row>
    <row r="183" spans="1:5" x14ac:dyDescent="0.25">
      <c r="A183" s="4">
        <v>43215</v>
      </c>
      <c r="B183" t="s">
        <v>3748</v>
      </c>
      <c r="D183" t="s">
        <v>4054</v>
      </c>
      <c r="E183" t="s">
        <v>3749</v>
      </c>
    </row>
    <row r="184" spans="1:5" x14ac:dyDescent="0.25">
      <c r="A184" s="4">
        <v>43215</v>
      </c>
      <c r="B184" t="s">
        <v>3750</v>
      </c>
      <c r="D184" t="s">
        <v>4054</v>
      </c>
      <c r="E184" t="s">
        <v>3751</v>
      </c>
    </row>
    <row r="185" spans="1:5" x14ac:dyDescent="0.25">
      <c r="A185" s="4">
        <v>43215</v>
      </c>
      <c r="B185" t="s">
        <v>4004</v>
      </c>
      <c r="D185" t="s">
        <v>4054</v>
      </c>
      <c r="E185" t="s">
        <v>4005</v>
      </c>
    </row>
  </sheetData>
  <autoFilter ref="A5:E5" xr:uid="{6E73CF56-BFC8-4282-B252-F9745CE2B863}"/>
  <sortState ref="A6:E185">
    <sortCondition ref="A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37"/>
  <sheetViews>
    <sheetView topLeftCell="H1" zoomScaleNormal="100" workbookViewId="0">
      <selection activeCell="N6" sqref="N6"/>
    </sheetView>
  </sheetViews>
  <sheetFormatPr defaultRowHeight="15" x14ac:dyDescent="0.25"/>
  <cols>
    <col min="1" max="1" width="10.28515625" customWidth="1"/>
    <col min="209" max="209" width="17" customWidth="1"/>
    <col min="214" max="221" width="9.140625" customWidth="1"/>
  </cols>
  <sheetData>
    <row r="1" spans="1:500" x14ac:dyDescent="0.25">
      <c r="A1" s="8" t="s">
        <v>2745</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2783</v>
      </c>
      <c r="J3" s="38" t="s">
        <v>43</v>
      </c>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DF3" s="38" t="s">
        <v>44</v>
      </c>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HB3" t="s">
        <v>4069</v>
      </c>
      <c r="KX3" t="s">
        <v>4070</v>
      </c>
      <c r="OT3" t="s">
        <v>2784</v>
      </c>
    </row>
    <row r="4" spans="1:500" x14ac:dyDescent="0.25">
      <c r="A4">
        <v>13</v>
      </c>
      <c r="J4" s="38" t="s">
        <v>12</v>
      </c>
      <c r="K4" s="38"/>
      <c r="L4" s="38"/>
      <c r="M4" s="38"/>
      <c r="N4" s="38"/>
      <c r="O4" s="38"/>
      <c r="P4" s="38"/>
      <c r="Q4" s="38" t="s">
        <v>2</v>
      </c>
      <c r="R4" s="38"/>
      <c r="S4" s="38"/>
      <c r="T4" s="38"/>
      <c r="U4" s="38"/>
      <c r="V4" s="38"/>
      <c r="W4" s="38"/>
      <c r="X4" s="38"/>
      <c r="Y4" s="38"/>
      <c r="Z4" s="38"/>
      <c r="AA4" s="38"/>
      <c r="AB4" s="38" t="s">
        <v>2854</v>
      </c>
      <c r="AC4" s="38"/>
      <c r="AD4" s="38"/>
      <c r="AE4" s="38"/>
      <c r="AF4" s="38"/>
      <c r="AG4" s="38"/>
      <c r="AH4" s="38"/>
      <c r="AI4" s="38"/>
      <c r="AJ4" s="38" t="s">
        <v>2855</v>
      </c>
      <c r="AK4" s="38"/>
      <c r="AL4" s="38"/>
      <c r="AM4" s="38"/>
      <c r="AN4" s="38"/>
      <c r="AO4" s="38"/>
      <c r="AP4" s="38"/>
      <c r="AQ4" s="38"/>
      <c r="AR4" s="38"/>
      <c r="AS4" s="38"/>
      <c r="AT4" s="38" t="s">
        <v>4</v>
      </c>
      <c r="AU4" s="38"/>
      <c r="AV4" s="38"/>
      <c r="AW4" s="38"/>
      <c r="AX4" s="38"/>
      <c r="AY4" s="38"/>
      <c r="AZ4" s="38"/>
      <c r="BA4" s="38" t="s">
        <v>5</v>
      </c>
      <c r="BB4" s="38"/>
      <c r="BC4" s="38"/>
      <c r="BD4" s="38"/>
      <c r="BE4" s="38"/>
      <c r="BF4" s="38"/>
      <c r="BG4" s="38"/>
      <c r="DF4" s="38" t="s">
        <v>12</v>
      </c>
      <c r="DG4" s="38"/>
      <c r="DH4" s="38"/>
      <c r="DI4" s="38"/>
      <c r="DJ4" s="38"/>
      <c r="DK4" s="38"/>
      <c r="DL4" s="38"/>
      <c r="DM4" s="38" t="s">
        <v>2</v>
      </c>
      <c r="DN4" s="38"/>
      <c r="DO4" s="38"/>
      <c r="DP4" s="38"/>
      <c r="DQ4" s="38"/>
      <c r="DR4" s="38"/>
      <c r="DS4" s="38"/>
      <c r="DT4" s="38"/>
      <c r="DU4" s="38"/>
      <c r="DV4" s="38"/>
      <c r="DW4" s="38"/>
      <c r="DX4" s="38" t="s">
        <v>2854</v>
      </c>
      <c r="DY4" s="38"/>
      <c r="DZ4" s="38"/>
      <c r="EA4" s="38"/>
      <c r="EB4" s="38"/>
      <c r="EC4" s="38"/>
      <c r="ED4" s="38"/>
      <c r="EE4" s="38"/>
      <c r="EF4" s="38" t="s">
        <v>2855</v>
      </c>
      <c r="EG4" s="38"/>
      <c r="EH4" s="38"/>
      <c r="EI4" s="38"/>
      <c r="EJ4" s="38"/>
      <c r="EK4" s="38"/>
      <c r="EL4" s="38"/>
      <c r="EM4" s="38"/>
      <c r="EN4" s="38"/>
      <c r="EO4" s="38"/>
      <c r="EP4" s="38" t="s">
        <v>4</v>
      </c>
      <c r="EQ4" s="38"/>
      <c r="ER4" s="38"/>
      <c r="ES4" s="38"/>
      <c r="ET4" s="38"/>
      <c r="EU4" s="38"/>
      <c r="EV4" s="38"/>
      <c r="EW4" s="38" t="s">
        <v>5</v>
      </c>
      <c r="EX4" s="38"/>
      <c r="EY4" s="38"/>
      <c r="EZ4" s="38"/>
      <c r="FA4" s="38"/>
      <c r="FB4" s="38"/>
      <c r="FC4" s="38"/>
      <c r="HB4" t="s">
        <v>12</v>
      </c>
      <c r="HI4" t="s">
        <v>2</v>
      </c>
      <c r="HT4" t="s">
        <v>2854</v>
      </c>
      <c r="IB4" t="s">
        <v>2855</v>
      </c>
      <c r="IL4" t="s">
        <v>4</v>
      </c>
      <c r="IS4" t="s">
        <v>5</v>
      </c>
      <c r="KX4" t="s">
        <v>12</v>
      </c>
      <c r="LE4" t="s">
        <v>2</v>
      </c>
      <c r="LP4" t="s">
        <v>2854</v>
      </c>
      <c r="LX4" t="s">
        <v>2855</v>
      </c>
      <c r="MH4" t="s">
        <v>4</v>
      </c>
      <c r="MO4" t="s">
        <v>5</v>
      </c>
      <c r="OT4" t="s">
        <v>12</v>
      </c>
      <c r="PA4" t="s">
        <v>2</v>
      </c>
      <c r="PL4" t="s">
        <v>2854</v>
      </c>
      <c r="PT4" t="s">
        <v>2855</v>
      </c>
      <c r="QD4" t="s">
        <v>4</v>
      </c>
      <c r="QK4" t="s">
        <v>5</v>
      </c>
    </row>
    <row r="5" spans="1:500" ht="107.25" customHeight="1" x14ac:dyDescent="0.25">
      <c r="A5" t="s">
        <v>2775</v>
      </c>
      <c r="B5" t="s">
        <v>2869</v>
      </c>
      <c r="C5" t="s">
        <v>35</v>
      </c>
      <c r="D5" t="s">
        <v>45</v>
      </c>
      <c r="E5" t="s">
        <v>46</v>
      </c>
      <c r="F5" t="s">
        <v>47</v>
      </c>
      <c r="G5" t="s">
        <v>48</v>
      </c>
      <c r="H5" t="s">
        <v>49</v>
      </c>
      <c r="I5" t="s">
        <v>50</v>
      </c>
      <c r="J5" s="39" t="s">
        <v>14</v>
      </c>
      <c r="K5" s="40" t="s">
        <v>16</v>
      </c>
      <c r="L5" s="39" t="s">
        <v>2740</v>
      </c>
      <c r="M5" s="39" t="s">
        <v>3</v>
      </c>
      <c r="N5" s="40" t="s">
        <v>2856</v>
      </c>
      <c r="O5" s="39" t="s">
        <v>2837</v>
      </c>
      <c r="P5" s="39" t="s">
        <v>13</v>
      </c>
      <c r="Q5" s="39" t="s">
        <v>2833</v>
      </c>
      <c r="R5" s="40" t="s">
        <v>2863</v>
      </c>
      <c r="S5" s="40" t="s">
        <v>2864</v>
      </c>
      <c r="T5" s="40" t="s">
        <v>2865</v>
      </c>
      <c r="U5" s="39" t="s">
        <v>2836</v>
      </c>
      <c r="V5" s="39" t="s">
        <v>2835</v>
      </c>
      <c r="W5" s="39" t="s">
        <v>2834</v>
      </c>
      <c r="X5" s="39" t="s">
        <v>2862</v>
      </c>
      <c r="Y5" s="39" t="s">
        <v>2831</v>
      </c>
      <c r="Z5" s="39" t="s">
        <v>2860</v>
      </c>
      <c r="AA5" s="39" t="s">
        <v>2832</v>
      </c>
      <c r="AB5" s="39" t="s">
        <v>2846</v>
      </c>
      <c r="AC5" s="39" t="s">
        <v>2845</v>
      </c>
      <c r="AD5" s="39" t="s">
        <v>2844</v>
      </c>
      <c r="AE5" s="39" t="s">
        <v>2843</v>
      </c>
      <c r="AF5" s="39" t="s">
        <v>2842</v>
      </c>
      <c r="AG5" s="39" t="s">
        <v>2841</v>
      </c>
      <c r="AH5" s="39" t="s">
        <v>2840</v>
      </c>
      <c r="AI5" s="40" t="s">
        <v>2861</v>
      </c>
      <c r="AJ5" s="39" t="s">
        <v>2849</v>
      </c>
      <c r="AK5" s="39" t="s">
        <v>2850</v>
      </c>
      <c r="AL5" s="39" t="s">
        <v>2870</v>
      </c>
      <c r="AM5" s="39" t="s">
        <v>2851</v>
      </c>
      <c r="AN5" s="39" t="s">
        <v>2852</v>
      </c>
      <c r="AO5" s="39" t="s">
        <v>2872</v>
      </c>
      <c r="AP5" s="39" t="s">
        <v>2847</v>
      </c>
      <c r="AQ5" s="39" t="s">
        <v>2848</v>
      </c>
      <c r="AR5" s="39" t="s">
        <v>2871</v>
      </c>
      <c r="AS5" s="39" t="s">
        <v>2853</v>
      </c>
      <c r="AT5" s="40" t="s">
        <v>2858</v>
      </c>
      <c r="AU5" s="40" t="s">
        <v>2859</v>
      </c>
      <c r="AV5" s="40" t="s">
        <v>2857</v>
      </c>
      <c r="AW5" s="40" t="s">
        <v>2866</v>
      </c>
      <c r="AX5" s="40" t="s">
        <v>2867</v>
      </c>
      <c r="AY5" s="40" t="s">
        <v>2868</v>
      </c>
      <c r="AZ5" s="39" t="s">
        <v>2838</v>
      </c>
      <c r="BA5" s="39" t="s">
        <v>6</v>
      </c>
      <c r="BB5" s="40" t="s">
        <v>7</v>
      </c>
      <c r="BC5" s="39" t="s">
        <v>8</v>
      </c>
      <c r="BD5" s="40" t="s">
        <v>9</v>
      </c>
      <c r="BE5" s="39" t="s">
        <v>10</v>
      </c>
      <c r="BF5" s="40" t="s">
        <v>11</v>
      </c>
      <c r="BG5" s="39" t="s">
        <v>2839</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9" t="s">
        <v>14</v>
      </c>
      <c r="DG5" s="40" t="s">
        <v>16</v>
      </c>
      <c r="DH5" s="39" t="s">
        <v>2740</v>
      </c>
      <c r="DI5" s="39" t="s">
        <v>3</v>
      </c>
      <c r="DJ5" s="40" t="s">
        <v>2856</v>
      </c>
      <c r="DK5" s="39" t="s">
        <v>2837</v>
      </c>
      <c r="DL5" s="39" t="s">
        <v>13</v>
      </c>
      <c r="DM5" s="39" t="s">
        <v>2833</v>
      </c>
      <c r="DN5" s="40" t="s">
        <v>2863</v>
      </c>
      <c r="DO5" s="40" t="s">
        <v>2864</v>
      </c>
      <c r="DP5" s="40" t="s">
        <v>2865</v>
      </c>
      <c r="DQ5" s="39" t="s">
        <v>2836</v>
      </c>
      <c r="DR5" s="39" t="s">
        <v>2835</v>
      </c>
      <c r="DS5" s="39" t="s">
        <v>2834</v>
      </c>
      <c r="DT5" s="39" t="s">
        <v>2862</v>
      </c>
      <c r="DU5" s="39" t="s">
        <v>2831</v>
      </c>
      <c r="DV5" s="39" t="s">
        <v>2860</v>
      </c>
      <c r="DW5" s="39" t="s">
        <v>2832</v>
      </c>
      <c r="DX5" s="39" t="s">
        <v>2846</v>
      </c>
      <c r="DY5" s="39" t="s">
        <v>2845</v>
      </c>
      <c r="DZ5" s="39" t="s">
        <v>2844</v>
      </c>
      <c r="EA5" s="39" t="s">
        <v>2843</v>
      </c>
      <c r="EB5" s="39" t="s">
        <v>2842</v>
      </c>
      <c r="EC5" s="39" t="s">
        <v>2841</v>
      </c>
      <c r="ED5" s="39" t="s">
        <v>2840</v>
      </c>
      <c r="EE5" s="40" t="s">
        <v>2861</v>
      </c>
      <c r="EF5" s="39" t="s">
        <v>2849</v>
      </c>
      <c r="EG5" s="39" t="s">
        <v>2850</v>
      </c>
      <c r="EH5" s="39" t="s">
        <v>2870</v>
      </c>
      <c r="EI5" s="39" t="s">
        <v>2851</v>
      </c>
      <c r="EJ5" s="39" t="s">
        <v>2852</v>
      </c>
      <c r="EK5" s="39" t="s">
        <v>2872</v>
      </c>
      <c r="EL5" s="39" t="s">
        <v>2847</v>
      </c>
      <c r="EM5" s="39" t="s">
        <v>2848</v>
      </c>
      <c r="EN5" s="39" t="s">
        <v>2871</v>
      </c>
      <c r="EO5" s="39" t="s">
        <v>2853</v>
      </c>
      <c r="EP5" s="40" t="s">
        <v>2858</v>
      </c>
      <c r="EQ5" s="40" t="s">
        <v>2859</v>
      </c>
      <c r="ER5" s="40" t="s">
        <v>2857</v>
      </c>
      <c r="ES5" s="40" t="s">
        <v>2866</v>
      </c>
      <c r="ET5" s="40" t="s">
        <v>2867</v>
      </c>
      <c r="EU5" s="40" t="s">
        <v>2868</v>
      </c>
      <c r="EV5" s="39" t="s">
        <v>2838</v>
      </c>
      <c r="EW5" s="39" t="s">
        <v>6</v>
      </c>
      <c r="EX5" s="40" t="s">
        <v>7</v>
      </c>
      <c r="EY5" s="39" t="s">
        <v>8</v>
      </c>
      <c r="EZ5" s="40" t="s">
        <v>9</v>
      </c>
      <c r="FA5" s="39" t="s">
        <v>10</v>
      </c>
      <c r="FB5" s="40" t="s">
        <v>11</v>
      </c>
      <c r="FC5" s="39" t="s">
        <v>2839</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6" t="s">
        <v>16</v>
      </c>
      <c r="HD5" s="1" t="s">
        <v>2740</v>
      </c>
      <c r="HE5" s="1" t="s">
        <v>3</v>
      </c>
      <c r="HF5" s="36" t="s">
        <v>2856</v>
      </c>
      <c r="HG5" s="1" t="s">
        <v>2837</v>
      </c>
      <c r="HH5" s="1" t="s">
        <v>13</v>
      </c>
      <c r="HI5" s="1" t="s">
        <v>2833</v>
      </c>
      <c r="HJ5" s="36" t="s">
        <v>2863</v>
      </c>
      <c r="HK5" s="36" t="s">
        <v>2864</v>
      </c>
      <c r="HL5" s="36" t="s">
        <v>2865</v>
      </c>
      <c r="HM5" s="1" t="s">
        <v>2836</v>
      </c>
      <c r="HN5" s="1" t="s">
        <v>2835</v>
      </c>
      <c r="HO5" s="1" t="s">
        <v>2834</v>
      </c>
      <c r="HP5" s="1" t="s">
        <v>2862</v>
      </c>
      <c r="HQ5" s="1" t="s">
        <v>2831</v>
      </c>
      <c r="HR5" s="1" t="s">
        <v>2860</v>
      </c>
      <c r="HS5" s="1" t="s">
        <v>2832</v>
      </c>
      <c r="HT5" s="1" t="s">
        <v>2846</v>
      </c>
      <c r="HU5" s="1" t="s">
        <v>2845</v>
      </c>
      <c r="HV5" s="1" t="s">
        <v>2844</v>
      </c>
      <c r="HW5" s="1" t="s">
        <v>2843</v>
      </c>
      <c r="HX5" s="1" t="s">
        <v>2842</v>
      </c>
      <c r="HY5" s="1" t="s">
        <v>2841</v>
      </c>
      <c r="HZ5" s="1" t="s">
        <v>2840</v>
      </c>
      <c r="IA5" s="36" t="s">
        <v>2861</v>
      </c>
      <c r="IB5" s="1" t="s">
        <v>2849</v>
      </c>
      <c r="IC5" s="1" t="s">
        <v>2850</v>
      </c>
      <c r="ID5" s="1" t="s">
        <v>2870</v>
      </c>
      <c r="IE5" s="1" t="s">
        <v>2851</v>
      </c>
      <c r="IF5" s="1" t="s">
        <v>2852</v>
      </c>
      <c r="IG5" s="1" t="s">
        <v>2872</v>
      </c>
      <c r="IH5" s="1" t="s">
        <v>2847</v>
      </c>
      <c r="II5" s="1" t="s">
        <v>2848</v>
      </c>
      <c r="IJ5" s="1" t="s">
        <v>2871</v>
      </c>
      <c r="IK5" s="1" t="s">
        <v>2853</v>
      </c>
      <c r="IL5" s="36" t="s">
        <v>2858</v>
      </c>
      <c r="IM5" s="36" t="s">
        <v>2859</v>
      </c>
      <c r="IN5" s="36" t="s">
        <v>2857</v>
      </c>
      <c r="IO5" s="36" t="s">
        <v>2866</v>
      </c>
      <c r="IP5" s="36" t="s">
        <v>2867</v>
      </c>
      <c r="IQ5" s="36" t="s">
        <v>2868</v>
      </c>
      <c r="IR5" s="1" t="s">
        <v>2838</v>
      </c>
      <c r="IS5" s="1" t="s">
        <v>6</v>
      </c>
      <c r="IT5" s="36" t="s">
        <v>7</v>
      </c>
      <c r="IU5" s="1" t="s">
        <v>8</v>
      </c>
      <c r="IV5" s="36" t="s">
        <v>9</v>
      </c>
      <c r="IW5" s="1" t="s">
        <v>10</v>
      </c>
      <c r="IX5" s="36" t="s">
        <v>11</v>
      </c>
      <c r="IY5" s="1" t="s">
        <v>2839</v>
      </c>
      <c r="JL5" s="1"/>
      <c r="JU5" s="1"/>
      <c r="JV5" s="1"/>
      <c r="JX5" s="1"/>
      <c r="JY5" s="1"/>
      <c r="KX5" s="1" t="s">
        <v>14</v>
      </c>
      <c r="KY5" s="36" t="s">
        <v>16</v>
      </c>
      <c r="KZ5" s="1" t="s">
        <v>2740</v>
      </c>
      <c r="LA5" s="1" t="s">
        <v>3</v>
      </c>
      <c r="LB5" s="36" t="s">
        <v>2856</v>
      </c>
      <c r="LC5" s="1" t="s">
        <v>2837</v>
      </c>
      <c r="LD5" s="1" t="s">
        <v>13</v>
      </c>
      <c r="LE5" s="1" t="s">
        <v>2833</v>
      </c>
      <c r="LF5" s="36" t="s">
        <v>2863</v>
      </c>
      <c r="LG5" s="36" t="s">
        <v>2864</v>
      </c>
      <c r="LH5" s="36" t="s">
        <v>2865</v>
      </c>
      <c r="LI5" s="1" t="s">
        <v>2836</v>
      </c>
      <c r="LJ5" s="1" t="s">
        <v>2835</v>
      </c>
      <c r="LK5" s="1" t="s">
        <v>2834</v>
      </c>
      <c r="LL5" s="1" t="s">
        <v>2862</v>
      </c>
      <c r="LM5" s="1" t="s">
        <v>2831</v>
      </c>
      <c r="LN5" s="1" t="s">
        <v>2860</v>
      </c>
      <c r="LO5" s="1" t="s">
        <v>2832</v>
      </c>
      <c r="LP5" s="1" t="s">
        <v>2846</v>
      </c>
      <c r="LQ5" s="1" t="s">
        <v>2845</v>
      </c>
      <c r="LR5" s="1" t="s">
        <v>2844</v>
      </c>
      <c r="LS5" s="1" t="s">
        <v>2843</v>
      </c>
      <c r="LT5" s="1" t="s">
        <v>2842</v>
      </c>
      <c r="LU5" s="1" t="s">
        <v>2841</v>
      </c>
      <c r="LV5" s="1" t="s">
        <v>2840</v>
      </c>
      <c r="LW5" s="36" t="s">
        <v>2861</v>
      </c>
      <c r="LX5" s="1" t="s">
        <v>2849</v>
      </c>
      <c r="LY5" s="1" t="s">
        <v>2850</v>
      </c>
      <c r="LZ5" s="1" t="s">
        <v>2870</v>
      </c>
      <c r="MA5" s="1" t="s">
        <v>2851</v>
      </c>
      <c r="MB5" s="1" t="s">
        <v>2852</v>
      </c>
      <c r="MC5" s="1" t="s">
        <v>2872</v>
      </c>
      <c r="MD5" s="1" t="s">
        <v>2847</v>
      </c>
      <c r="ME5" s="1" t="s">
        <v>2848</v>
      </c>
      <c r="MF5" s="1" t="s">
        <v>2871</v>
      </c>
      <c r="MG5" s="1" t="s">
        <v>2853</v>
      </c>
      <c r="MH5" s="36" t="s">
        <v>2858</v>
      </c>
      <c r="MI5" s="36" t="s">
        <v>2859</v>
      </c>
      <c r="MJ5" s="36" t="s">
        <v>2857</v>
      </c>
      <c r="MK5" s="36" t="s">
        <v>2866</v>
      </c>
      <c r="ML5" s="36" t="s">
        <v>2867</v>
      </c>
      <c r="MM5" s="36" t="s">
        <v>2868</v>
      </c>
      <c r="MN5" s="1" t="s">
        <v>2838</v>
      </c>
      <c r="MO5" s="1" t="s">
        <v>6</v>
      </c>
      <c r="MP5" s="36" t="s">
        <v>7</v>
      </c>
      <c r="MQ5" s="1" t="s">
        <v>8</v>
      </c>
      <c r="MR5" s="36" t="s">
        <v>9</v>
      </c>
      <c r="MS5" s="1" t="s">
        <v>10</v>
      </c>
      <c r="MT5" s="36" t="s">
        <v>11</v>
      </c>
      <c r="MU5" s="1" t="s">
        <v>2839</v>
      </c>
      <c r="OS5" s="1"/>
      <c r="OT5" s="1" t="s">
        <v>14</v>
      </c>
      <c r="OU5" s="36" t="s">
        <v>16</v>
      </c>
      <c r="OV5" s="1" t="s">
        <v>2740</v>
      </c>
      <c r="OW5" s="1" t="s">
        <v>3</v>
      </c>
      <c r="OX5" s="36" t="s">
        <v>2856</v>
      </c>
      <c r="OY5" s="1" t="s">
        <v>2837</v>
      </c>
      <c r="OZ5" s="1" t="s">
        <v>13</v>
      </c>
      <c r="PA5" s="1" t="s">
        <v>2833</v>
      </c>
      <c r="PB5" s="36" t="s">
        <v>2863</v>
      </c>
      <c r="PC5" s="36" t="s">
        <v>2864</v>
      </c>
      <c r="PD5" s="36" t="s">
        <v>2865</v>
      </c>
      <c r="PE5" s="1" t="s">
        <v>2836</v>
      </c>
      <c r="PF5" s="1" t="s">
        <v>2835</v>
      </c>
      <c r="PG5" s="1" t="s">
        <v>2834</v>
      </c>
      <c r="PH5" s="1" t="s">
        <v>2862</v>
      </c>
      <c r="PI5" s="1" t="s">
        <v>2831</v>
      </c>
      <c r="PJ5" s="1" t="s">
        <v>2860</v>
      </c>
      <c r="PK5" s="1" t="s">
        <v>2832</v>
      </c>
      <c r="PL5" s="1" t="s">
        <v>2846</v>
      </c>
      <c r="PM5" s="1" t="s">
        <v>2845</v>
      </c>
      <c r="PN5" s="1" t="s">
        <v>2844</v>
      </c>
      <c r="PO5" s="1" t="s">
        <v>2843</v>
      </c>
      <c r="PP5" s="1" t="s">
        <v>2842</v>
      </c>
      <c r="PQ5" s="1" t="s">
        <v>2841</v>
      </c>
      <c r="PR5" s="1" t="s">
        <v>2840</v>
      </c>
      <c r="PS5" s="36" t="s">
        <v>2861</v>
      </c>
      <c r="PT5" s="1" t="s">
        <v>2849</v>
      </c>
      <c r="PU5" s="1" t="s">
        <v>2850</v>
      </c>
      <c r="PV5" s="1" t="s">
        <v>2870</v>
      </c>
      <c r="PW5" s="1" t="s">
        <v>2851</v>
      </c>
      <c r="PX5" s="1" t="s">
        <v>2852</v>
      </c>
      <c r="PY5" s="1" t="s">
        <v>2872</v>
      </c>
      <c r="PZ5" s="1" t="s">
        <v>2847</v>
      </c>
      <c r="QA5" s="1" t="s">
        <v>2848</v>
      </c>
      <c r="QB5" s="1" t="s">
        <v>2871</v>
      </c>
      <c r="QC5" s="1" t="s">
        <v>2853</v>
      </c>
      <c r="QD5" s="36" t="s">
        <v>2858</v>
      </c>
      <c r="QE5" s="36" t="s">
        <v>2859</v>
      </c>
      <c r="QF5" s="36" t="s">
        <v>2857</v>
      </c>
      <c r="QG5" s="36" t="s">
        <v>2866</v>
      </c>
      <c r="QH5" s="36" t="s">
        <v>2867</v>
      </c>
      <c r="QI5" s="36" t="s">
        <v>2868</v>
      </c>
      <c r="QJ5" s="1" t="s">
        <v>2838</v>
      </c>
      <c r="QK5" s="1" t="s">
        <v>6</v>
      </c>
      <c r="QL5" s="36" t="s">
        <v>7</v>
      </c>
      <c r="QM5" s="1" t="s">
        <v>8</v>
      </c>
      <c r="QN5" s="36" t="s">
        <v>9</v>
      </c>
      <c r="QO5" s="1" t="s">
        <v>10</v>
      </c>
      <c r="QP5" s="36" t="s">
        <v>11</v>
      </c>
      <c r="QQ5" s="1" t="s">
        <v>2839</v>
      </c>
    </row>
    <row r="6" spans="1:500" ht="15" customHeight="1" x14ac:dyDescent="0.25">
      <c r="A6" t="s">
        <v>2874</v>
      </c>
      <c r="B6">
        <v>1</v>
      </c>
      <c r="C6">
        <v>1</v>
      </c>
      <c r="D6">
        <v>1729</v>
      </c>
      <c r="E6">
        <v>319</v>
      </c>
      <c r="F6">
        <v>3467</v>
      </c>
      <c r="G6">
        <v>4905</v>
      </c>
      <c r="H6">
        <v>7314</v>
      </c>
      <c r="I6">
        <v>1721</v>
      </c>
      <c r="J6">
        <v>265</v>
      </c>
      <c r="K6">
        <v>210</v>
      </c>
      <c r="L6">
        <v>2</v>
      </c>
      <c r="M6">
        <v>0</v>
      </c>
      <c r="N6">
        <v>235</v>
      </c>
      <c r="O6">
        <v>30</v>
      </c>
      <c r="P6">
        <v>1</v>
      </c>
      <c r="Q6">
        <v>0</v>
      </c>
      <c r="R6">
        <v>0</v>
      </c>
      <c r="S6">
        <v>0</v>
      </c>
      <c r="T6">
        <v>0</v>
      </c>
      <c r="U6">
        <v>0</v>
      </c>
      <c r="V6">
        <v>0</v>
      </c>
      <c r="W6">
        <v>0</v>
      </c>
      <c r="X6">
        <v>0</v>
      </c>
      <c r="Y6">
        <v>0</v>
      </c>
      <c r="Z6">
        <v>0</v>
      </c>
      <c r="AA6">
        <v>0</v>
      </c>
      <c r="AB6">
        <v>120</v>
      </c>
      <c r="AC6">
        <v>0</v>
      </c>
      <c r="AD6">
        <v>0</v>
      </c>
      <c r="AE6">
        <v>90</v>
      </c>
      <c r="AF6">
        <v>0</v>
      </c>
      <c r="AG6">
        <v>0</v>
      </c>
      <c r="AH6">
        <v>210</v>
      </c>
      <c r="AI6">
        <v>210</v>
      </c>
      <c r="AJ6">
        <v>-3</v>
      </c>
      <c r="AK6">
        <v>-3</v>
      </c>
      <c r="AL6">
        <v>-3</v>
      </c>
      <c r="AM6">
        <v>-3</v>
      </c>
      <c r="AN6">
        <v>-3</v>
      </c>
      <c r="AO6">
        <v>-3</v>
      </c>
      <c r="AP6">
        <v>-3</v>
      </c>
      <c r="AQ6">
        <v>-3</v>
      </c>
      <c r="AR6">
        <v>-3</v>
      </c>
      <c r="AS6">
        <v>-3</v>
      </c>
      <c r="AT6">
        <v>0</v>
      </c>
      <c r="AU6">
        <v>0</v>
      </c>
      <c r="AV6">
        <v>30</v>
      </c>
      <c r="AW6">
        <v>2</v>
      </c>
      <c r="AX6">
        <v>0</v>
      </c>
      <c r="AY6">
        <v>0</v>
      </c>
      <c r="AZ6">
        <v>0</v>
      </c>
      <c r="BA6">
        <v>0</v>
      </c>
      <c r="BB6">
        <v>0</v>
      </c>
      <c r="BC6">
        <v>0</v>
      </c>
      <c r="BD6">
        <v>0</v>
      </c>
      <c r="BE6">
        <v>0</v>
      </c>
      <c r="BF6">
        <v>0</v>
      </c>
      <c r="BG6">
        <v>-3</v>
      </c>
      <c r="DF6">
        <v>55</v>
      </c>
      <c r="DG6">
        <v>-210</v>
      </c>
      <c r="DH6">
        <v>0</v>
      </c>
      <c r="DI6">
        <v>5</v>
      </c>
      <c r="DJ6">
        <v>15</v>
      </c>
      <c r="DK6">
        <v>35</v>
      </c>
      <c r="DL6">
        <v>0</v>
      </c>
      <c r="DM6">
        <v>5</v>
      </c>
      <c r="DN6">
        <v>1</v>
      </c>
      <c r="DO6">
        <v>0</v>
      </c>
      <c r="DP6">
        <v>0</v>
      </c>
      <c r="DQ6">
        <v>0</v>
      </c>
      <c r="DR6">
        <v>0</v>
      </c>
      <c r="DS6">
        <v>0</v>
      </c>
      <c r="DT6">
        <v>0</v>
      </c>
      <c r="DU6">
        <v>0</v>
      </c>
      <c r="DV6">
        <v>0</v>
      </c>
      <c r="DW6">
        <v>0</v>
      </c>
      <c r="DX6">
        <v>0</v>
      </c>
      <c r="DY6">
        <v>0</v>
      </c>
      <c r="DZ6">
        <v>0</v>
      </c>
      <c r="EA6">
        <v>0</v>
      </c>
      <c r="EB6">
        <v>0</v>
      </c>
      <c r="EC6">
        <v>0</v>
      </c>
      <c r="ED6">
        <v>0</v>
      </c>
      <c r="EE6">
        <v>-210</v>
      </c>
      <c r="EF6">
        <v>-3</v>
      </c>
      <c r="EG6">
        <v>-3</v>
      </c>
      <c r="EH6">
        <v>-3</v>
      </c>
      <c r="EI6">
        <v>-3</v>
      </c>
      <c r="EJ6">
        <v>-3</v>
      </c>
      <c r="EK6">
        <v>-3</v>
      </c>
      <c r="EL6">
        <v>-3</v>
      </c>
      <c r="EM6">
        <v>-3</v>
      </c>
      <c r="EN6">
        <v>-3</v>
      </c>
      <c r="EO6">
        <v>-3</v>
      </c>
      <c r="EP6">
        <v>5</v>
      </c>
      <c r="EQ6">
        <v>0</v>
      </c>
      <c r="ER6">
        <v>30</v>
      </c>
      <c r="ES6">
        <v>2</v>
      </c>
      <c r="ET6">
        <v>0</v>
      </c>
      <c r="EU6">
        <v>1</v>
      </c>
      <c r="EV6">
        <v>0</v>
      </c>
      <c r="EW6">
        <v>0</v>
      </c>
      <c r="EX6">
        <v>0</v>
      </c>
      <c r="EY6">
        <v>0</v>
      </c>
      <c r="EZ6">
        <v>0</v>
      </c>
      <c r="FA6">
        <v>0</v>
      </c>
      <c r="FB6">
        <v>0</v>
      </c>
      <c r="FC6">
        <v>-3</v>
      </c>
      <c r="OS6" t="s">
        <v>4062</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x14ac:dyDescent="0.25">
      <c r="A7" t="s">
        <v>2874</v>
      </c>
      <c r="B7">
        <v>1</v>
      </c>
      <c r="C7">
        <v>2</v>
      </c>
      <c r="D7">
        <v>3323</v>
      </c>
      <c r="E7">
        <v>501</v>
      </c>
      <c r="F7">
        <v>811</v>
      </c>
      <c r="G7">
        <v>5687</v>
      </c>
      <c r="H7">
        <v>1153</v>
      </c>
      <c r="I7">
        <v>5459</v>
      </c>
      <c r="J7">
        <v>66</v>
      </c>
      <c r="K7">
        <v>-90</v>
      </c>
      <c r="L7">
        <v>0</v>
      </c>
      <c r="M7">
        <v>0</v>
      </c>
      <c r="N7">
        <v>36</v>
      </c>
      <c r="O7">
        <v>30</v>
      </c>
      <c r="P7">
        <v>0</v>
      </c>
      <c r="Q7">
        <v>0</v>
      </c>
      <c r="R7">
        <v>0</v>
      </c>
      <c r="S7">
        <v>0</v>
      </c>
      <c r="T7">
        <v>0</v>
      </c>
      <c r="U7">
        <v>0</v>
      </c>
      <c r="V7">
        <v>0</v>
      </c>
      <c r="W7">
        <v>0</v>
      </c>
      <c r="X7">
        <v>0</v>
      </c>
      <c r="Y7">
        <v>0</v>
      </c>
      <c r="Z7">
        <v>0</v>
      </c>
      <c r="AA7">
        <v>0</v>
      </c>
      <c r="AB7">
        <v>0</v>
      </c>
      <c r="AC7">
        <v>0</v>
      </c>
      <c r="AD7">
        <v>0</v>
      </c>
      <c r="AE7">
        <v>21</v>
      </c>
      <c r="AF7">
        <v>0</v>
      </c>
      <c r="AG7">
        <v>0</v>
      </c>
      <c r="AH7">
        <v>21</v>
      </c>
      <c r="AI7">
        <v>-130</v>
      </c>
      <c r="AJ7">
        <v>-3</v>
      </c>
      <c r="AK7">
        <v>-3</v>
      </c>
      <c r="AL7">
        <v>-3</v>
      </c>
      <c r="AM7">
        <v>-3</v>
      </c>
      <c r="AN7">
        <v>-3</v>
      </c>
      <c r="AO7">
        <v>-3</v>
      </c>
      <c r="AP7">
        <v>-3</v>
      </c>
      <c r="AQ7">
        <v>-3</v>
      </c>
      <c r="AR7">
        <v>-3</v>
      </c>
      <c r="AS7">
        <v>-3</v>
      </c>
      <c r="AT7">
        <v>0</v>
      </c>
      <c r="AU7">
        <v>0</v>
      </c>
      <c r="AV7">
        <v>30</v>
      </c>
      <c r="AW7">
        <v>0</v>
      </c>
      <c r="AX7">
        <v>2</v>
      </c>
      <c r="AY7">
        <v>0</v>
      </c>
      <c r="AZ7">
        <v>0</v>
      </c>
      <c r="BA7">
        <v>0</v>
      </c>
      <c r="BB7">
        <v>0</v>
      </c>
      <c r="BC7">
        <v>0</v>
      </c>
      <c r="BD7">
        <v>0</v>
      </c>
      <c r="BE7">
        <v>0</v>
      </c>
      <c r="BF7">
        <v>0</v>
      </c>
      <c r="BG7">
        <v>-3</v>
      </c>
      <c r="DF7">
        <v>156</v>
      </c>
      <c r="DG7">
        <v>90</v>
      </c>
      <c r="DH7">
        <v>2</v>
      </c>
      <c r="DI7">
        <v>5</v>
      </c>
      <c r="DJ7">
        <v>151</v>
      </c>
      <c r="DK7">
        <v>0</v>
      </c>
      <c r="DL7">
        <v>1</v>
      </c>
      <c r="DM7">
        <v>5</v>
      </c>
      <c r="DN7">
        <v>0</v>
      </c>
      <c r="DO7">
        <v>0</v>
      </c>
      <c r="DP7">
        <v>1</v>
      </c>
      <c r="DQ7">
        <v>0</v>
      </c>
      <c r="DR7">
        <v>0</v>
      </c>
      <c r="DS7">
        <v>0</v>
      </c>
      <c r="DT7">
        <v>0</v>
      </c>
      <c r="DU7">
        <v>0</v>
      </c>
      <c r="DV7">
        <v>0</v>
      </c>
      <c r="DW7">
        <v>0</v>
      </c>
      <c r="DX7">
        <v>122</v>
      </c>
      <c r="DY7">
        <v>0</v>
      </c>
      <c r="DZ7">
        <v>0</v>
      </c>
      <c r="EA7">
        <v>29</v>
      </c>
      <c r="EB7">
        <v>0</v>
      </c>
      <c r="EC7">
        <v>0</v>
      </c>
      <c r="ED7">
        <v>151</v>
      </c>
      <c r="EE7">
        <v>130</v>
      </c>
      <c r="EF7">
        <v>-3</v>
      </c>
      <c r="EG7">
        <v>-3</v>
      </c>
      <c r="EH7">
        <v>-3</v>
      </c>
      <c r="EI7">
        <v>-3</v>
      </c>
      <c r="EJ7">
        <v>-3</v>
      </c>
      <c r="EK7">
        <v>-3</v>
      </c>
      <c r="EL7">
        <v>-3</v>
      </c>
      <c r="EM7">
        <v>-3</v>
      </c>
      <c r="EN7">
        <v>-3</v>
      </c>
      <c r="EO7">
        <v>-3</v>
      </c>
      <c r="EP7">
        <v>0</v>
      </c>
      <c r="EQ7">
        <v>0</v>
      </c>
      <c r="ER7">
        <v>0</v>
      </c>
      <c r="ES7">
        <v>0</v>
      </c>
      <c r="ET7">
        <v>0</v>
      </c>
      <c r="EU7">
        <v>0</v>
      </c>
      <c r="EV7">
        <v>0</v>
      </c>
      <c r="EW7">
        <v>0</v>
      </c>
      <c r="EX7">
        <v>0</v>
      </c>
      <c r="EY7">
        <v>0</v>
      </c>
      <c r="EZ7">
        <v>0</v>
      </c>
      <c r="FA7">
        <v>0</v>
      </c>
      <c r="FB7">
        <v>0</v>
      </c>
      <c r="FC7">
        <v>-3</v>
      </c>
      <c r="OS7" t="s">
        <v>4065</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2874</v>
      </c>
      <c r="B8">
        <v>1</v>
      </c>
      <c r="C8">
        <v>3</v>
      </c>
      <c r="D8">
        <v>5813</v>
      </c>
      <c r="E8">
        <v>2342</v>
      </c>
      <c r="F8">
        <v>3236</v>
      </c>
      <c r="G8">
        <v>238</v>
      </c>
      <c r="H8">
        <v>6153</v>
      </c>
      <c r="I8">
        <v>4909</v>
      </c>
      <c r="J8">
        <v>210</v>
      </c>
      <c r="K8">
        <v>28</v>
      </c>
      <c r="L8">
        <v>2</v>
      </c>
      <c r="M8">
        <v>15</v>
      </c>
      <c r="N8">
        <v>190</v>
      </c>
      <c r="O8">
        <v>0</v>
      </c>
      <c r="P8">
        <v>1</v>
      </c>
      <c r="Q8">
        <v>15</v>
      </c>
      <c r="R8">
        <v>1</v>
      </c>
      <c r="S8">
        <v>1</v>
      </c>
      <c r="T8">
        <v>1</v>
      </c>
      <c r="U8">
        <v>0</v>
      </c>
      <c r="V8">
        <v>0</v>
      </c>
      <c r="W8">
        <v>0</v>
      </c>
      <c r="X8">
        <v>0</v>
      </c>
      <c r="Y8">
        <v>0</v>
      </c>
      <c r="Z8">
        <v>0</v>
      </c>
      <c r="AA8">
        <v>0</v>
      </c>
      <c r="AB8">
        <v>123</v>
      </c>
      <c r="AC8">
        <v>0</v>
      </c>
      <c r="AD8">
        <v>0</v>
      </c>
      <c r="AE8">
        <v>52</v>
      </c>
      <c r="AF8">
        <v>0</v>
      </c>
      <c r="AG8">
        <v>0</v>
      </c>
      <c r="AH8">
        <v>175</v>
      </c>
      <c r="AI8">
        <v>28</v>
      </c>
      <c r="AJ8">
        <v>-3</v>
      </c>
      <c r="AK8">
        <v>-3</v>
      </c>
      <c r="AL8">
        <v>-3</v>
      </c>
      <c r="AM8">
        <v>-3</v>
      </c>
      <c r="AN8">
        <v>-3</v>
      </c>
      <c r="AO8">
        <v>-3</v>
      </c>
      <c r="AP8">
        <v>-3</v>
      </c>
      <c r="AQ8">
        <v>-3</v>
      </c>
      <c r="AR8">
        <v>-3</v>
      </c>
      <c r="AS8">
        <v>-3</v>
      </c>
      <c r="AT8">
        <v>0</v>
      </c>
      <c r="AU8">
        <v>0</v>
      </c>
      <c r="AV8">
        <v>0</v>
      </c>
      <c r="AW8">
        <v>0</v>
      </c>
      <c r="AX8">
        <v>0</v>
      </c>
      <c r="AY8">
        <v>0</v>
      </c>
      <c r="AZ8">
        <v>0</v>
      </c>
      <c r="BA8">
        <v>0</v>
      </c>
      <c r="BB8">
        <v>1</v>
      </c>
      <c r="BC8">
        <v>1</v>
      </c>
      <c r="BD8">
        <v>0</v>
      </c>
      <c r="BE8">
        <v>25</v>
      </c>
      <c r="BF8">
        <v>5</v>
      </c>
      <c r="BG8">
        <v>-3</v>
      </c>
      <c r="DF8">
        <v>182</v>
      </c>
      <c r="DG8">
        <v>-28</v>
      </c>
      <c r="DH8">
        <v>0</v>
      </c>
      <c r="DI8">
        <v>5</v>
      </c>
      <c r="DJ8">
        <v>152</v>
      </c>
      <c r="DK8">
        <v>0</v>
      </c>
      <c r="DL8">
        <v>0</v>
      </c>
      <c r="DM8">
        <v>5</v>
      </c>
      <c r="DN8">
        <v>0</v>
      </c>
      <c r="DO8">
        <v>1</v>
      </c>
      <c r="DP8">
        <v>0</v>
      </c>
      <c r="DQ8">
        <v>0</v>
      </c>
      <c r="DR8">
        <v>0</v>
      </c>
      <c r="DS8">
        <v>0</v>
      </c>
      <c r="DT8">
        <v>0</v>
      </c>
      <c r="DU8">
        <v>0</v>
      </c>
      <c r="DV8">
        <v>0</v>
      </c>
      <c r="DW8">
        <v>0</v>
      </c>
      <c r="DX8">
        <v>123</v>
      </c>
      <c r="DY8">
        <v>5</v>
      </c>
      <c r="DZ8">
        <v>0</v>
      </c>
      <c r="EA8">
        <v>24</v>
      </c>
      <c r="EB8">
        <v>0</v>
      </c>
      <c r="EC8">
        <v>0</v>
      </c>
      <c r="ED8">
        <v>147</v>
      </c>
      <c r="EE8">
        <v>-28</v>
      </c>
      <c r="EF8">
        <v>-3</v>
      </c>
      <c r="EG8">
        <v>-3</v>
      </c>
      <c r="EH8">
        <v>-3</v>
      </c>
      <c r="EI8">
        <v>-3</v>
      </c>
      <c r="EJ8">
        <v>-3</v>
      </c>
      <c r="EK8">
        <v>-3</v>
      </c>
      <c r="EL8">
        <v>-3</v>
      </c>
      <c r="EM8">
        <v>-3</v>
      </c>
      <c r="EN8">
        <v>-3</v>
      </c>
      <c r="EO8">
        <v>-3</v>
      </c>
      <c r="EP8">
        <v>0</v>
      </c>
      <c r="EQ8">
        <v>0</v>
      </c>
      <c r="ER8">
        <v>0</v>
      </c>
      <c r="ES8">
        <v>0</v>
      </c>
      <c r="ET8">
        <v>0</v>
      </c>
      <c r="EU8">
        <v>0</v>
      </c>
      <c r="EV8">
        <v>0</v>
      </c>
      <c r="EW8">
        <v>1</v>
      </c>
      <c r="EX8">
        <v>0</v>
      </c>
      <c r="EY8">
        <v>0</v>
      </c>
      <c r="EZ8">
        <v>1</v>
      </c>
      <c r="FA8">
        <v>5</v>
      </c>
      <c r="FB8">
        <v>25</v>
      </c>
      <c r="FC8">
        <v>-3</v>
      </c>
      <c r="OS8" t="s">
        <v>4063</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2874</v>
      </c>
      <c r="B9">
        <v>1</v>
      </c>
      <c r="C9">
        <v>4</v>
      </c>
      <c r="D9">
        <v>1247</v>
      </c>
      <c r="E9">
        <v>509</v>
      </c>
      <c r="F9">
        <v>58</v>
      </c>
      <c r="G9">
        <v>1519</v>
      </c>
      <c r="H9">
        <v>78</v>
      </c>
      <c r="I9">
        <v>125</v>
      </c>
      <c r="J9">
        <v>228</v>
      </c>
      <c r="K9">
        <v>201</v>
      </c>
      <c r="L9">
        <v>2</v>
      </c>
      <c r="M9">
        <v>5</v>
      </c>
      <c r="N9">
        <v>223</v>
      </c>
      <c r="O9">
        <v>0</v>
      </c>
      <c r="P9">
        <v>1</v>
      </c>
      <c r="Q9">
        <v>5</v>
      </c>
      <c r="R9">
        <v>0</v>
      </c>
      <c r="S9">
        <v>0</v>
      </c>
      <c r="T9">
        <v>1</v>
      </c>
      <c r="U9">
        <v>0</v>
      </c>
      <c r="V9">
        <v>0</v>
      </c>
      <c r="W9">
        <v>0</v>
      </c>
      <c r="X9">
        <v>0</v>
      </c>
      <c r="Y9">
        <v>0</v>
      </c>
      <c r="Z9">
        <v>0</v>
      </c>
      <c r="AA9">
        <v>0</v>
      </c>
      <c r="AB9">
        <v>89</v>
      </c>
      <c r="AC9">
        <v>0</v>
      </c>
      <c r="AD9">
        <v>10</v>
      </c>
      <c r="AE9">
        <v>119</v>
      </c>
      <c r="AF9">
        <v>0</v>
      </c>
      <c r="AG9">
        <v>0</v>
      </c>
      <c r="AH9">
        <v>218</v>
      </c>
      <c r="AI9">
        <v>206</v>
      </c>
      <c r="AJ9">
        <v>-3</v>
      </c>
      <c r="AK9">
        <v>-3</v>
      </c>
      <c r="AL9">
        <v>-3</v>
      </c>
      <c r="AM9">
        <v>-3</v>
      </c>
      <c r="AN9">
        <v>-3</v>
      </c>
      <c r="AO9">
        <v>-3</v>
      </c>
      <c r="AP9">
        <v>-3</v>
      </c>
      <c r="AQ9">
        <v>-3</v>
      </c>
      <c r="AR9">
        <v>-3</v>
      </c>
      <c r="AS9">
        <v>-3</v>
      </c>
      <c r="AT9">
        <v>0</v>
      </c>
      <c r="AU9">
        <v>0</v>
      </c>
      <c r="AV9">
        <v>0</v>
      </c>
      <c r="AW9">
        <v>0</v>
      </c>
      <c r="AX9">
        <v>0</v>
      </c>
      <c r="AY9">
        <v>0</v>
      </c>
      <c r="AZ9">
        <v>0</v>
      </c>
      <c r="BA9">
        <v>3</v>
      </c>
      <c r="BB9">
        <v>0</v>
      </c>
      <c r="BC9">
        <v>0</v>
      </c>
      <c r="BD9">
        <v>0</v>
      </c>
      <c r="BE9">
        <v>15</v>
      </c>
      <c r="BF9">
        <v>0</v>
      </c>
      <c r="BG9">
        <v>-3</v>
      </c>
      <c r="DF9">
        <v>27</v>
      </c>
      <c r="DG9">
        <v>-201</v>
      </c>
      <c r="DH9">
        <v>0</v>
      </c>
      <c r="DI9">
        <v>0</v>
      </c>
      <c r="DJ9">
        <v>12</v>
      </c>
      <c r="DK9">
        <v>0</v>
      </c>
      <c r="DL9">
        <v>0</v>
      </c>
      <c r="DM9">
        <v>0</v>
      </c>
      <c r="DN9">
        <v>0</v>
      </c>
      <c r="DO9">
        <v>0</v>
      </c>
      <c r="DP9">
        <v>0</v>
      </c>
      <c r="DQ9">
        <v>0</v>
      </c>
      <c r="DR9">
        <v>0</v>
      </c>
      <c r="DS9">
        <v>0</v>
      </c>
      <c r="DT9">
        <v>0</v>
      </c>
      <c r="DU9">
        <v>0</v>
      </c>
      <c r="DV9">
        <v>0</v>
      </c>
      <c r="DW9">
        <v>0</v>
      </c>
      <c r="DX9">
        <v>12</v>
      </c>
      <c r="DY9">
        <v>0</v>
      </c>
      <c r="DZ9">
        <v>0</v>
      </c>
      <c r="EA9">
        <v>0</v>
      </c>
      <c r="EB9">
        <v>0</v>
      </c>
      <c r="EC9">
        <v>0</v>
      </c>
      <c r="ED9">
        <v>12</v>
      </c>
      <c r="EE9">
        <v>-206</v>
      </c>
      <c r="EF9">
        <v>-3</v>
      </c>
      <c r="EG9">
        <v>-3</v>
      </c>
      <c r="EH9">
        <v>-3</v>
      </c>
      <c r="EI9">
        <v>-3</v>
      </c>
      <c r="EJ9">
        <v>-3</v>
      </c>
      <c r="EK9">
        <v>-3</v>
      </c>
      <c r="EL9">
        <v>-3</v>
      </c>
      <c r="EM9">
        <v>-3</v>
      </c>
      <c r="EN9">
        <v>-3</v>
      </c>
      <c r="EO9">
        <v>-3</v>
      </c>
      <c r="EP9">
        <v>0</v>
      </c>
      <c r="EQ9">
        <v>0</v>
      </c>
      <c r="ER9">
        <v>0</v>
      </c>
      <c r="ES9">
        <v>0</v>
      </c>
      <c r="ET9">
        <v>0</v>
      </c>
      <c r="EU9">
        <v>0</v>
      </c>
      <c r="EV9">
        <v>0</v>
      </c>
      <c r="EW9">
        <v>0</v>
      </c>
      <c r="EX9">
        <v>3</v>
      </c>
      <c r="EY9">
        <v>0</v>
      </c>
      <c r="EZ9">
        <v>0</v>
      </c>
      <c r="FA9">
        <v>0</v>
      </c>
      <c r="FB9">
        <v>15</v>
      </c>
      <c r="FC9">
        <v>-3</v>
      </c>
      <c r="OS9" t="s">
        <v>4064</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50" customFormat="1" ht="15" customHeight="1" x14ac:dyDescent="0.25">
      <c r="A10" t="s">
        <v>2874</v>
      </c>
      <c r="B10">
        <v>1</v>
      </c>
      <c r="C10">
        <v>5</v>
      </c>
      <c r="D10">
        <v>1153</v>
      </c>
      <c r="E10">
        <v>3323</v>
      </c>
      <c r="F10">
        <v>5813</v>
      </c>
      <c r="G10">
        <v>2342</v>
      </c>
      <c r="H10">
        <v>3467</v>
      </c>
      <c r="I10">
        <v>2084</v>
      </c>
      <c r="J10">
        <v>219</v>
      </c>
      <c r="K10">
        <v>91</v>
      </c>
      <c r="L10">
        <v>2</v>
      </c>
      <c r="M10">
        <v>10</v>
      </c>
      <c r="N10">
        <v>209</v>
      </c>
      <c r="O10">
        <v>0</v>
      </c>
      <c r="P10">
        <v>1</v>
      </c>
      <c r="Q10">
        <v>10</v>
      </c>
      <c r="R10">
        <v>1</v>
      </c>
      <c r="S10">
        <v>0</v>
      </c>
      <c r="T10">
        <v>1</v>
      </c>
      <c r="U10">
        <v>0</v>
      </c>
      <c r="V10">
        <v>0</v>
      </c>
      <c r="W10">
        <v>0</v>
      </c>
      <c r="X10">
        <v>0</v>
      </c>
      <c r="Y10">
        <v>0</v>
      </c>
      <c r="Z10">
        <v>0</v>
      </c>
      <c r="AA10">
        <v>0</v>
      </c>
      <c r="AB10">
        <v>82</v>
      </c>
      <c r="AC10">
        <v>0</v>
      </c>
      <c r="AD10">
        <v>0</v>
      </c>
      <c r="AE10">
        <v>127</v>
      </c>
      <c r="AF10">
        <v>0</v>
      </c>
      <c r="AG10">
        <v>0</v>
      </c>
      <c r="AH10">
        <v>209</v>
      </c>
      <c r="AI10">
        <v>141</v>
      </c>
      <c r="AJ10">
        <v>-3</v>
      </c>
      <c r="AK10">
        <v>-3</v>
      </c>
      <c r="AL10">
        <v>-3</v>
      </c>
      <c r="AM10">
        <v>-3</v>
      </c>
      <c r="AN10">
        <v>-3</v>
      </c>
      <c r="AO10">
        <v>-3</v>
      </c>
      <c r="AP10">
        <v>-3</v>
      </c>
      <c r="AQ10">
        <v>-3</v>
      </c>
      <c r="AR10">
        <v>-3</v>
      </c>
      <c r="AS10">
        <v>-3</v>
      </c>
      <c r="AT10">
        <v>0</v>
      </c>
      <c r="AU10">
        <v>0</v>
      </c>
      <c r="AV10">
        <v>0</v>
      </c>
      <c r="AW10">
        <v>0</v>
      </c>
      <c r="AX10">
        <v>0</v>
      </c>
      <c r="AY10">
        <v>0</v>
      </c>
      <c r="AZ10">
        <v>0</v>
      </c>
      <c r="BA10">
        <v>0</v>
      </c>
      <c r="BB10">
        <v>0</v>
      </c>
      <c r="BC10">
        <v>0</v>
      </c>
      <c r="BD10">
        <v>0</v>
      </c>
      <c r="BE10">
        <v>0</v>
      </c>
      <c r="BF10">
        <v>0</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128</v>
      </c>
      <c r="DG10">
        <v>-91</v>
      </c>
      <c r="DH10">
        <v>0</v>
      </c>
      <c r="DI10">
        <v>15</v>
      </c>
      <c r="DJ10">
        <v>83</v>
      </c>
      <c r="DK10">
        <v>30</v>
      </c>
      <c r="DL10">
        <v>0</v>
      </c>
      <c r="DM10">
        <v>15</v>
      </c>
      <c r="DN10">
        <v>1</v>
      </c>
      <c r="DO10">
        <v>1</v>
      </c>
      <c r="DP10">
        <v>1</v>
      </c>
      <c r="DQ10">
        <v>0</v>
      </c>
      <c r="DR10">
        <v>0</v>
      </c>
      <c r="DS10">
        <v>0</v>
      </c>
      <c r="DT10">
        <v>0</v>
      </c>
      <c r="DU10">
        <v>0</v>
      </c>
      <c r="DV10">
        <v>0</v>
      </c>
      <c r="DW10">
        <v>0</v>
      </c>
      <c r="DX10">
        <v>68</v>
      </c>
      <c r="DY10">
        <v>0</v>
      </c>
      <c r="DZ10">
        <v>0</v>
      </c>
      <c r="EA10">
        <v>0</v>
      </c>
      <c r="EB10">
        <v>0</v>
      </c>
      <c r="EC10">
        <v>0</v>
      </c>
      <c r="ED10">
        <v>68</v>
      </c>
      <c r="EE10">
        <v>-141</v>
      </c>
      <c r="EF10">
        <v>-3</v>
      </c>
      <c r="EG10">
        <v>-3</v>
      </c>
      <c r="EH10">
        <v>-3</v>
      </c>
      <c r="EI10">
        <v>-3</v>
      </c>
      <c r="EJ10">
        <v>-3</v>
      </c>
      <c r="EK10">
        <v>-3</v>
      </c>
      <c r="EL10">
        <v>-3</v>
      </c>
      <c r="EM10">
        <v>-3</v>
      </c>
      <c r="EN10">
        <v>-3</v>
      </c>
      <c r="EO10">
        <v>-3</v>
      </c>
      <c r="EP10">
        <v>0</v>
      </c>
      <c r="EQ10">
        <v>0</v>
      </c>
      <c r="ER10">
        <v>30</v>
      </c>
      <c r="ES10">
        <v>0</v>
      </c>
      <c r="ET10">
        <v>2</v>
      </c>
      <c r="EU10">
        <v>0</v>
      </c>
      <c r="EV10">
        <v>0</v>
      </c>
      <c r="EW10">
        <v>0</v>
      </c>
      <c r="EX10">
        <v>0</v>
      </c>
      <c r="EY10">
        <v>0</v>
      </c>
      <c r="EZ10">
        <v>0</v>
      </c>
      <c r="FA10">
        <v>0</v>
      </c>
      <c r="FB10">
        <v>0</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2"/>
      <c r="HF10" s="52"/>
      <c r="HG10" s="52"/>
      <c r="HH10" s="52"/>
      <c r="HI10" s="52"/>
      <c r="HJ10" s="52"/>
      <c r="HK10" s="52"/>
      <c r="HL10" s="52"/>
      <c r="HM10" s="52"/>
      <c r="HN10" s="52"/>
      <c r="HO10" s="52"/>
      <c r="HP10" s="52"/>
      <c r="HQ10" s="52"/>
      <c r="HR10" s="52"/>
      <c r="HS10" s="52"/>
      <c r="HT10" s="52"/>
      <c r="HU10" s="52"/>
      <c r="HV10" s="52"/>
      <c r="HW10" s="52"/>
      <c r="HX10" s="52"/>
      <c r="HY10" s="52"/>
      <c r="HZ10" s="52"/>
      <c r="IA10" s="52"/>
      <c r="IB10" s="52"/>
      <c r="IC10" s="52"/>
      <c r="ID10" s="52"/>
      <c r="IE10" s="52"/>
      <c r="IF10" s="52"/>
      <c r="IG10" s="52"/>
      <c r="IH10" s="52"/>
      <c r="II10" s="52"/>
      <c r="IJ10" s="52"/>
      <c r="IK10" s="52"/>
      <c r="IL10" s="52"/>
      <c r="IM10" s="52"/>
      <c r="IN10" s="52"/>
      <c r="IO10" s="52"/>
      <c r="IP10" s="52"/>
      <c r="IQ10" s="52"/>
      <c r="IR10" s="52"/>
      <c r="IS10" s="52"/>
      <c r="IT10" s="52"/>
      <c r="IU10" s="52"/>
      <c r="IV10" s="52"/>
      <c r="IW10" s="52"/>
      <c r="IX10" s="52"/>
      <c r="IY10" s="52"/>
      <c r="IZ10" s="51"/>
      <c r="JA10" s="51"/>
      <c r="JB10" s="51"/>
      <c r="JC10" s="51"/>
      <c r="JD10" s="51"/>
      <c r="JE10" s="51"/>
      <c r="JF10" s="51"/>
      <c r="JG10" s="51"/>
      <c r="JH10" s="51"/>
      <c r="JI10" s="51"/>
      <c r="JJ10" s="51"/>
      <c r="JK10" s="51"/>
      <c r="JL10" s="51"/>
      <c r="JM10" s="51"/>
      <c r="JN10" s="51"/>
      <c r="JO10" s="51"/>
      <c r="OS10" t="s">
        <v>4067</v>
      </c>
      <c r="OT10" s="52">
        <v>1</v>
      </c>
      <c r="OU10" s="52">
        <v>1</v>
      </c>
      <c r="OV10" s="52">
        <v>1</v>
      </c>
      <c r="OW10" s="52">
        <v>1</v>
      </c>
      <c r="OX10" s="52">
        <v>1</v>
      </c>
      <c r="OY10" s="52">
        <v>1</v>
      </c>
      <c r="OZ10" s="52">
        <v>1</v>
      </c>
      <c r="PA10" s="52">
        <v>1</v>
      </c>
      <c r="PB10" s="52">
        <v>1</v>
      </c>
      <c r="PC10" s="52">
        <v>1</v>
      </c>
      <c r="PD10" s="52">
        <v>1</v>
      </c>
      <c r="PE10" s="52">
        <v>1</v>
      </c>
      <c r="PF10" s="52">
        <v>1</v>
      </c>
      <c r="PG10" s="52">
        <v>1</v>
      </c>
      <c r="PH10" s="52">
        <v>1</v>
      </c>
      <c r="PI10" s="52">
        <v>1</v>
      </c>
      <c r="PJ10" s="52">
        <v>1</v>
      </c>
      <c r="PK10" s="52">
        <v>1</v>
      </c>
      <c r="PL10" s="52">
        <v>1</v>
      </c>
      <c r="PM10" s="52">
        <v>1</v>
      </c>
      <c r="PN10" s="52">
        <v>1</v>
      </c>
      <c r="PO10" s="52">
        <v>1</v>
      </c>
      <c r="PP10" s="52">
        <v>1</v>
      </c>
      <c r="PQ10" s="52">
        <v>1</v>
      </c>
      <c r="PR10" s="52">
        <v>1</v>
      </c>
      <c r="PS10" s="52">
        <v>1</v>
      </c>
      <c r="PT10" s="52">
        <v>1</v>
      </c>
      <c r="PU10" s="52">
        <v>1</v>
      </c>
      <c r="PV10" s="52">
        <v>1</v>
      </c>
      <c r="PW10" s="52">
        <v>1</v>
      </c>
      <c r="PX10" s="52">
        <v>1</v>
      </c>
      <c r="PY10" s="52">
        <v>1</v>
      </c>
      <c r="PZ10" s="52">
        <v>1</v>
      </c>
      <c r="QA10" s="52">
        <v>1</v>
      </c>
      <c r="QB10" s="52">
        <v>1</v>
      </c>
      <c r="QC10" s="52">
        <v>1</v>
      </c>
      <c r="QD10" s="52">
        <v>1</v>
      </c>
      <c r="QE10" s="52">
        <v>1</v>
      </c>
      <c r="QF10" s="52">
        <v>1</v>
      </c>
      <c r="QG10" s="52">
        <v>1</v>
      </c>
      <c r="QH10" s="52">
        <v>1</v>
      </c>
      <c r="QI10" s="52">
        <v>1</v>
      </c>
      <c r="QJ10" s="52">
        <v>1</v>
      </c>
      <c r="QK10" s="52">
        <v>1</v>
      </c>
      <c r="QL10" s="52">
        <v>1</v>
      </c>
      <c r="QM10" s="52">
        <v>1</v>
      </c>
      <c r="QN10" s="52">
        <v>1</v>
      </c>
      <c r="QO10" s="52">
        <v>1</v>
      </c>
      <c r="QP10" s="52">
        <v>1</v>
      </c>
      <c r="QQ10" s="52">
        <v>1</v>
      </c>
    </row>
    <row r="11" spans="1:500" ht="15" customHeight="1" x14ac:dyDescent="0.25">
      <c r="A11" t="s">
        <v>2874</v>
      </c>
      <c r="B11">
        <v>1</v>
      </c>
      <c r="C11">
        <v>6</v>
      </c>
      <c r="D11">
        <v>1519</v>
      </c>
      <c r="E11">
        <v>1729</v>
      </c>
      <c r="F11">
        <v>501</v>
      </c>
      <c r="G11">
        <v>3236</v>
      </c>
      <c r="H11">
        <v>125</v>
      </c>
      <c r="I11">
        <v>6153</v>
      </c>
      <c r="J11">
        <v>224</v>
      </c>
      <c r="K11">
        <v>57</v>
      </c>
      <c r="L11">
        <v>2</v>
      </c>
      <c r="M11">
        <v>5</v>
      </c>
      <c r="N11">
        <v>134</v>
      </c>
      <c r="O11">
        <v>30</v>
      </c>
      <c r="P11">
        <v>1</v>
      </c>
      <c r="Q11">
        <v>5</v>
      </c>
      <c r="R11">
        <v>1</v>
      </c>
      <c r="S11">
        <v>0</v>
      </c>
      <c r="T11">
        <v>0</v>
      </c>
      <c r="U11">
        <v>0</v>
      </c>
      <c r="V11">
        <v>0</v>
      </c>
      <c r="W11">
        <v>0</v>
      </c>
      <c r="X11">
        <v>-8</v>
      </c>
      <c r="Y11">
        <v>0</v>
      </c>
      <c r="Z11">
        <v>16</v>
      </c>
      <c r="AA11">
        <v>0</v>
      </c>
      <c r="AB11">
        <v>119</v>
      </c>
      <c r="AC11">
        <v>0</v>
      </c>
      <c r="AD11">
        <v>0</v>
      </c>
      <c r="AE11">
        <v>0</v>
      </c>
      <c r="AF11">
        <v>0</v>
      </c>
      <c r="AG11">
        <v>0</v>
      </c>
      <c r="AH11">
        <v>119</v>
      </c>
      <c r="AI11">
        <v>-17</v>
      </c>
      <c r="AJ11">
        <v>-3</v>
      </c>
      <c r="AK11">
        <v>-3</v>
      </c>
      <c r="AL11">
        <v>-3</v>
      </c>
      <c r="AM11">
        <v>-3</v>
      </c>
      <c r="AN11">
        <v>-3</v>
      </c>
      <c r="AO11">
        <v>-3</v>
      </c>
      <c r="AP11">
        <v>-3</v>
      </c>
      <c r="AQ11">
        <v>-3</v>
      </c>
      <c r="AR11">
        <v>-3</v>
      </c>
      <c r="AS11">
        <v>-3</v>
      </c>
      <c r="AT11">
        <v>0</v>
      </c>
      <c r="AU11">
        <v>0</v>
      </c>
      <c r="AV11">
        <v>30</v>
      </c>
      <c r="AW11">
        <v>0</v>
      </c>
      <c r="AX11">
        <v>0</v>
      </c>
      <c r="AY11">
        <v>2</v>
      </c>
      <c r="AZ11">
        <v>0</v>
      </c>
      <c r="BA11">
        <v>0</v>
      </c>
      <c r="BB11">
        <v>1</v>
      </c>
      <c r="BC11">
        <v>0</v>
      </c>
      <c r="BD11">
        <v>2</v>
      </c>
      <c r="BE11">
        <v>0</v>
      </c>
      <c r="BF11">
        <v>55</v>
      </c>
      <c r="BG11">
        <v>-3</v>
      </c>
      <c r="DF11">
        <v>167</v>
      </c>
      <c r="DG11">
        <v>-57</v>
      </c>
      <c r="DH11">
        <v>0</v>
      </c>
      <c r="DI11">
        <v>31</v>
      </c>
      <c r="DJ11">
        <v>136</v>
      </c>
      <c r="DK11">
        <v>0</v>
      </c>
      <c r="DL11">
        <v>0</v>
      </c>
      <c r="DM11">
        <v>15</v>
      </c>
      <c r="DN11">
        <v>1</v>
      </c>
      <c r="DO11">
        <v>1</v>
      </c>
      <c r="DP11">
        <v>1</v>
      </c>
      <c r="DQ11">
        <v>0</v>
      </c>
      <c r="DR11">
        <v>0</v>
      </c>
      <c r="DS11">
        <v>8</v>
      </c>
      <c r="DT11">
        <v>8</v>
      </c>
      <c r="DU11">
        <v>16</v>
      </c>
      <c r="DV11">
        <v>16</v>
      </c>
      <c r="DW11">
        <v>0</v>
      </c>
      <c r="DX11">
        <v>0</v>
      </c>
      <c r="DY11">
        <v>0</v>
      </c>
      <c r="DZ11">
        <v>0</v>
      </c>
      <c r="EA11">
        <v>136</v>
      </c>
      <c r="EB11">
        <v>0</v>
      </c>
      <c r="EC11">
        <v>0</v>
      </c>
      <c r="ED11">
        <v>136</v>
      </c>
      <c r="EE11">
        <v>17</v>
      </c>
      <c r="EF11">
        <v>-3</v>
      </c>
      <c r="EG11">
        <v>-3</v>
      </c>
      <c r="EH11">
        <v>-3</v>
      </c>
      <c r="EI11">
        <v>-3</v>
      </c>
      <c r="EJ11">
        <v>-3</v>
      </c>
      <c r="EK11">
        <v>-3</v>
      </c>
      <c r="EL11">
        <v>-3</v>
      </c>
      <c r="EM11">
        <v>-3</v>
      </c>
      <c r="EN11">
        <v>-3</v>
      </c>
      <c r="EO11">
        <v>-3</v>
      </c>
      <c r="EP11">
        <v>0</v>
      </c>
      <c r="EQ11">
        <v>0</v>
      </c>
      <c r="ER11">
        <v>0</v>
      </c>
      <c r="ES11">
        <v>0</v>
      </c>
      <c r="ET11">
        <v>0</v>
      </c>
      <c r="EU11">
        <v>0</v>
      </c>
      <c r="EV11">
        <v>0</v>
      </c>
      <c r="EW11">
        <v>1</v>
      </c>
      <c r="EX11">
        <v>0</v>
      </c>
      <c r="EY11">
        <v>2</v>
      </c>
      <c r="EZ11">
        <v>0</v>
      </c>
      <c r="FA11">
        <v>55</v>
      </c>
      <c r="FB11">
        <v>0</v>
      </c>
      <c r="FC11">
        <v>-3</v>
      </c>
      <c r="OS11" t="s">
        <v>4066</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2874</v>
      </c>
      <c r="B12">
        <v>1</v>
      </c>
      <c r="C12">
        <v>7</v>
      </c>
      <c r="D12">
        <v>58</v>
      </c>
      <c r="E12">
        <v>5459</v>
      </c>
      <c r="F12">
        <v>4905</v>
      </c>
      <c r="G12">
        <v>7314</v>
      </c>
      <c r="H12">
        <v>1247</v>
      </c>
      <c r="I12">
        <v>238</v>
      </c>
      <c r="J12">
        <v>179</v>
      </c>
      <c r="K12">
        <v>-118</v>
      </c>
      <c r="L12">
        <v>0</v>
      </c>
      <c r="M12">
        <v>10</v>
      </c>
      <c r="N12">
        <v>104</v>
      </c>
      <c r="O12">
        <v>0</v>
      </c>
      <c r="P12">
        <v>0</v>
      </c>
      <c r="Q12">
        <v>10</v>
      </c>
      <c r="R12">
        <v>1</v>
      </c>
      <c r="S12">
        <v>0</v>
      </c>
      <c r="T12">
        <v>1</v>
      </c>
      <c r="U12">
        <v>0</v>
      </c>
      <c r="V12">
        <v>0</v>
      </c>
      <c r="W12">
        <v>0</v>
      </c>
      <c r="X12">
        <v>0</v>
      </c>
      <c r="Y12">
        <v>0</v>
      </c>
      <c r="Z12">
        <v>0</v>
      </c>
      <c r="AA12">
        <v>0</v>
      </c>
      <c r="AB12">
        <v>104</v>
      </c>
      <c r="AC12">
        <v>0</v>
      </c>
      <c r="AD12">
        <v>0</v>
      </c>
      <c r="AE12">
        <v>0</v>
      </c>
      <c r="AF12">
        <v>0</v>
      </c>
      <c r="AG12">
        <v>0</v>
      </c>
      <c r="AH12">
        <v>104</v>
      </c>
      <c r="AI12">
        <v>-128</v>
      </c>
      <c r="AJ12">
        <v>-3</v>
      </c>
      <c r="AK12">
        <v>-3</v>
      </c>
      <c r="AL12">
        <v>-3</v>
      </c>
      <c r="AM12">
        <v>-3</v>
      </c>
      <c r="AN12">
        <v>-3</v>
      </c>
      <c r="AO12">
        <v>-3</v>
      </c>
      <c r="AP12">
        <v>-3</v>
      </c>
      <c r="AQ12">
        <v>-3</v>
      </c>
      <c r="AR12">
        <v>-3</v>
      </c>
      <c r="AS12">
        <v>-3</v>
      </c>
      <c r="AT12">
        <v>0</v>
      </c>
      <c r="AU12">
        <v>0</v>
      </c>
      <c r="AV12">
        <v>0</v>
      </c>
      <c r="AW12">
        <v>0</v>
      </c>
      <c r="AX12">
        <v>0</v>
      </c>
      <c r="AY12">
        <v>0</v>
      </c>
      <c r="AZ12">
        <v>0</v>
      </c>
      <c r="BA12">
        <v>1</v>
      </c>
      <c r="BB12">
        <v>3</v>
      </c>
      <c r="BC12">
        <v>0</v>
      </c>
      <c r="BD12">
        <v>2</v>
      </c>
      <c r="BE12">
        <v>5</v>
      </c>
      <c r="BF12">
        <v>65</v>
      </c>
      <c r="BG12">
        <v>-3</v>
      </c>
      <c r="DF12">
        <v>297</v>
      </c>
      <c r="DG12">
        <v>118</v>
      </c>
      <c r="DH12">
        <v>2</v>
      </c>
      <c r="DI12">
        <v>10</v>
      </c>
      <c r="DJ12">
        <v>252</v>
      </c>
      <c r="DK12">
        <v>30</v>
      </c>
      <c r="DL12">
        <v>1</v>
      </c>
      <c r="DM12">
        <v>10</v>
      </c>
      <c r="DN12">
        <v>0</v>
      </c>
      <c r="DO12">
        <v>1</v>
      </c>
      <c r="DP12">
        <v>1</v>
      </c>
      <c r="DQ12">
        <v>0</v>
      </c>
      <c r="DR12">
        <v>0</v>
      </c>
      <c r="DS12">
        <v>0</v>
      </c>
      <c r="DT12">
        <v>0</v>
      </c>
      <c r="DU12">
        <v>0</v>
      </c>
      <c r="DV12">
        <v>0</v>
      </c>
      <c r="DW12">
        <v>0</v>
      </c>
      <c r="DX12">
        <v>97</v>
      </c>
      <c r="DY12">
        <v>0</v>
      </c>
      <c r="DZ12">
        <v>10</v>
      </c>
      <c r="EA12">
        <v>125</v>
      </c>
      <c r="EB12">
        <v>0</v>
      </c>
      <c r="EC12">
        <v>0</v>
      </c>
      <c r="ED12">
        <v>232</v>
      </c>
      <c r="EE12">
        <v>128</v>
      </c>
      <c r="EF12">
        <v>-3</v>
      </c>
      <c r="EG12">
        <v>-3</v>
      </c>
      <c r="EH12">
        <v>-3</v>
      </c>
      <c r="EI12">
        <v>-3</v>
      </c>
      <c r="EJ12">
        <v>-3</v>
      </c>
      <c r="EK12">
        <v>-3</v>
      </c>
      <c r="EL12">
        <v>-3</v>
      </c>
      <c r="EM12">
        <v>-3</v>
      </c>
      <c r="EN12">
        <v>-3</v>
      </c>
      <c r="EO12">
        <v>-3</v>
      </c>
      <c r="EP12">
        <v>0</v>
      </c>
      <c r="EQ12">
        <v>0</v>
      </c>
      <c r="ER12">
        <v>30</v>
      </c>
      <c r="ES12">
        <v>2</v>
      </c>
      <c r="ET12">
        <v>0</v>
      </c>
      <c r="EU12">
        <v>0</v>
      </c>
      <c r="EV12">
        <v>0</v>
      </c>
      <c r="EW12">
        <v>3</v>
      </c>
      <c r="EX12">
        <v>1</v>
      </c>
      <c r="EY12">
        <v>2</v>
      </c>
      <c r="EZ12">
        <v>0</v>
      </c>
      <c r="FA12">
        <v>65</v>
      </c>
      <c r="FB12">
        <v>5</v>
      </c>
      <c r="FC12">
        <v>-3</v>
      </c>
      <c r="OS12" t="s">
        <v>4068</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2874</v>
      </c>
      <c r="B13">
        <v>1</v>
      </c>
      <c r="C13">
        <v>8</v>
      </c>
      <c r="D13">
        <v>2084</v>
      </c>
      <c r="E13">
        <v>5687</v>
      </c>
      <c r="F13">
        <v>4909</v>
      </c>
      <c r="G13">
        <v>319</v>
      </c>
      <c r="H13">
        <v>811</v>
      </c>
      <c r="I13">
        <v>509</v>
      </c>
      <c r="J13">
        <v>299</v>
      </c>
      <c r="K13">
        <v>81</v>
      </c>
      <c r="L13">
        <v>2</v>
      </c>
      <c r="M13">
        <v>5</v>
      </c>
      <c r="N13">
        <v>264</v>
      </c>
      <c r="O13">
        <v>30</v>
      </c>
      <c r="P13">
        <v>1</v>
      </c>
      <c r="Q13">
        <v>5</v>
      </c>
      <c r="R13">
        <v>0</v>
      </c>
      <c r="S13">
        <v>0</v>
      </c>
      <c r="T13">
        <v>1</v>
      </c>
      <c r="U13">
        <v>0</v>
      </c>
      <c r="V13">
        <v>0</v>
      </c>
      <c r="W13">
        <v>0</v>
      </c>
      <c r="X13">
        <v>0</v>
      </c>
      <c r="Y13">
        <v>0</v>
      </c>
      <c r="Z13">
        <v>0</v>
      </c>
      <c r="AA13">
        <v>0</v>
      </c>
      <c r="AB13">
        <v>130</v>
      </c>
      <c r="AC13">
        <v>0</v>
      </c>
      <c r="AD13">
        <v>10</v>
      </c>
      <c r="AE13">
        <v>104</v>
      </c>
      <c r="AF13">
        <v>0</v>
      </c>
      <c r="AG13">
        <v>0</v>
      </c>
      <c r="AH13">
        <v>244</v>
      </c>
      <c r="AI13">
        <v>106</v>
      </c>
      <c r="AJ13">
        <v>-3</v>
      </c>
      <c r="AK13">
        <v>-3</v>
      </c>
      <c r="AL13">
        <v>-3</v>
      </c>
      <c r="AM13">
        <v>-3</v>
      </c>
      <c r="AN13">
        <v>-3</v>
      </c>
      <c r="AO13">
        <v>-3</v>
      </c>
      <c r="AP13">
        <v>-3</v>
      </c>
      <c r="AQ13">
        <v>-3</v>
      </c>
      <c r="AR13">
        <v>-3</v>
      </c>
      <c r="AS13">
        <v>-3</v>
      </c>
      <c r="AT13">
        <v>0</v>
      </c>
      <c r="AU13">
        <v>0</v>
      </c>
      <c r="AV13">
        <v>30</v>
      </c>
      <c r="AW13">
        <v>0</v>
      </c>
      <c r="AX13">
        <v>2</v>
      </c>
      <c r="AY13">
        <v>0</v>
      </c>
      <c r="AZ13">
        <v>0</v>
      </c>
      <c r="BA13">
        <v>1</v>
      </c>
      <c r="BB13">
        <v>0</v>
      </c>
      <c r="BC13">
        <v>0</v>
      </c>
      <c r="BD13">
        <v>0</v>
      </c>
      <c r="BE13">
        <v>5</v>
      </c>
      <c r="BF13">
        <v>0</v>
      </c>
      <c r="BG13">
        <v>-3</v>
      </c>
      <c r="DF13">
        <v>218</v>
      </c>
      <c r="DG13">
        <v>-81</v>
      </c>
      <c r="DH13">
        <v>0</v>
      </c>
      <c r="DI13">
        <v>15</v>
      </c>
      <c r="DJ13">
        <v>168</v>
      </c>
      <c r="DK13">
        <v>30</v>
      </c>
      <c r="DL13">
        <v>0</v>
      </c>
      <c r="DM13">
        <v>15</v>
      </c>
      <c r="DN13">
        <v>1</v>
      </c>
      <c r="DO13">
        <v>1</v>
      </c>
      <c r="DP13">
        <v>1</v>
      </c>
      <c r="DQ13">
        <v>0</v>
      </c>
      <c r="DR13">
        <v>0</v>
      </c>
      <c r="DS13">
        <v>0</v>
      </c>
      <c r="DT13">
        <v>0</v>
      </c>
      <c r="DU13">
        <v>0</v>
      </c>
      <c r="DV13">
        <v>0</v>
      </c>
      <c r="DW13">
        <v>0</v>
      </c>
      <c r="DX13">
        <v>128</v>
      </c>
      <c r="DY13">
        <v>0</v>
      </c>
      <c r="DZ13">
        <v>10</v>
      </c>
      <c r="EA13">
        <v>0</v>
      </c>
      <c r="EB13">
        <v>0</v>
      </c>
      <c r="EC13">
        <v>0</v>
      </c>
      <c r="ED13">
        <v>138</v>
      </c>
      <c r="EE13">
        <v>-106</v>
      </c>
      <c r="EF13">
        <v>-3</v>
      </c>
      <c r="EG13">
        <v>-3</v>
      </c>
      <c r="EH13">
        <v>-3</v>
      </c>
      <c r="EI13">
        <v>-3</v>
      </c>
      <c r="EJ13">
        <v>-3</v>
      </c>
      <c r="EK13">
        <v>-3</v>
      </c>
      <c r="EL13">
        <v>-3</v>
      </c>
      <c r="EM13">
        <v>-3</v>
      </c>
      <c r="EN13">
        <v>-3</v>
      </c>
      <c r="EO13">
        <v>-3</v>
      </c>
      <c r="EP13">
        <v>0</v>
      </c>
      <c r="EQ13">
        <v>0</v>
      </c>
      <c r="ER13">
        <v>30</v>
      </c>
      <c r="ES13">
        <v>0</v>
      </c>
      <c r="ET13">
        <v>2</v>
      </c>
      <c r="EU13">
        <v>0</v>
      </c>
      <c r="EV13">
        <v>0</v>
      </c>
      <c r="EW13">
        <v>0</v>
      </c>
      <c r="EX13">
        <v>1</v>
      </c>
      <c r="EY13">
        <v>0</v>
      </c>
      <c r="EZ13">
        <v>0</v>
      </c>
      <c r="FA13">
        <v>0</v>
      </c>
      <c r="FB13">
        <v>5</v>
      </c>
      <c r="FC13">
        <v>-3</v>
      </c>
    </row>
    <row r="14" spans="1:500" ht="15" customHeight="1" x14ac:dyDescent="0.25">
      <c r="A14" t="s">
        <v>2874</v>
      </c>
      <c r="B14">
        <v>1</v>
      </c>
      <c r="C14">
        <v>9</v>
      </c>
      <c r="D14">
        <v>78</v>
      </c>
      <c r="E14">
        <v>5813</v>
      </c>
      <c r="F14">
        <v>7314</v>
      </c>
      <c r="G14">
        <v>1721</v>
      </c>
      <c r="H14">
        <v>1519</v>
      </c>
      <c r="I14">
        <v>3323</v>
      </c>
      <c r="J14">
        <v>244</v>
      </c>
      <c r="K14">
        <v>101</v>
      </c>
      <c r="L14">
        <v>2</v>
      </c>
      <c r="M14">
        <v>10</v>
      </c>
      <c r="N14">
        <v>229</v>
      </c>
      <c r="O14">
        <v>0</v>
      </c>
      <c r="P14">
        <v>1</v>
      </c>
      <c r="Q14">
        <v>10</v>
      </c>
      <c r="R14">
        <v>0</v>
      </c>
      <c r="S14">
        <v>1</v>
      </c>
      <c r="T14">
        <v>1</v>
      </c>
      <c r="U14">
        <v>0</v>
      </c>
      <c r="V14">
        <v>0</v>
      </c>
      <c r="W14">
        <v>0</v>
      </c>
      <c r="X14">
        <v>0</v>
      </c>
      <c r="Y14">
        <v>0</v>
      </c>
      <c r="Z14">
        <v>0</v>
      </c>
      <c r="AA14">
        <v>0</v>
      </c>
      <c r="AB14">
        <v>114</v>
      </c>
      <c r="AC14">
        <v>0</v>
      </c>
      <c r="AD14">
        <v>0</v>
      </c>
      <c r="AE14">
        <v>115</v>
      </c>
      <c r="AF14">
        <v>0</v>
      </c>
      <c r="AG14">
        <v>0</v>
      </c>
      <c r="AH14">
        <v>229</v>
      </c>
      <c r="AI14">
        <v>101</v>
      </c>
      <c r="AJ14">
        <v>-3</v>
      </c>
      <c r="AK14">
        <v>-3</v>
      </c>
      <c r="AL14">
        <v>-3</v>
      </c>
      <c r="AM14">
        <v>-3</v>
      </c>
      <c r="AN14">
        <v>-3</v>
      </c>
      <c r="AO14">
        <v>-3</v>
      </c>
      <c r="AP14">
        <v>-3</v>
      </c>
      <c r="AQ14">
        <v>-3</v>
      </c>
      <c r="AR14">
        <v>-3</v>
      </c>
      <c r="AS14">
        <v>-3</v>
      </c>
      <c r="AT14">
        <v>0</v>
      </c>
      <c r="AU14">
        <v>0</v>
      </c>
      <c r="AV14">
        <v>0</v>
      </c>
      <c r="AW14">
        <v>0</v>
      </c>
      <c r="AX14">
        <v>0</v>
      </c>
      <c r="AY14">
        <v>0</v>
      </c>
      <c r="AZ14">
        <v>0</v>
      </c>
      <c r="BA14">
        <v>0</v>
      </c>
      <c r="BB14">
        <v>1</v>
      </c>
      <c r="BC14">
        <v>0</v>
      </c>
      <c r="BD14">
        <v>0</v>
      </c>
      <c r="BE14">
        <v>0</v>
      </c>
      <c r="BF14">
        <v>5</v>
      </c>
      <c r="BG14">
        <v>-3</v>
      </c>
      <c r="DF14">
        <v>143</v>
      </c>
      <c r="DG14">
        <v>-101</v>
      </c>
      <c r="DH14">
        <v>0</v>
      </c>
      <c r="DI14">
        <v>10</v>
      </c>
      <c r="DJ14">
        <v>133</v>
      </c>
      <c r="DK14">
        <v>0</v>
      </c>
      <c r="DL14">
        <v>0</v>
      </c>
      <c r="DM14">
        <v>10</v>
      </c>
      <c r="DN14">
        <v>0</v>
      </c>
      <c r="DO14">
        <v>1</v>
      </c>
      <c r="DP14">
        <v>1</v>
      </c>
      <c r="DQ14">
        <v>0</v>
      </c>
      <c r="DR14">
        <v>0</v>
      </c>
      <c r="DS14">
        <v>0</v>
      </c>
      <c r="DT14">
        <v>0</v>
      </c>
      <c r="DU14">
        <v>0</v>
      </c>
      <c r="DV14">
        <v>0</v>
      </c>
      <c r="DW14">
        <v>0</v>
      </c>
      <c r="DX14">
        <v>118</v>
      </c>
      <c r="DY14">
        <v>0</v>
      </c>
      <c r="DZ14">
        <v>10</v>
      </c>
      <c r="EA14">
        <v>0</v>
      </c>
      <c r="EB14">
        <v>0</v>
      </c>
      <c r="EC14">
        <v>0</v>
      </c>
      <c r="ED14">
        <v>128</v>
      </c>
      <c r="EE14">
        <v>-101</v>
      </c>
      <c r="EF14">
        <v>-3</v>
      </c>
      <c r="EG14">
        <v>-3</v>
      </c>
      <c r="EH14">
        <v>-3</v>
      </c>
      <c r="EI14">
        <v>-3</v>
      </c>
      <c r="EJ14">
        <v>-3</v>
      </c>
      <c r="EK14">
        <v>-3</v>
      </c>
      <c r="EL14">
        <v>-3</v>
      </c>
      <c r="EM14">
        <v>-3</v>
      </c>
      <c r="EN14">
        <v>-3</v>
      </c>
      <c r="EO14">
        <v>-3</v>
      </c>
      <c r="EP14">
        <v>0</v>
      </c>
      <c r="EQ14">
        <v>0</v>
      </c>
      <c r="ER14">
        <v>0</v>
      </c>
      <c r="ES14">
        <v>0</v>
      </c>
      <c r="ET14">
        <v>0</v>
      </c>
      <c r="EU14">
        <v>0</v>
      </c>
      <c r="EV14">
        <v>0</v>
      </c>
      <c r="EW14">
        <v>1</v>
      </c>
      <c r="EX14">
        <v>0</v>
      </c>
      <c r="EY14">
        <v>0</v>
      </c>
      <c r="EZ14">
        <v>0</v>
      </c>
      <c r="FA14">
        <v>5</v>
      </c>
      <c r="FB14">
        <v>0</v>
      </c>
      <c r="FC14">
        <v>-3</v>
      </c>
    </row>
    <row r="15" spans="1:500" ht="15" customHeight="1" x14ac:dyDescent="0.25">
      <c r="A15" t="s">
        <v>2874</v>
      </c>
      <c r="B15">
        <v>1</v>
      </c>
      <c r="C15">
        <v>10</v>
      </c>
      <c r="D15">
        <v>6153</v>
      </c>
      <c r="E15">
        <v>58</v>
      </c>
      <c r="F15">
        <v>2342</v>
      </c>
      <c r="G15">
        <v>811</v>
      </c>
      <c r="H15">
        <v>4905</v>
      </c>
      <c r="I15">
        <v>5687</v>
      </c>
      <c r="J15">
        <v>78</v>
      </c>
      <c r="K15">
        <v>-304</v>
      </c>
      <c r="L15">
        <v>0</v>
      </c>
      <c r="M15">
        <v>15</v>
      </c>
      <c r="N15">
        <v>63</v>
      </c>
      <c r="O15">
        <v>0</v>
      </c>
      <c r="P15">
        <v>0</v>
      </c>
      <c r="Q15">
        <v>15</v>
      </c>
      <c r="R15">
        <v>1</v>
      </c>
      <c r="S15">
        <v>1</v>
      </c>
      <c r="T15">
        <v>1</v>
      </c>
      <c r="U15">
        <v>0</v>
      </c>
      <c r="V15">
        <v>0</v>
      </c>
      <c r="W15">
        <v>0</v>
      </c>
      <c r="X15">
        <v>0</v>
      </c>
      <c r="Y15">
        <v>0</v>
      </c>
      <c r="Z15">
        <v>0</v>
      </c>
      <c r="AA15">
        <v>0</v>
      </c>
      <c r="AB15">
        <v>53</v>
      </c>
      <c r="AC15">
        <v>10</v>
      </c>
      <c r="AD15">
        <v>0</v>
      </c>
      <c r="AE15">
        <v>0</v>
      </c>
      <c r="AF15">
        <v>0</v>
      </c>
      <c r="AG15">
        <v>0</v>
      </c>
      <c r="AH15">
        <v>53</v>
      </c>
      <c r="AI15">
        <v>-209</v>
      </c>
      <c r="AJ15">
        <v>-3</v>
      </c>
      <c r="AK15">
        <v>-3</v>
      </c>
      <c r="AL15">
        <v>-3</v>
      </c>
      <c r="AM15">
        <v>-3</v>
      </c>
      <c r="AN15">
        <v>-3</v>
      </c>
      <c r="AO15">
        <v>-3</v>
      </c>
      <c r="AP15">
        <v>-3</v>
      </c>
      <c r="AQ15">
        <v>-3</v>
      </c>
      <c r="AR15">
        <v>-3</v>
      </c>
      <c r="AS15">
        <v>-3</v>
      </c>
      <c r="AT15">
        <v>0</v>
      </c>
      <c r="AU15">
        <v>0</v>
      </c>
      <c r="AV15">
        <v>0</v>
      </c>
      <c r="AW15">
        <v>0</v>
      </c>
      <c r="AX15">
        <v>0</v>
      </c>
      <c r="AY15">
        <v>0</v>
      </c>
      <c r="AZ15">
        <v>0</v>
      </c>
      <c r="BA15">
        <v>0</v>
      </c>
      <c r="BB15">
        <v>0</v>
      </c>
      <c r="BC15">
        <v>0</v>
      </c>
      <c r="BD15">
        <v>0</v>
      </c>
      <c r="BE15">
        <v>0</v>
      </c>
      <c r="BF15">
        <v>0</v>
      </c>
      <c r="BG15">
        <v>-3</v>
      </c>
      <c r="DF15">
        <v>382</v>
      </c>
      <c r="DG15">
        <v>304</v>
      </c>
      <c r="DH15">
        <v>3</v>
      </c>
      <c r="DI15">
        <v>5</v>
      </c>
      <c r="DJ15">
        <v>287</v>
      </c>
      <c r="DK15">
        <v>90</v>
      </c>
      <c r="DL15">
        <v>1</v>
      </c>
      <c r="DM15">
        <v>5</v>
      </c>
      <c r="DN15">
        <v>0</v>
      </c>
      <c r="DO15">
        <v>1</v>
      </c>
      <c r="DP15">
        <v>0</v>
      </c>
      <c r="DQ15">
        <v>0</v>
      </c>
      <c r="DR15">
        <v>0</v>
      </c>
      <c r="DS15">
        <v>0</v>
      </c>
      <c r="DT15">
        <v>0</v>
      </c>
      <c r="DU15">
        <v>0</v>
      </c>
      <c r="DV15">
        <v>0</v>
      </c>
      <c r="DW15">
        <v>0</v>
      </c>
      <c r="DX15">
        <v>125</v>
      </c>
      <c r="DY15">
        <v>0</v>
      </c>
      <c r="DZ15">
        <v>10</v>
      </c>
      <c r="EA15">
        <v>127</v>
      </c>
      <c r="EB15">
        <v>0</v>
      </c>
      <c r="EC15">
        <v>0</v>
      </c>
      <c r="ED15">
        <v>262</v>
      </c>
      <c r="EE15">
        <v>209</v>
      </c>
      <c r="EF15">
        <v>-3</v>
      </c>
      <c r="EG15">
        <v>-3</v>
      </c>
      <c r="EH15">
        <v>-3</v>
      </c>
      <c r="EI15">
        <v>-3</v>
      </c>
      <c r="EJ15">
        <v>-3</v>
      </c>
      <c r="EK15">
        <v>-3</v>
      </c>
      <c r="EL15">
        <v>-3</v>
      </c>
      <c r="EM15">
        <v>-3</v>
      </c>
      <c r="EN15">
        <v>-3</v>
      </c>
      <c r="EO15">
        <v>-3</v>
      </c>
      <c r="EP15">
        <v>0</v>
      </c>
      <c r="EQ15">
        <v>60</v>
      </c>
      <c r="ER15">
        <v>30</v>
      </c>
      <c r="ES15">
        <v>2</v>
      </c>
      <c r="ET15">
        <v>3</v>
      </c>
      <c r="EU15">
        <v>3</v>
      </c>
      <c r="EV15">
        <v>1</v>
      </c>
      <c r="EW15">
        <v>0</v>
      </c>
      <c r="EX15">
        <v>0</v>
      </c>
      <c r="EY15">
        <v>0</v>
      </c>
      <c r="EZ15">
        <v>0</v>
      </c>
      <c r="FA15">
        <v>0</v>
      </c>
      <c r="FB15">
        <v>0</v>
      </c>
      <c r="FC15">
        <v>-3</v>
      </c>
    </row>
    <row r="16" spans="1:500" ht="15" customHeight="1" x14ac:dyDescent="0.25">
      <c r="A16" t="s">
        <v>2874</v>
      </c>
      <c r="B16">
        <v>1</v>
      </c>
      <c r="C16">
        <v>11</v>
      </c>
      <c r="D16">
        <v>125</v>
      </c>
      <c r="E16">
        <v>238</v>
      </c>
      <c r="F16">
        <v>1729</v>
      </c>
      <c r="G16">
        <v>78</v>
      </c>
      <c r="H16">
        <v>319</v>
      </c>
      <c r="I16">
        <v>1153</v>
      </c>
      <c r="J16">
        <v>111</v>
      </c>
      <c r="K16">
        <v>-142</v>
      </c>
      <c r="L16">
        <v>0</v>
      </c>
      <c r="M16">
        <v>15</v>
      </c>
      <c r="N16">
        <v>91</v>
      </c>
      <c r="O16">
        <v>0</v>
      </c>
      <c r="P16">
        <v>0</v>
      </c>
      <c r="Q16">
        <v>15</v>
      </c>
      <c r="R16">
        <v>1</v>
      </c>
      <c r="S16">
        <v>1</v>
      </c>
      <c r="T16">
        <v>1</v>
      </c>
      <c r="U16">
        <v>0</v>
      </c>
      <c r="V16">
        <v>0</v>
      </c>
      <c r="W16">
        <v>0</v>
      </c>
      <c r="X16">
        <v>0</v>
      </c>
      <c r="Y16">
        <v>0</v>
      </c>
      <c r="Z16">
        <v>-18</v>
      </c>
      <c r="AA16">
        <v>0</v>
      </c>
      <c r="AB16">
        <v>8</v>
      </c>
      <c r="AC16">
        <v>0</v>
      </c>
      <c r="AD16">
        <v>0</v>
      </c>
      <c r="AE16">
        <v>72</v>
      </c>
      <c r="AF16">
        <v>0</v>
      </c>
      <c r="AG16">
        <v>1</v>
      </c>
      <c r="AH16">
        <v>81</v>
      </c>
      <c r="AI16">
        <v>-69</v>
      </c>
      <c r="AJ16">
        <v>-3</v>
      </c>
      <c r="AK16">
        <v>-3</v>
      </c>
      <c r="AL16">
        <v>-3</v>
      </c>
      <c r="AM16">
        <v>-3</v>
      </c>
      <c r="AN16">
        <v>-3</v>
      </c>
      <c r="AO16">
        <v>-3</v>
      </c>
      <c r="AP16">
        <v>-3</v>
      </c>
      <c r="AQ16">
        <v>-3</v>
      </c>
      <c r="AR16">
        <v>-3</v>
      </c>
      <c r="AS16">
        <v>-3</v>
      </c>
      <c r="AT16">
        <v>0</v>
      </c>
      <c r="AU16">
        <v>0</v>
      </c>
      <c r="AV16">
        <v>0</v>
      </c>
      <c r="AW16">
        <v>0</v>
      </c>
      <c r="AX16">
        <v>0</v>
      </c>
      <c r="AY16">
        <v>0</v>
      </c>
      <c r="AZ16">
        <v>0</v>
      </c>
      <c r="BA16">
        <v>0</v>
      </c>
      <c r="BB16">
        <v>1</v>
      </c>
      <c r="BC16">
        <v>0</v>
      </c>
      <c r="BD16">
        <v>0</v>
      </c>
      <c r="BE16">
        <v>0</v>
      </c>
      <c r="BF16">
        <v>5</v>
      </c>
      <c r="BG16">
        <v>-3</v>
      </c>
      <c r="DF16">
        <v>253</v>
      </c>
      <c r="DG16">
        <v>142</v>
      </c>
      <c r="DH16">
        <v>2</v>
      </c>
      <c r="DI16">
        <v>28</v>
      </c>
      <c r="DJ16">
        <v>195</v>
      </c>
      <c r="DK16">
        <v>30</v>
      </c>
      <c r="DL16">
        <v>1</v>
      </c>
      <c r="DM16">
        <v>10</v>
      </c>
      <c r="DN16">
        <v>1</v>
      </c>
      <c r="DO16">
        <v>0</v>
      </c>
      <c r="DP16">
        <v>1</v>
      </c>
      <c r="DQ16">
        <v>9</v>
      </c>
      <c r="DR16">
        <v>1</v>
      </c>
      <c r="DS16">
        <v>0</v>
      </c>
      <c r="DT16">
        <v>0</v>
      </c>
      <c r="DU16">
        <v>18</v>
      </c>
      <c r="DV16">
        <v>18</v>
      </c>
      <c r="DW16">
        <v>0</v>
      </c>
      <c r="DX16">
        <v>136</v>
      </c>
      <c r="DY16">
        <v>0</v>
      </c>
      <c r="DZ16">
        <v>0</v>
      </c>
      <c r="EA16">
        <v>14</v>
      </c>
      <c r="EB16">
        <v>10</v>
      </c>
      <c r="EC16">
        <v>0</v>
      </c>
      <c r="ED16">
        <v>150</v>
      </c>
      <c r="EE16">
        <v>69</v>
      </c>
      <c r="EF16">
        <v>-3</v>
      </c>
      <c r="EG16">
        <v>-3</v>
      </c>
      <c r="EH16">
        <v>-3</v>
      </c>
      <c r="EI16">
        <v>-3</v>
      </c>
      <c r="EJ16">
        <v>-3</v>
      </c>
      <c r="EK16">
        <v>-3</v>
      </c>
      <c r="EL16">
        <v>-3</v>
      </c>
      <c r="EM16">
        <v>-3</v>
      </c>
      <c r="EN16">
        <v>-3</v>
      </c>
      <c r="EO16">
        <v>-3</v>
      </c>
      <c r="EP16">
        <v>0</v>
      </c>
      <c r="EQ16">
        <v>0</v>
      </c>
      <c r="ER16">
        <v>30</v>
      </c>
      <c r="ES16">
        <v>0</v>
      </c>
      <c r="ET16">
        <v>2</v>
      </c>
      <c r="EU16">
        <v>0</v>
      </c>
      <c r="EV16">
        <v>0</v>
      </c>
      <c r="EW16">
        <v>1</v>
      </c>
      <c r="EX16">
        <v>0</v>
      </c>
      <c r="EY16">
        <v>0</v>
      </c>
      <c r="EZ16">
        <v>0</v>
      </c>
      <c r="FA16">
        <v>5</v>
      </c>
      <c r="FB16">
        <v>0</v>
      </c>
      <c r="FC16">
        <v>-3</v>
      </c>
    </row>
    <row r="17" spans="1:159" x14ac:dyDescent="0.25">
      <c r="A17" t="s">
        <v>2874</v>
      </c>
      <c r="B17">
        <v>1</v>
      </c>
      <c r="C17">
        <v>12</v>
      </c>
      <c r="D17">
        <v>509</v>
      </c>
      <c r="E17">
        <v>1721</v>
      </c>
      <c r="F17">
        <v>2084</v>
      </c>
      <c r="G17">
        <v>501</v>
      </c>
      <c r="H17">
        <v>3236</v>
      </c>
      <c r="I17">
        <v>1247</v>
      </c>
      <c r="J17">
        <v>194</v>
      </c>
      <c r="K17">
        <v>134</v>
      </c>
      <c r="L17">
        <v>2</v>
      </c>
      <c r="M17">
        <v>15</v>
      </c>
      <c r="N17">
        <v>149</v>
      </c>
      <c r="O17">
        <v>30</v>
      </c>
      <c r="P17">
        <v>1</v>
      </c>
      <c r="Q17">
        <v>15</v>
      </c>
      <c r="R17">
        <v>1</v>
      </c>
      <c r="S17">
        <v>1</v>
      </c>
      <c r="T17">
        <v>1</v>
      </c>
      <c r="U17">
        <v>0</v>
      </c>
      <c r="V17">
        <v>0</v>
      </c>
      <c r="W17">
        <v>0</v>
      </c>
      <c r="X17">
        <v>0</v>
      </c>
      <c r="Y17">
        <v>0</v>
      </c>
      <c r="Z17">
        <v>0</v>
      </c>
      <c r="AA17">
        <v>0</v>
      </c>
      <c r="AB17">
        <v>129</v>
      </c>
      <c r="AC17">
        <v>10</v>
      </c>
      <c r="AD17">
        <v>0</v>
      </c>
      <c r="AE17">
        <v>0</v>
      </c>
      <c r="AF17">
        <v>0</v>
      </c>
      <c r="AG17">
        <v>0</v>
      </c>
      <c r="AH17">
        <v>129</v>
      </c>
      <c r="AI17">
        <v>129</v>
      </c>
      <c r="AJ17">
        <v>-3</v>
      </c>
      <c r="AK17">
        <v>-3</v>
      </c>
      <c r="AL17">
        <v>-3</v>
      </c>
      <c r="AM17">
        <v>-3</v>
      </c>
      <c r="AN17">
        <v>-3</v>
      </c>
      <c r="AO17">
        <v>-3</v>
      </c>
      <c r="AP17">
        <v>-3</v>
      </c>
      <c r="AQ17">
        <v>-3</v>
      </c>
      <c r="AR17">
        <v>-3</v>
      </c>
      <c r="AS17">
        <v>-3</v>
      </c>
      <c r="AT17">
        <v>0</v>
      </c>
      <c r="AU17">
        <v>0</v>
      </c>
      <c r="AV17">
        <v>30</v>
      </c>
      <c r="AW17">
        <v>0</v>
      </c>
      <c r="AX17">
        <v>0</v>
      </c>
      <c r="AY17">
        <v>2</v>
      </c>
      <c r="AZ17">
        <v>0</v>
      </c>
      <c r="BA17">
        <v>0</v>
      </c>
      <c r="BB17">
        <v>0</v>
      </c>
      <c r="BC17">
        <v>0</v>
      </c>
      <c r="BD17">
        <v>0</v>
      </c>
      <c r="BE17">
        <v>0</v>
      </c>
      <c r="BF17">
        <v>0</v>
      </c>
      <c r="BG17">
        <v>-3</v>
      </c>
      <c r="DF17">
        <v>60</v>
      </c>
      <c r="DG17">
        <v>-134</v>
      </c>
      <c r="DH17">
        <v>0</v>
      </c>
      <c r="DI17">
        <v>5</v>
      </c>
      <c r="DJ17">
        <v>25</v>
      </c>
      <c r="DK17">
        <v>30</v>
      </c>
      <c r="DL17">
        <v>0</v>
      </c>
      <c r="DM17">
        <v>5</v>
      </c>
      <c r="DN17">
        <v>0</v>
      </c>
      <c r="DO17">
        <v>1</v>
      </c>
      <c r="DP17">
        <v>0</v>
      </c>
      <c r="DQ17">
        <v>0</v>
      </c>
      <c r="DR17">
        <v>0</v>
      </c>
      <c r="DS17">
        <v>0</v>
      </c>
      <c r="DT17">
        <v>0</v>
      </c>
      <c r="DU17">
        <v>0</v>
      </c>
      <c r="DV17">
        <v>0</v>
      </c>
      <c r="DW17">
        <v>0</v>
      </c>
      <c r="DX17">
        <v>0</v>
      </c>
      <c r="DY17">
        <v>0</v>
      </c>
      <c r="DZ17">
        <v>0</v>
      </c>
      <c r="EA17">
        <v>0</v>
      </c>
      <c r="EB17">
        <v>0</v>
      </c>
      <c r="EC17">
        <v>0</v>
      </c>
      <c r="ED17">
        <v>0</v>
      </c>
      <c r="EE17">
        <v>-129</v>
      </c>
      <c r="EF17">
        <v>-3</v>
      </c>
      <c r="EG17">
        <v>-3</v>
      </c>
      <c r="EH17">
        <v>-3</v>
      </c>
      <c r="EI17">
        <v>-3</v>
      </c>
      <c r="EJ17">
        <v>-3</v>
      </c>
      <c r="EK17">
        <v>-3</v>
      </c>
      <c r="EL17">
        <v>-3</v>
      </c>
      <c r="EM17">
        <v>-3</v>
      </c>
      <c r="EN17">
        <v>-3</v>
      </c>
      <c r="EO17">
        <v>-3</v>
      </c>
      <c r="EP17">
        <v>0</v>
      </c>
      <c r="EQ17">
        <v>0</v>
      </c>
      <c r="ER17">
        <v>30</v>
      </c>
      <c r="ES17">
        <v>0</v>
      </c>
      <c r="ET17">
        <v>0</v>
      </c>
      <c r="EU17">
        <v>2</v>
      </c>
      <c r="EV17">
        <v>0</v>
      </c>
      <c r="EW17">
        <v>0</v>
      </c>
      <c r="EX17">
        <v>0</v>
      </c>
      <c r="EY17">
        <v>0</v>
      </c>
      <c r="EZ17">
        <v>0</v>
      </c>
      <c r="FA17">
        <v>0</v>
      </c>
      <c r="FB17">
        <v>0</v>
      </c>
      <c r="FC17">
        <v>-3</v>
      </c>
    </row>
    <row r="18" spans="1:159" x14ac:dyDescent="0.25">
      <c r="A18" t="s">
        <v>2874</v>
      </c>
      <c r="B18">
        <v>1</v>
      </c>
      <c r="C18">
        <v>13</v>
      </c>
      <c r="D18" s="37">
        <v>3467</v>
      </c>
      <c r="E18">
        <v>78</v>
      </c>
      <c r="F18">
        <v>125</v>
      </c>
      <c r="G18">
        <v>5459</v>
      </c>
      <c r="H18">
        <v>4909</v>
      </c>
      <c r="I18">
        <v>1519</v>
      </c>
      <c r="J18">
        <v>303</v>
      </c>
      <c r="K18">
        <v>86</v>
      </c>
      <c r="L18">
        <v>2</v>
      </c>
      <c r="M18">
        <v>25</v>
      </c>
      <c r="N18">
        <v>188</v>
      </c>
      <c r="O18">
        <v>0</v>
      </c>
      <c r="P18">
        <v>1</v>
      </c>
      <c r="Q18">
        <v>5</v>
      </c>
      <c r="R18">
        <v>0</v>
      </c>
      <c r="S18">
        <v>1</v>
      </c>
      <c r="T18">
        <v>0</v>
      </c>
      <c r="U18">
        <v>10</v>
      </c>
      <c r="V18">
        <v>1</v>
      </c>
      <c r="W18">
        <v>0</v>
      </c>
      <c r="X18">
        <v>0</v>
      </c>
      <c r="Y18">
        <v>20</v>
      </c>
      <c r="Z18">
        <v>20</v>
      </c>
      <c r="AA18">
        <v>0</v>
      </c>
      <c r="AB18">
        <v>136</v>
      </c>
      <c r="AC18">
        <v>0</v>
      </c>
      <c r="AD18">
        <v>0</v>
      </c>
      <c r="AE18">
        <v>52</v>
      </c>
      <c r="AF18">
        <v>0</v>
      </c>
      <c r="AG18">
        <v>0</v>
      </c>
      <c r="AH18">
        <v>188</v>
      </c>
      <c r="AI18">
        <v>26</v>
      </c>
      <c r="AJ18">
        <v>-3</v>
      </c>
      <c r="AK18">
        <v>-3</v>
      </c>
      <c r="AL18">
        <v>-3</v>
      </c>
      <c r="AM18">
        <v>-3</v>
      </c>
      <c r="AN18">
        <v>-3</v>
      </c>
      <c r="AO18">
        <v>-3</v>
      </c>
      <c r="AP18">
        <v>-3</v>
      </c>
      <c r="AQ18">
        <v>-3</v>
      </c>
      <c r="AR18">
        <v>-3</v>
      </c>
      <c r="AS18">
        <v>-3</v>
      </c>
      <c r="AT18">
        <v>0</v>
      </c>
      <c r="AU18">
        <v>0</v>
      </c>
      <c r="AV18">
        <v>0</v>
      </c>
      <c r="AW18">
        <v>0</v>
      </c>
      <c r="AX18">
        <v>0</v>
      </c>
      <c r="AY18">
        <v>0</v>
      </c>
      <c r="AZ18">
        <v>0</v>
      </c>
      <c r="BA18">
        <v>0</v>
      </c>
      <c r="BB18">
        <v>8</v>
      </c>
      <c r="BC18">
        <v>0</v>
      </c>
      <c r="BD18">
        <v>2</v>
      </c>
      <c r="BE18">
        <v>0</v>
      </c>
      <c r="BF18">
        <v>90</v>
      </c>
      <c r="BG18">
        <v>-3</v>
      </c>
      <c r="DF18">
        <v>217</v>
      </c>
      <c r="DG18">
        <v>-86</v>
      </c>
      <c r="DH18">
        <v>0</v>
      </c>
      <c r="DI18">
        <v>5</v>
      </c>
      <c r="DJ18">
        <v>182</v>
      </c>
      <c r="DK18">
        <v>30</v>
      </c>
      <c r="DL18">
        <v>0</v>
      </c>
      <c r="DM18">
        <v>5</v>
      </c>
      <c r="DN18">
        <v>0</v>
      </c>
      <c r="DO18">
        <v>0</v>
      </c>
      <c r="DP18">
        <v>1</v>
      </c>
      <c r="DQ18">
        <v>0</v>
      </c>
      <c r="DR18">
        <v>0</v>
      </c>
      <c r="DS18">
        <v>0</v>
      </c>
      <c r="DT18">
        <v>0</v>
      </c>
      <c r="DU18">
        <v>0</v>
      </c>
      <c r="DV18">
        <v>-20</v>
      </c>
      <c r="DW18">
        <v>0</v>
      </c>
      <c r="DX18">
        <v>128</v>
      </c>
      <c r="DY18">
        <v>0</v>
      </c>
      <c r="DZ18">
        <v>10</v>
      </c>
      <c r="EA18">
        <v>24</v>
      </c>
      <c r="EB18">
        <v>0</v>
      </c>
      <c r="EC18">
        <v>0</v>
      </c>
      <c r="ED18">
        <v>162</v>
      </c>
      <c r="EE18">
        <v>-26</v>
      </c>
      <c r="EF18">
        <v>-3</v>
      </c>
      <c r="EG18">
        <v>-3</v>
      </c>
      <c r="EH18">
        <v>-3</v>
      </c>
      <c r="EI18">
        <v>-3</v>
      </c>
      <c r="EJ18">
        <v>-3</v>
      </c>
      <c r="EK18">
        <v>-3</v>
      </c>
      <c r="EL18">
        <v>-3</v>
      </c>
      <c r="EM18">
        <v>-3</v>
      </c>
      <c r="EN18">
        <v>-3</v>
      </c>
      <c r="EO18">
        <v>-3</v>
      </c>
      <c r="EP18">
        <v>0</v>
      </c>
      <c r="EQ18">
        <v>0</v>
      </c>
      <c r="ER18">
        <v>30</v>
      </c>
      <c r="ES18">
        <v>2</v>
      </c>
      <c r="ET18">
        <v>0</v>
      </c>
      <c r="EU18">
        <v>0</v>
      </c>
      <c r="EV18">
        <v>0</v>
      </c>
      <c r="EW18">
        <v>8</v>
      </c>
      <c r="EX18">
        <v>0</v>
      </c>
      <c r="EY18">
        <v>2</v>
      </c>
      <c r="EZ18">
        <v>0</v>
      </c>
      <c r="FA18">
        <v>90</v>
      </c>
      <c r="FB18">
        <v>0</v>
      </c>
      <c r="FC18">
        <v>-3</v>
      </c>
    </row>
    <row r="19" spans="1:159" x14ac:dyDescent="0.25">
      <c r="A19" t="s">
        <v>2873</v>
      </c>
      <c r="B19">
        <v>1</v>
      </c>
      <c r="C19">
        <v>1</v>
      </c>
      <c r="D19">
        <v>501</v>
      </c>
      <c r="E19">
        <v>1247</v>
      </c>
      <c r="F19">
        <v>1729</v>
      </c>
      <c r="G19">
        <v>238</v>
      </c>
      <c r="H19">
        <v>5687</v>
      </c>
      <c r="I19">
        <v>3323</v>
      </c>
      <c r="J19">
        <v>324</v>
      </c>
      <c r="K19">
        <v>136</v>
      </c>
      <c r="L19">
        <v>0</v>
      </c>
      <c r="M19">
        <v>5</v>
      </c>
      <c r="N19">
        <v>209</v>
      </c>
      <c r="O19">
        <v>5</v>
      </c>
      <c r="P19">
        <v>1</v>
      </c>
      <c r="Q19">
        <v>5</v>
      </c>
      <c r="R19">
        <v>0</v>
      </c>
      <c r="S19">
        <v>0</v>
      </c>
      <c r="T19">
        <v>1</v>
      </c>
      <c r="U19">
        <v>0</v>
      </c>
      <c r="V19">
        <v>0</v>
      </c>
      <c r="W19">
        <v>0</v>
      </c>
      <c r="X19">
        <v>0</v>
      </c>
      <c r="Y19">
        <v>0</v>
      </c>
      <c r="Z19">
        <v>0</v>
      </c>
      <c r="AA19">
        <v>0</v>
      </c>
      <c r="AB19">
        <v>121</v>
      </c>
      <c r="AC19">
        <v>0</v>
      </c>
      <c r="AD19">
        <v>0</v>
      </c>
      <c r="AE19">
        <v>88</v>
      </c>
      <c r="AF19">
        <v>0</v>
      </c>
      <c r="AG19">
        <v>0</v>
      </c>
      <c r="AH19">
        <v>209</v>
      </c>
      <c r="AI19">
        <v>76</v>
      </c>
      <c r="AJ19">
        <v>-3</v>
      </c>
      <c r="AK19">
        <v>-3</v>
      </c>
      <c r="AL19">
        <v>-3</v>
      </c>
      <c r="AM19">
        <v>-3</v>
      </c>
      <c r="AN19">
        <v>-3</v>
      </c>
      <c r="AO19">
        <v>-3</v>
      </c>
      <c r="AP19">
        <v>-3</v>
      </c>
      <c r="AQ19">
        <v>-3</v>
      </c>
      <c r="AR19">
        <v>-3</v>
      </c>
      <c r="AS19">
        <v>-3</v>
      </c>
      <c r="AT19">
        <v>5</v>
      </c>
      <c r="AU19">
        <v>0</v>
      </c>
      <c r="AV19">
        <v>0</v>
      </c>
      <c r="AW19">
        <v>0</v>
      </c>
      <c r="AX19">
        <v>1</v>
      </c>
      <c r="AY19">
        <v>0</v>
      </c>
      <c r="AZ19">
        <v>0</v>
      </c>
      <c r="BA19">
        <v>0</v>
      </c>
      <c r="BB19">
        <v>1</v>
      </c>
      <c r="BC19">
        <v>0</v>
      </c>
      <c r="BD19">
        <v>4</v>
      </c>
      <c r="BE19">
        <v>0</v>
      </c>
      <c r="BF19">
        <v>105</v>
      </c>
      <c r="BG19">
        <v>-3</v>
      </c>
      <c r="DF19">
        <v>188</v>
      </c>
      <c r="DG19">
        <v>-136</v>
      </c>
      <c r="DH19">
        <v>0</v>
      </c>
      <c r="DI19">
        <v>5</v>
      </c>
      <c r="DJ19">
        <v>148</v>
      </c>
      <c r="DK19">
        <v>35</v>
      </c>
      <c r="DL19">
        <v>0</v>
      </c>
      <c r="DM19">
        <v>5</v>
      </c>
      <c r="DN19">
        <v>0</v>
      </c>
      <c r="DO19">
        <v>0</v>
      </c>
      <c r="DP19">
        <v>1</v>
      </c>
      <c r="DQ19">
        <v>0</v>
      </c>
      <c r="DR19">
        <v>0</v>
      </c>
      <c r="DS19">
        <v>0</v>
      </c>
      <c r="DT19">
        <v>0</v>
      </c>
      <c r="DU19">
        <v>0</v>
      </c>
      <c r="DV19">
        <v>0</v>
      </c>
      <c r="DW19">
        <v>0</v>
      </c>
      <c r="DX19">
        <v>128</v>
      </c>
      <c r="DY19">
        <v>0</v>
      </c>
      <c r="DZ19">
        <v>0</v>
      </c>
      <c r="EA19">
        <v>5</v>
      </c>
      <c r="EB19">
        <v>0</v>
      </c>
      <c r="EC19">
        <v>0</v>
      </c>
      <c r="ED19">
        <v>133</v>
      </c>
      <c r="EE19">
        <v>-76</v>
      </c>
      <c r="EF19">
        <v>-3</v>
      </c>
      <c r="EG19">
        <v>-3</v>
      </c>
      <c r="EH19">
        <v>-3</v>
      </c>
      <c r="EI19">
        <v>-3</v>
      </c>
      <c r="EJ19">
        <v>-3</v>
      </c>
      <c r="EK19">
        <v>-3</v>
      </c>
      <c r="EL19">
        <v>-3</v>
      </c>
      <c r="EM19">
        <v>-3</v>
      </c>
      <c r="EN19">
        <v>-3</v>
      </c>
      <c r="EO19">
        <v>-3</v>
      </c>
      <c r="EP19">
        <v>5</v>
      </c>
      <c r="EQ19">
        <v>30</v>
      </c>
      <c r="ER19">
        <v>0</v>
      </c>
      <c r="ES19">
        <v>3</v>
      </c>
      <c r="ET19">
        <v>1</v>
      </c>
      <c r="EU19">
        <v>0</v>
      </c>
      <c r="EV19">
        <v>0</v>
      </c>
      <c r="EW19">
        <v>1</v>
      </c>
      <c r="EX19">
        <v>0</v>
      </c>
      <c r="EY19">
        <v>4</v>
      </c>
      <c r="EZ19">
        <v>0</v>
      </c>
      <c r="FA19">
        <v>105</v>
      </c>
      <c r="FB19">
        <v>0</v>
      </c>
      <c r="FC19">
        <v>-3</v>
      </c>
    </row>
    <row r="20" spans="1:159" x14ac:dyDescent="0.25">
      <c r="A20" t="s">
        <v>2873</v>
      </c>
      <c r="B20">
        <v>1</v>
      </c>
      <c r="C20">
        <v>2</v>
      </c>
      <c r="D20">
        <v>501</v>
      </c>
      <c r="E20">
        <v>1247</v>
      </c>
      <c r="F20">
        <v>1729</v>
      </c>
      <c r="G20">
        <v>238</v>
      </c>
      <c r="H20">
        <v>5687</v>
      </c>
      <c r="I20">
        <v>3323</v>
      </c>
      <c r="J20">
        <v>78</v>
      </c>
      <c r="K20">
        <v>-175</v>
      </c>
      <c r="L20">
        <v>0</v>
      </c>
      <c r="M20">
        <v>5</v>
      </c>
      <c r="N20">
        <v>33</v>
      </c>
      <c r="O20">
        <v>35</v>
      </c>
      <c r="P20">
        <v>0</v>
      </c>
      <c r="Q20">
        <v>5</v>
      </c>
      <c r="R20">
        <v>0</v>
      </c>
      <c r="S20">
        <v>0</v>
      </c>
      <c r="T20">
        <v>1</v>
      </c>
      <c r="U20">
        <v>0</v>
      </c>
      <c r="V20">
        <v>0</v>
      </c>
      <c r="W20">
        <v>0</v>
      </c>
      <c r="X20">
        <v>0</v>
      </c>
      <c r="Y20">
        <v>0</v>
      </c>
      <c r="Z20">
        <v>0</v>
      </c>
      <c r="AA20">
        <v>0</v>
      </c>
      <c r="AB20">
        <v>0</v>
      </c>
      <c r="AC20">
        <v>0</v>
      </c>
      <c r="AD20">
        <v>0</v>
      </c>
      <c r="AE20">
        <v>33</v>
      </c>
      <c r="AF20">
        <v>0</v>
      </c>
      <c r="AG20">
        <v>0</v>
      </c>
      <c r="AH20">
        <v>33</v>
      </c>
      <c r="AI20">
        <v>-155</v>
      </c>
      <c r="AJ20">
        <v>-3</v>
      </c>
      <c r="AK20">
        <v>-3</v>
      </c>
      <c r="AL20">
        <v>-3</v>
      </c>
      <c r="AM20">
        <v>-3</v>
      </c>
      <c r="AN20">
        <v>-3</v>
      </c>
      <c r="AO20">
        <v>-3</v>
      </c>
      <c r="AP20">
        <v>-3</v>
      </c>
      <c r="AQ20">
        <v>-3</v>
      </c>
      <c r="AR20">
        <v>-3</v>
      </c>
      <c r="AS20">
        <v>-3</v>
      </c>
      <c r="AT20">
        <v>5</v>
      </c>
      <c r="AU20">
        <v>30</v>
      </c>
      <c r="AV20">
        <v>0</v>
      </c>
      <c r="AW20">
        <v>3</v>
      </c>
      <c r="AX20">
        <v>0</v>
      </c>
      <c r="AY20">
        <v>1</v>
      </c>
      <c r="AZ20">
        <v>0</v>
      </c>
      <c r="BA20">
        <v>0</v>
      </c>
      <c r="BB20">
        <v>1</v>
      </c>
      <c r="BC20">
        <v>0</v>
      </c>
      <c r="BD20">
        <v>0</v>
      </c>
      <c r="BE20">
        <v>0</v>
      </c>
      <c r="BF20">
        <v>5</v>
      </c>
      <c r="BG20">
        <v>-3</v>
      </c>
      <c r="DF20">
        <v>253</v>
      </c>
      <c r="DG20">
        <v>175</v>
      </c>
      <c r="DH20">
        <v>0</v>
      </c>
      <c r="DI20">
        <v>10</v>
      </c>
      <c r="DJ20">
        <v>203</v>
      </c>
      <c r="DK20">
        <v>40</v>
      </c>
      <c r="DL20">
        <v>1</v>
      </c>
      <c r="DM20">
        <v>10</v>
      </c>
      <c r="DN20">
        <v>1</v>
      </c>
      <c r="DO20">
        <v>0</v>
      </c>
      <c r="DP20">
        <v>1</v>
      </c>
      <c r="DQ20">
        <v>0</v>
      </c>
      <c r="DR20">
        <v>0</v>
      </c>
      <c r="DS20">
        <v>0</v>
      </c>
      <c r="DT20">
        <v>0</v>
      </c>
      <c r="DU20">
        <v>0</v>
      </c>
      <c r="DV20">
        <v>0</v>
      </c>
      <c r="DW20">
        <v>0</v>
      </c>
      <c r="DX20">
        <v>131</v>
      </c>
      <c r="DY20">
        <v>0</v>
      </c>
      <c r="DZ20">
        <v>0</v>
      </c>
      <c r="EA20">
        <v>57</v>
      </c>
      <c r="EB20">
        <v>0</v>
      </c>
      <c r="EC20">
        <v>0</v>
      </c>
      <c r="ED20">
        <v>188</v>
      </c>
      <c r="EE20">
        <v>155</v>
      </c>
      <c r="EF20">
        <v>-3</v>
      </c>
      <c r="EG20">
        <v>-3</v>
      </c>
      <c r="EH20">
        <v>-3</v>
      </c>
      <c r="EI20">
        <v>-3</v>
      </c>
      <c r="EJ20">
        <v>-3</v>
      </c>
      <c r="EK20">
        <v>-3</v>
      </c>
      <c r="EL20">
        <v>-3</v>
      </c>
      <c r="EM20">
        <v>-3</v>
      </c>
      <c r="EN20">
        <v>-3</v>
      </c>
      <c r="EO20">
        <v>-3</v>
      </c>
      <c r="EP20">
        <v>10</v>
      </c>
      <c r="EQ20">
        <v>0</v>
      </c>
      <c r="ER20">
        <v>30</v>
      </c>
      <c r="ES20">
        <v>1</v>
      </c>
      <c r="ET20">
        <v>2</v>
      </c>
      <c r="EU20">
        <v>1</v>
      </c>
      <c r="EV20">
        <v>0</v>
      </c>
      <c r="EW20">
        <v>1</v>
      </c>
      <c r="EX20">
        <v>0</v>
      </c>
      <c r="EY20">
        <v>0</v>
      </c>
      <c r="EZ20">
        <v>0</v>
      </c>
      <c r="FA20">
        <v>5</v>
      </c>
      <c r="FB20">
        <v>0</v>
      </c>
      <c r="FC20">
        <v>-3</v>
      </c>
    </row>
    <row r="21" spans="1:159" x14ac:dyDescent="0.25">
      <c r="A21" t="s">
        <v>2873</v>
      </c>
      <c r="B21">
        <v>1</v>
      </c>
      <c r="C21">
        <v>3</v>
      </c>
      <c r="D21">
        <v>501</v>
      </c>
      <c r="E21">
        <v>1247</v>
      </c>
      <c r="F21">
        <v>1729</v>
      </c>
      <c r="G21">
        <v>238</v>
      </c>
      <c r="H21">
        <v>5687</v>
      </c>
      <c r="I21">
        <v>3323</v>
      </c>
      <c r="J21">
        <v>110</v>
      </c>
      <c r="K21">
        <v>-70</v>
      </c>
      <c r="L21">
        <v>0</v>
      </c>
      <c r="M21">
        <v>5</v>
      </c>
      <c r="N21">
        <v>90</v>
      </c>
      <c r="O21">
        <v>5</v>
      </c>
      <c r="P21">
        <v>0</v>
      </c>
      <c r="Q21">
        <v>5</v>
      </c>
      <c r="R21">
        <v>0</v>
      </c>
      <c r="S21">
        <v>0</v>
      </c>
      <c r="T21">
        <v>1</v>
      </c>
      <c r="U21">
        <v>0</v>
      </c>
      <c r="V21">
        <v>0</v>
      </c>
      <c r="W21">
        <v>0</v>
      </c>
      <c r="X21">
        <v>0</v>
      </c>
      <c r="Y21">
        <v>0</v>
      </c>
      <c r="Z21">
        <v>0</v>
      </c>
      <c r="AA21">
        <v>0</v>
      </c>
      <c r="AB21">
        <v>0</v>
      </c>
      <c r="AC21">
        <v>0</v>
      </c>
      <c r="AD21">
        <v>0</v>
      </c>
      <c r="AE21">
        <v>90</v>
      </c>
      <c r="AF21">
        <v>0</v>
      </c>
      <c r="AG21">
        <v>0</v>
      </c>
      <c r="AH21">
        <v>90</v>
      </c>
      <c r="AI21">
        <v>-45</v>
      </c>
      <c r="AJ21">
        <v>-3</v>
      </c>
      <c r="AK21">
        <v>-3</v>
      </c>
      <c r="AL21">
        <v>-3</v>
      </c>
      <c r="AM21">
        <v>-3</v>
      </c>
      <c r="AN21">
        <v>-3</v>
      </c>
      <c r="AO21">
        <v>-3</v>
      </c>
      <c r="AP21">
        <v>-3</v>
      </c>
      <c r="AQ21">
        <v>-3</v>
      </c>
      <c r="AR21">
        <v>-3</v>
      </c>
      <c r="AS21">
        <v>-3</v>
      </c>
      <c r="AT21">
        <v>5</v>
      </c>
      <c r="AU21">
        <v>0</v>
      </c>
      <c r="AV21">
        <v>0</v>
      </c>
      <c r="AW21">
        <v>1</v>
      </c>
      <c r="AX21">
        <v>0</v>
      </c>
      <c r="AY21">
        <v>0</v>
      </c>
      <c r="AZ21">
        <v>0</v>
      </c>
      <c r="BA21">
        <v>0</v>
      </c>
      <c r="BB21">
        <v>2</v>
      </c>
      <c r="BC21">
        <v>1</v>
      </c>
      <c r="BD21">
        <v>0</v>
      </c>
      <c r="BE21">
        <v>25</v>
      </c>
      <c r="BF21">
        <v>10</v>
      </c>
      <c r="BG21">
        <v>-3</v>
      </c>
      <c r="DF21">
        <v>180</v>
      </c>
      <c r="DG21">
        <v>70</v>
      </c>
      <c r="DH21">
        <v>0</v>
      </c>
      <c r="DI21">
        <v>10</v>
      </c>
      <c r="DJ21">
        <v>145</v>
      </c>
      <c r="DK21">
        <v>0</v>
      </c>
      <c r="DL21">
        <v>1</v>
      </c>
      <c r="DM21">
        <v>10</v>
      </c>
      <c r="DN21">
        <v>1</v>
      </c>
      <c r="DO21">
        <v>0</v>
      </c>
      <c r="DP21">
        <v>1</v>
      </c>
      <c r="DQ21">
        <v>0</v>
      </c>
      <c r="DR21">
        <v>0</v>
      </c>
      <c r="DS21">
        <v>0</v>
      </c>
      <c r="DT21">
        <v>0</v>
      </c>
      <c r="DU21">
        <v>0</v>
      </c>
      <c r="DV21">
        <v>0</v>
      </c>
      <c r="DW21">
        <v>0</v>
      </c>
      <c r="DX21">
        <v>129</v>
      </c>
      <c r="DY21">
        <v>0</v>
      </c>
      <c r="DZ21">
        <v>0</v>
      </c>
      <c r="EA21">
        <v>6</v>
      </c>
      <c r="EB21">
        <v>0</v>
      </c>
      <c r="EC21">
        <v>0</v>
      </c>
      <c r="ED21">
        <v>135</v>
      </c>
      <c r="EE21">
        <v>45</v>
      </c>
      <c r="EF21">
        <v>-3</v>
      </c>
      <c r="EG21">
        <v>-3</v>
      </c>
      <c r="EH21">
        <v>-3</v>
      </c>
      <c r="EI21">
        <v>-3</v>
      </c>
      <c r="EJ21">
        <v>-3</v>
      </c>
      <c r="EK21">
        <v>-3</v>
      </c>
      <c r="EL21">
        <v>-3</v>
      </c>
      <c r="EM21">
        <v>-3</v>
      </c>
      <c r="EN21">
        <v>-3</v>
      </c>
      <c r="EO21">
        <v>-3</v>
      </c>
      <c r="EP21">
        <v>0</v>
      </c>
      <c r="EQ21">
        <v>0</v>
      </c>
      <c r="ER21">
        <v>0</v>
      </c>
      <c r="ES21">
        <v>0</v>
      </c>
      <c r="ET21">
        <v>0</v>
      </c>
      <c r="EU21">
        <v>0</v>
      </c>
      <c r="EV21">
        <v>0</v>
      </c>
      <c r="EW21">
        <v>2</v>
      </c>
      <c r="EX21">
        <v>0</v>
      </c>
      <c r="EY21">
        <v>0</v>
      </c>
      <c r="EZ21">
        <v>1</v>
      </c>
      <c r="FA21">
        <v>10</v>
      </c>
      <c r="FB21">
        <v>25</v>
      </c>
      <c r="FC21">
        <v>-3</v>
      </c>
    </row>
    <row r="22" spans="1:159" x14ac:dyDescent="0.25">
      <c r="A22" t="s">
        <v>2873</v>
      </c>
      <c r="B22">
        <v>2</v>
      </c>
      <c r="C22">
        <v>1</v>
      </c>
      <c r="D22">
        <v>58</v>
      </c>
      <c r="E22">
        <v>7314</v>
      </c>
      <c r="F22">
        <v>1721</v>
      </c>
      <c r="G22">
        <v>4905</v>
      </c>
      <c r="H22">
        <v>2084</v>
      </c>
      <c r="I22">
        <v>3236</v>
      </c>
      <c r="J22">
        <v>272</v>
      </c>
      <c r="K22">
        <v>25</v>
      </c>
      <c r="L22">
        <v>0</v>
      </c>
      <c r="M22">
        <v>26</v>
      </c>
      <c r="N22">
        <v>206</v>
      </c>
      <c r="O22">
        <v>40</v>
      </c>
      <c r="P22">
        <v>1</v>
      </c>
      <c r="Q22">
        <v>10</v>
      </c>
      <c r="R22">
        <v>1</v>
      </c>
      <c r="S22">
        <v>0</v>
      </c>
      <c r="T22">
        <v>1</v>
      </c>
      <c r="U22">
        <v>8</v>
      </c>
      <c r="V22">
        <v>1</v>
      </c>
      <c r="W22">
        <v>0</v>
      </c>
      <c r="X22">
        <v>0</v>
      </c>
      <c r="Y22">
        <v>16</v>
      </c>
      <c r="Z22">
        <v>16</v>
      </c>
      <c r="AA22">
        <v>0</v>
      </c>
      <c r="AB22">
        <v>79</v>
      </c>
      <c r="AC22">
        <v>0</v>
      </c>
      <c r="AD22">
        <v>0</v>
      </c>
      <c r="AE22">
        <v>112</v>
      </c>
      <c r="AF22">
        <v>0</v>
      </c>
      <c r="AG22">
        <v>0</v>
      </c>
      <c r="AH22">
        <v>191</v>
      </c>
      <c r="AI22">
        <v>69</v>
      </c>
      <c r="AJ22">
        <v>-3</v>
      </c>
      <c r="AK22">
        <v>-3</v>
      </c>
      <c r="AL22">
        <v>-3</v>
      </c>
      <c r="AM22">
        <v>-3</v>
      </c>
      <c r="AN22">
        <v>-3</v>
      </c>
      <c r="AO22">
        <v>-3</v>
      </c>
      <c r="AP22">
        <v>-3</v>
      </c>
      <c r="AQ22">
        <v>-3</v>
      </c>
      <c r="AR22">
        <v>-3</v>
      </c>
      <c r="AS22">
        <v>-3</v>
      </c>
      <c r="AT22">
        <v>10</v>
      </c>
      <c r="AU22">
        <v>0</v>
      </c>
      <c r="AV22">
        <v>30</v>
      </c>
      <c r="AW22">
        <v>1</v>
      </c>
      <c r="AX22">
        <v>2</v>
      </c>
      <c r="AY22">
        <v>1</v>
      </c>
      <c r="AZ22">
        <v>0</v>
      </c>
      <c r="BA22">
        <v>0</v>
      </c>
      <c r="BB22">
        <v>0</v>
      </c>
      <c r="BC22">
        <v>0</v>
      </c>
      <c r="BD22">
        <v>0</v>
      </c>
      <c r="BE22">
        <v>0</v>
      </c>
      <c r="BF22">
        <v>0</v>
      </c>
      <c r="BG22">
        <v>-3</v>
      </c>
      <c r="DF22">
        <v>247</v>
      </c>
      <c r="DG22">
        <v>-25</v>
      </c>
      <c r="DH22">
        <v>0</v>
      </c>
      <c r="DI22">
        <v>15</v>
      </c>
      <c r="DJ22">
        <v>142</v>
      </c>
      <c r="DK22">
        <v>90</v>
      </c>
      <c r="DL22">
        <v>0</v>
      </c>
      <c r="DM22">
        <v>15</v>
      </c>
      <c r="DN22">
        <v>1</v>
      </c>
      <c r="DO22">
        <v>1</v>
      </c>
      <c r="DP22">
        <v>1</v>
      </c>
      <c r="DQ22">
        <v>0</v>
      </c>
      <c r="DR22">
        <v>0</v>
      </c>
      <c r="DS22">
        <v>0</v>
      </c>
      <c r="DT22">
        <v>0</v>
      </c>
      <c r="DU22">
        <v>0</v>
      </c>
      <c r="DV22">
        <v>-16</v>
      </c>
      <c r="DW22">
        <v>0</v>
      </c>
      <c r="DX22">
        <v>122</v>
      </c>
      <c r="DY22">
        <v>0</v>
      </c>
      <c r="DZ22">
        <v>0</v>
      </c>
      <c r="EA22">
        <v>0</v>
      </c>
      <c r="EB22">
        <v>0</v>
      </c>
      <c r="EC22">
        <v>0</v>
      </c>
      <c r="ED22">
        <v>122</v>
      </c>
      <c r="EE22">
        <v>-69</v>
      </c>
      <c r="EF22">
        <v>-3</v>
      </c>
      <c r="EG22">
        <v>-3</v>
      </c>
      <c r="EH22">
        <v>-3</v>
      </c>
      <c r="EI22">
        <v>-3</v>
      </c>
      <c r="EJ22">
        <v>-3</v>
      </c>
      <c r="EK22">
        <v>-3</v>
      </c>
      <c r="EL22">
        <v>-3</v>
      </c>
      <c r="EM22">
        <v>-3</v>
      </c>
      <c r="EN22">
        <v>-3</v>
      </c>
      <c r="EO22">
        <v>-3</v>
      </c>
      <c r="EP22">
        <v>0</v>
      </c>
      <c r="EQ22">
        <v>60</v>
      </c>
      <c r="ER22">
        <v>30</v>
      </c>
      <c r="ES22">
        <v>3</v>
      </c>
      <c r="ET22">
        <v>2</v>
      </c>
      <c r="EU22">
        <v>3</v>
      </c>
      <c r="EV22">
        <v>0</v>
      </c>
      <c r="EW22">
        <v>0</v>
      </c>
      <c r="EX22">
        <v>0</v>
      </c>
      <c r="EY22">
        <v>0</v>
      </c>
      <c r="EZ22">
        <v>0</v>
      </c>
      <c r="FA22">
        <v>0</v>
      </c>
      <c r="FB22">
        <v>0</v>
      </c>
      <c r="FC22">
        <v>-3</v>
      </c>
    </row>
    <row r="23" spans="1:159" x14ac:dyDescent="0.25">
      <c r="A23" t="s">
        <v>2873</v>
      </c>
      <c r="B23">
        <v>2</v>
      </c>
      <c r="C23">
        <v>2</v>
      </c>
      <c r="D23">
        <v>58</v>
      </c>
      <c r="E23">
        <v>7314</v>
      </c>
      <c r="F23">
        <v>1721</v>
      </c>
      <c r="G23">
        <v>4905</v>
      </c>
      <c r="H23">
        <v>2084</v>
      </c>
      <c r="I23">
        <v>3236</v>
      </c>
      <c r="J23">
        <v>147</v>
      </c>
      <c r="K23">
        <v>-141</v>
      </c>
      <c r="L23">
        <v>0</v>
      </c>
      <c r="M23">
        <v>10</v>
      </c>
      <c r="N23">
        <v>132</v>
      </c>
      <c r="O23">
        <v>5</v>
      </c>
      <c r="P23">
        <v>0</v>
      </c>
      <c r="Q23">
        <v>10</v>
      </c>
      <c r="R23">
        <v>1</v>
      </c>
      <c r="S23">
        <v>0</v>
      </c>
      <c r="T23">
        <v>1</v>
      </c>
      <c r="U23">
        <v>0</v>
      </c>
      <c r="V23">
        <v>0</v>
      </c>
      <c r="W23">
        <v>0</v>
      </c>
      <c r="X23">
        <v>0</v>
      </c>
      <c r="Y23">
        <v>0</v>
      </c>
      <c r="Z23">
        <v>0</v>
      </c>
      <c r="AA23">
        <v>0</v>
      </c>
      <c r="AB23">
        <v>132</v>
      </c>
      <c r="AC23">
        <v>0</v>
      </c>
      <c r="AD23">
        <v>0</v>
      </c>
      <c r="AE23">
        <v>0</v>
      </c>
      <c r="AF23">
        <v>0</v>
      </c>
      <c r="AG23">
        <v>0</v>
      </c>
      <c r="AH23">
        <v>132</v>
      </c>
      <c r="AI23">
        <v>-61</v>
      </c>
      <c r="AJ23">
        <v>-3</v>
      </c>
      <c r="AK23">
        <v>-3</v>
      </c>
      <c r="AL23">
        <v>-3</v>
      </c>
      <c r="AM23">
        <v>-3</v>
      </c>
      <c r="AN23">
        <v>-3</v>
      </c>
      <c r="AO23">
        <v>-3</v>
      </c>
      <c r="AP23">
        <v>-3</v>
      </c>
      <c r="AQ23">
        <v>-3</v>
      </c>
      <c r="AR23">
        <v>-3</v>
      </c>
      <c r="AS23">
        <v>-3</v>
      </c>
      <c r="AT23">
        <v>5</v>
      </c>
      <c r="AU23">
        <v>0</v>
      </c>
      <c r="AV23">
        <v>0</v>
      </c>
      <c r="AW23">
        <v>0</v>
      </c>
      <c r="AX23">
        <v>1</v>
      </c>
      <c r="AY23">
        <v>0</v>
      </c>
      <c r="AZ23">
        <v>0</v>
      </c>
      <c r="BA23">
        <v>1</v>
      </c>
      <c r="BB23">
        <v>0</v>
      </c>
      <c r="BC23">
        <v>1</v>
      </c>
      <c r="BD23">
        <v>0</v>
      </c>
      <c r="BE23">
        <v>30</v>
      </c>
      <c r="BF23">
        <v>0</v>
      </c>
      <c r="BG23">
        <v>-3</v>
      </c>
      <c r="DF23">
        <v>288</v>
      </c>
      <c r="DG23">
        <v>141</v>
      </c>
      <c r="DH23">
        <v>0</v>
      </c>
      <c r="DI23">
        <v>10</v>
      </c>
      <c r="DJ23">
        <v>213</v>
      </c>
      <c r="DK23">
        <v>35</v>
      </c>
      <c r="DL23">
        <v>1</v>
      </c>
      <c r="DM23">
        <v>10</v>
      </c>
      <c r="DN23">
        <v>1</v>
      </c>
      <c r="DO23">
        <v>0</v>
      </c>
      <c r="DP23">
        <v>1</v>
      </c>
      <c r="DQ23">
        <v>0</v>
      </c>
      <c r="DR23">
        <v>0</v>
      </c>
      <c r="DS23">
        <v>0</v>
      </c>
      <c r="DT23">
        <v>0</v>
      </c>
      <c r="DU23">
        <v>0</v>
      </c>
      <c r="DV23">
        <v>0</v>
      </c>
      <c r="DW23">
        <v>0</v>
      </c>
      <c r="DX23">
        <v>123</v>
      </c>
      <c r="DY23">
        <v>0</v>
      </c>
      <c r="DZ23">
        <v>0</v>
      </c>
      <c r="EA23">
        <v>70</v>
      </c>
      <c r="EB23">
        <v>0</v>
      </c>
      <c r="EC23">
        <v>0</v>
      </c>
      <c r="ED23">
        <v>193</v>
      </c>
      <c r="EE23">
        <v>61</v>
      </c>
      <c r="EF23">
        <v>-3</v>
      </c>
      <c r="EG23">
        <v>-3</v>
      </c>
      <c r="EH23">
        <v>-3</v>
      </c>
      <c r="EI23">
        <v>-3</v>
      </c>
      <c r="EJ23">
        <v>-3</v>
      </c>
      <c r="EK23">
        <v>-3</v>
      </c>
      <c r="EL23">
        <v>-3</v>
      </c>
      <c r="EM23">
        <v>-3</v>
      </c>
      <c r="EN23">
        <v>-3</v>
      </c>
      <c r="EO23">
        <v>-3</v>
      </c>
      <c r="EP23">
        <v>5</v>
      </c>
      <c r="EQ23">
        <v>30</v>
      </c>
      <c r="ER23">
        <v>0</v>
      </c>
      <c r="ES23">
        <v>1</v>
      </c>
      <c r="ET23">
        <v>0</v>
      </c>
      <c r="EU23">
        <v>3</v>
      </c>
      <c r="EV23">
        <v>0</v>
      </c>
      <c r="EW23">
        <v>0</v>
      </c>
      <c r="EX23">
        <v>1</v>
      </c>
      <c r="EY23">
        <v>0</v>
      </c>
      <c r="EZ23">
        <v>1</v>
      </c>
      <c r="FA23">
        <v>0</v>
      </c>
      <c r="FB23">
        <v>30</v>
      </c>
      <c r="FC23">
        <v>-3</v>
      </c>
    </row>
    <row r="24" spans="1:159" x14ac:dyDescent="0.25">
      <c r="A24" t="s">
        <v>2873</v>
      </c>
      <c r="B24">
        <v>2</v>
      </c>
      <c r="C24">
        <v>3</v>
      </c>
      <c r="D24">
        <v>58</v>
      </c>
      <c r="E24">
        <v>7314</v>
      </c>
      <c r="F24">
        <v>1721</v>
      </c>
      <c r="G24">
        <v>4905</v>
      </c>
      <c r="H24">
        <v>2084</v>
      </c>
      <c r="I24">
        <v>3236</v>
      </c>
      <c r="J24">
        <v>353</v>
      </c>
      <c r="K24">
        <v>100</v>
      </c>
      <c r="L24">
        <v>0</v>
      </c>
      <c r="M24">
        <v>26</v>
      </c>
      <c r="N24">
        <v>282</v>
      </c>
      <c r="O24">
        <v>40</v>
      </c>
      <c r="P24">
        <v>1</v>
      </c>
      <c r="Q24">
        <v>10</v>
      </c>
      <c r="R24">
        <v>1</v>
      </c>
      <c r="S24">
        <v>0</v>
      </c>
      <c r="T24">
        <v>1</v>
      </c>
      <c r="U24">
        <v>8</v>
      </c>
      <c r="V24">
        <v>1</v>
      </c>
      <c r="W24">
        <v>0</v>
      </c>
      <c r="X24">
        <v>0</v>
      </c>
      <c r="Y24">
        <v>16</v>
      </c>
      <c r="Z24">
        <v>16</v>
      </c>
      <c r="AA24">
        <v>0</v>
      </c>
      <c r="AB24">
        <v>136</v>
      </c>
      <c r="AC24">
        <v>0</v>
      </c>
      <c r="AD24">
        <v>10</v>
      </c>
      <c r="AE24">
        <v>116</v>
      </c>
      <c r="AF24">
        <v>0</v>
      </c>
      <c r="AG24">
        <v>0</v>
      </c>
      <c r="AH24">
        <v>262</v>
      </c>
      <c r="AI24">
        <v>119</v>
      </c>
      <c r="AJ24">
        <v>-3</v>
      </c>
      <c r="AK24">
        <v>-3</v>
      </c>
      <c r="AL24">
        <v>-3</v>
      </c>
      <c r="AM24">
        <v>-3</v>
      </c>
      <c r="AN24">
        <v>-3</v>
      </c>
      <c r="AO24">
        <v>-3</v>
      </c>
      <c r="AP24">
        <v>-3</v>
      </c>
      <c r="AQ24">
        <v>-3</v>
      </c>
      <c r="AR24">
        <v>-3</v>
      </c>
      <c r="AS24">
        <v>-3</v>
      </c>
      <c r="AT24">
        <v>10</v>
      </c>
      <c r="AU24">
        <v>0</v>
      </c>
      <c r="AV24">
        <v>30</v>
      </c>
      <c r="AW24">
        <v>2</v>
      </c>
      <c r="AX24">
        <v>1</v>
      </c>
      <c r="AY24">
        <v>1</v>
      </c>
      <c r="AZ24">
        <v>0</v>
      </c>
      <c r="BA24">
        <v>0</v>
      </c>
      <c r="BB24">
        <v>1</v>
      </c>
      <c r="BC24">
        <v>1</v>
      </c>
      <c r="BD24">
        <v>0</v>
      </c>
      <c r="BE24">
        <v>25</v>
      </c>
      <c r="BF24">
        <v>5</v>
      </c>
      <c r="BG24">
        <v>-3</v>
      </c>
      <c r="DF24">
        <v>253</v>
      </c>
      <c r="DG24">
        <v>-100</v>
      </c>
      <c r="DH24">
        <v>0</v>
      </c>
      <c r="DI24">
        <v>15</v>
      </c>
      <c r="DJ24">
        <v>173</v>
      </c>
      <c r="DK24">
        <v>40</v>
      </c>
      <c r="DL24">
        <v>0</v>
      </c>
      <c r="DM24">
        <v>15</v>
      </c>
      <c r="DN24">
        <v>1</v>
      </c>
      <c r="DO24">
        <v>1</v>
      </c>
      <c r="DP24">
        <v>1</v>
      </c>
      <c r="DQ24">
        <v>0</v>
      </c>
      <c r="DR24">
        <v>0</v>
      </c>
      <c r="DS24">
        <v>0</v>
      </c>
      <c r="DT24">
        <v>0</v>
      </c>
      <c r="DU24">
        <v>0</v>
      </c>
      <c r="DV24">
        <v>-16</v>
      </c>
      <c r="DW24">
        <v>0</v>
      </c>
      <c r="DX24">
        <v>121</v>
      </c>
      <c r="DY24">
        <v>0</v>
      </c>
      <c r="DZ24">
        <v>10</v>
      </c>
      <c r="EA24">
        <v>12</v>
      </c>
      <c r="EB24">
        <v>10</v>
      </c>
      <c r="EC24">
        <v>0</v>
      </c>
      <c r="ED24">
        <v>143</v>
      </c>
      <c r="EE24">
        <v>-119</v>
      </c>
      <c r="EF24">
        <v>-3</v>
      </c>
      <c r="EG24">
        <v>-3</v>
      </c>
      <c r="EH24">
        <v>-3</v>
      </c>
      <c r="EI24">
        <v>-3</v>
      </c>
      <c r="EJ24">
        <v>-3</v>
      </c>
      <c r="EK24">
        <v>-3</v>
      </c>
      <c r="EL24">
        <v>-3</v>
      </c>
      <c r="EM24">
        <v>-3</v>
      </c>
      <c r="EN24">
        <v>-3</v>
      </c>
      <c r="EO24">
        <v>-3</v>
      </c>
      <c r="EP24">
        <v>10</v>
      </c>
      <c r="EQ24">
        <v>0</v>
      </c>
      <c r="ER24">
        <v>30</v>
      </c>
      <c r="ES24">
        <v>2</v>
      </c>
      <c r="ET24">
        <v>1</v>
      </c>
      <c r="EU24">
        <v>1</v>
      </c>
      <c r="EV24">
        <v>0</v>
      </c>
      <c r="EW24">
        <v>1</v>
      </c>
      <c r="EX24">
        <v>0</v>
      </c>
      <c r="EY24">
        <v>0</v>
      </c>
      <c r="EZ24">
        <v>1</v>
      </c>
      <c r="FA24">
        <v>5</v>
      </c>
      <c r="FB24">
        <v>25</v>
      </c>
      <c r="FC24">
        <v>-3</v>
      </c>
    </row>
    <row r="25" spans="1:159" x14ac:dyDescent="0.25">
      <c r="A25" t="s">
        <v>2873</v>
      </c>
      <c r="B25">
        <v>3</v>
      </c>
      <c r="C25">
        <v>1</v>
      </c>
      <c r="D25">
        <v>811</v>
      </c>
      <c r="E25">
        <v>509</v>
      </c>
      <c r="F25">
        <v>125</v>
      </c>
      <c r="G25">
        <v>319</v>
      </c>
      <c r="H25">
        <v>1153</v>
      </c>
      <c r="I25">
        <v>6153</v>
      </c>
      <c r="J25">
        <v>116</v>
      </c>
      <c r="K25">
        <v>-183</v>
      </c>
      <c r="L25">
        <v>0</v>
      </c>
      <c r="M25">
        <v>0</v>
      </c>
      <c r="N25">
        <v>56</v>
      </c>
      <c r="O25">
        <v>60</v>
      </c>
      <c r="P25">
        <v>0</v>
      </c>
      <c r="Q25">
        <v>0</v>
      </c>
      <c r="R25">
        <v>0</v>
      </c>
      <c r="S25">
        <v>0</v>
      </c>
      <c r="T25">
        <v>0</v>
      </c>
      <c r="U25">
        <v>0</v>
      </c>
      <c r="V25">
        <v>0</v>
      </c>
      <c r="W25">
        <v>0</v>
      </c>
      <c r="X25">
        <v>0</v>
      </c>
      <c r="Y25">
        <v>0</v>
      </c>
      <c r="Z25">
        <v>0</v>
      </c>
      <c r="AA25">
        <v>0</v>
      </c>
      <c r="AB25">
        <v>41</v>
      </c>
      <c r="AC25">
        <v>0</v>
      </c>
      <c r="AD25">
        <v>0</v>
      </c>
      <c r="AE25">
        <v>0</v>
      </c>
      <c r="AF25">
        <v>0</v>
      </c>
      <c r="AG25">
        <v>0</v>
      </c>
      <c r="AH25">
        <v>41</v>
      </c>
      <c r="AI25">
        <v>-193</v>
      </c>
      <c r="AJ25">
        <v>-3</v>
      </c>
      <c r="AK25">
        <v>-3</v>
      </c>
      <c r="AL25">
        <v>-3</v>
      </c>
      <c r="AM25">
        <v>-3</v>
      </c>
      <c r="AN25">
        <v>-3</v>
      </c>
      <c r="AO25">
        <v>-3</v>
      </c>
      <c r="AP25">
        <v>-3</v>
      </c>
      <c r="AQ25">
        <v>-3</v>
      </c>
      <c r="AR25">
        <v>-3</v>
      </c>
      <c r="AS25">
        <v>-3</v>
      </c>
      <c r="AT25">
        <v>0</v>
      </c>
      <c r="AU25">
        <v>30</v>
      </c>
      <c r="AV25">
        <v>30</v>
      </c>
      <c r="AW25">
        <v>0</v>
      </c>
      <c r="AX25">
        <v>3</v>
      </c>
      <c r="AY25">
        <v>2</v>
      </c>
      <c r="AZ25">
        <v>0</v>
      </c>
      <c r="BA25">
        <v>0</v>
      </c>
      <c r="BB25">
        <v>0</v>
      </c>
      <c r="BC25">
        <v>0</v>
      </c>
      <c r="BD25">
        <v>0</v>
      </c>
      <c r="BE25">
        <v>0</v>
      </c>
      <c r="BF25">
        <v>0</v>
      </c>
      <c r="BG25">
        <v>-3</v>
      </c>
      <c r="DF25">
        <v>299</v>
      </c>
      <c r="DG25">
        <v>183</v>
      </c>
      <c r="DH25">
        <v>0</v>
      </c>
      <c r="DI25">
        <v>10</v>
      </c>
      <c r="DJ25">
        <v>249</v>
      </c>
      <c r="DK25">
        <v>40</v>
      </c>
      <c r="DL25">
        <v>1</v>
      </c>
      <c r="DM25">
        <v>10</v>
      </c>
      <c r="DN25">
        <v>0</v>
      </c>
      <c r="DO25">
        <v>1</v>
      </c>
      <c r="DP25">
        <v>1</v>
      </c>
      <c r="DQ25">
        <v>0</v>
      </c>
      <c r="DR25">
        <v>0</v>
      </c>
      <c r="DS25">
        <v>0</v>
      </c>
      <c r="DT25">
        <v>0</v>
      </c>
      <c r="DU25">
        <v>0</v>
      </c>
      <c r="DV25">
        <v>0</v>
      </c>
      <c r="DW25">
        <v>0</v>
      </c>
      <c r="DX25">
        <v>128</v>
      </c>
      <c r="DY25">
        <v>0</v>
      </c>
      <c r="DZ25">
        <v>0</v>
      </c>
      <c r="EA25">
        <v>106</v>
      </c>
      <c r="EB25">
        <v>0</v>
      </c>
      <c r="EC25">
        <v>0</v>
      </c>
      <c r="ED25">
        <v>234</v>
      </c>
      <c r="EE25">
        <v>193</v>
      </c>
      <c r="EF25">
        <v>-3</v>
      </c>
      <c r="EG25">
        <v>-3</v>
      </c>
      <c r="EH25">
        <v>-3</v>
      </c>
      <c r="EI25">
        <v>-3</v>
      </c>
      <c r="EJ25">
        <v>-3</v>
      </c>
      <c r="EK25">
        <v>-3</v>
      </c>
      <c r="EL25">
        <v>-3</v>
      </c>
      <c r="EM25">
        <v>-3</v>
      </c>
      <c r="EN25">
        <v>-3</v>
      </c>
      <c r="EO25">
        <v>-3</v>
      </c>
      <c r="EP25">
        <v>10</v>
      </c>
      <c r="EQ25">
        <v>0</v>
      </c>
      <c r="ER25">
        <v>30</v>
      </c>
      <c r="ES25">
        <v>1</v>
      </c>
      <c r="ET25">
        <v>1</v>
      </c>
      <c r="EU25">
        <v>2</v>
      </c>
      <c r="EV25">
        <v>0</v>
      </c>
      <c r="EW25">
        <v>0</v>
      </c>
      <c r="EX25">
        <v>0</v>
      </c>
      <c r="EY25">
        <v>0</v>
      </c>
      <c r="EZ25">
        <v>0</v>
      </c>
      <c r="FA25">
        <v>0</v>
      </c>
      <c r="FB25">
        <v>0</v>
      </c>
      <c r="FC25">
        <v>-3</v>
      </c>
    </row>
    <row r="26" spans="1:159" x14ac:dyDescent="0.25">
      <c r="A26" t="s">
        <v>2873</v>
      </c>
      <c r="B26">
        <v>3</v>
      </c>
      <c r="C26">
        <v>2</v>
      </c>
      <c r="D26">
        <v>811</v>
      </c>
      <c r="E26">
        <v>509</v>
      </c>
      <c r="F26">
        <v>125</v>
      </c>
      <c r="G26">
        <v>319</v>
      </c>
      <c r="H26">
        <v>1153</v>
      </c>
      <c r="I26">
        <v>6153</v>
      </c>
      <c r="J26">
        <v>159</v>
      </c>
      <c r="K26">
        <v>-161</v>
      </c>
      <c r="L26">
        <v>0</v>
      </c>
      <c r="M26">
        <v>5</v>
      </c>
      <c r="N26">
        <v>114</v>
      </c>
      <c r="O26">
        <v>40</v>
      </c>
      <c r="P26">
        <v>0</v>
      </c>
      <c r="Q26">
        <v>5</v>
      </c>
      <c r="R26">
        <v>0</v>
      </c>
      <c r="S26">
        <v>1</v>
      </c>
      <c r="T26">
        <v>0</v>
      </c>
      <c r="U26">
        <v>0</v>
      </c>
      <c r="V26">
        <v>0</v>
      </c>
      <c r="W26">
        <v>0</v>
      </c>
      <c r="X26">
        <v>0</v>
      </c>
      <c r="Y26">
        <v>0</v>
      </c>
      <c r="Z26">
        <v>0</v>
      </c>
      <c r="AA26">
        <v>0</v>
      </c>
      <c r="AB26">
        <v>78</v>
      </c>
      <c r="AC26">
        <v>0</v>
      </c>
      <c r="AD26">
        <v>0</v>
      </c>
      <c r="AE26">
        <v>11</v>
      </c>
      <c r="AF26">
        <v>10</v>
      </c>
      <c r="AG26">
        <v>0</v>
      </c>
      <c r="AH26">
        <v>89</v>
      </c>
      <c r="AI26">
        <v>-151</v>
      </c>
      <c r="AJ26">
        <v>-3</v>
      </c>
      <c r="AK26">
        <v>-3</v>
      </c>
      <c r="AL26">
        <v>-3</v>
      </c>
      <c r="AM26">
        <v>-3</v>
      </c>
      <c r="AN26">
        <v>-3</v>
      </c>
      <c r="AO26">
        <v>-3</v>
      </c>
      <c r="AP26">
        <v>-3</v>
      </c>
      <c r="AQ26">
        <v>-3</v>
      </c>
      <c r="AR26">
        <v>-3</v>
      </c>
      <c r="AS26">
        <v>-3</v>
      </c>
      <c r="AT26">
        <v>10</v>
      </c>
      <c r="AU26">
        <v>0</v>
      </c>
      <c r="AV26">
        <v>30</v>
      </c>
      <c r="AW26">
        <v>2</v>
      </c>
      <c r="AX26">
        <v>1</v>
      </c>
      <c r="AY26">
        <v>1</v>
      </c>
      <c r="AZ26">
        <v>0</v>
      </c>
      <c r="BA26">
        <v>0</v>
      </c>
      <c r="BB26">
        <v>0</v>
      </c>
      <c r="BC26">
        <v>0</v>
      </c>
      <c r="BD26">
        <v>0</v>
      </c>
      <c r="BE26">
        <v>0</v>
      </c>
      <c r="BF26">
        <v>0</v>
      </c>
      <c r="BG26">
        <v>-3</v>
      </c>
      <c r="DF26">
        <v>320</v>
      </c>
      <c r="DG26">
        <v>161</v>
      </c>
      <c r="DH26">
        <v>0</v>
      </c>
      <c r="DI26">
        <v>15</v>
      </c>
      <c r="DJ26">
        <v>265</v>
      </c>
      <c r="DK26">
        <v>40</v>
      </c>
      <c r="DL26">
        <v>1</v>
      </c>
      <c r="DM26">
        <v>15</v>
      </c>
      <c r="DN26">
        <v>1</v>
      </c>
      <c r="DO26">
        <v>1</v>
      </c>
      <c r="DP26">
        <v>1</v>
      </c>
      <c r="DQ26">
        <v>0</v>
      </c>
      <c r="DR26">
        <v>0</v>
      </c>
      <c r="DS26">
        <v>0</v>
      </c>
      <c r="DT26">
        <v>0</v>
      </c>
      <c r="DU26">
        <v>0</v>
      </c>
      <c r="DV26">
        <v>0</v>
      </c>
      <c r="DW26">
        <v>0</v>
      </c>
      <c r="DX26">
        <v>131</v>
      </c>
      <c r="DY26">
        <v>0</v>
      </c>
      <c r="DZ26">
        <v>0</v>
      </c>
      <c r="EA26">
        <v>99</v>
      </c>
      <c r="EB26">
        <v>0</v>
      </c>
      <c r="EC26">
        <v>10</v>
      </c>
      <c r="ED26">
        <v>240</v>
      </c>
      <c r="EE26">
        <v>151</v>
      </c>
      <c r="EF26">
        <v>-3</v>
      </c>
      <c r="EG26">
        <v>-3</v>
      </c>
      <c r="EH26">
        <v>-3</v>
      </c>
      <c r="EI26">
        <v>-3</v>
      </c>
      <c r="EJ26">
        <v>-3</v>
      </c>
      <c r="EK26">
        <v>-3</v>
      </c>
      <c r="EL26">
        <v>-3</v>
      </c>
      <c r="EM26">
        <v>-3</v>
      </c>
      <c r="EN26">
        <v>-3</v>
      </c>
      <c r="EO26">
        <v>-3</v>
      </c>
      <c r="EP26">
        <v>10</v>
      </c>
      <c r="EQ26">
        <v>0</v>
      </c>
      <c r="ER26">
        <v>30</v>
      </c>
      <c r="ES26">
        <v>2</v>
      </c>
      <c r="ET26">
        <v>1</v>
      </c>
      <c r="EU26">
        <v>1</v>
      </c>
      <c r="EV26">
        <v>0</v>
      </c>
      <c r="EW26">
        <v>0</v>
      </c>
      <c r="EX26">
        <v>0</v>
      </c>
      <c r="EY26">
        <v>0</v>
      </c>
      <c r="EZ26">
        <v>0</v>
      </c>
      <c r="FA26">
        <v>0</v>
      </c>
      <c r="FB26">
        <v>0</v>
      </c>
      <c r="FC26">
        <v>-3</v>
      </c>
    </row>
    <row r="27" spans="1:159" x14ac:dyDescent="0.25">
      <c r="A27" t="s">
        <v>2873</v>
      </c>
      <c r="B27">
        <v>4</v>
      </c>
      <c r="C27">
        <v>1</v>
      </c>
      <c r="D27">
        <v>4909</v>
      </c>
      <c r="E27">
        <v>3467</v>
      </c>
      <c r="F27">
        <v>1519</v>
      </c>
      <c r="G27">
        <v>78</v>
      </c>
      <c r="H27">
        <v>5813</v>
      </c>
      <c r="I27">
        <v>5459</v>
      </c>
      <c r="J27">
        <v>217</v>
      </c>
      <c r="K27">
        <v>-181</v>
      </c>
      <c r="L27">
        <v>0</v>
      </c>
      <c r="M27">
        <v>15</v>
      </c>
      <c r="N27">
        <v>162</v>
      </c>
      <c r="O27">
        <v>40</v>
      </c>
      <c r="P27">
        <v>0</v>
      </c>
      <c r="Q27">
        <v>15</v>
      </c>
      <c r="R27">
        <v>1</v>
      </c>
      <c r="S27">
        <v>1</v>
      </c>
      <c r="T27">
        <v>1</v>
      </c>
      <c r="U27">
        <v>0</v>
      </c>
      <c r="V27">
        <v>0</v>
      </c>
      <c r="W27">
        <v>0</v>
      </c>
      <c r="X27">
        <v>0</v>
      </c>
      <c r="Y27">
        <v>0</v>
      </c>
      <c r="Z27">
        <v>-20</v>
      </c>
      <c r="AA27">
        <v>0</v>
      </c>
      <c r="AB27">
        <v>124</v>
      </c>
      <c r="AC27">
        <v>10</v>
      </c>
      <c r="AD27">
        <v>8</v>
      </c>
      <c r="AE27">
        <v>0</v>
      </c>
      <c r="AF27">
        <v>0</v>
      </c>
      <c r="AG27">
        <v>0</v>
      </c>
      <c r="AH27">
        <v>132</v>
      </c>
      <c r="AI27">
        <v>-136</v>
      </c>
      <c r="AJ27">
        <v>-3</v>
      </c>
      <c r="AK27">
        <v>-3</v>
      </c>
      <c r="AL27">
        <v>-3</v>
      </c>
      <c r="AM27">
        <v>-3</v>
      </c>
      <c r="AN27">
        <v>-3</v>
      </c>
      <c r="AO27">
        <v>-3</v>
      </c>
      <c r="AP27">
        <v>-3</v>
      </c>
      <c r="AQ27">
        <v>-3</v>
      </c>
      <c r="AR27">
        <v>-3</v>
      </c>
      <c r="AS27">
        <v>-3</v>
      </c>
      <c r="AT27">
        <v>10</v>
      </c>
      <c r="AU27">
        <v>0</v>
      </c>
      <c r="AV27">
        <v>30</v>
      </c>
      <c r="AW27">
        <v>2</v>
      </c>
      <c r="AX27">
        <v>1</v>
      </c>
      <c r="AY27">
        <v>1</v>
      </c>
      <c r="AZ27">
        <v>0</v>
      </c>
      <c r="BA27">
        <v>2</v>
      </c>
      <c r="BB27">
        <v>0</v>
      </c>
      <c r="BC27">
        <v>0</v>
      </c>
      <c r="BD27">
        <v>0</v>
      </c>
      <c r="BE27">
        <v>10</v>
      </c>
      <c r="BF27">
        <v>0</v>
      </c>
      <c r="BG27">
        <v>-3</v>
      </c>
      <c r="DF27">
        <v>398</v>
      </c>
      <c r="DG27">
        <v>181</v>
      </c>
      <c r="DH27">
        <v>0</v>
      </c>
      <c r="DI27">
        <v>30</v>
      </c>
      <c r="DJ27">
        <v>293</v>
      </c>
      <c r="DK27">
        <v>65</v>
      </c>
      <c r="DL27">
        <v>1</v>
      </c>
      <c r="DM27">
        <v>10</v>
      </c>
      <c r="DN27">
        <v>1</v>
      </c>
      <c r="DO27">
        <v>1</v>
      </c>
      <c r="DP27">
        <v>0</v>
      </c>
      <c r="DQ27">
        <v>10</v>
      </c>
      <c r="DR27">
        <v>1</v>
      </c>
      <c r="DS27">
        <v>0</v>
      </c>
      <c r="DT27">
        <v>0</v>
      </c>
      <c r="DU27">
        <v>20</v>
      </c>
      <c r="DV27">
        <v>20</v>
      </c>
      <c r="DW27">
        <v>0</v>
      </c>
      <c r="DX27">
        <v>136</v>
      </c>
      <c r="DY27">
        <v>0</v>
      </c>
      <c r="DZ27">
        <v>0</v>
      </c>
      <c r="EA27">
        <v>123</v>
      </c>
      <c r="EB27">
        <v>0</v>
      </c>
      <c r="EC27">
        <v>9</v>
      </c>
      <c r="ED27">
        <v>268</v>
      </c>
      <c r="EE27">
        <v>136</v>
      </c>
      <c r="EF27">
        <v>-3</v>
      </c>
      <c r="EG27">
        <v>-3</v>
      </c>
      <c r="EH27">
        <v>-3</v>
      </c>
      <c r="EI27">
        <v>-3</v>
      </c>
      <c r="EJ27">
        <v>-3</v>
      </c>
      <c r="EK27">
        <v>-3</v>
      </c>
      <c r="EL27">
        <v>-3</v>
      </c>
      <c r="EM27">
        <v>-3</v>
      </c>
      <c r="EN27">
        <v>-3</v>
      </c>
      <c r="EO27">
        <v>-3</v>
      </c>
      <c r="EP27">
        <v>5</v>
      </c>
      <c r="EQ27">
        <v>30</v>
      </c>
      <c r="ER27">
        <v>30</v>
      </c>
      <c r="ES27">
        <v>2</v>
      </c>
      <c r="ET27">
        <v>3</v>
      </c>
      <c r="EU27">
        <v>1</v>
      </c>
      <c r="EV27">
        <v>0</v>
      </c>
      <c r="EW27">
        <v>0</v>
      </c>
      <c r="EX27">
        <v>2</v>
      </c>
      <c r="EY27">
        <v>0</v>
      </c>
      <c r="EZ27">
        <v>0</v>
      </c>
      <c r="FA27">
        <v>0</v>
      </c>
      <c r="FB27">
        <v>10</v>
      </c>
      <c r="FC27">
        <v>-3</v>
      </c>
    </row>
    <row r="28" spans="1:159" x14ac:dyDescent="0.25">
      <c r="A28" t="s">
        <v>2873</v>
      </c>
      <c r="B28">
        <v>4</v>
      </c>
      <c r="C28">
        <v>2</v>
      </c>
      <c r="D28">
        <v>4909</v>
      </c>
      <c r="E28">
        <v>3467</v>
      </c>
      <c r="F28">
        <v>1519</v>
      </c>
      <c r="G28">
        <v>78</v>
      </c>
      <c r="H28">
        <v>5813</v>
      </c>
      <c r="I28">
        <v>5459</v>
      </c>
      <c r="J28">
        <v>313</v>
      </c>
      <c r="K28">
        <v>62</v>
      </c>
      <c r="L28">
        <v>0</v>
      </c>
      <c r="M28">
        <v>10</v>
      </c>
      <c r="N28">
        <v>253</v>
      </c>
      <c r="O28">
        <v>40</v>
      </c>
      <c r="P28">
        <v>1</v>
      </c>
      <c r="Q28">
        <v>10</v>
      </c>
      <c r="R28">
        <v>1</v>
      </c>
      <c r="S28">
        <v>1</v>
      </c>
      <c r="T28">
        <v>0</v>
      </c>
      <c r="U28">
        <v>0</v>
      </c>
      <c r="V28">
        <v>0</v>
      </c>
      <c r="W28">
        <v>0</v>
      </c>
      <c r="X28">
        <v>0</v>
      </c>
      <c r="Y28">
        <v>0</v>
      </c>
      <c r="Z28">
        <v>-18</v>
      </c>
      <c r="AA28">
        <v>0</v>
      </c>
      <c r="AB28">
        <v>115</v>
      </c>
      <c r="AC28">
        <v>0</v>
      </c>
      <c r="AD28">
        <v>0</v>
      </c>
      <c r="AE28">
        <v>113</v>
      </c>
      <c r="AF28">
        <v>0</v>
      </c>
      <c r="AG28">
        <v>0</v>
      </c>
      <c r="AH28">
        <v>228</v>
      </c>
      <c r="AI28">
        <v>90</v>
      </c>
      <c r="AJ28">
        <v>-3</v>
      </c>
      <c r="AK28">
        <v>-3</v>
      </c>
      <c r="AL28">
        <v>-3</v>
      </c>
      <c r="AM28">
        <v>-3</v>
      </c>
      <c r="AN28">
        <v>-3</v>
      </c>
      <c r="AO28">
        <v>-3</v>
      </c>
      <c r="AP28">
        <v>-3</v>
      </c>
      <c r="AQ28">
        <v>-3</v>
      </c>
      <c r="AR28">
        <v>-3</v>
      </c>
      <c r="AS28">
        <v>-3</v>
      </c>
      <c r="AT28">
        <v>10</v>
      </c>
      <c r="AU28">
        <v>0</v>
      </c>
      <c r="AV28">
        <v>30</v>
      </c>
      <c r="AW28">
        <v>1</v>
      </c>
      <c r="AX28">
        <v>2</v>
      </c>
      <c r="AY28">
        <v>1</v>
      </c>
      <c r="AZ28">
        <v>0</v>
      </c>
      <c r="BA28">
        <v>0</v>
      </c>
      <c r="BB28">
        <v>2</v>
      </c>
      <c r="BC28">
        <v>2</v>
      </c>
      <c r="BD28">
        <v>0</v>
      </c>
      <c r="BE28">
        <v>50</v>
      </c>
      <c r="BF28">
        <v>10</v>
      </c>
      <c r="BG28">
        <v>-3</v>
      </c>
      <c r="DF28">
        <v>251</v>
      </c>
      <c r="DG28">
        <v>-62</v>
      </c>
      <c r="DH28">
        <v>0</v>
      </c>
      <c r="DI28">
        <v>28</v>
      </c>
      <c r="DJ28">
        <v>138</v>
      </c>
      <c r="DK28">
        <v>35</v>
      </c>
      <c r="DL28">
        <v>0</v>
      </c>
      <c r="DM28">
        <v>10</v>
      </c>
      <c r="DN28">
        <v>1</v>
      </c>
      <c r="DO28">
        <v>1</v>
      </c>
      <c r="DP28">
        <v>0</v>
      </c>
      <c r="DQ28">
        <v>9</v>
      </c>
      <c r="DR28">
        <v>1</v>
      </c>
      <c r="DS28">
        <v>0</v>
      </c>
      <c r="DT28">
        <v>0</v>
      </c>
      <c r="DU28">
        <v>18</v>
      </c>
      <c r="DV28">
        <v>18</v>
      </c>
      <c r="DW28">
        <v>0</v>
      </c>
      <c r="DX28">
        <v>136</v>
      </c>
      <c r="DY28">
        <v>0</v>
      </c>
      <c r="DZ28">
        <v>0</v>
      </c>
      <c r="EA28">
        <v>2</v>
      </c>
      <c r="EB28">
        <v>0</v>
      </c>
      <c r="EC28">
        <v>0</v>
      </c>
      <c r="ED28">
        <v>138</v>
      </c>
      <c r="EE28">
        <v>-90</v>
      </c>
      <c r="EF28">
        <v>-3</v>
      </c>
      <c r="EG28">
        <v>-3</v>
      </c>
      <c r="EH28">
        <v>-3</v>
      </c>
      <c r="EI28">
        <v>-3</v>
      </c>
      <c r="EJ28">
        <v>-3</v>
      </c>
      <c r="EK28">
        <v>-3</v>
      </c>
      <c r="EL28">
        <v>-3</v>
      </c>
      <c r="EM28">
        <v>-3</v>
      </c>
      <c r="EN28">
        <v>-3</v>
      </c>
      <c r="EO28">
        <v>-3</v>
      </c>
      <c r="EP28">
        <v>5</v>
      </c>
      <c r="EQ28">
        <v>30</v>
      </c>
      <c r="ER28">
        <v>0</v>
      </c>
      <c r="ES28">
        <v>3</v>
      </c>
      <c r="ET28">
        <v>0</v>
      </c>
      <c r="EU28">
        <v>1</v>
      </c>
      <c r="EV28">
        <v>0</v>
      </c>
      <c r="EW28">
        <v>2</v>
      </c>
      <c r="EX28">
        <v>0</v>
      </c>
      <c r="EY28">
        <v>0</v>
      </c>
      <c r="EZ28">
        <v>2</v>
      </c>
      <c r="FA28">
        <v>10</v>
      </c>
      <c r="FB28">
        <v>50</v>
      </c>
      <c r="FC28">
        <v>-3</v>
      </c>
    </row>
    <row r="29" spans="1:159" x14ac:dyDescent="0.25">
      <c r="A29" t="s">
        <v>2873</v>
      </c>
      <c r="B29">
        <v>4</v>
      </c>
      <c r="C29">
        <v>3</v>
      </c>
      <c r="D29">
        <v>4909</v>
      </c>
      <c r="E29">
        <v>3467</v>
      </c>
      <c r="F29">
        <v>1519</v>
      </c>
      <c r="G29">
        <v>78</v>
      </c>
      <c r="H29">
        <v>5813</v>
      </c>
      <c r="I29">
        <v>5459</v>
      </c>
      <c r="J29">
        <v>219</v>
      </c>
      <c r="K29">
        <v>-76</v>
      </c>
      <c r="L29">
        <v>0</v>
      </c>
      <c r="M29">
        <v>27</v>
      </c>
      <c r="N29">
        <v>177</v>
      </c>
      <c r="O29">
        <v>15</v>
      </c>
      <c r="P29">
        <v>0</v>
      </c>
      <c r="Q29">
        <v>5</v>
      </c>
      <c r="R29">
        <v>0</v>
      </c>
      <c r="S29">
        <v>0</v>
      </c>
      <c r="T29">
        <v>1</v>
      </c>
      <c r="U29">
        <v>11</v>
      </c>
      <c r="V29">
        <v>1</v>
      </c>
      <c r="W29">
        <v>0</v>
      </c>
      <c r="X29">
        <v>0</v>
      </c>
      <c r="Y29">
        <v>22</v>
      </c>
      <c r="Z29">
        <v>4</v>
      </c>
      <c r="AA29">
        <v>0</v>
      </c>
      <c r="AB29">
        <v>136</v>
      </c>
      <c r="AC29">
        <v>0</v>
      </c>
      <c r="AD29">
        <v>10</v>
      </c>
      <c r="AE29">
        <v>16</v>
      </c>
      <c r="AF29">
        <v>0</v>
      </c>
      <c r="AG29">
        <v>0</v>
      </c>
      <c r="AH29">
        <v>162</v>
      </c>
      <c r="AI29">
        <v>-55</v>
      </c>
      <c r="AJ29">
        <v>-3</v>
      </c>
      <c r="AK29">
        <v>-3</v>
      </c>
      <c r="AL29">
        <v>-3</v>
      </c>
      <c r="AM29">
        <v>-3</v>
      </c>
      <c r="AN29">
        <v>-3</v>
      </c>
      <c r="AO29">
        <v>-3</v>
      </c>
      <c r="AP29">
        <v>-3</v>
      </c>
      <c r="AQ29">
        <v>-3</v>
      </c>
      <c r="AR29">
        <v>-3</v>
      </c>
      <c r="AS29">
        <v>-3</v>
      </c>
      <c r="AT29">
        <v>15</v>
      </c>
      <c r="AU29">
        <v>0</v>
      </c>
      <c r="AV29">
        <v>0</v>
      </c>
      <c r="AW29">
        <v>1</v>
      </c>
      <c r="AX29">
        <v>1</v>
      </c>
      <c r="AY29">
        <v>1</v>
      </c>
      <c r="AZ29">
        <v>0</v>
      </c>
      <c r="BA29">
        <v>0</v>
      </c>
      <c r="BB29">
        <v>0</v>
      </c>
      <c r="BC29">
        <v>0</v>
      </c>
      <c r="BD29">
        <v>0</v>
      </c>
      <c r="BE29">
        <v>0</v>
      </c>
      <c r="BF29">
        <v>0</v>
      </c>
      <c r="BG29">
        <v>-3</v>
      </c>
      <c r="DF29">
        <v>295</v>
      </c>
      <c r="DG29">
        <v>76</v>
      </c>
      <c r="DH29">
        <v>0</v>
      </c>
      <c r="DI29">
        <v>28</v>
      </c>
      <c r="DJ29">
        <v>227</v>
      </c>
      <c r="DK29">
        <v>40</v>
      </c>
      <c r="DL29">
        <v>1</v>
      </c>
      <c r="DM29">
        <v>10</v>
      </c>
      <c r="DN29">
        <v>1</v>
      </c>
      <c r="DO29">
        <v>1</v>
      </c>
      <c r="DP29">
        <v>0</v>
      </c>
      <c r="DQ29">
        <v>9</v>
      </c>
      <c r="DR29">
        <v>1</v>
      </c>
      <c r="DS29">
        <v>0</v>
      </c>
      <c r="DT29">
        <v>0</v>
      </c>
      <c r="DU29">
        <v>18</v>
      </c>
      <c r="DV29">
        <v>-4</v>
      </c>
      <c r="DW29">
        <v>0</v>
      </c>
      <c r="DX29">
        <v>136</v>
      </c>
      <c r="DY29">
        <v>0</v>
      </c>
      <c r="DZ29">
        <v>6</v>
      </c>
      <c r="EA29">
        <v>75</v>
      </c>
      <c r="EB29">
        <v>0</v>
      </c>
      <c r="EC29">
        <v>0</v>
      </c>
      <c r="ED29">
        <v>217</v>
      </c>
      <c r="EE29">
        <v>55</v>
      </c>
      <c r="EF29">
        <v>-3</v>
      </c>
      <c r="EG29">
        <v>-3</v>
      </c>
      <c r="EH29">
        <v>-3</v>
      </c>
      <c r="EI29">
        <v>-3</v>
      </c>
      <c r="EJ29">
        <v>-3</v>
      </c>
      <c r="EK29">
        <v>-3</v>
      </c>
      <c r="EL29">
        <v>-3</v>
      </c>
      <c r="EM29">
        <v>-3</v>
      </c>
      <c r="EN29">
        <v>-3</v>
      </c>
      <c r="EO29">
        <v>-3</v>
      </c>
      <c r="EP29">
        <v>10</v>
      </c>
      <c r="EQ29">
        <v>30</v>
      </c>
      <c r="ER29">
        <v>0</v>
      </c>
      <c r="ES29">
        <v>1</v>
      </c>
      <c r="ET29">
        <v>3</v>
      </c>
      <c r="EU29">
        <v>1</v>
      </c>
      <c r="EV29">
        <v>0</v>
      </c>
      <c r="EW29">
        <v>0</v>
      </c>
      <c r="EX29">
        <v>0</v>
      </c>
      <c r="EY29">
        <v>0</v>
      </c>
      <c r="EZ29">
        <v>0</v>
      </c>
      <c r="FA29">
        <v>0</v>
      </c>
      <c r="FB29">
        <v>0</v>
      </c>
      <c r="FC29">
        <v>-3</v>
      </c>
    </row>
    <row r="30" spans="1:159" x14ac:dyDescent="0.25">
      <c r="A30" t="s">
        <v>2875</v>
      </c>
      <c r="B30">
        <v>1</v>
      </c>
      <c r="C30">
        <v>1</v>
      </c>
      <c r="D30">
        <v>58</v>
      </c>
      <c r="E30">
        <v>7314</v>
      </c>
      <c r="F30">
        <v>1721</v>
      </c>
      <c r="G30">
        <v>238</v>
      </c>
      <c r="H30">
        <v>5687</v>
      </c>
      <c r="I30">
        <v>3323</v>
      </c>
      <c r="J30">
        <v>138</v>
      </c>
      <c r="K30">
        <v>-158</v>
      </c>
      <c r="L30">
        <v>0</v>
      </c>
      <c r="M30">
        <v>10</v>
      </c>
      <c r="N30">
        <v>68</v>
      </c>
      <c r="O30">
        <v>40</v>
      </c>
      <c r="P30">
        <v>0</v>
      </c>
      <c r="Q30">
        <v>10</v>
      </c>
      <c r="R30">
        <v>1</v>
      </c>
      <c r="S30">
        <v>0</v>
      </c>
      <c r="T30">
        <v>1</v>
      </c>
      <c r="U30">
        <v>0</v>
      </c>
      <c r="V30">
        <v>0</v>
      </c>
      <c r="W30">
        <v>0</v>
      </c>
      <c r="X30">
        <v>0</v>
      </c>
      <c r="Y30">
        <v>0</v>
      </c>
      <c r="Z30">
        <v>-18</v>
      </c>
      <c r="AA30">
        <v>0</v>
      </c>
      <c r="AB30">
        <v>47</v>
      </c>
      <c r="AC30">
        <v>10</v>
      </c>
      <c r="AD30">
        <v>0</v>
      </c>
      <c r="AE30">
        <v>1</v>
      </c>
      <c r="AF30">
        <v>0</v>
      </c>
      <c r="AG30">
        <v>0</v>
      </c>
      <c r="AH30">
        <v>48</v>
      </c>
      <c r="AI30">
        <v>-205</v>
      </c>
      <c r="AJ30">
        <v>-3</v>
      </c>
      <c r="AK30">
        <v>-3</v>
      </c>
      <c r="AL30">
        <v>-3</v>
      </c>
      <c r="AM30">
        <v>-3</v>
      </c>
      <c r="AN30">
        <v>-3</v>
      </c>
      <c r="AO30">
        <v>-3</v>
      </c>
      <c r="AP30">
        <v>-3</v>
      </c>
      <c r="AQ30">
        <v>-3</v>
      </c>
      <c r="AR30">
        <v>-3</v>
      </c>
      <c r="AS30">
        <v>-3</v>
      </c>
      <c r="AT30">
        <v>10</v>
      </c>
      <c r="AU30">
        <v>0</v>
      </c>
      <c r="AV30">
        <v>30</v>
      </c>
      <c r="AW30">
        <v>2</v>
      </c>
      <c r="AX30">
        <v>1</v>
      </c>
      <c r="AY30">
        <v>1</v>
      </c>
      <c r="AZ30">
        <v>0</v>
      </c>
      <c r="BA30">
        <v>2</v>
      </c>
      <c r="BB30">
        <v>4</v>
      </c>
      <c r="BC30">
        <v>0</v>
      </c>
      <c r="BD30">
        <v>0</v>
      </c>
      <c r="BE30">
        <v>10</v>
      </c>
      <c r="BF30">
        <v>20</v>
      </c>
      <c r="BG30">
        <v>-3</v>
      </c>
      <c r="DF30">
        <v>296</v>
      </c>
      <c r="DG30">
        <v>158</v>
      </c>
      <c r="DH30">
        <v>0</v>
      </c>
      <c r="DI30">
        <v>28</v>
      </c>
      <c r="DJ30">
        <v>258</v>
      </c>
      <c r="DK30">
        <v>0</v>
      </c>
      <c r="DL30">
        <v>1</v>
      </c>
      <c r="DM30">
        <v>10</v>
      </c>
      <c r="DN30">
        <v>1</v>
      </c>
      <c r="DO30">
        <v>1</v>
      </c>
      <c r="DP30">
        <v>0</v>
      </c>
      <c r="DQ30">
        <v>9</v>
      </c>
      <c r="DR30">
        <v>1</v>
      </c>
      <c r="DS30">
        <v>0</v>
      </c>
      <c r="DT30">
        <v>0</v>
      </c>
      <c r="DU30">
        <v>18</v>
      </c>
      <c r="DV30">
        <v>18</v>
      </c>
      <c r="DW30">
        <v>0</v>
      </c>
      <c r="DX30">
        <v>136</v>
      </c>
      <c r="DY30">
        <v>0</v>
      </c>
      <c r="DZ30">
        <v>0</v>
      </c>
      <c r="EA30">
        <v>117</v>
      </c>
      <c r="EB30">
        <v>0</v>
      </c>
      <c r="EC30">
        <v>0</v>
      </c>
      <c r="ED30">
        <v>253</v>
      </c>
      <c r="EE30">
        <v>205</v>
      </c>
      <c r="EF30">
        <v>-3</v>
      </c>
      <c r="EG30">
        <v>-3</v>
      </c>
      <c r="EH30">
        <v>-3</v>
      </c>
      <c r="EI30">
        <v>-3</v>
      </c>
      <c r="EJ30">
        <v>-3</v>
      </c>
      <c r="EK30">
        <v>-3</v>
      </c>
      <c r="EL30">
        <v>-3</v>
      </c>
      <c r="EM30">
        <v>-3</v>
      </c>
      <c r="EN30">
        <v>-3</v>
      </c>
      <c r="EO30">
        <v>-3</v>
      </c>
      <c r="EP30">
        <v>0</v>
      </c>
      <c r="EQ30">
        <v>0</v>
      </c>
      <c r="ER30">
        <v>0</v>
      </c>
      <c r="ES30">
        <v>0</v>
      </c>
      <c r="ET30">
        <v>0</v>
      </c>
      <c r="EU30">
        <v>0</v>
      </c>
      <c r="EV30">
        <v>0</v>
      </c>
      <c r="EW30">
        <v>4</v>
      </c>
      <c r="EX30">
        <v>2</v>
      </c>
      <c r="EY30">
        <v>0</v>
      </c>
      <c r="EZ30">
        <v>0</v>
      </c>
      <c r="FA30">
        <v>20</v>
      </c>
      <c r="FB30">
        <v>10</v>
      </c>
      <c r="FC30">
        <v>-3</v>
      </c>
    </row>
    <row r="31" spans="1:159" x14ac:dyDescent="0.25">
      <c r="A31" t="s">
        <v>2875</v>
      </c>
      <c r="B31">
        <v>1</v>
      </c>
      <c r="C31">
        <v>2</v>
      </c>
      <c r="D31">
        <v>58</v>
      </c>
      <c r="E31">
        <v>7314</v>
      </c>
      <c r="F31">
        <v>1721</v>
      </c>
      <c r="G31">
        <v>238</v>
      </c>
      <c r="H31">
        <v>5687</v>
      </c>
      <c r="I31">
        <v>3323</v>
      </c>
      <c r="J31">
        <v>133</v>
      </c>
      <c r="K31">
        <v>-208</v>
      </c>
      <c r="L31">
        <v>0</v>
      </c>
      <c r="M31">
        <v>10</v>
      </c>
      <c r="N31">
        <v>83</v>
      </c>
      <c r="O31">
        <v>40</v>
      </c>
      <c r="P31">
        <v>0</v>
      </c>
      <c r="Q31">
        <v>10</v>
      </c>
      <c r="R31">
        <v>1</v>
      </c>
      <c r="S31">
        <v>0</v>
      </c>
      <c r="T31">
        <v>1</v>
      </c>
      <c r="U31">
        <v>0</v>
      </c>
      <c r="V31">
        <v>0</v>
      </c>
      <c r="W31">
        <v>0</v>
      </c>
      <c r="X31">
        <v>0</v>
      </c>
      <c r="Y31">
        <v>0</v>
      </c>
      <c r="Z31">
        <v>-16</v>
      </c>
      <c r="AA31">
        <v>0</v>
      </c>
      <c r="AB31">
        <v>77</v>
      </c>
      <c r="AC31">
        <v>10</v>
      </c>
      <c r="AD31">
        <v>0</v>
      </c>
      <c r="AE31">
        <v>1</v>
      </c>
      <c r="AF31">
        <v>0</v>
      </c>
      <c r="AG31">
        <v>0</v>
      </c>
      <c r="AH31">
        <v>78</v>
      </c>
      <c r="AI31">
        <v>-182</v>
      </c>
      <c r="AJ31">
        <v>-3</v>
      </c>
      <c r="AK31">
        <v>-3</v>
      </c>
      <c r="AL31">
        <v>-3</v>
      </c>
      <c r="AM31">
        <v>-3</v>
      </c>
      <c r="AN31">
        <v>-3</v>
      </c>
      <c r="AO31">
        <v>-3</v>
      </c>
      <c r="AP31">
        <v>-3</v>
      </c>
      <c r="AQ31">
        <v>-3</v>
      </c>
      <c r="AR31">
        <v>-3</v>
      </c>
      <c r="AS31">
        <v>-3</v>
      </c>
      <c r="AT31">
        <v>10</v>
      </c>
      <c r="AU31">
        <v>30</v>
      </c>
      <c r="AV31">
        <v>0</v>
      </c>
      <c r="AW31">
        <v>1</v>
      </c>
      <c r="AX31">
        <v>3</v>
      </c>
      <c r="AY31">
        <v>1</v>
      </c>
      <c r="AZ31">
        <v>0</v>
      </c>
      <c r="BA31">
        <v>0</v>
      </c>
      <c r="BB31">
        <v>0</v>
      </c>
      <c r="BC31">
        <v>0</v>
      </c>
      <c r="BD31">
        <v>0</v>
      </c>
      <c r="BE31">
        <v>0</v>
      </c>
      <c r="BF31">
        <v>0</v>
      </c>
      <c r="BG31">
        <v>-3</v>
      </c>
      <c r="DF31">
        <v>341</v>
      </c>
      <c r="DG31">
        <v>208</v>
      </c>
      <c r="DH31">
        <v>0</v>
      </c>
      <c r="DI31">
        <v>26</v>
      </c>
      <c r="DJ31">
        <v>280</v>
      </c>
      <c r="DK31">
        <v>35</v>
      </c>
      <c r="DL31">
        <v>1</v>
      </c>
      <c r="DM31">
        <v>10</v>
      </c>
      <c r="DN31">
        <v>1</v>
      </c>
      <c r="DO31">
        <v>1</v>
      </c>
      <c r="DP31">
        <v>0</v>
      </c>
      <c r="DQ31">
        <v>8</v>
      </c>
      <c r="DR31">
        <v>1</v>
      </c>
      <c r="DS31">
        <v>0</v>
      </c>
      <c r="DT31">
        <v>0</v>
      </c>
      <c r="DU31">
        <v>16</v>
      </c>
      <c r="DV31">
        <v>16</v>
      </c>
      <c r="DW31">
        <v>0</v>
      </c>
      <c r="DX31">
        <v>136</v>
      </c>
      <c r="DY31">
        <v>0</v>
      </c>
      <c r="DZ31">
        <v>0</v>
      </c>
      <c r="EA31">
        <v>124</v>
      </c>
      <c r="EB31">
        <v>0</v>
      </c>
      <c r="EC31">
        <v>0</v>
      </c>
      <c r="ED31">
        <v>260</v>
      </c>
      <c r="EE31">
        <v>182</v>
      </c>
      <c r="EF31">
        <v>-3</v>
      </c>
      <c r="EG31">
        <v>-3</v>
      </c>
      <c r="EH31">
        <v>-3</v>
      </c>
      <c r="EI31">
        <v>-3</v>
      </c>
      <c r="EJ31">
        <v>-3</v>
      </c>
      <c r="EK31">
        <v>-3</v>
      </c>
      <c r="EL31">
        <v>-3</v>
      </c>
      <c r="EM31">
        <v>-3</v>
      </c>
      <c r="EN31">
        <v>-3</v>
      </c>
      <c r="EO31">
        <v>-3</v>
      </c>
      <c r="EP31">
        <v>5</v>
      </c>
      <c r="EQ31">
        <v>0</v>
      </c>
      <c r="ER31">
        <v>30</v>
      </c>
      <c r="ES31">
        <v>0</v>
      </c>
      <c r="ET31">
        <v>1</v>
      </c>
      <c r="EU31">
        <v>2</v>
      </c>
      <c r="EV31">
        <v>0</v>
      </c>
      <c r="EW31">
        <v>0</v>
      </c>
      <c r="EX31">
        <v>0</v>
      </c>
      <c r="EY31">
        <v>0</v>
      </c>
      <c r="EZ31">
        <v>0</v>
      </c>
      <c r="FA31">
        <v>0</v>
      </c>
      <c r="FB31">
        <v>0</v>
      </c>
      <c r="FC31">
        <v>-3</v>
      </c>
    </row>
    <row r="32" spans="1:159" x14ac:dyDescent="0.25">
      <c r="A32" t="s">
        <v>2875</v>
      </c>
      <c r="B32">
        <v>2</v>
      </c>
      <c r="C32">
        <v>1</v>
      </c>
      <c r="D32">
        <v>78</v>
      </c>
      <c r="E32">
        <v>5813</v>
      </c>
      <c r="F32">
        <v>5459</v>
      </c>
      <c r="G32">
        <v>319</v>
      </c>
      <c r="H32">
        <v>1153</v>
      </c>
      <c r="I32">
        <v>6153</v>
      </c>
      <c r="J32">
        <v>383</v>
      </c>
      <c r="K32">
        <v>194</v>
      </c>
      <c r="L32">
        <v>0</v>
      </c>
      <c r="M32">
        <v>30</v>
      </c>
      <c r="N32">
        <v>283</v>
      </c>
      <c r="O32">
        <v>65</v>
      </c>
      <c r="P32">
        <v>1</v>
      </c>
      <c r="Q32">
        <v>10</v>
      </c>
      <c r="R32">
        <v>1</v>
      </c>
      <c r="S32">
        <v>1</v>
      </c>
      <c r="T32">
        <v>0</v>
      </c>
      <c r="U32">
        <v>10</v>
      </c>
      <c r="V32">
        <v>1</v>
      </c>
      <c r="W32">
        <v>0</v>
      </c>
      <c r="X32">
        <v>0</v>
      </c>
      <c r="Y32">
        <v>20</v>
      </c>
      <c r="Z32">
        <v>2</v>
      </c>
      <c r="AA32">
        <v>0</v>
      </c>
      <c r="AB32">
        <v>131</v>
      </c>
      <c r="AC32">
        <v>0</v>
      </c>
      <c r="AD32">
        <v>10</v>
      </c>
      <c r="AE32">
        <v>122</v>
      </c>
      <c r="AF32">
        <v>0</v>
      </c>
      <c r="AG32">
        <v>0</v>
      </c>
      <c r="AH32">
        <v>263</v>
      </c>
      <c r="AI32">
        <v>127</v>
      </c>
      <c r="AJ32">
        <v>-3</v>
      </c>
      <c r="AK32">
        <v>-3</v>
      </c>
      <c r="AL32">
        <v>-3</v>
      </c>
      <c r="AM32">
        <v>-3</v>
      </c>
      <c r="AN32">
        <v>-3</v>
      </c>
      <c r="AO32">
        <v>-3</v>
      </c>
      <c r="AP32">
        <v>-3</v>
      </c>
      <c r="AQ32">
        <v>-3</v>
      </c>
      <c r="AR32">
        <v>-3</v>
      </c>
      <c r="AS32">
        <v>-3</v>
      </c>
      <c r="AT32">
        <v>5</v>
      </c>
      <c r="AU32">
        <v>30</v>
      </c>
      <c r="AV32">
        <v>30</v>
      </c>
      <c r="AW32">
        <v>3</v>
      </c>
      <c r="AX32">
        <v>2</v>
      </c>
      <c r="AY32">
        <v>1</v>
      </c>
      <c r="AZ32">
        <v>0</v>
      </c>
      <c r="BA32">
        <v>0</v>
      </c>
      <c r="BB32">
        <v>1</v>
      </c>
      <c r="BC32">
        <v>0</v>
      </c>
      <c r="BD32">
        <v>0</v>
      </c>
      <c r="BE32">
        <v>0</v>
      </c>
      <c r="BF32">
        <v>5</v>
      </c>
      <c r="BG32">
        <v>-3</v>
      </c>
      <c r="DF32">
        <v>189</v>
      </c>
      <c r="DG32">
        <v>-194</v>
      </c>
      <c r="DH32">
        <v>0</v>
      </c>
      <c r="DI32">
        <v>33</v>
      </c>
      <c r="DJ32">
        <v>146</v>
      </c>
      <c r="DK32">
        <v>10</v>
      </c>
      <c r="DL32">
        <v>0</v>
      </c>
      <c r="DM32">
        <v>15</v>
      </c>
      <c r="DN32">
        <v>1</v>
      </c>
      <c r="DO32">
        <v>1</v>
      </c>
      <c r="DP32">
        <v>1</v>
      </c>
      <c r="DQ32">
        <v>9</v>
      </c>
      <c r="DR32">
        <v>1</v>
      </c>
      <c r="DS32">
        <v>0</v>
      </c>
      <c r="DT32">
        <v>0</v>
      </c>
      <c r="DU32">
        <v>18</v>
      </c>
      <c r="DV32">
        <v>-2</v>
      </c>
      <c r="DW32">
        <v>0</v>
      </c>
      <c r="DX32">
        <v>136</v>
      </c>
      <c r="DY32">
        <v>0</v>
      </c>
      <c r="DZ32">
        <v>0</v>
      </c>
      <c r="EA32">
        <v>0</v>
      </c>
      <c r="EB32">
        <v>0</v>
      </c>
      <c r="EC32">
        <v>0</v>
      </c>
      <c r="ED32">
        <v>136</v>
      </c>
      <c r="EE32">
        <v>-127</v>
      </c>
      <c r="EF32">
        <v>-3</v>
      </c>
      <c r="EG32">
        <v>-3</v>
      </c>
      <c r="EH32">
        <v>-3</v>
      </c>
      <c r="EI32">
        <v>-3</v>
      </c>
      <c r="EJ32">
        <v>-3</v>
      </c>
      <c r="EK32">
        <v>-3</v>
      </c>
      <c r="EL32">
        <v>-3</v>
      </c>
      <c r="EM32">
        <v>-3</v>
      </c>
      <c r="EN32">
        <v>-3</v>
      </c>
      <c r="EO32">
        <v>-3</v>
      </c>
      <c r="EP32">
        <v>10</v>
      </c>
      <c r="EQ32">
        <v>0</v>
      </c>
      <c r="ER32">
        <v>0</v>
      </c>
      <c r="ES32">
        <v>0</v>
      </c>
      <c r="ET32">
        <v>1</v>
      </c>
      <c r="EU32">
        <v>1</v>
      </c>
      <c r="EV32">
        <v>0</v>
      </c>
      <c r="EW32">
        <v>1</v>
      </c>
      <c r="EX32">
        <v>0</v>
      </c>
      <c r="EY32">
        <v>0</v>
      </c>
      <c r="EZ32">
        <v>0</v>
      </c>
      <c r="FA32">
        <v>5</v>
      </c>
      <c r="FB32">
        <v>0</v>
      </c>
      <c r="FC32">
        <v>-3</v>
      </c>
    </row>
    <row r="33" spans="1:159" x14ac:dyDescent="0.25">
      <c r="A33" t="s">
        <v>2875</v>
      </c>
      <c r="B33">
        <v>2</v>
      </c>
      <c r="C33">
        <v>2</v>
      </c>
      <c r="D33">
        <v>78</v>
      </c>
      <c r="E33">
        <v>5813</v>
      </c>
      <c r="F33">
        <v>5459</v>
      </c>
      <c r="G33">
        <v>319</v>
      </c>
      <c r="H33">
        <v>1153</v>
      </c>
      <c r="I33">
        <v>6153</v>
      </c>
      <c r="J33">
        <v>343</v>
      </c>
      <c r="K33">
        <v>146</v>
      </c>
      <c r="L33">
        <v>0</v>
      </c>
      <c r="M33">
        <v>10</v>
      </c>
      <c r="N33">
        <v>268</v>
      </c>
      <c r="O33">
        <v>65</v>
      </c>
      <c r="P33">
        <v>1</v>
      </c>
      <c r="Q33">
        <v>10</v>
      </c>
      <c r="R33">
        <v>1</v>
      </c>
      <c r="S33">
        <v>1</v>
      </c>
      <c r="T33">
        <v>0</v>
      </c>
      <c r="U33">
        <v>0</v>
      </c>
      <c r="V33">
        <v>0</v>
      </c>
      <c r="W33">
        <v>0</v>
      </c>
      <c r="X33">
        <v>0</v>
      </c>
      <c r="Y33">
        <v>0</v>
      </c>
      <c r="Z33">
        <v>0</v>
      </c>
      <c r="AA33">
        <v>0</v>
      </c>
      <c r="AB33">
        <v>118</v>
      </c>
      <c r="AC33">
        <v>0</v>
      </c>
      <c r="AD33">
        <v>0</v>
      </c>
      <c r="AE33">
        <v>115</v>
      </c>
      <c r="AF33">
        <v>0</v>
      </c>
      <c r="AG33">
        <v>10</v>
      </c>
      <c r="AH33">
        <v>243</v>
      </c>
      <c r="AI33">
        <v>116</v>
      </c>
      <c r="AJ33">
        <v>-3</v>
      </c>
      <c r="AK33">
        <v>-3</v>
      </c>
      <c r="AL33">
        <v>-3</v>
      </c>
      <c r="AM33">
        <v>-3</v>
      </c>
      <c r="AN33">
        <v>-3</v>
      </c>
      <c r="AO33">
        <v>-3</v>
      </c>
      <c r="AP33">
        <v>-3</v>
      </c>
      <c r="AQ33">
        <v>-3</v>
      </c>
      <c r="AR33">
        <v>-3</v>
      </c>
      <c r="AS33">
        <v>-3</v>
      </c>
      <c r="AT33">
        <v>5</v>
      </c>
      <c r="AU33">
        <v>30</v>
      </c>
      <c r="AV33">
        <v>30</v>
      </c>
      <c r="AW33">
        <v>2</v>
      </c>
      <c r="AX33">
        <v>1</v>
      </c>
      <c r="AY33">
        <v>3</v>
      </c>
      <c r="AZ33">
        <v>0</v>
      </c>
      <c r="BA33">
        <v>0</v>
      </c>
      <c r="BB33">
        <v>0</v>
      </c>
      <c r="BC33">
        <v>0</v>
      </c>
      <c r="BD33">
        <v>0</v>
      </c>
      <c r="BE33">
        <v>0</v>
      </c>
      <c r="BF33">
        <v>0</v>
      </c>
      <c r="BG33">
        <v>-3</v>
      </c>
      <c r="DF33">
        <v>197</v>
      </c>
      <c r="DG33">
        <v>-146</v>
      </c>
      <c r="DH33">
        <v>0</v>
      </c>
      <c r="DI33">
        <v>10</v>
      </c>
      <c r="DJ33">
        <v>147</v>
      </c>
      <c r="DK33">
        <v>40</v>
      </c>
      <c r="DL33">
        <v>0</v>
      </c>
      <c r="DM33">
        <v>10</v>
      </c>
      <c r="DN33">
        <v>0</v>
      </c>
      <c r="DO33">
        <v>1</v>
      </c>
      <c r="DP33">
        <v>1</v>
      </c>
      <c r="DQ33">
        <v>0</v>
      </c>
      <c r="DR33">
        <v>0</v>
      </c>
      <c r="DS33">
        <v>0</v>
      </c>
      <c r="DT33">
        <v>0</v>
      </c>
      <c r="DU33">
        <v>0</v>
      </c>
      <c r="DV33">
        <v>0</v>
      </c>
      <c r="DW33">
        <v>0</v>
      </c>
      <c r="DX33">
        <v>121</v>
      </c>
      <c r="DY33">
        <v>0</v>
      </c>
      <c r="DZ33">
        <v>6</v>
      </c>
      <c r="EA33">
        <v>0</v>
      </c>
      <c r="EB33">
        <v>0</v>
      </c>
      <c r="EC33">
        <v>0</v>
      </c>
      <c r="ED33">
        <v>127</v>
      </c>
      <c r="EE33">
        <v>-116</v>
      </c>
      <c r="EF33">
        <v>-3</v>
      </c>
      <c r="EG33">
        <v>-3</v>
      </c>
      <c r="EH33">
        <v>-3</v>
      </c>
      <c r="EI33">
        <v>-3</v>
      </c>
      <c r="EJ33">
        <v>-3</v>
      </c>
      <c r="EK33">
        <v>-3</v>
      </c>
      <c r="EL33">
        <v>-3</v>
      </c>
      <c r="EM33">
        <v>-3</v>
      </c>
      <c r="EN33">
        <v>-3</v>
      </c>
      <c r="EO33">
        <v>-3</v>
      </c>
      <c r="EP33">
        <v>10</v>
      </c>
      <c r="EQ33">
        <v>0</v>
      </c>
      <c r="ER33">
        <v>30</v>
      </c>
      <c r="ES33">
        <v>2</v>
      </c>
      <c r="ET33">
        <v>1</v>
      </c>
      <c r="EU33">
        <v>1</v>
      </c>
      <c r="EV33">
        <v>0</v>
      </c>
      <c r="EW33">
        <v>0</v>
      </c>
      <c r="EX33">
        <v>0</v>
      </c>
      <c r="EY33">
        <v>0</v>
      </c>
      <c r="EZ33">
        <v>0</v>
      </c>
      <c r="FA33">
        <v>0</v>
      </c>
      <c r="FB33">
        <v>0</v>
      </c>
      <c r="FC33">
        <v>-3</v>
      </c>
    </row>
    <row r="34" spans="1:159" x14ac:dyDescent="0.25">
      <c r="A34" t="s">
        <v>2830</v>
      </c>
      <c r="B34">
        <v>1</v>
      </c>
      <c r="C34">
        <v>1</v>
      </c>
      <c r="D34">
        <v>78</v>
      </c>
      <c r="E34">
        <v>5813</v>
      </c>
      <c r="F34">
        <v>5459</v>
      </c>
      <c r="G34">
        <v>238</v>
      </c>
      <c r="H34">
        <v>5687</v>
      </c>
      <c r="I34">
        <v>3323</v>
      </c>
      <c r="J34">
        <v>267</v>
      </c>
      <c r="K34">
        <v>0</v>
      </c>
      <c r="L34">
        <v>0</v>
      </c>
      <c r="M34">
        <v>30</v>
      </c>
      <c r="N34">
        <v>172</v>
      </c>
      <c r="O34">
        <v>65</v>
      </c>
      <c r="P34">
        <v>0.5</v>
      </c>
      <c r="Q34">
        <v>10</v>
      </c>
      <c r="R34">
        <v>1</v>
      </c>
      <c r="S34">
        <v>1</v>
      </c>
      <c r="T34">
        <v>0</v>
      </c>
      <c r="U34">
        <v>10</v>
      </c>
      <c r="V34">
        <v>1</v>
      </c>
      <c r="W34">
        <v>0</v>
      </c>
      <c r="X34">
        <v>0</v>
      </c>
      <c r="Y34">
        <v>20</v>
      </c>
      <c r="Z34">
        <v>20</v>
      </c>
      <c r="AA34">
        <v>0</v>
      </c>
      <c r="AB34">
        <v>136</v>
      </c>
      <c r="AC34">
        <v>0</v>
      </c>
      <c r="AD34">
        <v>10</v>
      </c>
      <c r="AE34">
        <v>6</v>
      </c>
      <c r="AF34">
        <v>0</v>
      </c>
      <c r="AG34">
        <v>0</v>
      </c>
      <c r="AH34">
        <v>152</v>
      </c>
      <c r="AI34">
        <v>-35</v>
      </c>
      <c r="AJ34">
        <v>-3</v>
      </c>
      <c r="AK34">
        <v>-3</v>
      </c>
      <c r="AL34">
        <v>-3</v>
      </c>
      <c r="AM34">
        <v>-3</v>
      </c>
      <c r="AN34">
        <v>-3</v>
      </c>
      <c r="AO34">
        <v>-3</v>
      </c>
      <c r="AP34">
        <v>-3</v>
      </c>
      <c r="AQ34">
        <v>-3</v>
      </c>
      <c r="AR34">
        <v>-3</v>
      </c>
      <c r="AS34">
        <v>-3</v>
      </c>
      <c r="AT34">
        <v>5</v>
      </c>
      <c r="AU34">
        <v>30</v>
      </c>
      <c r="AV34">
        <v>30</v>
      </c>
      <c r="AW34">
        <v>2</v>
      </c>
      <c r="AX34">
        <v>3</v>
      </c>
      <c r="AY34">
        <v>1</v>
      </c>
      <c r="AZ34">
        <v>0</v>
      </c>
      <c r="BA34">
        <v>1</v>
      </c>
      <c r="BB34">
        <v>0</v>
      </c>
      <c r="BC34">
        <v>0</v>
      </c>
      <c r="BD34">
        <v>0</v>
      </c>
      <c r="BE34">
        <v>5</v>
      </c>
      <c r="BF34">
        <v>0</v>
      </c>
      <c r="BG34">
        <v>-3</v>
      </c>
      <c r="DF34">
        <v>267</v>
      </c>
      <c r="DG34">
        <v>0</v>
      </c>
      <c r="DH34">
        <v>0</v>
      </c>
      <c r="DI34">
        <v>10</v>
      </c>
      <c r="DJ34">
        <v>212</v>
      </c>
      <c r="DK34">
        <v>40</v>
      </c>
      <c r="DL34">
        <v>0.5</v>
      </c>
      <c r="DM34">
        <v>10</v>
      </c>
      <c r="DN34">
        <v>1</v>
      </c>
      <c r="DO34">
        <v>1</v>
      </c>
      <c r="DP34">
        <v>0</v>
      </c>
      <c r="DQ34">
        <v>0</v>
      </c>
      <c r="DR34">
        <v>0</v>
      </c>
      <c r="DS34">
        <v>0</v>
      </c>
      <c r="DT34">
        <v>0</v>
      </c>
      <c r="DU34">
        <v>0</v>
      </c>
      <c r="DV34">
        <v>-20</v>
      </c>
      <c r="DW34">
        <v>0</v>
      </c>
      <c r="DX34">
        <v>106</v>
      </c>
      <c r="DY34">
        <v>10</v>
      </c>
      <c r="DZ34">
        <v>0</v>
      </c>
      <c r="EA34">
        <v>81</v>
      </c>
      <c r="EB34">
        <v>0</v>
      </c>
      <c r="EC34">
        <v>0</v>
      </c>
      <c r="ED34">
        <v>187</v>
      </c>
      <c r="EE34">
        <v>35</v>
      </c>
      <c r="EF34">
        <v>-3</v>
      </c>
      <c r="EG34">
        <v>-3</v>
      </c>
      <c r="EH34">
        <v>-3</v>
      </c>
      <c r="EI34">
        <v>-3</v>
      </c>
      <c r="EJ34">
        <v>-3</v>
      </c>
      <c r="EK34">
        <v>-3</v>
      </c>
      <c r="EL34">
        <v>-3</v>
      </c>
      <c r="EM34">
        <v>-3</v>
      </c>
      <c r="EN34">
        <v>-3</v>
      </c>
      <c r="EO34">
        <v>-3</v>
      </c>
      <c r="EP34">
        <v>10</v>
      </c>
      <c r="EQ34">
        <v>0</v>
      </c>
      <c r="ER34">
        <v>30</v>
      </c>
      <c r="ES34">
        <v>2</v>
      </c>
      <c r="ET34">
        <v>1</v>
      </c>
      <c r="EU34">
        <v>1</v>
      </c>
      <c r="EV34">
        <v>0</v>
      </c>
      <c r="EW34">
        <v>0</v>
      </c>
      <c r="EX34">
        <v>1</v>
      </c>
      <c r="EY34">
        <v>0</v>
      </c>
      <c r="EZ34">
        <v>0</v>
      </c>
      <c r="FA34">
        <v>0</v>
      </c>
      <c r="FB34">
        <v>5</v>
      </c>
      <c r="FC34">
        <v>-3</v>
      </c>
    </row>
    <row r="35" spans="1:159" x14ac:dyDescent="0.25">
      <c r="A35" t="s">
        <v>2830</v>
      </c>
      <c r="B35">
        <v>1</v>
      </c>
      <c r="C35">
        <v>2</v>
      </c>
      <c r="D35">
        <v>78</v>
      </c>
      <c r="E35">
        <v>5813</v>
      </c>
      <c r="F35">
        <v>5459</v>
      </c>
      <c r="G35">
        <v>238</v>
      </c>
      <c r="H35">
        <v>5687</v>
      </c>
      <c r="I35">
        <v>3323</v>
      </c>
      <c r="J35">
        <v>334</v>
      </c>
      <c r="K35">
        <v>70</v>
      </c>
      <c r="L35">
        <v>0</v>
      </c>
      <c r="M35">
        <v>30</v>
      </c>
      <c r="N35">
        <v>224</v>
      </c>
      <c r="O35">
        <v>65</v>
      </c>
      <c r="P35">
        <v>1</v>
      </c>
      <c r="Q35">
        <v>10</v>
      </c>
      <c r="R35">
        <v>1</v>
      </c>
      <c r="S35">
        <v>1</v>
      </c>
      <c r="T35">
        <v>0</v>
      </c>
      <c r="U35">
        <v>10</v>
      </c>
      <c r="V35">
        <v>1</v>
      </c>
      <c r="W35">
        <v>0</v>
      </c>
      <c r="X35">
        <v>0</v>
      </c>
      <c r="Y35">
        <v>20</v>
      </c>
      <c r="Z35">
        <v>4</v>
      </c>
      <c r="AA35">
        <v>0</v>
      </c>
      <c r="AB35">
        <v>136</v>
      </c>
      <c r="AC35">
        <v>0</v>
      </c>
      <c r="AD35">
        <v>0</v>
      </c>
      <c r="AE35">
        <v>73</v>
      </c>
      <c r="AF35">
        <v>0</v>
      </c>
      <c r="AG35">
        <v>0</v>
      </c>
      <c r="AH35">
        <v>209</v>
      </c>
      <c r="AI35">
        <v>36</v>
      </c>
      <c r="AJ35">
        <v>-3</v>
      </c>
      <c r="AK35">
        <v>-3</v>
      </c>
      <c r="AL35">
        <v>-3</v>
      </c>
      <c r="AM35">
        <v>-3</v>
      </c>
      <c r="AN35">
        <v>-3</v>
      </c>
      <c r="AO35">
        <v>-3</v>
      </c>
      <c r="AP35">
        <v>-3</v>
      </c>
      <c r="AQ35">
        <v>-3</v>
      </c>
      <c r="AR35">
        <v>-3</v>
      </c>
      <c r="AS35">
        <v>-3</v>
      </c>
      <c r="AT35">
        <v>5</v>
      </c>
      <c r="AU35">
        <v>30</v>
      </c>
      <c r="AV35">
        <v>30</v>
      </c>
      <c r="AW35">
        <v>3</v>
      </c>
      <c r="AX35">
        <v>2</v>
      </c>
      <c r="AY35">
        <v>1</v>
      </c>
      <c r="AZ35">
        <v>0</v>
      </c>
      <c r="BA35">
        <v>0</v>
      </c>
      <c r="BB35">
        <v>3</v>
      </c>
      <c r="BC35">
        <v>0</v>
      </c>
      <c r="BD35">
        <v>0</v>
      </c>
      <c r="BE35">
        <v>0</v>
      </c>
      <c r="BF35">
        <v>15</v>
      </c>
      <c r="BG35">
        <v>-3</v>
      </c>
      <c r="DF35">
        <v>264</v>
      </c>
      <c r="DG35">
        <v>-70</v>
      </c>
      <c r="DH35">
        <v>0</v>
      </c>
      <c r="DI35">
        <v>31</v>
      </c>
      <c r="DJ35">
        <v>198</v>
      </c>
      <c r="DK35">
        <v>35</v>
      </c>
      <c r="DL35">
        <v>0</v>
      </c>
      <c r="DM35">
        <v>15</v>
      </c>
      <c r="DN35">
        <v>1</v>
      </c>
      <c r="DO35">
        <v>1</v>
      </c>
      <c r="DP35">
        <v>1</v>
      </c>
      <c r="DQ35">
        <v>8</v>
      </c>
      <c r="DR35">
        <v>1</v>
      </c>
      <c r="DS35">
        <v>0</v>
      </c>
      <c r="DT35">
        <v>0</v>
      </c>
      <c r="DU35">
        <v>16</v>
      </c>
      <c r="DV35">
        <v>-4</v>
      </c>
      <c r="DW35">
        <v>0</v>
      </c>
      <c r="DX35">
        <v>136</v>
      </c>
      <c r="DY35">
        <v>0</v>
      </c>
      <c r="DZ35">
        <v>0</v>
      </c>
      <c r="EA35">
        <v>37</v>
      </c>
      <c r="EB35">
        <v>0</v>
      </c>
      <c r="EC35">
        <v>0</v>
      </c>
      <c r="ED35">
        <v>173</v>
      </c>
      <c r="EE35">
        <v>-36</v>
      </c>
      <c r="EF35">
        <v>-3</v>
      </c>
      <c r="EG35">
        <v>-3</v>
      </c>
      <c r="EH35">
        <v>-3</v>
      </c>
      <c r="EI35">
        <v>-3</v>
      </c>
      <c r="EJ35">
        <v>-3</v>
      </c>
      <c r="EK35">
        <v>-3</v>
      </c>
      <c r="EL35">
        <v>-3</v>
      </c>
      <c r="EM35">
        <v>-3</v>
      </c>
      <c r="EN35">
        <v>-3</v>
      </c>
      <c r="EO35">
        <v>-3</v>
      </c>
      <c r="EP35">
        <v>5</v>
      </c>
      <c r="EQ35">
        <v>0</v>
      </c>
      <c r="ER35">
        <v>30</v>
      </c>
      <c r="ES35">
        <v>0</v>
      </c>
      <c r="ET35">
        <v>2</v>
      </c>
      <c r="EU35">
        <v>1</v>
      </c>
      <c r="EV35">
        <v>0</v>
      </c>
      <c r="EW35">
        <v>3</v>
      </c>
      <c r="EX35">
        <v>0</v>
      </c>
      <c r="EY35">
        <v>0</v>
      </c>
      <c r="EZ35">
        <v>0</v>
      </c>
      <c r="FA35">
        <v>15</v>
      </c>
      <c r="FB35">
        <v>0</v>
      </c>
      <c r="FC35">
        <v>-3</v>
      </c>
    </row>
    <row r="36" spans="1:159" x14ac:dyDescent="0.25">
      <c r="A36" t="s">
        <v>2830</v>
      </c>
      <c r="B36">
        <v>1</v>
      </c>
      <c r="C36">
        <v>3</v>
      </c>
      <c r="D36">
        <v>78</v>
      </c>
      <c r="E36">
        <v>5813</v>
      </c>
      <c r="F36">
        <v>5459</v>
      </c>
      <c r="G36">
        <v>238</v>
      </c>
      <c r="H36">
        <v>5687</v>
      </c>
      <c r="I36">
        <v>3323</v>
      </c>
      <c r="J36">
        <v>206</v>
      </c>
      <c r="K36">
        <v>-111</v>
      </c>
      <c r="L36">
        <v>0</v>
      </c>
      <c r="M36">
        <v>28</v>
      </c>
      <c r="N36">
        <v>103</v>
      </c>
      <c r="O36">
        <v>65</v>
      </c>
      <c r="P36">
        <v>0</v>
      </c>
      <c r="Q36">
        <v>10</v>
      </c>
      <c r="R36">
        <v>1</v>
      </c>
      <c r="S36">
        <v>1</v>
      </c>
      <c r="T36">
        <v>0</v>
      </c>
      <c r="U36">
        <v>9</v>
      </c>
      <c r="V36">
        <v>1</v>
      </c>
      <c r="W36">
        <v>0</v>
      </c>
      <c r="X36">
        <v>0</v>
      </c>
      <c r="Y36">
        <v>18</v>
      </c>
      <c r="Z36">
        <v>0</v>
      </c>
      <c r="AA36">
        <v>0</v>
      </c>
      <c r="AB36">
        <v>67</v>
      </c>
      <c r="AC36">
        <v>0</v>
      </c>
      <c r="AD36">
        <v>0</v>
      </c>
      <c r="AE36">
        <v>21</v>
      </c>
      <c r="AF36">
        <v>0</v>
      </c>
      <c r="AG36">
        <v>0</v>
      </c>
      <c r="AH36">
        <v>88</v>
      </c>
      <c r="AI36">
        <v>-111</v>
      </c>
      <c r="AJ36">
        <v>-3</v>
      </c>
      <c r="AK36">
        <v>-3</v>
      </c>
      <c r="AL36">
        <v>-3</v>
      </c>
      <c r="AM36">
        <v>-3</v>
      </c>
      <c r="AN36">
        <v>-3</v>
      </c>
      <c r="AO36">
        <v>-3</v>
      </c>
      <c r="AP36">
        <v>-3</v>
      </c>
      <c r="AQ36">
        <v>-3</v>
      </c>
      <c r="AR36">
        <v>-3</v>
      </c>
      <c r="AS36">
        <v>-3</v>
      </c>
      <c r="AT36">
        <v>5</v>
      </c>
      <c r="AU36">
        <v>30</v>
      </c>
      <c r="AV36">
        <v>30</v>
      </c>
      <c r="AW36">
        <v>1</v>
      </c>
      <c r="AX36">
        <v>3</v>
      </c>
      <c r="AY36">
        <v>2</v>
      </c>
      <c r="AZ36">
        <v>0</v>
      </c>
      <c r="BA36">
        <v>1</v>
      </c>
      <c r="BB36">
        <v>2</v>
      </c>
      <c r="BC36">
        <v>0</v>
      </c>
      <c r="BD36">
        <v>0</v>
      </c>
      <c r="BE36">
        <v>5</v>
      </c>
      <c r="BF36">
        <v>10</v>
      </c>
      <c r="BG36">
        <v>-3</v>
      </c>
      <c r="DF36">
        <v>317</v>
      </c>
      <c r="DG36">
        <v>111</v>
      </c>
      <c r="DH36">
        <v>0</v>
      </c>
      <c r="DI36">
        <v>33</v>
      </c>
      <c r="DJ36">
        <v>239</v>
      </c>
      <c r="DK36">
        <v>40</v>
      </c>
      <c r="DL36">
        <v>1</v>
      </c>
      <c r="DM36">
        <v>15</v>
      </c>
      <c r="DN36">
        <v>1</v>
      </c>
      <c r="DO36">
        <v>1</v>
      </c>
      <c r="DP36">
        <v>1</v>
      </c>
      <c r="DQ36">
        <v>9</v>
      </c>
      <c r="DR36">
        <v>1</v>
      </c>
      <c r="DS36">
        <v>0</v>
      </c>
      <c r="DT36">
        <v>0</v>
      </c>
      <c r="DU36">
        <v>18</v>
      </c>
      <c r="DV36">
        <v>0</v>
      </c>
      <c r="DW36">
        <v>0</v>
      </c>
      <c r="DX36">
        <v>136</v>
      </c>
      <c r="DY36">
        <v>0</v>
      </c>
      <c r="DZ36">
        <v>10</v>
      </c>
      <c r="EA36">
        <v>53</v>
      </c>
      <c r="EB36">
        <v>10</v>
      </c>
      <c r="EC36">
        <v>0</v>
      </c>
      <c r="ED36">
        <v>199</v>
      </c>
      <c r="EE36">
        <v>111</v>
      </c>
      <c r="EF36">
        <v>-3</v>
      </c>
      <c r="EG36">
        <v>-3</v>
      </c>
      <c r="EH36">
        <v>-3</v>
      </c>
      <c r="EI36">
        <v>-3</v>
      </c>
      <c r="EJ36">
        <v>-3</v>
      </c>
      <c r="EK36">
        <v>-3</v>
      </c>
      <c r="EL36">
        <v>-3</v>
      </c>
      <c r="EM36">
        <v>-3</v>
      </c>
      <c r="EN36">
        <v>-3</v>
      </c>
      <c r="EO36">
        <v>-3</v>
      </c>
      <c r="EP36">
        <v>10</v>
      </c>
      <c r="EQ36">
        <v>0</v>
      </c>
      <c r="ER36">
        <v>30</v>
      </c>
      <c r="ES36">
        <v>1</v>
      </c>
      <c r="ET36">
        <v>1</v>
      </c>
      <c r="EU36">
        <v>2</v>
      </c>
      <c r="EV36">
        <v>0</v>
      </c>
      <c r="EW36">
        <v>2</v>
      </c>
      <c r="EX36">
        <v>1</v>
      </c>
      <c r="EY36">
        <v>0</v>
      </c>
      <c r="EZ36">
        <v>0</v>
      </c>
      <c r="FA36">
        <v>10</v>
      </c>
      <c r="FB36">
        <v>5</v>
      </c>
      <c r="FC36">
        <v>-3</v>
      </c>
    </row>
    <row r="37" spans="1:159" x14ac:dyDescent="0.25">
      <c r="A37" t="s">
        <v>2830</v>
      </c>
      <c r="B37">
        <v>1</v>
      </c>
      <c r="C37">
        <v>4</v>
      </c>
      <c r="D37">
        <v>78</v>
      </c>
      <c r="E37">
        <v>5813</v>
      </c>
      <c r="F37">
        <v>5459</v>
      </c>
      <c r="G37">
        <v>238</v>
      </c>
      <c r="H37">
        <v>5687</v>
      </c>
      <c r="I37">
        <v>3323</v>
      </c>
      <c r="J37">
        <v>185</v>
      </c>
      <c r="K37">
        <v>-76</v>
      </c>
      <c r="L37">
        <v>0</v>
      </c>
      <c r="M37">
        <v>30</v>
      </c>
      <c r="N37">
        <v>85</v>
      </c>
      <c r="O37">
        <v>65</v>
      </c>
      <c r="P37">
        <v>0</v>
      </c>
      <c r="Q37">
        <v>10</v>
      </c>
      <c r="R37">
        <v>1</v>
      </c>
      <c r="S37">
        <v>1</v>
      </c>
      <c r="T37">
        <v>0</v>
      </c>
      <c r="U37">
        <v>10</v>
      </c>
      <c r="V37">
        <v>1</v>
      </c>
      <c r="W37">
        <v>0</v>
      </c>
      <c r="X37">
        <v>0</v>
      </c>
      <c r="Y37">
        <v>20</v>
      </c>
      <c r="Z37">
        <v>20</v>
      </c>
      <c r="AA37">
        <v>0</v>
      </c>
      <c r="AB37">
        <v>70</v>
      </c>
      <c r="AC37">
        <v>0</v>
      </c>
      <c r="AD37">
        <v>0</v>
      </c>
      <c r="AE37">
        <v>0</v>
      </c>
      <c r="AF37">
        <v>0</v>
      </c>
      <c r="AG37">
        <v>0</v>
      </c>
      <c r="AH37">
        <v>70</v>
      </c>
      <c r="AI37">
        <v>-151</v>
      </c>
      <c r="AJ37">
        <v>-3</v>
      </c>
      <c r="AK37">
        <v>-3</v>
      </c>
      <c r="AL37">
        <v>-3</v>
      </c>
      <c r="AM37">
        <v>-3</v>
      </c>
      <c r="AN37">
        <v>-3</v>
      </c>
      <c r="AO37">
        <v>-3</v>
      </c>
      <c r="AP37">
        <v>-3</v>
      </c>
      <c r="AQ37">
        <v>-3</v>
      </c>
      <c r="AR37">
        <v>-3</v>
      </c>
      <c r="AS37">
        <v>-3</v>
      </c>
      <c r="AT37">
        <v>5</v>
      </c>
      <c r="AU37">
        <v>30</v>
      </c>
      <c r="AV37">
        <v>30</v>
      </c>
      <c r="AW37">
        <v>2</v>
      </c>
      <c r="AX37">
        <v>3</v>
      </c>
      <c r="AY37">
        <v>1</v>
      </c>
      <c r="AZ37">
        <v>0</v>
      </c>
      <c r="BA37">
        <v>0</v>
      </c>
      <c r="BB37">
        <v>1</v>
      </c>
      <c r="BC37">
        <v>0</v>
      </c>
      <c r="BD37">
        <v>0</v>
      </c>
      <c r="BE37">
        <v>0</v>
      </c>
      <c r="BF37">
        <v>5</v>
      </c>
      <c r="BG37">
        <v>-3</v>
      </c>
      <c r="DF37">
        <v>261</v>
      </c>
      <c r="DG37">
        <v>76</v>
      </c>
      <c r="DH37">
        <v>0</v>
      </c>
      <c r="DI37">
        <v>10</v>
      </c>
      <c r="DJ37">
        <v>246</v>
      </c>
      <c r="DK37">
        <v>5</v>
      </c>
      <c r="DL37">
        <v>1</v>
      </c>
      <c r="DM37">
        <v>10</v>
      </c>
      <c r="DN37">
        <v>1</v>
      </c>
      <c r="DO37">
        <v>1</v>
      </c>
      <c r="DP37">
        <v>0</v>
      </c>
      <c r="DQ37">
        <v>0</v>
      </c>
      <c r="DR37">
        <v>0</v>
      </c>
      <c r="DS37">
        <v>0</v>
      </c>
      <c r="DT37">
        <v>0</v>
      </c>
      <c r="DU37">
        <v>0</v>
      </c>
      <c r="DV37">
        <v>-20</v>
      </c>
      <c r="DW37">
        <v>0</v>
      </c>
      <c r="DX37">
        <v>108</v>
      </c>
      <c r="DY37">
        <v>0</v>
      </c>
      <c r="DZ37">
        <v>0</v>
      </c>
      <c r="EA37">
        <v>103</v>
      </c>
      <c r="EB37">
        <v>0</v>
      </c>
      <c r="EC37">
        <v>10</v>
      </c>
      <c r="ED37">
        <v>221</v>
      </c>
      <c r="EE37">
        <v>151</v>
      </c>
      <c r="EF37">
        <v>-3</v>
      </c>
      <c r="EG37">
        <v>-3</v>
      </c>
      <c r="EH37">
        <v>-3</v>
      </c>
      <c r="EI37">
        <v>-3</v>
      </c>
      <c r="EJ37">
        <v>-3</v>
      </c>
      <c r="EK37">
        <v>-3</v>
      </c>
      <c r="EL37">
        <v>-3</v>
      </c>
      <c r="EM37">
        <v>-3</v>
      </c>
      <c r="EN37">
        <v>-3</v>
      </c>
      <c r="EO37">
        <v>-3</v>
      </c>
      <c r="EP37">
        <v>5</v>
      </c>
      <c r="EQ37">
        <v>0</v>
      </c>
      <c r="ER37">
        <v>0</v>
      </c>
      <c r="ES37">
        <v>0</v>
      </c>
      <c r="ET37">
        <v>0</v>
      </c>
      <c r="EU37">
        <v>1</v>
      </c>
      <c r="EV37">
        <v>0</v>
      </c>
      <c r="EW37">
        <v>1</v>
      </c>
      <c r="EX37">
        <v>0</v>
      </c>
      <c r="EY37">
        <v>0</v>
      </c>
      <c r="EZ37">
        <v>0</v>
      </c>
      <c r="FA37">
        <v>5</v>
      </c>
      <c r="FB37">
        <v>0</v>
      </c>
      <c r="FC37">
        <v>-3</v>
      </c>
    </row>
  </sheetData>
  <sortState ref="A6:HA37">
    <sortCondition ref="A5" customList="qm,em,qf,sf,f"/>
    <sortCondition ref="B5"/>
    <sortCondition ref="C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42" customWidth="1"/>
    <col min="7" max="9" width="8.85546875" style="14" customWidth="1"/>
    <col min="10" max="13" width="9.140625" style="42"/>
    <col min="14" max="14" width="9.140625" style="42" customWidth="1"/>
    <col min="15" max="58" width="9.140625" style="42"/>
    <col min="110" max="158" width="9.140625" style="14"/>
  </cols>
  <sheetData>
    <row r="1" spans="1:160" ht="15.75" thickBot="1" x14ac:dyDescent="0.3">
      <c r="A1" t="s">
        <v>51</v>
      </c>
      <c r="D1" s="38"/>
      <c r="E1" s="43" t="s">
        <v>2801</v>
      </c>
      <c r="F1" s="38"/>
      <c r="G1" s="34"/>
      <c r="H1" s="34"/>
      <c r="I1" s="34"/>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8"/>
      <c r="BA1" s="38"/>
      <c r="BB1" s="38"/>
      <c r="BC1" s="38"/>
      <c r="BD1" s="38"/>
      <c r="BE1" s="38"/>
      <c r="BF1" s="38"/>
      <c r="DD1" t="s">
        <v>3682</v>
      </c>
      <c r="DE1" t="s">
        <v>3680</v>
      </c>
      <c r="DF1" t="s">
        <v>3681</v>
      </c>
      <c r="DG1" t="s">
        <v>3679</v>
      </c>
      <c r="DH1" t="s">
        <v>3678</v>
      </c>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2829</v>
      </c>
      <c r="D2" s="38"/>
      <c r="E2" s="56" t="s">
        <v>3682</v>
      </c>
      <c r="F2" s="57"/>
      <c r="G2" s="57"/>
      <c r="H2" s="58"/>
      <c r="I2" s="34"/>
      <c r="J2" s="38">
        <v>8</v>
      </c>
      <c r="K2" s="38">
        <v>9</v>
      </c>
      <c r="L2" s="38">
        <v>10</v>
      </c>
      <c r="M2" s="38">
        <v>11</v>
      </c>
      <c r="N2" s="38">
        <v>12</v>
      </c>
      <c r="O2" s="38">
        <v>13</v>
      </c>
      <c r="P2" s="38">
        <v>14</v>
      </c>
      <c r="Q2" s="38">
        <v>15</v>
      </c>
      <c r="R2" s="38">
        <v>16</v>
      </c>
      <c r="S2" s="38">
        <v>17</v>
      </c>
      <c r="T2" s="38">
        <v>18</v>
      </c>
      <c r="U2" s="38">
        <v>19</v>
      </c>
      <c r="V2" s="38">
        <v>20</v>
      </c>
      <c r="W2" s="38">
        <v>21</v>
      </c>
      <c r="X2" s="38">
        <v>22</v>
      </c>
      <c r="Y2" s="38">
        <v>23</v>
      </c>
      <c r="Z2" s="38">
        <v>24</v>
      </c>
      <c r="AA2" s="38">
        <v>25</v>
      </c>
      <c r="AB2" s="38">
        <v>26</v>
      </c>
      <c r="AC2" s="38">
        <v>27</v>
      </c>
      <c r="AD2" s="38">
        <v>28</v>
      </c>
      <c r="AE2" s="38">
        <v>29</v>
      </c>
      <c r="AF2" s="38">
        <v>30</v>
      </c>
      <c r="AG2" s="38">
        <v>31</v>
      </c>
      <c r="AH2" s="38">
        <v>32</v>
      </c>
      <c r="AI2" s="38">
        <v>33</v>
      </c>
      <c r="AJ2" s="38">
        <v>34</v>
      </c>
      <c r="AK2" s="38">
        <v>35</v>
      </c>
      <c r="AL2" s="38">
        <v>36</v>
      </c>
      <c r="AM2" s="38">
        <v>37</v>
      </c>
      <c r="AN2" s="38">
        <v>38</v>
      </c>
      <c r="AO2" s="38">
        <v>39</v>
      </c>
      <c r="AP2" s="38">
        <v>40</v>
      </c>
      <c r="AQ2" s="38">
        <v>41</v>
      </c>
      <c r="AR2" s="38">
        <v>42</v>
      </c>
      <c r="AS2" s="38">
        <v>43</v>
      </c>
      <c r="AT2" s="38">
        <v>44</v>
      </c>
      <c r="AU2" s="38">
        <v>45</v>
      </c>
      <c r="AV2" s="38">
        <v>46</v>
      </c>
      <c r="AW2" s="38">
        <v>47</v>
      </c>
      <c r="AX2" s="38">
        <v>48</v>
      </c>
      <c r="AY2" s="38">
        <v>49</v>
      </c>
      <c r="AZ2" s="38">
        <v>50</v>
      </c>
      <c r="BA2" s="38">
        <v>51</v>
      </c>
      <c r="BB2" s="38">
        <v>52</v>
      </c>
      <c r="BC2" s="38">
        <v>53</v>
      </c>
      <c r="BD2" s="38">
        <v>54</v>
      </c>
      <c r="BE2" s="38">
        <v>55</v>
      </c>
      <c r="BF2" s="38">
        <v>56</v>
      </c>
      <c r="BG2" s="38">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2783</v>
      </c>
      <c r="D3" s="38"/>
      <c r="E3" s="38"/>
      <c r="F3" s="38"/>
      <c r="G3" s="34"/>
      <c r="H3" s="34"/>
      <c r="I3" s="34"/>
      <c r="J3" s="38" t="s">
        <v>43</v>
      </c>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13</v>
      </c>
      <c r="D4" s="38"/>
      <c r="E4" s="38"/>
      <c r="F4" s="38"/>
      <c r="G4" s="34"/>
      <c r="H4" s="34"/>
      <c r="I4" s="34"/>
      <c r="J4" s="38" t="s">
        <v>12</v>
      </c>
      <c r="K4" s="38"/>
      <c r="L4" s="38"/>
      <c r="M4" s="38"/>
      <c r="N4" s="38"/>
      <c r="O4" s="38"/>
      <c r="P4" s="38"/>
      <c r="Q4" s="38" t="s">
        <v>2</v>
      </c>
      <c r="R4" s="38"/>
      <c r="S4" s="38"/>
      <c r="T4" s="38"/>
      <c r="U4" s="38"/>
      <c r="V4" s="38"/>
      <c r="W4" s="38"/>
      <c r="X4" s="38"/>
      <c r="Y4" s="38"/>
      <c r="Z4" s="38"/>
      <c r="AA4" s="38"/>
      <c r="AB4" s="38" t="s">
        <v>2854</v>
      </c>
      <c r="AC4" s="38"/>
      <c r="AD4" s="38"/>
      <c r="AE4" s="38"/>
      <c r="AF4" s="38"/>
      <c r="AG4" s="38"/>
      <c r="AH4" s="38"/>
      <c r="AI4" s="38"/>
      <c r="AJ4" s="38" t="s">
        <v>2855</v>
      </c>
      <c r="AK4" s="38"/>
      <c r="AL4" s="38"/>
      <c r="AM4" s="38"/>
      <c r="AN4" s="38"/>
      <c r="AO4" s="38"/>
      <c r="AP4" s="38"/>
      <c r="AQ4" s="38"/>
      <c r="AR4" s="38"/>
      <c r="AS4" s="38"/>
      <c r="AT4" s="38" t="s">
        <v>4</v>
      </c>
      <c r="AU4" s="38"/>
      <c r="AV4" s="38"/>
      <c r="AW4" s="38"/>
      <c r="AX4" s="38"/>
      <c r="AY4" s="38"/>
      <c r="AZ4" s="38"/>
      <c r="BA4" s="38" t="s">
        <v>5</v>
      </c>
      <c r="BB4" s="38"/>
      <c r="BC4" s="38"/>
      <c r="BD4" s="38"/>
      <c r="BE4" s="38"/>
      <c r="BF4" s="38"/>
      <c r="BG4" s="38"/>
      <c r="DF4" s="38" t="s">
        <v>12</v>
      </c>
      <c r="DG4" s="38"/>
      <c r="DH4" s="38"/>
      <c r="DI4" s="38"/>
      <c r="DJ4" s="38"/>
      <c r="DK4" s="38"/>
      <c r="DL4" s="38"/>
      <c r="DM4" s="38" t="s">
        <v>2</v>
      </c>
      <c r="DN4" s="38"/>
      <c r="DO4" s="38"/>
      <c r="DP4" s="38"/>
      <c r="DQ4" s="38"/>
      <c r="DR4" s="38"/>
      <c r="DS4" s="38"/>
      <c r="DT4" s="38"/>
      <c r="DU4" s="38"/>
      <c r="DV4" s="38"/>
      <c r="DW4" s="38"/>
      <c r="DX4" s="38" t="s">
        <v>2854</v>
      </c>
      <c r="DY4" s="38"/>
      <c r="DZ4" s="38"/>
      <c r="EA4" s="38"/>
      <c r="EB4" s="38"/>
      <c r="EC4" s="38"/>
      <c r="ED4" s="38"/>
      <c r="EE4" s="38"/>
      <c r="EF4" s="38" t="s">
        <v>2855</v>
      </c>
      <c r="EG4" s="38"/>
      <c r="EH4" s="38"/>
      <c r="EI4" s="38"/>
      <c r="EJ4" s="38"/>
      <c r="EK4" s="38"/>
      <c r="EL4" s="38"/>
      <c r="EM4" s="38"/>
      <c r="EN4" s="38"/>
      <c r="EO4" s="38"/>
      <c r="EP4" s="38" t="s">
        <v>4</v>
      </c>
      <c r="EQ4" s="38"/>
      <c r="ER4" s="38"/>
      <c r="ES4" s="38"/>
      <c r="ET4" s="38"/>
      <c r="EU4" s="38"/>
      <c r="EV4" s="38"/>
      <c r="EW4" s="38" t="s">
        <v>5</v>
      </c>
      <c r="EX4" s="38"/>
      <c r="EY4" s="38"/>
      <c r="EZ4" s="38"/>
      <c r="FA4" s="38"/>
      <c r="FB4" s="38"/>
      <c r="FC4" s="38"/>
    </row>
    <row r="5" spans="1:160" ht="107.25" customHeight="1" x14ac:dyDescent="0.25">
      <c r="A5" t="s">
        <v>2775</v>
      </c>
      <c r="B5" t="s">
        <v>2869</v>
      </c>
      <c r="C5" t="s">
        <v>35</v>
      </c>
      <c r="D5" s="38" t="s">
        <v>45</v>
      </c>
      <c r="E5" s="38" t="s">
        <v>46</v>
      </c>
      <c r="F5" s="38" t="s">
        <v>47</v>
      </c>
      <c r="G5" s="34" t="s">
        <v>48</v>
      </c>
      <c r="H5" s="34" t="s">
        <v>49</v>
      </c>
      <c r="I5" s="34" t="s">
        <v>50</v>
      </c>
      <c r="J5" s="39" t="s">
        <v>14</v>
      </c>
      <c r="K5" s="40" t="s">
        <v>16</v>
      </c>
      <c r="L5" s="39" t="s">
        <v>2740</v>
      </c>
      <c r="M5" s="39" t="s">
        <v>3</v>
      </c>
      <c r="N5" s="40" t="s">
        <v>2856</v>
      </c>
      <c r="O5" s="39" t="s">
        <v>2837</v>
      </c>
      <c r="P5" s="39" t="s">
        <v>13</v>
      </c>
      <c r="Q5" s="39" t="s">
        <v>2833</v>
      </c>
      <c r="R5" s="40" t="s">
        <v>2863</v>
      </c>
      <c r="S5" s="40" t="s">
        <v>2864</v>
      </c>
      <c r="T5" s="40" t="s">
        <v>2865</v>
      </c>
      <c r="U5" s="39" t="s">
        <v>2836</v>
      </c>
      <c r="V5" s="39" t="s">
        <v>2835</v>
      </c>
      <c r="W5" s="39" t="s">
        <v>2834</v>
      </c>
      <c r="X5" s="39" t="s">
        <v>2862</v>
      </c>
      <c r="Y5" s="39" t="s">
        <v>2831</v>
      </c>
      <c r="Z5" s="39" t="s">
        <v>2860</v>
      </c>
      <c r="AA5" s="39" t="s">
        <v>2832</v>
      </c>
      <c r="AB5" s="39" t="s">
        <v>2846</v>
      </c>
      <c r="AC5" s="39" t="s">
        <v>2845</v>
      </c>
      <c r="AD5" s="39" t="s">
        <v>2844</v>
      </c>
      <c r="AE5" s="39" t="s">
        <v>2843</v>
      </c>
      <c r="AF5" s="39" t="s">
        <v>2842</v>
      </c>
      <c r="AG5" s="39" t="s">
        <v>2841</v>
      </c>
      <c r="AH5" s="39" t="s">
        <v>2840</v>
      </c>
      <c r="AI5" s="40" t="s">
        <v>2861</v>
      </c>
      <c r="AJ5" s="39" t="s">
        <v>2849</v>
      </c>
      <c r="AK5" s="39" t="s">
        <v>2850</v>
      </c>
      <c r="AL5" s="39" t="s">
        <v>2870</v>
      </c>
      <c r="AM5" s="39" t="s">
        <v>2851</v>
      </c>
      <c r="AN5" s="39" t="s">
        <v>2852</v>
      </c>
      <c r="AO5" s="39" t="s">
        <v>2872</v>
      </c>
      <c r="AP5" s="39" t="s">
        <v>2847</v>
      </c>
      <c r="AQ5" s="39" t="s">
        <v>2848</v>
      </c>
      <c r="AR5" s="39" t="s">
        <v>2871</v>
      </c>
      <c r="AS5" s="39" t="s">
        <v>2853</v>
      </c>
      <c r="AT5" s="40" t="s">
        <v>2858</v>
      </c>
      <c r="AU5" s="40" t="s">
        <v>2859</v>
      </c>
      <c r="AV5" s="40" t="s">
        <v>2857</v>
      </c>
      <c r="AW5" s="40" t="s">
        <v>2866</v>
      </c>
      <c r="AX5" s="40" t="s">
        <v>2867</v>
      </c>
      <c r="AY5" s="40" t="s">
        <v>2868</v>
      </c>
      <c r="AZ5" s="39" t="s">
        <v>2838</v>
      </c>
      <c r="BA5" s="39" t="s">
        <v>6</v>
      </c>
      <c r="BB5" s="40" t="s">
        <v>7</v>
      </c>
      <c r="BC5" s="39" t="s">
        <v>8</v>
      </c>
      <c r="BD5" s="40" t="s">
        <v>9</v>
      </c>
      <c r="BE5" s="39" t="s">
        <v>10</v>
      </c>
      <c r="BF5" s="40" t="s">
        <v>11</v>
      </c>
      <c r="BG5" s="39" t="s">
        <v>2839</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9" t="s">
        <v>14</v>
      </c>
      <c r="DG5" s="40" t="s">
        <v>16</v>
      </c>
      <c r="DH5" s="39" t="s">
        <v>2740</v>
      </c>
      <c r="DI5" s="39" t="s">
        <v>3</v>
      </c>
      <c r="DJ5" s="40" t="s">
        <v>2856</v>
      </c>
      <c r="DK5" s="39" t="s">
        <v>2837</v>
      </c>
      <c r="DL5" s="39" t="s">
        <v>13</v>
      </c>
      <c r="DM5" s="39" t="s">
        <v>2833</v>
      </c>
      <c r="DN5" s="40" t="s">
        <v>2863</v>
      </c>
      <c r="DO5" s="40" t="s">
        <v>2864</v>
      </c>
      <c r="DP5" s="40" t="s">
        <v>2865</v>
      </c>
      <c r="DQ5" s="39" t="s">
        <v>2836</v>
      </c>
      <c r="DR5" s="39" t="s">
        <v>2835</v>
      </c>
      <c r="DS5" s="39" t="s">
        <v>2834</v>
      </c>
      <c r="DT5" s="39" t="s">
        <v>2862</v>
      </c>
      <c r="DU5" s="39" t="s">
        <v>2831</v>
      </c>
      <c r="DV5" s="39" t="s">
        <v>2860</v>
      </c>
      <c r="DW5" s="39" t="s">
        <v>2832</v>
      </c>
      <c r="DX5" s="39" t="s">
        <v>2846</v>
      </c>
      <c r="DY5" s="39" t="s">
        <v>2845</v>
      </c>
      <c r="DZ5" s="39" t="s">
        <v>2844</v>
      </c>
      <c r="EA5" s="39" t="s">
        <v>2843</v>
      </c>
      <c r="EB5" s="39" t="s">
        <v>2842</v>
      </c>
      <c r="EC5" s="39" t="s">
        <v>2841</v>
      </c>
      <c r="ED5" s="39" t="s">
        <v>2840</v>
      </c>
      <c r="EE5" s="40" t="s">
        <v>2861</v>
      </c>
      <c r="EF5" s="39" t="s">
        <v>2849</v>
      </c>
      <c r="EG5" s="39" t="s">
        <v>2850</v>
      </c>
      <c r="EH5" s="39" t="s">
        <v>2870</v>
      </c>
      <c r="EI5" s="39" t="s">
        <v>2851</v>
      </c>
      <c r="EJ5" s="39" t="s">
        <v>2852</v>
      </c>
      <c r="EK5" s="39" t="s">
        <v>2872</v>
      </c>
      <c r="EL5" s="39" t="s">
        <v>2847</v>
      </c>
      <c r="EM5" s="39" t="s">
        <v>2848</v>
      </c>
      <c r="EN5" s="39" t="s">
        <v>2871</v>
      </c>
      <c r="EO5" s="39" t="s">
        <v>2853</v>
      </c>
      <c r="EP5" s="40" t="s">
        <v>2858</v>
      </c>
      <c r="EQ5" s="40" t="s">
        <v>2859</v>
      </c>
      <c r="ER5" s="40" t="s">
        <v>2857</v>
      </c>
      <c r="ES5" s="40" t="s">
        <v>2866</v>
      </c>
      <c r="ET5" s="40" t="s">
        <v>2867</v>
      </c>
      <c r="EU5" s="40" t="s">
        <v>2868</v>
      </c>
      <c r="EV5" s="39" t="s">
        <v>2838</v>
      </c>
      <c r="EW5" s="39" t="s">
        <v>6</v>
      </c>
      <c r="EX5" s="40" t="s">
        <v>7</v>
      </c>
      <c r="EY5" s="39" t="s">
        <v>8</v>
      </c>
      <c r="EZ5" s="40" t="s">
        <v>9</v>
      </c>
      <c r="FA5" s="39" t="s">
        <v>10</v>
      </c>
      <c r="FB5" s="40" t="s">
        <v>11</v>
      </c>
      <c r="FC5" s="39" t="s">
        <v>2839</v>
      </c>
      <c r="FD5" s="1"/>
    </row>
    <row r="6" spans="1:160" x14ac:dyDescent="0.25">
      <c r="A6" t="s">
        <v>2874</v>
      </c>
      <c r="B6">
        <v>1</v>
      </c>
      <c r="C6">
        <v>1</v>
      </c>
      <c r="D6" s="42">
        <v>1729</v>
      </c>
      <c r="E6" s="42">
        <v>319</v>
      </c>
      <c r="F6" s="42">
        <v>3467</v>
      </c>
      <c r="G6" s="14">
        <v>4905</v>
      </c>
      <c r="H6" s="14">
        <v>7314</v>
      </c>
      <c r="I6" s="14">
        <v>1721</v>
      </c>
      <c r="J6" s="41">
        <v>265</v>
      </c>
      <c r="K6" s="41">
        <v>210</v>
      </c>
      <c r="L6" s="41">
        <v>2</v>
      </c>
      <c r="M6" s="41">
        <v>0</v>
      </c>
      <c r="N6" s="41">
        <v>235</v>
      </c>
      <c r="O6" s="41">
        <v>30</v>
      </c>
      <c r="P6" s="41">
        <v>1</v>
      </c>
      <c r="Q6" s="41">
        <v>0</v>
      </c>
      <c r="R6" s="41">
        <v>0</v>
      </c>
      <c r="S6" s="41">
        <v>0</v>
      </c>
      <c r="T6" s="41">
        <v>0</v>
      </c>
      <c r="U6" s="41">
        <v>0</v>
      </c>
      <c r="V6" s="41">
        <v>0</v>
      </c>
      <c r="W6" s="41">
        <v>0</v>
      </c>
      <c r="X6" s="41">
        <v>0</v>
      </c>
      <c r="Y6" s="41">
        <v>0</v>
      </c>
      <c r="Z6" s="41">
        <v>0</v>
      </c>
      <c r="AA6" s="41">
        <v>0</v>
      </c>
      <c r="AB6" s="41">
        <v>120</v>
      </c>
      <c r="AC6" s="41">
        <v>0</v>
      </c>
      <c r="AD6" s="41">
        <v>0</v>
      </c>
      <c r="AE6" s="41">
        <v>90</v>
      </c>
      <c r="AF6" s="41">
        <v>0</v>
      </c>
      <c r="AG6" s="41">
        <v>0</v>
      </c>
      <c r="AH6" s="41">
        <v>210</v>
      </c>
      <c r="AI6" s="41">
        <v>210</v>
      </c>
      <c r="AJ6" s="41">
        <v>-3</v>
      </c>
      <c r="AK6" s="41">
        <v>-3</v>
      </c>
      <c r="AL6" s="41">
        <v>-3</v>
      </c>
      <c r="AM6" s="41">
        <v>-3</v>
      </c>
      <c r="AN6" s="41">
        <v>-3</v>
      </c>
      <c r="AO6" s="41">
        <v>-3</v>
      </c>
      <c r="AP6" s="41">
        <v>-3</v>
      </c>
      <c r="AQ6" s="41">
        <v>-3</v>
      </c>
      <c r="AR6" s="41">
        <v>-3</v>
      </c>
      <c r="AS6" s="41">
        <v>-3</v>
      </c>
      <c r="AT6" s="41">
        <v>0</v>
      </c>
      <c r="AU6" s="41">
        <v>0</v>
      </c>
      <c r="AV6" s="41">
        <v>30</v>
      </c>
      <c r="AW6" s="41">
        <v>2</v>
      </c>
      <c r="AX6" s="41">
        <v>0</v>
      </c>
      <c r="AY6" s="41">
        <v>0</v>
      </c>
      <c r="AZ6" s="41">
        <v>0</v>
      </c>
      <c r="BA6" s="41">
        <v>0</v>
      </c>
      <c r="BB6" s="41">
        <v>0</v>
      </c>
      <c r="BC6" s="41">
        <v>0</v>
      </c>
      <c r="BD6" s="41">
        <v>0</v>
      </c>
      <c r="BE6" s="41">
        <v>0</v>
      </c>
      <c r="BF6" s="41">
        <v>0</v>
      </c>
      <c r="BG6">
        <v>-3</v>
      </c>
      <c r="DF6">
        <v>55</v>
      </c>
      <c r="DG6">
        <v>-210</v>
      </c>
      <c r="DH6">
        <v>0</v>
      </c>
      <c r="DI6">
        <v>5</v>
      </c>
      <c r="DJ6">
        <v>15</v>
      </c>
      <c r="DK6">
        <v>35</v>
      </c>
      <c r="DL6">
        <v>0</v>
      </c>
      <c r="DM6">
        <v>5</v>
      </c>
      <c r="DN6">
        <v>1</v>
      </c>
      <c r="DO6">
        <v>0</v>
      </c>
      <c r="DP6">
        <v>0</v>
      </c>
      <c r="DQ6">
        <v>0</v>
      </c>
      <c r="DR6">
        <v>0</v>
      </c>
      <c r="DS6">
        <v>0</v>
      </c>
      <c r="DT6">
        <v>0</v>
      </c>
      <c r="DU6">
        <v>0</v>
      </c>
      <c r="DV6">
        <v>0</v>
      </c>
      <c r="DW6">
        <v>0</v>
      </c>
      <c r="DX6">
        <v>0</v>
      </c>
      <c r="DY6">
        <v>0</v>
      </c>
      <c r="DZ6">
        <v>0</v>
      </c>
      <c r="EA6">
        <v>0</v>
      </c>
      <c r="EB6">
        <v>0</v>
      </c>
      <c r="EC6">
        <v>0</v>
      </c>
      <c r="ED6">
        <v>0</v>
      </c>
      <c r="EE6">
        <v>-210</v>
      </c>
      <c r="EF6">
        <v>-3</v>
      </c>
      <c r="EG6">
        <v>-3</v>
      </c>
      <c r="EH6">
        <v>-3</v>
      </c>
      <c r="EI6">
        <v>-3</v>
      </c>
      <c r="EJ6">
        <v>-3</v>
      </c>
      <c r="EK6">
        <v>-3</v>
      </c>
      <c r="EL6">
        <v>-3</v>
      </c>
      <c r="EM6">
        <v>-3</v>
      </c>
      <c r="EN6">
        <v>-3</v>
      </c>
      <c r="EO6">
        <v>-3</v>
      </c>
      <c r="EP6">
        <v>5</v>
      </c>
      <c r="EQ6">
        <v>0</v>
      </c>
      <c r="ER6">
        <v>30</v>
      </c>
      <c r="ES6">
        <v>2</v>
      </c>
      <c r="ET6">
        <v>0</v>
      </c>
      <c r="EU6">
        <v>1</v>
      </c>
      <c r="EV6">
        <v>0</v>
      </c>
      <c r="EW6">
        <v>0</v>
      </c>
      <c r="EX6">
        <v>0</v>
      </c>
      <c r="EY6">
        <v>0</v>
      </c>
      <c r="EZ6">
        <v>0</v>
      </c>
      <c r="FA6">
        <v>0</v>
      </c>
      <c r="FB6">
        <v>0</v>
      </c>
      <c r="FC6">
        <v>-3</v>
      </c>
    </row>
    <row r="7" spans="1:160" x14ac:dyDescent="0.25">
      <c r="A7" t="s">
        <v>2874</v>
      </c>
      <c r="B7">
        <v>1</v>
      </c>
      <c r="C7">
        <v>2</v>
      </c>
      <c r="D7" s="42">
        <v>3323</v>
      </c>
      <c r="E7" s="42">
        <v>501</v>
      </c>
      <c r="F7" s="42">
        <v>811</v>
      </c>
      <c r="G7" s="14">
        <v>5687</v>
      </c>
      <c r="H7" s="14">
        <v>1153</v>
      </c>
      <c r="I7" s="14">
        <v>5459</v>
      </c>
      <c r="J7" s="41">
        <v>66</v>
      </c>
      <c r="K7" s="41">
        <v>-90</v>
      </c>
      <c r="L7" s="41">
        <v>0</v>
      </c>
      <c r="M7" s="41">
        <v>0</v>
      </c>
      <c r="N7" s="41">
        <v>36</v>
      </c>
      <c r="O7" s="41">
        <v>30</v>
      </c>
      <c r="P7" s="41">
        <v>0</v>
      </c>
      <c r="Q7" s="41">
        <v>0</v>
      </c>
      <c r="R7" s="41">
        <v>0</v>
      </c>
      <c r="S7" s="41">
        <v>0</v>
      </c>
      <c r="T7" s="41">
        <v>0</v>
      </c>
      <c r="U7" s="41">
        <v>0</v>
      </c>
      <c r="V7" s="41">
        <v>0</v>
      </c>
      <c r="W7" s="41">
        <v>0</v>
      </c>
      <c r="X7" s="41">
        <v>0</v>
      </c>
      <c r="Y7" s="41">
        <v>0</v>
      </c>
      <c r="Z7" s="41">
        <v>0</v>
      </c>
      <c r="AA7" s="41">
        <v>0</v>
      </c>
      <c r="AB7" s="41">
        <v>0</v>
      </c>
      <c r="AC7" s="41">
        <v>0</v>
      </c>
      <c r="AD7" s="41">
        <v>0</v>
      </c>
      <c r="AE7" s="41">
        <v>21</v>
      </c>
      <c r="AF7" s="41">
        <v>0</v>
      </c>
      <c r="AG7" s="41">
        <v>0</v>
      </c>
      <c r="AH7" s="41">
        <v>21</v>
      </c>
      <c r="AI7" s="41">
        <v>-130</v>
      </c>
      <c r="AJ7" s="41">
        <v>-3</v>
      </c>
      <c r="AK7" s="41">
        <v>-3</v>
      </c>
      <c r="AL7" s="41">
        <v>-3</v>
      </c>
      <c r="AM7" s="41">
        <v>-3</v>
      </c>
      <c r="AN7" s="41">
        <v>-3</v>
      </c>
      <c r="AO7" s="41">
        <v>-3</v>
      </c>
      <c r="AP7" s="41">
        <v>-3</v>
      </c>
      <c r="AQ7" s="41">
        <v>-3</v>
      </c>
      <c r="AR7" s="41">
        <v>-3</v>
      </c>
      <c r="AS7" s="41">
        <v>-3</v>
      </c>
      <c r="AT7" s="41">
        <v>0</v>
      </c>
      <c r="AU7" s="41">
        <v>0</v>
      </c>
      <c r="AV7" s="41">
        <v>30</v>
      </c>
      <c r="AW7" s="41">
        <v>0</v>
      </c>
      <c r="AX7" s="41">
        <v>2</v>
      </c>
      <c r="AY7" s="41">
        <v>0</v>
      </c>
      <c r="AZ7" s="41">
        <v>0</v>
      </c>
      <c r="BA7" s="41">
        <v>0</v>
      </c>
      <c r="BB7" s="41">
        <v>0</v>
      </c>
      <c r="BC7" s="41">
        <v>0</v>
      </c>
      <c r="BD7" s="41">
        <v>0</v>
      </c>
      <c r="BE7" s="41">
        <v>0</v>
      </c>
      <c r="BF7" s="41">
        <v>0</v>
      </c>
      <c r="BG7">
        <v>-3</v>
      </c>
      <c r="DF7">
        <v>156</v>
      </c>
      <c r="DG7">
        <v>90</v>
      </c>
      <c r="DH7">
        <v>2</v>
      </c>
      <c r="DI7">
        <v>5</v>
      </c>
      <c r="DJ7">
        <v>151</v>
      </c>
      <c r="DK7">
        <v>0</v>
      </c>
      <c r="DL7">
        <v>1</v>
      </c>
      <c r="DM7">
        <v>5</v>
      </c>
      <c r="DN7">
        <v>0</v>
      </c>
      <c r="DO7">
        <v>0</v>
      </c>
      <c r="DP7">
        <v>1</v>
      </c>
      <c r="DQ7">
        <v>0</v>
      </c>
      <c r="DR7">
        <v>0</v>
      </c>
      <c r="DS7">
        <v>0</v>
      </c>
      <c r="DT7">
        <v>0</v>
      </c>
      <c r="DU7">
        <v>0</v>
      </c>
      <c r="DV7">
        <v>0</v>
      </c>
      <c r="DW7">
        <v>0</v>
      </c>
      <c r="DX7">
        <v>122</v>
      </c>
      <c r="DY7">
        <v>0</v>
      </c>
      <c r="DZ7">
        <v>0</v>
      </c>
      <c r="EA7">
        <v>29</v>
      </c>
      <c r="EB7">
        <v>0</v>
      </c>
      <c r="EC7">
        <v>0</v>
      </c>
      <c r="ED7">
        <v>151</v>
      </c>
      <c r="EE7">
        <v>130</v>
      </c>
      <c r="EF7">
        <v>-3</v>
      </c>
      <c r="EG7">
        <v>-3</v>
      </c>
      <c r="EH7">
        <v>-3</v>
      </c>
      <c r="EI7">
        <v>-3</v>
      </c>
      <c r="EJ7">
        <v>-3</v>
      </c>
      <c r="EK7">
        <v>-3</v>
      </c>
      <c r="EL7">
        <v>-3</v>
      </c>
      <c r="EM7">
        <v>-3</v>
      </c>
      <c r="EN7">
        <v>-3</v>
      </c>
      <c r="EO7">
        <v>-3</v>
      </c>
      <c r="EP7">
        <v>0</v>
      </c>
      <c r="EQ7">
        <v>0</v>
      </c>
      <c r="ER7">
        <v>0</v>
      </c>
      <c r="ES7">
        <v>0</v>
      </c>
      <c r="ET7">
        <v>0</v>
      </c>
      <c r="EU7">
        <v>0</v>
      </c>
      <c r="EV7">
        <v>0</v>
      </c>
      <c r="EW7">
        <v>0</v>
      </c>
      <c r="EX7">
        <v>0</v>
      </c>
      <c r="EY7">
        <v>0</v>
      </c>
      <c r="EZ7">
        <v>0</v>
      </c>
      <c r="FA7">
        <v>0</v>
      </c>
      <c r="FB7">
        <v>0</v>
      </c>
      <c r="FC7">
        <v>-3</v>
      </c>
    </row>
    <row r="8" spans="1:160" x14ac:dyDescent="0.25">
      <c r="A8" t="s">
        <v>2874</v>
      </c>
      <c r="B8">
        <v>1</v>
      </c>
      <c r="C8">
        <v>3</v>
      </c>
      <c r="D8" s="42">
        <v>5813</v>
      </c>
      <c r="E8" s="42">
        <v>2342</v>
      </c>
      <c r="F8" s="42">
        <v>3236</v>
      </c>
      <c r="G8" s="14">
        <v>238</v>
      </c>
      <c r="H8" s="14">
        <v>6153</v>
      </c>
      <c r="I8" s="14">
        <v>4909</v>
      </c>
      <c r="J8" s="41">
        <v>210</v>
      </c>
      <c r="K8" s="41">
        <v>28</v>
      </c>
      <c r="L8" s="41">
        <v>2</v>
      </c>
      <c r="M8" s="41">
        <v>15</v>
      </c>
      <c r="N8" s="41">
        <v>190</v>
      </c>
      <c r="O8" s="41">
        <v>0</v>
      </c>
      <c r="P8" s="41">
        <v>1</v>
      </c>
      <c r="Q8" s="41">
        <v>15</v>
      </c>
      <c r="R8" s="41">
        <v>1</v>
      </c>
      <c r="S8" s="41">
        <v>1</v>
      </c>
      <c r="T8" s="41">
        <v>1</v>
      </c>
      <c r="U8" s="41">
        <v>0</v>
      </c>
      <c r="V8" s="41">
        <v>0</v>
      </c>
      <c r="W8" s="41">
        <v>0</v>
      </c>
      <c r="X8" s="41">
        <v>0</v>
      </c>
      <c r="Y8" s="41">
        <v>0</v>
      </c>
      <c r="Z8" s="41">
        <v>0</v>
      </c>
      <c r="AA8" s="41">
        <v>0</v>
      </c>
      <c r="AB8" s="41">
        <v>123</v>
      </c>
      <c r="AC8" s="41">
        <v>0</v>
      </c>
      <c r="AD8" s="41">
        <v>0</v>
      </c>
      <c r="AE8" s="41">
        <v>52</v>
      </c>
      <c r="AF8" s="41">
        <v>0</v>
      </c>
      <c r="AG8" s="41">
        <v>0</v>
      </c>
      <c r="AH8" s="41">
        <v>175</v>
      </c>
      <c r="AI8" s="41">
        <v>28</v>
      </c>
      <c r="AJ8" s="41">
        <v>-3</v>
      </c>
      <c r="AK8" s="41">
        <v>-3</v>
      </c>
      <c r="AL8" s="41">
        <v>-3</v>
      </c>
      <c r="AM8" s="41">
        <v>-3</v>
      </c>
      <c r="AN8" s="41">
        <v>-3</v>
      </c>
      <c r="AO8" s="41">
        <v>-3</v>
      </c>
      <c r="AP8" s="41">
        <v>-3</v>
      </c>
      <c r="AQ8" s="41">
        <v>-3</v>
      </c>
      <c r="AR8" s="41">
        <v>-3</v>
      </c>
      <c r="AS8" s="41">
        <v>-3</v>
      </c>
      <c r="AT8" s="41">
        <v>0</v>
      </c>
      <c r="AU8" s="41">
        <v>0</v>
      </c>
      <c r="AV8" s="41">
        <v>0</v>
      </c>
      <c r="AW8" s="41">
        <v>0</v>
      </c>
      <c r="AX8" s="41">
        <v>0</v>
      </c>
      <c r="AY8" s="41">
        <v>0</v>
      </c>
      <c r="AZ8" s="41">
        <v>0</v>
      </c>
      <c r="BA8" s="41">
        <v>0</v>
      </c>
      <c r="BB8" s="41">
        <v>1</v>
      </c>
      <c r="BC8" s="41">
        <v>1</v>
      </c>
      <c r="BD8" s="41">
        <v>0</v>
      </c>
      <c r="BE8" s="41">
        <v>25</v>
      </c>
      <c r="BF8" s="41">
        <v>5</v>
      </c>
      <c r="BG8">
        <v>-3</v>
      </c>
      <c r="DF8">
        <v>182</v>
      </c>
      <c r="DG8">
        <v>-28</v>
      </c>
      <c r="DH8">
        <v>0</v>
      </c>
      <c r="DI8">
        <v>5</v>
      </c>
      <c r="DJ8">
        <v>152</v>
      </c>
      <c r="DK8">
        <v>0</v>
      </c>
      <c r="DL8">
        <v>0</v>
      </c>
      <c r="DM8">
        <v>5</v>
      </c>
      <c r="DN8">
        <v>0</v>
      </c>
      <c r="DO8">
        <v>1</v>
      </c>
      <c r="DP8">
        <v>0</v>
      </c>
      <c r="DQ8">
        <v>0</v>
      </c>
      <c r="DR8">
        <v>0</v>
      </c>
      <c r="DS8">
        <v>0</v>
      </c>
      <c r="DT8">
        <v>0</v>
      </c>
      <c r="DU8">
        <v>0</v>
      </c>
      <c r="DV8">
        <v>0</v>
      </c>
      <c r="DW8">
        <v>0</v>
      </c>
      <c r="DX8">
        <v>123</v>
      </c>
      <c r="DY8">
        <v>5</v>
      </c>
      <c r="DZ8">
        <v>0</v>
      </c>
      <c r="EA8">
        <v>24</v>
      </c>
      <c r="EB8">
        <v>0</v>
      </c>
      <c r="EC8">
        <v>0</v>
      </c>
      <c r="ED8">
        <v>147</v>
      </c>
      <c r="EE8">
        <v>-28</v>
      </c>
      <c r="EF8">
        <v>-3</v>
      </c>
      <c r="EG8">
        <v>-3</v>
      </c>
      <c r="EH8">
        <v>-3</v>
      </c>
      <c r="EI8">
        <v>-3</v>
      </c>
      <c r="EJ8">
        <v>-3</v>
      </c>
      <c r="EK8">
        <v>-3</v>
      </c>
      <c r="EL8">
        <v>-3</v>
      </c>
      <c r="EM8">
        <v>-3</v>
      </c>
      <c r="EN8">
        <v>-3</v>
      </c>
      <c r="EO8">
        <v>-3</v>
      </c>
      <c r="EP8">
        <v>0</v>
      </c>
      <c r="EQ8">
        <v>0</v>
      </c>
      <c r="ER8">
        <v>0</v>
      </c>
      <c r="ES8">
        <v>0</v>
      </c>
      <c r="ET8">
        <v>0</v>
      </c>
      <c r="EU8">
        <v>0</v>
      </c>
      <c r="EV8">
        <v>0</v>
      </c>
      <c r="EW8">
        <v>1</v>
      </c>
      <c r="EX8">
        <v>0</v>
      </c>
      <c r="EY8">
        <v>0</v>
      </c>
      <c r="EZ8">
        <v>1</v>
      </c>
      <c r="FA8">
        <v>5</v>
      </c>
      <c r="FB8">
        <v>25</v>
      </c>
      <c r="FC8">
        <v>-3</v>
      </c>
    </row>
    <row r="9" spans="1:160" x14ac:dyDescent="0.25">
      <c r="A9" t="s">
        <v>2874</v>
      </c>
      <c r="B9">
        <v>1</v>
      </c>
      <c r="C9">
        <v>4</v>
      </c>
      <c r="D9" s="42">
        <v>1247</v>
      </c>
      <c r="E9" s="42">
        <v>509</v>
      </c>
      <c r="F9" s="42">
        <v>58</v>
      </c>
      <c r="G9" s="14">
        <v>1519</v>
      </c>
      <c r="H9" s="14">
        <v>78</v>
      </c>
      <c r="I9" s="14">
        <v>125</v>
      </c>
      <c r="J9" s="41">
        <v>228</v>
      </c>
      <c r="K9" s="41">
        <v>201</v>
      </c>
      <c r="L9" s="41">
        <v>2</v>
      </c>
      <c r="M9" s="41">
        <v>5</v>
      </c>
      <c r="N9" s="41">
        <v>223</v>
      </c>
      <c r="O9" s="41">
        <v>0</v>
      </c>
      <c r="P9" s="41">
        <v>1</v>
      </c>
      <c r="Q9" s="41">
        <v>5</v>
      </c>
      <c r="R9" s="41">
        <v>0</v>
      </c>
      <c r="S9" s="41">
        <v>0</v>
      </c>
      <c r="T9" s="41">
        <v>1</v>
      </c>
      <c r="U9" s="41">
        <v>0</v>
      </c>
      <c r="V9" s="41">
        <v>0</v>
      </c>
      <c r="W9" s="41">
        <v>0</v>
      </c>
      <c r="X9" s="41">
        <v>0</v>
      </c>
      <c r="Y9" s="41">
        <v>0</v>
      </c>
      <c r="Z9" s="41">
        <v>0</v>
      </c>
      <c r="AA9" s="41">
        <v>0</v>
      </c>
      <c r="AB9" s="41">
        <v>89</v>
      </c>
      <c r="AC9" s="41">
        <v>0</v>
      </c>
      <c r="AD9" s="41">
        <v>10</v>
      </c>
      <c r="AE9" s="41">
        <v>119</v>
      </c>
      <c r="AF9" s="41">
        <v>0</v>
      </c>
      <c r="AG9" s="41">
        <v>0</v>
      </c>
      <c r="AH9" s="41">
        <v>218</v>
      </c>
      <c r="AI9" s="41">
        <v>206</v>
      </c>
      <c r="AJ9" s="41">
        <v>-3</v>
      </c>
      <c r="AK9" s="41">
        <v>-3</v>
      </c>
      <c r="AL9" s="41">
        <v>-3</v>
      </c>
      <c r="AM9" s="41">
        <v>-3</v>
      </c>
      <c r="AN9" s="41">
        <v>-3</v>
      </c>
      <c r="AO9" s="41">
        <v>-3</v>
      </c>
      <c r="AP9" s="41">
        <v>-3</v>
      </c>
      <c r="AQ9" s="41">
        <v>-3</v>
      </c>
      <c r="AR9" s="41">
        <v>-3</v>
      </c>
      <c r="AS9" s="41">
        <v>-3</v>
      </c>
      <c r="AT9" s="41">
        <v>0</v>
      </c>
      <c r="AU9" s="41">
        <v>0</v>
      </c>
      <c r="AV9" s="41">
        <v>0</v>
      </c>
      <c r="AW9" s="41">
        <v>0</v>
      </c>
      <c r="AX9" s="41">
        <v>0</v>
      </c>
      <c r="AY9" s="41">
        <v>0</v>
      </c>
      <c r="AZ9" s="41">
        <v>0</v>
      </c>
      <c r="BA9" s="41">
        <v>3</v>
      </c>
      <c r="BB9" s="41">
        <v>0</v>
      </c>
      <c r="BC9" s="41">
        <v>0</v>
      </c>
      <c r="BD9" s="41">
        <v>0</v>
      </c>
      <c r="BE9" s="41">
        <v>15</v>
      </c>
      <c r="BF9" s="41">
        <v>0</v>
      </c>
      <c r="BG9">
        <v>-3</v>
      </c>
      <c r="DF9">
        <v>27</v>
      </c>
      <c r="DG9">
        <v>-201</v>
      </c>
      <c r="DH9">
        <v>0</v>
      </c>
      <c r="DI9">
        <v>0</v>
      </c>
      <c r="DJ9">
        <v>12</v>
      </c>
      <c r="DK9">
        <v>0</v>
      </c>
      <c r="DL9">
        <v>0</v>
      </c>
      <c r="DM9">
        <v>0</v>
      </c>
      <c r="DN9">
        <v>0</v>
      </c>
      <c r="DO9">
        <v>0</v>
      </c>
      <c r="DP9">
        <v>0</v>
      </c>
      <c r="DQ9">
        <v>0</v>
      </c>
      <c r="DR9">
        <v>0</v>
      </c>
      <c r="DS9">
        <v>0</v>
      </c>
      <c r="DT9">
        <v>0</v>
      </c>
      <c r="DU9">
        <v>0</v>
      </c>
      <c r="DV9">
        <v>0</v>
      </c>
      <c r="DW9">
        <v>0</v>
      </c>
      <c r="DX9">
        <v>12</v>
      </c>
      <c r="DY9">
        <v>0</v>
      </c>
      <c r="DZ9">
        <v>0</v>
      </c>
      <c r="EA9">
        <v>0</v>
      </c>
      <c r="EB9">
        <v>0</v>
      </c>
      <c r="EC9">
        <v>0</v>
      </c>
      <c r="ED9">
        <v>12</v>
      </c>
      <c r="EE9">
        <v>-206</v>
      </c>
      <c r="EF9">
        <v>-3</v>
      </c>
      <c r="EG9">
        <v>-3</v>
      </c>
      <c r="EH9">
        <v>-3</v>
      </c>
      <c r="EI9">
        <v>-3</v>
      </c>
      <c r="EJ9">
        <v>-3</v>
      </c>
      <c r="EK9">
        <v>-3</v>
      </c>
      <c r="EL9">
        <v>-3</v>
      </c>
      <c r="EM9">
        <v>-3</v>
      </c>
      <c r="EN9">
        <v>-3</v>
      </c>
      <c r="EO9">
        <v>-3</v>
      </c>
      <c r="EP9">
        <v>0</v>
      </c>
      <c r="EQ9">
        <v>0</v>
      </c>
      <c r="ER9">
        <v>0</v>
      </c>
      <c r="ES9">
        <v>0</v>
      </c>
      <c r="ET9">
        <v>0</v>
      </c>
      <c r="EU9">
        <v>0</v>
      </c>
      <c r="EV9">
        <v>0</v>
      </c>
      <c r="EW9">
        <v>0</v>
      </c>
      <c r="EX9">
        <v>3</v>
      </c>
      <c r="EY9">
        <v>0</v>
      </c>
      <c r="EZ9">
        <v>0</v>
      </c>
      <c r="FA9">
        <v>0</v>
      </c>
      <c r="FB9">
        <v>15</v>
      </c>
      <c r="FC9">
        <v>-3</v>
      </c>
    </row>
    <row r="10" spans="1:160" x14ac:dyDescent="0.25">
      <c r="A10" t="s">
        <v>2874</v>
      </c>
      <c r="B10">
        <v>1</v>
      </c>
      <c r="C10">
        <v>5</v>
      </c>
      <c r="D10" s="42">
        <v>1153</v>
      </c>
      <c r="E10" s="42">
        <v>3323</v>
      </c>
      <c r="F10" s="42">
        <v>5813</v>
      </c>
      <c r="G10" s="14">
        <v>2342</v>
      </c>
      <c r="H10" s="14">
        <v>3467</v>
      </c>
      <c r="I10" s="14">
        <v>2084</v>
      </c>
      <c r="J10" s="41">
        <v>219</v>
      </c>
      <c r="K10" s="41">
        <v>91</v>
      </c>
      <c r="L10" s="41">
        <v>2</v>
      </c>
      <c r="M10" s="41">
        <v>10</v>
      </c>
      <c r="N10" s="41">
        <v>209</v>
      </c>
      <c r="O10" s="41">
        <v>0</v>
      </c>
      <c r="P10" s="41">
        <v>1</v>
      </c>
      <c r="Q10" s="41">
        <v>10</v>
      </c>
      <c r="R10" s="41">
        <v>1</v>
      </c>
      <c r="S10" s="41">
        <v>0</v>
      </c>
      <c r="T10" s="41">
        <v>1</v>
      </c>
      <c r="U10" s="41">
        <v>0</v>
      </c>
      <c r="V10" s="41">
        <v>0</v>
      </c>
      <c r="W10" s="41">
        <v>0</v>
      </c>
      <c r="X10" s="41">
        <v>0</v>
      </c>
      <c r="Y10" s="41">
        <v>0</v>
      </c>
      <c r="Z10" s="41">
        <v>0</v>
      </c>
      <c r="AA10" s="41">
        <v>0</v>
      </c>
      <c r="AB10" s="41">
        <v>82</v>
      </c>
      <c r="AC10" s="41">
        <v>0</v>
      </c>
      <c r="AD10" s="41">
        <v>0</v>
      </c>
      <c r="AE10" s="41">
        <v>127</v>
      </c>
      <c r="AF10" s="41">
        <v>0</v>
      </c>
      <c r="AG10" s="41">
        <v>0</v>
      </c>
      <c r="AH10" s="41">
        <v>209</v>
      </c>
      <c r="AI10" s="41">
        <v>141</v>
      </c>
      <c r="AJ10" s="41">
        <v>-3</v>
      </c>
      <c r="AK10" s="41">
        <v>-3</v>
      </c>
      <c r="AL10" s="41">
        <v>-3</v>
      </c>
      <c r="AM10" s="41">
        <v>-3</v>
      </c>
      <c r="AN10" s="41">
        <v>-3</v>
      </c>
      <c r="AO10" s="41">
        <v>-3</v>
      </c>
      <c r="AP10" s="41">
        <v>-3</v>
      </c>
      <c r="AQ10" s="41">
        <v>-3</v>
      </c>
      <c r="AR10" s="41">
        <v>-3</v>
      </c>
      <c r="AS10" s="41">
        <v>-3</v>
      </c>
      <c r="AT10" s="41">
        <v>0</v>
      </c>
      <c r="AU10" s="41">
        <v>0</v>
      </c>
      <c r="AV10" s="41">
        <v>0</v>
      </c>
      <c r="AW10" s="41">
        <v>0</v>
      </c>
      <c r="AX10" s="41">
        <v>0</v>
      </c>
      <c r="AY10" s="41">
        <v>0</v>
      </c>
      <c r="AZ10" s="41">
        <v>0</v>
      </c>
      <c r="BA10" s="41">
        <v>0</v>
      </c>
      <c r="BB10" s="41">
        <v>0</v>
      </c>
      <c r="BC10" s="41">
        <v>0</v>
      </c>
      <c r="BD10" s="41">
        <v>0</v>
      </c>
      <c r="BE10" s="41">
        <v>0</v>
      </c>
      <c r="BF10" s="41">
        <v>0</v>
      </c>
      <c r="BG10">
        <v>-3</v>
      </c>
      <c r="DF10">
        <v>128</v>
      </c>
      <c r="DG10">
        <v>-91</v>
      </c>
      <c r="DH10">
        <v>0</v>
      </c>
      <c r="DI10">
        <v>15</v>
      </c>
      <c r="DJ10">
        <v>83</v>
      </c>
      <c r="DK10">
        <v>30</v>
      </c>
      <c r="DL10">
        <v>0</v>
      </c>
      <c r="DM10">
        <v>15</v>
      </c>
      <c r="DN10">
        <v>1</v>
      </c>
      <c r="DO10">
        <v>1</v>
      </c>
      <c r="DP10">
        <v>1</v>
      </c>
      <c r="DQ10">
        <v>0</v>
      </c>
      <c r="DR10">
        <v>0</v>
      </c>
      <c r="DS10">
        <v>0</v>
      </c>
      <c r="DT10">
        <v>0</v>
      </c>
      <c r="DU10">
        <v>0</v>
      </c>
      <c r="DV10">
        <v>0</v>
      </c>
      <c r="DW10">
        <v>0</v>
      </c>
      <c r="DX10">
        <v>68</v>
      </c>
      <c r="DY10">
        <v>0</v>
      </c>
      <c r="DZ10">
        <v>0</v>
      </c>
      <c r="EA10">
        <v>0</v>
      </c>
      <c r="EB10">
        <v>0</v>
      </c>
      <c r="EC10">
        <v>0</v>
      </c>
      <c r="ED10">
        <v>68</v>
      </c>
      <c r="EE10">
        <v>-141</v>
      </c>
      <c r="EF10">
        <v>-3</v>
      </c>
      <c r="EG10">
        <v>-3</v>
      </c>
      <c r="EH10">
        <v>-3</v>
      </c>
      <c r="EI10">
        <v>-3</v>
      </c>
      <c r="EJ10">
        <v>-3</v>
      </c>
      <c r="EK10">
        <v>-3</v>
      </c>
      <c r="EL10">
        <v>-3</v>
      </c>
      <c r="EM10">
        <v>-3</v>
      </c>
      <c r="EN10">
        <v>-3</v>
      </c>
      <c r="EO10">
        <v>-3</v>
      </c>
      <c r="EP10">
        <v>0</v>
      </c>
      <c r="EQ10">
        <v>0</v>
      </c>
      <c r="ER10">
        <v>30</v>
      </c>
      <c r="ES10">
        <v>0</v>
      </c>
      <c r="ET10">
        <v>2</v>
      </c>
      <c r="EU10">
        <v>0</v>
      </c>
      <c r="EV10">
        <v>0</v>
      </c>
      <c r="EW10">
        <v>0</v>
      </c>
      <c r="EX10">
        <v>0</v>
      </c>
      <c r="EY10">
        <v>0</v>
      </c>
      <c r="EZ10">
        <v>0</v>
      </c>
      <c r="FA10">
        <v>0</v>
      </c>
      <c r="FB10">
        <v>0</v>
      </c>
      <c r="FC10">
        <v>-3</v>
      </c>
    </row>
    <row r="11" spans="1:160" x14ac:dyDescent="0.25">
      <c r="A11" t="s">
        <v>2874</v>
      </c>
      <c r="B11">
        <v>1</v>
      </c>
      <c r="C11">
        <v>6</v>
      </c>
      <c r="D11" s="42">
        <v>1519</v>
      </c>
      <c r="E11" s="42">
        <v>1729</v>
      </c>
      <c r="F11" s="42">
        <v>501</v>
      </c>
      <c r="G11" s="14">
        <v>3236</v>
      </c>
      <c r="H11" s="14">
        <v>125</v>
      </c>
      <c r="I11" s="14">
        <v>6153</v>
      </c>
      <c r="J11" s="41">
        <v>224</v>
      </c>
      <c r="K11" s="41">
        <v>57</v>
      </c>
      <c r="L11" s="41">
        <v>2</v>
      </c>
      <c r="M11" s="41">
        <v>5</v>
      </c>
      <c r="N11" s="41">
        <v>134</v>
      </c>
      <c r="O11" s="41">
        <v>30</v>
      </c>
      <c r="P11" s="41">
        <v>1</v>
      </c>
      <c r="Q11" s="41">
        <v>5</v>
      </c>
      <c r="R11" s="41">
        <v>1</v>
      </c>
      <c r="S11" s="41">
        <v>0</v>
      </c>
      <c r="T11" s="41">
        <v>0</v>
      </c>
      <c r="U11" s="41">
        <v>0</v>
      </c>
      <c r="V11" s="41">
        <v>0</v>
      </c>
      <c r="W11" s="41">
        <v>0</v>
      </c>
      <c r="X11" s="41">
        <v>-8</v>
      </c>
      <c r="Y11" s="41">
        <v>0</v>
      </c>
      <c r="Z11" s="41">
        <v>16</v>
      </c>
      <c r="AA11" s="41">
        <v>0</v>
      </c>
      <c r="AB11" s="41">
        <v>119</v>
      </c>
      <c r="AC11" s="41">
        <v>0</v>
      </c>
      <c r="AD11" s="41">
        <v>0</v>
      </c>
      <c r="AE11" s="41">
        <v>0</v>
      </c>
      <c r="AF11" s="41">
        <v>0</v>
      </c>
      <c r="AG11" s="41">
        <v>0</v>
      </c>
      <c r="AH11" s="41">
        <v>119</v>
      </c>
      <c r="AI11" s="41">
        <v>-17</v>
      </c>
      <c r="AJ11" s="41">
        <v>-3</v>
      </c>
      <c r="AK11" s="41">
        <v>-3</v>
      </c>
      <c r="AL11" s="41">
        <v>-3</v>
      </c>
      <c r="AM11" s="41">
        <v>-3</v>
      </c>
      <c r="AN11" s="41">
        <v>-3</v>
      </c>
      <c r="AO11" s="41">
        <v>-3</v>
      </c>
      <c r="AP11" s="41">
        <v>-3</v>
      </c>
      <c r="AQ11" s="41">
        <v>-3</v>
      </c>
      <c r="AR11" s="41">
        <v>-3</v>
      </c>
      <c r="AS11" s="41">
        <v>-3</v>
      </c>
      <c r="AT11" s="41">
        <v>0</v>
      </c>
      <c r="AU11" s="41">
        <v>0</v>
      </c>
      <c r="AV11" s="41">
        <v>30</v>
      </c>
      <c r="AW11" s="41">
        <v>0</v>
      </c>
      <c r="AX11" s="41">
        <v>0</v>
      </c>
      <c r="AY11" s="41">
        <v>2</v>
      </c>
      <c r="AZ11" s="41">
        <v>0</v>
      </c>
      <c r="BA11" s="41">
        <v>0</v>
      </c>
      <c r="BB11" s="41">
        <v>1</v>
      </c>
      <c r="BC11" s="41">
        <v>0</v>
      </c>
      <c r="BD11" s="41">
        <v>2</v>
      </c>
      <c r="BE11" s="41">
        <v>0</v>
      </c>
      <c r="BF11" s="41">
        <v>55</v>
      </c>
      <c r="BG11">
        <v>-3</v>
      </c>
      <c r="DF11">
        <v>167</v>
      </c>
      <c r="DG11">
        <v>-57</v>
      </c>
      <c r="DH11">
        <v>0</v>
      </c>
      <c r="DI11">
        <v>31</v>
      </c>
      <c r="DJ11">
        <v>136</v>
      </c>
      <c r="DK11">
        <v>0</v>
      </c>
      <c r="DL11">
        <v>0</v>
      </c>
      <c r="DM11">
        <v>15</v>
      </c>
      <c r="DN11">
        <v>1</v>
      </c>
      <c r="DO11">
        <v>1</v>
      </c>
      <c r="DP11">
        <v>1</v>
      </c>
      <c r="DQ11">
        <v>0</v>
      </c>
      <c r="DR11">
        <v>0</v>
      </c>
      <c r="DS11">
        <v>8</v>
      </c>
      <c r="DT11">
        <v>8</v>
      </c>
      <c r="DU11">
        <v>16</v>
      </c>
      <c r="DV11">
        <v>16</v>
      </c>
      <c r="DW11">
        <v>0</v>
      </c>
      <c r="DX11">
        <v>0</v>
      </c>
      <c r="DY11">
        <v>0</v>
      </c>
      <c r="DZ11">
        <v>0</v>
      </c>
      <c r="EA11">
        <v>136</v>
      </c>
      <c r="EB11">
        <v>0</v>
      </c>
      <c r="EC11">
        <v>0</v>
      </c>
      <c r="ED11">
        <v>136</v>
      </c>
      <c r="EE11">
        <v>17</v>
      </c>
      <c r="EF11">
        <v>-3</v>
      </c>
      <c r="EG11">
        <v>-3</v>
      </c>
      <c r="EH11">
        <v>-3</v>
      </c>
      <c r="EI11">
        <v>-3</v>
      </c>
      <c r="EJ11">
        <v>-3</v>
      </c>
      <c r="EK11">
        <v>-3</v>
      </c>
      <c r="EL11">
        <v>-3</v>
      </c>
      <c r="EM11">
        <v>-3</v>
      </c>
      <c r="EN11">
        <v>-3</v>
      </c>
      <c r="EO11">
        <v>-3</v>
      </c>
      <c r="EP11">
        <v>0</v>
      </c>
      <c r="EQ11">
        <v>0</v>
      </c>
      <c r="ER11">
        <v>0</v>
      </c>
      <c r="ES11">
        <v>0</v>
      </c>
      <c r="ET11">
        <v>0</v>
      </c>
      <c r="EU11">
        <v>0</v>
      </c>
      <c r="EV11">
        <v>0</v>
      </c>
      <c r="EW11">
        <v>1</v>
      </c>
      <c r="EX11">
        <v>0</v>
      </c>
      <c r="EY11">
        <v>2</v>
      </c>
      <c r="EZ11">
        <v>0</v>
      </c>
      <c r="FA11">
        <v>55</v>
      </c>
      <c r="FB11">
        <v>0</v>
      </c>
      <c r="FC11">
        <v>-3</v>
      </c>
    </row>
    <row r="12" spans="1:160" x14ac:dyDescent="0.25">
      <c r="A12" t="s">
        <v>2874</v>
      </c>
      <c r="B12">
        <v>1</v>
      </c>
      <c r="C12">
        <v>7</v>
      </c>
      <c r="D12" s="42">
        <v>58</v>
      </c>
      <c r="E12" s="42">
        <v>5459</v>
      </c>
      <c r="F12" s="42">
        <v>4905</v>
      </c>
      <c r="G12" s="14">
        <v>7314</v>
      </c>
      <c r="H12" s="14">
        <v>1247</v>
      </c>
      <c r="I12" s="14">
        <v>238</v>
      </c>
      <c r="J12" s="41">
        <v>179</v>
      </c>
      <c r="K12" s="41">
        <v>-118</v>
      </c>
      <c r="L12" s="41">
        <v>0</v>
      </c>
      <c r="M12" s="41">
        <v>10</v>
      </c>
      <c r="N12" s="41">
        <v>104</v>
      </c>
      <c r="O12" s="41">
        <v>0</v>
      </c>
      <c r="P12" s="41">
        <v>0</v>
      </c>
      <c r="Q12" s="41">
        <v>10</v>
      </c>
      <c r="R12" s="41">
        <v>1</v>
      </c>
      <c r="S12" s="41">
        <v>0</v>
      </c>
      <c r="T12" s="41">
        <v>1</v>
      </c>
      <c r="U12" s="41">
        <v>0</v>
      </c>
      <c r="V12" s="41">
        <v>0</v>
      </c>
      <c r="W12" s="41">
        <v>0</v>
      </c>
      <c r="X12" s="41">
        <v>0</v>
      </c>
      <c r="Y12" s="41">
        <v>0</v>
      </c>
      <c r="Z12" s="41">
        <v>0</v>
      </c>
      <c r="AA12" s="41">
        <v>0</v>
      </c>
      <c r="AB12" s="41">
        <v>104</v>
      </c>
      <c r="AC12" s="41">
        <v>0</v>
      </c>
      <c r="AD12" s="41">
        <v>0</v>
      </c>
      <c r="AE12" s="41">
        <v>0</v>
      </c>
      <c r="AF12" s="41">
        <v>0</v>
      </c>
      <c r="AG12" s="41">
        <v>0</v>
      </c>
      <c r="AH12" s="41">
        <v>104</v>
      </c>
      <c r="AI12" s="41">
        <v>-128</v>
      </c>
      <c r="AJ12" s="41">
        <v>-3</v>
      </c>
      <c r="AK12" s="41">
        <v>-3</v>
      </c>
      <c r="AL12" s="41">
        <v>-3</v>
      </c>
      <c r="AM12" s="41">
        <v>-3</v>
      </c>
      <c r="AN12" s="41">
        <v>-3</v>
      </c>
      <c r="AO12" s="41">
        <v>-3</v>
      </c>
      <c r="AP12" s="41">
        <v>-3</v>
      </c>
      <c r="AQ12" s="41">
        <v>-3</v>
      </c>
      <c r="AR12" s="41">
        <v>-3</v>
      </c>
      <c r="AS12" s="41">
        <v>-3</v>
      </c>
      <c r="AT12" s="41">
        <v>0</v>
      </c>
      <c r="AU12" s="41">
        <v>0</v>
      </c>
      <c r="AV12" s="41">
        <v>0</v>
      </c>
      <c r="AW12" s="41">
        <v>0</v>
      </c>
      <c r="AX12" s="41">
        <v>0</v>
      </c>
      <c r="AY12" s="41">
        <v>0</v>
      </c>
      <c r="AZ12" s="41">
        <v>0</v>
      </c>
      <c r="BA12" s="41">
        <v>1</v>
      </c>
      <c r="BB12" s="41">
        <v>3</v>
      </c>
      <c r="BC12" s="41">
        <v>0</v>
      </c>
      <c r="BD12" s="41">
        <v>2</v>
      </c>
      <c r="BE12" s="41">
        <v>5</v>
      </c>
      <c r="BF12" s="41">
        <v>65</v>
      </c>
      <c r="BG12">
        <v>-3</v>
      </c>
      <c r="DC12" s="34"/>
      <c r="DF12">
        <v>297</v>
      </c>
      <c r="DG12">
        <v>118</v>
      </c>
      <c r="DH12">
        <v>2</v>
      </c>
      <c r="DI12">
        <v>10</v>
      </c>
      <c r="DJ12">
        <v>252</v>
      </c>
      <c r="DK12">
        <v>30</v>
      </c>
      <c r="DL12">
        <v>1</v>
      </c>
      <c r="DM12">
        <v>10</v>
      </c>
      <c r="DN12">
        <v>0</v>
      </c>
      <c r="DO12">
        <v>1</v>
      </c>
      <c r="DP12">
        <v>1</v>
      </c>
      <c r="DQ12">
        <v>0</v>
      </c>
      <c r="DR12">
        <v>0</v>
      </c>
      <c r="DS12">
        <v>0</v>
      </c>
      <c r="DT12">
        <v>0</v>
      </c>
      <c r="DU12">
        <v>0</v>
      </c>
      <c r="DV12">
        <v>0</v>
      </c>
      <c r="DW12">
        <v>0</v>
      </c>
      <c r="DX12">
        <v>97</v>
      </c>
      <c r="DY12">
        <v>0</v>
      </c>
      <c r="DZ12">
        <v>10</v>
      </c>
      <c r="EA12">
        <v>125</v>
      </c>
      <c r="EB12">
        <v>0</v>
      </c>
      <c r="EC12">
        <v>0</v>
      </c>
      <c r="ED12">
        <v>232</v>
      </c>
      <c r="EE12">
        <v>128</v>
      </c>
      <c r="EF12">
        <v>-3</v>
      </c>
      <c r="EG12">
        <v>-3</v>
      </c>
      <c r="EH12">
        <v>-3</v>
      </c>
      <c r="EI12">
        <v>-3</v>
      </c>
      <c r="EJ12">
        <v>-3</v>
      </c>
      <c r="EK12">
        <v>-3</v>
      </c>
      <c r="EL12">
        <v>-3</v>
      </c>
      <c r="EM12">
        <v>-3</v>
      </c>
      <c r="EN12">
        <v>-3</v>
      </c>
      <c r="EO12">
        <v>-3</v>
      </c>
      <c r="EP12">
        <v>0</v>
      </c>
      <c r="EQ12">
        <v>0</v>
      </c>
      <c r="ER12">
        <v>30</v>
      </c>
      <c r="ES12">
        <v>2</v>
      </c>
      <c r="ET12">
        <v>0</v>
      </c>
      <c r="EU12">
        <v>0</v>
      </c>
      <c r="EV12">
        <v>0</v>
      </c>
      <c r="EW12">
        <v>3</v>
      </c>
      <c r="EX12">
        <v>1</v>
      </c>
      <c r="EY12">
        <v>2</v>
      </c>
      <c r="EZ12">
        <v>0</v>
      </c>
      <c r="FA12">
        <v>65</v>
      </c>
      <c r="FB12">
        <v>5</v>
      </c>
      <c r="FC12">
        <v>-3</v>
      </c>
    </row>
    <row r="13" spans="1:160" x14ac:dyDescent="0.25">
      <c r="A13" t="s">
        <v>2874</v>
      </c>
      <c r="B13">
        <v>1</v>
      </c>
      <c r="C13">
        <v>8</v>
      </c>
      <c r="D13" s="42">
        <v>2084</v>
      </c>
      <c r="E13" s="42">
        <v>5687</v>
      </c>
      <c r="F13" s="42">
        <v>4909</v>
      </c>
      <c r="G13" s="14">
        <v>319</v>
      </c>
      <c r="H13" s="14">
        <v>811</v>
      </c>
      <c r="I13" s="14">
        <v>509</v>
      </c>
      <c r="J13" s="41">
        <v>299</v>
      </c>
      <c r="K13" s="41">
        <v>81</v>
      </c>
      <c r="L13" s="41">
        <v>2</v>
      </c>
      <c r="M13" s="41">
        <v>5</v>
      </c>
      <c r="N13" s="41">
        <v>264</v>
      </c>
      <c r="O13" s="41">
        <v>30</v>
      </c>
      <c r="P13" s="41">
        <v>1</v>
      </c>
      <c r="Q13" s="41">
        <v>5</v>
      </c>
      <c r="R13" s="41">
        <v>0</v>
      </c>
      <c r="S13" s="41">
        <v>0</v>
      </c>
      <c r="T13" s="41">
        <v>1</v>
      </c>
      <c r="U13" s="41">
        <v>0</v>
      </c>
      <c r="V13" s="41">
        <v>0</v>
      </c>
      <c r="W13" s="41">
        <v>0</v>
      </c>
      <c r="X13" s="41">
        <v>0</v>
      </c>
      <c r="Y13" s="41">
        <v>0</v>
      </c>
      <c r="Z13" s="41">
        <v>0</v>
      </c>
      <c r="AA13" s="41">
        <v>0</v>
      </c>
      <c r="AB13" s="41">
        <v>130</v>
      </c>
      <c r="AC13" s="41">
        <v>0</v>
      </c>
      <c r="AD13" s="41">
        <v>10</v>
      </c>
      <c r="AE13" s="41">
        <v>104</v>
      </c>
      <c r="AF13" s="41">
        <v>0</v>
      </c>
      <c r="AG13" s="41">
        <v>0</v>
      </c>
      <c r="AH13" s="41">
        <v>244</v>
      </c>
      <c r="AI13" s="41">
        <v>106</v>
      </c>
      <c r="AJ13" s="41">
        <v>-3</v>
      </c>
      <c r="AK13" s="41">
        <v>-3</v>
      </c>
      <c r="AL13" s="41">
        <v>-3</v>
      </c>
      <c r="AM13" s="41">
        <v>-3</v>
      </c>
      <c r="AN13" s="41">
        <v>-3</v>
      </c>
      <c r="AO13" s="41">
        <v>-3</v>
      </c>
      <c r="AP13" s="41">
        <v>-3</v>
      </c>
      <c r="AQ13" s="41">
        <v>-3</v>
      </c>
      <c r="AR13" s="41">
        <v>-3</v>
      </c>
      <c r="AS13" s="41">
        <v>-3</v>
      </c>
      <c r="AT13" s="41">
        <v>0</v>
      </c>
      <c r="AU13" s="41">
        <v>0</v>
      </c>
      <c r="AV13" s="41">
        <v>30</v>
      </c>
      <c r="AW13" s="41">
        <v>0</v>
      </c>
      <c r="AX13" s="41">
        <v>2</v>
      </c>
      <c r="AY13" s="41">
        <v>0</v>
      </c>
      <c r="AZ13" s="41">
        <v>0</v>
      </c>
      <c r="BA13" s="41">
        <v>1</v>
      </c>
      <c r="BB13" s="41">
        <v>0</v>
      </c>
      <c r="BC13" s="41">
        <v>0</v>
      </c>
      <c r="BD13" s="41">
        <v>0</v>
      </c>
      <c r="BE13" s="41">
        <v>5</v>
      </c>
      <c r="BF13" s="41">
        <v>0</v>
      </c>
      <c r="BG13">
        <v>-3</v>
      </c>
      <c r="DF13">
        <v>218</v>
      </c>
      <c r="DG13">
        <v>-81</v>
      </c>
      <c r="DH13">
        <v>0</v>
      </c>
      <c r="DI13">
        <v>15</v>
      </c>
      <c r="DJ13">
        <v>168</v>
      </c>
      <c r="DK13">
        <v>30</v>
      </c>
      <c r="DL13">
        <v>0</v>
      </c>
      <c r="DM13">
        <v>15</v>
      </c>
      <c r="DN13">
        <v>1</v>
      </c>
      <c r="DO13">
        <v>1</v>
      </c>
      <c r="DP13">
        <v>1</v>
      </c>
      <c r="DQ13">
        <v>0</v>
      </c>
      <c r="DR13">
        <v>0</v>
      </c>
      <c r="DS13">
        <v>0</v>
      </c>
      <c r="DT13">
        <v>0</v>
      </c>
      <c r="DU13">
        <v>0</v>
      </c>
      <c r="DV13">
        <v>0</v>
      </c>
      <c r="DW13">
        <v>0</v>
      </c>
      <c r="DX13">
        <v>128</v>
      </c>
      <c r="DY13">
        <v>0</v>
      </c>
      <c r="DZ13">
        <v>10</v>
      </c>
      <c r="EA13">
        <v>0</v>
      </c>
      <c r="EB13">
        <v>0</v>
      </c>
      <c r="EC13">
        <v>0</v>
      </c>
      <c r="ED13">
        <v>138</v>
      </c>
      <c r="EE13">
        <v>-106</v>
      </c>
      <c r="EF13">
        <v>-3</v>
      </c>
      <c r="EG13">
        <v>-3</v>
      </c>
      <c r="EH13">
        <v>-3</v>
      </c>
      <c r="EI13">
        <v>-3</v>
      </c>
      <c r="EJ13">
        <v>-3</v>
      </c>
      <c r="EK13">
        <v>-3</v>
      </c>
      <c r="EL13">
        <v>-3</v>
      </c>
      <c r="EM13">
        <v>-3</v>
      </c>
      <c r="EN13">
        <v>-3</v>
      </c>
      <c r="EO13">
        <v>-3</v>
      </c>
      <c r="EP13">
        <v>0</v>
      </c>
      <c r="EQ13">
        <v>0</v>
      </c>
      <c r="ER13">
        <v>30</v>
      </c>
      <c r="ES13">
        <v>0</v>
      </c>
      <c r="ET13">
        <v>2</v>
      </c>
      <c r="EU13">
        <v>0</v>
      </c>
      <c r="EV13">
        <v>0</v>
      </c>
      <c r="EW13">
        <v>0</v>
      </c>
      <c r="EX13">
        <v>1</v>
      </c>
      <c r="EY13">
        <v>0</v>
      </c>
      <c r="EZ13">
        <v>0</v>
      </c>
      <c r="FA13">
        <v>0</v>
      </c>
      <c r="FB13">
        <v>5</v>
      </c>
      <c r="FC13">
        <v>-3</v>
      </c>
    </row>
    <row r="14" spans="1:160" x14ac:dyDescent="0.25">
      <c r="A14" t="s">
        <v>2874</v>
      </c>
      <c r="B14">
        <v>1</v>
      </c>
      <c r="C14">
        <v>9</v>
      </c>
      <c r="D14" s="42">
        <v>78</v>
      </c>
      <c r="E14" s="42">
        <v>5813</v>
      </c>
      <c r="F14" s="42">
        <v>7314</v>
      </c>
      <c r="G14" s="14">
        <v>1721</v>
      </c>
      <c r="H14" s="14">
        <v>1519</v>
      </c>
      <c r="I14" s="14">
        <v>3323</v>
      </c>
      <c r="J14" s="41">
        <v>244</v>
      </c>
      <c r="K14" s="41">
        <v>101</v>
      </c>
      <c r="L14" s="41">
        <v>2</v>
      </c>
      <c r="M14" s="41">
        <v>10</v>
      </c>
      <c r="N14" s="41">
        <v>229</v>
      </c>
      <c r="O14" s="41">
        <v>0</v>
      </c>
      <c r="P14" s="41">
        <v>1</v>
      </c>
      <c r="Q14" s="41">
        <v>10</v>
      </c>
      <c r="R14" s="41">
        <v>0</v>
      </c>
      <c r="S14" s="41">
        <v>1</v>
      </c>
      <c r="T14" s="41">
        <v>1</v>
      </c>
      <c r="U14" s="41">
        <v>0</v>
      </c>
      <c r="V14" s="41">
        <v>0</v>
      </c>
      <c r="W14" s="41">
        <v>0</v>
      </c>
      <c r="X14" s="41">
        <v>0</v>
      </c>
      <c r="Y14" s="41">
        <v>0</v>
      </c>
      <c r="Z14" s="41">
        <v>0</v>
      </c>
      <c r="AA14" s="41">
        <v>0</v>
      </c>
      <c r="AB14" s="41">
        <v>114</v>
      </c>
      <c r="AC14" s="41">
        <v>0</v>
      </c>
      <c r="AD14" s="41">
        <v>0</v>
      </c>
      <c r="AE14" s="41">
        <v>115</v>
      </c>
      <c r="AF14" s="41">
        <v>0</v>
      </c>
      <c r="AG14" s="41">
        <v>0</v>
      </c>
      <c r="AH14" s="41">
        <v>229</v>
      </c>
      <c r="AI14" s="41">
        <v>101</v>
      </c>
      <c r="AJ14" s="41">
        <v>-3</v>
      </c>
      <c r="AK14" s="41">
        <v>-3</v>
      </c>
      <c r="AL14" s="41">
        <v>-3</v>
      </c>
      <c r="AM14" s="41">
        <v>-3</v>
      </c>
      <c r="AN14" s="41">
        <v>-3</v>
      </c>
      <c r="AO14" s="41">
        <v>-3</v>
      </c>
      <c r="AP14" s="41">
        <v>-3</v>
      </c>
      <c r="AQ14" s="41">
        <v>-3</v>
      </c>
      <c r="AR14" s="41">
        <v>-3</v>
      </c>
      <c r="AS14" s="41">
        <v>-3</v>
      </c>
      <c r="AT14" s="41">
        <v>0</v>
      </c>
      <c r="AU14" s="41">
        <v>0</v>
      </c>
      <c r="AV14" s="41">
        <v>0</v>
      </c>
      <c r="AW14" s="41">
        <v>0</v>
      </c>
      <c r="AX14" s="41">
        <v>0</v>
      </c>
      <c r="AY14" s="41">
        <v>0</v>
      </c>
      <c r="AZ14" s="41">
        <v>0</v>
      </c>
      <c r="BA14" s="41">
        <v>0</v>
      </c>
      <c r="BB14" s="41">
        <v>1</v>
      </c>
      <c r="BC14" s="41">
        <v>0</v>
      </c>
      <c r="BD14" s="41">
        <v>0</v>
      </c>
      <c r="BE14" s="41">
        <v>0</v>
      </c>
      <c r="BF14" s="41">
        <v>5</v>
      </c>
      <c r="BG14">
        <v>-3</v>
      </c>
      <c r="DF14">
        <v>143</v>
      </c>
      <c r="DG14">
        <v>-101</v>
      </c>
      <c r="DH14">
        <v>0</v>
      </c>
      <c r="DI14">
        <v>10</v>
      </c>
      <c r="DJ14">
        <v>133</v>
      </c>
      <c r="DK14">
        <v>0</v>
      </c>
      <c r="DL14">
        <v>0</v>
      </c>
      <c r="DM14">
        <v>10</v>
      </c>
      <c r="DN14">
        <v>0</v>
      </c>
      <c r="DO14">
        <v>1</v>
      </c>
      <c r="DP14">
        <v>1</v>
      </c>
      <c r="DQ14">
        <v>0</v>
      </c>
      <c r="DR14">
        <v>0</v>
      </c>
      <c r="DS14">
        <v>0</v>
      </c>
      <c r="DT14">
        <v>0</v>
      </c>
      <c r="DU14">
        <v>0</v>
      </c>
      <c r="DV14">
        <v>0</v>
      </c>
      <c r="DW14">
        <v>0</v>
      </c>
      <c r="DX14">
        <v>118</v>
      </c>
      <c r="DY14">
        <v>0</v>
      </c>
      <c r="DZ14">
        <v>10</v>
      </c>
      <c r="EA14">
        <v>0</v>
      </c>
      <c r="EB14">
        <v>0</v>
      </c>
      <c r="EC14">
        <v>0</v>
      </c>
      <c r="ED14">
        <v>128</v>
      </c>
      <c r="EE14">
        <v>-101</v>
      </c>
      <c r="EF14">
        <v>-3</v>
      </c>
      <c r="EG14">
        <v>-3</v>
      </c>
      <c r="EH14">
        <v>-3</v>
      </c>
      <c r="EI14">
        <v>-3</v>
      </c>
      <c r="EJ14">
        <v>-3</v>
      </c>
      <c r="EK14">
        <v>-3</v>
      </c>
      <c r="EL14">
        <v>-3</v>
      </c>
      <c r="EM14">
        <v>-3</v>
      </c>
      <c r="EN14">
        <v>-3</v>
      </c>
      <c r="EO14">
        <v>-3</v>
      </c>
      <c r="EP14">
        <v>0</v>
      </c>
      <c r="EQ14">
        <v>0</v>
      </c>
      <c r="ER14">
        <v>0</v>
      </c>
      <c r="ES14">
        <v>0</v>
      </c>
      <c r="ET14">
        <v>0</v>
      </c>
      <c r="EU14">
        <v>0</v>
      </c>
      <c r="EV14">
        <v>0</v>
      </c>
      <c r="EW14">
        <v>1</v>
      </c>
      <c r="EX14">
        <v>0</v>
      </c>
      <c r="EY14">
        <v>0</v>
      </c>
      <c r="EZ14">
        <v>0</v>
      </c>
      <c r="FA14">
        <v>5</v>
      </c>
      <c r="FB14">
        <v>0</v>
      </c>
      <c r="FC14">
        <v>-3</v>
      </c>
    </row>
    <row r="15" spans="1:160" x14ac:dyDescent="0.25">
      <c r="A15" t="s">
        <v>2874</v>
      </c>
      <c r="B15">
        <v>1</v>
      </c>
      <c r="C15">
        <v>10</v>
      </c>
      <c r="D15" s="42">
        <v>6153</v>
      </c>
      <c r="E15" s="42">
        <v>58</v>
      </c>
      <c r="F15" s="42">
        <v>2342</v>
      </c>
      <c r="G15" s="14">
        <v>811</v>
      </c>
      <c r="H15" s="14">
        <v>4905</v>
      </c>
      <c r="I15" s="14">
        <v>5687</v>
      </c>
      <c r="J15" s="41">
        <v>78</v>
      </c>
      <c r="K15" s="41">
        <v>-304</v>
      </c>
      <c r="L15" s="41">
        <v>0</v>
      </c>
      <c r="M15" s="41">
        <v>15</v>
      </c>
      <c r="N15" s="41">
        <v>63</v>
      </c>
      <c r="O15" s="41">
        <v>0</v>
      </c>
      <c r="P15" s="41">
        <v>0</v>
      </c>
      <c r="Q15" s="41">
        <v>15</v>
      </c>
      <c r="R15" s="41">
        <v>1</v>
      </c>
      <c r="S15" s="41">
        <v>1</v>
      </c>
      <c r="T15" s="41">
        <v>1</v>
      </c>
      <c r="U15" s="41">
        <v>0</v>
      </c>
      <c r="V15" s="41">
        <v>0</v>
      </c>
      <c r="W15" s="41">
        <v>0</v>
      </c>
      <c r="X15" s="41">
        <v>0</v>
      </c>
      <c r="Y15" s="41">
        <v>0</v>
      </c>
      <c r="Z15" s="41">
        <v>0</v>
      </c>
      <c r="AA15" s="41">
        <v>0</v>
      </c>
      <c r="AB15" s="41">
        <v>53</v>
      </c>
      <c r="AC15" s="41">
        <v>10</v>
      </c>
      <c r="AD15" s="41">
        <v>0</v>
      </c>
      <c r="AE15" s="41">
        <v>0</v>
      </c>
      <c r="AF15" s="41">
        <v>0</v>
      </c>
      <c r="AG15" s="41">
        <v>0</v>
      </c>
      <c r="AH15" s="41">
        <v>53</v>
      </c>
      <c r="AI15" s="41">
        <v>-209</v>
      </c>
      <c r="AJ15" s="41">
        <v>-3</v>
      </c>
      <c r="AK15" s="41">
        <v>-3</v>
      </c>
      <c r="AL15" s="41">
        <v>-3</v>
      </c>
      <c r="AM15" s="41">
        <v>-3</v>
      </c>
      <c r="AN15" s="41">
        <v>-3</v>
      </c>
      <c r="AO15" s="41">
        <v>-3</v>
      </c>
      <c r="AP15" s="41">
        <v>-3</v>
      </c>
      <c r="AQ15" s="41">
        <v>-3</v>
      </c>
      <c r="AR15" s="41">
        <v>-3</v>
      </c>
      <c r="AS15" s="41">
        <v>-3</v>
      </c>
      <c r="AT15" s="41">
        <v>0</v>
      </c>
      <c r="AU15" s="41">
        <v>0</v>
      </c>
      <c r="AV15" s="41">
        <v>0</v>
      </c>
      <c r="AW15" s="41">
        <v>0</v>
      </c>
      <c r="AX15" s="41">
        <v>0</v>
      </c>
      <c r="AY15" s="41">
        <v>0</v>
      </c>
      <c r="AZ15" s="41">
        <v>0</v>
      </c>
      <c r="BA15" s="41">
        <v>0</v>
      </c>
      <c r="BB15" s="41">
        <v>0</v>
      </c>
      <c r="BC15" s="41">
        <v>0</v>
      </c>
      <c r="BD15" s="41">
        <v>0</v>
      </c>
      <c r="BE15" s="41">
        <v>0</v>
      </c>
      <c r="BF15" s="41">
        <v>0</v>
      </c>
      <c r="BG15">
        <v>-3</v>
      </c>
      <c r="DF15">
        <v>382</v>
      </c>
      <c r="DG15">
        <v>304</v>
      </c>
      <c r="DH15">
        <v>3</v>
      </c>
      <c r="DI15">
        <v>5</v>
      </c>
      <c r="DJ15">
        <v>287</v>
      </c>
      <c r="DK15">
        <v>90</v>
      </c>
      <c r="DL15">
        <v>1</v>
      </c>
      <c r="DM15">
        <v>5</v>
      </c>
      <c r="DN15">
        <v>0</v>
      </c>
      <c r="DO15">
        <v>1</v>
      </c>
      <c r="DP15">
        <v>0</v>
      </c>
      <c r="DQ15">
        <v>0</v>
      </c>
      <c r="DR15">
        <v>0</v>
      </c>
      <c r="DS15">
        <v>0</v>
      </c>
      <c r="DT15">
        <v>0</v>
      </c>
      <c r="DU15">
        <v>0</v>
      </c>
      <c r="DV15">
        <v>0</v>
      </c>
      <c r="DW15">
        <v>0</v>
      </c>
      <c r="DX15">
        <v>125</v>
      </c>
      <c r="DY15">
        <v>0</v>
      </c>
      <c r="DZ15">
        <v>10</v>
      </c>
      <c r="EA15">
        <v>127</v>
      </c>
      <c r="EB15">
        <v>0</v>
      </c>
      <c r="EC15">
        <v>0</v>
      </c>
      <c r="ED15">
        <v>262</v>
      </c>
      <c r="EE15">
        <v>209</v>
      </c>
      <c r="EF15">
        <v>-3</v>
      </c>
      <c r="EG15">
        <v>-3</v>
      </c>
      <c r="EH15">
        <v>-3</v>
      </c>
      <c r="EI15">
        <v>-3</v>
      </c>
      <c r="EJ15">
        <v>-3</v>
      </c>
      <c r="EK15">
        <v>-3</v>
      </c>
      <c r="EL15">
        <v>-3</v>
      </c>
      <c r="EM15">
        <v>-3</v>
      </c>
      <c r="EN15">
        <v>-3</v>
      </c>
      <c r="EO15">
        <v>-3</v>
      </c>
      <c r="EP15">
        <v>0</v>
      </c>
      <c r="EQ15">
        <v>60</v>
      </c>
      <c r="ER15">
        <v>30</v>
      </c>
      <c r="ES15">
        <v>2</v>
      </c>
      <c r="ET15">
        <v>3</v>
      </c>
      <c r="EU15">
        <v>3</v>
      </c>
      <c r="EV15">
        <v>1</v>
      </c>
      <c r="EW15">
        <v>0</v>
      </c>
      <c r="EX15">
        <v>0</v>
      </c>
      <c r="EY15">
        <v>0</v>
      </c>
      <c r="EZ15">
        <v>0</v>
      </c>
      <c r="FA15">
        <v>0</v>
      </c>
      <c r="FB15">
        <v>0</v>
      </c>
      <c r="FC15">
        <v>-3</v>
      </c>
    </row>
    <row r="16" spans="1:160" x14ac:dyDescent="0.25">
      <c r="A16" t="s">
        <v>2874</v>
      </c>
      <c r="B16">
        <v>1</v>
      </c>
      <c r="C16">
        <v>11</v>
      </c>
      <c r="D16" s="42">
        <v>125</v>
      </c>
      <c r="E16" s="42">
        <v>238</v>
      </c>
      <c r="F16" s="42">
        <v>1729</v>
      </c>
      <c r="G16" s="14">
        <v>78</v>
      </c>
      <c r="H16" s="14">
        <v>319</v>
      </c>
      <c r="I16" s="14">
        <v>1153</v>
      </c>
      <c r="J16" s="41">
        <v>111</v>
      </c>
      <c r="K16" s="41">
        <v>-142</v>
      </c>
      <c r="L16" s="41">
        <v>0</v>
      </c>
      <c r="M16" s="41">
        <v>15</v>
      </c>
      <c r="N16" s="41">
        <v>91</v>
      </c>
      <c r="O16" s="41">
        <v>0</v>
      </c>
      <c r="P16" s="41">
        <v>0</v>
      </c>
      <c r="Q16" s="41">
        <v>15</v>
      </c>
      <c r="R16" s="41">
        <v>1</v>
      </c>
      <c r="S16" s="41">
        <v>1</v>
      </c>
      <c r="T16" s="41">
        <v>1</v>
      </c>
      <c r="U16" s="41">
        <v>0</v>
      </c>
      <c r="V16" s="41">
        <v>0</v>
      </c>
      <c r="W16" s="41">
        <v>0</v>
      </c>
      <c r="X16" s="41">
        <v>0</v>
      </c>
      <c r="Y16" s="41">
        <v>0</v>
      </c>
      <c r="Z16" s="41">
        <v>-18</v>
      </c>
      <c r="AA16" s="41">
        <v>0</v>
      </c>
      <c r="AB16" s="41">
        <v>8</v>
      </c>
      <c r="AC16" s="41">
        <v>0</v>
      </c>
      <c r="AD16" s="41">
        <v>0</v>
      </c>
      <c r="AE16" s="41">
        <v>72</v>
      </c>
      <c r="AF16" s="41">
        <v>0</v>
      </c>
      <c r="AG16" s="41">
        <v>1</v>
      </c>
      <c r="AH16" s="41">
        <v>81</v>
      </c>
      <c r="AI16" s="41">
        <v>-69</v>
      </c>
      <c r="AJ16" s="41">
        <v>-3</v>
      </c>
      <c r="AK16" s="41">
        <v>-3</v>
      </c>
      <c r="AL16" s="41">
        <v>-3</v>
      </c>
      <c r="AM16" s="41">
        <v>-3</v>
      </c>
      <c r="AN16" s="41">
        <v>-3</v>
      </c>
      <c r="AO16" s="41">
        <v>-3</v>
      </c>
      <c r="AP16" s="41">
        <v>-3</v>
      </c>
      <c r="AQ16" s="41">
        <v>-3</v>
      </c>
      <c r="AR16" s="41">
        <v>-3</v>
      </c>
      <c r="AS16" s="41">
        <v>-3</v>
      </c>
      <c r="AT16" s="41">
        <v>0</v>
      </c>
      <c r="AU16" s="41">
        <v>0</v>
      </c>
      <c r="AV16" s="41">
        <v>0</v>
      </c>
      <c r="AW16" s="41">
        <v>0</v>
      </c>
      <c r="AX16" s="41">
        <v>0</v>
      </c>
      <c r="AY16" s="41">
        <v>0</v>
      </c>
      <c r="AZ16" s="41">
        <v>0</v>
      </c>
      <c r="BA16" s="41">
        <v>0</v>
      </c>
      <c r="BB16" s="41">
        <v>1</v>
      </c>
      <c r="BC16" s="41">
        <v>0</v>
      </c>
      <c r="BD16" s="41">
        <v>0</v>
      </c>
      <c r="BE16" s="41">
        <v>0</v>
      </c>
      <c r="BF16" s="41">
        <v>5</v>
      </c>
      <c r="BG16">
        <v>-3</v>
      </c>
      <c r="DF16">
        <v>253</v>
      </c>
      <c r="DG16">
        <v>142</v>
      </c>
      <c r="DH16">
        <v>2</v>
      </c>
      <c r="DI16">
        <v>28</v>
      </c>
      <c r="DJ16">
        <v>195</v>
      </c>
      <c r="DK16">
        <v>30</v>
      </c>
      <c r="DL16">
        <v>1</v>
      </c>
      <c r="DM16">
        <v>10</v>
      </c>
      <c r="DN16">
        <v>1</v>
      </c>
      <c r="DO16">
        <v>0</v>
      </c>
      <c r="DP16">
        <v>1</v>
      </c>
      <c r="DQ16">
        <v>9</v>
      </c>
      <c r="DR16">
        <v>1</v>
      </c>
      <c r="DS16">
        <v>0</v>
      </c>
      <c r="DT16">
        <v>0</v>
      </c>
      <c r="DU16">
        <v>18</v>
      </c>
      <c r="DV16">
        <v>18</v>
      </c>
      <c r="DW16">
        <v>0</v>
      </c>
      <c r="DX16">
        <v>136</v>
      </c>
      <c r="DY16">
        <v>0</v>
      </c>
      <c r="DZ16">
        <v>0</v>
      </c>
      <c r="EA16">
        <v>14</v>
      </c>
      <c r="EB16">
        <v>10</v>
      </c>
      <c r="EC16">
        <v>0</v>
      </c>
      <c r="ED16">
        <v>150</v>
      </c>
      <c r="EE16">
        <v>69</v>
      </c>
      <c r="EF16">
        <v>-3</v>
      </c>
      <c r="EG16">
        <v>-3</v>
      </c>
      <c r="EH16">
        <v>-3</v>
      </c>
      <c r="EI16">
        <v>-3</v>
      </c>
      <c r="EJ16">
        <v>-3</v>
      </c>
      <c r="EK16">
        <v>-3</v>
      </c>
      <c r="EL16">
        <v>-3</v>
      </c>
      <c r="EM16">
        <v>-3</v>
      </c>
      <c r="EN16">
        <v>-3</v>
      </c>
      <c r="EO16">
        <v>-3</v>
      </c>
      <c r="EP16">
        <v>0</v>
      </c>
      <c r="EQ16">
        <v>0</v>
      </c>
      <c r="ER16">
        <v>30</v>
      </c>
      <c r="ES16">
        <v>0</v>
      </c>
      <c r="ET16">
        <v>2</v>
      </c>
      <c r="EU16">
        <v>0</v>
      </c>
      <c r="EV16">
        <v>0</v>
      </c>
      <c r="EW16">
        <v>1</v>
      </c>
      <c r="EX16">
        <v>0</v>
      </c>
      <c r="EY16">
        <v>0</v>
      </c>
      <c r="EZ16">
        <v>0</v>
      </c>
      <c r="FA16">
        <v>5</v>
      </c>
      <c r="FB16">
        <v>0</v>
      </c>
      <c r="FC16">
        <v>-3</v>
      </c>
    </row>
    <row r="17" spans="1:159" x14ac:dyDescent="0.25">
      <c r="A17" t="s">
        <v>2874</v>
      </c>
      <c r="B17">
        <v>1</v>
      </c>
      <c r="C17">
        <v>12</v>
      </c>
      <c r="D17" s="42">
        <v>509</v>
      </c>
      <c r="E17" s="42">
        <v>1721</v>
      </c>
      <c r="F17" s="42">
        <v>2084</v>
      </c>
      <c r="G17" s="14">
        <v>501</v>
      </c>
      <c r="H17" s="14">
        <v>3236</v>
      </c>
      <c r="I17" s="14">
        <v>1247</v>
      </c>
      <c r="J17" s="41">
        <v>194</v>
      </c>
      <c r="K17" s="41">
        <v>134</v>
      </c>
      <c r="L17" s="41">
        <v>2</v>
      </c>
      <c r="M17" s="41">
        <v>15</v>
      </c>
      <c r="N17" s="41">
        <v>149</v>
      </c>
      <c r="O17" s="41">
        <v>30</v>
      </c>
      <c r="P17" s="41">
        <v>1</v>
      </c>
      <c r="Q17" s="41">
        <v>15</v>
      </c>
      <c r="R17" s="41">
        <v>1</v>
      </c>
      <c r="S17" s="41">
        <v>1</v>
      </c>
      <c r="T17" s="41">
        <v>1</v>
      </c>
      <c r="U17" s="41">
        <v>0</v>
      </c>
      <c r="V17" s="41">
        <v>0</v>
      </c>
      <c r="W17" s="41">
        <v>0</v>
      </c>
      <c r="X17" s="41">
        <v>0</v>
      </c>
      <c r="Y17" s="41">
        <v>0</v>
      </c>
      <c r="Z17" s="41">
        <v>0</v>
      </c>
      <c r="AA17" s="41">
        <v>0</v>
      </c>
      <c r="AB17" s="41">
        <v>129</v>
      </c>
      <c r="AC17" s="41">
        <v>10</v>
      </c>
      <c r="AD17" s="41">
        <v>0</v>
      </c>
      <c r="AE17" s="41">
        <v>0</v>
      </c>
      <c r="AF17" s="41">
        <v>0</v>
      </c>
      <c r="AG17" s="41">
        <v>0</v>
      </c>
      <c r="AH17" s="41">
        <v>129</v>
      </c>
      <c r="AI17" s="41">
        <v>129</v>
      </c>
      <c r="AJ17" s="41">
        <v>-3</v>
      </c>
      <c r="AK17" s="41">
        <v>-3</v>
      </c>
      <c r="AL17" s="41">
        <v>-3</v>
      </c>
      <c r="AM17" s="41">
        <v>-3</v>
      </c>
      <c r="AN17" s="41">
        <v>-3</v>
      </c>
      <c r="AO17" s="41">
        <v>-3</v>
      </c>
      <c r="AP17" s="41">
        <v>-3</v>
      </c>
      <c r="AQ17" s="41">
        <v>-3</v>
      </c>
      <c r="AR17" s="41">
        <v>-3</v>
      </c>
      <c r="AS17" s="41">
        <v>-3</v>
      </c>
      <c r="AT17" s="41">
        <v>0</v>
      </c>
      <c r="AU17" s="41">
        <v>0</v>
      </c>
      <c r="AV17" s="41">
        <v>30</v>
      </c>
      <c r="AW17" s="41">
        <v>0</v>
      </c>
      <c r="AX17" s="41">
        <v>0</v>
      </c>
      <c r="AY17" s="41">
        <v>2</v>
      </c>
      <c r="AZ17" s="41">
        <v>0</v>
      </c>
      <c r="BA17" s="41">
        <v>0</v>
      </c>
      <c r="BB17" s="41">
        <v>0</v>
      </c>
      <c r="BC17" s="41">
        <v>0</v>
      </c>
      <c r="BD17" s="41">
        <v>0</v>
      </c>
      <c r="BE17" s="41">
        <v>0</v>
      </c>
      <c r="BF17" s="41">
        <v>0</v>
      </c>
      <c r="BG17">
        <v>-3</v>
      </c>
      <c r="DF17">
        <v>60</v>
      </c>
      <c r="DG17">
        <v>-134</v>
      </c>
      <c r="DH17">
        <v>0</v>
      </c>
      <c r="DI17">
        <v>5</v>
      </c>
      <c r="DJ17">
        <v>25</v>
      </c>
      <c r="DK17">
        <v>30</v>
      </c>
      <c r="DL17">
        <v>0</v>
      </c>
      <c r="DM17">
        <v>5</v>
      </c>
      <c r="DN17">
        <v>0</v>
      </c>
      <c r="DO17">
        <v>1</v>
      </c>
      <c r="DP17">
        <v>0</v>
      </c>
      <c r="DQ17">
        <v>0</v>
      </c>
      <c r="DR17">
        <v>0</v>
      </c>
      <c r="DS17">
        <v>0</v>
      </c>
      <c r="DT17">
        <v>0</v>
      </c>
      <c r="DU17">
        <v>0</v>
      </c>
      <c r="DV17">
        <v>0</v>
      </c>
      <c r="DW17">
        <v>0</v>
      </c>
      <c r="DX17">
        <v>0</v>
      </c>
      <c r="DY17">
        <v>0</v>
      </c>
      <c r="DZ17">
        <v>0</v>
      </c>
      <c r="EA17">
        <v>0</v>
      </c>
      <c r="EB17">
        <v>0</v>
      </c>
      <c r="EC17">
        <v>0</v>
      </c>
      <c r="ED17">
        <v>0</v>
      </c>
      <c r="EE17">
        <v>-129</v>
      </c>
      <c r="EF17">
        <v>-3</v>
      </c>
      <c r="EG17">
        <v>-3</v>
      </c>
      <c r="EH17">
        <v>-3</v>
      </c>
      <c r="EI17">
        <v>-3</v>
      </c>
      <c r="EJ17">
        <v>-3</v>
      </c>
      <c r="EK17">
        <v>-3</v>
      </c>
      <c r="EL17">
        <v>-3</v>
      </c>
      <c r="EM17">
        <v>-3</v>
      </c>
      <c r="EN17">
        <v>-3</v>
      </c>
      <c r="EO17">
        <v>-3</v>
      </c>
      <c r="EP17">
        <v>0</v>
      </c>
      <c r="EQ17">
        <v>0</v>
      </c>
      <c r="ER17">
        <v>30</v>
      </c>
      <c r="ES17">
        <v>0</v>
      </c>
      <c r="ET17">
        <v>0</v>
      </c>
      <c r="EU17">
        <v>2</v>
      </c>
      <c r="EV17">
        <v>0</v>
      </c>
      <c r="EW17">
        <v>0</v>
      </c>
      <c r="EX17">
        <v>0</v>
      </c>
      <c r="EY17">
        <v>0</v>
      </c>
      <c r="EZ17">
        <v>0</v>
      </c>
      <c r="FA17">
        <v>0</v>
      </c>
      <c r="FB17">
        <v>0</v>
      </c>
      <c r="FC17">
        <v>-3</v>
      </c>
    </row>
    <row r="18" spans="1:159" x14ac:dyDescent="0.25">
      <c r="A18" t="s">
        <v>2874</v>
      </c>
      <c r="B18">
        <v>1</v>
      </c>
      <c r="C18">
        <v>13</v>
      </c>
      <c r="D18" s="44">
        <v>3467</v>
      </c>
      <c r="E18" s="42">
        <v>78</v>
      </c>
      <c r="F18" s="42">
        <v>125</v>
      </c>
      <c r="G18" s="14">
        <v>5459</v>
      </c>
      <c r="H18" s="14">
        <v>4909</v>
      </c>
      <c r="I18" s="14">
        <v>1519</v>
      </c>
      <c r="J18" s="41">
        <v>303</v>
      </c>
      <c r="K18" s="41">
        <v>86</v>
      </c>
      <c r="L18" s="41">
        <v>2</v>
      </c>
      <c r="M18" s="41">
        <v>25</v>
      </c>
      <c r="N18" s="41">
        <v>188</v>
      </c>
      <c r="O18" s="41">
        <v>0</v>
      </c>
      <c r="P18" s="41">
        <v>1</v>
      </c>
      <c r="Q18" s="41">
        <v>5</v>
      </c>
      <c r="R18" s="41">
        <v>0</v>
      </c>
      <c r="S18" s="41">
        <v>1</v>
      </c>
      <c r="T18" s="41">
        <v>0</v>
      </c>
      <c r="U18" s="41">
        <v>10</v>
      </c>
      <c r="V18" s="41">
        <v>1</v>
      </c>
      <c r="W18" s="41">
        <v>0</v>
      </c>
      <c r="X18" s="41">
        <v>0</v>
      </c>
      <c r="Y18" s="41">
        <v>20</v>
      </c>
      <c r="Z18" s="41">
        <v>20</v>
      </c>
      <c r="AA18" s="41">
        <v>0</v>
      </c>
      <c r="AB18" s="41">
        <v>136</v>
      </c>
      <c r="AC18" s="41">
        <v>0</v>
      </c>
      <c r="AD18" s="41">
        <v>0</v>
      </c>
      <c r="AE18" s="41">
        <v>52</v>
      </c>
      <c r="AF18" s="41">
        <v>0</v>
      </c>
      <c r="AG18" s="41">
        <v>0</v>
      </c>
      <c r="AH18" s="41">
        <v>188</v>
      </c>
      <c r="AI18" s="41">
        <v>26</v>
      </c>
      <c r="AJ18" s="41">
        <v>-3</v>
      </c>
      <c r="AK18" s="41">
        <v>-3</v>
      </c>
      <c r="AL18" s="41">
        <v>-3</v>
      </c>
      <c r="AM18" s="41">
        <v>-3</v>
      </c>
      <c r="AN18" s="41">
        <v>-3</v>
      </c>
      <c r="AO18" s="41">
        <v>-3</v>
      </c>
      <c r="AP18" s="41">
        <v>-3</v>
      </c>
      <c r="AQ18" s="41">
        <v>-3</v>
      </c>
      <c r="AR18" s="41">
        <v>-3</v>
      </c>
      <c r="AS18" s="41">
        <v>-3</v>
      </c>
      <c r="AT18" s="41">
        <v>0</v>
      </c>
      <c r="AU18" s="41">
        <v>0</v>
      </c>
      <c r="AV18" s="41">
        <v>0</v>
      </c>
      <c r="AW18" s="41">
        <v>0</v>
      </c>
      <c r="AX18" s="41">
        <v>0</v>
      </c>
      <c r="AY18" s="41">
        <v>0</v>
      </c>
      <c r="AZ18" s="41">
        <v>0</v>
      </c>
      <c r="BA18" s="41">
        <v>0</v>
      </c>
      <c r="BB18" s="41">
        <v>8</v>
      </c>
      <c r="BC18" s="41">
        <v>0</v>
      </c>
      <c r="BD18" s="41">
        <v>2</v>
      </c>
      <c r="BE18" s="41">
        <v>0</v>
      </c>
      <c r="BF18" s="41">
        <v>90</v>
      </c>
      <c r="BG18">
        <v>-3</v>
      </c>
      <c r="DF18">
        <v>217</v>
      </c>
      <c r="DG18">
        <v>-86</v>
      </c>
      <c r="DH18">
        <v>0</v>
      </c>
      <c r="DI18">
        <v>5</v>
      </c>
      <c r="DJ18">
        <v>182</v>
      </c>
      <c r="DK18">
        <v>30</v>
      </c>
      <c r="DL18">
        <v>0</v>
      </c>
      <c r="DM18">
        <v>5</v>
      </c>
      <c r="DN18">
        <v>0</v>
      </c>
      <c r="DO18">
        <v>0</v>
      </c>
      <c r="DP18">
        <v>1</v>
      </c>
      <c r="DQ18">
        <v>0</v>
      </c>
      <c r="DR18">
        <v>0</v>
      </c>
      <c r="DS18">
        <v>0</v>
      </c>
      <c r="DT18">
        <v>0</v>
      </c>
      <c r="DU18">
        <v>0</v>
      </c>
      <c r="DV18">
        <v>-20</v>
      </c>
      <c r="DW18">
        <v>0</v>
      </c>
      <c r="DX18">
        <v>128</v>
      </c>
      <c r="DY18">
        <v>0</v>
      </c>
      <c r="DZ18">
        <v>10</v>
      </c>
      <c r="EA18">
        <v>24</v>
      </c>
      <c r="EB18">
        <v>0</v>
      </c>
      <c r="EC18">
        <v>0</v>
      </c>
      <c r="ED18">
        <v>162</v>
      </c>
      <c r="EE18">
        <v>-26</v>
      </c>
      <c r="EF18">
        <v>-3</v>
      </c>
      <c r="EG18">
        <v>-3</v>
      </c>
      <c r="EH18">
        <v>-3</v>
      </c>
      <c r="EI18">
        <v>-3</v>
      </c>
      <c r="EJ18">
        <v>-3</v>
      </c>
      <c r="EK18">
        <v>-3</v>
      </c>
      <c r="EL18">
        <v>-3</v>
      </c>
      <c r="EM18">
        <v>-3</v>
      </c>
      <c r="EN18">
        <v>-3</v>
      </c>
      <c r="EO18">
        <v>-3</v>
      </c>
      <c r="EP18">
        <v>0</v>
      </c>
      <c r="EQ18">
        <v>0</v>
      </c>
      <c r="ER18">
        <v>30</v>
      </c>
      <c r="ES18">
        <v>2</v>
      </c>
      <c r="ET18">
        <v>0</v>
      </c>
      <c r="EU18">
        <v>0</v>
      </c>
      <c r="EV18">
        <v>0</v>
      </c>
      <c r="EW18">
        <v>8</v>
      </c>
      <c r="EX18">
        <v>0</v>
      </c>
      <c r="EY18">
        <v>2</v>
      </c>
      <c r="EZ18">
        <v>0</v>
      </c>
      <c r="FA18">
        <v>90</v>
      </c>
      <c r="FB18">
        <v>0</v>
      </c>
      <c r="FC18">
        <v>-3</v>
      </c>
    </row>
    <row r="19" spans="1:159" x14ac:dyDescent="0.25">
      <c r="A19" t="s">
        <v>2873</v>
      </c>
      <c r="B19">
        <v>1</v>
      </c>
      <c r="C19">
        <v>1</v>
      </c>
      <c r="D19" s="42">
        <v>501</v>
      </c>
      <c r="E19" s="42">
        <v>1247</v>
      </c>
      <c r="F19" s="42">
        <v>1729</v>
      </c>
      <c r="G19" s="14">
        <v>238</v>
      </c>
      <c r="H19" s="14">
        <v>5687</v>
      </c>
      <c r="I19" s="14">
        <v>3323</v>
      </c>
      <c r="J19" s="41">
        <v>324</v>
      </c>
      <c r="K19" s="41">
        <v>136</v>
      </c>
      <c r="L19" s="41">
        <v>0</v>
      </c>
      <c r="M19" s="41">
        <v>5</v>
      </c>
      <c r="N19" s="41">
        <v>209</v>
      </c>
      <c r="O19" s="41">
        <v>5</v>
      </c>
      <c r="P19" s="41">
        <v>1</v>
      </c>
      <c r="Q19" s="41">
        <v>5</v>
      </c>
      <c r="R19" s="41">
        <v>0</v>
      </c>
      <c r="S19" s="41">
        <v>0</v>
      </c>
      <c r="T19" s="41">
        <v>1</v>
      </c>
      <c r="U19" s="41">
        <v>0</v>
      </c>
      <c r="V19" s="41">
        <v>0</v>
      </c>
      <c r="W19" s="41">
        <v>0</v>
      </c>
      <c r="X19" s="41">
        <v>0</v>
      </c>
      <c r="Y19" s="41">
        <v>0</v>
      </c>
      <c r="Z19" s="41">
        <v>0</v>
      </c>
      <c r="AA19" s="41">
        <v>0</v>
      </c>
      <c r="AB19" s="41">
        <v>121</v>
      </c>
      <c r="AC19" s="41">
        <v>0</v>
      </c>
      <c r="AD19" s="41">
        <v>0</v>
      </c>
      <c r="AE19" s="41">
        <v>88</v>
      </c>
      <c r="AF19" s="41">
        <v>0</v>
      </c>
      <c r="AG19" s="41">
        <v>0</v>
      </c>
      <c r="AH19" s="41">
        <v>209</v>
      </c>
      <c r="AI19" s="41">
        <v>76</v>
      </c>
      <c r="AJ19" s="41">
        <v>-3</v>
      </c>
      <c r="AK19" s="41">
        <v>-3</v>
      </c>
      <c r="AL19" s="41">
        <v>-3</v>
      </c>
      <c r="AM19" s="41">
        <v>-3</v>
      </c>
      <c r="AN19" s="41">
        <v>-3</v>
      </c>
      <c r="AO19" s="41">
        <v>-3</v>
      </c>
      <c r="AP19" s="41">
        <v>-3</v>
      </c>
      <c r="AQ19" s="41">
        <v>-3</v>
      </c>
      <c r="AR19" s="41">
        <v>-3</v>
      </c>
      <c r="AS19" s="41">
        <v>-3</v>
      </c>
      <c r="AT19" s="41">
        <v>5</v>
      </c>
      <c r="AU19" s="41">
        <v>0</v>
      </c>
      <c r="AV19" s="41">
        <v>0</v>
      </c>
      <c r="AW19" s="41">
        <v>0</v>
      </c>
      <c r="AX19" s="41">
        <v>1</v>
      </c>
      <c r="AY19" s="41">
        <v>0</v>
      </c>
      <c r="AZ19" s="41">
        <v>0</v>
      </c>
      <c r="BA19" s="41">
        <v>0</v>
      </c>
      <c r="BB19" s="41">
        <v>1</v>
      </c>
      <c r="BC19" s="41">
        <v>0</v>
      </c>
      <c r="BD19" s="41">
        <v>4</v>
      </c>
      <c r="BE19" s="41">
        <v>0</v>
      </c>
      <c r="BF19" s="41">
        <v>105</v>
      </c>
      <c r="BG19">
        <v>-3</v>
      </c>
      <c r="DF19">
        <v>188</v>
      </c>
      <c r="DG19">
        <v>-136</v>
      </c>
      <c r="DH19">
        <v>0</v>
      </c>
      <c r="DI19">
        <v>5</v>
      </c>
      <c r="DJ19">
        <v>148</v>
      </c>
      <c r="DK19">
        <v>35</v>
      </c>
      <c r="DL19">
        <v>0</v>
      </c>
      <c r="DM19">
        <v>5</v>
      </c>
      <c r="DN19">
        <v>0</v>
      </c>
      <c r="DO19">
        <v>0</v>
      </c>
      <c r="DP19">
        <v>1</v>
      </c>
      <c r="DQ19">
        <v>0</v>
      </c>
      <c r="DR19">
        <v>0</v>
      </c>
      <c r="DS19">
        <v>0</v>
      </c>
      <c r="DT19">
        <v>0</v>
      </c>
      <c r="DU19">
        <v>0</v>
      </c>
      <c r="DV19">
        <v>0</v>
      </c>
      <c r="DW19">
        <v>0</v>
      </c>
      <c r="DX19">
        <v>128</v>
      </c>
      <c r="DY19">
        <v>0</v>
      </c>
      <c r="DZ19">
        <v>0</v>
      </c>
      <c r="EA19">
        <v>5</v>
      </c>
      <c r="EB19">
        <v>0</v>
      </c>
      <c r="EC19">
        <v>0</v>
      </c>
      <c r="ED19">
        <v>133</v>
      </c>
      <c r="EE19">
        <v>-76</v>
      </c>
      <c r="EF19">
        <v>-3</v>
      </c>
      <c r="EG19">
        <v>-3</v>
      </c>
      <c r="EH19">
        <v>-3</v>
      </c>
      <c r="EI19">
        <v>-3</v>
      </c>
      <c r="EJ19">
        <v>-3</v>
      </c>
      <c r="EK19">
        <v>-3</v>
      </c>
      <c r="EL19">
        <v>-3</v>
      </c>
      <c r="EM19">
        <v>-3</v>
      </c>
      <c r="EN19">
        <v>-3</v>
      </c>
      <c r="EO19">
        <v>-3</v>
      </c>
      <c r="EP19">
        <v>5</v>
      </c>
      <c r="EQ19">
        <v>30</v>
      </c>
      <c r="ER19">
        <v>0</v>
      </c>
      <c r="ES19">
        <v>3</v>
      </c>
      <c r="ET19">
        <v>1</v>
      </c>
      <c r="EU19">
        <v>0</v>
      </c>
      <c r="EV19">
        <v>0</v>
      </c>
      <c r="EW19">
        <v>1</v>
      </c>
      <c r="EX19">
        <v>0</v>
      </c>
      <c r="EY19">
        <v>4</v>
      </c>
      <c r="EZ19">
        <v>0</v>
      </c>
      <c r="FA19">
        <v>105</v>
      </c>
      <c r="FB19">
        <v>0</v>
      </c>
      <c r="FC19">
        <v>-3</v>
      </c>
    </row>
    <row r="20" spans="1:159" x14ac:dyDescent="0.25">
      <c r="A20" t="s">
        <v>2873</v>
      </c>
      <c r="B20">
        <v>1</v>
      </c>
      <c r="C20">
        <v>2</v>
      </c>
      <c r="D20" s="42">
        <v>501</v>
      </c>
      <c r="E20" s="42">
        <v>1247</v>
      </c>
      <c r="F20" s="42">
        <v>1729</v>
      </c>
      <c r="G20" s="14">
        <v>238</v>
      </c>
      <c r="H20" s="14">
        <v>5687</v>
      </c>
      <c r="I20" s="14">
        <v>3323</v>
      </c>
      <c r="J20" s="41">
        <v>78</v>
      </c>
      <c r="K20" s="41">
        <v>-175</v>
      </c>
      <c r="L20" s="41">
        <v>0</v>
      </c>
      <c r="M20" s="41">
        <v>5</v>
      </c>
      <c r="N20" s="41">
        <v>33</v>
      </c>
      <c r="O20" s="41">
        <v>35</v>
      </c>
      <c r="P20" s="41">
        <v>0</v>
      </c>
      <c r="Q20" s="41">
        <v>5</v>
      </c>
      <c r="R20" s="41">
        <v>0</v>
      </c>
      <c r="S20" s="41">
        <v>0</v>
      </c>
      <c r="T20" s="41">
        <v>1</v>
      </c>
      <c r="U20" s="41">
        <v>0</v>
      </c>
      <c r="V20" s="41">
        <v>0</v>
      </c>
      <c r="W20" s="41">
        <v>0</v>
      </c>
      <c r="X20" s="41">
        <v>0</v>
      </c>
      <c r="Y20" s="41">
        <v>0</v>
      </c>
      <c r="Z20" s="41">
        <v>0</v>
      </c>
      <c r="AA20" s="41">
        <v>0</v>
      </c>
      <c r="AB20" s="41">
        <v>0</v>
      </c>
      <c r="AC20" s="41">
        <v>0</v>
      </c>
      <c r="AD20" s="41">
        <v>0</v>
      </c>
      <c r="AE20" s="41">
        <v>33</v>
      </c>
      <c r="AF20" s="41">
        <v>0</v>
      </c>
      <c r="AG20" s="41">
        <v>0</v>
      </c>
      <c r="AH20" s="41">
        <v>33</v>
      </c>
      <c r="AI20" s="41">
        <v>-155</v>
      </c>
      <c r="AJ20" s="41">
        <v>-3</v>
      </c>
      <c r="AK20" s="41">
        <v>-3</v>
      </c>
      <c r="AL20" s="41">
        <v>-3</v>
      </c>
      <c r="AM20" s="41">
        <v>-3</v>
      </c>
      <c r="AN20" s="41">
        <v>-3</v>
      </c>
      <c r="AO20" s="41">
        <v>-3</v>
      </c>
      <c r="AP20" s="41">
        <v>-3</v>
      </c>
      <c r="AQ20" s="41">
        <v>-3</v>
      </c>
      <c r="AR20" s="41">
        <v>-3</v>
      </c>
      <c r="AS20" s="41">
        <v>-3</v>
      </c>
      <c r="AT20" s="41">
        <v>5</v>
      </c>
      <c r="AU20" s="41">
        <v>30</v>
      </c>
      <c r="AV20" s="41">
        <v>0</v>
      </c>
      <c r="AW20" s="41">
        <v>3</v>
      </c>
      <c r="AX20" s="41">
        <v>0</v>
      </c>
      <c r="AY20" s="41">
        <v>1</v>
      </c>
      <c r="AZ20" s="41">
        <v>0</v>
      </c>
      <c r="BA20" s="41">
        <v>0</v>
      </c>
      <c r="BB20" s="41">
        <v>1</v>
      </c>
      <c r="BC20" s="41">
        <v>0</v>
      </c>
      <c r="BD20" s="41">
        <v>0</v>
      </c>
      <c r="BE20" s="41">
        <v>0</v>
      </c>
      <c r="BF20" s="41">
        <v>5</v>
      </c>
      <c r="BG20">
        <v>-3</v>
      </c>
      <c r="DF20">
        <v>253</v>
      </c>
      <c r="DG20">
        <v>175</v>
      </c>
      <c r="DH20">
        <v>0</v>
      </c>
      <c r="DI20">
        <v>10</v>
      </c>
      <c r="DJ20">
        <v>203</v>
      </c>
      <c r="DK20">
        <v>40</v>
      </c>
      <c r="DL20">
        <v>1</v>
      </c>
      <c r="DM20">
        <v>10</v>
      </c>
      <c r="DN20">
        <v>1</v>
      </c>
      <c r="DO20">
        <v>0</v>
      </c>
      <c r="DP20">
        <v>1</v>
      </c>
      <c r="DQ20">
        <v>0</v>
      </c>
      <c r="DR20">
        <v>0</v>
      </c>
      <c r="DS20">
        <v>0</v>
      </c>
      <c r="DT20">
        <v>0</v>
      </c>
      <c r="DU20">
        <v>0</v>
      </c>
      <c r="DV20">
        <v>0</v>
      </c>
      <c r="DW20">
        <v>0</v>
      </c>
      <c r="DX20">
        <v>131</v>
      </c>
      <c r="DY20">
        <v>0</v>
      </c>
      <c r="DZ20">
        <v>0</v>
      </c>
      <c r="EA20">
        <v>57</v>
      </c>
      <c r="EB20">
        <v>0</v>
      </c>
      <c r="EC20">
        <v>0</v>
      </c>
      <c r="ED20">
        <v>188</v>
      </c>
      <c r="EE20">
        <v>155</v>
      </c>
      <c r="EF20">
        <v>-3</v>
      </c>
      <c r="EG20">
        <v>-3</v>
      </c>
      <c r="EH20">
        <v>-3</v>
      </c>
      <c r="EI20">
        <v>-3</v>
      </c>
      <c r="EJ20">
        <v>-3</v>
      </c>
      <c r="EK20">
        <v>-3</v>
      </c>
      <c r="EL20">
        <v>-3</v>
      </c>
      <c r="EM20">
        <v>-3</v>
      </c>
      <c r="EN20">
        <v>-3</v>
      </c>
      <c r="EO20">
        <v>-3</v>
      </c>
      <c r="EP20">
        <v>10</v>
      </c>
      <c r="EQ20">
        <v>0</v>
      </c>
      <c r="ER20">
        <v>30</v>
      </c>
      <c r="ES20">
        <v>1</v>
      </c>
      <c r="ET20">
        <v>2</v>
      </c>
      <c r="EU20">
        <v>1</v>
      </c>
      <c r="EV20">
        <v>0</v>
      </c>
      <c r="EW20">
        <v>1</v>
      </c>
      <c r="EX20">
        <v>0</v>
      </c>
      <c r="EY20">
        <v>0</v>
      </c>
      <c r="EZ20">
        <v>0</v>
      </c>
      <c r="FA20">
        <v>5</v>
      </c>
      <c r="FB20">
        <v>0</v>
      </c>
      <c r="FC20">
        <v>-3</v>
      </c>
    </row>
    <row r="21" spans="1:159" x14ac:dyDescent="0.25">
      <c r="A21" t="s">
        <v>2873</v>
      </c>
      <c r="B21">
        <v>1</v>
      </c>
      <c r="C21">
        <v>3</v>
      </c>
      <c r="D21" s="42">
        <v>501</v>
      </c>
      <c r="E21" s="42">
        <v>1247</v>
      </c>
      <c r="F21" s="42">
        <v>1729</v>
      </c>
      <c r="G21" s="14">
        <v>238</v>
      </c>
      <c r="H21" s="14">
        <v>5687</v>
      </c>
      <c r="I21" s="14">
        <v>3323</v>
      </c>
      <c r="J21" s="41">
        <v>110</v>
      </c>
      <c r="K21" s="41">
        <v>-70</v>
      </c>
      <c r="L21" s="41">
        <v>0</v>
      </c>
      <c r="M21" s="41">
        <v>5</v>
      </c>
      <c r="N21" s="41">
        <v>90</v>
      </c>
      <c r="O21" s="41">
        <v>5</v>
      </c>
      <c r="P21" s="41">
        <v>0</v>
      </c>
      <c r="Q21" s="41">
        <v>5</v>
      </c>
      <c r="R21" s="41">
        <v>0</v>
      </c>
      <c r="S21" s="41">
        <v>0</v>
      </c>
      <c r="T21" s="41">
        <v>1</v>
      </c>
      <c r="U21" s="41">
        <v>0</v>
      </c>
      <c r="V21" s="41">
        <v>0</v>
      </c>
      <c r="W21" s="41">
        <v>0</v>
      </c>
      <c r="X21" s="41">
        <v>0</v>
      </c>
      <c r="Y21" s="41">
        <v>0</v>
      </c>
      <c r="Z21" s="41">
        <v>0</v>
      </c>
      <c r="AA21" s="41">
        <v>0</v>
      </c>
      <c r="AB21" s="41">
        <v>0</v>
      </c>
      <c r="AC21" s="41">
        <v>0</v>
      </c>
      <c r="AD21" s="41">
        <v>0</v>
      </c>
      <c r="AE21" s="41">
        <v>90</v>
      </c>
      <c r="AF21" s="41">
        <v>0</v>
      </c>
      <c r="AG21" s="41">
        <v>0</v>
      </c>
      <c r="AH21" s="41">
        <v>90</v>
      </c>
      <c r="AI21" s="41">
        <v>-45</v>
      </c>
      <c r="AJ21" s="41">
        <v>-3</v>
      </c>
      <c r="AK21" s="41">
        <v>-3</v>
      </c>
      <c r="AL21" s="41">
        <v>-3</v>
      </c>
      <c r="AM21" s="41">
        <v>-3</v>
      </c>
      <c r="AN21" s="41">
        <v>-3</v>
      </c>
      <c r="AO21" s="41">
        <v>-3</v>
      </c>
      <c r="AP21" s="41">
        <v>-3</v>
      </c>
      <c r="AQ21" s="41">
        <v>-3</v>
      </c>
      <c r="AR21" s="41">
        <v>-3</v>
      </c>
      <c r="AS21" s="41">
        <v>-3</v>
      </c>
      <c r="AT21" s="41">
        <v>5</v>
      </c>
      <c r="AU21" s="41">
        <v>0</v>
      </c>
      <c r="AV21" s="41">
        <v>0</v>
      </c>
      <c r="AW21" s="41">
        <v>1</v>
      </c>
      <c r="AX21" s="41">
        <v>0</v>
      </c>
      <c r="AY21" s="41">
        <v>0</v>
      </c>
      <c r="AZ21" s="41">
        <v>0</v>
      </c>
      <c r="BA21" s="41">
        <v>0</v>
      </c>
      <c r="BB21" s="41">
        <v>2</v>
      </c>
      <c r="BC21" s="41">
        <v>1</v>
      </c>
      <c r="BD21" s="41">
        <v>0</v>
      </c>
      <c r="BE21" s="41">
        <v>25</v>
      </c>
      <c r="BF21" s="41">
        <v>10</v>
      </c>
      <c r="BG21">
        <v>-3</v>
      </c>
      <c r="DF21">
        <v>180</v>
      </c>
      <c r="DG21">
        <v>70</v>
      </c>
      <c r="DH21">
        <v>0</v>
      </c>
      <c r="DI21">
        <v>10</v>
      </c>
      <c r="DJ21">
        <v>145</v>
      </c>
      <c r="DK21">
        <v>0</v>
      </c>
      <c r="DL21">
        <v>1</v>
      </c>
      <c r="DM21">
        <v>10</v>
      </c>
      <c r="DN21">
        <v>1</v>
      </c>
      <c r="DO21">
        <v>0</v>
      </c>
      <c r="DP21">
        <v>1</v>
      </c>
      <c r="DQ21">
        <v>0</v>
      </c>
      <c r="DR21">
        <v>0</v>
      </c>
      <c r="DS21">
        <v>0</v>
      </c>
      <c r="DT21">
        <v>0</v>
      </c>
      <c r="DU21">
        <v>0</v>
      </c>
      <c r="DV21">
        <v>0</v>
      </c>
      <c r="DW21">
        <v>0</v>
      </c>
      <c r="DX21">
        <v>129</v>
      </c>
      <c r="DY21">
        <v>0</v>
      </c>
      <c r="DZ21">
        <v>0</v>
      </c>
      <c r="EA21">
        <v>6</v>
      </c>
      <c r="EB21">
        <v>0</v>
      </c>
      <c r="EC21">
        <v>0</v>
      </c>
      <c r="ED21">
        <v>135</v>
      </c>
      <c r="EE21">
        <v>45</v>
      </c>
      <c r="EF21">
        <v>-3</v>
      </c>
      <c r="EG21">
        <v>-3</v>
      </c>
      <c r="EH21">
        <v>-3</v>
      </c>
      <c r="EI21">
        <v>-3</v>
      </c>
      <c r="EJ21">
        <v>-3</v>
      </c>
      <c r="EK21">
        <v>-3</v>
      </c>
      <c r="EL21">
        <v>-3</v>
      </c>
      <c r="EM21">
        <v>-3</v>
      </c>
      <c r="EN21">
        <v>-3</v>
      </c>
      <c r="EO21">
        <v>-3</v>
      </c>
      <c r="EP21">
        <v>0</v>
      </c>
      <c r="EQ21">
        <v>0</v>
      </c>
      <c r="ER21">
        <v>0</v>
      </c>
      <c r="ES21">
        <v>0</v>
      </c>
      <c r="ET21">
        <v>0</v>
      </c>
      <c r="EU21">
        <v>0</v>
      </c>
      <c r="EV21">
        <v>0</v>
      </c>
      <c r="EW21">
        <v>2</v>
      </c>
      <c r="EX21">
        <v>0</v>
      </c>
      <c r="EY21">
        <v>0</v>
      </c>
      <c r="EZ21">
        <v>1</v>
      </c>
      <c r="FA21">
        <v>10</v>
      </c>
      <c r="FB21">
        <v>25</v>
      </c>
      <c r="FC21">
        <v>-3</v>
      </c>
    </row>
    <row r="22" spans="1:159" x14ac:dyDescent="0.25">
      <c r="A22" t="s">
        <v>2873</v>
      </c>
      <c r="B22">
        <v>2</v>
      </c>
      <c r="C22">
        <v>1</v>
      </c>
      <c r="D22" s="42">
        <v>58</v>
      </c>
      <c r="E22" s="42">
        <v>7314</v>
      </c>
      <c r="F22" s="42">
        <v>1721</v>
      </c>
      <c r="G22" s="14">
        <v>4905</v>
      </c>
      <c r="H22" s="14">
        <v>2084</v>
      </c>
      <c r="I22" s="14">
        <v>3236</v>
      </c>
      <c r="J22" s="41">
        <v>272</v>
      </c>
      <c r="K22" s="41">
        <v>25</v>
      </c>
      <c r="L22" s="41">
        <v>0</v>
      </c>
      <c r="M22" s="41">
        <v>26</v>
      </c>
      <c r="N22" s="41">
        <v>206</v>
      </c>
      <c r="O22" s="41">
        <v>40</v>
      </c>
      <c r="P22" s="41">
        <v>1</v>
      </c>
      <c r="Q22" s="41">
        <v>10</v>
      </c>
      <c r="R22" s="41">
        <v>1</v>
      </c>
      <c r="S22" s="41">
        <v>0</v>
      </c>
      <c r="T22" s="41">
        <v>1</v>
      </c>
      <c r="U22" s="41">
        <v>8</v>
      </c>
      <c r="V22" s="41">
        <v>1</v>
      </c>
      <c r="W22" s="41">
        <v>0</v>
      </c>
      <c r="X22" s="41">
        <v>0</v>
      </c>
      <c r="Y22" s="41">
        <v>16</v>
      </c>
      <c r="Z22" s="41">
        <v>16</v>
      </c>
      <c r="AA22" s="41">
        <v>0</v>
      </c>
      <c r="AB22" s="41">
        <v>79</v>
      </c>
      <c r="AC22" s="41">
        <v>0</v>
      </c>
      <c r="AD22" s="41">
        <v>0</v>
      </c>
      <c r="AE22" s="41">
        <v>112</v>
      </c>
      <c r="AF22" s="41">
        <v>0</v>
      </c>
      <c r="AG22" s="41">
        <v>0</v>
      </c>
      <c r="AH22" s="41">
        <v>191</v>
      </c>
      <c r="AI22" s="41">
        <v>69</v>
      </c>
      <c r="AJ22" s="41">
        <v>-3</v>
      </c>
      <c r="AK22" s="41">
        <v>-3</v>
      </c>
      <c r="AL22" s="41">
        <v>-3</v>
      </c>
      <c r="AM22" s="41">
        <v>-3</v>
      </c>
      <c r="AN22" s="41">
        <v>-3</v>
      </c>
      <c r="AO22" s="41">
        <v>-3</v>
      </c>
      <c r="AP22" s="41">
        <v>-3</v>
      </c>
      <c r="AQ22" s="41">
        <v>-3</v>
      </c>
      <c r="AR22" s="41">
        <v>-3</v>
      </c>
      <c r="AS22" s="41">
        <v>-3</v>
      </c>
      <c r="AT22" s="41">
        <v>10</v>
      </c>
      <c r="AU22" s="41">
        <v>0</v>
      </c>
      <c r="AV22" s="41">
        <v>30</v>
      </c>
      <c r="AW22" s="41">
        <v>1</v>
      </c>
      <c r="AX22" s="41">
        <v>2</v>
      </c>
      <c r="AY22" s="41">
        <v>1</v>
      </c>
      <c r="AZ22" s="41">
        <v>0</v>
      </c>
      <c r="BA22" s="41">
        <v>0</v>
      </c>
      <c r="BB22" s="41">
        <v>0</v>
      </c>
      <c r="BC22" s="41">
        <v>0</v>
      </c>
      <c r="BD22" s="41">
        <v>0</v>
      </c>
      <c r="BE22" s="41">
        <v>0</v>
      </c>
      <c r="BF22" s="41">
        <v>0</v>
      </c>
      <c r="BG22">
        <v>-3</v>
      </c>
      <c r="DF22">
        <v>247</v>
      </c>
      <c r="DG22">
        <v>-25</v>
      </c>
      <c r="DH22">
        <v>0</v>
      </c>
      <c r="DI22">
        <v>15</v>
      </c>
      <c r="DJ22">
        <v>142</v>
      </c>
      <c r="DK22">
        <v>90</v>
      </c>
      <c r="DL22">
        <v>0</v>
      </c>
      <c r="DM22">
        <v>15</v>
      </c>
      <c r="DN22">
        <v>1</v>
      </c>
      <c r="DO22">
        <v>1</v>
      </c>
      <c r="DP22">
        <v>1</v>
      </c>
      <c r="DQ22">
        <v>0</v>
      </c>
      <c r="DR22">
        <v>0</v>
      </c>
      <c r="DS22">
        <v>0</v>
      </c>
      <c r="DT22">
        <v>0</v>
      </c>
      <c r="DU22">
        <v>0</v>
      </c>
      <c r="DV22">
        <v>-16</v>
      </c>
      <c r="DW22">
        <v>0</v>
      </c>
      <c r="DX22">
        <v>122</v>
      </c>
      <c r="DY22">
        <v>0</v>
      </c>
      <c r="DZ22">
        <v>0</v>
      </c>
      <c r="EA22">
        <v>0</v>
      </c>
      <c r="EB22">
        <v>0</v>
      </c>
      <c r="EC22">
        <v>0</v>
      </c>
      <c r="ED22">
        <v>122</v>
      </c>
      <c r="EE22">
        <v>-69</v>
      </c>
      <c r="EF22">
        <v>-3</v>
      </c>
      <c r="EG22">
        <v>-3</v>
      </c>
      <c r="EH22">
        <v>-3</v>
      </c>
      <c r="EI22">
        <v>-3</v>
      </c>
      <c r="EJ22">
        <v>-3</v>
      </c>
      <c r="EK22">
        <v>-3</v>
      </c>
      <c r="EL22">
        <v>-3</v>
      </c>
      <c r="EM22">
        <v>-3</v>
      </c>
      <c r="EN22">
        <v>-3</v>
      </c>
      <c r="EO22">
        <v>-3</v>
      </c>
      <c r="EP22">
        <v>0</v>
      </c>
      <c r="EQ22">
        <v>60</v>
      </c>
      <c r="ER22">
        <v>30</v>
      </c>
      <c r="ES22">
        <v>3</v>
      </c>
      <c r="ET22">
        <v>2</v>
      </c>
      <c r="EU22">
        <v>3</v>
      </c>
      <c r="EV22">
        <v>0</v>
      </c>
      <c r="EW22">
        <v>0</v>
      </c>
      <c r="EX22">
        <v>0</v>
      </c>
      <c r="EY22">
        <v>0</v>
      </c>
      <c r="EZ22">
        <v>0</v>
      </c>
      <c r="FA22">
        <v>0</v>
      </c>
      <c r="FB22">
        <v>0</v>
      </c>
      <c r="FC22">
        <v>-3</v>
      </c>
    </row>
    <row r="23" spans="1:159" x14ac:dyDescent="0.25">
      <c r="A23" t="s">
        <v>2873</v>
      </c>
      <c r="B23">
        <v>2</v>
      </c>
      <c r="C23">
        <v>2</v>
      </c>
      <c r="D23" s="42">
        <v>58</v>
      </c>
      <c r="E23" s="42">
        <v>7314</v>
      </c>
      <c r="F23" s="42">
        <v>1721</v>
      </c>
      <c r="G23" s="14">
        <v>4905</v>
      </c>
      <c r="H23" s="14">
        <v>2084</v>
      </c>
      <c r="I23" s="14">
        <v>3236</v>
      </c>
      <c r="J23" s="41">
        <v>147</v>
      </c>
      <c r="K23" s="41">
        <v>-141</v>
      </c>
      <c r="L23" s="41">
        <v>0</v>
      </c>
      <c r="M23" s="41">
        <v>10</v>
      </c>
      <c r="N23" s="41">
        <v>132</v>
      </c>
      <c r="O23" s="41">
        <v>5</v>
      </c>
      <c r="P23" s="41">
        <v>0</v>
      </c>
      <c r="Q23" s="41">
        <v>10</v>
      </c>
      <c r="R23" s="41">
        <v>1</v>
      </c>
      <c r="S23" s="41">
        <v>0</v>
      </c>
      <c r="T23" s="41">
        <v>1</v>
      </c>
      <c r="U23" s="41">
        <v>0</v>
      </c>
      <c r="V23" s="41">
        <v>0</v>
      </c>
      <c r="W23" s="41">
        <v>0</v>
      </c>
      <c r="X23" s="41">
        <v>0</v>
      </c>
      <c r="Y23" s="41">
        <v>0</v>
      </c>
      <c r="Z23" s="41">
        <v>0</v>
      </c>
      <c r="AA23" s="41">
        <v>0</v>
      </c>
      <c r="AB23" s="41">
        <v>132</v>
      </c>
      <c r="AC23" s="41">
        <v>0</v>
      </c>
      <c r="AD23" s="41">
        <v>0</v>
      </c>
      <c r="AE23" s="41">
        <v>0</v>
      </c>
      <c r="AF23" s="41">
        <v>0</v>
      </c>
      <c r="AG23" s="41">
        <v>0</v>
      </c>
      <c r="AH23" s="41">
        <v>132</v>
      </c>
      <c r="AI23" s="41">
        <v>-61</v>
      </c>
      <c r="AJ23" s="41">
        <v>-3</v>
      </c>
      <c r="AK23" s="41">
        <v>-3</v>
      </c>
      <c r="AL23" s="41">
        <v>-3</v>
      </c>
      <c r="AM23" s="41">
        <v>-3</v>
      </c>
      <c r="AN23" s="41">
        <v>-3</v>
      </c>
      <c r="AO23" s="41">
        <v>-3</v>
      </c>
      <c r="AP23" s="41">
        <v>-3</v>
      </c>
      <c r="AQ23" s="41">
        <v>-3</v>
      </c>
      <c r="AR23" s="41">
        <v>-3</v>
      </c>
      <c r="AS23" s="41">
        <v>-3</v>
      </c>
      <c r="AT23" s="41">
        <v>5</v>
      </c>
      <c r="AU23" s="41">
        <v>0</v>
      </c>
      <c r="AV23" s="41">
        <v>0</v>
      </c>
      <c r="AW23" s="41">
        <v>0</v>
      </c>
      <c r="AX23" s="41">
        <v>1</v>
      </c>
      <c r="AY23" s="41">
        <v>0</v>
      </c>
      <c r="AZ23" s="41">
        <v>0</v>
      </c>
      <c r="BA23" s="41">
        <v>1</v>
      </c>
      <c r="BB23" s="41">
        <v>0</v>
      </c>
      <c r="BC23" s="41">
        <v>1</v>
      </c>
      <c r="BD23" s="41">
        <v>0</v>
      </c>
      <c r="BE23" s="41">
        <v>30</v>
      </c>
      <c r="BF23" s="41">
        <v>0</v>
      </c>
      <c r="BG23">
        <v>-3</v>
      </c>
      <c r="DF23">
        <v>288</v>
      </c>
      <c r="DG23">
        <v>141</v>
      </c>
      <c r="DH23">
        <v>0</v>
      </c>
      <c r="DI23">
        <v>10</v>
      </c>
      <c r="DJ23">
        <v>213</v>
      </c>
      <c r="DK23">
        <v>35</v>
      </c>
      <c r="DL23">
        <v>1</v>
      </c>
      <c r="DM23">
        <v>10</v>
      </c>
      <c r="DN23">
        <v>1</v>
      </c>
      <c r="DO23">
        <v>0</v>
      </c>
      <c r="DP23">
        <v>1</v>
      </c>
      <c r="DQ23">
        <v>0</v>
      </c>
      <c r="DR23">
        <v>0</v>
      </c>
      <c r="DS23">
        <v>0</v>
      </c>
      <c r="DT23">
        <v>0</v>
      </c>
      <c r="DU23">
        <v>0</v>
      </c>
      <c r="DV23">
        <v>0</v>
      </c>
      <c r="DW23">
        <v>0</v>
      </c>
      <c r="DX23">
        <v>123</v>
      </c>
      <c r="DY23">
        <v>0</v>
      </c>
      <c r="DZ23">
        <v>0</v>
      </c>
      <c r="EA23">
        <v>70</v>
      </c>
      <c r="EB23">
        <v>0</v>
      </c>
      <c r="EC23">
        <v>0</v>
      </c>
      <c r="ED23">
        <v>193</v>
      </c>
      <c r="EE23">
        <v>61</v>
      </c>
      <c r="EF23">
        <v>-3</v>
      </c>
      <c r="EG23">
        <v>-3</v>
      </c>
      <c r="EH23">
        <v>-3</v>
      </c>
      <c r="EI23">
        <v>-3</v>
      </c>
      <c r="EJ23">
        <v>-3</v>
      </c>
      <c r="EK23">
        <v>-3</v>
      </c>
      <c r="EL23">
        <v>-3</v>
      </c>
      <c r="EM23">
        <v>-3</v>
      </c>
      <c r="EN23">
        <v>-3</v>
      </c>
      <c r="EO23">
        <v>-3</v>
      </c>
      <c r="EP23">
        <v>5</v>
      </c>
      <c r="EQ23">
        <v>30</v>
      </c>
      <c r="ER23">
        <v>0</v>
      </c>
      <c r="ES23">
        <v>1</v>
      </c>
      <c r="ET23">
        <v>0</v>
      </c>
      <c r="EU23">
        <v>3</v>
      </c>
      <c r="EV23">
        <v>0</v>
      </c>
      <c r="EW23">
        <v>0</v>
      </c>
      <c r="EX23">
        <v>1</v>
      </c>
      <c r="EY23">
        <v>0</v>
      </c>
      <c r="EZ23">
        <v>1</v>
      </c>
      <c r="FA23">
        <v>0</v>
      </c>
      <c r="FB23">
        <v>30</v>
      </c>
      <c r="FC23">
        <v>-3</v>
      </c>
    </row>
    <row r="24" spans="1:159" x14ac:dyDescent="0.25">
      <c r="A24" t="s">
        <v>2873</v>
      </c>
      <c r="B24">
        <v>2</v>
      </c>
      <c r="C24">
        <v>3</v>
      </c>
      <c r="D24" s="42">
        <v>58</v>
      </c>
      <c r="E24" s="42">
        <v>7314</v>
      </c>
      <c r="F24" s="42">
        <v>1721</v>
      </c>
      <c r="G24" s="14">
        <v>4905</v>
      </c>
      <c r="H24" s="14">
        <v>2084</v>
      </c>
      <c r="I24" s="14">
        <v>3236</v>
      </c>
      <c r="J24" s="41">
        <v>353</v>
      </c>
      <c r="K24" s="41">
        <v>100</v>
      </c>
      <c r="L24" s="41">
        <v>0</v>
      </c>
      <c r="M24" s="41">
        <v>26</v>
      </c>
      <c r="N24" s="41">
        <v>282</v>
      </c>
      <c r="O24" s="41">
        <v>40</v>
      </c>
      <c r="P24" s="41">
        <v>1</v>
      </c>
      <c r="Q24" s="41">
        <v>10</v>
      </c>
      <c r="R24" s="41">
        <v>1</v>
      </c>
      <c r="S24" s="41">
        <v>0</v>
      </c>
      <c r="T24" s="41">
        <v>1</v>
      </c>
      <c r="U24" s="41">
        <v>8</v>
      </c>
      <c r="V24" s="41">
        <v>1</v>
      </c>
      <c r="W24" s="41">
        <v>0</v>
      </c>
      <c r="X24" s="41">
        <v>0</v>
      </c>
      <c r="Y24" s="41">
        <v>16</v>
      </c>
      <c r="Z24" s="41">
        <v>16</v>
      </c>
      <c r="AA24" s="41">
        <v>0</v>
      </c>
      <c r="AB24" s="41">
        <v>136</v>
      </c>
      <c r="AC24" s="41">
        <v>0</v>
      </c>
      <c r="AD24" s="41">
        <v>10</v>
      </c>
      <c r="AE24" s="41">
        <v>116</v>
      </c>
      <c r="AF24" s="41">
        <v>0</v>
      </c>
      <c r="AG24" s="41">
        <v>0</v>
      </c>
      <c r="AH24" s="41">
        <v>262</v>
      </c>
      <c r="AI24" s="41">
        <v>119</v>
      </c>
      <c r="AJ24" s="41">
        <v>-3</v>
      </c>
      <c r="AK24" s="41">
        <v>-3</v>
      </c>
      <c r="AL24" s="41">
        <v>-3</v>
      </c>
      <c r="AM24" s="41">
        <v>-3</v>
      </c>
      <c r="AN24" s="41">
        <v>-3</v>
      </c>
      <c r="AO24" s="41">
        <v>-3</v>
      </c>
      <c r="AP24" s="41">
        <v>-3</v>
      </c>
      <c r="AQ24" s="41">
        <v>-3</v>
      </c>
      <c r="AR24" s="41">
        <v>-3</v>
      </c>
      <c r="AS24" s="41">
        <v>-3</v>
      </c>
      <c r="AT24" s="41">
        <v>10</v>
      </c>
      <c r="AU24" s="41">
        <v>0</v>
      </c>
      <c r="AV24" s="41">
        <v>30</v>
      </c>
      <c r="AW24" s="41">
        <v>2</v>
      </c>
      <c r="AX24" s="41">
        <v>1</v>
      </c>
      <c r="AY24" s="41">
        <v>1</v>
      </c>
      <c r="AZ24" s="41">
        <v>0</v>
      </c>
      <c r="BA24" s="41">
        <v>0</v>
      </c>
      <c r="BB24" s="41">
        <v>1</v>
      </c>
      <c r="BC24" s="41">
        <v>1</v>
      </c>
      <c r="BD24" s="41">
        <v>0</v>
      </c>
      <c r="BE24" s="41">
        <v>25</v>
      </c>
      <c r="BF24" s="41">
        <v>5</v>
      </c>
      <c r="BG24">
        <v>-3</v>
      </c>
      <c r="DF24">
        <v>253</v>
      </c>
      <c r="DG24">
        <v>-100</v>
      </c>
      <c r="DH24">
        <v>0</v>
      </c>
      <c r="DI24">
        <v>15</v>
      </c>
      <c r="DJ24">
        <v>173</v>
      </c>
      <c r="DK24">
        <v>40</v>
      </c>
      <c r="DL24">
        <v>0</v>
      </c>
      <c r="DM24">
        <v>15</v>
      </c>
      <c r="DN24">
        <v>1</v>
      </c>
      <c r="DO24">
        <v>1</v>
      </c>
      <c r="DP24">
        <v>1</v>
      </c>
      <c r="DQ24">
        <v>0</v>
      </c>
      <c r="DR24">
        <v>0</v>
      </c>
      <c r="DS24">
        <v>0</v>
      </c>
      <c r="DT24">
        <v>0</v>
      </c>
      <c r="DU24">
        <v>0</v>
      </c>
      <c r="DV24">
        <v>-16</v>
      </c>
      <c r="DW24">
        <v>0</v>
      </c>
      <c r="DX24">
        <v>121</v>
      </c>
      <c r="DY24">
        <v>0</v>
      </c>
      <c r="DZ24">
        <v>10</v>
      </c>
      <c r="EA24">
        <v>12</v>
      </c>
      <c r="EB24">
        <v>10</v>
      </c>
      <c r="EC24">
        <v>0</v>
      </c>
      <c r="ED24">
        <v>143</v>
      </c>
      <c r="EE24">
        <v>-119</v>
      </c>
      <c r="EF24">
        <v>-3</v>
      </c>
      <c r="EG24">
        <v>-3</v>
      </c>
      <c r="EH24">
        <v>-3</v>
      </c>
      <c r="EI24">
        <v>-3</v>
      </c>
      <c r="EJ24">
        <v>-3</v>
      </c>
      <c r="EK24">
        <v>-3</v>
      </c>
      <c r="EL24">
        <v>-3</v>
      </c>
      <c r="EM24">
        <v>-3</v>
      </c>
      <c r="EN24">
        <v>-3</v>
      </c>
      <c r="EO24">
        <v>-3</v>
      </c>
      <c r="EP24">
        <v>10</v>
      </c>
      <c r="EQ24">
        <v>0</v>
      </c>
      <c r="ER24">
        <v>30</v>
      </c>
      <c r="ES24">
        <v>2</v>
      </c>
      <c r="ET24">
        <v>1</v>
      </c>
      <c r="EU24">
        <v>1</v>
      </c>
      <c r="EV24">
        <v>0</v>
      </c>
      <c r="EW24">
        <v>1</v>
      </c>
      <c r="EX24">
        <v>0</v>
      </c>
      <c r="EY24">
        <v>0</v>
      </c>
      <c r="EZ24">
        <v>1</v>
      </c>
      <c r="FA24">
        <v>5</v>
      </c>
      <c r="FB24">
        <v>25</v>
      </c>
      <c r="FC24">
        <v>-3</v>
      </c>
    </row>
    <row r="25" spans="1:159" x14ac:dyDescent="0.25">
      <c r="A25" t="s">
        <v>2873</v>
      </c>
      <c r="B25">
        <v>3</v>
      </c>
      <c r="C25">
        <v>1</v>
      </c>
      <c r="D25" s="42">
        <v>811</v>
      </c>
      <c r="E25" s="42">
        <v>509</v>
      </c>
      <c r="F25" s="42">
        <v>125</v>
      </c>
      <c r="G25" s="14">
        <v>319</v>
      </c>
      <c r="H25" s="14">
        <v>1153</v>
      </c>
      <c r="I25" s="14">
        <v>6153</v>
      </c>
      <c r="J25" s="41">
        <v>116</v>
      </c>
      <c r="K25" s="41">
        <v>-183</v>
      </c>
      <c r="L25" s="41">
        <v>0</v>
      </c>
      <c r="M25" s="41">
        <v>0</v>
      </c>
      <c r="N25" s="41">
        <v>56</v>
      </c>
      <c r="O25" s="41">
        <v>60</v>
      </c>
      <c r="P25" s="41">
        <v>0</v>
      </c>
      <c r="Q25" s="41">
        <v>0</v>
      </c>
      <c r="R25" s="41">
        <v>0</v>
      </c>
      <c r="S25" s="41">
        <v>0</v>
      </c>
      <c r="T25" s="41">
        <v>0</v>
      </c>
      <c r="U25" s="41">
        <v>0</v>
      </c>
      <c r="V25" s="41">
        <v>0</v>
      </c>
      <c r="W25" s="41">
        <v>0</v>
      </c>
      <c r="X25" s="41">
        <v>0</v>
      </c>
      <c r="Y25" s="41">
        <v>0</v>
      </c>
      <c r="Z25" s="41">
        <v>0</v>
      </c>
      <c r="AA25" s="41">
        <v>0</v>
      </c>
      <c r="AB25" s="41">
        <v>41</v>
      </c>
      <c r="AC25" s="41">
        <v>0</v>
      </c>
      <c r="AD25" s="41">
        <v>0</v>
      </c>
      <c r="AE25" s="41">
        <v>0</v>
      </c>
      <c r="AF25" s="41">
        <v>0</v>
      </c>
      <c r="AG25" s="41">
        <v>0</v>
      </c>
      <c r="AH25" s="41">
        <v>41</v>
      </c>
      <c r="AI25" s="41">
        <v>-193</v>
      </c>
      <c r="AJ25" s="41">
        <v>-3</v>
      </c>
      <c r="AK25" s="41">
        <v>-3</v>
      </c>
      <c r="AL25" s="41">
        <v>-3</v>
      </c>
      <c r="AM25" s="41">
        <v>-3</v>
      </c>
      <c r="AN25" s="41">
        <v>-3</v>
      </c>
      <c r="AO25" s="41">
        <v>-3</v>
      </c>
      <c r="AP25" s="41">
        <v>-3</v>
      </c>
      <c r="AQ25" s="41">
        <v>-3</v>
      </c>
      <c r="AR25" s="41">
        <v>-3</v>
      </c>
      <c r="AS25" s="41">
        <v>-3</v>
      </c>
      <c r="AT25" s="41">
        <v>0</v>
      </c>
      <c r="AU25" s="41">
        <v>30</v>
      </c>
      <c r="AV25" s="41">
        <v>30</v>
      </c>
      <c r="AW25" s="41">
        <v>0</v>
      </c>
      <c r="AX25" s="41">
        <v>3</v>
      </c>
      <c r="AY25" s="41">
        <v>2</v>
      </c>
      <c r="AZ25" s="41">
        <v>0</v>
      </c>
      <c r="BA25" s="41">
        <v>0</v>
      </c>
      <c r="BB25" s="41">
        <v>0</v>
      </c>
      <c r="BC25" s="41">
        <v>0</v>
      </c>
      <c r="BD25" s="41">
        <v>0</v>
      </c>
      <c r="BE25" s="41">
        <v>0</v>
      </c>
      <c r="BF25" s="41">
        <v>0</v>
      </c>
      <c r="BG25">
        <v>-3</v>
      </c>
      <c r="DF25">
        <v>299</v>
      </c>
      <c r="DG25">
        <v>183</v>
      </c>
      <c r="DH25">
        <v>0</v>
      </c>
      <c r="DI25">
        <v>10</v>
      </c>
      <c r="DJ25">
        <v>249</v>
      </c>
      <c r="DK25">
        <v>40</v>
      </c>
      <c r="DL25">
        <v>1</v>
      </c>
      <c r="DM25">
        <v>10</v>
      </c>
      <c r="DN25">
        <v>0</v>
      </c>
      <c r="DO25">
        <v>1</v>
      </c>
      <c r="DP25">
        <v>1</v>
      </c>
      <c r="DQ25">
        <v>0</v>
      </c>
      <c r="DR25">
        <v>0</v>
      </c>
      <c r="DS25">
        <v>0</v>
      </c>
      <c r="DT25">
        <v>0</v>
      </c>
      <c r="DU25">
        <v>0</v>
      </c>
      <c r="DV25">
        <v>0</v>
      </c>
      <c r="DW25">
        <v>0</v>
      </c>
      <c r="DX25">
        <v>128</v>
      </c>
      <c r="DY25">
        <v>0</v>
      </c>
      <c r="DZ25">
        <v>0</v>
      </c>
      <c r="EA25">
        <v>106</v>
      </c>
      <c r="EB25">
        <v>0</v>
      </c>
      <c r="EC25">
        <v>0</v>
      </c>
      <c r="ED25">
        <v>234</v>
      </c>
      <c r="EE25">
        <v>193</v>
      </c>
      <c r="EF25">
        <v>-3</v>
      </c>
      <c r="EG25">
        <v>-3</v>
      </c>
      <c r="EH25">
        <v>-3</v>
      </c>
      <c r="EI25">
        <v>-3</v>
      </c>
      <c r="EJ25">
        <v>-3</v>
      </c>
      <c r="EK25">
        <v>-3</v>
      </c>
      <c r="EL25">
        <v>-3</v>
      </c>
      <c r="EM25">
        <v>-3</v>
      </c>
      <c r="EN25">
        <v>-3</v>
      </c>
      <c r="EO25">
        <v>-3</v>
      </c>
      <c r="EP25">
        <v>10</v>
      </c>
      <c r="EQ25">
        <v>0</v>
      </c>
      <c r="ER25">
        <v>30</v>
      </c>
      <c r="ES25">
        <v>1</v>
      </c>
      <c r="ET25">
        <v>1</v>
      </c>
      <c r="EU25">
        <v>2</v>
      </c>
      <c r="EV25">
        <v>0</v>
      </c>
      <c r="EW25">
        <v>0</v>
      </c>
      <c r="EX25">
        <v>0</v>
      </c>
      <c r="EY25">
        <v>0</v>
      </c>
      <c r="EZ25">
        <v>0</v>
      </c>
      <c r="FA25">
        <v>0</v>
      </c>
      <c r="FB25">
        <v>0</v>
      </c>
      <c r="FC25">
        <v>-3</v>
      </c>
    </row>
    <row r="26" spans="1:159" x14ac:dyDescent="0.25">
      <c r="A26" t="s">
        <v>2873</v>
      </c>
      <c r="B26">
        <v>3</v>
      </c>
      <c r="C26">
        <v>2</v>
      </c>
      <c r="D26" s="42">
        <v>811</v>
      </c>
      <c r="E26" s="42">
        <v>509</v>
      </c>
      <c r="F26" s="42">
        <v>125</v>
      </c>
      <c r="G26" s="14">
        <v>319</v>
      </c>
      <c r="H26" s="14">
        <v>1153</v>
      </c>
      <c r="I26" s="14">
        <v>6153</v>
      </c>
      <c r="J26" s="41">
        <v>159</v>
      </c>
      <c r="K26" s="41">
        <v>-161</v>
      </c>
      <c r="L26" s="41">
        <v>0</v>
      </c>
      <c r="M26" s="41">
        <v>5</v>
      </c>
      <c r="N26" s="41">
        <v>114</v>
      </c>
      <c r="O26" s="41">
        <v>40</v>
      </c>
      <c r="P26" s="41">
        <v>0</v>
      </c>
      <c r="Q26" s="41">
        <v>5</v>
      </c>
      <c r="R26" s="41">
        <v>0</v>
      </c>
      <c r="S26" s="41">
        <v>1</v>
      </c>
      <c r="T26" s="41">
        <v>0</v>
      </c>
      <c r="U26" s="41">
        <v>0</v>
      </c>
      <c r="V26" s="41">
        <v>0</v>
      </c>
      <c r="W26" s="41">
        <v>0</v>
      </c>
      <c r="X26" s="41">
        <v>0</v>
      </c>
      <c r="Y26" s="41">
        <v>0</v>
      </c>
      <c r="Z26" s="41">
        <v>0</v>
      </c>
      <c r="AA26" s="41">
        <v>0</v>
      </c>
      <c r="AB26" s="41">
        <v>78</v>
      </c>
      <c r="AC26" s="41">
        <v>0</v>
      </c>
      <c r="AD26" s="41">
        <v>0</v>
      </c>
      <c r="AE26" s="41">
        <v>11</v>
      </c>
      <c r="AF26" s="41">
        <v>10</v>
      </c>
      <c r="AG26" s="41">
        <v>0</v>
      </c>
      <c r="AH26" s="41">
        <v>89</v>
      </c>
      <c r="AI26" s="41">
        <v>-151</v>
      </c>
      <c r="AJ26" s="41">
        <v>-3</v>
      </c>
      <c r="AK26" s="41">
        <v>-3</v>
      </c>
      <c r="AL26" s="41">
        <v>-3</v>
      </c>
      <c r="AM26" s="41">
        <v>-3</v>
      </c>
      <c r="AN26" s="41">
        <v>-3</v>
      </c>
      <c r="AO26" s="41">
        <v>-3</v>
      </c>
      <c r="AP26" s="41">
        <v>-3</v>
      </c>
      <c r="AQ26" s="41">
        <v>-3</v>
      </c>
      <c r="AR26" s="41">
        <v>-3</v>
      </c>
      <c r="AS26" s="41">
        <v>-3</v>
      </c>
      <c r="AT26" s="41">
        <v>10</v>
      </c>
      <c r="AU26" s="41">
        <v>0</v>
      </c>
      <c r="AV26" s="41">
        <v>30</v>
      </c>
      <c r="AW26" s="41">
        <v>2</v>
      </c>
      <c r="AX26" s="41">
        <v>1</v>
      </c>
      <c r="AY26" s="41">
        <v>1</v>
      </c>
      <c r="AZ26" s="41">
        <v>0</v>
      </c>
      <c r="BA26" s="41">
        <v>0</v>
      </c>
      <c r="BB26" s="41">
        <v>0</v>
      </c>
      <c r="BC26" s="41">
        <v>0</v>
      </c>
      <c r="BD26" s="41">
        <v>0</v>
      </c>
      <c r="BE26" s="41">
        <v>0</v>
      </c>
      <c r="BF26" s="41">
        <v>0</v>
      </c>
      <c r="BG26">
        <v>-3</v>
      </c>
      <c r="DF26">
        <v>320</v>
      </c>
      <c r="DG26">
        <v>161</v>
      </c>
      <c r="DH26">
        <v>0</v>
      </c>
      <c r="DI26">
        <v>15</v>
      </c>
      <c r="DJ26">
        <v>265</v>
      </c>
      <c r="DK26">
        <v>40</v>
      </c>
      <c r="DL26">
        <v>1</v>
      </c>
      <c r="DM26">
        <v>15</v>
      </c>
      <c r="DN26">
        <v>1</v>
      </c>
      <c r="DO26">
        <v>1</v>
      </c>
      <c r="DP26">
        <v>1</v>
      </c>
      <c r="DQ26">
        <v>0</v>
      </c>
      <c r="DR26">
        <v>0</v>
      </c>
      <c r="DS26">
        <v>0</v>
      </c>
      <c r="DT26">
        <v>0</v>
      </c>
      <c r="DU26">
        <v>0</v>
      </c>
      <c r="DV26">
        <v>0</v>
      </c>
      <c r="DW26">
        <v>0</v>
      </c>
      <c r="DX26">
        <v>131</v>
      </c>
      <c r="DY26">
        <v>0</v>
      </c>
      <c r="DZ26">
        <v>0</v>
      </c>
      <c r="EA26">
        <v>99</v>
      </c>
      <c r="EB26">
        <v>0</v>
      </c>
      <c r="EC26">
        <v>10</v>
      </c>
      <c r="ED26">
        <v>240</v>
      </c>
      <c r="EE26">
        <v>151</v>
      </c>
      <c r="EF26">
        <v>-3</v>
      </c>
      <c r="EG26">
        <v>-3</v>
      </c>
      <c r="EH26">
        <v>-3</v>
      </c>
      <c r="EI26">
        <v>-3</v>
      </c>
      <c r="EJ26">
        <v>-3</v>
      </c>
      <c r="EK26">
        <v>-3</v>
      </c>
      <c r="EL26">
        <v>-3</v>
      </c>
      <c r="EM26">
        <v>-3</v>
      </c>
      <c r="EN26">
        <v>-3</v>
      </c>
      <c r="EO26">
        <v>-3</v>
      </c>
      <c r="EP26">
        <v>10</v>
      </c>
      <c r="EQ26">
        <v>0</v>
      </c>
      <c r="ER26">
        <v>30</v>
      </c>
      <c r="ES26">
        <v>2</v>
      </c>
      <c r="ET26">
        <v>1</v>
      </c>
      <c r="EU26">
        <v>1</v>
      </c>
      <c r="EV26">
        <v>0</v>
      </c>
      <c r="EW26">
        <v>0</v>
      </c>
      <c r="EX26">
        <v>0</v>
      </c>
      <c r="EY26">
        <v>0</v>
      </c>
      <c r="EZ26">
        <v>0</v>
      </c>
      <c r="FA26">
        <v>0</v>
      </c>
      <c r="FB26">
        <v>0</v>
      </c>
      <c r="FC26">
        <v>-3</v>
      </c>
    </row>
    <row r="27" spans="1:159" x14ac:dyDescent="0.25">
      <c r="A27" t="s">
        <v>2873</v>
      </c>
      <c r="B27">
        <v>4</v>
      </c>
      <c r="C27">
        <v>1</v>
      </c>
      <c r="D27" s="42">
        <v>4909</v>
      </c>
      <c r="E27" s="42">
        <v>3467</v>
      </c>
      <c r="F27" s="42">
        <v>1519</v>
      </c>
      <c r="G27" s="14">
        <v>78</v>
      </c>
      <c r="H27" s="14">
        <v>5813</v>
      </c>
      <c r="I27" s="14">
        <v>5459</v>
      </c>
      <c r="J27" s="41">
        <v>217</v>
      </c>
      <c r="K27" s="41">
        <v>-181</v>
      </c>
      <c r="L27" s="41">
        <v>0</v>
      </c>
      <c r="M27" s="41">
        <v>15</v>
      </c>
      <c r="N27" s="41">
        <v>162</v>
      </c>
      <c r="O27" s="41">
        <v>40</v>
      </c>
      <c r="P27" s="41">
        <v>0</v>
      </c>
      <c r="Q27" s="41">
        <v>15</v>
      </c>
      <c r="R27" s="41">
        <v>1</v>
      </c>
      <c r="S27" s="41">
        <v>1</v>
      </c>
      <c r="T27" s="41">
        <v>1</v>
      </c>
      <c r="U27" s="41">
        <v>0</v>
      </c>
      <c r="V27" s="41">
        <v>0</v>
      </c>
      <c r="W27" s="41">
        <v>0</v>
      </c>
      <c r="X27" s="41">
        <v>0</v>
      </c>
      <c r="Y27" s="41">
        <v>0</v>
      </c>
      <c r="Z27" s="41">
        <v>-20</v>
      </c>
      <c r="AA27" s="41">
        <v>0</v>
      </c>
      <c r="AB27" s="41">
        <v>124</v>
      </c>
      <c r="AC27" s="41">
        <v>10</v>
      </c>
      <c r="AD27" s="41">
        <v>8</v>
      </c>
      <c r="AE27" s="41">
        <v>0</v>
      </c>
      <c r="AF27" s="41">
        <v>0</v>
      </c>
      <c r="AG27" s="41">
        <v>0</v>
      </c>
      <c r="AH27" s="41">
        <v>132</v>
      </c>
      <c r="AI27" s="41">
        <v>-136</v>
      </c>
      <c r="AJ27" s="41">
        <v>-3</v>
      </c>
      <c r="AK27" s="41">
        <v>-3</v>
      </c>
      <c r="AL27" s="41">
        <v>-3</v>
      </c>
      <c r="AM27" s="41">
        <v>-3</v>
      </c>
      <c r="AN27" s="41">
        <v>-3</v>
      </c>
      <c r="AO27" s="41">
        <v>-3</v>
      </c>
      <c r="AP27" s="41">
        <v>-3</v>
      </c>
      <c r="AQ27" s="41">
        <v>-3</v>
      </c>
      <c r="AR27" s="41">
        <v>-3</v>
      </c>
      <c r="AS27" s="41">
        <v>-3</v>
      </c>
      <c r="AT27" s="41">
        <v>10</v>
      </c>
      <c r="AU27" s="41">
        <v>0</v>
      </c>
      <c r="AV27" s="41">
        <v>30</v>
      </c>
      <c r="AW27" s="41">
        <v>2</v>
      </c>
      <c r="AX27" s="41">
        <v>1</v>
      </c>
      <c r="AY27" s="41">
        <v>1</v>
      </c>
      <c r="AZ27" s="41">
        <v>0</v>
      </c>
      <c r="BA27" s="41">
        <v>2</v>
      </c>
      <c r="BB27" s="41">
        <v>0</v>
      </c>
      <c r="BC27" s="41">
        <v>0</v>
      </c>
      <c r="BD27" s="41">
        <v>0</v>
      </c>
      <c r="BE27" s="41">
        <v>10</v>
      </c>
      <c r="BF27" s="41">
        <v>0</v>
      </c>
      <c r="BG27">
        <v>-3</v>
      </c>
      <c r="DF27">
        <v>398</v>
      </c>
      <c r="DG27">
        <v>181</v>
      </c>
      <c r="DH27">
        <v>0</v>
      </c>
      <c r="DI27">
        <v>30</v>
      </c>
      <c r="DJ27">
        <v>293</v>
      </c>
      <c r="DK27">
        <v>65</v>
      </c>
      <c r="DL27">
        <v>1</v>
      </c>
      <c r="DM27">
        <v>10</v>
      </c>
      <c r="DN27">
        <v>1</v>
      </c>
      <c r="DO27">
        <v>1</v>
      </c>
      <c r="DP27">
        <v>0</v>
      </c>
      <c r="DQ27">
        <v>10</v>
      </c>
      <c r="DR27">
        <v>1</v>
      </c>
      <c r="DS27">
        <v>0</v>
      </c>
      <c r="DT27">
        <v>0</v>
      </c>
      <c r="DU27">
        <v>20</v>
      </c>
      <c r="DV27">
        <v>20</v>
      </c>
      <c r="DW27">
        <v>0</v>
      </c>
      <c r="DX27">
        <v>136</v>
      </c>
      <c r="DY27">
        <v>0</v>
      </c>
      <c r="DZ27">
        <v>0</v>
      </c>
      <c r="EA27">
        <v>123</v>
      </c>
      <c r="EB27">
        <v>0</v>
      </c>
      <c r="EC27">
        <v>9</v>
      </c>
      <c r="ED27">
        <v>268</v>
      </c>
      <c r="EE27">
        <v>136</v>
      </c>
      <c r="EF27">
        <v>-3</v>
      </c>
      <c r="EG27">
        <v>-3</v>
      </c>
      <c r="EH27">
        <v>-3</v>
      </c>
      <c r="EI27">
        <v>-3</v>
      </c>
      <c r="EJ27">
        <v>-3</v>
      </c>
      <c r="EK27">
        <v>-3</v>
      </c>
      <c r="EL27">
        <v>-3</v>
      </c>
      <c r="EM27">
        <v>-3</v>
      </c>
      <c r="EN27">
        <v>-3</v>
      </c>
      <c r="EO27">
        <v>-3</v>
      </c>
      <c r="EP27">
        <v>5</v>
      </c>
      <c r="EQ27">
        <v>30</v>
      </c>
      <c r="ER27">
        <v>30</v>
      </c>
      <c r="ES27">
        <v>2</v>
      </c>
      <c r="ET27">
        <v>3</v>
      </c>
      <c r="EU27">
        <v>1</v>
      </c>
      <c r="EV27">
        <v>0</v>
      </c>
      <c r="EW27">
        <v>0</v>
      </c>
      <c r="EX27">
        <v>2</v>
      </c>
      <c r="EY27">
        <v>0</v>
      </c>
      <c r="EZ27">
        <v>0</v>
      </c>
      <c r="FA27">
        <v>0</v>
      </c>
      <c r="FB27">
        <v>10</v>
      </c>
      <c r="FC27">
        <v>-3</v>
      </c>
    </row>
    <row r="28" spans="1:159" x14ac:dyDescent="0.25">
      <c r="A28" t="s">
        <v>2873</v>
      </c>
      <c r="B28">
        <v>4</v>
      </c>
      <c r="C28">
        <v>2</v>
      </c>
      <c r="D28" s="42">
        <v>4909</v>
      </c>
      <c r="E28" s="42">
        <v>3467</v>
      </c>
      <c r="F28" s="42">
        <v>1519</v>
      </c>
      <c r="G28" s="14">
        <v>78</v>
      </c>
      <c r="H28" s="14">
        <v>5813</v>
      </c>
      <c r="I28" s="14">
        <v>5459</v>
      </c>
      <c r="J28" s="41">
        <v>313</v>
      </c>
      <c r="K28" s="41">
        <v>62</v>
      </c>
      <c r="L28" s="41">
        <v>0</v>
      </c>
      <c r="M28" s="41">
        <v>10</v>
      </c>
      <c r="N28" s="41">
        <v>253</v>
      </c>
      <c r="O28" s="41">
        <v>40</v>
      </c>
      <c r="P28" s="41">
        <v>1</v>
      </c>
      <c r="Q28" s="41">
        <v>10</v>
      </c>
      <c r="R28" s="41">
        <v>1</v>
      </c>
      <c r="S28" s="41">
        <v>1</v>
      </c>
      <c r="T28" s="41">
        <v>0</v>
      </c>
      <c r="U28" s="41">
        <v>0</v>
      </c>
      <c r="V28" s="41">
        <v>0</v>
      </c>
      <c r="W28" s="41">
        <v>0</v>
      </c>
      <c r="X28" s="41">
        <v>0</v>
      </c>
      <c r="Y28" s="41">
        <v>0</v>
      </c>
      <c r="Z28" s="41">
        <v>-18</v>
      </c>
      <c r="AA28" s="41">
        <v>0</v>
      </c>
      <c r="AB28" s="41">
        <v>115</v>
      </c>
      <c r="AC28" s="41">
        <v>0</v>
      </c>
      <c r="AD28" s="41">
        <v>0</v>
      </c>
      <c r="AE28" s="41">
        <v>113</v>
      </c>
      <c r="AF28" s="41">
        <v>0</v>
      </c>
      <c r="AG28" s="41">
        <v>0</v>
      </c>
      <c r="AH28" s="41">
        <v>228</v>
      </c>
      <c r="AI28" s="41">
        <v>90</v>
      </c>
      <c r="AJ28" s="41">
        <v>-3</v>
      </c>
      <c r="AK28" s="41">
        <v>-3</v>
      </c>
      <c r="AL28" s="41">
        <v>-3</v>
      </c>
      <c r="AM28" s="41">
        <v>-3</v>
      </c>
      <c r="AN28" s="41">
        <v>-3</v>
      </c>
      <c r="AO28" s="41">
        <v>-3</v>
      </c>
      <c r="AP28" s="41">
        <v>-3</v>
      </c>
      <c r="AQ28" s="41">
        <v>-3</v>
      </c>
      <c r="AR28" s="41">
        <v>-3</v>
      </c>
      <c r="AS28" s="41">
        <v>-3</v>
      </c>
      <c r="AT28" s="41">
        <v>10</v>
      </c>
      <c r="AU28" s="41">
        <v>0</v>
      </c>
      <c r="AV28" s="41">
        <v>30</v>
      </c>
      <c r="AW28" s="41">
        <v>1</v>
      </c>
      <c r="AX28" s="41">
        <v>2</v>
      </c>
      <c r="AY28" s="41">
        <v>1</v>
      </c>
      <c r="AZ28" s="41">
        <v>0</v>
      </c>
      <c r="BA28" s="41">
        <v>0</v>
      </c>
      <c r="BB28" s="41">
        <v>2</v>
      </c>
      <c r="BC28" s="41">
        <v>2</v>
      </c>
      <c r="BD28" s="41">
        <v>0</v>
      </c>
      <c r="BE28" s="41">
        <v>50</v>
      </c>
      <c r="BF28" s="41">
        <v>10</v>
      </c>
      <c r="BG28">
        <v>-3</v>
      </c>
      <c r="DF28">
        <v>251</v>
      </c>
      <c r="DG28">
        <v>-62</v>
      </c>
      <c r="DH28">
        <v>0</v>
      </c>
      <c r="DI28">
        <v>28</v>
      </c>
      <c r="DJ28">
        <v>138</v>
      </c>
      <c r="DK28">
        <v>35</v>
      </c>
      <c r="DL28">
        <v>0</v>
      </c>
      <c r="DM28">
        <v>10</v>
      </c>
      <c r="DN28">
        <v>1</v>
      </c>
      <c r="DO28">
        <v>1</v>
      </c>
      <c r="DP28">
        <v>0</v>
      </c>
      <c r="DQ28">
        <v>9</v>
      </c>
      <c r="DR28">
        <v>1</v>
      </c>
      <c r="DS28">
        <v>0</v>
      </c>
      <c r="DT28">
        <v>0</v>
      </c>
      <c r="DU28">
        <v>18</v>
      </c>
      <c r="DV28">
        <v>18</v>
      </c>
      <c r="DW28">
        <v>0</v>
      </c>
      <c r="DX28">
        <v>136</v>
      </c>
      <c r="DY28">
        <v>0</v>
      </c>
      <c r="DZ28">
        <v>0</v>
      </c>
      <c r="EA28">
        <v>2</v>
      </c>
      <c r="EB28">
        <v>0</v>
      </c>
      <c r="EC28">
        <v>0</v>
      </c>
      <c r="ED28">
        <v>138</v>
      </c>
      <c r="EE28">
        <v>-90</v>
      </c>
      <c r="EF28">
        <v>-3</v>
      </c>
      <c r="EG28">
        <v>-3</v>
      </c>
      <c r="EH28">
        <v>-3</v>
      </c>
      <c r="EI28">
        <v>-3</v>
      </c>
      <c r="EJ28">
        <v>-3</v>
      </c>
      <c r="EK28">
        <v>-3</v>
      </c>
      <c r="EL28">
        <v>-3</v>
      </c>
      <c r="EM28">
        <v>-3</v>
      </c>
      <c r="EN28">
        <v>-3</v>
      </c>
      <c r="EO28">
        <v>-3</v>
      </c>
      <c r="EP28">
        <v>5</v>
      </c>
      <c r="EQ28">
        <v>30</v>
      </c>
      <c r="ER28">
        <v>0</v>
      </c>
      <c r="ES28">
        <v>3</v>
      </c>
      <c r="ET28">
        <v>0</v>
      </c>
      <c r="EU28">
        <v>1</v>
      </c>
      <c r="EV28">
        <v>0</v>
      </c>
      <c r="EW28">
        <v>2</v>
      </c>
      <c r="EX28">
        <v>0</v>
      </c>
      <c r="EY28">
        <v>0</v>
      </c>
      <c r="EZ28">
        <v>2</v>
      </c>
      <c r="FA28">
        <v>10</v>
      </c>
      <c r="FB28">
        <v>50</v>
      </c>
      <c r="FC28">
        <v>-3</v>
      </c>
    </row>
    <row r="29" spans="1:159" x14ac:dyDescent="0.25">
      <c r="A29" t="s">
        <v>2873</v>
      </c>
      <c r="B29">
        <v>4</v>
      </c>
      <c r="C29">
        <v>3</v>
      </c>
      <c r="D29" s="42">
        <v>4909</v>
      </c>
      <c r="E29" s="42">
        <v>3467</v>
      </c>
      <c r="F29" s="42">
        <v>1519</v>
      </c>
      <c r="G29" s="14">
        <v>78</v>
      </c>
      <c r="H29" s="14">
        <v>5813</v>
      </c>
      <c r="I29" s="14">
        <v>5459</v>
      </c>
      <c r="J29" s="41">
        <v>219</v>
      </c>
      <c r="K29" s="41">
        <v>-76</v>
      </c>
      <c r="L29" s="41">
        <v>0</v>
      </c>
      <c r="M29" s="41">
        <v>27</v>
      </c>
      <c r="N29" s="41">
        <v>177</v>
      </c>
      <c r="O29" s="41">
        <v>15</v>
      </c>
      <c r="P29" s="41">
        <v>0</v>
      </c>
      <c r="Q29" s="41">
        <v>5</v>
      </c>
      <c r="R29" s="41">
        <v>0</v>
      </c>
      <c r="S29" s="41">
        <v>0</v>
      </c>
      <c r="T29" s="41">
        <v>1</v>
      </c>
      <c r="U29" s="41">
        <v>11</v>
      </c>
      <c r="V29" s="41">
        <v>1</v>
      </c>
      <c r="W29" s="41">
        <v>0</v>
      </c>
      <c r="X29" s="41">
        <v>0</v>
      </c>
      <c r="Y29" s="41">
        <v>22</v>
      </c>
      <c r="Z29" s="41">
        <v>4</v>
      </c>
      <c r="AA29" s="41">
        <v>0</v>
      </c>
      <c r="AB29" s="41">
        <v>136</v>
      </c>
      <c r="AC29" s="41">
        <v>0</v>
      </c>
      <c r="AD29" s="41">
        <v>10</v>
      </c>
      <c r="AE29" s="41">
        <v>16</v>
      </c>
      <c r="AF29" s="41">
        <v>0</v>
      </c>
      <c r="AG29" s="41">
        <v>0</v>
      </c>
      <c r="AH29" s="41">
        <v>162</v>
      </c>
      <c r="AI29" s="41">
        <v>-55</v>
      </c>
      <c r="AJ29" s="41">
        <v>-3</v>
      </c>
      <c r="AK29" s="41">
        <v>-3</v>
      </c>
      <c r="AL29" s="41">
        <v>-3</v>
      </c>
      <c r="AM29" s="41">
        <v>-3</v>
      </c>
      <c r="AN29" s="41">
        <v>-3</v>
      </c>
      <c r="AO29" s="41">
        <v>-3</v>
      </c>
      <c r="AP29" s="41">
        <v>-3</v>
      </c>
      <c r="AQ29" s="41">
        <v>-3</v>
      </c>
      <c r="AR29" s="41">
        <v>-3</v>
      </c>
      <c r="AS29" s="41">
        <v>-3</v>
      </c>
      <c r="AT29" s="41">
        <v>15</v>
      </c>
      <c r="AU29" s="41">
        <v>0</v>
      </c>
      <c r="AV29" s="41">
        <v>0</v>
      </c>
      <c r="AW29" s="41">
        <v>1</v>
      </c>
      <c r="AX29" s="41">
        <v>1</v>
      </c>
      <c r="AY29" s="41">
        <v>1</v>
      </c>
      <c r="AZ29" s="41">
        <v>0</v>
      </c>
      <c r="BA29" s="41">
        <v>0</v>
      </c>
      <c r="BB29" s="41">
        <v>0</v>
      </c>
      <c r="BC29" s="41">
        <v>0</v>
      </c>
      <c r="BD29" s="41">
        <v>0</v>
      </c>
      <c r="BE29" s="41">
        <v>0</v>
      </c>
      <c r="BF29" s="41">
        <v>0</v>
      </c>
      <c r="BG29">
        <v>-3</v>
      </c>
      <c r="DF29">
        <v>295</v>
      </c>
      <c r="DG29">
        <v>76</v>
      </c>
      <c r="DH29">
        <v>0</v>
      </c>
      <c r="DI29">
        <v>28</v>
      </c>
      <c r="DJ29">
        <v>227</v>
      </c>
      <c r="DK29">
        <v>40</v>
      </c>
      <c r="DL29">
        <v>1</v>
      </c>
      <c r="DM29">
        <v>10</v>
      </c>
      <c r="DN29">
        <v>1</v>
      </c>
      <c r="DO29">
        <v>1</v>
      </c>
      <c r="DP29">
        <v>0</v>
      </c>
      <c r="DQ29">
        <v>9</v>
      </c>
      <c r="DR29">
        <v>1</v>
      </c>
      <c r="DS29">
        <v>0</v>
      </c>
      <c r="DT29">
        <v>0</v>
      </c>
      <c r="DU29">
        <v>18</v>
      </c>
      <c r="DV29">
        <v>-4</v>
      </c>
      <c r="DW29">
        <v>0</v>
      </c>
      <c r="DX29">
        <v>136</v>
      </c>
      <c r="DY29">
        <v>0</v>
      </c>
      <c r="DZ29">
        <v>6</v>
      </c>
      <c r="EA29">
        <v>75</v>
      </c>
      <c r="EB29">
        <v>0</v>
      </c>
      <c r="EC29">
        <v>0</v>
      </c>
      <c r="ED29">
        <v>217</v>
      </c>
      <c r="EE29">
        <v>55</v>
      </c>
      <c r="EF29">
        <v>-3</v>
      </c>
      <c r="EG29">
        <v>-3</v>
      </c>
      <c r="EH29">
        <v>-3</v>
      </c>
      <c r="EI29">
        <v>-3</v>
      </c>
      <c r="EJ29">
        <v>-3</v>
      </c>
      <c r="EK29">
        <v>-3</v>
      </c>
      <c r="EL29">
        <v>-3</v>
      </c>
      <c r="EM29">
        <v>-3</v>
      </c>
      <c r="EN29">
        <v>-3</v>
      </c>
      <c r="EO29">
        <v>-3</v>
      </c>
      <c r="EP29">
        <v>10</v>
      </c>
      <c r="EQ29">
        <v>30</v>
      </c>
      <c r="ER29">
        <v>0</v>
      </c>
      <c r="ES29">
        <v>1</v>
      </c>
      <c r="ET29">
        <v>3</v>
      </c>
      <c r="EU29">
        <v>1</v>
      </c>
      <c r="EV29">
        <v>0</v>
      </c>
      <c r="EW29">
        <v>0</v>
      </c>
      <c r="EX29">
        <v>0</v>
      </c>
      <c r="EY29">
        <v>0</v>
      </c>
      <c r="EZ29">
        <v>0</v>
      </c>
      <c r="FA29">
        <v>0</v>
      </c>
      <c r="FB29">
        <v>0</v>
      </c>
      <c r="FC29">
        <v>-3</v>
      </c>
    </row>
    <row r="30" spans="1:159" x14ac:dyDescent="0.25">
      <c r="A30" t="s">
        <v>2875</v>
      </c>
      <c r="B30">
        <v>1</v>
      </c>
      <c r="C30">
        <v>1</v>
      </c>
      <c r="D30" s="42">
        <v>58</v>
      </c>
      <c r="E30" s="42">
        <v>7314</v>
      </c>
      <c r="F30" s="42">
        <v>1721</v>
      </c>
      <c r="G30" s="14">
        <v>238</v>
      </c>
      <c r="H30" s="14">
        <v>5687</v>
      </c>
      <c r="I30" s="14">
        <v>3323</v>
      </c>
      <c r="J30" s="41">
        <v>138</v>
      </c>
      <c r="K30" s="41">
        <v>-158</v>
      </c>
      <c r="L30" s="41">
        <v>0</v>
      </c>
      <c r="M30" s="41">
        <v>10</v>
      </c>
      <c r="N30" s="41">
        <v>68</v>
      </c>
      <c r="O30" s="41">
        <v>40</v>
      </c>
      <c r="P30" s="41">
        <v>0</v>
      </c>
      <c r="Q30" s="41">
        <v>10</v>
      </c>
      <c r="R30" s="41">
        <v>1</v>
      </c>
      <c r="S30" s="41">
        <v>0</v>
      </c>
      <c r="T30" s="41">
        <v>1</v>
      </c>
      <c r="U30" s="41">
        <v>0</v>
      </c>
      <c r="V30" s="41">
        <v>0</v>
      </c>
      <c r="W30" s="41">
        <v>0</v>
      </c>
      <c r="X30" s="41">
        <v>0</v>
      </c>
      <c r="Y30" s="41">
        <v>0</v>
      </c>
      <c r="Z30" s="41">
        <v>-18</v>
      </c>
      <c r="AA30" s="41">
        <v>0</v>
      </c>
      <c r="AB30" s="41">
        <v>47</v>
      </c>
      <c r="AC30" s="41">
        <v>10</v>
      </c>
      <c r="AD30" s="41">
        <v>0</v>
      </c>
      <c r="AE30" s="41">
        <v>1</v>
      </c>
      <c r="AF30" s="41">
        <v>0</v>
      </c>
      <c r="AG30" s="41">
        <v>0</v>
      </c>
      <c r="AH30" s="41">
        <v>48</v>
      </c>
      <c r="AI30" s="41">
        <v>-205</v>
      </c>
      <c r="AJ30" s="41">
        <v>-3</v>
      </c>
      <c r="AK30" s="41">
        <v>-3</v>
      </c>
      <c r="AL30" s="41">
        <v>-3</v>
      </c>
      <c r="AM30" s="41">
        <v>-3</v>
      </c>
      <c r="AN30" s="41">
        <v>-3</v>
      </c>
      <c r="AO30" s="41">
        <v>-3</v>
      </c>
      <c r="AP30" s="41">
        <v>-3</v>
      </c>
      <c r="AQ30" s="41">
        <v>-3</v>
      </c>
      <c r="AR30" s="41">
        <v>-3</v>
      </c>
      <c r="AS30" s="41">
        <v>-3</v>
      </c>
      <c r="AT30" s="41">
        <v>10</v>
      </c>
      <c r="AU30" s="41">
        <v>0</v>
      </c>
      <c r="AV30" s="41">
        <v>30</v>
      </c>
      <c r="AW30" s="41">
        <v>2</v>
      </c>
      <c r="AX30" s="41">
        <v>1</v>
      </c>
      <c r="AY30" s="41">
        <v>1</v>
      </c>
      <c r="AZ30" s="41">
        <v>0</v>
      </c>
      <c r="BA30" s="41">
        <v>2</v>
      </c>
      <c r="BB30" s="41">
        <v>4</v>
      </c>
      <c r="BC30" s="41">
        <v>0</v>
      </c>
      <c r="BD30" s="41">
        <v>0</v>
      </c>
      <c r="BE30" s="41">
        <v>10</v>
      </c>
      <c r="BF30" s="41">
        <v>20</v>
      </c>
      <c r="BG30">
        <v>-3</v>
      </c>
      <c r="DF30">
        <v>296</v>
      </c>
      <c r="DG30">
        <v>158</v>
      </c>
      <c r="DH30">
        <v>0</v>
      </c>
      <c r="DI30">
        <v>28</v>
      </c>
      <c r="DJ30">
        <v>258</v>
      </c>
      <c r="DK30">
        <v>0</v>
      </c>
      <c r="DL30">
        <v>1</v>
      </c>
      <c r="DM30">
        <v>10</v>
      </c>
      <c r="DN30">
        <v>1</v>
      </c>
      <c r="DO30">
        <v>1</v>
      </c>
      <c r="DP30">
        <v>0</v>
      </c>
      <c r="DQ30">
        <v>9</v>
      </c>
      <c r="DR30">
        <v>1</v>
      </c>
      <c r="DS30">
        <v>0</v>
      </c>
      <c r="DT30">
        <v>0</v>
      </c>
      <c r="DU30">
        <v>18</v>
      </c>
      <c r="DV30">
        <v>18</v>
      </c>
      <c r="DW30">
        <v>0</v>
      </c>
      <c r="DX30">
        <v>136</v>
      </c>
      <c r="DY30">
        <v>0</v>
      </c>
      <c r="DZ30">
        <v>0</v>
      </c>
      <c r="EA30">
        <v>117</v>
      </c>
      <c r="EB30">
        <v>0</v>
      </c>
      <c r="EC30">
        <v>0</v>
      </c>
      <c r="ED30">
        <v>253</v>
      </c>
      <c r="EE30">
        <v>205</v>
      </c>
      <c r="EF30">
        <v>-3</v>
      </c>
      <c r="EG30">
        <v>-3</v>
      </c>
      <c r="EH30">
        <v>-3</v>
      </c>
      <c r="EI30">
        <v>-3</v>
      </c>
      <c r="EJ30">
        <v>-3</v>
      </c>
      <c r="EK30">
        <v>-3</v>
      </c>
      <c r="EL30">
        <v>-3</v>
      </c>
      <c r="EM30">
        <v>-3</v>
      </c>
      <c r="EN30">
        <v>-3</v>
      </c>
      <c r="EO30">
        <v>-3</v>
      </c>
      <c r="EP30">
        <v>0</v>
      </c>
      <c r="EQ30">
        <v>0</v>
      </c>
      <c r="ER30">
        <v>0</v>
      </c>
      <c r="ES30">
        <v>0</v>
      </c>
      <c r="ET30">
        <v>0</v>
      </c>
      <c r="EU30">
        <v>0</v>
      </c>
      <c r="EV30">
        <v>0</v>
      </c>
      <c r="EW30">
        <v>4</v>
      </c>
      <c r="EX30">
        <v>2</v>
      </c>
      <c r="EY30">
        <v>0</v>
      </c>
      <c r="EZ30">
        <v>0</v>
      </c>
      <c r="FA30">
        <v>20</v>
      </c>
      <c r="FB30">
        <v>10</v>
      </c>
      <c r="FC30">
        <v>-3</v>
      </c>
    </row>
    <row r="31" spans="1:159" x14ac:dyDescent="0.25">
      <c r="A31" t="s">
        <v>2875</v>
      </c>
      <c r="B31">
        <v>1</v>
      </c>
      <c r="C31">
        <v>2</v>
      </c>
      <c r="D31" s="42">
        <v>58</v>
      </c>
      <c r="E31" s="42">
        <v>7314</v>
      </c>
      <c r="F31" s="42">
        <v>1721</v>
      </c>
      <c r="G31" s="14">
        <v>238</v>
      </c>
      <c r="H31" s="14">
        <v>5687</v>
      </c>
      <c r="I31" s="14">
        <v>3323</v>
      </c>
      <c r="J31" s="41">
        <v>133</v>
      </c>
      <c r="K31" s="41">
        <v>-208</v>
      </c>
      <c r="L31" s="41">
        <v>0</v>
      </c>
      <c r="M31" s="41">
        <v>10</v>
      </c>
      <c r="N31" s="41">
        <v>83</v>
      </c>
      <c r="O31" s="41">
        <v>40</v>
      </c>
      <c r="P31" s="41">
        <v>0</v>
      </c>
      <c r="Q31" s="41">
        <v>10</v>
      </c>
      <c r="R31" s="41">
        <v>1</v>
      </c>
      <c r="S31" s="41">
        <v>0</v>
      </c>
      <c r="T31" s="41">
        <v>1</v>
      </c>
      <c r="U31" s="41">
        <v>0</v>
      </c>
      <c r="V31" s="41">
        <v>0</v>
      </c>
      <c r="W31" s="41">
        <v>0</v>
      </c>
      <c r="X31" s="41">
        <v>0</v>
      </c>
      <c r="Y31" s="41">
        <v>0</v>
      </c>
      <c r="Z31" s="41">
        <v>-16</v>
      </c>
      <c r="AA31" s="41">
        <v>0</v>
      </c>
      <c r="AB31" s="41">
        <v>77</v>
      </c>
      <c r="AC31" s="41">
        <v>10</v>
      </c>
      <c r="AD31" s="41">
        <v>0</v>
      </c>
      <c r="AE31" s="41">
        <v>1</v>
      </c>
      <c r="AF31" s="41">
        <v>0</v>
      </c>
      <c r="AG31" s="41">
        <v>0</v>
      </c>
      <c r="AH31" s="41">
        <v>78</v>
      </c>
      <c r="AI31" s="41">
        <v>-182</v>
      </c>
      <c r="AJ31" s="41">
        <v>-3</v>
      </c>
      <c r="AK31" s="41">
        <v>-3</v>
      </c>
      <c r="AL31" s="41">
        <v>-3</v>
      </c>
      <c r="AM31" s="41">
        <v>-3</v>
      </c>
      <c r="AN31" s="41">
        <v>-3</v>
      </c>
      <c r="AO31" s="41">
        <v>-3</v>
      </c>
      <c r="AP31" s="41">
        <v>-3</v>
      </c>
      <c r="AQ31" s="41">
        <v>-3</v>
      </c>
      <c r="AR31" s="41">
        <v>-3</v>
      </c>
      <c r="AS31" s="41">
        <v>-3</v>
      </c>
      <c r="AT31" s="41">
        <v>10</v>
      </c>
      <c r="AU31" s="41">
        <v>30</v>
      </c>
      <c r="AV31" s="41">
        <v>0</v>
      </c>
      <c r="AW31" s="41">
        <v>1</v>
      </c>
      <c r="AX31" s="41">
        <v>3</v>
      </c>
      <c r="AY31" s="41">
        <v>1</v>
      </c>
      <c r="AZ31" s="41">
        <v>0</v>
      </c>
      <c r="BA31" s="41">
        <v>0</v>
      </c>
      <c r="BB31" s="41">
        <v>0</v>
      </c>
      <c r="BC31" s="41">
        <v>0</v>
      </c>
      <c r="BD31" s="41">
        <v>0</v>
      </c>
      <c r="BE31" s="41">
        <v>0</v>
      </c>
      <c r="BF31" s="41">
        <v>0</v>
      </c>
      <c r="BG31">
        <v>-3</v>
      </c>
      <c r="DF31">
        <v>341</v>
      </c>
      <c r="DG31">
        <v>208</v>
      </c>
      <c r="DH31">
        <v>0</v>
      </c>
      <c r="DI31">
        <v>26</v>
      </c>
      <c r="DJ31">
        <v>280</v>
      </c>
      <c r="DK31">
        <v>35</v>
      </c>
      <c r="DL31">
        <v>1</v>
      </c>
      <c r="DM31">
        <v>10</v>
      </c>
      <c r="DN31">
        <v>1</v>
      </c>
      <c r="DO31">
        <v>1</v>
      </c>
      <c r="DP31">
        <v>0</v>
      </c>
      <c r="DQ31">
        <v>8</v>
      </c>
      <c r="DR31">
        <v>1</v>
      </c>
      <c r="DS31">
        <v>0</v>
      </c>
      <c r="DT31">
        <v>0</v>
      </c>
      <c r="DU31">
        <v>16</v>
      </c>
      <c r="DV31">
        <v>16</v>
      </c>
      <c r="DW31">
        <v>0</v>
      </c>
      <c r="DX31">
        <v>136</v>
      </c>
      <c r="DY31">
        <v>0</v>
      </c>
      <c r="DZ31">
        <v>0</v>
      </c>
      <c r="EA31">
        <v>124</v>
      </c>
      <c r="EB31">
        <v>0</v>
      </c>
      <c r="EC31">
        <v>0</v>
      </c>
      <c r="ED31">
        <v>260</v>
      </c>
      <c r="EE31">
        <v>182</v>
      </c>
      <c r="EF31">
        <v>-3</v>
      </c>
      <c r="EG31">
        <v>-3</v>
      </c>
      <c r="EH31">
        <v>-3</v>
      </c>
      <c r="EI31">
        <v>-3</v>
      </c>
      <c r="EJ31">
        <v>-3</v>
      </c>
      <c r="EK31">
        <v>-3</v>
      </c>
      <c r="EL31">
        <v>-3</v>
      </c>
      <c r="EM31">
        <v>-3</v>
      </c>
      <c r="EN31">
        <v>-3</v>
      </c>
      <c r="EO31">
        <v>-3</v>
      </c>
      <c r="EP31">
        <v>5</v>
      </c>
      <c r="EQ31">
        <v>0</v>
      </c>
      <c r="ER31">
        <v>30</v>
      </c>
      <c r="ES31">
        <v>0</v>
      </c>
      <c r="ET31">
        <v>1</v>
      </c>
      <c r="EU31">
        <v>2</v>
      </c>
      <c r="EV31">
        <v>0</v>
      </c>
      <c r="EW31">
        <v>0</v>
      </c>
      <c r="EX31">
        <v>0</v>
      </c>
      <c r="EY31">
        <v>0</v>
      </c>
      <c r="EZ31">
        <v>0</v>
      </c>
      <c r="FA31">
        <v>0</v>
      </c>
      <c r="FB31">
        <v>0</v>
      </c>
      <c r="FC31">
        <v>-3</v>
      </c>
    </row>
    <row r="32" spans="1:159" x14ac:dyDescent="0.25">
      <c r="A32" t="s">
        <v>2875</v>
      </c>
      <c r="B32">
        <v>2</v>
      </c>
      <c r="C32">
        <v>1</v>
      </c>
      <c r="D32" s="42">
        <v>78</v>
      </c>
      <c r="E32" s="42">
        <v>5813</v>
      </c>
      <c r="F32" s="42">
        <v>5459</v>
      </c>
      <c r="G32" s="14">
        <v>319</v>
      </c>
      <c r="H32" s="14">
        <v>1153</v>
      </c>
      <c r="I32" s="14">
        <v>6153</v>
      </c>
      <c r="J32" s="41">
        <v>383</v>
      </c>
      <c r="K32" s="41">
        <v>194</v>
      </c>
      <c r="L32" s="41">
        <v>0</v>
      </c>
      <c r="M32" s="41">
        <v>30</v>
      </c>
      <c r="N32" s="41">
        <v>283</v>
      </c>
      <c r="O32" s="41">
        <v>65</v>
      </c>
      <c r="P32" s="41">
        <v>1</v>
      </c>
      <c r="Q32" s="41">
        <v>10</v>
      </c>
      <c r="R32" s="41">
        <v>1</v>
      </c>
      <c r="S32" s="41">
        <v>1</v>
      </c>
      <c r="T32" s="41">
        <v>0</v>
      </c>
      <c r="U32" s="41">
        <v>10</v>
      </c>
      <c r="V32" s="41">
        <v>1</v>
      </c>
      <c r="W32" s="41">
        <v>0</v>
      </c>
      <c r="X32" s="41">
        <v>0</v>
      </c>
      <c r="Y32" s="41">
        <v>20</v>
      </c>
      <c r="Z32" s="41">
        <v>2</v>
      </c>
      <c r="AA32" s="41">
        <v>0</v>
      </c>
      <c r="AB32" s="41">
        <v>131</v>
      </c>
      <c r="AC32" s="41">
        <v>0</v>
      </c>
      <c r="AD32" s="41">
        <v>10</v>
      </c>
      <c r="AE32" s="41">
        <v>122</v>
      </c>
      <c r="AF32" s="41">
        <v>0</v>
      </c>
      <c r="AG32" s="41">
        <v>0</v>
      </c>
      <c r="AH32" s="41">
        <v>263</v>
      </c>
      <c r="AI32" s="41">
        <v>127</v>
      </c>
      <c r="AJ32" s="41">
        <v>-3</v>
      </c>
      <c r="AK32" s="41">
        <v>-3</v>
      </c>
      <c r="AL32" s="41">
        <v>-3</v>
      </c>
      <c r="AM32" s="41">
        <v>-3</v>
      </c>
      <c r="AN32" s="41">
        <v>-3</v>
      </c>
      <c r="AO32" s="41">
        <v>-3</v>
      </c>
      <c r="AP32" s="41">
        <v>-3</v>
      </c>
      <c r="AQ32" s="41">
        <v>-3</v>
      </c>
      <c r="AR32" s="41">
        <v>-3</v>
      </c>
      <c r="AS32" s="41">
        <v>-3</v>
      </c>
      <c r="AT32" s="41">
        <v>5</v>
      </c>
      <c r="AU32" s="41">
        <v>30</v>
      </c>
      <c r="AV32" s="41">
        <v>30</v>
      </c>
      <c r="AW32" s="41">
        <v>3</v>
      </c>
      <c r="AX32" s="41">
        <v>2</v>
      </c>
      <c r="AY32" s="41">
        <v>1</v>
      </c>
      <c r="AZ32" s="41">
        <v>0</v>
      </c>
      <c r="BA32" s="41">
        <v>0</v>
      </c>
      <c r="BB32" s="41">
        <v>1</v>
      </c>
      <c r="BC32" s="41">
        <v>0</v>
      </c>
      <c r="BD32" s="41">
        <v>0</v>
      </c>
      <c r="BE32" s="41">
        <v>0</v>
      </c>
      <c r="BF32" s="41">
        <v>5</v>
      </c>
      <c r="BG32">
        <v>-3</v>
      </c>
      <c r="DF32">
        <v>189</v>
      </c>
      <c r="DG32">
        <v>-194</v>
      </c>
      <c r="DH32">
        <v>0</v>
      </c>
      <c r="DI32">
        <v>33</v>
      </c>
      <c r="DJ32">
        <v>146</v>
      </c>
      <c r="DK32">
        <v>10</v>
      </c>
      <c r="DL32">
        <v>0</v>
      </c>
      <c r="DM32">
        <v>15</v>
      </c>
      <c r="DN32">
        <v>1</v>
      </c>
      <c r="DO32">
        <v>1</v>
      </c>
      <c r="DP32">
        <v>1</v>
      </c>
      <c r="DQ32">
        <v>9</v>
      </c>
      <c r="DR32">
        <v>1</v>
      </c>
      <c r="DS32">
        <v>0</v>
      </c>
      <c r="DT32">
        <v>0</v>
      </c>
      <c r="DU32">
        <v>18</v>
      </c>
      <c r="DV32">
        <v>-2</v>
      </c>
      <c r="DW32">
        <v>0</v>
      </c>
      <c r="DX32">
        <v>136</v>
      </c>
      <c r="DY32">
        <v>0</v>
      </c>
      <c r="DZ32">
        <v>0</v>
      </c>
      <c r="EA32">
        <v>0</v>
      </c>
      <c r="EB32">
        <v>0</v>
      </c>
      <c r="EC32">
        <v>0</v>
      </c>
      <c r="ED32">
        <v>136</v>
      </c>
      <c r="EE32">
        <v>-127</v>
      </c>
      <c r="EF32">
        <v>-3</v>
      </c>
      <c r="EG32">
        <v>-3</v>
      </c>
      <c r="EH32">
        <v>-3</v>
      </c>
      <c r="EI32">
        <v>-3</v>
      </c>
      <c r="EJ32">
        <v>-3</v>
      </c>
      <c r="EK32">
        <v>-3</v>
      </c>
      <c r="EL32">
        <v>-3</v>
      </c>
      <c r="EM32">
        <v>-3</v>
      </c>
      <c r="EN32">
        <v>-3</v>
      </c>
      <c r="EO32">
        <v>-3</v>
      </c>
      <c r="EP32">
        <v>10</v>
      </c>
      <c r="EQ32">
        <v>0</v>
      </c>
      <c r="ER32">
        <v>0</v>
      </c>
      <c r="ES32">
        <v>0</v>
      </c>
      <c r="ET32">
        <v>1</v>
      </c>
      <c r="EU32">
        <v>1</v>
      </c>
      <c r="EV32">
        <v>0</v>
      </c>
      <c r="EW32">
        <v>1</v>
      </c>
      <c r="EX32">
        <v>0</v>
      </c>
      <c r="EY32">
        <v>0</v>
      </c>
      <c r="EZ32">
        <v>0</v>
      </c>
      <c r="FA32">
        <v>5</v>
      </c>
      <c r="FB32">
        <v>0</v>
      </c>
      <c r="FC32">
        <v>-3</v>
      </c>
    </row>
    <row r="33" spans="1:159" x14ac:dyDescent="0.25">
      <c r="A33" t="s">
        <v>2875</v>
      </c>
      <c r="B33">
        <v>2</v>
      </c>
      <c r="C33">
        <v>2</v>
      </c>
      <c r="D33" s="42">
        <v>78</v>
      </c>
      <c r="E33" s="42">
        <v>5813</v>
      </c>
      <c r="F33" s="42">
        <v>5459</v>
      </c>
      <c r="G33" s="14">
        <v>319</v>
      </c>
      <c r="H33" s="14">
        <v>1153</v>
      </c>
      <c r="I33" s="14">
        <v>6153</v>
      </c>
      <c r="J33" s="41">
        <v>343</v>
      </c>
      <c r="K33" s="41">
        <v>146</v>
      </c>
      <c r="L33" s="41">
        <v>0</v>
      </c>
      <c r="M33" s="41">
        <v>10</v>
      </c>
      <c r="N33" s="41">
        <v>268</v>
      </c>
      <c r="O33" s="41">
        <v>65</v>
      </c>
      <c r="P33" s="41">
        <v>1</v>
      </c>
      <c r="Q33" s="41">
        <v>10</v>
      </c>
      <c r="R33" s="41">
        <v>1</v>
      </c>
      <c r="S33" s="41">
        <v>1</v>
      </c>
      <c r="T33" s="41">
        <v>0</v>
      </c>
      <c r="U33" s="41">
        <v>0</v>
      </c>
      <c r="V33" s="41">
        <v>0</v>
      </c>
      <c r="W33" s="41">
        <v>0</v>
      </c>
      <c r="X33" s="41">
        <v>0</v>
      </c>
      <c r="Y33" s="41">
        <v>0</v>
      </c>
      <c r="Z33" s="41">
        <v>0</v>
      </c>
      <c r="AA33" s="41">
        <v>0</v>
      </c>
      <c r="AB33" s="41">
        <v>118</v>
      </c>
      <c r="AC33" s="41">
        <v>0</v>
      </c>
      <c r="AD33" s="41">
        <v>0</v>
      </c>
      <c r="AE33" s="41">
        <v>115</v>
      </c>
      <c r="AF33" s="41">
        <v>0</v>
      </c>
      <c r="AG33" s="41">
        <v>10</v>
      </c>
      <c r="AH33" s="41">
        <v>243</v>
      </c>
      <c r="AI33" s="41">
        <v>116</v>
      </c>
      <c r="AJ33" s="41">
        <v>-3</v>
      </c>
      <c r="AK33" s="41">
        <v>-3</v>
      </c>
      <c r="AL33" s="41">
        <v>-3</v>
      </c>
      <c r="AM33" s="41">
        <v>-3</v>
      </c>
      <c r="AN33" s="41">
        <v>-3</v>
      </c>
      <c r="AO33" s="41">
        <v>-3</v>
      </c>
      <c r="AP33" s="41">
        <v>-3</v>
      </c>
      <c r="AQ33" s="41">
        <v>-3</v>
      </c>
      <c r="AR33" s="41">
        <v>-3</v>
      </c>
      <c r="AS33" s="41">
        <v>-3</v>
      </c>
      <c r="AT33" s="41">
        <v>5</v>
      </c>
      <c r="AU33" s="41">
        <v>30</v>
      </c>
      <c r="AV33" s="41">
        <v>30</v>
      </c>
      <c r="AW33" s="41">
        <v>2</v>
      </c>
      <c r="AX33" s="41">
        <v>1</v>
      </c>
      <c r="AY33" s="41">
        <v>3</v>
      </c>
      <c r="AZ33" s="41">
        <v>0</v>
      </c>
      <c r="BA33" s="41">
        <v>0</v>
      </c>
      <c r="BB33" s="41">
        <v>0</v>
      </c>
      <c r="BC33" s="41">
        <v>0</v>
      </c>
      <c r="BD33" s="41">
        <v>0</v>
      </c>
      <c r="BE33" s="41">
        <v>0</v>
      </c>
      <c r="BF33" s="41">
        <v>0</v>
      </c>
      <c r="BG33">
        <v>-3</v>
      </c>
      <c r="DF33">
        <v>197</v>
      </c>
      <c r="DG33">
        <v>-146</v>
      </c>
      <c r="DH33">
        <v>0</v>
      </c>
      <c r="DI33">
        <v>10</v>
      </c>
      <c r="DJ33">
        <v>147</v>
      </c>
      <c r="DK33">
        <v>40</v>
      </c>
      <c r="DL33">
        <v>0</v>
      </c>
      <c r="DM33">
        <v>10</v>
      </c>
      <c r="DN33">
        <v>0</v>
      </c>
      <c r="DO33">
        <v>1</v>
      </c>
      <c r="DP33">
        <v>1</v>
      </c>
      <c r="DQ33">
        <v>0</v>
      </c>
      <c r="DR33">
        <v>0</v>
      </c>
      <c r="DS33">
        <v>0</v>
      </c>
      <c r="DT33">
        <v>0</v>
      </c>
      <c r="DU33">
        <v>0</v>
      </c>
      <c r="DV33">
        <v>0</v>
      </c>
      <c r="DW33">
        <v>0</v>
      </c>
      <c r="DX33">
        <v>121</v>
      </c>
      <c r="DY33">
        <v>0</v>
      </c>
      <c r="DZ33">
        <v>6</v>
      </c>
      <c r="EA33">
        <v>0</v>
      </c>
      <c r="EB33">
        <v>0</v>
      </c>
      <c r="EC33">
        <v>0</v>
      </c>
      <c r="ED33">
        <v>127</v>
      </c>
      <c r="EE33">
        <v>-116</v>
      </c>
      <c r="EF33">
        <v>-3</v>
      </c>
      <c r="EG33">
        <v>-3</v>
      </c>
      <c r="EH33">
        <v>-3</v>
      </c>
      <c r="EI33">
        <v>-3</v>
      </c>
      <c r="EJ33">
        <v>-3</v>
      </c>
      <c r="EK33">
        <v>-3</v>
      </c>
      <c r="EL33">
        <v>-3</v>
      </c>
      <c r="EM33">
        <v>-3</v>
      </c>
      <c r="EN33">
        <v>-3</v>
      </c>
      <c r="EO33">
        <v>-3</v>
      </c>
      <c r="EP33">
        <v>10</v>
      </c>
      <c r="EQ33">
        <v>0</v>
      </c>
      <c r="ER33">
        <v>30</v>
      </c>
      <c r="ES33">
        <v>2</v>
      </c>
      <c r="ET33">
        <v>1</v>
      </c>
      <c r="EU33">
        <v>1</v>
      </c>
      <c r="EV33">
        <v>0</v>
      </c>
      <c r="EW33">
        <v>0</v>
      </c>
      <c r="EX33">
        <v>0</v>
      </c>
      <c r="EY33">
        <v>0</v>
      </c>
      <c r="EZ33">
        <v>0</v>
      </c>
      <c r="FA33">
        <v>0</v>
      </c>
      <c r="FB33">
        <v>0</v>
      </c>
      <c r="FC33">
        <v>-3</v>
      </c>
    </row>
    <row r="34" spans="1:159" x14ac:dyDescent="0.25">
      <c r="A34" t="s">
        <v>2830</v>
      </c>
      <c r="B34">
        <v>1</v>
      </c>
      <c r="C34">
        <v>1</v>
      </c>
      <c r="D34" s="42">
        <v>78</v>
      </c>
      <c r="E34" s="42">
        <v>5813</v>
      </c>
      <c r="F34" s="42">
        <v>5459</v>
      </c>
      <c r="G34" s="14">
        <v>238</v>
      </c>
      <c r="H34" s="14">
        <v>5687</v>
      </c>
      <c r="I34" s="14">
        <v>3323</v>
      </c>
      <c r="J34" s="41">
        <v>267</v>
      </c>
      <c r="K34" s="41">
        <v>0</v>
      </c>
      <c r="L34" s="41">
        <v>0</v>
      </c>
      <c r="M34" s="41">
        <v>30</v>
      </c>
      <c r="N34" s="41">
        <v>172</v>
      </c>
      <c r="O34" s="41">
        <v>65</v>
      </c>
      <c r="P34" s="41">
        <v>0.5</v>
      </c>
      <c r="Q34" s="41">
        <v>10</v>
      </c>
      <c r="R34" s="41">
        <v>1</v>
      </c>
      <c r="S34" s="41">
        <v>1</v>
      </c>
      <c r="T34" s="41">
        <v>0</v>
      </c>
      <c r="U34" s="41">
        <v>10</v>
      </c>
      <c r="V34" s="41">
        <v>1</v>
      </c>
      <c r="W34" s="41">
        <v>0</v>
      </c>
      <c r="X34" s="41">
        <v>0</v>
      </c>
      <c r="Y34" s="41">
        <v>20</v>
      </c>
      <c r="Z34" s="41">
        <v>20</v>
      </c>
      <c r="AA34" s="41">
        <v>0</v>
      </c>
      <c r="AB34" s="41">
        <v>136</v>
      </c>
      <c r="AC34" s="41">
        <v>0</v>
      </c>
      <c r="AD34" s="41">
        <v>10</v>
      </c>
      <c r="AE34" s="41">
        <v>6</v>
      </c>
      <c r="AF34" s="41">
        <v>0</v>
      </c>
      <c r="AG34" s="41">
        <v>0</v>
      </c>
      <c r="AH34" s="41">
        <v>152</v>
      </c>
      <c r="AI34" s="41">
        <v>-35</v>
      </c>
      <c r="AJ34" s="41">
        <v>-3</v>
      </c>
      <c r="AK34" s="41">
        <v>-3</v>
      </c>
      <c r="AL34" s="41">
        <v>-3</v>
      </c>
      <c r="AM34" s="41">
        <v>-3</v>
      </c>
      <c r="AN34" s="41">
        <v>-3</v>
      </c>
      <c r="AO34" s="41">
        <v>-3</v>
      </c>
      <c r="AP34" s="41">
        <v>-3</v>
      </c>
      <c r="AQ34" s="41">
        <v>-3</v>
      </c>
      <c r="AR34" s="41">
        <v>-3</v>
      </c>
      <c r="AS34" s="41">
        <v>-3</v>
      </c>
      <c r="AT34" s="41">
        <v>5</v>
      </c>
      <c r="AU34" s="41">
        <v>30</v>
      </c>
      <c r="AV34" s="41">
        <v>30</v>
      </c>
      <c r="AW34" s="41">
        <v>2</v>
      </c>
      <c r="AX34" s="41">
        <v>3</v>
      </c>
      <c r="AY34" s="41">
        <v>1</v>
      </c>
      <c r="AZ34" s="41">
        <v>0</v>
      </c>
      <c r="BA34" s="41">
        <v>1</v>
      </c>
      <c r="BB34" s="41">
        <v>0</v>
      </c>
      <c r="BC34" s="41">
        <v>0</v>
      </c>
      <c r="BD34" s="41">
        <v>0</v>
      </c>
      <c r="BE34" s="41">
        <v>5</v>
      </c>
      <c r="BF34" s="41">
        <v>0</v>
      </c>
      <c r="BG34">
        <v>-3</v>
      </c>
      <c r="DF34">
        <v>267</v>
      </c>
      <c r="DG34">
        <v>0</v>
      </c>
      <c r="DH34">
        <v>0</v>
      </c>
      <c r="DI34">
        <v>10</v>
      </c>
      <c r="DJ34">
        <v>212</v>
      </c>
      <c r="DK34">
        <v>40</v>
      </c>
      <c r="DL34">
        <v>0.5</v>
      </c>
      <c r="DM34">
        <v>10</v>
      </c>
      <c r="DN34">
        <v>1</v>
      </c>
      <c r="DO34">
        <v>1</v>
      </c>
      <c r="DP34">
        <v>0</v>
      </c>
      <c r="DQ34">
        <v>0</v>
      </c>
      <c r="DR34">
        <v>0</v>
      </c>
      <c r="DS34">
        <v>0</v>
      </c>
      <c r="DT34">
        <v>0</v>
      </c>
      <c r="DU34">
        <v>0</v>
      </c>
      <c r="DV34">
        <v>-20</v>
      </c>
      <c r="DW34">
        <v>0</v>
      </c>
      <c r="DX34">
        <v>106</v>
      </c>
      <c r="DY34">
        <v>10</v>
      </c>
      <c r="DZ34">
        <v>0</v>
      </c>
      <c r="EA34">
        <v>81</v>
      </c>
      <c r="EB34">
        <v>0</v>
      </c>
      <c r="EC34">
        <v>0</v>
      </c>
      <c r="ED34">
        <v>187</v>
      </c>
      <c r="EE34">
        <v>35</v>
      </c>
      <c r="EF34">
        <v>-3</v>
      </c>
      <c r="EG34">
        <v>-3</v>
      </c>
      <c r="EH34">
        <v>-3</v>
      </c>
      <c r="EI34">
        <v>-3</v>
      </c>
      <c r="EJ34">
        <v>-3</v>
      </c>
      <c r="EK34">
        <v>-3</v>
      </c>
      <c r="EL34">
        <v>-3</v>
      </c>
      <c r="EM34">
        <v>-3</v>
      </c>
      <c r="EN34">
        <v>-3</v>
      </c>
      <c r="EO34">
        <v>-3</v>
      </c>
      <c r="EP34">
        <v>10</v>
      </c>
      <c r="EQ34">
        <v>0</v>
      </c>
      <c r="ER34">
        <v>30</v>
      </c>
      <c r="ES34">
        <v>2</v>
      </c>
      <c r="ET34">
        <v>1</v>
      </c>
      <c r="EU34">
        <v>1</v>
      </c>
      <c r="EV34">
        <v>0</v>
      </c>
      <c r="EW34">
        <v>0</v>
      </c>
      <c r="EX34">
        <v>1</v>
      </c>
      <c r="EY34">
        <v>0</v>
      </c>
      <c r="EZ34">
        <v>0</v>
      </c>
      <c r="FA34">
        <v>0</v>
      </c>
      <c r="FB34">
        <v>5</v>
      </c>
      <c r="FC34">
        <v>-3</v>
      </c>
    </row>
    <row r="35" spans="1:159" x14ac:dyDescent="0.25">
      <c r="A35" t="s">
        <v>2830</v>
      </c>
      <c r="B35">
        <v>1</v>
      </c>
      <c r="C35">
        <v>2</v>
      </c>
      <c r="D35" s="42">
        <v>78</v>
      </c>
      <c r="E35" s="42">
        <v>5813</v>
      </c>
      <c r="F35" s="42">
        <v>5459</v>
      </c>
      <c r="G35" s="14">
        <v>238</v>
      </c>
      <c r="H35" s="14">
        <v>5687</v>
      </c>
      <c r="I35" s="14">
        <v>3323</v>
      </c>
      <c r="J35" s="41">
        <v>334</v>
      </c>
      <c r="K35" s="41">
        <v>70</v>
      </c>
      <c r="L35" s="41">
        <v>0</v>
      </c>
      <c r="M35" s="41">
        <v>30</v>
      </c>
      <c r="N35" s="41">
        <v>224</v>
      </c>
      <c r="O35" s="41">
        <v>65</v>
      </c>
      <c r="P35" s="41">
        <v>1</v>
      </c>
      <c r="Q35" s="41">
        <v>10</v>
      </c>
      <c r="R35" s="41">
        <v>1</v>
      </c>
      <c r="S35" s="41">
        <v>1</v>
      </c>
      <c r="T35" s="41">
        <v>0</v>
      </c>
      <c r="U35" s="41">
        <v>10</v>
      </c>
      <c r="V35" s="41">
        <v>1</v>
      </c>
      <c r="W35" s="41">
        <v>0</v>
      </c>
      <c r="X35" s="41">
        <v>0</v>
      </c>
      <c r="Y35" s="41">
        <v>20</v>
      </c>
      <c r="Z35" s="41">
        <v>4</v>
      </c>
      <c r="AA35" s="41">
        <v>0</v>
      </c>
      <c r="AB35" s="41">
        <v>136</v>
      </c>
      <c r="AC35" s="41">
        <v>0</v>
      </c>
      <c r="AD35" s="41">
        <v>0</v>
      </c>
      <c r="AE35" s="41">
        <v>73</v>
      </c>
      <c r="AF35" s="41">
        <v>0</v>
      </c>
      <c r="AG35" s="41">
        <v>0</v>
      </c>
      <c r="AH35" s="41">
        <v>209</v>
      </c>
      <c r="AI35" s="41">
        <v>36</v>
      </c>
      <c r="AJ35" s="41">
        <v>-3</v>
      </c>
      <c r="AK35" s="41">
        <v>-3</v>
      </c>
      <c r="AL35" s="41">
        <v>-3</v>
      </c>
      <c r="AM35" s="41">
        <v>-3</v>
      </c>
      <c r="AN35" s="41">
        <v>-3</v>
      </c>
      <c r="AO35" s="41">
        <v>-3</v>
      </c>
      <c r="AP35" s="41">
        <v>-3</v>
      </c>
      <c r="AQ35" s="41">
        <v>-3</v>
      </c>
      <c r="AR35" s="41">
        <v>-3</v>
      </c>
      <c r="AS35" s="41">
        <v>-3</v>
      </c>
      <c r="AT35" s="41">
        <v>5</v>
      </c>
      <c r="AU35" s="41">
        <v>30</v>
      </c>
      <c r="AV35" s="41">
        <v>30</v>
      </c>
      <c r="AW35" s="41">
        <v>3</v>
      </c>
      <c r="AX35" s="41">
        <v>2</v>
      </c>
      <c r="AY35" s="41">
        <v>1</v>
      </c>
      <c r="AZ35" s="41">
        <v>0</v>
      </c>
      <c r="BA35" s="41">
        <v>0</v>
      </c>
      <c r="BB35" s="41">
        <v>3</v>
      </c>
      <c r="BC35" s="41">
        <v>0</v>
      </c>
      <c r="BD35" s="41">
        <v>0</v>
      </c>
      <c r="BE35" s="41">
        <v>0</v>
      </c>
      <c r="BF35" s="41">
        <v>15</v>
      </c>
      <c r="BG35">
        <v>-3</v>
      </c>
      <c r="DF35">
        <v>264</v>
      </c>
      <c r="DG35">
        <v>-70</v>
      </c>
      <c r="DH35">
        <v>0</v>
      </c>
      <c r="DI35">
        <v>31</v>
      </c>
      <c r="DJ35">
        <v>198</v>
      </c>
      <c r="DK35">
        <v>35</v>
      </c>
      <c r="DL35">
        <v>0</v>
      </c>
      <c r="DM35">
        <v>15</v>
      </c>
      <c r="DN35">
        <v>1</v>
      </c>
      <c r="DO35">
        <v>1</v>
      </c>
      <c r="DP35">
        <v>1</v>
      </c>
      <c r="DQ35">
        <v>8</v>
      </c>
      <c r="DR35">
        <v>1</v>
      </c>
      <c r="DS35">
        <v>0</v>
      </c>
      <c r="DT35">
        <v>0</v>
      </c>
      <c r="DU35">
        <v>16</v>
      </c>
      <c r="DV35">
        <v>-4</v>
      </c>
      <c r="DW35">
        <v>0</v>
      </c>
      <c r="DX35">
        <v>136</v>
      </c>
      <c r="DY35">
        <v>0</v>
      </c>
      <c r="DZ35">
        <v>0</v>
      </c>
      <c r="EA35">
        <v>37</v>
      </c>
      <c r="EB35">
        <v>0</v>
      </c>
      <c r="EC35">
        <v>0</v>
      </c>
      <c r="ED35">
        <v>173</v>
      </c>
      <c r="EE35">
        <v>-36</v>
      </c>
      <c r="EF35">
        <v>-3</v>
      </c>
      <c r="EG35">
        <v>-3</v>
      </c>
      <c r="EH35">
        <v>-3</v>
      </c>
      <c r="EI35">
        <v>-3</v>
      </c>
      <c r="EJ35">
        <v>-3</v>
      </c>
      <c r="EK35">
        <v>-3</v>
      </c>
      <c r="EL35">
        <v>-3</v>
      </c>
      <c r="EM35">
        <v>-3</v>
      </c>
      <c r="EN35">
        <v>-3</v>
      </c>
      <c r="EO35">
        <v>-3</v>
      </c>
      <c r="EP35">
        <v>5</v>
      </c>
      <c r="EQ35">
        <v>0</v>
      </c>
      <c r="ER35">
        <v>30</v>
      </c>
      <c r="ES35">
        <v>0</v>
      </c>
      <c r="ET35">
        <v>2</v>
      </c>
      <c r="EU35">
        <v>1</v>
      </c>
      <c r="EV35">
        <v>0</v>
      </c>
      <c r="EW35">
        <v>3</v>
      </c>
      <c r="EX35">
        <v>0</v>
      </c>
      <c r="EY35">
        <v>0</v>
      </c>
      <c r="EZ35">
        <v>0</v>
      </c>
      <c r="FA35">
        <v>15</v>
      </c>
      <c r="FB35">
        <v>0</v>
      </c>
      <c r="FC35">
        <v>-3</v>
      </c>
    </row>
    <row r="36" spans="1:159" x14ac:dyDescent="0.25">
      <c r="A36" t="s">
        <v>2830</v>
      </c>
      <c r="B36">
        <v>1</v>
      </c>
      <c r="C36">
        <v>3</v>
      </c>
      <c r="D36" s="42">
        <v>78</v>
      </c>
      <c r="E36" s="42">
        <v>5813</v>
      </c>
      <c r="F36" s="42">
        <v>5459</v>
      </c>
      <c r="G36" s="14">
        <v>238</v>
      </c>
      <c r="H36" s="14">
        <v>5687</v>
      </c>
      <c r="I36" s="14">
        <v>3323</v>
      </c>
      <c r="J36" s="41">
        <v>206</v>
      </c>
      <c r="K36" s="41">
        <v>-111</v>
      </c>
      <c r="L36" s="41">
        <v>0</v>
      </c>
      <c r="M36" s="41">
        <v>28</v>
      </c>
      <c r="N36" s="41">
        <v>103</v>
      </c>
      <c r="O36" s="41">
        <v>65</v>
      </c>
      <c r="P36" s="41">
        <v>0</v>
      </c>
      <c r="Q36" s="41">
        <v>10</v>
      </c>
      <c r="R36" s="41">
        <v>1</v>
      </c>
      <c r="S36" s="41">
        <v>1</v>
      </c>
      <c r="T36" s="41">
        <v>0</v>
      </c>
      <c r="U36" s="41">
        <v>9</v>
      </c>
      <c r="V36" s="41">
        <v>1</v>
      </c>
      <c r="W36" s="41">
        <v>0</v>
      </c>
      <c r="X36" s="41">
        <v>0</v>
      </c>
      <c r="Y36" s="41">
        <v>18</v>
      </c>
      <c r="Z36" s="41">
        <v>0</v>
      </c>
      <c r="AA36" s="41">
        <v>0</v>
      </c>
      <c r="AB36" s="41">
        <v>67</v>
      </c>
      <c r="AC36" s="41">
        <v>0</v>
      </c>
      <c r="AD36" s="41">
        <v>0</v>
      </c>
      <c r="AE36" s="41">
        <v>21</v>
      </c>
      <c r="AF36" s="41">
        <v>0</v>
      </c>
      <c r="AG36" s="41">
        <v>0</v>
      </c>
      <c r="AH36" s="41">
        <v>88</v>
      </c>
      <c r="AI36" s="41">
        <v>-111</v>
      </c>
      <c r="AJ36" s="41">
        <v>-3</v>
      </c>
      <c r="AK36" s="41">
        <v>-3</v>
      </c>
      <c r="AL36" s="41">
        <v>-3</v>
      </c>
      <c r="AM36" s="41">
        <v>-3</v>
      </c>
      <c r="AN36" s="41">
        <v>-3</v>
      </c>
      <c r="AO36" s="41">
        <v>-3</v>
      </c>
      <c r="AP36" s="41">
        <v>-3</v>
      </c>
      <c r="AQ36" s="41">
        <v>-3</v>
      </c>
      <c r="AR36" s="41">
        <v>-3</v>
      </c>
      <c r="AS36" s="41">
        <v>-3</v>
      </c>
      <c r="AT36" s="41">
        <v>5</v>
      </c>
      <c r="AU36" s="41">
        <v>30</v>
      </c>
      <c r="AV36" s="41">
        <v>30</v>
      </c>
      <c r="AW36" s="41">
        <v>1</v>
      </c>
      <c r="AX36" s="41">
        <v>3</v>
      </c>
      <c r="AY36" s="41">
        <v>2</v>
      </c>
      <c r="AZ36" s="41">
        <v>0</v>
      </c>
      <c r="BA36" s="41">
        <v>1</v>
      </c>
      <c r="BB36" s="41">
        <v>2</v>
      </c>
      <c r="BC36" s="41">
        <v>0</v>
      </c>
      <c r="BD36" s="41">
        <v>0</v>
      </c>
      <c r="BE36" s="41">
        <v>5</v>
      </c>
      <c r="BF36" s="41">
        <v>10</v>
      </c>
      <c r="BG36">
        <v>-3</v>
      </c>
      <c r="DF36">
        <v>317</v>
      </c>
      <c r="DG36">
        <v>111</v>
      </c>
      <c r="DH36">
        <v>0</v>
      </c>
      <c r="DI36">
        <v>33</v>
      </c>
      <c r="DJ36">
        <v>239</v>
      </c>
      <c r="DK36">
        <v>40</v>
      </c>
      <c r="DL36">
        <v>1</v>
      </c>
      <c r="DM36">
        <v>15</v>
      </c>
      <c r="DN36">
        <v>1</v>
      </c>
      <c r="DO36">
        <v>1</v>
      </c>
      <c r="DP36">
        <v>1</v>
      </c>
      <c r="DQ36">
        <v>9</v>
      </c>
      <c r="DR36">
        <v>1</v>
      </c>
      <c r="DS36">
        <v>0</v>
      </c>
      <c r="DT36">
        <v>0</v>
      </c>
      <c r="DU36">
        <v>18</v>
      </c>
      <c r="DV36">
        <v>0</v>
      </c>
      <c r="DW36">
        <v>0</v>
      </c>
      <c r="DX36">
        <v>136</v>
      </c>
      <c r="DY36">
        <v>0</v>
      </c>
      <c r="DZ36">
        <v>10</v>
      </c>
      <c r="EA36">
        <v>53</v>
      </c>
      <c r="EB36">
        <v>10</v>
      </c>
      <c r="EC36">
        <v>0</v>
      </c>
      <c r="ED36">
        <v>199</v>
      </c>
      <c r="EE36">
        <v>111</v>
      </c>
      <c r="EF36">
        <v>-3</v>
      </c>
      <c r="EG36">
        <v>-3</v>
      </c>
      <c r="EH36">
        <v>-3</v>
      </c>
      <c r="EI36">
        <v>-3</v>
      </c>
      <c r="EJ36">
        <v>-3</v>
      </c>
      <c r="EK36">
        <v>-3</v>
      </c>
      <c r="EL36">
        <v>-3</v>
      </c>
      <c r="EM36">
        <v>-3</v>
      </c>
      <c r="EN36">
        <v>-3</v>
      </c>
      <c r="EO36">
        <v>-3</v>
      </c>
      <c r="EP36">
        <v>10</v>
      </c>
      <c r="EQ36">
        <v>0</v>
      </c>
      <c r="ER36">
        <v>30</v>
      </c>
      <c r="ES36">
        <v>1</v>
      </c>
      <c r="ET36">
        <v>1</v>
      </c>
      <c r="EU36">
        <v>2</v>
      </c>
      <c r="EV36">
        <v>0</v>
      </c>
      <c r="EW36">
        <v>2</v>
      </c>
      <c r="EX36">
        <v>1</v>
      </c>
      <c r="EY36">
        <v>0</v>
      </c>
      <c r="EZ36">
        <v>0</v>
      </c>
      <c r="FA36">
        <v>10</v>
      </c>
      <c r="FB36">
        <v>5</v>
      </c>
      <c r="FC36">
        <v>-3</v>
      </c>
    </row>
    <row r="37" spans="1:159" x14ac:dyDescent="0.25">
      <c r="A37" t="s">
        <v>2830</v>
      </c>
      <c r="B37">
        <v>1</v>
      </c>
      <c r="C37">
        <v>4</v>
      </c>
      <c r="D37" s="42">
        <v>78</v>
      </c>
      <c r="E37" s="42">
        <v>5813</v>
      </c>
      <c r="F37" s="42">
        <v>5459</v>
      </c>
      <c r="G37" s="14">
        <v>238</v>
      </c>
      <c r="H37" s="14">
        <v>5687</v>
      </c>
      <c r="I37" s="14">
        <v>3323</v>
      </c>
      <c r="J37" s="41">
        <v>185</v>
      </c>
      <c r="K37" s="41">
        <v>-76</v>
      </c>
      <c r="L37" s="41">
        <v>0</v>
      </c>
      <c r="M37" s="41">
        <v>30</v>
      </c>
      <c r="N37" s="41">
        <v>85</v>
      </c>
      <c r="O37" s="41">
        <v>65</v>
      </c>
      <c r="P37" s="41">
        <v>0</v>
      </c>
      <c r="Q37" s="41">
        <v>10</v>
      </c>
      <c r="R37" s="41">
        <v>1</v>
      </c>
      <c r="S37" s="41">
        <v>1</v>
      </c>
      <c r="T37" s="41">
        <v>0</v>
      </c>
      <c r="U37" s="41">
        <v>10</v>
      </c>
      <c r="V37" s="41">
        <v>1</v>
      </c>
      <c r="W37" s="41">
        <v>0</v>
      </c>
      <c r="X37" s="41">
        <v>0</v>
      </c>
      <c r="Y37" s="41">
        <v>20</v>
      </c>
      <c r="Z37" s="41">
        <v>20</v>
      </c>
      <c r="AA37" s="41">
        <v>0</v>
      </c>
      <c r="AB37" s="41">
        <v>70</v>
      </c>
      <c r="AC37" s="41">
        <v>0</v>
      </c>
      <c r="AD37" s="41">
        <v>0</v>
      </c>
      <c r="AE37" s="41">
        <v>0</v>
      </c>
      <c r="AF37" s="41">
        <v>0</v>
      </c>
      <c r="AG37" s="41">
        <v>0</v>
      </c>
      <c r="AH37" s="41">
        <v>70</v>
      </c>
      <c r="AI37" s="41">
        <v>-151</v>
      </c>
      <c r="AJ37" s="41">
        <v>-3</v>
      </c>
      <c r="AK37" s="41">
        <v>-3</v>
      </c>
      <c r="AL37" s="41">
        <v>-3</v>
      </c>
      <c r="AM37" s="41">
        <v>-3</v>
      </c>
      <c r="AN37" s="41">
        <v>-3</v>
      </c>
      <c r="AO37" s="41">
        <v>-3</v>
      </c>
      <c r="AP37" s="41">
        <v>-3</v>
      </c>
      <c r="AQ37" s="41">
        <v>-3</v>
      </c>
      <c r="AR37" s="41">
        <v>-3</v>
      </c>
      <c r="AS37" s="41">
        <v>-3</v>
      </c>
      <c r="AT37" s="41">
        <v>5</v>
      </c>
      <c r="AU37" s="41">
        <v>30</v>
      </c>
      <c r="AV37" s="41">
        <v>30</v>
      </c>
      <c r="AW37" s="41">
        <v>2</v>
      </c>
      <c r="AX37" s="41">
        <v>3</v>
      </c>
      <c r="AY37" s="41">
        <v>1</v>
      </c>
      <c r="AZ37" s="41">
        <v>0</v>
      </c>
      <c r="BA37" s="41">
        <v>0</v>
      </c>
      <c r="BB37" s="41">
        <v>1</v>
      </c>
      <c r="BC37" s="41">
        <v>0</v>
      </c>
      <c r="BD37" s="41">
        <v>0</v>
      </c>
      <c r="BE37" s="41">
        <v>0</v>
      </c>
      <c r="BF37" s="41">
        <v>5</v>
      </c>
      <c r="BG37">
        <v>-3</v>
      </c>
      <c r="DF37">
        <v>261</v>
      </c>
      <c r="DG37">
        <v>76</v>
      </c>
      <c r="DH37">
        <v>0</v>
      </c>
      <c r="DI37">
        <v>10</v>
      </c>
      <c r="DJ37">
        <v>246</v>
      </c>
      <c r="DK37">
        <v>5</v>
      </c>
      <c r="DL37">
        <v>1</v>
      </c>
      <c r="DM37">
        <v>10</v>
      </c>
      <c r="DN37">
        <v>1</v>
      </c>
      <c r="DO37">
        <v>1</v>
      </c>
      <c r="DP37">
        <v>0</v>
      </c>
      <c r="DQ37">
        <v>0</v>
      </c>
      <c r="DR37">
        <v>0</v>
      </c>
      <c r="DS37">
        <v>0</v>
      </c>
      <c r="DT37">
        <v>0</v>
      </c>
      <c r="DU37">
        <v>0</v>
      </c>
      <c r="DV37">
        <v>-20</v>
      </c>
      <c r="DW37">
        <v>0</v>
      </c>
      <c r="DX37">
        <v>108</v>
      </c>
      <c r="DY37">
        <v>0</v>
      </c>
      <c r="DZ37">
        <v>0</v>
      </c>
      <c r="EA37">
        <v>103</v>
      </c>
      <c r="EB37">
        <v>0</v>
      </c>
      <c r="EC37">
        <v>10</v>
      </c>
      <c r="ED37">
        <v>221</v>
      </c>
      <c r="EE37">
        <v>151</v>
      </c>
      <c r="EF37">
        <v>-3</v>
      </c>
      <c r="EG37">
        <v>-3</v>
      </c>
      <c r="EH37">
        <v>-3</v>
      </c>
      <c r="EI37">
        <v>-3</v>
      </c>
      <c r="EJ37">
        <v>-3</v>
      </c>
      <c r="EK37">
        <v>-3</v>
      </c>
      <c r="EL37">
        <v>-3</v>
      </c>
      <c r="EM37">
        <v>-3</v>
      </c>
      <c r="EN37">
        <v>-3</v>
      </c>
      <c r="EO37">
        <v>-3</v>
      </c>
      <c r="EP37">
        <v>5</v>
      </c>
      <c r="EQ37">
        <v>0</v>
      </c>
      <c r="ER37">
        <v>0</v>
      </c>
      <c r="ES37">
        <v>0</v>
      </c>
      <c r="ET37">
        <v>0</v>
      </c>
      <c r="EU37">
        <v>1</v>
      </c>
      <c r="EV37">
        <v>0</v>
      </c>
      <c r="EW37">
        <v>1</v>
      </c>
      <c r="EX37">
        <v>0</v>
      </c>
      <c r="EY37">
        <v>0</v>
      </c>
      <c r="EZ37">
        <v>0</v>
      </c>
      <c r="FA37">
        <v>5</v>
      </c>
      <c r="FB37">
        <v>0</v>
      </c>
      <c r="FC37">
        <v>-3</v>
      </c>
    </row>
    <row r="38" spans="1:159" x14ac:dyDescent="0.25">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row>
    <row r="39" spans="1:159" x14ac:dyDescent="0.25">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row>
    <row r="40" spans="1:159" x14ac:dyDescent="0.25">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row>
    <row r="41" spans="1:159" x14ac:dyDescent="0.25">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row>
    <row r="42" spans="1:159" x14ac:dyDescent="0.25">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row>
    <row r="43" spans="1:159" x14ac:dyDescent="0.25">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row>
    <row r="44" spans="1:159" x14ac:dyDescent="0.25">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row>
    <row r="45" spans="1:159" x14ac:dyDescent="0.25">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row>
    <row r="46" spans="1:159" x14ac:dyDescent="0.25">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row>
    <row r="47" spans="1:159" x14ac:dyDescent="0.25">
      <c r="J47" s="41"/>
      <c r="K47" s="41"/>
      <c r="L47" s="41"/>
      <c r="M47" s="41"/>
      <c r="N47" s="41"/>
      <c r="O47" s="41"/>
      <c r="P47" s="41"/>
      <c r="Q47" s="41"/>
      <c r="R47" s="41"/>
      <c r="S47" s="41"/>
      <c r="T47" s="41"/>
      <c r="U47" s="41"/>
      <c r="V47" s="41"/>
      <c r="W47" s="41"/>
      <c r="X47" s="41"/>
      <c r="Y47" s="41"/>
      <c r="Z47" s="41"/>
      <c r="AA47" s="41"/>
      <c r="AB47" s="41"/>
      <c r="AC47" s="41"/>
      <c r="AD47" s="41"/>
      <c r="AE47" s="41"/>
      <c r="AF47" s="41"/>
      <c r="AG47" s="41"/>
      <c r="AH47" s="41"/>
      <c r="AI47" s="41"/>
      <c r="AJ47" s="41"/>
      <c r="AK47" s="41"/>
      <c r="AL47" s="41"/>
      <c r="AM47" s="41"/>
      <c r="AN47" s="41"/>
      <c r="AO47" s="41"/>
      <c r="AP47" s="41"/>
      <c r="AQ47" s="41"/>
      <c r="AR47" s="41"/>
      <c r="AS47" s="41"/>
      <c r="AT47" s="41"/>
      <c r="AU47" s="41"/>
      <c r="AV47" s="41"/>
      <c r="AW47" s="41"/>
      <c r="AX47" s="41"/>
      <c r="AY47" s="41"/>
      <c r="AZ47" s="41"/>
      <c r="BA47" s="41"/>
      <c r="BB47" s="41"/>
      <c r="BC47" s="41"/>
      <c r="BD47" s="41"/>
      <c r="BE47" s="41"/>
      <c r="BF47" s="41"/>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row>
    <row r="48" spans="1:159" x14ac:dyDescent="0.25">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c r="AY48" s="41"/>
      <c r="AZ48" s="41"/>
      <c r="BA48" s="41"/>
      <c r="BB48" s="41"/>
      <c r="BC48" s="41"/>
      <c r="BD48" s="41"/>
      <c r="BE48" s="41"/>
      <c r="BF48" s="41"/>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row>
    <row r="49" spans="10:158" x14ac:dyDescent="0.25">
      <c r="J49" s="41"/>
      <c r="K49" s="41"/>
      <c r="L49" s="41"/>
      <c r="M49" s="41"/>
      <c r="N49" s="41"/>
      <c r="O49" s="41"/>
      <c r="P49" s="41"/>
      <c r="Q49" s="41"/>
      <c r="R49" s="41"/>
      <c r="S49" s="41"/>
      <c r="T49" s="41"/>
      <c r="U49" s="41"/>
      <c r="V49" s="41"/>
      <c r="W49" s="41"/>
      <c r="X49" s="41"/>
      <c r="Y49" s="41"/>
      <c r="Z49" s="41"/>
      <c r="AA49" s="41"/>
      <c r="AB49" s="41"/>
      <c r="AC49" s="41"/>
      <c r="AD49" s="41"/>
      <c r="AE49" s="41"/>
      <c r="AF49" s="41"/>
      <c r="AG49" s="41"/>
      <c r="AH49" s="41"/>
      <c r="AI49" s="41"/>
      <c r="AJ49" s="41"/>
      <c r="AK49" s="41"/>
      <c r="AL49" s="41"/>
      <c r="AM49" s="41"/>
      <c r="AN49" s="41"/>
      <c r="AO49" s="41"/>
      <c r="AP49" s="41"/>
      <c r="AQ49" s="41"/>
      <c r="AR49" s="41"/>
      <c r="AS49" s="41"/>
      <c r="AT49" s="41"/>
      <c r="AU49" s="41"/>
      <c r="AV49" s="41"/>
      <c r="AW49" s="41"/>
      <c r="AX49" s="41"/>
      <c r="AY49" s="41"/>
      <c r="AZ49" s="41"/>
      <c r="BA49" s="41"/>
      <c r="BB49" s="41"/>
      <c r="BC49" s="41"/>
      <c r="BD49" s="41"/>
      <c r="BE49" s="41"/>
      <c r="BF49" s="41"/>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row>
    <row r="50" spans="10:158" x14ac:dyDescent="0.25">
      <c r="J50" s="41"/>
      <c r="K50" s="41"/>
      <c r="L50" s="41"/>
      <c r="M50" s="41"/>
      <c r="N50" s="41"/>
      <c r="O50" s="41"/>
      <c r="P50" s="41"/>
      <c r="Q50" s="41"/>
      <c r="R50" s="41"/>
      <c r="S50" s="41"/>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row>
    <row r="51" spans="10:158" x14ac:dyDescent="0.25">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1"/>
      <c r="BA51" s="41"/>
      <c r="BB51" s="41"/>
      <c r="BC51" s="41"/>
      <c r="BD51" s="41"/>
      <c r="BE51" s="41"/>
      <c r="BF51" s="4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row>
    <row r="52" spans="10:158" x14ac:dyDescent="0.25">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row>
    <row r="53" spans="10:158" x14ac:dyDescent="0.25">
      <c r="J53" s="41"/>
      <c r="K53" s="41"/>
      <c r="L53" s="41"/>
      <c r="M53" s="41"/>
      <c r="N53" s="41"/>
      <c r="O53" s="41"/>
      <c r="P53" s="41"/>
      <c r="Q53" s="41"/>
      <c r="R53" s="41"/>
      <c r="S53" s="41"/>
      <c r="T53" s="41"/>
      <c r="U53" s="41"/>
      <c r="V53" s="41"/>
      <c r="W53" s="41"/>
      <c r="X53" s="41"/>
      <c r="Y53" s="41"/>
      <c r="Z53" s="41"/>
      <c r="AA53" s="41"/>
      <c r="AB53" s="41"/>
      <c r="AC53" s="41"/>
      <c r="AD53" s="41"/>
      <c r="AE53" s="41"/>
      <c r="AF53" s="41"/>
      <c r="AG53" s="41"/>
      <c r="AH53" s="41"/>
      <c r="AI53" s="41"/>
      <c r="AJ53" s="41"/>
      <c r="AK53" s="41"/>
      <c r="AL53" s="41"/>
      <c r="AM53" s="41"/>
      <c r="AN53" s="41"/>
      <c r="AO53" s="41"/>
      <c r="AP53" s="41"/>
      <c r="AQ53" s="41"/>
      <c r="AR53" s="41"/>
      <c r="AS53" s="41"/>
      <c r="AT53" s="41"/>
      <c r="AU53" s="41"/>
      <c r="AV53" s="41"/>
      <c r="AW53" s="41"/>
      <c r="AX53" s="41"/>
      <c r="AY53" s="41"/>
      <c r="AZ53" s="41"/>
      <c r="BA53" s="41"/>
      <c r="BB53" s="41"/>
      <c r="BC53" s="41"/>
      <c r="BD53" s="41"/>
      <c r="BE53" s="41"/>
      <c r="BF53" s="41"/>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row>
    <row r="54" spans="10:158" x14ac:dyDescent="0.25">
      <c r="J54" s="41"/>
      <c r="K54" s="41"/>
      <c r="L54" s="41"/>
      <c r="M54" s="41"/>
      <c r="N54" s="41"/>
      <c r="O54" s="41"/>
      <c r="P54" s="41"/>
      <c r="Q54" s="41"/>
      <c r="R54" s="41"/>
      <c r="S54" s="41"/>
      <c r="T54" s="41"/>
      <c r="U54" s="41"/>
      <c r="V54" s="41"/>
      <c r="W54" s="41"/>
      <c r="X54" s="41"/>
      <c r="Y54" s="41"/>
      <c r="Z54" s="41"/>
      <c r="AA54" s="41"/>
      <c r="AB54" s="41"/>
      <c r="AC54" s="41"/>
      <c r="AD54" s="41"/>
      <c r="AE54" s="41"/>
      <c r="AF54" s="41"/>
      <c r="AG54" s="41"/>
      <c r="AH54" s="41"/>
      <c r="AI54" s="41"/>
      <c r="AJ54" s="41"/>
      <c r="AK54" s="41"/>
      <c r="AL54" s="41"/>
      <c r="AM54" s="41"/>
      <c r="AN54" s="41"/>
      <c r="AO54" s="41"/>
      <c r="AP54" s="41"/>
      <c r="AQ54" s="41"/>
      <c r="AR54" s="41"/>
      <c r="AS54" s="41"/>
      <c r="AT54" s="41"/>
      <c r="AU54" s="41"/>
      <c r="AV54" s="41"/>
      <c r="AW54" s="41"/>
      <c r="AX54" s="41"/>
      <c r="AY54" s="41"/>
      <c r="AZ54" s="41"/>
      <c r="BA54" s="41"/>
      <c r="BB54" s="41"/>
      <c r="BC54" s="41"/>
      <c r="BD54" s="41"/>
      <c r="BE54" s="41"/>
      <c r="BF54" s="41"/>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row>
    <row r="55" spans="10:158" x14ac:dyDescent="0.25">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c r="AJ55" s="41"/>
      <c r="AK55" s="41"/>
      <c r="AL55" s="41"/>
      <c r="AM55" s="41"/>
      <c r="AN55" s="41"/>
      <c r="AO55" s="41"/>
      <c r="AP55" s="41"/>
      <c r="AQ55" s="41"/>
      <c r="AR55" s="41"/>
      <c r="AS55" s="41"/>
      <c r="AT55" s="41"/>
      <c r="AU55" s="41"/>
      <c r="AV55" s="41"/>
      <c r="AW55" s="41"/>
      <c r="AX55" s="41"/>
      <c r="AY55" s="41"/>
      <c r="AZ55" s="41"/>
      <c r="BA55" s="41"/>
      <c r="BB55" s="41"/>
      <c r="BC55" s="41"/>
      <c r="BD55" s="41"/>
      <c r="BE55" s="41"/>
      <c r="BF55" s="41"/>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row>
    <row r="56" spans="10:158" x14ac:dyDescent="0.25">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row>
    <row r="57" spans="10:158" x14ac:dyDescent="0.25">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0:158" x14ac:dyDescent="0.25">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row>
    <row r="59" spans="10:158" x14ac:dyDescent="0.25">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row>
    <row r="60" spans="10:158" x14ac:dyDescent="0.25">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row>
    <row r="61" spans="10:158" x14ac:dyDescent="0.25">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row>
    <row r="62" spans="10:158" x14ac:dyDescent="0.25">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row>
    <row r="63" spans="10:158" x14ac:dyDescent="0.25">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row>
    <row r="64" spans="10:158" x14ac:dyDescent="0.25">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row>
    <row r="65" spans="10:158" x14ac:dyDescent="0.25">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row>
    <row r="66" spans="10:158" x14ac:dyDescent="0.25">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row>
    <row r="67" spans="10:158" x14ac:dyDescent="0.25">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row>
    <row r="68" spans="10:158" x14ac:dyDescent="0.25">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s="45"/>
      <c r="ES68"/>
      <c r="ET68"/>
      <c r="EU68"/>
      <c r="EV68"/>
      <c r="EW68"/>
      <c r="EX68"/>
      <c r="EY68"/>
      <c r="EZ68"/>
      <c r="FA68"/>
      <c r="FB68"/>
    </row>
    <row r="69" spans="10:158" x14ac:dyDescent="0.25">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row>
    <row r="70" spans="10:158" x14ac:dyDescent="0.25">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row>
    <row r="71" spans="10:158" x14ac:dyDescent="0.25">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row>
    <row r="72" spans="10:158" x14ac:dyDescent="0.25">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row>
    <row r="73" spans="10:158" x14ac:dyDescent="0.25">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row>
    <row r="74" spans="10:158" x14ac:dyDescent="0.25">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row>
    <row r="75" spans="10:158" x14ac:dyDescent="0.25">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row>
    <row r="76" spans="10:158" x14ac:dyDescent="0.25">
      <c r="J76" s="41"/>
      <c r="K76" s="41"/>
      <c r="L76" s="41"/>
      <c r="M76" s="41"/>
      <c r="N76" s="41"/>
      <c r="O76" s="41"/>
      <c r="P76" s="41"/>
      <c r="Q76" s="41"/>
      <c r="R76" s="41"/>
      <c r="S76" s="41"/>
      <c r="T76" s="41"/>
      <c r="U76" s="41"/>
      <c r="V76" s="41"/>
      <c r="W76" s="41"/>
      <c r="X76" s="41"/>
      <c r="Y76" s="41"/>
      <c r="Z76" s="41"/>
      <c r="AA76" s="41"/>
      <c r="AB76" s="41"/>
      <c r="AC76" s="41"/>
      <c r="AD76" s="41"/>
      <c r="AE76" s="41"/>
      <c r="AF76" s="41"/>
      <c r="AG76" s="41"/>
      <c r="AH76" s="41"/>
      <c r="AI76" s="41"/>
      <c r="AJ76" s="41"/>
      <c r="AK76" s="41"/>
      <c r="AL76" s="41"/>
      <c r="AM76" s="41"/>
      <c r="AN76" s="41"/>
      <c r="AO76" s="41"/>
      <c r="AP76" s="41"/>
      <c r="AQ76" s="41"/>
      <c r="AR76" s="41"/>
      <c r="AS76" s="41"/>
      <c r="AT76" s="41"/>
      <c r="AU76" s="41"/>
      <c r="AV76" s="41"/>
      <c r="AW76" s="41"/>
      <c r="AX76" s="41"/>
      <c r="AY76" s="41"/>
      <c r="AZ76" s="41"/>
      <c r="BA76" s="41"/>
      <c r="BB76" s="41"/>
      <c r="BC76" s="41"/>
      <c r="BD76" s="41"/>
      <c r="BE76" s="41"/>
      <c r="BF76" s="41"/>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row>
    <row r="77" spans="10:158" x14ac:dyDescent="0.25">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row>
    <row r="78" spans="10:158" x14ac:dyDescent="0.25">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row>
    <row r="79" spans="10:158" x14ac:dyDescent="0.25">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row>
    <row r="80" spans="10:158" x14ac:dyDescent="0.25">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row>
    <row r="81" spans="10:158" x14ac:dyDescent="0.25">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row>
    <row r="82" spans="10:158" x14ac:dyDescent="0.25">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row>
    <row r="83" spans="10:158" x14ac:dyDescent="0.25">
      <c r="J83" s="41"/>
      <c r="K83" s="41"/>
      <c r="L83" s="41"/>
      <c r="M83" s="41"/>
      <c r="N83" s="41"/>
      <c r="O83" s="41"/>
      <c r="P83" s="41"/>
      <c r="Q83" s="41"/>
      <c r="R83" s="41"/>
      <c r="S83" s="41"/>
      <c r="T83" s="41"/>
      <c r="U83" s="41"/>
      <c r="V83" s="41"/>
      <c r="W83" s="41"/>
      <c r="X83" s="41"/>
      <c r="Y83" s="41"/>
      <c r="Z83" s="41"/>
      <c r="AA83" s="41"/>
      <c r="AB83" s="41"/>
      <c r="AC83" s="41"/>
      <c r="AD83" s="41"/>
      <c r="AE83" s="41"/>
      <c r="AF83" s="41"/>
      <c r="AG83" s="41"/>
      <c r="AH83" s="41"/>
      <c r="AI83" s="41"/>
      <c r="AJ83" s="41"/>
      <c r="AK83" s="41"/>
      <c r="AL83" s="41"/>
      <c r="AM83" s="41"/>
      <c r="AN83" s="41"/>
      <c r="AO83" s="41"/>
      <c r="AP83" s="41"/>
      <c r="AQ83" s="41"/>
      <c r="AR83" s="41"/>
      <c r="AS83" s="41"/>
      <c r="AT83" s="41"/>
      <c r="AU83" s="41"/>
      <c r="AV83" s="41"/>
      <c r="AW83" s="41"/>
      <c r="AX83" s="41"/>
      <c r="AY83" s="41"/>
      <c r="AZ83" s="41"/>
      <c r="BA83" s="41"/>
      <c r="BB83" s="41"/>
      <c r="BC83" s="41"/>
      <c r="BD83" s="41"/>
      <c r="BE83" s="41"/>
      <c r="BF83" s="41"/>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row>
    <row r="84" spans="10:158" x14ac:dyDescent="0.25">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row>
    <row r="85" spans="10:158" x14ac:dyDescent="0.25">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row>
    <row r="86" spans="10:158" x14ac:dyDescent="0.25">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row>
    <row r="87" spans="10:158" x14ac:dyDescent="0.25">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row>
    <row r="88" spans="10:158" x14ac:dyDescent="0.25">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row>
    <row r="89" spans="10:158" x14ac:dyDescent="0.25">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row>
    <row r="90" spans="10:158" x14ac:dyDescent="0.25">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row>
    <row r="91" spans="10:158" x14ac:dyDescent="0.25">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row>
    <row r="92" spans="10:158" x14ac:dyDescent="0.25">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row>
    <row r="93" spans="10:158" x14ac:dyDescent="0.25">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row>
    <row r="94" spans="10:158" x14ac:dyDescent="0.25">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1"/>
      <c r="AI94" s="41"/>
      <c r="AJ94" s="41"/>
      <c r="AK94" s="41"/>
      <c r="AL94" s="41"/>
      <c r="AM94" s="41"/>
      <c r="AN94" s="41"/>
      <c r="AO94" s="41"/>
      <c r="AP94" s="41"/>
      <c r="AQ94" s="41"/>
      <c r="AR94" s="41"/>
      <c r="AS94" s="41"/>
      <c r="AT94" s="41"/>
      <c r="AU94" s="41"/>
      <c r="AV94" s="41"/>
      <c r="AW94" s="41"/>
      <c r="AX94" s="41"/>
      <c r="AY94" s="41"/>
      <c r="AZ94" s="41"/>
      <c r="BA94" s="41"/>
      <c r="BB94" s="41"/>
      <c r="BC94" s="41"/>
      <c r="BD94" s="41"/>
      <c r="BE94" s="41"/>
      <c r="BF94" s="41"/>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row>
    <row r="95" spans="10:158" x14ac:dyDescent="0.25">
      <c r="J95" s="41"/>
      <c r="K95" s="41"/>
      <c r="L95" s="41"/>
      <c r="M95" s="41"/>
      <c r="N95" s="41"/>
      <c r="O95" s="41"/>
      <c r="P95" s="41"/>
      <c r="Q95" s="41"/>
      <c r="R95" s="41"/>
      <c r="S95" s="41"/>
      <c r="T95" s="41"/>
      <c r="U95" s="41"/>
      <c r="V95" s="41"/>
      <c r="W95" s="41"/>
      <c r="X95" s="41"/>
      <c r="Y95" s="41"/>
      <c r="Z95" s="41"/>
      <c r="AA95" s="41"/>
      <c r="AB95" s="41"/>
      <c r="AC95" s="41"/>
      <c r="AD95" s="41"/>
      <c r="AE95" s="41"/>
      <c r="AF95" s="41"/>
      <c r="AG95" s="41"/>
      <c r="AH95" s="41"/>
      <c r="AI95" s="41"/>
      <c r="AJ95" s="41"/>
      <c r="AK95" s="41"/>
      <c r="AL95" s="41"/>
      <c r="AM95" s="41"/>
      <c r="AN95" s="41"/>
      <c r="AO95" s="41"/>
      <c r="AP95" s="41"/>
      <c r="AQ95" s="41"/>
      <c r="AR95" s="41"/>
      <c r="AS95" s="41"/>
      <c r="AT95" s="41"/>
      <c r="AU95" s="41"/>
      <c r="AV95" s="41"/>
      <c r="AW95" s="41"/>
      <c r="AX95" s="41"/>
      <c r="AY95" s="41"/>
      <c r="AZ95" s="41"/>
      <c r="BA95" s="41"/>
      <c r="BB95" s="41"/>
      <c r="BC95" s="41"/>
      <c r="BD95" s="41"/>
      <c r="BE95" s="41"/>
      <c r="BF95" s="41"/>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row>
    <row r="96" spans="10:158" x14ac:dyDescent="0.25">
      <c r="J96" s="41"/>
      <c r="K96" s="41"/>
      <c r="L96" s="41"/>
      <c r="M96" s="41"/>
      <c r="N96" s="41"/>
      <c r="O96" s="41"/>
      <c r="P96" s="41"/>
      <c r="Q96" s="41"/>
      <c r="R96" s="41"/>
      <c r="S96" s="41"/>
      <c r="T96" s="41"/>
      <c r="U96" s="41"/>
      <c r="V96" s="41"/>
      <c r="W96" s="41"/>
      <c r="X96" s="41"/>
      <c r="Y96" s="41"/>
      <c r="Z96" s="41"/>
      <c r="AA96" s="41"/>
      <c r="AB96" s="41"/>
      <c r="AC96" s="41"/>
      <c r="AD96" s="41"/>
      <c r="AE96" s="41"/>
      <c r="AF96" s="41"/>
      <c r="AG96" s="41"/>
      <c r="AH96" s="41"/>
      <c r="AI96" s="41"/>
      <c r="AJ96" s="41"/>
      <c r="AK96" s="41"/>
      <c r="AL96" s="41"/>
      <c r="AM96" s="41"/>
      <c r="AN96" s="41"/>
      <c r="AO96" s="41"/>
      <c r="AP96" s="41"/>
      <c r="AQ96" s="41"/>
      <c r="AR96" s="41"/>
      <c r="AS96" s="41"/>
      <c r="AT96" s="41"/>
      <c r="AU96" s="41"/>
      <c r="AV96" s="41"/>
      <c r="AW96" s="41"/>
      <c r="AX96" s="41"/>
      <c r="AY96" s="41"/>
      <c r="AZ96" s="41"/>
      <c r="BA96" s="41"/>
      <c r="BB96" s="41"/>
      <c r="BC96" s="41"/>
      <c r="BD96" s="41"/>
      <c r="BE96" s="41"/>
      <c r="BF96" s="41"/>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row>
    <row r="97" spans="10:158" x14ac:dyDescent="0.25">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row>
    <row r="98" spans="10:158" x14ac:dyDescent="0.25">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row>
    <row r="99" spans="10:158" x14ac:dyDescent="0.25">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row>
    <row r="100" spans="10:158" x14ac:dyDescent="0.25">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row>
    <row r="101" spans="10:158" x14ac:dyDescent="0.25">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row>
    <row r="102" spans="10:158" x14ac:dyDescent="0.25">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row>
    <row r="103" spans="10:158" x14ac:dyDescent="0.25">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row>
    <row r="104" spans="10:158" x14ac:dyDescent="0.25">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row>
    <row r="105" spans="10:158" x14ac:dyDescent="0.25">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row>
    <row r="106" spans="10:158" x14ac:dyDescent="0.25">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0:158" x14ac:dyDescent="0.25">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0:158" x14ac:dyDescent="0.25">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0:158" x14ac:dyDescent="0.25">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0:158" x14ac:dyDescent="0.25">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0:158" x14ac:dyDescent="0.25">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0:158" x14ac:dyDescent="0.25">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41"/>
      <c r="K127" s="41"/>
      <c r="L127" s="41"/>
      <c r="M127" s="41"/>
      <c r="N127" s="41"/>
      <c r="O127" s="41"/>
      <c r="P127" s="41"/>
      <c r="Q127" s="41"/>
      <c r="R127" s="41"/>
      <c r="S127" s="41"/>
      <c r="T127" s="41"/>
      <c r="U127" s="41"/>
      <c r="V127" s="41"/>
      <c r="W127" s="41"/>
      <c r="X127" s="41"/>
      <c r="Y127" s="41"/>
      <c r="Z127" s="41"/>
      <c r="AA127" s="41"/>
      <c r="AB127" s="41"/>
      <c r="AC127" s="41"/>
      <c r="AD127" s="41"/>
      <c r="AE127" s="41"/>
      <c r="AF127" s="41"/>
      <c r="AG127" s="41"/>
      <c r="AH127" s="41"/>
      <c r="AI127" s="41"/>
      <c r="AJ127" s="41"/>
      <c r="AK127" s="41"/>
      <c r="AL127" s="41"/>
      <c r="AM127" s="41"/>
      <c r="AN127" s="41"/>
      <c r="AO127" s="41"/>
      <c r="AP127" s="41"/>
      <c r="AQ127" s="41"/>
      <c r="AR127" s="41"/>
      <c r="AS127" s="41"/>
      <c r="AT127" s="41"/>
      <c r="AU127" s="41"/>
      <c r="AV127" s="41"/>
      <c r="AW127" s="41"/>
      <c r="AX127" s="41"/>
      <c r="AY127" s="41"/>
      <c r="AZ127" s="41"/>
      <c r="BA127" s="41"/>
      <c r="BB127" s="41"/>
      <c r="BC127" s="41"/>
      <c r="BD127" s="41"/>
      <c r="BE127" s="41"/>
      <c r="BF127" s="41"/>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41"/>
      <c r="K128" s="41"/>
      <c r="L128" s="41"/>
      <c r="M128" s="41"/>
      <c r="N128" s="41"/>
      <c r="O128" s="41"/>
      <c r="P128" s="41"/>
      <c r="Q128" s="41"/>
      <c r="R128" s="41"/>
      <c r="S128" s="41"/>
      <c r="T128" s="41"/>
      <c r="U128" s="41"/>
      <c r="V128" s="41"/>
      <c r="W128" s="41"/>
      <c r="X128" s="41"/>
      <c r="Y128" s="41"/>
      <c r="Z128" s="41"/>
      <c r="AA128" s="41"/>
      <c r="AB128" s="41"/>
      <c r="AC128" s="41"/>
      <c r="AD128" s="41"/>
      <c r="AE128" s="41"/>
      <c r="AF128" s="41"/>
      <c r="AG128" s="41"/>
      <c r="AH128" s="41"/>
      <c r="AI128" s="41"/>
      <c r="AJ128" s="41"/>
      <c r="AK128" s="41"/>
      <c r="AL128" s="41"/>
      <c r="AM128" s="41"/>
      <c r="AN128" s="41"/>
      <c r="AO128" s="41"/>
      <c r="AP128" s="41"/>
      <c r="AQ128" s="41"/>
      <c r="AR128" s="41"/>
      <c r="AS128" s="41"/>
      <c r="AT128" s="41"/>
      <c r="AU128" s="41"/>
      <c r="AV128" s="41"/>
      <c r="AW128" s="41"/>
      <c r="AX128" s="41"/>
      <c r="AY128" s="41"/>
      <c r="AZ128" s="41"/>
      <c r="BA128" s="41"/>
      <c r="BB128" s="41"/>
      <c r="BC128" s="41"/>
      <c r="BD128" s="41"/>
      <c r="BE128" s="41"/>
      <c r="BF128" s="41"/>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41"/>
      <c r="K130" s="41"/>
      <c r="L130" s="41"/>
      <c r="M130" s="41"/>
      <c r="N130" s="41"/>
      <c r="O130" s="41"/>
      <c r="P130" s="41"/>
      <c r="Q130" s="41"/>
      <c r="R130" s="41"/>
      <c r="S130" s="41"/>
      <c r="T130" s="41"/>
      <c r="U130" s="41"/>
      <c r="V130" s="41"/>
      <c r="W130" s="41"/>
      <c r="X130" s="41"/>
      <c r="Y130" s="41"/>
      <c r="Z130" s="41"/>
      <c r="AA130" s="41"/>
      <c r="AB130" s="41"/>
      <c r="AC130" s="41"/>
      <c r="AD130" s="41"/>
      <c r="AE130" s="41"/>
      <c r="AF130" s="41"/>
      <c r="AG130" s="41"/>
      <c r="AH130" s="41"/>
      <c r="AI130" s="41"/>
      <c r="AJ130" s="41"/>
      <c r="AK130" s="41"/>
      <c r="AL130" s="41"/>
      <c r="AM130" s="41"/>
      <c r="AN130" s="41"/>
      <c r="AO130" s="41"/>
      <c r="AP130" s="41"/>
      <c r="AQ130" s="41"/>
      <c r="AR130" s="41"/>
      <c r="AS130" s="41"/>
      <c r="AT130" s="41"/>
      <c r="AU130" s="41"/>
      <c r="AV130" s="41"/>
      <c r="AW130" s="41"/>
      <c r="AX130" s="41"/>
      <c r="AY130" s="41"/>
      <c r="AZ130" s="41"/>
      <c r="BA130" s="41"/>
      <c r="BB130" s="41"/>
      <c r="BC130" s="41"/>
      <c r="BD130" s="41"/>
      <c r="BE130" s="41"/>
      <c r="BF130" s="41"/>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41"/>
      <c r="K132" s="41"/>
      <c r="L132" s="41"/>
      <c r="M132" s="41"/>
      <c r="N132" s="41"/>
      <c r="O132" s="41"/>
      <c r="P132" s="41"/>
      <c r="Q132" s="41"/>
      <c r="R132" s="41"/>
      <c r="S132" s="41"/>
      <c r="T132" s="41"/>
      <c r="U132" s="41"/>
      <c r="V132" s="41"/>
      <c r="W132" s="41"/>
      <c r="X132" s="41"/>
      <c r="Y132" s="41"/>
      <c r="Z132" s="41"/>
      <c r="AA132" s="41"/>
      <c r="AB132" s="41"/>
      <c r="AC132" s="41"/>
      <c r="AD132" s="41"/>
      <c r="AE132" s="41"/>
      <c r="AF132" s="41"/>
      <c r="AG132" s="41"/>
      <c r="AH132" s="41"/>
      <c r="AI132" s="41"/>
      <c r="AJ132" s="41"/>
      <c r="AK132" s="41"/>
      <c r="AL132" s="41"/>
      <c r="AM132" s="41"/>
      <c r="AN132" s="41"/>
      <c r="AO132" s="41"/>
      <c r="AP132" s="41"/>
      <c r="AQ132" s="41"/>
      <c r="AR132" s="41"/>
      <c r="AS132" s="41"/>
      <c r="AT132" s="41"/>
      <c r="AU132" s="41"/>
      <c r="AV132" s="41"/>
      <c r="AW132" s="41"/>
      <c r="AX132" s="41"/>
      <c r="AY132" s="41"/>
      <c r="AZ132" s="41"/>
      <c r="BA132" s="41"/>
      <c r="BB132" s="41"/>
      <c r="BC132" s="41"/>
      <c r="BD132" s="41"/>
      <c r="BE132" s="41"/>
      <c r="BF132" s="41"/>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41"/>
      <c r="K133" s="41"/>
      <c r="L133" s="41"/>
      <c r="M133" s="41"/>
      <c r="N133" s="41"/>
      <c r="O133" s="41"/>
      <c r="P133" s="41"/>
      <c r="Q133" s="41"/>
      <c r="R133" s="41"/>
      <c r="S133" s="41"/>
      <c r="T133" s="41"/>
      <c r="U133" s="41"/>
      <c r="V133" s="41"/>
      <c r="W133" s="41"/>
      <c r="X133" s="41"/>
      <c r="Y133" s="41"/>
      <c r="Z133" s="41"/>
      <c r="AA133" s="41"/>
      <c r="AB133" s="41"/>
      <c r="AC133" s="41"/>
      <c r="AD133" s="41"/>
      <c r="AE133" s="41"/>
      <c r="AF133" s="41"/>
      <c r="AG133" s="41"/>
      <c r="AH133" s="41"/>
      <c r="AI133" s="41"/>
      <c r="AJ133" s="41"/>
      <c r="AK133" s="41"/>
      <c r="AL133" s="41"/>
      <c r="AM133" s="41"/>
      <c r="AN133" s="41"/>
      <c r="AO133" s="41"/>
      <c r="AP133" s="41"/>
      <c r="AQ133" s="41"/>
      <c r="AR133" s="41"/>
      <c r="AS133" s="41"/>
      <c r="AT133" s="41"/>
      <c r="AU133" s="41"/>
      <c r="AV133" s="41"/>
      <c r="AW133" s="41"/>
      <c r="AX133" s="41"/>
      <c r="AY133" s="41"/>
      <c r="AZ133" s="41"/>
      <c r="BA133" s="41"/>
      <c r="BB133" s="41"/>
      <c r="BC133" s="41"/>
      <c r="BD133" s="41"/>
      <c r="BE133" s="41"/>
      <c r="BF133" s="41"/>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41"/>
      <c r="K134" s="41"/>
      <c r="L134" s="41"/>
      <c r="M134" s="41"/>
      <c r="N134" s="41"/>
      <c r="O134" s="41"/>
      <c r="P134" s="41"/>
      <c r="Q134" s="41"/>
      <c r="R134" s="41"/>
      <c r="S134" s="41"/>
      <c r="T134" s="41"/>
      <c r="U134" s="41"/>
      <c r="V134" s="41"/>
      <c r="W134" s="41"/>
      <c r="X134" s="41"/>
      <c r="Y134" s="41"/>
      <c r="Z134" s="41"/>
      <c r="AA134" s="41"/>
      <c r="AB134" s="41"/>
      <c r="AC134" s="41"/>
      <c r="AD134" s="41"/>
      <c r="AE134" s="41"/>
      <c r="AF134" s="41"/>
      <c r="AG134" s="41"/>
      <c r="AH134" s="41"/>
      <c r="AI134" s="41"/>
      <c r="AJ134" s="41"/>
      <c r="AK134" s="41"/>
      <c r="AL134" s="41"/>
      <c r="AM134" s="41"/>
      <c r="AN134" s="41"/>
      <c r="AO134" s="41"/>
      <c r="AP134" s="41"/>
      <c r="AQ134" s="41"/>
      <c r="AR134" s="41"/>
      <c r="AS134" s="41"/>
      <c r="AT134" s="41"/>
      <c r="AU134" s="41"/>
      <c r="AV134" s="41"/>
      <c r="AW134" s="41"/>
      <c r="AX134" s="41"/>
      <c r="AY134" s="41"/>
      <c r="AZ134" s="41"/>
      <c r="BA134" s="41"/>
      <c r="BB134" s="41"/>
      <c r="BC134" s="41"/>
      <c r="BD134" s="41"/>
      <c r="BE134" s="41"/>
      <c r="BF134" s="41"/>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41"/>
      <c r="K135" s="41"/>
      <c r="L135" s="41"/>
      <c r="M135" s="41"/>
      <c r="N135" s="41"/>
      <c r="O135" s="41"/>
      <c r="P135" s="41"/>
      <c r="Q135" s="41"/>
      <c r="R135" s="41"/>
      <c r="S135" s="41"/>
      <c r="T135" s="41"/>
      <c r="U135" s="41"/>
      <c r="V135" s="41"/>
      <c r="W135" s="41"/>
      <c r="X135" s="41"/>
      <c r="Y135" s="41"/>
      <c r="Z135" s="41"/>
      <c r="AA135" s="41"/>
      <c r="AB135" s="41"/>
      <c r="AC135" s="41"/>
      <c r="AD135" s="41"/>
      <c r="AE135" s="41"/>
      <c r="AF135" s="41"/>
      <c r="AG135" s="41"/>
      <c r="AH135" s="41"/>
      <c r="AI135" s="41"/>
      <c r="AJ135" s="41"/>
      <c r="AK135" s="41"/>
      <c r="AL135" s="41"/>
      <c r="AM135" s="41"/>
      <c r="AN135" s="41"/>
      <c r="AO135" s="41"/>
      <c r="AP135" s="41"/>
      <c r="AQ135" s="41"/>
      <c r="AR135" s="41"/>
      <c r="AS135" s="41"/>
      <c r="AT135" s="41"/>
      <c r="AU135" s="41"/>
      <c r="AV135" s="41"/>
      <c r="AW135" s="41"/>
      <c r="AX135" s="41"/>
      <c r="AY135" s="41"/>
      <c r="AZ135" s="41"/>
      <c r="BA135" s="41"/>
      <c r="BB135" s="41"/>
      <c r="BC135" s="41"/>
      <c r="BD135" s="41"/>
      <c r="BE135" s="41"/>
      <c r="BF135" s="41"/>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41"/>
      <c r="K136" s="41"/>
      <c r="L136" s="41"/>
      <c r="M136" s="41"/>
      <c r="N136" s="41"/>
      <c r="O136" s="41"/>
      <c r="P136" s="41"/>
      <c r="Q136" s="41"/>
      <c r="R136" s="41"/>
      <c r="S136" s="41"/>
      <c r="T136" s="41"/>
      <c r="U136" s="41"/>
      <c r="V136" s="41"/>
      <c r="W136" s="41"/>
      <c r="X136" s="41"/>
      <c r="Y136" s="41"/>
      <c r="Z136" s="41"/>
      <c r="AA136" s="41"/>
      <c r="AB136" s="41"/>
      <c r="AC136" s="41"/>
      <c r="AD136" s="41"/>
      <c r="AE136" s="41"/>
      <c r="AF136" s="41"/>
      <c r="AG136" s="41"/>
      <c r="AH136" s="41"/>
      <c r="AI136" s="41"/>
      <c r="AJ136" s="41"/>
      <c r="AK136" s="41"/>
      <c r="AL136" s="41"/>
      <c r="AM136" s="41"/>
      <c r="AN136" s="41"/>
      <c r="AO136" s="41"/>
      <c r="AP136" s="41"/>
      <c r="AQ136" s="41"/>
      <c r="AR136" s="41"/>
      <c r="AS136" s="41"/>
      <c r="AT136" s="41"/>
      <c r="AU136" s="41"/>
      <c r="AV136" s="41"/>
      <c r="AW136" s="41"/>
      <c r="AX136" s="41"/>
      <c r="AY136" s="41"/>
      <c r="AZ136" s="41"/>
      <c r="BA136" s="41"/>
      <c r="BB136" s="41"/>
      <c r="BC136" s="41"/>
      <c r="BD136" s="41"/>
      <c r="BE136" s="41"/>
      <c r="BF136" s="41"/>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41"/>
      <c r="K137" s="41"/>
      <c r="L137" s="41"/>
      <c r="M137" s="41"/>
      <c r="N137" s="41"/>
      <c r="O137" s="41"/>
      <c r="P137" s="41"/>
      <c r="Q137" s="41"/>
      <c r="R137" s="41"/>
      <c r="S137" s="41"/>
      <c r="T137" s="41"/>
      <c r="U137" s="41"/>
      <c r="V137" s="41"/>
      <c r="W137" s="41"/>
      <c r="X137" s="41"/>
      <c r="Y137" s="41"/>
      <c r="Z137" s="41"/>
      <c r="AA137" s="41"/>
      <c r="AB137" s="41"/>
      <c r="AC137" s="41"/>
      <c r="AD137" s="41"/>
      <c r="AE137" s="41"/>
      <c r="AF137" s="41"/>
      <c r="AG137" s="41"/>
      <c r="AH137" s="41"/>
      <c r="AI137" s="41"/>
      <c r="AJ137" s="41"/>
      <c r="AK137" s="41"/>
      <c r="AL137" s="41"/>
      <c r="AM137" s="41"/>
      <c r="AN137" s="41"/>
      <c r="AO137" s="41"/>
      <c r="AP137" s="41"/>
      <c r="AQ137" s="41"/>
      <c r="AR137" s="41"/>
      <c r="AS137" s="41"/>
      <c r="AT137" s="41"/>
      <c r="AU137" s="41"/>
      <c r="AV137" s="41"/>
      <c r="AW137" s="41"/>
      <c r="AX137" s="41"/>
      <c r="AY137" s="41"/>
      <c r="AZ137" s="41"/>
      <c r="BA137" s="41"/>
      <c r="BB137" s="41"/>
      <c r="BC137" s="41"/>
      <c r="BD137" s="41"/>
      <c r="BE137" s="41"/>
      <c r="BF137" s="41"/>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41"/>
      <c r="K138" s="41"/>
      <c r="L138" s="41"/>
      <c r="M138" s="41"/>
      <c r="N138" s="41"/>
      <c r="O138" s="41"/>
      <c r="P138" s="41"/>
      <c r="Q138" s="41"/>
      <c r="R138" s="41"/>
      <c r="S138" s="41"/>
      <c r="T138" s="41"/>
      <c r="U138" s="41"/>
      <c r="V138" s="41"/>
      <c r="W138" s="41"/>
      <c r="X138" s="41"/>
      <c r="Y138" s="41"/>
      <c r="Z138" s="41"/>
      <c r="AA138" s="41"/>
      <c r="AB138" s="41"/>
      <c r="AC138" s="41"/>
      <c r="AD138" s="41"/>
      <c r="AE138" s="41"/>
      <c r="AF138" s="41"/>
      <c r="AG138" s="41"/>
      <c r="AH138" s="41"/>
      <c r="AI138" s="41"/>
      <c r="AJ138" s="41"/>
      <c r="AK138" s="41"/>
      <c r="AL138" s="41"/>
      <c r="AM138" s="41"/>
      <c r="AN138" s="41"/>
      <c r="AO138" s="41"/>
      <c r="AP138" s="41"/>
      <c r="AQ138" s="41"/>
      <c r="AR138" s="41"/>
      <c r="AS138" s="41"/>
      <c r="AT138" s="41"/>
      <c r="AU138" s="41"/>
      <c r="AV138" s="41"/>
      <c r="AW138" s="41"/>
      <c r="AX138" s="41"/>
      <c r="AY138" s="41"/>
      <c r="AZ138" s="41"/>
      <c r="BA138" s="41"/>
      <c r="BB138" s="41"/>
      <c r="BC138" s="41"/>
      <c r="BD138" s="41"/>
      <c r="BE138" s="41"/>
      <c r="BF138" s="41"/>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41"/>
      <c r="K139" s="41"/>
      <c r="L139" s="41"/>
      <c r="M139" s="41"/>
      <c r="N139" s="41"/>
      <c r="O139" s="41"/>
      <c r="P139" s="41"/>
      <c r="Q139" s="41"/>
      <c r="R139" s="41"/>
      <c r="S139" s="41"/>
      <c r="T139" s="41"/>
      <c r="U139" s="41"/>
      <c r="V139" s="41"/>
      <c r="W139" s="41"/>
      <c r="X139" s="41"/>
      <c r="Y139" s="41"/>
      <c r="Z139" s="41"/>
      <c r="AA139" s="41"/>
      <c r="AB139" s="41"/>
      <c r="AC139" s="41"/>
      <c r="AD139" s="41"/>
      <c r="AE139" s="41"/>
      <c r="AF139" s="41"/>
      <c r="AG139" s="41"/>
      <c r="AH139" s="41"/>
      <c r="AI139" s="41"/>
      <c r="AJ139" s="41"/>
      <c r="AK139" s="41"/>
      <c r="AL139" s="41"/>
      <c r="AM139" s="41"/>
      <c r="AN139" s="41"/>
      <c r="AO139" s="41"/>
      <c r="AP139" s="41"/>
      <c r="AQ139" s="41"/>
      <c r="AR139" s="41"/>
      <c r="AS139" s="41"/>
      <c r="AT139" s="41"/>
      <c r="AU139" s="41"/>
      <c r="AV139" s="41"/>
      <c r="AW139" s="41"/>
      <c r="AX139" s="41"/>
      <c r="AY139" s="41"/>
      <c r="AZ139" s="41"/>
      <c r="BA139" s="41"/>
      <c r="BB139" s="41"/>
      <c r="BC139" s="41"/>
      <c r="BD139" s="41"/>
      <c r="BE139" s="41"/>
      <c r="BF139" s="41"/>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41"/>
      <c r="K140" s="41"/>
      <c r="L140" s="41"/>
      <c r="M140" s="41"/>
      <c r="N140" s="41"/>
      <c r="O140" s="41"/>
      <c r="P140" s="41"/>
      <c r="Q140" s="41"/>
      <c r="R140" s="41"/>
      <c r="S140" s="41"/>
      <c r="T140" s="41"/>
      <c r="U140" s="41"/>
      <c r="V140" s="41"/>
      <c r="W140" s="41"/>
      <c r="X140" s="41"/>
      <c r="Y140" s="41"/>
      <c r="Z140" s="41"/>
      <c r="AA140" s="41"/>
      <c r="AB140" s="41"/>
      <c r="AC140" s="41"/>
      <c r="AD140" s="41"/>
      <c r="AE140" s="41"/>
      <c r="AF140" s="41"/>
      <c r="AG140" s="41"/>
      <c r="AH140" s="41"/>
      <c r="AI140" s="41"/>
      <c r="AJ140" s="41"/>
      <c r="AK140" s="41"/>
      <c r="AL140" s="41"/>
      <c r="AM140" s="41"/>
      <c r="AN140" s="41"/>
      <c r="AO140" s="41"/>
      <c r="AP140" s="41"/>
      <c r="AQ140" s="41"/>
      <c r="AR140" s="41"/>
      <c r="AS140" s="41"/>
      <c r="AT140" s="41"/>
      <c r="AU140" s="41"/>
      <c r="AV140" s="41"/>
      <c r="AW140" s="41"/>
      <c r="AX140" s="41"/>
      <c r="AY140" s="41"/>
      <c r="AZ140" s="41"/>
      <c r="BA140" s="41"/>
      <c r="BB140" s="41"/>
      <c r="BC140" s="41"/>
      <c r="BD140" s="41"/>
      <c r="BE140" s="41"/>
      <c r="BF140" s="41"/>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41"/>
      <c r="K141" s="41"/>
      <c r="L141" s="41"/>
      <c r="M141" s="41"/>
      <c r="N141" s="41"/>
      <c r="O141" s="41"/>
      <c r="P141" s="41"/>
      <c r="Q141" s="41"/>
      <c r="R141" s="41"/>
      <c r="S141" s="41"/>
      <c r="T141" s="41"/>
      <c r="U141" s="41"/>
      <c r="V141" s="41"/>
      <c r="W141" s="41"/>
      <c r="X141" s="41"/>
      <c r="Y141" s="41"/>
      <c r="Z141" s="41"/>
      <c r="AA141" s="41"/>
      <c r="AB141" s="41"/>
      <c r="AC141" s="41"/>
      <c r="AD141" s="41"/>
      <c r="AE141" s="41"/>
      <c r="AF141" s="41"/>
      <c r="AG141" s="41"/>
      <c r="AH141" s="41"/>
      <c r="AI141" s="41"/>
      <c r="AJ141" s="41"/>
      <c r="AK141" s="41"/>
      <c r="AL141" s="41"/>
      <c r="AM141" s="41"/>
      <c r="AN141" s="41"/>
      <c r="AO141" s="41"/>
      <c r="AP141" s="41"/>
      <c r="AQ141" s="41"/>
      <c r="AR141" s="41"/>
      <c r="AS141" s="41"/>
      <c r="AT141" s="41"/>
      <c r="AU141" s="41"/>
      <c r="AV141" s="41"/>
      <c r="AW141" s="41"/>
      <c r="AX141" s="41"/>
      <c r="AY141" s="41"/>
      <c r="AZ141" s="41"/>
      <c r="BA141" s="41"/>
      <c r="BB141" s="41"/>
      <c r="BC141" s="41"/>
      <c r="BD141" s="41"/>
      <c r="BE141" s="41"/>
      <c r="BF141" s="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41"/>
      <c r="K142" s="41"/>
      <c r="L142" s="41"/>
      <c r="M142" s="41"/>
      <c r="N142" s="41"/>
      <c r="O142" s="41"/>
      <c r="P142" s="41"/>
      <c r="Q142" s="41"/>
      <c r="R142" s="41"/>
      <c r="S142" s="41"/>
      <c r="T142" s="41"/>
      <c r="U142" s="41"/>
      <c r="V142" s="41"/>
      <c r="W142" s="41"/>
      <c r="X142" s="41"/>
      <c r="Y142" s="41"/>
      <c r="Z142" s="41"/>
      <c r="AA142" s="41"/>
      <c r="AB142" s="41"/>
      <c r="AC142" s="41"/>
      <c r="AD142" s="41"/>
      <c r="AE142" s="41"/>
      <c r="AF142" s="41"/>
      <c r="AG142" s="41"/>
      <c r="AH142" s="41"/>
      <c r="AI142" s="41"/>
      <c r="AJ142" s="41"/>
      <c r="AK142" s="41"/>
      <c r="AL142" s="41"/>
      <c r="AM142" s="41"/>
      <c r="AN142" s="41"/>
      <c r="AO142" s="41"/>
      <c r="AP142" s="41"/>
      <c r="AQ142" s="41"/>
      <c r="AR142" s="41"/>
      <c r="AS142" s="41"/>
      <c r="AT142" s="41"/>
      <c r="AU142" s="41"/>
      <c r="AV142" s="41"/>
      <c r="AW142" s="41"/>
      <c r="AX142" s="41"/>
      <c r="AY142" s="41"/>
      <c r="AZ142" s="41"/>
      <c r="BA142" s="41"/>
      <c r="BB142" s="41"/>
      <c r="BC142" s="41"/>
      <c r="BD142" s="41"/>
      <c r="BE142" s="41"/>
      <c r="BF142" s="41"/>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41"/>
      <c r="K144" s="41"/>
      <c r="L144" s="41"/>
      <c r="M144" s="41"/>
      <c r="N144" s="41"/>
      <c r="O144" s="41"/>
      <c r="P144" s="41"/>
      <c r="Q144" s="41"/>
      <c r="R144" s="41"/>
      <c r="S144" s="41"/>
      <c r="T144" s="41"/>
      <c r="U144" s="41"/>
      <c r="V144" s="41"/>
      <c r="W144" s="41"/>
      <c r="X144" s="41"/>
      <c r="Y144" s="41"/>
      <c r="Z144" s="41"/>
      <c r="AA144" s="41"/>
      <c r="AB144" s="41"/>
      <c r="AC144" s="41"/>
      <c r="AD144" s="41"/>
      <c r="AE144" s="41"/>
      <c r="AF144" s="41"/>
      <c r="AG144" s="41"/>
      <c r="AH144" s="41"/>
      <c r="AI144" s="41"/>
      <c r="AJ144" s="41"/>
      <c r="AK144" s="41"/>
      <c r="AL144" s="41"/>
      <c r="AM144" s="41"/>
      <c r="AN144" s="41"/>
      <c r="AO144" s="41"/>
      <c r="AP144" s="41"/>
      <c r="AQ144" s="41"/>
      <c r="AR144" s="41"/>
      <c r="AS144" s="41"/>
      <c r="AT144" s="41"/>
      <c r="AU144" s="41"/>
      <c r="AV144" s="41"/>
      <c r="AW144" s="41"/>
      <c r="AX144" s="41"/>
      <c r="AY144" s="41"/>
      <c r="AZ144" s="41"/>
      <c r="BA144" s="41"/>
      <c r="BB144" s="41"/>
      <c r="BC144" s="41"/>
      <c r="BD144" s="41"/>
      <c r="BE144" s="41"/>
      <c r="BF144" s="41"/>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41"/>
      <c r="K145" s="41"/>
      <c r="L145" s="41"/>
      <c r="M145" s="41"/>
      <c r="N145" s="41"/>
      <c r="O145" s="41"/>
      <c r="P145" s="41"/>
      <c r="Q145" s="41"/>
      <c r="R145" s="41"/>
      <c r="S145" s="41"/>
      <c r="T145" s="41"/>
      <c r="U145" s="41"/>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41"/>
      <c r="K146" s="41"/>
      <c r="L146" s="41"/>
      <c r="M146" s="41"/>
      <c r="N146" s="41"/>
      <c r="O146" s="41"/>
      <c r="P146" s="41"/>
      <c r="Q146" s="41"/>
      <c r="R146" s="41"/>
      <c r="S146" s="41"/>
      <c r="T146" s="41"/>
      <c r="U146" s="41"/>
      <c r="V146" s="41"/>
      <c r="W146" s="41"/>
      <c r="X146" s="41"/>
      <c r="Y146" s="41"/>
      <c r="Z146" s="41"/>
      <c r="AA146" s="41"/>
      <c r="AB146" s="41"/>
      <c r="AC146" s="41"/>
      <c r="AD146" s="41"/>
      <c r="AE146" s="41"/>
      <c r="AF146" s="41"/>
      <c r="AG146" s="41"/>
      <c r="AH146" s="41"/>
      <c r="AI146" s="41"/>
      <c r="AJ146" s="41"/>
      <c r="AK146" s="41"/>
      <c r="AL146" s="41"/>
      <c r="AM146" s="41"/>
      <c r="AN146" s="41"/>
      <c r="AO146" s="41"/>
      <c r="AP146" s="41"/>
      <c r="AQ146" s="41"/>
      <c r="AR146" s="41"/>
      <c r="AS146" s="41"/>
      <c r="AT146" s="41"/>
      <c r="AU146" s="41"/>
      <c r="AV146" s="41"/>
      <c r="AW146" s="41"/>
      <c r="AX146" s="41"/>
      <c r="AY146" s="41"/>
      <c r="AZ146" s="41"/>
      <c r="BA146" s="41"/>
      <c r="BB146" s="41"/>
      <c r="BC146" s="41"/>
      <c r="BD146" s="41"/>
      <c r="BE146" s="41"/>
      <c r="BF146" s="41"/>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41"/>
      <c r="K147" s="41"/>
      <c r="L147" s="41"/>
      <c r="M147" s="41"/>
      <c r="N147" s="41"/>
      <c r="O147" s="41"/>
      <c r="P147" s="41"/>
      <c r="Q147" s="41"/>
      <c r="R147" s="41"/>
      <c r="S147" s="41"/>
      <c r="T147" s="41"/>
      <c r="U147" s="41"/>
      <c r="V147" s="41"/>
      <c r="W147" s="41"/>
      <c r="X147" s="41"/>
      <c r="Y147" s="41"/>
      <c r="Z147" s="41"/>
      <c r="AA147" s="41"/>
      <c r="AB147" s="41"/>
      <c r="AC147" s="41"/>
      <c r="AD147" s="41"/>
      <c r="AE147" s="41"/>
      <c r="AF147" s="41"/>
      <c r="AG147" s="41"/>
      <c r="AH147" s="41"/>
      <c r="AI147" s="41"/>
      <c r="AJ147" s="41"/>
      <c r="AK147" s="41"/>
      <c r="AL147" s="41"/>
      <c r="AM147" s="41"/>
      <c r="AN147" s="41"/>
      <c r="AO147" s="41"/>
      <c r="AP147" s="41"/>
      <c r="AQ147" s="41"/>
      <c r="AR147" s="41"/>
      <c r="AS147" s="41"/>
      <c r="AT147" s="41"/>
      <c r="AU147" s="41"/>
      <c r="AV147" s="41"/>
      <c r="AW147" s="41"/>
      <c r="AX147" s="41"/>
      <c r="AY147" s="41"/>
      <c r="AZ147" s="41"/>
      <c r="BA147" s="41"/>
      <c r="BB147" s="41"/>
      <c r="BC147" s="41"/>
      <c r="BD147" s="41"/>
      <c r="BE147" s="41"/>
      <c r="BF147" s="41"/>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41"/>
      <c r="K148" s="41"/>
      <c r="L148" s="41"/>
      <c r="M148" s="41"/>
      <c r="N148" s="41"/>
      <c r="O148" s="41"/>
      <c r="P148" s="41"/>
      <c r="Q148" s="41"/>
      <c r="R148" s="41"/>
      <c r="S148" s="41"/>
      <c r="T148" s="41"/>
      <c r="U148" s="41"/>
      <c r="V148" s="41"/>
      <c r="W148" s="41"/>
      <c r="X148" s="41"/>
      <c r="Y148" s="41"/>
      <c r="Z148" s="41"/>
      <c r="AA148" s="41"/>
      <c r="AB148" s="41"/>
      <c r="AC148" s="41"/>
      <c r="AD148" s="41"/>
      <c r="AE148" s="41"/>
      <c r="AF148" s="41"/>
      <c r="AG148" s="41"/>
      <c r="AH148" s="41"/>
      <c r="AI148" s="41"/>
      <c r="AJ148" s="41"/>
      <c r="AK148" s="41"/>
      <c r="AL148" s="41"/>
      <c r="AM148" s="41"/>
      <c r="AN148" s="41"/>
      <c r="AO148" s="41"/>
      <c r="AP148" s="41"/>
      <c r="AQ148" s="41"/>
      <c r="AR148" s="41"/>
      <c r="AS148" s="41"/>
      <c r="AT148" s="41"/>
      <c r="AU148" s="41"/>
      <c r="AV148" s="41"/>
      <c r="AW148" s="41"/>
      <c r="AX148" s="41"/>
      <c r="AY148" s="41"/>
      <c r="AZ148" s="41"/>
      <c r="BA148" s="41"/>
      <c r="BB148" s="41"/>
      <c r="BC148" s="41"/>
      <c r="BD148" s="41"/>
      <c r="BE148" s="41"/>
      <c r="BF148" s="41"/>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41"/>
      <c r="K149" s="41"/>
      <c r="L149" s="41"/>
      <c r="M149" s="41"/>
      <c r="N149" s="41"/>
      <c r="O149" s="41"/>
      <c r="P149" s="41"/>
      <c r="Q149" s="41"/>
      <c r="R149" s="41"/>
      <c r="S149" s="41"/>
      <c r="T149" s="41"/>
      <c r="U149" s="41"/>
      <c r="V149" s="41"/>
      <c r="W149" s="41"/>
      <c r="X149" s="41"/>
      <c r="Y149" s="41"/>
      <c r="Z149" s="41"/>
      <c r="AA149" s="41"/>
      <c r="AB149" s="41"/>
      <c r="AC149" s="41"/>
      <c r="AD149" s="41"/>
      <c r="AE149" s="41"/>
      <c r="AF149" s="41"/>
      <c r="AG149" s="41"/>
      <c r="AH149" s="41"/>
      <c r="AI149" s="41"/>
      <c r="AJ149" s="41"/>
      <c r="AK149" s="41"/>
      <c r="AL149" s="41"/>
      <c r="AM149" s="41"/>
      <c r="AN149" s="41"/>
      <c r="AO149" s="41"/>
      <c r="AP149" s="41"/>
      <c r="AQ149" s="41"/>
      <c r="AR149" s="41"/>
      <c r="AS149" s="41"/>
      <c r="AT149" s="41"/>
      <c r="AU149" s="41"/>
      <c r="AV149" s="41"/>
      <c r="AW149" s="41"/>
      <c r="AX149" s="41"/>
      <c r="AY149" s="41"/>
      <c r="AZ149" s="41"/>
      <c r="BA149" s="41"/>
      <c r="BB149" s="41"/>
      <c r="BC149" s="41"/>
      <c r="BD149" s="41"/>
      <c r="BE149" s="41"/>
      <c r="BF149" s="41"/>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41"/>
      <c r="K150" s="41"/>
      <c r="L150" s="41"/>
      <c r="M150" s="41"/>
      <c r="N150" s="41"/>
      <c r="O150" s="41"/>
      <c r="P150" s="41"/>
      <c r="Q150" s="41"/>
      <c r="R150" s="41"/>
      <c r="S150" s="41"/>
      <c r="T150" s="41"/>
      <c r="U150" s="41"/>
      <c r="V150" s="41"/>
      <c r="W150" s="41"/>
      <c r="X150" s="41"/>
      <c r="Y150" s="41"/>
      <c r="Z150" s="41"/>
      <c r="AA150" s="41"/>
      <c r="AB150" s="41"/>
      <c r="AC150" s="41"/>
      <c r="AD150" s="41"/>
      <c r="AE150" s="41"/>
      <c r="AF150" s="41"/>
      <c r="AG150" s="41"/>
      <c r="AH150" s="41"/>
      <c r="AI150" s="41"/>
      <c r="AJ150" s="41"/>
      <c r="AK150" s="41"/>
      <c r="AL150" s="41"/>
      <c r="AM150" s="41"/>
      <c r="AN150" s="41"/>
      <c r="AO150" s="41"/>
      <c r="AP150" s="41"/>
      <c r="AQ150" s="41"/>
      <c r="AR150" s="41"/>
      <c r="AS150" s="41"/>
      <c r="AT150" s="41"/>
      <c r="AU150" s="41"/>
      <c r="AV150" s="41"/>
      <c r="AW150" s="41"/>
      <c r="AX150" s="41"/>
      <c r="AY150" s="41"/>
      <c r="AZ150" s="41"/>
      <c r="BA150" s="41"/>
      <c r="BB150" s="41"/>
      <c r="BC150" s="41"/>
      <c r="BD150" s="41"/>
      <c r="BE150" s="41"/>
      <c r="BF150" s="41"/>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41"/>
      <c r="K151" s="41"/>
      <c r="L151" s="41"/>
      <c r="M151" s="41"/>
      <c r="N151" s="41"/>
      <c r="O151" s="41"/>
      <c r="P151" s="41"/>
      <c r="Q151" s="41"/>
      <c r="R151" s="41"/>
      <c r="S151" s="41"/>
      <c r="T151" s="41"/>
      <c r="U151" s="41"/>
      <c r="V151" s="41"/>
      <c r="W151" s="41"/>
      <c r="X151" s="41"/>
      <c r="Y151" s="41"/>
      <c r="Z151" s="41"/>
      <c r="AA151" s="41"/>
      <c r="AB151" s="41"/>
      <c r="AC151" s="41"/>
      <c r="AD151" s="41"/>
      <c r="AE151" s="41"/>
      <c r="AF151" s="41"/>
      <c r="AG151" s="41"/>
      <c r="AH151" s="41"/>
      <c r="AI151" s="41"/>
      <c r="AJ151" s="41"/>
      <c r="AK151" s="41"/>
      <c r="AL151" s="41"/>
      <c r="AM151" s="41"/>
      <c r="AN151" s="41"/>
      <c r="AO151" s="41"/>
      <c r="AP151" s="41"/>
      <c r="AQ151" s="41"/>
      <c r="AR151" s="41"/>
      <c r="AS151" s="41"/>
      <c r="AT151" s="41"/>
      <c r="AU151" s="41"/>
      <c r="AV151" s="41"/>
      <c r="AW151" s="41"/>
      <c r="AX151" s="41"/>
      <c r="AY151" s="41"/>
      <c r="AZ151" s="41"/>
      <c r="BA151" s="41"/>
      <c r="BB151" s="41"/>
      <c r="BC151" s="41"/>
      <c r="BD151" s="41"/>
      <c r="BE151" s="41"/>
      <c r="BF151" s="4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41"/>
      <c r="K152" s="41"/>
      <c r="L152" s="41"/>
      <c r="M152" s="41"/>
      <c r="N152" s="41"/>
      <c r="O152" s="41"/>
      <c r="P152" s="41"/>
      <c r="Q152" s="41"/>
      <c r="R152" s="41"/>
      <c r="S152" s="41"/>
      <c r="T152" s="41"/>
      <c r="U152" s="41"/>
      <c r="V152" s="41"/>
      <c r="W152" s="41"/>
      <c r="X152" s="41"/>
      <c r="Y152" s="41"/>
      <c r="Z152" s="41"/>
      <c r="AA152" s="41"/>
      <c r="AB152" s="41"/>
      <c r="AC152" s="41"/>
      <c r="AD152" s="41"/>
      <c r="AE152" s="41"/>
      <c r="AF152" s="41"/>
      <c r="AG152" s="41"/>
      <c r="AH152" s="41"/>
      <c r="AI152" s="41"/>
      <c r="AJ152" s="41"/>
      <c r="AK152" s="41"/>
      <c r="AL152" s="41"/>
      <c r="AM152" s="41"/>
      <c r="AN152" s="41"/>
      <c r="AO152" s="41"/>
      <c r="AP152" s="41"/>
      <c r="AQ152" s="41"/>
      <c r="AR152" s="41"/>
      <c r="AS152" s="41"/>
      <c r="AT152" s="41"/>
      <c r="AU152" s="41"/>
      <c r="AV152" s="41"/>
      <c r="AW152" s="41"/>
      <c r="AX152" s="41"/>
      <c r="AY152" s="41"/>
      <c r="AZ152" s="41"/>
      <c r="BA152" s="41"/>
      <c r="BB152" s="41"/>
      <c r="BC152" s="41"/>
      <c r="BD152" s="41"/>
      <c r="BE152" s="41"/>
      <c r="BF152" s="41"/>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41"/>
      <c r="K153" s="41"/>
      <c r="L153" s="41"/>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41"/>
      <c r="AO153" s="41"/>
      <c r="AP153" s="41"/>
      <c r="AQ153" s="41"/>
      <c r="AR153" s="41"/>
      <c r="AS153" s="41"/>
      <c r="AT153" s="41"/>
      <c r="AU153" s="41"/>
      <c r="AV153" s="41"/>
      <c r="AW153" s="41"/>
      <c r="AX153" s="41"/>
      <c r="AY153" s="41"/>
      <c r="AZ153" s="41"/>
      <c r="BA153" s="41"/>
      <c r="BB153" s="41"/>
      <c r="BC153" s="41"/>
      <c r="BD153" s="41"/>
      <c r="BE153" s="41"/>
      <c r="BF153" s="41"/>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41"/>
      <c r="K154" s="41"/>
      <c r="L154" s="41"/>
      <c r="M154" s="41"/>
      <c r="N154" s="41"/>
      <c r="O154" s="41"/>
      <c r="P154" s="41"/>
      <c r="Q154" s="41"/>
      <c r="R154" s="41"/>
      <c r="S154" s="41"/>
      <c r="T154" s="41"/>
      <c r="U154" s="41"/>
      <c r="V154" s="41"/>
      <c r="W154" s="41"/>
      <c r="X154" s="41"/>
      <c r="Y154" s="41"/>
      <c r="Z154" s="41"/>
      <c r="AA154" s="41"/>
      <c r="AB154" s="41"/>
      <c r="AC154" s="41"/>
      <c r="AD154" s="41"/>
      <c r="AE154" s="41"/>
      <c r="AF154" s="41"/>
      <c r="AG154" s="41"/>
      <c r="AH154" s="41"/>
      <c r="AI154" s="41"/>
      <c r="AJ154" s="41"/>
      <c r="AK154" s="41"/>
      <c r="AL154" s="41"/>
      <c r="AM154" s="41"/>
      <c r="AN154" s="41"/>
      <c r="AO154" s="41"/>
      <c r="AP154" s="41"/>
      <c r="AQ154" s="41"/>
      <c r="AR154" s="41"/>
      <c r="AS154" s="41"/>
      <c r="AT154" s="41"/>
      <c r="AU154" s="41"/>
      <c r="AV154" s="41"/>
      <c r="AW154" s="41"/>
      <c r="AX154" s="41"/>
      <c r="AY154" s="41"/>
      <c r="AZ154" s="41"/>
      <c r="BA154" s="41"/>
      <c r="BB154" s="41"/>
      <c r="BC154" s="41"/>
      <c r="BD154" s="41"/>
      <c r="BE154" s="41"/>
      <c r="BF154" s="41"/>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41"/>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41"/>
      <c r="BA155" s="41"/>
      <c r="BB155" s="41"/>
      <c r="BC155" s="41"/>
      <c r="BD155" s="41"/>
      <c r="BE155" s="41"/>
      <c r="BF155" s="41"/>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41"/>
      <c r="K156" s="41"/>
      <c r="L156" s="41"/>
      <c r="M156" s="41"/>
      <c r="N156" s="41"/>
      <c r="O156" s="41"/>
      <c r="P156" s="41"/>
      <c r="Q156" s="41"/>
      <c r="R156" s="41"/>
      <c r="S156" s="41"/>
      <c r="T156" s="41"/>
      <c r="U156" s="41"/>
      <c r="V156" s="41"/>
      <c r="W156" s="41"/>
      <c r="X156" s="41"/>
      <c r="Y156" s="41"/>
      <c r="Z156" s="41"/>
      <c r="AA156" s="41"/>
      <c r="AB156" s="41"/>
      <c r="AC156" s="41"/>
      <c r="AD156" s="41"/>
      <c r="AE156" s="41"/>
      <c r="AF156" s="41"/>
      <c r="AG156" s="41"/>
      <c r="AH156" s="41"/>
      <c r="AI156" s="41"/>
      <c r="AJ156" s="41"/>
      <c r="AK156" s="41"/>
      <c r="AL156" s="41"/>
      <c r="AM156" s="41"/>
      <c r="AN156" s="41"/>
      <c r="AO156" s="41"/>
      <c r="AP156" s="41"/>
      <c r="AQ156" s="41"/>
      <c r="AR156" s="41"/>
      <c r="AS156" s="41"/>
      <c r="AT156" s="41"/>
      <c r="AU156" s="41"/>
      <c r="AV156" s="41"/>
      <c r="AW156" s="41"/>
      <c r="AX156" s="41"/>
      <c r="AY156" s="41"/>
      <c r="AZ156" s="41"/>
      <c r="BA156" s="41"/>
      <c r="BB156" s="41"/>
      <c r="BC156" s="41"/>
      <c r="BD156" s="41"/>
      <c r="BE156" s="41"/>
      <c r="BF156" s="41"/>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41"/>
      <c r="K157" s="41"/>
      <c r="L157" s="41"/>
      <c r="M157" s="41"/>
      <c r="N157" s="41"/>
      <c r="O157" s="41"/>
      <c r="P157" s="41"/>
      <c r="Q157" s="41"/>
      <c r="R157" s="41"/>
      <c r="S157" s="41"/>
      <c r="T157" s="41"/>
      <c r="U157" s="41"/>
      <c r="V157" s="41"/>
      <c r="W157" s="41"/>
      <c r="X157" s="41"/>
      <c r="Y157" s="41"/>
      <c r="Z157" s="41"/>
      <c r="AA157" s="41"/>
      <c r="AB157" s="41"/>
      <c r="AC157" s="41"/>
      <c r="AD157" s="41"/>
      <c r="AE157" s="41"/>
      <c r="AF157" s="41"/>
      <c r="AG157" s="41"/>
      <c r="AH157" s="41"/>
      <c r="AI157" s="41"/>
      <c r="AJ157" s="41"/>
      <c r="AK157" s="41"/>
      <c r="AL157" s="41"/>
      <c r="AM157" s="41"/>
      <c r="AN157" s="41"/>
      <c r="AO157" s="41"/>
      <c r="AP157" s="41"/>
      <c r="AQ157" s="41"/>
      <c r="AR157" s="41"/>
      <c r="AS157" s="41"/>
      <c r="AT157" s="41"/>
      <c r="AU157" s="41"/>
      <c r="AV157" s="41"/>
      <c r="AW157" s="41"/>
      <c r="AX157" s="41"/>
      <c r="AY157" s="41"/>
      <c r="AZ157" s="41"/>
      <c r="BA157" s="41"/>
      <c r="BB157" s="41"/>
      <c r="BC157" s="41"/>
      <c r="BD157" s="41"/>
      <c r="BE157" s="41"/>
      <c r="BF157" s="41"/>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41"/>
      <c r="K158" s="41"/>
      <c r="L158" s="41"/>
      <c r="M158" s="41"/>
      <c r="N158" s="41"/>
      <c r="O158" s="41"/>
      <c r="P158" s="41"/>
      <c r="Q158" s="41"/>
      <c r="R158" s="41"/>
      <c r="S158" s="41"/>
      <c r="T158" s="41"/>
      <c r="U158" s="41"/>
      <c r="V158" s="41"/>
      <c r="W158" s="41"/>
      <c r="X158" s="41"/>
      <c r="Y158" s="41"/>
      <c r="Z158" s="41"/>
      <c r="AA158" s="41"/>
      <c r="AB158" s="41"/>
      <c r="AC158" s="41"/>
      <c r="AD158" s="41"/>
      <c r="AE158" s="41"/>
      <c r="AF158" s="41"/>
      <c r="AG158" s="41"/>
      <c r="AH158" s="41"/>
      <c r="AI158" s="41"/>
      <c r="AJ158" s="41"/>
      <c r="AK158" s="41"/>
      <c r="AL158" s="41"/>
      <c r="AM158" s="41"/>
      <c r="AN158" s="41"/>
      <c r="AO158" s="41"/>
      <c r="AP158" s="41"/>
      <c r="AQ158" s="41"/>
      <c r="AR158" s="41"/>
      <c r="AS158" s="41"/>
      <c r="AT158" s="41"/>
      <c r="AU158" s="41"/>
      <c r="AV158" s="41"/>
      <c r="AW158" s="41"/>
      <c r="AX158" s="41"/>
      <c r="AY158" s="41"/>
      <c r="AZ158" s="41"/>
      <c r="BA158" s="41"/>
      <c r="BB158" s="41"/>
      <c r="BC158" s="41"/>
      <c r="BD158" s="41"/>
      <c r="BE158" s="41"/>
      <c r="BF158" s="41"/>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41"/>
      <c r="K159" s="41"/>
      <c r="L159" s="41"/>
      <c r="M159" s="41"/>
      <c r="N159" s="41"/>
      <c r="O159" s="41"/>
      <c r="P159" s="41"/>
      <c r="Q159" s="41"/>
      <c r="R159" s="41"/>
      <c r="S159" s="41"/>
      <c r="T159" s="41"/>
      <c r="U159" s="41"/>
      <c r="V159" s="41"/>
      <c r="W159" s="41"/>
      <c r="X159" s="41"/>
      <c r="Y159" s="41"/>
      <c r="Z159" s="41"/>
      <c r="AA159" s="41"/>
      <c r="AB159" s="41"/>
      <c r="AC159" s="41"/>
      <c r="AD159" s="41"/>
      <c r="AE159" s="41"/>
      <c r="AF159" s="41"/>
      <c r="AG159" s="41"/>
      <c r="AH159" s="41"/>
      <c r="AI159" s="41"/>
      <c r="AJ159" s="41"/>
      <c r="AK159" s="41"/>
      <c r="AL159" s="41"/>
      <c r="AM159" s="41"/>
      <c r="AN159" s="41"/>
      <c r="AO159" s="41"/>
      <c r="AP159" s="41"/>
      <c r="AQ159" s="41"/>
      <c r="AR159" s="41"/>
      <c r="AS159" s="41"/>
      <c r="AT159" s="41"/>
      <c r="AU159" s="41"/>
      <c r="AV159" s="41"/>
      <c r="AW159" s="41"/>
      <c r="AX159" s="41"/>
      <c r="AY159" s="41"/>
      <c r="AZ159" s="41"/>
      <c r="BA159" s="41"/>
      <c r="BB159" s="41"/>
      <c r="BC159" s="41"/>
      <c r="BD159" s="41"/>
      <c r="BE159" s="41"/>
      <c r="BF159" s="41"/>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41"/>
      <c r="K160" s="41"/>
      <c r="L160" s="41"/>
      <c r="M160" s="41"/>
      <c r="N160" s="41"/>
      <c r="O160" s="41"/>
      <c r="P160" s="41"/>
      <c r="Q160" s="41"/>
      <c r="R160" s="41"/>
      <c r="S160" s="41"/>
      <c r="T160" s="41"/>
      <c r="U160" s="41"/>
      <c r="V160" s="41"/>
      <c r="W160" s="41"/>
      <c r="X160" s="41"/>
      <c r="Y160" s="41"/>
      <c r="Z160" s="41"/>
      <c r="AA160" s="41"/>
      <c r="AB160" s="41"/>
      <c r="AC160" s="41"/>
      <c r="AD160" s="41"/>
      <c r="AE160" s="41"/>
      <c r="AF160" s="41"/>
      <c r="AG160" s="41"/>
      <c r="AH160" s="41"/>
      <c r="AI160" s="41"/>
      <c r="AJ160" s="41"/>
      <c r="AK160" s="41"/>
      <c r="AL160" s="41"/>
      <c r="AM160" s="41"/>
      <c r="AN160" s="41"/>
      <c r="AO160" s="41"/>
      <c r="AP160" s="41"/>
      <c r="AQ160" s="41"/>
      <c r="AR160" s="41"/>
      <c r="AS160" s="41"/>
      <c r="AT160" s="41"/>
      <c r="AU160" s="41"/>
      <c r="AV160" s="41"/>
      <c r="AW160" s="41"/>
      <c r="AX160" s="41"/>
      <c r="AY160" s="41"/>
      <c r="AZ160" s="41"/>
      <c r="BA160" s="41"/>
      <c r="BB160" s="41"/>
      <c r="BC160" s="41"/>
      <c r="BD160" s="41"/>
      <c r="BE160" s="41"/>
      <c r="BF160" s="41"/>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41"/>
      <c r="K161" s="41"/>
      <c r="L161" s="41"/>
      <c r="M161" s="41"/>
      <c r="N161" s="41"/>
      <c r="O161" s="41"/>
      <c r="P161" s="41"/>
      <c r="Q161" s="41"/>
      <c r="R161" s="41"/>
      <c r="S161" s="41"/>
      <c r="T161" s="41"/>
      <c r="U161" s="41"/>
      <c r="V161" s="41"/>
      <c r="W161" s="41"/>
      <c r="X161" s="41"/>
      <c r="Y161" s="41"/>
      <c r="Z161" s="41"/>
      <c r="AA161" s="41"/>
      <c r="AB161" s="41"/>
      <c r="AC161" s="41"/>
      <c r="AD161" s="41"/>
      <c r="AE161" s="41"/>
      <c r="AF161" s="41"/>
      <c r="AG161" s="41"/>
      <c r="AH161" s="41"/>
      <c r="AI161" s="41"/>
      <c r="AJ161" s="41"/>
      <c r="AK161" s="41"/>
      <c r="AL161" s="41"/>
      <c r="AM161" s="41"/>
      <c r="AN161" s="41"/>
      <c r="AO161" s="41"/>
      <c r="AP161" s="41"/>
      <c r="AQ161" s="41"/>
      <c r="AR161" s="41"/>
      <c r="AS161" s="41"/>
      <c r="AT161" s="41"/>
      <c r="AU161" s="41"/>
      <c r="AV161" s="41"/>
      <c r="AW161" s="41"/>
      <c r="AX161" s="41"/>
      <c r="AY161" s="41"/>
      <c r="AZ161" s="41"/>
      <c r="BA161" s="41"/>
      <c r="BB161" s="41"/>
      <c r="BC161" s="41"/>
      <c r="BD161" s="41"/>
      <c r="BE161" s="41"/>
      <c r="BF161" s="4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41"/>
      <c r="K162" s="41"/>
      <c r="L162" s="41"/>
      <c r="M162" s="41"/>
      <c r="N162" s="41"/>
      <c r="O162" s="41"/>
      <c r="P162" s="41"/>
      <c r="Q162" s="41"/>
      <c r="R162" s="41"/>
      <c r="S162" s="41"/>
      <c r="T162" s="41"/>
      <c r="U162" s="41"/>
      <c r="V162" s="41"/>
      <c r="W162" s="41"/>
      <c r="X162" s="41"/>
      <c r="Y162" s="41"/>
      <c r="Z162" s="41"/>
      <c r="AA162" s="4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41"/>
      <c r="AZ162" s="41"/>
      <c r="BA162" s="41"/>
      <c r="BB162" s="41"/>
      <c r="BC162" s="41"/>
      <c r="BD162" s="41"/>
      <c r="BE162" s="41"/>
      <c r="BF162" s="41"/>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41"/>
      <c r="K163" s="41"/>
      <c r="L163" s="41"/>
      <c r="M163" s="41"/>
      <c r="N163" s="41"/>
      <c r="O163" s="41"/>
      <c r="P163" s="41"/>
      <c r="Q163" s="41"/>
      <c r="R163" s="41"/>
      <c r="S163" s="41"/>
      <c r="T163" s="41"/>
      <c r="U163" s="41"/>
      <c r="V163" s="41"/>
      <c r="W163" s="41"/>
      <c r="X163" s="41"/>
      <c r="Y163" s="41"/>
      <c r="Z163" s="41"/>
      <c r="AA163" s="41"/>
      <c r="AB163" s="41"/>
      <c r="AC163" s="41"/>
      <c r="AD163" s="41"/>
      <c r="AE163" s="41"/>
      <c r="AF163" s="41"/>
      <c r="AG163" s="41"/>
      <c r="AH163" s="41"/>
      <c r="AI163" s="41"/>
      <c r="AJ163" s="41"/>
      <c r="AK163" s="41"/>
      <c r="AL163" s="41"/>
      <c r="AM163" s="41"/>
      <c r="AN163" s="41"/>
      <c r="AO163" s="41"/>
      <c r="AP163" s="41"/>
      <c r="AQ163" s="41"/>
      <c r="AR163" s="41"/>
      <c r="AS163" s="41"/>
      <c r="AT163" s="41"/>
      <c r="AU163" s="41"/>
      <c r="AV163" s="41"/>
      <c r="AW163" s="41"/>
      <c r="AX163" s="41"/>
      <c r="AY163" s="41"/>
      <c r="AZ163" s="41"/>
      <c r="BA163" s="41"/>
      <c r="BB163" s="41"/>
      <c r="BC163" s="41"/>
      <c r="BD163" s="41"/>
      <c r="BE163" s="41"/>
      <c r="BF163" s="41"/>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41"/>
      <c r="K164" s="41"/>
      <c r="L164" s="41"/>
      <c r="M164" s="41"/>
      <c r="N164" s="41"/>
      <c r="O164" s="41"/>
      <c r="P164" s="41"/>
      <c r="Q164" s="41"/>
      <c r="R164" s="41"/>
      <c r="S164" s="41"/>
      <c r="T164" s="41"/>
      <c r="U164" s="41"/>
      <c r="V164" s="41"/>
      <c r="W164" s="41"/>
      <c r="X164" s="41"/>
      <c r="Y164" s="41"/>
      <c r="Z164" s="41"/>
      <c r="AA164" s="41"/>
      <c r="AB164" s="41"/>
      <c r="AC164" s="41"/>
      <c r="AD164" s="41"/>
      <c r="AE164" s="41"/>
      <c r="AF164" s="41"/>
      <c r="AG164" s="41"/>
      <c r="AH164" s="41"/>
      <c r="AI164" s="41"/>
      <c r="AJ164" s="41"/>
      <c r="AK164" s="41"/>
      <c r="AL164" s="41"/>
      <c r="AM164" s="41"/>
      <c r="AN164" s="41"/>
      <c r="AO164" s="41"/>
      <c r="AP164" s="41"/>
      <c r="AQ164" s="41"/>
      <c r="AR164" s="41"/>
      <c r="AS164" s="41"/>
      <c r="AT164" s="41"/>
      <c r="AU164" s="41"/>
      <c r="AV164" s="41"/>
      <c r="AW164" s="41"/>
      <c r="AX164" s="41"/>
      <c r="AY164" s="41"/>
      <c r="AZ164" s="41"/>
      <c r="BA164" s="41"/>
      <c r="BB164" s="41"/>
      <c r="BC164" s="41"/>
      <c r="BD164" s="41"/>
      <c r="BE164" s="41"/>
      <c r="BF164" s="41"/>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41"/>
      <c r="K165" s="41"/>
      <c r="L165" s="41"/>
      <c r="M165" s="41"/>
      <c r="N165" s="41"/>
      <c r="O165" s="41"/>
      <c r="P165" s="41"/>
      <c r="Q165" s="41"/>
      <c r="R165" s="41"/>
      <c r="S165" s="41"/>
      <c r="T165" s="41"/>
      <c r="U165" s="41"/>
      <c r="V165" s="41"/>
      <c r="W165" s="41"/>
      <c r="X165" s="41"/>
      <c r="Y165" s="41"/>
      <c r="Z165" s="41"/>
      <c r="AA165" s="41"/>
      <c r="AB165" s="41"/>
      <c r="AC165" s="41"/>
      <c r="AD165" s="41"/>
      <c r="AE165" s="41"/>
      <c r="AF165" s="41"/>
      <c r="AG165" s="41"/>
      <c r="AH165" s="41"/>
      <c r="AI165" s="41"/>
      <c r="AJ165" s="41"/>
      <c r="AK165" s="41"/>
      <c r="AL165" s="41"/>
      <c r="AM165" s="41"/>
      <c r="AN165" s="41"/>
      <c r="AO165" s="41"/>
      <c r="AP165" s="41"/>
      <c r="AQ165" s="41"/>
      <c r="AR165" s="41"/>
      <c r="AS165" s="41"/>
      <c r="AT165" s="41"/>
      <c r="AU165" s="41"/>
      <c r="AV165" s="41"/>
      <c r="AW165" s="41"/>
      <c r="AX165" s="41"/>
      <c r="AY165" s="41"/>
      <c r="AZ165" s="41"/>
      <c r="BA165" s="41"/>
      <c r="BB165" s="41"/>
      <c r="BC165" s="41"/>
      <c r="BD165" s="41"/>
      <c r="BE165" s="41"/>
      <c r="BF165" s="41"/>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41"/>
      <c r="K166" s="41"/>
      <c r="L166" s="41"/>
      <c r="M166" s="41"/>
      <c r="N166" s="41"/>
      <c r="O166" s="41"/>
      <c r="P166" s="41"/>
      <c r="Q166" s="41"/>
      <c r="R166" s="41"/>
      <c r="S166" s="41"/>
      <c r="T166" s="41"/>
      <c r="U166" s="41"/>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41"/>
      <c r="K167" s="41"/>
      <c r="L167" s="41"/>
      <c r="M167" s="41"/>
      <c r="N167" s="41"/>
      <c r="O167" s="41"/>
      <c r="P167" s="41"/>
      <c r="Q167" s="41"/>
      <c r="R167" s="41"/>
      <c r="S167" s="41"/>
      <c r="T167" s="41"/>
      <c r="U167" s="41"/>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41"/>
      <c r="BA167" s="41"/>
      <c r="BB167" s="41"/>
      <c r="BC167" s="41"/>
      <c r="BD167" s="41"/>
      <c r="BE167" s="41"/>
      <c r="BF167" s="41"/>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41"/>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41"/>
      <c r="BA168" s="41"/>
      <c r="BB168" s="41"/>
      <c r="BC168" s="41"/>
      <c r="BD168" s="41"/>
      <c r="BE168" s="41"/>
      <c r="BF168" s="41"/>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41"/>
      <c r="K169" s="41"/>
      <c r="L169" s="41"/>
      <c r="M169" s="41"/>
      <c r="N169" s="41"/>
      <c r="O169" s="41"/>
      <c r="P169" s="41"/>
      <c r="Q169" s="41"/>
      <c r="R169" s="41"/>
      <c r="S169" s="41"/>
      <c r="T169" s="41"/>
      <c r="U169" s="41"/>
      <c r="V169" s="41"/>
      <c r="W169" s="41"/>
      <c r="X169" s="41"/>
      <c r="Y169" s="41"/>
      <c r="Z169" s="41"/>
      <c r="AA169" s="41"/>
      <c r="AB169" s="41"/>
      <c r="AC169" s="41"/>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41"/>
      <c r="AZ169" s="41"/>
      <c r="BA169" s="41"/>
      <c r="BB169" s="41"/>
      <c r="BC169" s="41"/>
      <c r="BD169" s="41"/>
      <c r="BE169" s="41"/>
      <c r="BF169" s="41"/>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41"/>
      <c r="K170" s="41"/>
      <c r="L170" s="41"/>
      <c r="M170" s="41"/>
      <c r="N170" s="41"/>
      <c r="O170" s="41"/>
      <c r="P170" s="41"/>
      <c r="Q170" s="41"/>
      <c r="R170" s="41"/>
      <c r="S170" s="41"/>
      <c r="T170" s="41"/>
      <c r="U170" s="41"/>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41"/>
      <c r="BA170" s="41"/>
      <c r="BB170" s="41"/>
      <c r="BC170" s="41"/>
      <c r="BD170" s="41"/>
      <c r="BE170" s="41"/>
      <c r="BF170" s="41"/>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41"/>
      <c r="K171" s="41"/>
      <c r="L171" s="41"/>
      <c r="M171" s="41"/>
      <c r="N171" s="41"/>
      <c r="O171" s="41"/>
      <c r="P171" s="41"/>
      <c r="Q171" s="41"/>
      <c r="R171" s="41"/>
      <c r="S171" s="41"/>
      <c r="T171" s="41"/>
      <c r="U171" s="41"/>
      <c r="V171" s="41"/>
      <c r="W171" s="41"/>
      <c r="X171" s="41"/>
      <c r="Y171" s="41"/>
      <c r="Z171" s="41"/>
      <c r="AA171" s="41"/>
      <c r="AB171" s="41"/>
      <c r="AC171" s="41"/>
      <c r="AD171" s="41"/>
      <c r="AE171" s="41"/>
      <c r="AF171" s="41"/>
      <c r="AG171" s="41"/>
      <c r="AH171" s="41"/>
      <c r="AI171" s="41"/>
      <c r="AJ171" s="41"/>
      <c r="AK171" s="41"/>
      <c r="AL171" s="41"/>
      <c r="AM171" s="41"/>
      <c r="AN171" s="41"/>
      <c r="AO171" s="41"/>
      <c r="AP171" s="41"/>
      <c r="AQ171" s="41"/>
      <c r="AR171" s="41"/>
      <c r="AS171" s="41"/>
      <c r="AT171" s="41"/>
      <c r="AU171" s="41"/>
      <c r="AV171" s="41"/>
      <c r="AW171" s="41"/>
      <c r="AX171" s="41"/>
      <c r="AY171" s="41"/>
      <c r="AZ171" s="41"/>
      <c r="BA171" s="41"/>
      <c r="BB171" s="41"/>
      <c r="BC171" s="41"/>
      <c r="BD171" s="41"/>
      <c r="BE171" s="41"/>
      <c r="BF171" s="4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41"/>
      <c r="K172" s="41"/>
      <c r="L172" s="41"/>
      <c r="M172" s="41"/>
      <c r="N172" s="41"/>
      <c r="O172" s="41"/>
      <c r="P172" s="41"/>
      <c r="Q172" s="41"/>
      <c r="R172" s="41"/>
      <c r="S172" s="41"/>
      <c r="T172" s="41"/>
      <c r="U172" s="41"/>
      <c r="V172" s="41"/>
      <c r="W172" s="41"/>
      <c r="X172" s="41"/>
      <c r="Y172" s="41"/>
      <c r="Z172" s="41"/>
      <c r="AA172" s="41"/>
      <c r="AB172" s="41"/>
      <c r="AC172" s="41"/>
      <c r="AD172" s="41"/>
      <c r="AE172" s="41"/>
      <c r="AF172" s="41"/>
      <c r="AG172" s="41"/>
      <c r="AH172" s="41"/>
      <c r="AI172" s="41"/>
      <c r="AJ172" s="41"/>
      <c r="AK172" s="41"/>
      <c r="AL172" s="41"/>
      <c r="AM172" s="41"/>
      <c r="AN172" s="41"/>
      <c r="AO172" s="41"/>
      <c r="AP172" s="41"/>
      <c r="AQ172" s="41"/>
      <c r="AR172" s="41"/>
      <c r="AS172" s="41"/>
      <c r="AT172" s="41"/>
      <c r="AU172" s="41"/>
      <c r="AV172" s="41"/>
      <c r="AW172" s="41"/>
      <c r="AX172" s="41"/>
      <c r="AY172" s="41"/>
      <c r="AZ172" s="41"/>
      <c r="BA172" s="41"/>
      <c r="BB172" s="41"/>
      <c r="BC172" s="41"/>
      <c r="BD172" s="41"/>
      <c r="BE172" s="41"/>
      <c r="BF172" s="41"/>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41"/>
      <c r="K173" s="41"/>
      <c r="L173" s="41"/>
      <c r="M173" s="41"/>
      <c r="N173" s="41"/>
      <c r="O173" s="41"/>
      <c r="P173" s="41"/>
      <c r="Q173" s="41"/>
      <c r="R173" s="41"/>
      <c r="S173" s="41"/>
      <c r="T173" s="41"/>
      <c r="U173" s="41"/>
      <c r="V173" s="41"/>
      <c r="W173" s="41"/>
      <c r="X173" s="41"/>
      <c r="Y173" s="41"/>
      <c r="Z173" s="41"/>
      <c r="AA173" s="41"/>
      <c r="AB173" s="41"/>
      <c r="AC173" s="41"/>
      <c r="AD173" s="41"/>
      <c r="AE173" s="41"/>
      <c r="AF173" s="41"/>
      <c r="AG173" s="41"/>
      <c r="AH173" s="41"/>
      <c r="AI173" s="41"/>
      <c r="AJ173" s="41"/>
      <c r="AK173" s="41"/>
      <c r="AL173" s="41"/>
      <c r="AM173" s="41"/>
      <c r="AN173" s="41"/>
      <c r="AO173" s="41"/>
      <c r="AP173" s="41"/>
      <c r="AQ173" s="41"/>
      <c r="AR173" s="41"/>
      <c r="AS173" s="41"/>
      <c r="AT173" s="41"/>
      <c r="AU173" s="41"/>
      <c r="AV173" s="41"/>
      <c r="AW173" s="41"/>
      <c r="AX173" s="41"/>
      <c r="AY173" s="41"/>
      <c r="AZ173" s="41"/>
      <c r="BA173" s="41"/>
      <c r="BB173" s="41"/>
      <c r="BC173" s="41"/>
      <c r="BD173" s="41"/>
      <c r="BE173" s="41"/>
      <c r="BF173" s="41"/>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41"/>
      <c r="K174" s="41"/>
      <c r="L174" s="41"/>
      <c r="M174" s="41"/>
      <c r="N174" s="41"/>
      <c r="O174" s="41"/>
      <c r="P174" s="41"/>
      <c r="Q174" s="41"/>
      <c r="R174" s="41"/>
      <c r="S174" s="41"/>
      <c r="T174" s="41"/>
      <c r="U174" s="41"/>
      <c r="V174" s="41"/>
      <c r="W174" s="41"/>
      <c r="X174" s="41"/>
      <c r="Y174" s="41"/>
      <c r="Z174" s="41"/>
      <c r="AA174" s="41"/>
      <c r="AB174" s="41"/>
      <c r="AC174" s="41"/>
      <c r="AD174" s="41"/>
      <c r="AE174" s="41"/>
      <c r="AF174" s="41"/>
      <c r="AG174" s="41"/>
      <c r="AH174" s="41"/>
      <c r="AI174" s="41"/>
      <c r="AJ174" s="41"/>
      <c r="AK174" s="41"/>
      <c r="AL174" s="41"/>
      <c r="AM174" s="41"/>
      <c r="AN174" s="41"/>
      <c r="AO174" s="41"/>
      <c r="AP174" s="41"/>
      <c r="AQ174" s="41"/>
      <c r="AR174" s="41"/>
      <c r="AS174" s="41"/>
      <c r="AT174" s="41"/>
      <c r="AU174" s="41"/>
      <c r="AV174" s="41"/>
      <c r="AW174" s="41"/>
      <c r="AX174" s="41"/>
      <c r="AY174" s="41"/>
      <c r="AZ174" s="41"/>
      <c r="BA174" s="41"/>
      <c r="BB174" s="41"/>
      <c r="BC174" s="41"/>
      <c r="BD174" s="41"/>
      <c r="BE174" s="41"/>
      <c r="BF174" s="41"/>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41"/>
      <c r="K175" s="41"/>
      <c r="L175" s="41"/>
      <c r="M175" s="41"/>
      <c r="N175" s="41"/>
      <c r="O175" s="41"/>
      <c r="P175" s="41"/>
      <c r="Q175" s="41"/>
      <c r="R175" s="41"/>
      <c r="S175" s="41"/>
      <c r="T175" s="41"/>
      <c r="U175" s="41"/>
      <c r="V175" s="41"/>
      <c r="W175" s="41"/>
      <c r="X175" s="41"/>
      <c r="Y175" s="41"/>
      <c r="Z175" s="41"/>
      <c r="AA175" s="41"/>
      <c r="AB175" s="41"/>
      <c r="AC175" s="41"/>
      <c r="AD175" s="41"/>
      <c r="AE175" s="41"/>
      <c r="AF175" s="41"/>
      <c r="AG175" s="41"/>
      <c r="AH175" s="41"/>
      <c r="AI175" s="41"/>
      <c r="AJ175" s="41"/>
      <c r="AK175" s="41"/>
      <c r="AL175" s="41"/>
      <c r="AM175" s="41"/>
      <c r="AN175" s="41"/>
      <c r="AO175" s="41"/>
      <c r="AP175" s="41"/>
      <c r="AQ175" s="41"/>
      <c r="AR175" s="41"/>
      <c r="AS175" s="41"/>
      <c r="AT175" s="41"/>
      <c r="AU175" s="41"/>
      <c r="AV175" s="41"/>
      <c r="AW175" s="41"/>
      <c r="AX175" s="41"/>
      <c r="AY175" s="41"/>
      <c r="AZ175" s="41"/>
      <c r="BA175" s="41"/>
      <c r="BB175" s="41"/>
      <c r="BC175" s="41"/>
      <c r="BD175" s="41"/>
      <c r="BE175" s="41"/>
      <c r="BF175" s="41"/>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41"/>
      <c r="K176" s="41"/>
      <c r="L176" s="41"/>
      <c r="M176" s="41"/>
      <c r="N176" s="41"/>
      <c r="O176" s="41"/>
      <c r="P176" s="41"/>
      <c r="Q176" s="41"/>
      <c r="R176" s="41"/>
      <c r="S176" s="41"/>
      <c r="T176" s="41"/>
      <c r="U176" s="41"/>
      <c r="V176" s="41"/>
      <c r="W176" s="41"/>
      <c r="X176" s="41"/>
      <c r="Y176" s="41"/>
      <c r="Z176" s="41"/>
      <c r="AA176" s="41"/>
      <c r="AB176" s="41"/>
      <c r="AC176" s="41"/>
      <c r="AD176" s="41"/>
      <c r="AE176" s="41"/>
      <c r="AF176" s="41"/>
      <c r="AG176" s="41"/>
      <c r="AH176" s="41"/>
      <c r="AI176" s="41"/>
      <c r="AJ176" s="41"/>
      <c r="AK176" s="41"/>
      <c r="AL176" s="41"/>
      <c r="AM176" s="41"/>
      <c r="AN176" s="41"/>
      <c r="AO176" s="41"/>
      <c r="AP176" s="41"/>
      <c r="AQ176" s="41"/>
      <c r="AR176" s="41"/>
      <c r="AS176" s="41"/>
      <c r="AT176" s="41"/>
      <c r="AU176" s="41"/>
      <c r="AV176" s="41"/>
      <c r="AW176" s="41"/>
      <c r="AX176" s="41"/>
      <c r="AY176" s="41"/>
      <c r="AZ176" s="41"/>
      <c r="BA176" s="41"/>
      <c r="BB176" s="41"/>
      <c r="BC176" s="41"/>
      <c r="BD176" s="41"/>
      <c r="BE176" s="41"/>
      <c r="BF176" s="41"/>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41"/>
      <c r="K177" s="41"/>
      <c r="L177" s="41"/>
      <c r="M177" s="41"/>
      <c r="N177" s="41"/>
      <c r="O177" s="41"/>
      <c r="P177" s="41"/>
      <c r="Q177" s="41"/>
      <c r="R177" s="41"/>
      <c r="S177" s="41"/>
      <c r="T177" s="41"/>
      <c r="U177" s="41"/>
      <c r="V177" s="41"/>
      <c r="W177" s="41"/>
      <c r="X177" s="41"/>
      <c r="Y177" s="41"/>
      <c r="Z177" s="41"/>
      <c r="AA177" s="41"/>
      <c r="AB177" s="41"/>
      <c r="AC177" s="41"/>
      <c r="AD177" s="41"/>
      <c r="AE177" s="41"/>
      <c r="AF177" s="41"/>
      <c r="AG177" s="41"/>
      <c r="AH177" s="41"/>
      <c r="AI177" s="41"/>
      <c r="AJ177" s="41"/>
      <c r="AK177" s="41"/>
      <c r="AL177" s="41"/>
      <c r="AM177" s="41"/>
      <c r="AN177" s="41"/>
      <c r="AO177" s="41"/>
      <c r="AP177" s="41"/>
      <c r="AQ177" s="41"/>
      <c r="AR177" s="41"/>
      <c r="AS177" s="41"/>
      <c r="AT177" s="41"/>
      <c r="AU177" s="41"/>
      <c r="AV177" s="41"/>
      <c r="AW177" s="41"/>
      <c r="AX177" s="41"/>
      <c r="AY177" s="41"/>
      <c r="AZ177" s="41"/>
      <c r="BA177" s="41"/>
      <c r="BB177" s="41"/>
      <c r="BC177" s="41"/>
      <c r="BD177" s="41"/>
      <c r="BE177" s="41"/>
      <c r="BF177" s="41"/>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41"/>
      <c r="K178" s="41"/>
      <c r="L178" s="41"/>
      <c r="M178" s="41"/>
      <c r="N178" s="41"/>
      <c r="O178" s="41"/>
      <c r="P178" s="41"/>
      <c r="Q178" s="41"/>
      <c r="R178" s="41"/>
      <c r="S178" s="41"/>
      <c r="T178" s="41"/>
      <c r="U178" s="41"/>
      <c r="V178" s="41"/>
      <c r="W178" s="41"/>
      <c r="X178" s="41"/>
      <c r="Y178" s="41"/>
      <c r="Z178" s="41"/>
      <c r="AA178" s="41"/>
      <c r="AB178" s="41"/>
      <c r="AC178" s="41"/>
      <c r="AD178" s="41"/>
      <c r="AE178" s="41"/>
      <c r="AF178" s="41"/>
      <c r="AG178" s="41"/>
      <c r="AH178" s="41"/>
      <c r="AI178" s="41"/>
      <c r="AJ178" s="41"/>
      <c r="AK178" s="41"/>
      <c r="AL178" s="41"/>
      <c r="AM178" s="41"/>
      <c r="AN178" s="41"/>
      <c r="AO178" s="41"/>
      <c r="AP178" s="41"/>
      <c r="AQ178" s="41"/>
      <c r="AR178" s="41"/>
      <c r="AS178" s="41"/>
      <c r="AT178" s="41"/>
      <c r="AU178" s="41"/>
      <c r="AV178" s="41"/>
      <c r="AW178" s="41"/>
      <c r="AX178" s="41"/>
      <c r="AY178" s="41"/>
      <c r="AZ178" s="41"/>
      <c r="BA178" s="41"/>
      <c r="BB178" s="41"/>
      <c r="BC178" s="41"/>
      <c r="BD178" s="41"/>
      <c r="BE178" s="41"/>
      <c r="BF178" s="41"/>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41"/>
      <c r="K179" s="41"/>
      <c r="L179" s="41"/>
      <c r="M179" s="41"/>
      <c r="N179" s="41"/>
      <c r="O179" s="41"/>
      <c r="P179" s="41"/>
      <c r="Q179" s="41"/>
      <c r="R179" s="41"/>
      <c r="S179" s="41"/>
      <c r="T179" s="41"/>
      <c r="U179" s="41"/>
      <c r="V179" s="41"/>
      <c r="W179" s="41"/>
      <c r="X179" s="41"/>
      <c r="Y179" s="41"/>
      <c r="Z179" s="41"/>
      <c r="AA179" s="41"/>
      <c r="AB179" s="41"/>
      <c r="AC179" s="41"/>
      <c r="AD179" s="41"/>
      <c r="AE179" s="41"/>
      <c r="AF179" s="41"/>
      <c r="AG179" s="41"/>
      <c r="AH179" s="41"/>
      <c r="AI179" s="41"/>
      <c r="AJ179" s="41"/>
      <c r="AK179" s="41"/>
      <c r="AL179" s="41"/>
      <c r="AM179" s="41"/>
      <c r="AN179" s="41"/>
      <c r="AO179" s="41"/>
      <c r="AP179" s="41"/>
      <c r="AQ179" s="41"/>
      <c r="AR179" s="41"/>
      <c r="AS179" s="41"/>
      <c r="AT179" s="41"/>
      <c r="AU179" s="41"/>
      <c r="AV179" s="41"/>
      <c r="AW179" s="41"/>
      <c r="AX179" s="41"/>
      <c r="AY179" s="41"/>
      <c r="AZ179" s="41"/>
      <c r="BA179" s="41"/>
      <c r="BB179" s="41"/>
      <c r="BC179" s="41"/>
      <c r="BD179" s="41"/>
      <c r="BE179" s="41"/>
      <c r="BF179" s="41"/>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41"/>
      <c r="K180" s="41"/>
      <c r="L180" s="41"/>
      <c r="M180" s="41"/>
      <c r="N180" s="41"/>
      <c r="O180" s="41"/>
      <c r="P180" s="41"/>
      <c r="Q180" s="41"/>
      <c r="R180" s="41"/>
      <c r="S180" s="41"/>
      <c r="T180" s="41"/>
      <c r="U180" s="41"/>
      <c r="V180" s="41"/>
      <c r="W180" s="41"/>
      <c r="X180" s="41"/>
      <c r="Y180" s="41"/>
      <c r="Z180" s="41"/>
      <c r="AA180" s="41"/>
      <c r="AB180" s="41"/>
      <c r="AC180" s="41"/>
      <c r="AD180" s="41"/>
      <c r="AE180" s="41"/>
      <c r="AF180" s="41"/>
      <c r="AG180" s="41"/>
      <c r="AH180" s="41"/>
      <c r="AI180" s="41"/>
      <c r="AJ180" s="41"/>
      <c r="AK180" s="41"/>
      <c r="AL180" s="41"/>
      <c r="AM180" s="41"/>
      <c r="AN180" s="41"/>
      <c r="AO180" s="41"/>
      <c r="AP180" s="41"/>
      <c r="AQ180" s="41"/>
      <c r="AR180" s="41"/>
      <c r="AS180" s="41"/>
      <c r="AT180" s="41"/>
      <c r="AU180" s="41"/>
      <c r="AV180" s="41"/>
      <c r="AW180" s="41"/>
      <c r="AX180" s="41"/>
      <c r="AY180" s="41"/>
      <c r="AZ180" s="41"/>
      <c r="BA180" s="41"/>
      <c r="BB180" s="41"/>
      <c r="BC180" s="41"/>
      <c r="BD180" s="41"/>
      <c r="BE180" s="41"/>
      <c r="BF180" s="41"/>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41"/>
      <c r="K181" s="41"/>
      <c r="L181" s="41"/>
      <c r="M181" s="41"/>
      <c r="N181" s="41"/>
      <c r="O181" s="41"/>
      <c r="P181" s="41"/>
      <c r="Q181" s="41"/>
      <c r="R181" s="41"/>
      <c r="S181" s="41"/>
      <c r="T181" s="41"/>
      <c r="U181" s="41"/>
      <c r="V181" s="41"/>
      <c r="W181" s="41"/>
      <c r="X181" s="41"/>
      <c r="Y181" s="41"/>
      <c r="Z181" s="41"/>
      <c r="AA181" s="41"/>
      <c r="AB181" s="41"/>
      <c r="AC181" s="41"/>
      <c r="AD181" s="41"/>
      <c r="AE181" s="41"/>
      <c r="AF181" s="41"/>
      <c r="AG181" s="41"/>
      <c r="AH181" s="41"/>
      <c r="AI181" s="41"/>
      <c r="AJ181" s="41"/>
      <c r="AK181" s="41"/>
      <c r="AL181" s="41"/>
      <c r="AM181" s="41"/>
      <c r="AN181" s="41"/>
      <c r="AO181" s="41"/>
      <c r="AP181" s="41"/>
      <c r="AQ181" s="41"/>
      <c r="AR181" s="41"/>
      <c r="AS181" s="41"/>
      <c r="AT181" s="41"/>
      <c r="AU181" s="41"/>
      <c r="AV181" s="41"/>
      <c r="AW181" s="41"/>
      <c r="AX181" s="41"/>
      <c r="AY181" s="41"/>
      <c r="AZ181" s="41"/>
      <c r="BA181" s="41"/>
      <c r="BB181" s="41"/>
      <c r="BC181" s="41"/>
      <c r="BD181" s="41"/>
      <c r="BE181" s="41"/>
      <c r="BF181" s="4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41"/>
      <c r="K182" s="41"/>
      <c r="L182" s="41"/>
      <c r="M182" s="41"/>
      <c r="N182" s="41"/>
      <c r="O182" s="41"/>
      <c r="P182" s="41"/>
      <c r="Q182" s="41"/>
      <c r="R182" s="41"/>
      <c r="S182" s="41"/>
      <c r="T182" s="41"/>
      <c r="U182" s="41"/>
      <c r="V182" s="41"/>
      <c r="W182" s="41"/>
      <c r="X182" s="41"/>
      <c r="Y182" s="41"/>
      <c r="Z182" s="41"/>
      <c r="AA182" s="41"/>
      <c r="AB182" s="41"/>
      <c r="AC182" s="41"/>
      <c r="AD182" s="41"/>
      <c r="AE182" s="41"/>
      <c r="AF182" s="41"/>
      <c r="AG182" s="41"/>
      <c r="AH182" s="41"/>
      <c r="AI182" s="41"/>
      <c r="AJ182" s="41"/>
      <c r="AK182" s="41"/>
      <c r="AL182" s="41"/>
      <c r="AM182" s="41"/>
      <c r="AN182" s="41"/>
      <c r="AO182" s="41"/>
      <c r="AP182" s="41"/>
      <c r="AQ182" s="41"/>
      <c r="AR182" s="41"/>
      <c r="AS182" s="41"/>
      <c r="AT182" s="41"/>
      <c r="AU182" s="41"/>
      <c r="AV182" s="41"/>
      <c r="AW182" s="41"/>
      <c r="AX182" s="41"/>
      <c r="AY182" s="41"/>
      <c r="AZ182" s="41"/>
      <c r="BA182" s="41"/>
      <c r="BB182" s="41"/>
      <c r="BC182" s="41"/>
      <c r="BD182" s="41"/>
      <c r="BE182" s="41"/>
      <c r="BF182" s="41"/>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41"/>
      <c r="K183" s="41"/>
      <c r="L183" s="41"/>
      <c r="M183" s="41"/>
      <c r="N183" s="41"/>
      <c r="O183" s="41"/>
      <c r="P183" s="41"/>
      <c r="Q183" s="41"/>
      <c r="R183" s="41"/>
      <c r="S183" s="41"/>
      <c r="T183" s="41"/>
      <c r="U183" s="41"/>
      <c r="V183" s="41"/>
      <c r="W183" s="41"/>
      <c r="X183" s="41"/>
      <c r="Y183" s="41"/>
      <c r="Z183" s="41"/>
      <c r="AA183" s="41"/>
      <c r="AB183" s="41"/>
      <c r="AC183" s="41"/>
      <c r="AD183" s="41"/>
      <c r="AE183" s="41"/>
      <c r="AF183" s="41"/>
      <c r="AG183" s="41"/>
      <c r="AH183" s="41"/>
      <c r="AI183" s="41"/>
      <c r="AJ183" s="41"/>
      <c r="AK183" s="41"/>
      <c r="AL183" s="41"/>
      <c r="AM183" s="41"/>
      <c r="AN183" s="41"/>
      <c r="AO183" s="41"/>
      <c r="AP183" s="41"/>
      <c r="AQ183" s="41"/>
      <c r="AR183" s="41"/>
      <c r="AS183" s="41"/>
      <c r="AT183" s="41"/>
      <c r="AU183" s="41"/>
      <c r="AV183" s="41"/>
      <c r="AW183" s="41"/>
      <c r="AX183" s="41"/>
      <c r="AY183" s="41"/>
      <c r="AZ183" s="41"/>
      <c r="BA183" s="41"/>
      <c r="BB183" s="41"/>
      <c r="BC183" s="41"/>
      <c r="BD183" s="41"/>
      <c r="BE183" s="41"/>
      <c r="BF183" s="41"/>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41"/>
      <c r="K184" s="41"/>
      <c r="L184" s="41"/>
      <c r="M184" s="41"/>
      <c r="N184" s="41"/>
      <c r="O184" s="41"/>
      <c r="P184" s="41"/>
      <c r="Q184" s="41"/>
      <c r="R184" s="41"/>
      <c r="S184" s="41"/>
      <c r="T184" s="41"/>
      <c r="U184" s="41"/>
      <c r="V184" s="41"/>
      <c r="W184" s="41"/>
      <c r="X184" s="41"/>
      <c r="Y184" s="41"/>
      <c r="Z184" s="41"/>
      <c r="AA184" s="41"/>
      <c r="AB184" s="41"/>
      <c r="AC184" s="41"/>
      <c r="AD184" s="41"/>
      <c r="AE184" s="41"/>
      <c r="AF184" s="41"/>
      <c r="AG184" s="41"/>
      <c r="AH184" s="41"/>
      <c r="AI184" s="41"/>
      <c r="AJ184" s="41"/>
      <c r="AK184" s="41"/>
      <c r="AL184" s="41"/>
      <c r="AM184" s="41"/>
      <c r="AN184" s="41"/>
      <c r="AO184" s="41"/>
      <c r="AP184" s="41"/>
      <c r="AQ184" s="41"/>
      <c r="AR184" s="41"/>
      <c r="AS184" s="41"/>
      <c r="AT184" s="41"/>
      <c r="AU184" s="41"/>
      <c r="AV184" s="41"/>
      <c r="AW184" s="41"/>
      <c r="AX184" s="41"/>
      <c r="AY184" s="41"/>
      <c r="AZ184" s="41"/>
      <c r="BA184" s="41"/>
      <c r="BB184" s="41"/>
      <c r="BC184" s="41"/>
      <c r="BD184" s="41"/>
      <c r="BE184" s="41"/>
      <c r="BF184" s="41"/>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41"/>
      <c r="K185" s="41"/>
      <c r="L185" s="41"/>
      <c r="M185" s="41"/>
      <c r="N185" s="41"/>
      <c r="O185" s="41"/>
      <c r="P185" s="41"/>
      <c r="Q185" s="41"/>
      <c r="R185" s="41"/>
      <c r="S185" s="41"/>
      <c r="T185" s="41"/>
      <c r="U185" s="41"/>
      <c r="V185" s="41"/>
      <c r="W185" s="41"/>
      <c r="X185" s="41"/>
      <c r="Y185" s="41"/>
      <c r="Z185" s="41"/>
      <c r="AA185" s="41"/>
      <c r="AB185" s="41"/>
      <c r="AC185" s="41"/>
      <c r="AD185" s="41"/>
      <c r="AE185" s="41"/>
      <c r="AF185" s="41"/>
      <c r="AG185" s="41"/>
      <c r="AH185" s="41"/>
      <c r="AI185" s="41"/>
      <c r="AJ185" s="41"/>
      <c r="AK185" s="41"/>
      <c r="AL185" s="41"/>
      <c r="AM185" s="41"/>
      <c r="AN185" s="41"/>
      <c r="AO185" s="41"/>
      <c r="AP185" s="41"/>
      <c r="AQ185" s="41"/>
      <c r="AR185" s="41"/>
      <c r="AS185" s="41"/>
      <c r="AT185" s="41"/>
      <c r="AU185" s="41"/>
      <c r="AV185" s="41"/>
      <c r="AW185" s="41"/>
      <c r="AX185" s="41"/>
      <c r="AY185" s="41"/>
      <c r="AZ185" s="41"/>
      <c r="BA185" s="41"/>
      <c r="BB185" s="41"/>
      <c r="BC185" s="41"/>
      <c r="BD185" s="41"/>
      <c r="BE185" s="41"/>
      <c r="BF185" s="41"/>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41"/>
      <c r="K186" s="41"/>
      <c r="L186" s="41"/>
      <c r="M186" s="41"/>
      <c r="N186" s="41"/>
      <c r="O186" s="41"/>
      <c r="P186" s="41"/>
      <c r="Q186" s="41"/>
      <c r="R186" s="41"/>
      <c r="S186" s="41"/>
      <c r="T186" s="41"/>
      <c r="U186" s="41"/>
      <c r="V186" s="41"/>
      <c r="W186" s="41"/>
      <c r="X186" s="41"/>
      <c r="Y186" s="41"/>
      <c r="Z186" s="41"/>
      <c r="AA186" s="41"/>
      <c r="AB186" s="41"/>
      <c r="AC186" s="41"/>
      <c r="AD186" s="41"/>
      <c r="AE186" s="41"/>
      <c r="AF186" s="41"/>
      <c r="AG186" s="41"/>
      <c r="AH186" s="41"/>
      <c r="AI186" s="41"/>
      <c r="AJ186" s="41"/>
      <c r="AK186" s="41"/>
      <c r="AL186" s="41"/>
      <c r="AM186" s="41"/>
      <c r="AN186" s="41"/>
      <c r="AO186" s="41"/>
      <c r="AP186" s="41"/>
      <c r="AQ186" s="41"/>
      <c r="AR186" s="41"/>
      <c r="AS186" s="41"/>
      <c r="AT186" s="41"/>
      <c r="AU186" s="41"/>
      <c r="AV186" s="41"/>
      <c r="AW186" s="41"/>
      <c r="AX186" s="41"/>
      <c r="AY186" s="41"/>
      <c r="AZ186" s="41"/>
      <c r="BA186" s="41"/>
      <c r="BB186" s="41"/>
      <c r="BC186" s="41"/>
      <c r="BD186" s="41"/>
      <c r="BE186" s="41"/>
      <c r="BF186" s="41"/>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41"/>
      <c r="K187" s="41"/>
      <c r="L187" s="41"/>
      <c r="M187" s="41"/>
      <c r="N187" s="41"/>
      <c r="O187" s="41"/>
      <c r="P187" s="41"/>
      <c r="Q187" s="41"/>
      <c r="R187" s="41"/>
      <c r="S187" s="41"/>
      <c r="T187" s="41"/>
      <c r="U187" s="41"/>
      <c r="V187" s="41"/>
      <c r="W187" s="41"/>
      <c r="X187" s="41"/>
      <c r="Y187" s="41"/>
      <c r="Z187" s="41"/>
      <c r="AA187" s="41"/>
      <c r="AB187" s="41"/>
      <c r="AC187" s="41"/>
      <c r="AD187" s="41"/>
      <c r="AE187" s="41"/>
      <c r="AF187" s="41"/>
      <c r="AG187" s="41"/>
      <c r="AH187" s="41"/>
      <c r="AI187" s="41"/>
      <c r="AJ187" s="41"/>
      <c r="AK187" s="41"/>
      <c r="AL187" s="41"/>
      <c r="AM187" s="41"/>
      <c r="AN187" s="41"/>
      <c r="AO187" s="41"/>
      <c r="AP187" s="41"/>
      <c r="AQ187" s="41"/>
      <c r="AR187" s="41"/>
      <c r="AS187" s="41"/>
      <c r="AT187" s="41"/>
      <c r="AU187" s="41"/>
      <c r="AV187" s="41"/>
      <c r="AW187" s="41"/>
      <c r="AX187" s="41"/>
      <c r="AY187" s="41"/>
      <c r="AZ187" s="41"/>
      <c r="BA187" s="41"/>
      <c r="BB187" s="41"/>
      <c r="BC187" s="41"/>
      <c r="BD187" s="41"/>
      <c r="BE187" s="41"/>
      <c r="BF187" s="41"/>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41"/>
      <c r="K188" s="41"/>
      <c r="L188" s="41"/>
      <c r="M188" s="41"/>
      <c r="N188" s="41"/>
      <c r="O188" s="41"/>
      <c r="P188" s="41"/>
      <c r="Q188" s="41"/>
      <c r="R188" s="41"/>
      <c r="S188" s="41"/>
      <c r="T188" s="41"/>
      <c r="U188" s="41"/>
      <c r="V188" s="41"/>
      <c r="W188" s="41"/>
      <c r="X188" s="41"/>
      <c r="Y188" s="41"/>
      <c r="Z188" s="41"/>
      <c r="AA188" s="41"/>
      <c r="AB188" s="41"/>
      <c r="AC188" s="41"/>
      <c r="AD188" s="41"/>
      <c r="AE188" s="41"/>
      <c r="AF188" s="41"/>
      <c r="AG188" s="41"/>
      <c r="AH188" s="41"/>
      <c r="AI188" s="41"/>
      <c r="AJ188" s="41"/>
      <c r="AK188" s="41"/>
      <c r="AL188" s="41"/>
      <c r="AM188" s="41"/>
      <c r="AN188" s="41"/>
      <c r="AO188" s="41"/>
      <c r="AP188" s="41"/>
      <c r="AQ188" s="41"/>
      <c r="AR188" s="41"/>
      <c r="AS188" s="41"/>
      <c r="AT188" s="41"/>
      <c r="AU188" s="41"/>
      <c r="AV188" s="41"/>
      <c r="AW188" s="41"/>
      <c r="AX188" s="41"/>
      <c r="AY188" s="41"/>
      <c r="AZ188" s="41"/>
      <c r="BA188" s="41"/>
      <c r="BB188" s="41"/>
      <c r="BC188" s="41"/>
      <c r="BD188" s="41"/>
      <c r="BE188" s="41"/>
      <c r="BF188" s="41"/>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41"/>
      <c r="K189" s="41"/>
      <c r="L189" s="41"/>
      <c r="M189" s="41"/>
      <c r="N189" s="41"/>
      <c r="O189" s="41"/>
      <c r="P189" s="41"/>
      <c r="Q189" s="41"/>
      <c r="R189" s="41"/>
      <c r="S189" s="41"/>
      <c r="T189" s="41"/>
      <c r="U189" s="41"/>
      <c r="V189" s="41"/>
      <c r="W189" s="41"/>
      <c r="X189" s="41"/>
      <c r="Y189" s="41"/>
      <c r="Z189" s="41"/>
      <c r="AA189" s="41"/>
      <c r="AB189" s="41"/>
      <c r="AC189" s="41"/>
      <c r="AD189" s="41"/>
      <c r="AE189" s="41"/>
      <c r="AF189" s="41"/>
      <c r="AG189" s="41"/>
      <c r="AH189" s="41"/>
      <c r="AI189" s="41"/>
      <c r="AJ189" s="41"/>
      <c r="AK189" s="41"/>
      <c r="AL189" s="41"/>
      <c r="AM189" s="41"/>
      <c r="AN189" s="41"/>
      <c r="AO189" s="41"/>
      <c r="AP189" s="41"/>
      <c r="AQ189" s="41"/>
      <c r="AR189" s="41"/>
      <c r="AS189" s="41"/>
      <c r="AT189" s="41"/>
      <c r="AU189" s="41"/>
      <c r="AV189" s="41"/>
      <c r="AW189" s="41"/>
      <c r="AX189" s="41"/>
      <c r="AY189" s="41"/>
      <c r="AZ189" s="41"/>
      <c r="BA189" s="41"/>
      <c r="BB189" s="41"/>
      <c r="BC189" s="41"/>
      <c r="BD189" s="41"/>
      <c r="BE189" s="41"/>
      <c r="BF189" s="41"/>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41"/>
      <c r="K190" s="41"/>
      <c r="L190" s="41"/>
      <c r="M190" s="41"/>
      <c r="N190" s="41"/>
      <c r="O190" s="41"/>
      <c r="P190" s="41"/>
      <c r="Q190" s="41"/>
      <c r="R190" s="41"/>
      <c r="S190" s="41"/>
      <c r="T190" s="41"/>
      <c r="U190" s="41"/>
      <c r="V190" s="41"/>
      <c r="W190" s="41"/>
      <c r="X190" s="41"/>
      <c r="Y190" s="41"/>
      <c r="Z190" s="41"/>
      <c r="AA190" s="41"/>
      <c r="AB190" s="41"/>
      <c r="AC190" s="41"/>
      <c r="AD190" s="41"/>
      <c r="AE190" s="41"/>
      <c r="AF190" s="41"/>
      <c r="AG190" s="41"/>
      <c r="AH190" s="41"/>
      <c r="AI190" s="41"/>
      <c r="AJ190" s="41"/>
      <c r="AK190" s="41"/>
      <c r="AL190" s="41"/>
      <c r="AM190" s="41"/>
      <c r="AN190" s="41"/>
      <c r="AO190" s="41"/>
      <c r="AP190" s="41"/>
      <c r="AQ190" s="41"/>
      <c r="AR190" s="41"/>
      <c r="AS190" s="41"/>
      <c r="AT190" s="41"/>
      <c r="AU190" s="41"/>
      <c r="AV190" s="41"/>
      <c r="AW190" s="41"/>
      <c r="AX190" s="41"/>
      <c r="AY190" s="41"/>
      <c r="AZ190" s="41"/>
      <c r="BA190" s="41"/>
      <c r="BB190" s="41"/>
      <c r="BC190" s="41"/>
      <c r="BD190" s="41"/>
      <c r="BE190" s="41"/>
      <c r="BF190" s="41"/>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41"/>
      <c r="K191" s="41"/>
      <c r="L191" s="41"/>
      <c r="M191" s="41"/>
      <c r="N191" s="41"/>
      <c r="O191" s="41"/>
      <c r="P191" s="41"/>
      <c r="Q191" s="41"/>
      <c r="R191" s="41"/>
      <c r="S191" s="41"/>
      <c r="T191" s="41"/>
      <c r="U191" s="41"/>
      <c r="V191" s="41"/>
      <c r="W191" s="41"/>
      <c r="X191" s="41"/>
      <c r="Y191" s="41"/>
      <c r="Z191" s="41"/>
      <c r="AA191" s="41"/>
      <c r="AB191" s="41"/>
      <c r="AC191" s="41"/>
      <c r="AD191" s="41"/>
      <c r="AE191" s="41"/>
      <c r="AF191" s="41"/>
      <c r="AG191" s="41"/>
      <c r="AH191" s="41"/>
      <c r="AI191" s="41"/>
      <c r="AJ191" s="41"/>
      <c r="AK191" s="41"/>
      <c r="AL191" s="41"/>
      <c r="AM191" s="41"/>
      <c r="AN191" s="41"/>
      <c r="AO191" s="41"/>
      <c r="AP191" s="41"/>
      <c r="AQ191" s="41"/>
      <c r="AR191" s="41"/>
      <c r="AS191" s="41"/>
      <c r="AT191" s="41"/>
      <c r="AU191" s="41"/>
      <c r="AV191" s="41"/>
      <c r="AW191" s="41"/>
      <c r="AX191" s="41"/>
      <c r="AY191" s="41"/>
      <c r="AZ191" s="41"/>
      <c r="BA191" s="41"/>
      <c r="BB191" s="41"/>
      <c r="BC191" s="41"/>
      <c r="BD191" s="41"/>
      <c r="BE191" s="41"/>
      <c r="BF191" s="4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41"/>
      <c r="K192" s="41"/>
      <c r="L192" s="41"/>
      <c r="M192" s="41"/>
      <c r="N192" s="41"/>
      <c r="O192" s="41"/>
      <c r="P192" s="41"/>
      <c r="Q192" s="41"/>
      <c r="R192" s="41"/>
      <c r="S192" s="41"/>
      <c r="T192" s="41"/>
      <c r="U192" s="41"/>
      <c r="V192" s="41"/>
      <c r="W192" s="41"/>
      <c r="X192" s="41"/>
      <c r="Y192" s="41"/>
      <c r="Z192" s="41"/>
      <c r="AA192" s="41"/>
      <c r="AB192" s="41"/>
      <c r="AC192" s="41"/>
      <c r="AD192" s="41"/>
      <c r="AE192" s="41"/>
      <c r="AF192" s="41"/>
      <c r="AG192" s="41"/>
      <c r="AH192" s="41"/>
      <c r="AI192" s="41"/>
      <c r="AJ192" s="41"/>
      <c r="AK192" s="41"/>
      <c r="AL192" s="41"/>
      <c r="AM192" s="41"/>
      <c r="AN192" s="41"/>
      <c r="AO192" s="41"/>
      <c r="AP192" s="41"/>
      <c r="AQ192" s="41"/>
      <c r="AR192" s="41"/>
      <c r="AS192" s="41"/>
      <c r="AT192" s="41"/>
      <c r="AU192" s="41"/>
      <c r="AV192" s="41"/>
      <c r="AW192" s="41"/>
      <c r="AX192" s="41"/>
      <c r="AY192" s="41"/>
      <c r="AZ192" s="41"/>
      <c r="BA192" s="41"/>
      <c r="BB192" s="41"/>
      <c r="BC192" s="41"/>
      <c r="BD192" s="41"/>
      <c r="BE192" s="41"/>
      <c r="BF192" s="41"/>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41"/>
      <c r="K193" s="41"/>
      <c r="L193" s="41"/>
      <c r="M193" s="41"/>
      <c r="N193" s="41"/>
      <c r="O193" s="41"/>
      <c r="P193" s="41"/>
      <c r="Q193" s="41"/>
      <c r="R193" s="41"/>
      <c r="S193" s="41"/>
      <c r="T193" s="41"/>
      <c r="U193" s="41"/>
      <c r="V193" s="41"/>
      <c r="W193" s="41"/>
      <c r="X193" s="41"/>
      <c r="Y193" s="41"/>
      <c r="Z193" s="41"/>
      <c r="AA193" s="41"/>
      <c r="AB193" s="41"/>
      <c r="AC193" s="41"/>
      <c r="AD193" s="41"/>
      <c r="AE193" s="41"/>
      <c r="AF193" s="41"/>
      <c r="AG193" s="41"/>
      <c r="AH193" s="41"/>
      <c r="AI193" s="41"/>
      <c r="AJ193" s="41"/>
      <c r="AK193" s="41"/>
      <c r="AL193" s="41"/>
      <c r="AM193" s="41"/>
      <c r="AN193" s="41"/>
      <c r="AO193" s="41"/>
      <c r="AP193" s="41"/>
      <c r="AQ193" s="41"/>
      <c r="AR193" s="41"/>
      <c r="AS193" s="41"/>
      <c r="AT193" s="41"/>
      <c r="AU193" s="41"/>
      <c r="AV193" s="41"/>
      <c r="AW193" s="41"/>
      <c r="AX193" s="41"/>
      <c r="AY193" s="41"/>
      <c r="AZ193" s="41"/>
      <c r="BA193" s="41"/>
      <c r="BB193" s="41"/>
      <c r="BC193" s="41"/>
      <c r="BD193" s="41"/>
      <c r="BE193" s="41"/>
      <c r="BF193" s="41"/>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41"/>
      <c r="K194" s="41"/>
      <c r="L194" s="41"/>
      <c r="M194" s="41"/>
      <c r="N194" s="41"/>
      <c r="O194" s="41"/>
      <c r="P194" s="41"/>
      <c r="Q194" s="41"/>
      <c r="R194" s="41"/>
      <c r="S194" s="41"/>
      <c r="T194" s="41"/>
      <c r="U194" s="41"/>
      <c r="V194" s="41"/>
      <c r="W194" s="41"/>
      <c r="X194" s="41"/>
      <c r="Y194" s="41"/>
      <c r="Z194" s="41"/>
      <c r="AA194" s="41"/>
      <c r="AB194" s="41"/>
      <c r="AC194" s="41"/>
      <c r="AD194" s="41"/>
      <c r="AE194" s="41"/>
      <c r="AF194" s="41"/>
      <c r="AG194" s="41"/>
      <c r="AH194" s="41"/>
      <c r="AI194" s="41"/>
      <c r="AJ194" s="41"/>
      <c r="AK194" s="41"/>
      <c r="AL194" s="41"/>
      <c r="AM194" s="41"/>
      <c r="AN194" s="41"/>
      <c r="AO194" s="41"/>
      <c r="AP194" s="41"/>
      <c r="AQ194" s="41"/>
      <c r="AR194" s="41"/>
      <c r="AS194" s="41"/>
      <c r="AT194" s="41"/>
      <c r="AU194" s="41"/>
      <c r="AV194" s="41"/>
      <c r="AW194" s="41"/>
      <c r="AX194" s="41"/>
      <c r="AY194" s="41"/>
      <c r="AZ194" s="41"/>
      <c r="BA194" s="41"/>
      <c r="BB194" s="41"/>
      <c r="BC194" s="41"/>
      <c r="BD194" s="41"/>
      <c r="BE194" s="41"/>
      <c r="BF194" s="41"/>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41"/>
      <c r="K195" s="41"/>
      <c r="L195" s="41"/>
      <c r="M195" s="41"/>
      <c r="N195" s="41"/>
      <c r="O195" s="41"/>
      <c r="P195" s="41"/>
      <c r="Q195" s="41"/>
      <c r="R195" s="41"/>
      <c r="S195" s="41"/>
      <c r="T195" s="41"/>
      <c r="U195" s="41"/>
      <c r="V195" s="41"/>
      <c r="W195" s="41"/>
      <c r="X195" s="41"/>
      <c r="Y195" s="41"/>
      <c r="Z195" s="41"/>
      <c r="AA195" s="41"/>
      <c r="AB195" s="41"/>
      <c r="AC195" s="41"/>
      <c r="AD195" s="41"/>
      <c r="AE195" s="41"/>
      <c r="AF195" s="41"/>
      <c r="AG195" s="41"/>
      <c r="AH195" s="41"/>
      <c r="AI195" s="41"/>
      <c r="AJ195" s="41"/>
      <c r="AK195" s="41"/>
      <c r="AL195" s="41"/>
      <c r="AM195" s="41"/>
      <c r="AN195" s="41"/>
      <c r="AO195" s="41"/>
      <c r="AP195" s="41"/>
      <c r="AQ195" s="41"/>
      <c r="AR195" s="41"/>
      <c r="AS195" s="41"/>
      <c r="AT195" s="41"/>
      <c r="AU195" s="41"/>
      <c r="AV195" s="41"/>
      <c r="AW195" s="41"/>
      <c r="AX195" s="41"/>
      <c r="AY195" s="41"/>
      <c r="AZ195" s="41"/>
      <c r="BA195" s="41"/>
      <c r="BB195" s="41"/>
      <c r="BC195" s="41"/>
      <c r="BD195" s="41"/>
      <c r="BE195" s="41"/>
      <c r="BF195" s="41"/>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41"/>
      <c r="K196" s="41"/>
      <c r="L196" s="41"/>
      <c r="M196" s="41"/>
      <c r="N196" s="41"/>
      <c r="O196" s="41"/>
      <c r="P196" s="41"/>
      <c r="Q196" s="41"/>
      <c r="R196" s="41"/>
      <c r="S196" s="41"/>
      <c r="T196" s="41"/>
      <c r="U196" s="41"/>
      <c r="V196" s="41"/>
      <c r="W196" s="41"/>
      <c r="X196" s="41"/>
      <c r="Y196" s="41"/>
      <c r="Z196" s="41"/>
      <c r="AA196" s="41"/>
      <c r="AB196" s="41"/>
      <c r="AC196" s="41"/>
      <c r="AD196" s="41"/>
      <c r="AE196" s="41"/>
      <c r="AF196" s="41"/>
      <c r="AG196" s="41"/>
      <c r="AH196" s="41"/>
      <c r="AI196" s="41"/>
      <c r="AJ196" s="41"/>
      <c r="AK196" s="41"/>
      <c r="AL196" s="41"/>
      <c r="AM196" s="41"/>
      <c r="AN196" s="41"/>
      <c r="AO196" s="41"/>
      <c r="AP196" s="41"/>
      <c r="AQ196" s="41"/>
      <c r="AR196" s="41"/>
      <c r="AS196" s="41"/>
      <c r="AT196" s="41"/>
      <c r="AU196" s="41"/>
      <c r="AV196" s="41"/>
      <c r="AW196" s="41"/>
      <c r="AX196" s="41"/>
      <c r="AY196" s="41"/>
      <c r="AZ196" s="41"/>
      <c r="BA196" s="41"/>
      <c r="BB196" s="41"/>
      <c r="BC196" s="41"/>
      <c r="BD196" s="41"/>
      <c r="BE196" s="41"/>
      <c r="BF196" s="41"/>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41"/>
      <c r="K197" s="41"/>
      <c r="L197" s="41"/>
      <c r="M197" s="41"/>
      <c r="N197" s="41"/>
      <c r="O197" s="41"/>
      <c r="P197" s="41"/>
      <c r="Q197" s="41"/>
      <c r="R197" s="41"/>
      <c r="S197" s="41"/>
      <c r="T197" s="41"/>
      <c r="U197" s="41"/>
      <c r="V197" s="41"/>
      <c r="W197" s="41"/>
      <c r="X197" s="41"/>
      <c r="Y197" s="41"/>
      <c r="Z197" s="41"/>
      <c r="AA197" s="41"/>
      <c r="AB197" s="41"/>
      <c r="AC197" s="41"/>
      <c r="AD197" s="41"/>
      <c r="AE197" s="41"/>
      <c r="AF197" s="41"/>
      <c r="AG197" s="41"/>
      <c r="AH197" s="41"/>
      <c r="AI197" s="41"/>
      <c r="AJ197" s="41"/>
      <c r="AK197" s="41"/>
      <c r="AL197" s="41"/>
      <c r="AM197" s="41"/>
      <c r="AN197" s="41"/>
      <c r="AO197" s="41"/>
      <c r="AP197" s="41"/>
      <c r="AQ197" s="41"/>
      <c r="AR197" s="41"/>
      <c r="AS197" s="41"/>
      <c r="AT197" s="41"/>
      <c r="AU197" s="41"/>
      <c r="AV197" s="41"/>
      <c r="AW197" s="41"/>
      <c r="AX197" s="41"/>
      <c r="AY197" s="41"/>
      <c r="AZ197" s="41"/>
      <c r="BA197" s="41"/>
      <c r="BB197" s="41"/>
      <c r="BC197" s="41"/>
      <c r="BD197" s="41"/>
      <c r="BE197" s="41"/>
      <c r="BF197" s="41"/>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41"/>
      <c r="K198" s="41"/>
      <c r="L198" s="41"/>
      <c r="M198" s="41"/>
      <c r="N198" s="41"/>
      <c r="O198" s="41"/>
      <c r="P198" s="41"/>
      <c r="Q198" s="41"/>
      <c r="R198" s="41"/>
      <c r="S198" s="41"/>
      <c r="T198" s="41"/>
      <c r="U198" s="41"/>
      <c r="V198" s="41"/>
      <c r="W198" s="41"/>
      <c r="X198" s="41"/>
      <c r="Y198" s="41"/>
      <c r="Z198" s="41"/>
      <c r="AA198" s="41"/>
      <c r="AB198" s="41"/>
      <c r="AC198" s="41"/>
      <c r="AD198" s="41"/>
      <c r="AE198" s="41"/>
      <c r="AF198" s="41"/>
      <c r="AG198" s="41"/>
      <c r="AH198" s="41"/>
      <c r="AI198" s="41"/>
      <c r="AJ198" s="41"/>
      <c r="AK198" s="41"/>
      <c r="AL198" s="41"/>
      <c r="AM198" s="41"/>
      <c r="AN198" s="41"/>
      <c r="AO198" s="41"/>
      <c r="AP198" s="41"/>
      <c r="AQ198" s="41"/>
      <c r="AR198" s="41"/>
      <c r="AS198" s="41"/>
      <c r="AT198" s="41"/>
      <c r="AU198" s="41"/>
      <c r="AV198" s="41"/>
      <c r="AW198" s="41"/>
      <c r="AX198" s="41"/>
      <c r="AY198" s="41"/>
      <c r="AZ198" s="41"/>
      <c r="BA198" s="41"/>
      <c r="BB198" s="41"/>
      <c r="BC198" s="41"/>
      <c r="BD198" s="41"/>
      <c r="BE198" s="41"/>
      <c r="BF198" s="41"/>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41"/>
      <c r="K199" s="41"/>
      <c r="L199" s="41"/>
      <c r="M199" s="41"/>
      <c r="N199" s="41"/>
      <c r="O199" s="41"/>
      <c r="P199" s="41"/>
      <c r="Q199" s="41"/>
      <c r="R199" s="41"/>
      <c r="S199" s="41"/>
      <c r="T199" s="41"/>
      <c r="U199" s="41"/>
      <c r="V199" s="41"/>
      <c r="W199" s="41"/>
      <c r="X199" s="41"/>
      <c r="Y199" s="41"/>
      <c r="Z199" s="41"/>
      <c r="AA199" s="41"/>
      <c r="AB199" s="41"/>
      <c r="AC199" s="41"/>
      <c r="AD199" s="41"/>
      <c r="AE199" s="41"/>
      <c r="AF199" s="41"/>
      <c r="AG199" s="41"/>
      <c r="AH199" s="41"/>
      <c r="AI199" s="41"/>
      <c r="AJ199" s="41"/>
      <c r="AK199" s="41"/>
      <c r="AL199" s="41"/>
      <c r="AM199" s="41"/>
      <c r="AN199" s="41"/>
      <c r="AO199" s="41"/>
      <c r="AP199" s="41"/>
      <c r="AQ199" s="41"/>
      <c r="AR199" s="41"/>
      <c r="AS199" s="41"/>
      <c r="AT199" s="41"/>
      <c r="AU199" s="41"/>
      <c r="AV199" s="41"/>
      <c r="AW199" s="41"/>
      <c r="AX199" s="41"/>
      <c r="AY199" s="41"/>
      <c r="AZ199" s="41"/>
      <c r="BA199" s="41"/>
      <c r="BB199" s="41"/>
      <c r="BC199" s="41"/>
      <c r="BD199" s="41"/>
      <c r="BE199" s="41"/>
      <c r="BF199" s="41"/>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41"/>
      <c r="K200" s="41"/>
      <c r="L200" s="41"/>
      <c r="M200" s="41"/>
      <c r="N200" s="41"/>
      <c r="O200" s="41"/>
      <c r="P200" s="41"/>
      <c r="Q200" s="41"/>
      <c r="R200" s="41"/>
      <c r="S200" s="41"/>
      <c r="T200" s="41"/>
      <c r="U200" s="41"/>
      <c r="V200" s="41"/>
      <c r="W200" s="41"/>
      <c r="X200" s="41"/>
      <c r="Y200" s="41"/>
      <c r="Z200" s="41"/>
      <c r="AA200" s="41"/>
      <c r="AB200" s="41"/>
      <c r="AC200" s="41"/>
      <c r="AD200" s="41"/>
      <c r="AE200" s="41"/>
      <c r="AF200" s="41"/>
      <c r="AG200" s="41"/>
      <c r="AH200" s="41"/>
      <c r="AI200" s="41"/>
      <c r="AJ200" s="41"/>
      <c r="AK200" s="41"/>
      <c r="AL200" s="41"/>
      <c r="AM200" s="41"/>
      <c r="AN200" s="41"/>
      <c r="AO200" s="41"/>
      <c r="AP200" s="41"/>
      <c r="AQ200" s="41"/>
      <c r="AR200" s="41"/>
      <c r="AS200" s="41"/>
      <c r="AT200" s="41"/>
      <c r="AU200" s="41"/>
      <c r="AV200" s="41"/>
      <c r="AW200" s="41"/>
      <c r="AX200" s="41"/>
      <c r="AY200" s="41"/>
      <c r="AZ200" s="41"/>
      <c r="BA200" s="41"/>
      <c r="BB200" s="41"/>
      <c r="BC200" s="41"/>
      <c r="BD200" s="41"/>
      <c r="BE200" s="41"/>
      <c r="BF200" s="41"/>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41"/>
      <c r="K201" s="41"/>
      <c r="L201" s="41"/>
      <c r="M201" s="41"/>
      <c r="N201" s="41"/>
      <c r="O201" s="41"/>
      <c r="P201" s="41"/>
      <c r="Q201" s="41"/>
      <c r="R201" s="41"/>
      <c r="S201" s="41"/>
      <c r="T201" s="41"/>
      <c r="U201" s="41"/>
      <c r="V201" s="41"/>
      <c r="W201" s="41"/>
      <c r="X201" s="41"/>
      <c r="Y201" s="41"/>
      <c r="Z201" s="41"/>
      <c r="AA201" s="41"/>
      <c r="AB201" s="41"/>
      <c r="AC201" s="41"/>
      <c r="AD201" s="41"/>
      <c r="AE201" s="41"/>
      <c r="AF201" s="41"/>
      <c r="AG201" s="41"/>
      <c r="AH201" s="41"/>
      <c r="AI201" s="41"/>
      <c r="AJ201" s="41"/>
      <c r="AK201" s="41"/>
      <c r="AL201" s="41"/>
      <c r="AM201" s="41"/>
      <c r="AN201" s="41"/>
      <c r="AO201" s="41"/>
      <c r="AP201" s="41"/>
      <c r="AQ201" s="41"/>
      <c r="AR201" s="41"/>
      <c r="AS201" s="41"/>
      <c r="AT201" s="41"/>
      <c r="AU201" s="41"/>
      <c r="AV201" s="41"/>
      <c r="AW201" s="41"/>
      <c r="AX201" s="41"/>
      <c r="AY201" s="41"/>
      <c r="AZ201" s="41"/>
      <c r="BA201" s="41"/>
      <c r="BB201" s="41"/>
      <c r="BC201" s="41"/>
      <c r="BD201" s="41"/>
      <c r="BE201" s="41"/>
      <c r="BF201" s="4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41"/>
      <c r="K202" s="41"/>
      <c r="L202" s="41"/>
      <c r="M202" s="41"/>
      <c r="N202" s="41"/>
      <c r="O202" s="41"/>
      <c r="P202" s="41"/>
      <c r="Q202" s="41"/>
      <c r="R202" s="41"/>
      <c r="S202" s="41"/>
      <c r="T202" s="41"/>
      <c r="U202" s="41"/>
      <c r="V202" s="41"/>
      <c r="W202" s="41"/>
      <c r="X202" s="41"/>
      <c r="Y202" s="41"/>
      <c r="Z202" s="41"/>
      <c r="AA202" s="41"/>
      <c r="AB202" s="41"/>
      <c r="AC202" s="41"/>
      <c r="AD202" s="41"/>
      <c r="AE202" s="41"/>
      <c r="AF202" s="41"/>
      <c r="AG202" s="41"/>
      <c r="AH202" s="41"/>
      <c r="AI202" s="41"/>
      <c r="AJ202" s="41"/>
      <c r="AK202" s="41"/>
      <c r="AL202" s="41"/>
      <c r="AM202" s="41"/>
      <c r="AN202" s="41"/>
      <c r="AO202" s="41"/>
      <c r="AP202" s="41"/>
      <c r="AQ202" s="41"/>
      <c r="AR202" s="41"/>
      <c r="AS202" s="41"/>
      <c r="AT202" s="41"/>
      <c r="AU202" s="41"/>
      <c r="AV202" s="41"/>
      <c r="AW202" s="41"/>
      <c r="AX202" s="41"/>
      <c r="AY202" s="41"/>
      <c r="AZ202" s="41"/>
      <c r="BA202" s="41"/>
      <c r="BB202" s="41"/>
      <c r="BC202" s="41"/>
      <c r="BD202" s="41"/>
      <c r="BE202" s="41"/>
      <c r="BF202" s="41"/>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41"/>
      <c r="K203" s="41"/>
      <c r="L203" s="41"/>
      <c r="M203" s="41"/>
      <c r="N203" s="41"/>
      <c r="O203" s="41"/>
      <c r="P203" s="41"/>
      <c r="Q203" s="41"/>
      <c r="R203" s="41"/>
      <c r="S203" s="41"/>
      <c r="T203" s="41"/>
      <c r="U203" s="41"/>
      <c r="V203" s="41"/>
      <c r="W203" s="41"/>
      <c r="X203" s="41"/>
      <c r="Y203" s="41"/>
      <c r="Z203" s="41"/>
      <c r="AA203" s="41"/>
      <c r="AB203" s="41"/>
      <c r="AC203" s="41"/>
      <c r="AD203" s="41"/>
      <c r="AE203" s="41"/>
      <c r="AF203" s="41"/>
      <c r="AG203" s="41"/>
      <c r="AH203" s="41"/>
      <c r="AI203" s="41"/>
      <c r="AJ203" s="41"/>
      <c r="AK203" s="41"/>
      <c r="AL203" s="41"/>
      <c r="AM203" s="41"/>
      <c r="AN203" s="41"/>
      <c r="AO203" s="41"/>
      <c r="AP203" s="41"/>
      <c r="AQ203" s="41"/>
      <c r="AR203" s="41"/>
      <c r="AS203" s="41"/>
      <c r="AT203" s="41"/>
      <c r="AU203" s="41"/>
      <c r="AV203" s="41"/>
      <c r="AW203" s="41"/>
      <c r="AX203" s="41"/>
      <c r="AY203" s="41"/>
      <c r="AZ203" s="41"/>
      <c r="BA203" s="41"/>
      <c r="BB203" s="41"/>
      <c r="BC203" s="41"/>
      <c r="BD203" s="41"/>
      <c r="BE203" s="41"/>
      <c r="BF203" s="41"/>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41"/>
      <c r="K204" s="41"/>
      <c r="L204" s="41"/>
      <c r="M204" s="41"/>
      <c r="N204" s="41"/>
      <c r="O204" s="41"/>
      <c r="P204" s="41"/>
      <c r="Q204" s="41"/>
      <c r="R204" s="41"/>
      <c r="S204" s="41"/>
      <c r="T204" s="41"/>
      <c r="U204" s="41"/>
      <c r="V204" s="41"/>
      <c r="W204" s="41"/>
      <c r="X204" s="41"/>
      <c r="Y204" s="41"/>
      <c r="Z204" s="41"/>
      <c r="AA204" s="41"/>
      <c r="AB204" s="41"/>
      <c r="AC204" s="41"/>
      <c r="AD204" s="41"/>
      <c r="AE204" s="41"/>
      <c r="AF204" s="41"/>
      <c r="AG204" s="41"/>
      <c r="AH204" s="41"/>
      <c r="AI204" s="41"/>
      <c r="AJ204" s="41"/>
      <c r="AK204" s="41"/>
      <c r="AL204" s="41"/>
      <c r="AM204" s="41"/>
      <c r="AN204" s="41"/>
      <c r="AO204" s="41"/>
      <c r="AP204" s="41"/>
      <c r="AQ204" s="41"/>
      <c r="AR204" s="41"/>
      <c r="AS204" s="41"/>
      <c r="AT204" s="41"/>
      <c r="AU204" s="41"/>
      <c r="AV204" s="41"/>
      <c r="AW204" s="41"/>
      <c r="AX204" s="41"/>
      <c r="AY204" s="41"/>
      <c r="AZ204" s="41"/>
      <c r="BA204" s="41"/>
      <c r="BB204" s="41"/>
      <c r="BC204" s="41"/>
      <c r="BD204" s="41"/>
      <c r="BE204" s="41"/>
      <c r="BF204" s="41"/>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41"/>
      <c r="K205" s="41"/>
      <c r="L205" s="41"/>
      <c r="M205" s="41"/>
      <c r="N205" s="41"/>
      <c r="O205" s="41"/>
      <c r="P205" s="41"/>
      <c r="Q205" s="41"/>
      <c r="R205" s="41"/>
      <c r="S205" s="41"/>
      <c r="T205" s="41"/>
      <c r="U205" s="41"/>
      <c r="V205" s="41"/>
      <c r="W205" s="41"/>
      <c r="X205" s="41"/>
      <c r="Y205" s="41"/>
      <c r="Z205" s="41"/>
      <c r="AA205" s="41"/>
      <c r="AB205" s="41"/>
      <c r="AC205" s="41"/>
      <c r="AD205" s="41"/>
      <c r="AE205" s="41"/>
      <c r="AF205" s="41"/>
      <c r="AG205" s="41"/>
      <c r="AH205" s="41"/>
      <c r="AI205" s="41"/>
      <c r="AJ205" s="41"/>
      <c r="AK205" s="41"/>
      <c r="AL205" s="41"/>
      <c r="AM205" s="41"/>
      <c r="AN205" s="41"/>
      <c r="AO205" s="41"/>
      <c r="AP205" s="41"/>
      <c r="AQ205" s="41"/>
      <c r="AR205" s="41"/>
      <c r="AS205" s="41"/>
      <c r="AT205" s="41"/>
      <c r="AU205" s="41"/>
      <c r="AV205" s="41"/>
      <c r="AW205" s="41"/>
      <c r="AX205" s="41"/>
      <c r="AY205" s="41"/>
      <c r="AZ205" s="41"/>
      <c r="BA205" s="41"/>
      <c r="BB205" s="41"/>
      <c r="BC205" s="41"/>
      <c r="BD205" s="41"/>
      <c r="BE205" s="41"/>
      <c r="BF205" s="41"/>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41"/>
      <c r="K206" s="41"/>
      <c r="L206" s="41"/>
      <c r="M206" s="41"/>
      <c r="N206" s="41"/>
      <c r="O206" s="41"/>
      <c r="P206" s="41"/>
      <c r="Q206" s="41"/>
      <c r="R206" s="41"/>
      <c r="S206" s="41"/>
      <c r="T206" s="41"/>
      <c r="U206" s="41"/>
      <c r="V206" s="41"/>
      <c r="W206" s="41"/>
      <c r="X206" s="41"/>
      <c r="Y206" s="41"/>
      <c r="Z206" s="41"/>
      <c r="AA206" s="41"/>
      <c r="AB206" s="41"/>
      <c r="AC206" s="41"/>
      <c r="AD206" s="41"/>
      <c r="AE206" s="41"/>
      <c r="AF206" s="41"/>
      <c r="AG206" s="41"/>
      <c r="AH206" s="41"/>
      <c r="AI206" s="41"/>
      <c r="AJ206" s="41"/>
      <c r="AK206" s="41"/>
      <c r="AL206" s="41"/>
      <c r="AM206" s="41"/>
      <c r="AN206" s="41"/>
      <c r="AO206" s="41"/>
      <c r="AP206" s="41"/>
      <c r="AQ206" s="41"/>
      <c r="AR206" s="41"/>
      <c r="AS206" s="41"/>
      <c r="AT206" s="41"/>
      <c r="AU206" s="41"/>
      <c r="AV206" s="41"/>
      <c r="AW206" s="41"/>
      <c r="AX206" s="41"/>
      <c r="AY206" s="41"/>
      <c r="AZ206" s="41"/>
      <c r="BA206" s="41"/>
      <c r="BB206" s="41"/>
      <c r="BC206" s="41"/>
      <c r="BD206" s="41"/>
      <c r="BE206" s="41"/>
      <c r="BF206" s="41"/>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41"/>
      <c r="K207" s="41"/>
      <c r="L207" s="41"/>
      <c r="M207" s="41"/>
      <c r="N207" s="41"/>
      <c r="O207" s="41"/>
      <c r="P207" s="41"/>
      <c r="Q207" s="41"/>
      <c r="R207" s="41"/>
      <c r="S207" s="41"/>
      <c r="T207" s="41"/>
      <c r="U207" s="41"/>
      <c r="V207" s="41"/>
      <c r="W207" s="41"/>
      <c r="X207" s="41"/>
      <c r="Y207" s="41"/>
      <c r="Z207" s="41"/>
      <c r="AA207" s="41"/>
      <c r="AB207" s="41"/>
      <c r="AC207" s="41"/>
      <c r="AD207" s="41"/>
      <c r="AE207" s="41"/>
      <c r="AF207" s="41"/>
      <c r="AG207" s="41"/>
      <c r="AH207" s="41"/>
      <c r="AI207" s="41"/>
      <c r="AJ207" s="41"/>
      <c r="AK207" s="41"/>
      <c r="AL207" s="41"/>
      <c r="AM207" s="41"/>
      <c r="AN207" s="41"/>
      <c r="AO207" s="41"/>
      <c r="AP207" s="41"/>
      <c r="AQ207" s="41"/>
      <c r="AR207" s="41"/>
      <c r="AS207" s="41"/>
      <c r="AT207" s="41"/>
      <c r="AU207" s="41"/>
      <c r="AV207" s="41"/>
      <c r="AW207" s="41"/>
      <c r="AX207" s="41"/>
      <c r="AY207" s="41"/>
      <c r="AZ207" s="41"/>
      <c r="BA207" s="41"/>
      <c r="BB207" s="41"/>
      <c r="BC207" s="41"/>
      <c r="BD207" s="41"/>
      <c r="BE207" s="41"/>
      <c r="BF207" s="41"/>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41"/>
      <c r="K208" s="41"/>
      <c r="L208" s="41"/>
      <c r="M208" s="41"/>
      <c r="N208" s="41"/>
      <c r="O208" s="41"/>
      <c r="P208" s="41"/>
      <c r="Q208" s="41"/>
      <c r="R208" s="41"/>
      <c r="S208" s="41"/>
      <c r="T208" s="41"/>
      <c r="U208" s="41"/>
      <c r="V208" s="41"/>
      <c r="W208" s="41"/>
      <c r="X208" s="41"/>
      <c r="Y208" s="41"/>
      <c r="Z208" s="41"/>
      <c r="AA208" s="41"/>
      <c r="AB208" s="41"/>
      <c r="AC208" s="41"/>
      <c r="AD208" s="41"/>
      <c r="AE208" s="41"/>
      <c r="AF208" s="41"/>
      <c r="AG208" s="41"/>
      <c r="AH208" s="41"/>
      <c r="AI208" s="41"/>
      <c r="AJ208" s="41"/>
      <c r="AK208" s="41"/>
      <c r="AL208" s="41"/>
      <c r="AM208" s="41"/>
      <c r="AN208" s="41"/>
      <c r="AO208" s="41"/>
      <c r="AP208" s="41"/>
      <c r="AQ208" s="41"/>
      <c r="AR208" s="41"/>
      <c r="AS208" s="41"/>
      <c r="AT208" s="41"/>
      <c r="AU208" s="41"/>
      <c r="AV208" s="41"/>
      <c r="AW208" s="41"/>
      <c r="AX208" s="41"/>
      <c r="AY208" s="41"/>
      <c r="AZ208" s="41"/>
      <c r="BA208" s="41"/>
      <c r="BB208" s="41"/>
      <c r="BC208" s="41"/>
      <c r="BD208" s="41"/>
      <c r="BE208" s="41"/>
      <c r="BF208" s="41"/>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41"/>
      <c r="K209" s="41"/>
      <c r="L209" s="41"/>
      <c r="M209" s="41"/>
      <c r="N209" s="41"/>
      <c r="O209" s="41"/>
      <c r="P209" s="41"/>
      <c r="Q209" s="41"/>
      <c r="R209" s="41"/>
      <c r="S209" s="41"/>
      <c r="T209" s="41"/>
      <c r="U209" s="41"/>
      <c r="V209" s="41"/>
      <c r="W209" s="41"/>
      <c r="X209" s="41"/>
      <c r="Y209" s="41"/>
      <c r="Z209" s="41"/>
      <c r="AA209" s="41"/>
      <c r="AB209" s="41"/>
      <c r="AC209" s="41"/>
      <c r="AD209" s="41"/>
      <c r="AE209" s="41"/>
      <c r="AF209" s="41"/>
      <c r="AG209" s="41"/>
      <c r="AH209" s="41"/>
      <c r="AI209" s="41"/>
      <c r="AJ209" s="41"/>
      <c r="AK209" s="41"/>
      <c r="AL209" s="41"/>
      <c r="AM209" s="41"/>
      <c r="AN209" s="41"/>
      <c r="AO209" s="41"/>
      <c r="AP209" s="41"/>
      <c r="AQ209" s="41"/>
      <c r="AR209" s="41"/>
      <c r="AS209" s="41"/>
      <c r="AT209" s="41"/>
      <c r="AU209" s="41"/>
      <c r="AV209" s="41"/>
      <c r="AW209" s="41"/>
      <c r="AX209" s="41"/>
      <c r="AY209" s="41"/>
      <c r="AZ209" s="41"/>
      <c r="BA209" s="41"/>
      <c r="BB209" s="41"/>
      <c r="BC209" s="41"/>
      <c r="BD209" s="41"/>
      <c r="BE209" s="41"/>
      <c r="BF209" s="41"/>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41"/>
      <c r="K210" s="41"/>
      <c r="L210" s="41"/>
      <c r="M210" s="41"/>
      <c r="N210" s="41"/>
      <c r="O210" s="41"/>
      <c r="P210" s="41"/>
      <c r="Q210" s="41"/>
      <c r="R210" s="41"/>
      <c r="S210" s="41"/>
      <c r="T210" s="41"/>
      <c r="U210" s="41"/>
      <c r="V210" s="41"/>
      <c r="W210" s="41"/>
      <c r="X210" s="41"/>
      <c r="Y210" s="41"/>
      <c r="Z210" s="41"/>
      <c r="AA210" s="41"/>
      <c r="AB210" s="41"/>
      <c r="AC210" s="41"/>
      <c r="AD210" s="41"/>
      <c r="AE210" s="41"/>
      <c r="AF210" s="41"/>
      <c r="AG210" s="41"/>
      <c r="AH210" s="41"/>
      <c r="AI210" s="41"/>
      <c r="AJ210" s="41"/>
      <c r="AK210" s="41"/>
      <c r="AL210" s="41"/>
      <c r="AM210" s="41"/>
      <c r="AN210" s="41"/>
      <c r="AO210" s="41"/>
      <c r="AP210" s="41"/>
      <c r="AQ210" s="41"/>
      <c r="AR210" s="41"/>
      <c r="AS210" s="41"/>
      <c r="AT210" s="41"/>
      <c r="AU210" s="41"/>
      <c r="AV210" s="41"/>
      <c r="AW210" s="41"/>
      <c r="AX210" s="41"/>
      <c r="AY210" s="41"/>
      <c r="AZ210" s="41"/>
      <c r="BA210" s="41"/>
      <c r="BB210" s="41"/>
      <c r="BC210" s="41"/>
      <c r="BD210" s="41"/>
      <c r="BE210" s="41"/>
      <c r="BF210" s="41"/>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41"/>
      <c r="K211" s="41"/>
      <c r="L211" s="41"/>
      <c r="M211" s="41"/>
      <c r="N211" s="41"/>
      <c r="O211" s="41"/>
      <c r="P211" s="41"/>
      <c r="Q211" s="41"/>
      <c r="R211" s="41"/>
      <c r="S211" s="41"/>
      <c r="T211" s="41"/>
      <c r="U211" s="41"/>
      <c r="V211" s="41"/>
      <c r="W211" s="41"/>
      <c r="X211" s="41"/>
      <c r="Y211" s="41"/>
      <c r="Z211" s="41"/>
      <c r="AA211" s="41"/>
      <c r="AB211" s="41"/>
      <c r="AC211" s="41"/>
      <c r="AD211" s="41"/>
      <c r="AE211" s="41"/>
      <c r="AF211" s="41"/>
      <c r="AG211" s="41"/>
      <c r="AH211" s="41"/>
      <c r="AI211" s="41"/>
      <c r="AJ211" s="41"/>
      <c r="AK211" s="41"/>
      <c r="AL211" s="41"/>
      <c r="AM211" s="41"/>
      <c r="AN211" s="41"/>
      <c r="AO211" s="41"/>
      <c r="AP211" s="41"/>
      <c r="AQ211" s="41"/>
      <c r="AR211" s="41"/>
      <c r="AS211" s="41"/>
      <c r="AT211" s="41"/>
      <c r="AU211" s="41"/>
      <c r="AV211" s="41"/>
      <c r="AW211" s="41"/>
      <c r="AX211" s="41"/>
      <c r="AY211" s="41"/>
      <c r="AZ211" s="41"/>
      <c r="BA211" s="41"/>
      <c r="BB211" s="41"/>
      <c r="BC211" s="41"/>
      <c r="BD211" s="41"/>
      <c r="BE211" s="41"/>
      <c r="BF211" s="4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41"/>
      <c r="K212" s="41"/>
      <c r="L212" s="41"/>
      <c r="M212" s="41"/>
      <c r="N212" s="41"/>
      <c r="O212" s="41"/>
      <c r="P212" s="41"/>
      <c r="Q212" s="41"/>
      <c r="R212" s="41"/>
      <c r="S212" s="41"/>
      <c r="T212" s="41"/>
      <c r="U212" s="41"/>
      <c r="V212" s="41"/>
      <c r="W212" s="41"/>
      <c r="X212" s="41"/>
      <c r="Y212" s="41"/>
      <c r="Z212" s="41"/>
      <c r="AA212" s="41"/>
      <c r="AB212" s="41"/>
      <c r="AC212" s="41"/>
      <c r="AD212" s="41"/>
      <c r="AE212" s="41"/>
      <c r="AF212" s="41"/>
      <c r="AG212" s="41"/>
      <c r="AH212" s="41"/>
      <c r="AI212" s="41"/>
      <c r="AJ212" s="41"/>
      <c r="AK212" s="41"/>
      <c r="AL212" s="41"/>
      <c r="AM212" s="41"/>
      <c r="AN212" s="41"/>
      <c r="AO212" s="41"/>
      <c r="AP212" s="41"/>
      <c r="AQ212" s="41"/>
      <c r="AR212" s="41"/>
      <c r="AS212" s="41"/>
      <c r="AT212" s="41"/>
      <c r="AU212" s="41"/>
      <c r="AV212" s="41"/>
      <c r="AW212" s="41"/>
      <c r="AX212" s="41"/>
      <c r="AY212" s="41"/>
      <c r="AZ212" s="41"/>
      <c r="BA212" s="41"/>
      <c r="BB212" s="41"/>
      <c r="BC212" s="41"/>
      <c r="BD212" s="41"/>
      <c r="BE212" s="41"/>
      <c r="BF212" s="41"/>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41"/>
      <c r="K213" s="41"/>
      <c r="L213" s="41"/>
      <c r="M213" s="41"/>
      <c r="N213" s="41"/>
      <c r="O213" s="41"/>
      <c r="P213" s="41"/>
      <c r="Q213" s="41"/>
      <c r="R213" s="41"/>
      <c r="S213" s="41"/>
      <c r="T213" s="41"/>
      <c r="U213" s="41"/>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41"/>
      <c r="AT213" s="41"/>
      <c r="AU213" s="41"/>
      <c r="AV213" s="41"/>
      <c r="AW213" s="41"/>
      <c r="AX213" s="41"/>
      <c r="AY213" s="41"/>
      <c r="AZ213" s="41"/>
      <c r="BA213" s="41"/>
      <c r="BB213" s="41"/>
      <c r="BC213" s="41"/>
      <c r="BD213" s="41"/>
      <c r="BE213" s="41"/>
      <c r="BF213" s="41"/>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41"/>
      <c r="K214" s="41"/>
      <c r="L214" s="41"/>
      <c r="M214" s="41"/>
      <c r="N214" s="41"/>
      <c r="O214" s="41"/>
      <c r="P214" s="41"/>
      <c r="Q214" s="41"/>
      <c r="R214" s="41"/>
      <c r="S214" s="41"/>
      <c r="T214" s="41"/>
      <c r="U214" s="41"/>
      <c r="V214" s="41"/>
      <c r="W214" s="41"/>
      <c r="X214" s="41"/>
      <c r="Y214" s="41"/>
      <c r="Z214" s="41"/>
      <c r="AA214" s="41"/>
      <c r="AB214" s="41"/>
      <c r="AC214" s="41"/>
      <c r="AD214" s="41"/>
      <c r="AE214" s="41"/>
      <c r="AF214" s="41"/>
      <c r="AG214" s="41"/>
      <c r="AH214" s="41"/>
      <c r="AI214" s="41"/>
      <c r="AJ214" s="41"/>
      <c r="AK214" s="41"/>
      <c r="AL214" s="41"/>
      <c r="AM214" s="41"/>
      <c r="AN214" s="41"/>
      <c r="AO214" s="41"/>
      <c r="AP214" s="41"/>
      <c r="AQ214" s="41"/>
      <c r="AR214" s="41"/>
      <c r="AS214" s="41"/>
      <c r="AT214" s="41"/>
      <c r="AU214" s="41"/>
      <c r="AV214" s="41"/>
      <c r="AW214" s="41"/>
      <c r="AX214" s="41"/>
      <c r="AY214" s="41"/>
      <c r="AZ214" s="41"/>
      <c r="BA214" s="41"/>
      <c r="BB214" s="41"/>
      <c r="BC214" s="41"/>
      <c r="BD214" s="41"/>
      <c r="BE214" s="41"/>
      <c r="BF214" s="41"/>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41"/>
      <c r="K215" s="41"/>
      <c r="L215" s="41"/>
      <c r="M215" s="41"/>
      <c r="N215" s="41"/>
      <c r="O215" s="41"/>
      <c r="P215" s="41"/>
      <c r="Q215" s="41"/>
      <c r="R215" s="41"/>
      <c r="S215" s="41"/>
      <c r="T215" s="41"/>
      <c r="U215" s="41"/>
      <c r="V215" s="41"/>
      <c r="W215" s="41"/>
      <c r="X215" s="41"/>
      <c r="Y215" s="41"/>
      <c r="Z215" s="41"/>
      <c r="AA215" s="41"/>
      <c r="AB215" s="41"/>
      <c r="AC215" s="41"/>
      <c r="AD215" s="41"/>
      <c r="AE215" s="41"/>
      <c r="AF215" s="41"/>
      <c r="AG215" s="41"/>
      <c r="AH215" s="41"/>
      <c r="AI215" s="41"/>
      <c r="AJ215" s="41"/>
      <c r="AK215" s="41"/>
      <c r="AL215" s="41"/>
      <c r="AM215" s="41"/>
      <c r="AN215" s="41"/>
      <c r="AO215" s="41"/>
      <c r="AP215" s="41"/>
      <c r="AQ215" s="41"/>
      <c r="AR215" s="41"/>
      <c r="AS215" s="41"/>
      <c r="AT215" s="41"/>
      <c r="AU215" s="41"/>
      <c r="AV215" s="41"/>
      <c r="AW215" s="41"/>
      <c r="AX215" s="41"/>
      <c r="AY215" s="41"/>
      <c r="AZ215" s="41"/>
      <c r="BA215" s="41"/>
      <c r="BB215" s="41"/>
      <c r="BC215" s="41"/>
      <c r="BD215" s="41"/>
      <c r="BE215" s="41"/>
      <c r="BF215" s="41"/>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41"/>
      <c r="K216" s="41"/>
      <c r="L216" s="41"/>
      <c r="M216" s="41"/>
      <c r="N216" s="41"/>
      <c r="O216" s="41"/>
      <c r="P216" s="41"/>
      <c r="Q216" s="41"/>
      <c r="R216" s="41"/>
      <c r="S216" s="41"/>
      <c r="T216" s="41"/>
      <c r="U216" s="41"/>
      <c r="V216" s="41"/>
      <c r="W216" s="41"/>
      <c r="X216" s="41"/>
      <c r="Y216" s="41"/>
      <c r="Z216" s="41"/>
      <c r="AA216" s="41"/>
      <c r="AB216" s="41"/>
      <c r="AC216" s="41"/>
      <c r="AD216" s="41"/>
      <c r="AE216" s="41"/>
      <c r="AF216" s="41"/>
      <c r="AG216" s="41"/>
      <c r="AH216" s="41"/>
      <c r="AI216" s="41"/>
      <c r="AJ216" s="41"/>
      <c r="AK216" s="41"/>
      <c r="AL216" s="41"/>
      <c r="AM216" s="41"/>
      <c r="AN216" s="41"/>
      <c r="AO216" s="41"/>
      <c r="AP216" s="41"/>
      <c r="AQ216" s="41"/>
      <c r="AR216" s="41"/>
      <c r="AS216" s="41"/>
      <c r="AT216" s="41"/>
      <c r="AU216" s="41"/>
      <c r="AV216" s="41"/>
      <c r="AW216" s="41"/>
      <c r="AX216" s="41"/>
      <c r="AY216" s="41"/>
      <c r="AZ216" s="41"/>
      <c r="BA216" s="41"/>
      <c r="BB216" s="41"/>
      <c r="BC216" s="41"/>
      <c r="BD216" s="41"/>
      <c r="BE216" s="41"/>
      <c r="BF216" s="41"/>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41"/>
      <c r="K217" s="41"/>
      <c r="L217" s="41"/>
      <c r="M217" s="41"/>
      <c r="N217" s="41"/>
      <c r="O217" s="41"/>
      <c r="P217" s="41"/>
      <c r="Q217" s="41"/>
      <c r="R217" s="41"/>
      <c r="S217" s="41"/>
      <c r="T217" s="41"/>
      <c r="U217" s="41"/>
      <c r="V217" s="41"/>
      <c r="W217" s="41"/>
      <c r="X217" s="41"/>
      <c r="Y217" s="41"/>
      <c r="Z217" s="41"/>
      <c r="AA217" s="41"/>
      <c r="AB217" s="41"/>
      <c r="AC217" s="41"/>
      <c r="AD217" s="41"/>
      <c r="AE217" s="41"/>
      <c r="AF217" s="41"/>
      <c r="AG217" s="41"/>
      <c r="AH217" s="41"/>
      <c r="AI217" s="41"/>
      <c r="AJ217" s="41"/>
      <c r="AK217" s="41"/>
      <c r="AL217" s="41"/>
      <c r="AM217" s="41"/>
      <c r="AN217" s="41"/>
      <c r="AO217" s="41"/>
      <c r="AP217" s="41"/>
      <c r="AQ217" s="41"/>
      <c r="AR217" s="41"/>
      <c r="AS217" s="41"/>
      <c r="AT217" s="41"/>
      <c r="AU217" s="41"/>
      <c r="AV217" s="41"/>
      <c r="AW217" s="41"/>
      <c r="AX217" s="41"/>
      <c r="AY217" s="41"/>
      <c r="AZ217" s="41"/>
      <c r="BA217" s="41"/>
      <c r="BB217" s="41"/>
      <c r="BC217" s="41"/>
      <c r="BD217" s="41"/>
      <c r="BE217" s="41"/>
      <c r="BF217" s="41"/>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41"/>
      <c r="K218" s="41"/>
      <c r="L218" s="41"/>
      <c r="M218" s="41"/>
      <c r="N218" s="41"/>
      <c r="O218" s="41"/>
      <c r="P218" s="41"/>
      <c r="Q218" s="41"/>
      <c r="R218" s="41"/>
      <c r="S218" s="41"/>
      <c r="T218" s="41"/>
      <c r="U218" s="41"/>
      <c r="V218" s="41"/>
      <c r="W218" s="41"/>
      <c r="X218" s="41"/>
      <c r="Y218" s="41"/>
      <c r="Z218" s="41"/>
      <c r="AA218" s="41"/>
      <c r="AB218" s="41"/>
      <c r="AC218" s="41"/>
      <c r="AD218" s="41"/>
      <c r="AE218" s="41"/>
      <c r="AF218" s="41"/>
      <c r="AG218" s="41"/>
      <c r="AH218" s="41"/>
      <c r="AI218" s="41"/>
      <c r="AJ218" s="41"/>
      <c r="AK218" s="41"/>
      <c r="AL218" s="41"/>
      <c r="AM218" s="41"/>
      <c r="AN218" s="41"/>
      <c r="AO218" s="41"/>
      <c r="AP218" s="41"/>
      <c r="AQ218" s="41"/>
      <c r="AR218" s="41"/>
      <c r="AS218" s="41"/>
      <c r="AT218" s="41"/>
      <c r="AU218" s="41"/>
      <c r="AV218" s="41"/>
      <c r="AW218" s="41"/>
      <c r="AX218" s="41"/>
      <c r="AY218" s="41"/>
      <c r="AZ218" s="41"/>
      <c r="BA218" s="41"/>
      <c r="BB218" s="41"/>
      <c r="BC218" s="41"/>
      <c r="BD218" s="41"/>
      <c r="BE218" s="41"/>
      <c r="BF218" s="41"/>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41"/>
      <c r="K219" s="41"/>
      <c r="L219" s="41"/>
      <c r="M219" s="41"/>
      <c r="N219" s="41"/>
      <c r="O219" s="41"/>
      <c r="P219" s="41"/>
      <c r="Q219" s="41"/>
      <c r="R219" s="41"/>
      <c r="S219" s="41"/>
      <c r="T219" s="41"/>
      <c r="U219" s="41"/>
      <c r="V219" s="41"/>
      <c r="W219" s="41"/>
      <c r="X219" s="41"/>
      <c r="Y219" s="41"/>
      <c r="Z219" s="41"/>
      <c r="AA219" s="41"/>
      <c r="AB219" s="41"/>
      <c r="AC219" s="41"/>
      <c r="AD219" s="41"/>
      <c r="AE219" s="41"/>
      <c r="AF219" s="41"/>
      <c r="AG219" s="41"/>
      <c r="AH219" s="41"/>
      <c r="AI219" s="41"/>
      <c r="AJ219" s="41"/>
      <c r="AK219" s="41"/>
      <c r="AL219" s="41"/>
      <c r="AM219" s="41"/>
      <c r="AN219" s="41"/>
      <c r="AO219" s="41"/>
      <c r="AP219" s="41"/>
      <c r="AQ219" s="41"/>
      <c r="AR219" s="41"/>
      <c r="AS219" s="41"/>
      <c r="AT219" s="41"/>
      <c r="AU219" s="41"/>
      <c r="AV219" s="41"/>
      <c r="AW219" s="41"/>
      <c r="AX219" s="41"/>
      <c r="AY219" s="41"/>
      <c r="AZ219" s="41"/>
      <c r="BA219" s="41"/>
      <c r="BB219" s="41"/>
      <c r="BC219" s="41"/>
      <c r="BD219" s="41"/>
      <c r="BE219" s="41"/>
      <c r="BF219" s="41"/>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41"/>
      <c r="AZ220" s="41"/>
      <c r="BA220" s="41"/>
      <c r="BB220" s="41"/>
      <c r="BC220" s="41"/>
      <c r="BD220" s="41"/>
      <c r="BE220" s="41"/>
      <c r="BF220" s="41"/>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c r="AJ221" s="41"/>
      <c r="AK221" s="41"/>
      <c r="AL221" s="41"/>
      <c r="AM221" s="41"/>
      <c r="AN221" s="41"/>
      <c r="AO221" s="41"/>
      <c r="AP221" s="41"/>
      <c r="AQ221" s="41"/>
      <c r="AR221" s="41"/>
      <c r="AS221" s="41"/>
      <c r="AT221" s="41"/>
      <c r="AU221" s="41"/>
      <c r="AV221" s="41"/>
      <c r="AW221" s="41"/>
      <c r="AX221" s="41"/>
      <c r="AY221" s="41"/>
      <c r="AZ221" s="41"/>
      <c r="BA221" s="41"/>
      <c r="BB221" s="41"/>
      <c r="BC221" s="41"/>
      <c r="BD221" s="41"/>
      <c r="BE221" s="41"/>
      <c r="BF221" s="4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c r="AJ222" s="41"/>
      <c r="AK222" s="41"/>
      <c r="AL222" s="41"/>
      <c r="AM222" s="41"/>
      <c r="AN222" s="41"/>
      <c r="AO222" s="41"/>
      <c r="AP222" s="41"/>
      <c r="AQ222" s="41"/>
      <c r="AR222" s="41"/>
      <c r="AS222" s="41"/>
      <c r="AT222" s="41"/>
      <c r="AU222" s="41"/>
      <c r="AV222" s="41"/>
      <c r="AW222" s="41"/>
      <c r="AX222" s="41"/>
      <c r="AY222" s="41"/>
      <c r="AZ222" s="41"/>
      <c r="BA222" s="41"/>
      <c r="BB222" s="41"/>
      <c r="BC222" s="41"/>
      <c r="BD222" s="41"/>
      <c r="BE222" s="41"/>
      <c r="BF222" s="41"/>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c r="AJ223" s="41"/>
      <c r="AK223" s="41"/>
      <c r="AL223" s="41"/>
      <c r="AM223" s="41"/>
      <c r="AN223" s="41"/>
      <c r="AO223" s="41"/>
      <c r="AP223" s="41"/>
      <c r="AQ223" s="41"/>
      <c r="AR223" s="41"/>
      <c r="AS223" s="41"/>
      <c r="AT223" s="41"/>
      <c r="AU223" s="41"/>
      <c r="AV223" s="41"/>
      <c r="AW223" s="41"/>
      <c r="AX223" s="41"/>
      <c r="AY223" s="41"/>
      <c r="AZ223" s="41"/>
      <c r="BA223" s="41"/>
      <c r="BB223" s="41"/>
      <c r="BC223" s="41"/>
      <c r="BD223" s="41"/>
      <c r="BE223" s="41"/>
      <c r="BF223" s="41"/>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c r="AJ224" s="41"/>
      <c r="AK224" s="41"/>
      <c r="AL224" s="41"/>
      <c r="AM224" s="41"/>
      <c r="AN224" s="41"/>
      <c r="AO224" s="41"/>
      <c r="AP224" s="41"/>
      <c r="AQ224" s="41"/>
      <c r="AR224" s="41"/>
      <c r="AS224" s="41"/>
      <c r="AT224" s="41"/>
      <c r="AU224" s="41"/>
      <c r="AV224" s="41"/>
      <c r="AW224" s="41"/>
      <c r="AX224" s="41"/>
      <c r="AY224" s="41"/>
      <c r="AZ224" s="41"/>
      <c r="BA224" s="41"/>
      <c r="BB224" s="41"/>
      <c r="BC224" s="41"/>
      <c r="BD224" s="41"/>
      <c r="BE224" s="41"/>
      <c r="BF224" s="41"/>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c r="AM225" s="41"/>
      <c r="AN225" s="41"/>
      <c r="AO225" s="41"/>
      <c r="AP225" s="41"/>
      <c r="AQ225" s="41"/>
      <c r="AR225" s="41"/>
      <c r="AS225" s="41"/>
      <c r="AT225" s="41"/>
      <c r="AU225" s="41"/>
      <c r="AV225" s="41"/>
      <c r="AW225" s="41"/>
      <c r="AX225" s="41"/>
      <c r="AY225" s="41"/>
      <c r="AZ225" s="41"/>
      <c r="BA225" s="41"/>
      <c r="BB225" s="41"/>
      <c r="BC225" s="41"/>
      <c r="BD225" s="41"/>
      <c r="BE225" s="41"/>
      <c r="BF225" s="41"/>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c r="AJ226" s="41"/>
      <c r="AK226" s="41"/>
      <c r="AL226" s="41"/>
      <c r="AM226" s="41"/>
      <c r="AN226" s="41"/>
      <c r="AO226" s="41"/>
      <c r="AP226" s="41"/>
      <c r="AQ226" s="41"/>
      <c r="AR226" s="41"/>
      <c r="AS226" s="41"/>
      <c r="AT226" s="41"/>
      <c r="AU226" s="41"/>
      <c r="AV226" s="41"/>
      <c r="AW226" s="41"/>
      <c r="AX226" s="41"/>
      <c r="AY226" s="41"/>
      <c r="AZ226" s="41"/>
      <c r="BA226" s="41"/>
      <c r="BB226" s="41"/>
      <c r="BC226" s="41"/>
      <c r="BD226" s="41"/>
      <c r="BE226" s="41"/>
      <c r="BF226" s="41"/>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c r="AN227" s="41"/>
      <c r="AO227" s="41"/>
      <c r="AP227" s="41"/>
      <c r="AQ227" s="41"/>
      <c r="AR227" s="41"/>
      <c r="AS227" s="41"/>
      <c r="AT227" s="41"/>
      <c r="AU227" s="41"/>
      <c r="AV227" s="41"/>
      <c r="AW227" s="41"/>
      <c r="AX227" s="41"/>
      <c r="AY227" s="41"/>
      <c r="AZ227" s="41"/>
      <c r="BA227" s="41"/>
      <c r="BB227" s="41"/>
      <c r="BC227" s="41"/>
      <c r="BD227" s="41"/>
      <c r="BE227" s="41"/>
      <c r="BF227" s="41"/>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c r="AJ228" s="41"/>
      <c r="AK228" s="41"/>
      <c r="AL228" s="41"/>
      <c r="AM228" s="41"/>
      <c r="AN228" s="41"/>
      <c r="AO228" s="41"/>
      <c r="AP228" s="41"/>
      <c r="AQ228" s="41"/>
      <c r="AR228" s="41"/>
      <c r="AS228" s="41"/>
      <c r="AT228" s="41"/>
      <c r="AU228" s="41"/>
      <c r="AV228" s="41"/>
      <c r="AW228" s="41"/>
      <c r="AX228" s="41"/>
      <c r="AY228" s="41"/>
      <c r="AZ228" s="41"/>
      <c r="BA228" s="41"/>
      <c r="BB228" s="41"/>
      <c r="BC228" s="41"/>
      <c r="BD228" s="41"/>
      <c r="BE228" s="41"/>
      <c r="BF228" s="41"/>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c r="AJ229" s="41"/>
      <c r="AK229" s="41"/>
      <c r="AL229" s="41"/>
      <c r="AM229" s="41"/>
      <c r="AN229" s="41"/>
      <c r="AO229" s="41"/>
      <c r="AP229" s="41"/>
      <c r="AQ229" s="41"/>
      <c r="AR229" s="41"/>
      <c r="AS229" s="41"/>
      <c r="AT229" s="41"/>
      <c r="AU229" s="41"/>
      <c r="AV229" s="41"/>
      <c r="AW229" s="41"/>
      <c r="AX229" s="41"/>
      <c r="AY229" s="41"/>
      <c r="AZ229" s="41"/>
      <c r="BA229" s="41"/>
      <c r="BB229" s="41"/>
      <c r="BC229" s="41"/>
      <c r="BD229" s="41"/>
      <c r="BE229" s="41"/>
      <c r="BF229" s="41"/>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c r="AM230" s="41"/>
      <c r="AN230" s="41"/>
      <c r="AO230" s="41"/>
      <c r="AP230" s="41"/>
      <c r="AQ230" s="41"/>
      <c r="AR230" s="41"/>
      <c r="AS230" s="41"/>
      <c r="AT230" s="41"/>
      <c r="AU230" s="41"/>
      <c r="AV230" s="41"/>
      <c r="AW230" s="41"/>
      <c r="AX230" s="41"/>
      <c r="AY230" s="41"/>
      <c r="AZ230" s="41"/>
      <c r="BA230" s="41"/>
      <c r="BB230" s="41"/>
      <c r="BC230" s="41"/>
      <c r="BD230" s="41"/>
      <c r="BE230" s="41"/>
      <c r="BF230" s="41"/>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c r="AJ231" s="41"/>
      <c r="AK231" s="41"/>
      <c r="AL231" s="41"/>
      <c r="AM231" s="41"/>
      <c r="AN231" s="41"/>
      <c r="AO231" s="41"/>
      <c r="AP231" s="41"/>
      <c r="AQ231" s="41"/>
      <c r="AR231" s="41"/>
      <c r="AS231" s="41"/>
      <c r="AT231" s="41"/>
      <c r="AU231" s="41"/>
      <c r="AV231" s="41"/>
      <c r="AW231" s="41"/>
      <c r="AX231" s="41"/>
      <c r="AY231" s="41"/>
      <c r="AZ231" s="41"/>
      <c r="BA231" s="41"/>
      <c r="BB231" s="41"/>
      <c r="BC231" s="41"/>
      <c r="BD231" s="41"/>
      <c r="BE231" s="41"/>
      <c r="BF231" s="4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c r="AJ232" s="41"/>
      <c r="AK232" s="41"/>
      <c r="AL232" s="41"/>
      <c r="AM232" s="41"/>
      <c r="AN232" s="41"/>
      <c r="AO232" s="41"/>
      <c r="AP232" s="41"/>
      <c r="AQ232" s="41"/>
      <c r="AR232" s="41"/>
      <c r="AS232" s="41"/>
      <c r="AT232" s="41"/>
      <c r="AU232" s="41"/>
      <c r="AV232" s="41"/>
      <c r="AW232" s="41"/>
      <c r="AX232" s="41"/>
      <c r="AY232" s="41"/>
      <c r="AZ232" s="41"/>
      <c r="BA232" s="41"/>
      <c r="BB232" s="41"/>
      <c r="BC232" s="41"/>
      <c r="BD232" s="41"/>
      <c r="BE232" s="41"/>
      <c r="BF232" s="41"/>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c r="AJ233" s="41"/>
      <c r="AK233" s="41"/>
      <c r="AL233" s="41"/>
      <c r="AM233" s="41"/>
      <c r="AN233" s="41"/>
      <c r="AO233" s="41"/>
      <c r="AP233" s="41"/>
      <c r="AQ233" s="41"/>
      <c r="AR233" s="41"/>
      <c r="AS233" s="41"/>
      <c r="AT233" s="41"/>
      <c r="AU233" s="41"/>
      <c r="AV233" s="41"/>
      <c r="AW233" s="41"/>
      <c r="AX233" s="41"/>
      <c r="AY233" s="41"/>
      <c r="AZ233" s="41"/>
      <c r="BA233" s="41"/>
      <c r="BB233" s="41"/>
      <c r="BC233" s="41"/>
      <c r="BD233" s="41"/>
      <c r="BE233" s="41"/>
      <c r="BF233" s="41"/>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c r="AJ234" s="41"/>
      <c r="AK234" s="41"/>
      <c r="AL234" s="41"/>
      <c r="AM234" s="41"/>
      <c r="AN234" s="41"/>
      <c r="AO234" s="41"/>
      <c r="AP234" s="41"/>
      <c r="AQ234" s="41"/>
      <c r="AR234" s="41"/>
      <c r="AS234" s="41"/>
      <c r="AT234" s="41"/>
      <c r="AU234" s="41"/>
      <c r="AV234" s="41"/>
      <c r="AW234" s="41"/>
      <c r="AX234" s="41"/>
      <c r="AY234" s="41"/>
      <c r="AZ234" s="41"/>
      <c r="BA234" s="41"/>
      <c r="BB234" s="41"/>
      <c r="BC234" s="41"/>
      <c r="BD234" s="41"/>
      <c r="BE234" s="41"/>
      <c r="BF234" s="41"/>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c r="AJ235" s="41"/>
      <c r="AK235" s="41"/>
      <c r="AL235" s="41"/>
      <c r="AM235" s="41"/>
      <c r="AN235" s="41"/>
      <c r="AO235" s="41"/>
      <c r="AP235" s="41"/>
      <c r="AQ235" s="41"/>
      <c r="AR235" s="41"/>
      <c r="AS235" s="41"/>
      <c r="AT235" s="41"/>
      <c r="AU235" s="41"/>
      <c r="AV235" s="41"/>
      <c r="AW235" s="41"/>
      <c r="AX235" s="41"/>
      <c r="AY235" s="41"/>
      <c r="AZ235" s="41"/>
      <c r="BA235" s="41"/>
      <c r="BB235" s="41"/>
      <c r="BC235" s="41"/>
      <c r="BD235" s="41"/>
      <c r="BE235" s="41"/>
      <c r="BF235" s="41"/>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c r="AJ236" s="41"/>
      <c r="AK236" s="41"/>
      <c r="AL236" s="41"/>
      <c r="AM236" s="41"/>
      <c r="AN236" s="41"/>
      <c r="AO236" s="41"/>
      <c r="AP236" s="41"/>
      <c r="AQ236" s="41"/>
      <c r="AR236" s="41"/>
      <c r="AS236" s="41"/>
      <c r="AT236" s="41"/>
      <c r="AU236" s="41"/>
      <c r="AV236" s="41"/>
      <c r="AW236" s="41"/>
      <c r="AX236" s="41"/>
      <c r="AY236" s="41"/>
      <c r="AZ236" s="41"/>
      <c r="BA236" s="41"/>
      <c r="BB236" s="41"/>
      <c r="BC236" s="41"/>
      <c r="BD236" s="41"/>
      <c r="BE236" s="41"/>
      <c r="BF236" s="41"/>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c r="AJ237" s="41"/>
      <c r="AK237" s="41"/>
      <c r="AL237" s="41"/>
      <c r="AM237" s="41"/>
      <c r="AN237" s="41"/>
      <c r="AO237" s="41"/>
      <c r="AP237" s="41"/>
      <c r="AQ237" s="41"/>
      <c r="AR237" s="41"/>
      <c r="AS237" s="41"/>
      <c r="AT237" s="41"/>
      <c r="AU237" s="41"/>
      <c r="AV237" s="41"/>
      <c r="AW237" s="41"/>
      <c r="AX237" s="41"/>
      <c r="AY237" s="41"/>
      <c r="AZ237" s="41"/>
      <c r="BA237" s="41"/>
      <c r="BB237" s="41"/>
      <c r="BC237" s="41"/>
      <c r="BD237" s="41"/>
      <c r="BE237" s="41"/>
      <c r="BF237" s="41"/>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c r="AJ238" s="41"/>
      <c r="AK238" s="41"/>
      <c r="AL238" s="41"/>
      <c r="AM238" s="41"/>
      <c r="AN238" s="41"/>
      <c r="AO238" s="41"/>
      <c r="AP238" s="41"/>
      <c r="AQ238" s="41"/>
      <c r="AR238" s="41"/>
      <c r="AS238" s="41"/>
      <c r="AT238" s="41"/>
      <c r="AU238" s="41"/>
      <c r="AV238" s="41"/>
      <c r="AW238" s="41"/>
      <c r="AX238" s="41"/>
      <c r="AY238" s="41"/>
      <c r="AZ238" s="41"/>
      <c r="BA238" s="41"/>
      <c r="BB238" s="41"/>
      <c r="BC238" s="41"/>
      <c r="BD238" s="41"/>
      <c r="BE238" s="41"/>
      <c r="BF238" s="41"/>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c r="AJ239" s="41"/>
      <c r="AK239" s="41"/>
      <c r="AL239" s="41"/>
      <c r="AM239" s="41"/>
      <c r="AN239" s="41"/>
      <c r="AO239" s="41"/>
      <c r="AP239" s="41"/>
      <c r="AQ239" s="41"/>
      <c r="AR239" s="41"/>
      <c r="AS239" s="41"/>
      <c r="AT239" s="41"/>
      <c r="AU239" s="41"/>
      <c r="AV239" s="41"/>
      <c r="AW239" s="41"/>
      <c r="AX239" s="41"/>
      <c r="AY239" s="41"/>
      <c r="AZ239" s="41"/>
      <c r="BA239" s="41"/>
      <c r="BB239" s="41"/>
      <c r="BC239" s="41"/>
      <c r="BD239" s="41"/>
      <c r="BE239" s="41"/>
      <c r="BF239" s="41"/>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c r="AM240" s="41"/>
      <c r="AN240" s="41"/>
      <c r="AO240" s="41"/>
      <c r="AP240" s="41"/>
      <c r="AQ240" s="41"/>
      <c r="AR240" s="41"/>
      <c r="AS240" s="41"/>
      <c r="AT240" s="41"/>
      <c r="AU240" s="41"/>
      <c r="AV240" s="41"/>
      <c r="AW240" s="41"/>
      <c r="AX240" s="41"/>
      <c r="AY240" s="41"/>
      <c r="AZ240" s="41"/>
      <c r="BA240" s="41"/>
      <c r="BB240" s="41"/>
      <c r="BC240" s="41"/>
      <c r="BD240" s="41"/>
      <c r="BE240" s="41"/>
      <c r="BF240" s="41"/>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c r="AJ241" s="41"/>
      <c r="AK241" s="41"/>
      <c r="AL241" s="41"/>
      <c r="AM241" s="41"/>
      <c r="AN241" s="41"/>
      <c r="AO241" s="41"/>
      <c r="AP241" s="41"/>
      <c r="AQ241" s="41"/>
      <c r="AR241" s="41"/>
      <c r="AS241" s="41"/>
      <c r="AT241" s="41"/>
      <c r="AU241" s="41"/>
      <c r="AV241" s="41"/>
      <c r="AW241" s="41"/>
      <c r="AX241" s="41"/>
      <c r="AY241" s="41"/>
      <c r="AZ241" s="41"/>
      <c r="BA241" s="41"/>
      <c r="BB241" s="41"/>
      <c r="BC241" s="41"/>
      <c r="BD241" s="41"/>
      <c r="BE241" s="41"/>
      <c r="BF241" s="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c r="AJ242" s="41"/>
      <c r="AK242" s="41"/>
      <c r="AL242" s="41"/>
      <c r="AM242" s="41"/>
      <c r="AN242" s="41"/>
      <c r="AO242" s="41"/>
      <c r="AP242" s="41"/>
      <c r="AQ242" s="41"/>
      <c r="AR242" s="41"/>
      <c r="AS242" s="41"/>
      <c r="AT242" s="41"/>
      <c r="AU242" s="41"/>
      <c r="AV242" s="41"/>
      <c r="AW242" s="41"/>
      <c r="AX242" s="41"/>
      <c r="AY242" s="41"/>
      <c r="AZ242" s="41"/>
      <c r="BA242" s="41"/>
      <c r="BB242" s="41"/>
      <c r="BC242" s="41"/>
      <c r="BD242" s="41"/>
      <c r="BE242" s="41"/>
      <c r="BF242" s="41"/>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c r="AJ243" s="41"/>
      <c r="AK243" s="41"/>
      <c r="AL243" s="41"/>
      <c r="AM243" s="41"/>
      <c r="AN243" s="41"/>
      <c r="AO243" s="41"/>
      <c r="AP243" s="41"/>
      <c r="AQ243" s="41"/>
      <c r="AR243" s="41"/>
      <c r="AS243" s="41"/>
      <c r="AT243" s="41"/>
      <c r="AU243" s="41"/>
      <c r="AV243" s="41"/>
      <c r="AW243" s="41"/>
      <c r="AX243" s="41"/>
      <c r="AY243" s="41"/>
      <c r="AZ243" s="41"/>
      <c r="BA243" s="41"/>
      <c r="BB243" s="41"/>
      <c r="BC243" s="41"/>
      <c r="BD243" s="41"/>
      <c r="BE243" s="41"/>
      <c r="BF243" s="41"/>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c r="AJ244" s="41"/>
      <c r="AK244" s="41"/>
      <c r="AL244" s="41"/>
      <c r="AM244" s="41"/>
      <c r="AN244" s="41"/>
      <c r="AO244" s="41"/>
      <c r="AP244" s="41"/>
      <c r="AQ244" s="41"/>
      <c r="AR244" s="41"/>
      <c r="AS244" s="41"/>
      <c r="AT244" s="41"/>
      <c r="AU244" s="41"/>
      <c r="AV244" s="41"/>
      <c r="AW244" s="41"/>
      <c r="AX244" s="41"/>
      <c r="AY244" s="41"/>
      <c r="AZ244" s="41"/>
      <c r="BA244" s="41"/>
      <c r="BB244" s="41"/>
      <c r="BC244" s="41"/>
      <c r="BD244" s="41"/>
      <c r="BE244" s="41"/>
      <c r="BF244" s="41"/>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41"/>
      <c r="AW245" s="41"/>
      <c r="AX245" s="41"/>
      <c r="AY245" s="41"/>
      <c r="AZ245" s="41"/>
      <c r="BA245" s="41"/>
      <c r="BB245" s="41"/>
      <c r="BC245" s="41"/>
      <c r="BD245" s="41"/>
      <c r="BE245" s="41"/>
      <c r="BF245" s="41"/>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c r="AJ246" s="41"/>
      <c r="AK246" s="41"/>
      <c r="AL246" s="41"/>
      <c r="AM246" s="41"/>
      <c r="AN246" s="41"/>
      <c r="AO246" s="41"/>
      <c r="AP246" s="41"/>
      <c r="AQ246" s="41"/>
      <c r="AR246" s="41"/>
      <c r="AS246" s="41"/>
      <c r="AT246" s="41"/>
      <c r="AU246" s="41"/>
      <c r="AV246" s="41"/>
      <c r="AW246" s="41"/>
      <c r="AX246" s="41"/>
      <c r="AY246" s="41"/>
      <c r="AZ246" s="41"/>
      <c r="BA246" s="41"/>
      <c r="BB246" s="41"/>
      <c r="BC246" s="41"/>
      <c r="BD246" s="41"/>
      <c r="BE246" s="41"/>
      <c r="BF246" s="41"/>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c r="AJ247" s="41"/>
      <c r="AK247" s="41"/>
      <c r="AL247" s="41"/>
      <c r="AM247" s="41"/>
      <c r="AN247" s="41"/>
      <c r="AO247" s="41"/>
      <c r="AP247" s="41"/>
      <c r="AQ247" s="41"/>
      <c r="AR247" s="41"/>
      <c r="AS247" s="41"/>
      <c r="AT247" s="41"/>
      <c r="AU247" s="41"/>
      <c r="AV247" s="41"/>
      <c r="AW247" s="41"/>
      <c r="AX247" s="41"/>
      <c r="AY247" s="41"/>
      <c r="AZ247" s="41"/>
      <c r="BA247" s="41"/>
      <c r="BB247" s="41"/>
      <c r="BC247" s="41"/>
      <c r="BD247" s="41"/>
      <c r="BE247" s="41"/>
      <c r="BF247" s="41"/>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c r="AJ248" s="41"/>
      <c r="AK248" s="41"/>
      <c r="AL248" s="41"/>
      <c r="AM248" s="41"/>
      <c r="AN248" s="41"/>
      <c r="AO248" s="41"/>
      <c r="AP248" s="41"/>
      <c r="AQ248" s="41"/>
      <c r="AR248" s="41"/>
      <c r="AS248" s="41"/>
      <c r="AT248" s="41"/>
      <c r="AU248" s="41"/>
      <c r="AV248" s="41"/>
      <c r="AW248" s="41"/>
      <c r="AX248" s="41"/>
      <c r="AY248" s="41"/>
      <c r="AZ248" s="41"/>
      <c r="BA248" s="41"/>
      <c r="BB248" s="41"/>
      <c r="BC248" s="41"/>
      <c r="BD248" s="41"/>
      <c r="BE248" s="41"/>
      <c r="BF248" s="41"/>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c r="AJ249" s="41"/>
      <c r="AK249" s="41"/>
      <c r="AL249" s="41"/>
      <c r="AM249" s="41"/>
      <c r="AN249" s="41"/>
      <c r="AO249" s="41"/>
      <c r="AP249" s="41"/>
      <c r="AQ249" s="41"/>
      <c r="AR249" s="41"/>
      <c r="AS249" s="41"/>
      <c r="AT249" s="41"/>
      <c r="AU249" s="41"/>
      <c r="AV249" s="41"/>
      <c r="AW249" s="41"/>
      <c r="AX249" s="41"/>
      <c r="AY249" s="41"/>
      <c r="AZ249" s="41"/>
      <c r="BA249" s="41"/>
      <c r="BB249" s="41"/>
      <c r="BC249" s="41"/>
      <c r="BD249" s="41"/>
      <c r="BE249" s="41"/>
      <c r="BF249" s="41"/>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c r="AM250" s="41"/>
      <c r="AN250" s="41"/>
      <c r="AO250" s="41"/>
      <c r="AP250" s="41"/>
      <c r="AQ250" s="41"/>
      <c r="AR250" s="41"/>
      <c r="AS250" s="41"/>
      <c r="AT250" s="41"/>
      <c r="AU250" s="41"/>
      <c r="AV250" s="41"/>
      <c r="AW250" s="41"/>
      <c r="AX250" s="41"/>
      <c r="AY250" s="41"/>
      <c r="AZ250" s="41"/>
      <c r="BA250" s="41"/>
      <c r="BB250" s="41"/>
      <c r="BC250" s="41"/>
      <c r="BD250" s="41"/>
      <c r="BE250" s="41"/>
      <c r="BF250" s="41"/>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c r="AJ251" s="41"/>
      <c r="AK251" s="41"/>
      <c r="AL251" s="41"/>
      <c r="AM251" s="41"/>
      <c r="AN251" s="41"/>
      <c r="AO251" s="41"/>
      <c r="AP251" s="41"/>
      <c r="AQ251" s="41"/>
      <c r="AR251" s="41"/>
      <c r="AS251" s="41"/>
      <c r="AT251" s="41"/>
      <c r="AU251" s="41"/>
      <c r="AV251" s="41"/>
      <c r="AW251" s="41"/>
      <c r="AX251" s="41"/>
      <c r="AY251" s="41"/>
      <c r="AZ251" s="41"/>
      <c r="BA251" s="41"/>
      <c r="BB251" s="41"/>
      <c r="BC251" s="41"/>
      <c r="BD251" s="41"/>
      <c r="BE251" s="41"/>
      <c r="BF251" s="4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c r="AJ252" s="41"/>
      <c r="AK252" s="41"/>
      <c r="AL252" s="41"/>
      <c r="AM252" s="41"/>
      <c r="AN252" s="41"/>
      <c r="AO252" s="41"/>
      <c r="AP252" s="41"/>
      <c r="AQ252" s="41"/>
      <c r="AR252" s="41"/>
      <c r="AS252" s="41"/>
      <c r="AT252" s="41"/>
      <c r="AU252" s="41"/>
      <c r="AV252" s="41"/>
      <c r="AW252" s="41"/>
      <c r="AX252" s="41"/>
      <c r="AY252" s="41"/>
      <c r="AZ252" s="41"/>
      <c r="BA252" s="41"/>
      <c r="BB252" s="41"/>
      <c r="BC252" s="41"/>
      <c r="BD252" s="41"/>
      <c r="BE252" s="41"/>
      <c r="BF252" s="41"/>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c r="AP253" s="41"/>
      <c r="AQ253" s="41"/>
      <c r="AR253" s="41"/>
      <c r="AS253" s="41"/>
      <c r="AT253" s="41"/>
      <c r="AU253" s="41"/>
      <c r="AV253" s="41"/>
      <c r="AW253" s="41"/>
      <c r="AX253" s="41"/>
      <c r="AY253" s="41"/>
      <c r="AZ253" s="41"/>
      <c r="BA253" s="41"/>
      <c r="BB253" s="41"/>
      <c r="BC253" s="41"/>
      <c r="BD253" s="41"/>
      <c r="BE253" s="41"/>
      <c r="BF253" s="41"/>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c r="AJ254" s="41"/>
      <c r="AK254" s="41"/>
      <c r="AL254" s="41"/>
      <c r="AM254" s="41"/>
      <c r="AN254" s="41"/>
      <c r="AO254" s="41"/>
      <c r="AP254" s="41"/>
      <c r="AQ254" s="41"/>
      <c r="AR254" s="41"/>
      <c r="AS254" s="41"/>
      <c r="AT254" s="41"/>
      <c r="AU254" s="41"/>
      <c r="AV254" s="41"/>
      <c r="AW254" s="41"/>
      <c r="AX254" s="41"/>
      <c r="AY254" s="41"/>
      <c r="AZ254" s="41"/>
      <c r="BA254" s="41"/>
      <c r="BB254" s="41"/>
      <c r="BC254" s="41"/>
      <c r="BD254" s="41"/>
      <c r="BE254" s="41"/>
      <c r="BF254" s="41"/>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c r="AJ255" s="41"/>
      <c r="AK255" s="41"/>
      <c r="AL255" s="41"/>
      <c r="AM255" s="41"/>
      <c r="AN255" s="41"/>
      <c r="AO255" s="41"/>
      <c r="AP255" s="41"/>
      <c r="AQ255" s="41"/>
      <c r="AR255" s="41"/>
      <c r="AS255" s="41"/>
      <c r="AT255" s="41"/>
      <c r="AU255" s="41"/>
      <c r="AV255" s="41"/>
      <c r="AW255" s="41"/>
      <c r="AX255" s="41"/>
      <c r="AY255" s="41"/>
      <c r="AZ255" s="41"/>
      <c r="BA255" s="41"/>
      <c r="BB255" s="41"/>
      <c r="BC255" s="41"/>
      <c r="BD255" s="41"/>
      <c r="BE255" s="41"/>
      <c r="BF255" s="41"/>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c r="AJ256" s="41"/>
      <c r="AK256" s="41"/>
      <c r="AL256" s="41"/>
      <c r="AM256" s="41"/>
      <c r="AN256" s="41"/>
      <c r="AO256" s="41"/>
      <c r="AP256" s="41"/>
      <c r="AQ256" s="41"/>
      <c r="AR256" s="41"/>
      <c r="AS256" s="41"/>
      <c r="AT256" s="41"/>
      <c r="AU256" s="41"/>
      <c r="AV256" s="41"/>
      <c r="AW256" s="41"/>
      <c r="AX256" s="41"/>
      <c r="AY256" s="41"/>
      <c r="AZ256" s="41"/>
      <c r="BA256" s="41"/>
      <c r="BB256" s="41"/>
      <c r="BC256" s="41"/>
      <c r="BD256" s="41"/>
      <c r="BE256" s="41"/>
      <c r="BF256" s="41"/>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c r="AJ257" s="41"/>
      <c r="AK257" s="41"/>
      <c r="AL257" s="41"/>
      <c r="AM257" s="41"/>
      <c r="AN257" s="41"/>
      <c r="AO257" s="41"/>
      <c r="AP257" s="41"/>
      <c r="AQ257" s="41"/>
      <c r="AR257" s="41"/>
      <c r="AS257" s="41"/>
      <c r="AT257" s="41"/>
      <c r="AU257" s="41"/>
      <c r="AV257" s="41"/>
      <c r="AW257" s="41"/>
      <c r="AX257" s="41"/>
      <c r="AY257" s="41"/>
      <c r="AZ257" s="41"/>
      <c r="BA257" s="41"/>
      <c r="BB257" s="41"/>
      <c r="BC257" s="41"/>
      <c r="BD257" s="41"/>
      <c r="BE257" s="41"/>
      <c r="BF257" s="41"/>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c r="AJ258" s="41"/>
      <c r="AK258" s="41"/>
      <c r="AL258" s="41"/>
      <c r="AM258" s="41"/>
      <c r="AN258" s="41"/>
      <c r="AO258" s="41"/>
      <c r="AP258" s="41"/>
      <c r="AQ258" s="41"/>
      <c r="AR258" s="41"/>
      <c r="AS258" s="41"/>
      <c r="AT258" s="41"/>
      <c r="AU258" s="41"/>
      <c r="AV258" s="41"/>
      <c r="AW258" s="41"/>
      <c r="AX258" s="41"/>
      <c r="AY258" s="41"/>
      <c r="AZ258" s="41"/>
      <c r="BA258" s="41"/>
      <c r="BB258" s="41"/>
      <c r="BC258" s="41"/>
      <c r="BD258" s="41"/>
      <c r="BE258" s="41"/>
      <c r="BF258" s="41"/>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c r="AJ259" s="41"/>
      <c r="AK259" s="41"/>
      <c r="AL259" s="41"/>
      <c r="AM259" s="41"/>
      <c r="AN259" s="41"/>
      <c r="AO259" s="41"/>
      <c r="AP259" s="41"/>
      <c r="AQ259" s="41"/>
      <c r="AR259" s="41"/>
      <c r="AS259" s="41"/>
      <c r="AT259" s="41"/>
      <c r="AU259" s="41"/>
      <c r="AV259" s="41"/>
      <c r="AW259" s="41"/>
      <c r="AX259" s="41"/>
      <c r="AY259" s="41"/>
      <c r="AZ259" s="41"/>
      <c r="BA259" s="41"/>
      <c r="BB259" s="41"/>
      <c r="BC259" s="41"/>
      <c r="BD259" s="41"/>
      <c r="BE259" s="41"/>
      <c r="BF259" s="41"/>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c r="AJ260" s="41"/>
      <c r="AK260" s="41"/>
      <c r="AL260" s="41"/>
      <c r="AM260" s="41"/>
      <c r="AN260" s="41"/>
      <c r="AO260" s="41"/>
      <c r="AP260" s="41"/>
      <c r="AQ260" s="41"/>
      <c r="AR260" s="41"/>
      <c r="AS260" s="41"/>
      <c r="AT260" s="41"/>
      <c r="AU260" s="41"/>
      <c r="AV260" s="41"/>
      <c r="AW260" s="41"/>
      <c r="AX260" s="41"/>
      <c r="AY260" s="41"/>
      <c r="AZ260" s="41"/>
      <c r="BA260" s="41"/>
      <c r="BB260" s="41"/>
      <c r="BC260" s="41"/>
      <c r="BD260" s="41"/>
      <c r="BE260" s="41"/>
      <c r="BF260" s="41"/>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1"/>
      <c r="AV261" s="41"/>
      <c r="AW261" s="41"/>
      <c r="AX261" s="41"/>
      <c r="AY261" s="41"/>
      <c r="AZ261" s="41"/>
      <c r="BA261" s="41"/>
      <c r="BB261" s="41"/>
      <c r="BC261" s="41"/>
      <c r="BD261" s="41"/>
      <c r="BE261" s="41"/>
      <c r="BF261" s="4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c r="AJ262" s="41"/>
      <c r="AK262" s="41"/>
      <c r="AL262" s="41"/>
      <c r="AM262" s="41"/>
      <c r="AN262" s="41"/>
      <c r="AO262" s="41"/>
      <c r="AP262" s="41"/>
      <c r="AQ262" s="41"/>
      <c r="AR262" s="41"/>
      <c r="AS262" s="41"/>
      <c r="AT262" s="41"/>
      <c r="AU262" s="41"/>
      <c r="AV262" s="41"/>
      <c r="AW262" s="41"/>
      <c r="AX262" s="41"/>
      <c r="AY262" s="41"/>
      <c r="AZ262" s="41"/>
      <c r="BA262" s="41"/>
      <c r="BB262" s="41"/>
      <c r="BC262" s="41"/>
      <c r="BD262" s="41"/>
      <c r="BE262" s="41"/>
      <c r="BF262" s="41"/>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41"/>
      <c r="AW263" s="41"/>
      <c r="AX263" s="41"/>
      <c r="AY263" s="41"/>
      <c r="AZ263" s="41"/>
      <c r="BA263" s="41"/>
      <c r="BB263" s="41"/>
      <c r="BC263" s="41"/>
      <c r="BD263" s="41"/>
      <c r="BE263" s="41"/>
      <c r="BF263" s="41"/>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1"/>
      <c r="AV264" s="41"/>
      <c r="AW264" s="41"/>
      <c r="AX264" s="41"/>
      <c r="AY264" s="41"/>
      <c r="AZ264" s="41"/>
      <c r="BA264" s="41"/>
      <c r="BB264" s="41"/>
      <c r="BC264" s="41"/>
      <c r="BD264" s="41"/>
      <c r="BE264" s="41"/>
      <c r="BF264" s="41"/>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1"/>
      <c r="AV265" s="41"/>
      <c r="AW265" s="41"/>
      <c r="AX265" s="41"/>
      <c r="AY265" s="41"/>
      <c r="AZ265" s="41"/>
      <c r="BA265" s="41"/>
      <c r="BB265" s="41"/>
      <c r="BC265" s="41"/>
      <c r="BD265" s="41"/>
      <c r="BE265" s="41"/>
      <c r="BF265" s="41"/>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1"/>
      <c r="AV266" s="41"/>
      <c r="AW266" s="41"/>
      <c r="AX266" s="41"/>
      <c r="AY266" s="41"/>
      <c r="AZ266" s="41"/>
      <c r="BA266" s="41"/>
      <c r="BB266" s="41"/>
      <c r="BC266" s="41"/>
      <c r="BD266" s="41"/>
      <c r="BE266" s="41"/>
      <c r="BF266" s="41"/>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c r="AJ267" s="41"/>
      <c r="AK267" s="41"/>
      <c r="AL267" s="41"/>
      <c r="AM267" s="41"/>
      <c r="AN267" s="41"/>
      <c r="AO267" s="41"/>
      <c r="AP267" s="41"/>
      <c r="AQ267" s="41"/>
      <c r="AR267" s="41"/>
      <c r="AS267" s="41"/>
      <c r="AT267" s="41"/>
      <c r="AU267" s="41"/>
      <c r="AV267" s="41"/>
      <c r="AW267" s="41"/>
      <c r="AX267" s="41"/>
      <c r="AY267" s="41"/>
      <c r="AZ267" s="41"/>
      <c r="BA267" s="41"/>
      <c r="BB267" s="41"/>
      <c r="BC267" s="41"/>
      <c r="BD267" s="41"/>
      <c r="BE267" s="41"/>
      <c r="BF267" s="41"/>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1"/>
      <c r="AV268" s="41"/>
      <c r="AW268" s="41"/>
      <c r="AX268" s="41"/>
      <c r="AY268" s="41"/>
      <c r="AZ268" s="41"/>
      <c r="BA268" s="41"/>
      <c r="BB268" s="41"/>
      <c r="BC268" s="41"/>
      <c r="BD268" s="41"/>
      <c r="BE268" s="41"/>
      <c r="BF268" s="41"/>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c r="AJ269" s="41"/>
      <c r="AK269" s="41"/>
      <c r="AL269" s="41"/>
      <c r="AM269" s="41"/>
      <c r="AN269" s="41"/>
      <c r="AO269" s="41"/>
      <c r="AP269" s="41"/>
      <c r="AQ269" s="41"/>
      <c r="AR269" s="41"/>
      <c r="AS269" s="41"/>
      <c r="AT269" s="41"/>
      <c r="AU269" s="41"/>
      <c r="AV269" s="41"/>
      <c r="AW269" s="41"/>
      <c r="AX269" s="41"/>
      <c r="AY269" s="41"/>
      <c r="AZ269" s="41"/>
      <c r="BA269" s="41"/>
      <c r="BB269" s="41"/>
      <c r="BC269" s="41"/>
      <c r="BD269" s="41"/>
      <c r="BE269" s="41"/>
      <c r="BF269" s="41"/>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c r="AJ270" s="41"/>
      <c r="AK270" s="41"/>
      <c r="AL270" s="41"/>
      <c r="AM270" s="41"/>
      <c r="AN270" s="41"/>
      <c r="AO270" s="41"/>
      <c r="AP270" s="41"/>
      <c r="AQ270" s="41"/>
      <c r="AR270" s="41"/>
      <c r="AS270" s="41"/>
      <c r="AT270" s="41"/>
      <c r="AU270" s="41"/>
      <c r="AV270" s="41"/>
      <c r="AW270" s="41"/>
      <c r="AX270" s="41"/>
      <c r="AY270" s="41"/>
      <c r="AZ270" s="41"/>
      <c r="BA270" s="41"/>
      <c r="BB270" s="41"/>
      <c r="BC270" s="41"/>
      <c r="BD270" s="41"/>
      <c r="BE270" s="41"/>
      <c r="BF270" s="41"/>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c r="AJ271" s="41"/>
      <c r="AK271" s="41"/>
      <c r="AL271" s="41"/>
      <c r="AM271" s="41"/>
      <c r="AN271" s="41"/>
      <c r="AO271" s="41"/>
      <c r="AP271" s="41"/>
      <c r="AQ271" s="41"/>
      <c r="AR271" s="41"/>
      <c r="AS271" s="41"/>
      <c r="AT271" s="41"/>
      <c r="AU271" s="41"/>
      <c r="AV271" s="41"/>
      <c r="AW271" s="41"/>
      <c r="AX271" s="41"/>
      <c r="AY271" s="41"/>
      <c r="AZ271" s="41"/>
      <c r="BA271" s="41"/>
      <c r="BB271" s="41"/>
      <c r="BC271" s="41"/>
      <c r="BD271" s="41"/>
      <c r="BE271" s="41"/>
      <c r="BF271" s="4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c r="AJ272" s="41"/>
      <c r="AK272" s="41"/>
      <c r="AL272" s="41"/>
      <c r="AM272" s="41"/>
      <c r="AN272" s="41"/>
      <c r="AO272" s="41"/>
      <c r="AP272" s="41"/>
      <c r="AQ272" s="41"/>
      <c r="AR272" s="41"/>
      <c r="AS272" s="41"/>
      <c r="AT272" s="41"/>
      <c r="AU272" s="41"/>
      <c r="AV272" s="41"/>
      <c r="AW272" s="41"/>
      <c r="AX272" s="41"/>
      <c r="AY272" s="41"/>
      <c r="AZ272" s="41"/>
      <c r="BA272" s="41"/>
      <c r="BB272" s="41"/>
      <c r="BC272" s="41"/>
      <c r="BD272" s="41"/>
      <c r="BE272" s="41"/>
      <c r="BF272" s="41"/>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c r="AJ273" s="41"/>
      <c r="AK273" s="41"/>
      <c r="AL273" s="41"/>
      <c r="AM273" s="41"/>
      <c r="AN273" s="41"/>
      <c r="AO273" s="41"/>
      <c r="AP273" s="41"/>
      <c r="AQ273" s="41"/>
      <c r="AR273" s="41"/>
      <c r="AS273" s="41"/>
      <c r="AT273" s="41"/>
      <c r="AU273" s="41"/>
      <c r="AV273" s="41"/>
      <c r="AW273" s="41"/>
      <c r="AX273" s="41"/>
      <c r="AY273" s="41"/>
      <c r="AZ273" s="41"/>
      <c r="BA273" s="41"/>
      <c r="BB273" s="41"/>
      <c r="BC273" s="41"/>
      <c r="BD273" s="41"/>
      <c r="BE273" s="41"/>
      <c r="BF273" s="41"/>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c r="AJ274" s="41"/>
      <c r="AK274" s="41"/>
      <c r="AL274" s="41"/>
      <c r="AM274" s="41"/>
      <c r="AN274" s="41"/>
      <c r="AO274" s="41"/>
      <c r="AP274" s="41"/>
      <c r="AQ274" s="41"/>
      <c r="AR274" s="41"/>
      <c r="AS274" s="41"/>
      <c r="AT274" s="41"/>
      <c r="AU274" s="41"/>
      <c r="AV274" s="41"/>
      <c r="AW274" s="41"/>
      <c r="AX274" s="41"/>
      <c r="AY274" s="41"/>
      <c r="AZ274" s="41"/>
      <c r="BA274" s="41"/>
      <c r="BB274" s="41"/>
      <c r="BC274" s="41"/>
      <c r="BD274" s="41"/>
      <c r="BE274" s="41"/>
      <c r="BF274" s="41"/>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c r="AJ275" s="41"/>
      <c r="AK275" s="41"/>
      <c r="AL275" s="41"/>
      <c r="AM275" s="41"/>
      <c r="AN275" s="41"/>
      <c r="AO275" s="41"/>
      <c r="AP275" s="41"/>
      <c r="AQ275" s="41"/>
      <c r="AR275" s="41"/>
      <c r="AS275" s="41"/>
      <c r="AT275" s="41"/>
      <c r="AU275" s="41"/>
      <c r="AV275" s="41"/>
      <c r="AW275" s="41"/>
      <c r="AX275" s="41"/>
      <c r="AY275" s="41"/>
      <c r="AZ275" s="41"/>
      <c r="BA275" s="41"/>
      <c r="BB275" s="41"/>
      <c r="BC275" s="41"/>
      <c r="BD275" s="41"/>
      <c r="BE275" s="41"/>
      <c r="BF275" s="41"/>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c r="AJ276" s="41"/>
      <c r="AK276" s="41"/>
      <c r="AL276" s="41"/>
      <c r="AM276" s="41"/>
      <c r="AN276" s="41"/>
      <c r="AO276" s="41"/>
      <c r="AP276" s="41"/>
      <c r="AQ276" s="41"/>
      <c r="AR276" s="41"/>
      <c r="AS276" s="41"/>
      <c r="AT276" s="41"/>
      <c r="AU276" s="41"/>
      <c r="AV276" s="41"/>
      <c r="AW276" s="41"/>
      <c r="AX276" s="41"/>
      <c r="AY276" s="41"/>
      <c r="AZ276" s="41"/>
      <c r="BA276" s="41"/>
      <c r="BB276" s="41"/>
      <c r="BC276" s="41"/>
      <c r="BD276" s="41"/>
      <c r="BE276" s="41"/>
      <c r="BF276" s="41"/>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c r="AJ277" s="41"/>
      <c r="AK277" s="41"/>
      <c r="AL277" s="41"/>
      <c r="AM277" s="41"/>
      <c r="AN277" s="41"/>
      <c r="AO277" s="41"/>
      <c r="AP277" s="41"/>
      <c r="AQ277" s="41"/>
      <c r="AR277" s="41"/>
      <c r="AS277" s="41"/>
      <c r="AT277" s="41"/>
      <c r="AU277" s="41"/>
      <c r="AV277" s="41"/>
      <c r="AW277" s="41"/>
      <c r="AX277" s="41"/>
      <c r="AY277" s="41"/>
      <c r="AZ277" s="41"/>
      <c r="BA277" s="41"/>
      <c r="BB277" s="41"/>
      <c r="BC277" s="41"/>
      <c r="BD277" s="41"/>
      <c r="BE277" s="41"/>
      <c r="BF277" s="41"/>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c r="AJ278" s="41"/>
      <c r="AK278" s="41"/>
      <c r="AL278" s="41"/>
      <c r="AM278" s="41"/>
      <c r="AN278" s="41"/>
      <c r="AO278" s="41"/>
      <c r="AP278" s="41"/>
      <c r="AQ278" s="41"/>
      <c r="AR278" s="41"/>
      <c r="AS278" s="41"/>
      <c r="AT278" s="41"/>
      <c r="AU278" s="41"/>
      <c r="AV278" s="41"/>
      <c r="AW278" s="41"/>
      <c r="AX278" s="41"/>
      <c r="AY278" s="41"/>
      <c r="AZ278" s="41"/>
      <c r="BA278" s="41"/>
      <c r="BB278" s="41"/>
      <c r="BC278" s="41"/>
      <c r="BD278" s="41"/>
      <c r="BE278" s="41"/>
      <c r="BF278" s="41"/>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c r="AJ279" s="41"/>
      <c r="AK279" s="41"/>
      <c r="AL279" s="41"/>
      <c r="AM279" s="41"/>
      <c r="AN279" s="41"/>
      <c r="AO279" s="41"/>
      <c r="AP279" s="41"/>
      <c r="AQ279" s="41"/>
      <c r="AR279" s="41"/>
      <c r="AS279" s="41"/>
      <c r="AT279" s="41"/>
      <c r="AU279" s="41"/>
      <c r="AV279" s="41"/>
      <c r="AW279" s="41"/>
      <c r="AX279" s="41"/>
      <c r="AY279" s="41"/>
      <c r="AZ279" s="41"/>
      <c r="BA279" s="41"/>
      <c r="BB279" s="41"/>
      <c r="BC279" s="41"/>
      <c r="BD279" s="41"/>
      <c r="BE279" s="41"/>
      <c r="BF279" s="41"/>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c r="AJ280" s="41"/>
      <c r="AK280" s="41"/>
      <c r="AL280" s="41"/>
      <c r="AM280" s="41"/>
      <c r="AN280" s="41"/>
      <c r="AO280" s="41"/>
      <c r="AP280" s="41"/>
      <c r="AQ280" s="41"/>
      <c r="AR280" s="41"/>
      <c r="AS280" s="41"/>
      <c r="AT280" s="41"/>
      <c r="AU280" s="41"/>
      <c r="AV280" s="41"/>
      <c r="AW280" s="41"/>
      <c r="AX280" s="41"/>
      <c r="AY280" s="41"/>
      <c r="AZ280" s="41"/>
      <c r="BA280" s="41"/>
      <c r="BB280" s="41"/>
      <c r="BC280" s="41"/>
      <c r="BD280" s="41"/>
      <c r="BE280" s="41"/>
      <c r="BF280" s="41"/>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c r="AJ281" s="41"/>
      <c r="AK281" s="41"/>
      <c r="AL281" s="41"/>
      <c r="AM281" s="41"/>
      <c r="AN281" s="41"/>
      <c r="AO281" s="41"/>
      <c r="AP281" s="41"/>
      <c r="AQ281" s="41"/>
      <c r="AR281" s="41"/>
      <c r="AS281" s="41"/>
      <c r="AT281" s="41"/>
      <c r="AU281" s="41"/>
      <c r="AV281" s="41"/>
      <c r="AW281" s="41"/>
      <c r="AX281" s="41"/>
      <c r="AY281" s="41"/>
      <c r="AZ281" s="41"/>
      <c r="BA281" s="41"/>
      <c r="BB281" s="41"/>
      <c r="BC281" s="41"/>
      <c r="BD281" s="41"/>
      <c r="BE281" s="41"/>
      <c r="BF281" s="4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c r="AJ282" s="41"/>
      <c r="AK282" s="41"/>
      <c r="AL282" s="41"/>
      <c r="AM282" s="41"/>
      <c r="AN282" s="41"/>
      <c r="AO282" s="41"/>
      <c r="AP282" s="41"/>
      <c r="AQ282" s="41"/>
      <c r="AR282" s="41"/>
      <c r="AS282" s="41"/>
      <c r="AT282" s="41"/>
      <c r="AU282" s="41"/>
      <c r="AV282" s="41"/>
      <c r="AW282" s="41"/>
      <c r="AX282" s="41"/>
      <c r="AY282" s="41"/>
      <c r="AZ282" s="41"/>
      <c r="BA282" s="41"/>
      <c r="BB282" s="41"/>
      <c r="BC282" s="41"/>
      <c r="BD282" s="41"/>
      <c r="BE282" s="41"/>
      <c r="BF282" s="41"/>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c r="AJ283" s="41"/>
      <c r="AK283" s="41"/>
      <c r="AL283" s="41"/>
      <c r="AM283" s="41"/>
      <c r="AN283" s="41"/>
      <c r="AO283" s="41"/>
      <c r="AP283" s="41"/>
      <c r="AQ283" s="41"/>
      <c r="AR283" s="41"/>
      <c r="AS283" s="41"/>
      <c r="AT283" s="41"/>
      <c r="AU283" s="41"/>
      <c r="AV283" s="41"/>
      <c r="AW283" s="41"/>
      <c r="AX283" s="41"/>
      <c r="AY283" s="41"/>
      <c r="AZ283" s="41"/>
      <c r="BA283" s="41"/>
      <c r="BB283" s="41"/>
      <c r="BC283" s="41"/>
      <c r="BD283" s="41"/>
      <c r="BE283" s="41"/>
      <c r="BF283" s="41"/>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c r="AJ284" s="41"/>
      <c r="AK284" s="41"/>
      <c r="AL284" s="41"/>
      <c r="AM284" s="41"/>
      <c r="AN284" s="41"/>
      <c r="AO284" s="41"/>
      <c r="AP284" s="41"/>
      <c r="AQ284" s="41"/>
      <c r="AR284" s="41"/>
      <c r="AS284" s="41"/>
      <c r="AT284" s="41"/>
      <c r="AU284" s="41"/>
      <c r="AV284" s="41"/>
      <c r="AW284" s="41"/>
      <c r="AX284" s="41"/>
      <c r="AY284" s="41"/>
      <c r="AZ284" s="41"/>
      <c r="BA284" s="41"/>
      <c r="BB284" s="41"/>
      <c r="BC284" s="41"/>
      <c r="BD284" s="41"/>
      <c r="BE284" s="41"/>
      <c r="BF284" s="41"/>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c r="AJ285" s="41"/>
      <c r="AK285" s="41"/>
      <c r="AL285" s="41"/>
      <c r="AM285" s="41"/>
      <c r="AN285" s="41"/>
      <c r="AO285" s="41"/>
      <c r="AP285" s="41"/>
      <c r="AQ285" s="41"/>
      <c r="AR285" s="41"/>
      <c r="AS285" s="41"/>
      <c r="AT285" s="41"/>
      <c r="AU285" s="41"/>
      <c r="AV285" s="41"/>
      <c r="AW285" s="41"/>
      <c r="AX285" s="41"/>
      <c r="AY285" s="41"/>
      <c r="AZ285" s="41"/>
      <c r="BA285" s="41"/>
      <c r="BB285" s="41"/>
      <c r="BC285" s="41"/>
      <c r="BD285" s="41"/>
      <c r="BE285" s="41"/>
      <c r="BF285" s="41"/>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c r="AJ288" s="41"/>
      <c r="AK288" s="41"/>
      <c r="AL288" s="41"/>
      <c r="AM288" s="41"/>
      <c r="AN288" s="41"/>
      <c r="AO288" s="41"/>
      <c r="AP288" s="41"/>
      <c r="AQ288" s="41"/>
      <c r="AR288" s="41"/>
      <c r="AS288" s="41"/>
      <c r="AT288" s="41"/>
      <c r="AU288" s="41"/>
      <c r="AV288" s="41"/>
      <c r="AW288" s="41"/>
      <c r="AX288" s="41"/>
      <c r="AY288" s="41"/>
      <c r="AZ288" s="41"/>
      <c r="BA288" s="41"/>
      <c r="BB288" s="41"/>
      <c r="BC288" s="41"/>
      <c r="BD288" s="41"/>
      <c r="BE288" s="41"/>
      <c r="BF288" s="41"/>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c r="AJ289" s="41"/>
      <c r="AK289" s="41"/>
      <c r="AL289" s="41"/>
      <c r="AM289" s="41"/>
      <c r="AN289" s="41"/>
      <c r="AO289" s="41"/>
      <c r="AP289" s="41"/>
      <c r="AQ289" s="41"/>
      <c r="AR289" s="41"/>
      <c r="AS289" s="41"/>
      <c r="AT289" s="41"/>
      <c r="AU289" s="41"/>
      <c r="AV289" s="41"/>
      <c r="AW289" s="41"/>
      <c r="AX289" s="41"/>
      <c r="AY289" s="41"/>
      <c r="AZ289" s="41"/>
      <c r="BA289" s="41"/>
      <c r="BB289" s="41"/>
      <c r="BC289" s="41"/>
      <c r="BD289" s="41"/>
      <c r="BE289" s="41"/>
      <c r="BF289" s="41"/>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c r="AJ290" s="41"/>
      <c r="AK290" s="41"/>
      <c r="AL290" s="41"/>
      <c r="AM290" s="41"/>
      <c r="AN290" s="41"/>
      <c r="AO290" s="41"/>
      <c r="AP290" s="41"/>
      <c r="AQ290" s="41"/>
      <c r="AR290" s="41"/>
      <c r="AS290" s="41"/>
      <c r="AT290" s="41"/>
      <c r="AU290" s="41"/>
      <c r="AV290" s="41"/>
      <c r="AW290" s="41"/>
      <c r="AX290" s="41"/>
      <c r="AY290" s="41"/>
      <c r="AZ290" s="41"/>
      <c r="BA290" s="41"/>
      <c r="BB290" s="41"/>
      <c r="BC290" s="41"/>
      <c r="BD290" s="41"/>
      <c r="BE290" s="41"/>
      <c r="BF290" s="41"/>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c r="AJ291" s="41"/>
      <c r="AK291" s="41"/>
      <c r="AL291" s="41"/>
      <c r="AM291" s="41"/>
      <c r="AN291" s="41"/>
      <c r="AO291" s="41"/>
      <c r="AP291" s="41"/>
      <c r="AQ291" s="41"/>
      <c r="AR291" s="41"/>
      <c r="AS291" s="41"/>
      <c r="AT291" s="41"/>
      <c r="AU291" s="41"/>
      <c r="AV291" s="41"/>
      <c r="AW291" s="41"/>
      <c r="AX291" s="41"/>
      <c r="AY291" s="41"/>
      <c r="AZ291" s="41"/>
      <c r="BA291" s="41"/>
      <c r="BB291" s="41"/>
      <c r="BC291" s="41"/>
      <c r="BD291" s="41"/>
      <c r="BE291" s="41"/>
      <c r="BF291" s="4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c r="AJ292" s="41"/>
      <c r="AK292" s="41"/>
      <c r="AL292" s="41"/>
      <c r="AM292" s="41"/>
      <c r="AN292" s="41"/>
      <c r="AO292" s="41"/>
      <c r="AP292" s="41"/>
      <c r="AQ292" s="41"/>
      <c r="AR292" s="41"/>
      <c r="AS292" s="41"/>
      <c r="AT292" s="41"/>
      <c r="AU292" s="41"/>
      <c r="AV292" s="41"/>
      <c r="AW292" s="41"/>
      <c r="AX292" s="41"/>
      <c r="AY292" s="41"/>
      <c r="AZ292" s="41"/>
      <c r="BA292" s="41"/>
      <c r="BB292" s="41"/>
      <c r="BC292" s="41"/>
      <c r="BD292" s="41"/>
      <c r="BE292" s="41"/>
      <c r="BF292" s="41"/>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c r="AJ293" s="41"/>
      <c r="AK293" s="41"/>
      <c r="AL293" s="41"/>
      <c r="AM293" s="41"/>
      <c r="AN293" s="41"/>
      <c r="AO293" s="41"/>
      <c r="AP293" s="41"/>
      <c r="AQ293" s="41"/>
      <c r="AR293" s="41"/>
      <c r="AS293" s="41"/>
      <c r="AT293" s="41"/>
      <c r="AU293" s="41"/>
      <c r="AV293" s="41"/>
      <c r="AW293" s="41"/>
      <c r="AX293" s="41"/>
      <c r="AY293" s="41"/>
      <c r="AZ293" s="41"/>
      <c r="BA293" s="41"/>
      <c r="BB293" s="41"/>
      <c r="BC293" s="41"/>
      <c r="BD293" s="41"/>
      <c r="BE293" s="41"/>
      <c r="BF293" s="41"/>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c r="AJ294" s="41"/>
      <c r="AK294" s="41"/>
      <c r="AL294" s="41"/>
      <c r="AM294" s="41"/>
      <c r="AN294" s="41"/>
      <c r="AO294" s="41"/>
      <c r="AP294" s="41"/>
      <c r="AQ294" s="41"/>
      <c r="AR294" s="41"/>
      <c r="AS294" s="41"/>
      <c r="AT294" s="41"/>
      <c r="AU294" s="41"/>
      <c r="AV294" s="41"/>
      <c r="AW294" s="41"/>
      <c r="AX294" s="41"/>
      <c r="AY294" s="41"/>
      <c r="AZ294" s="41"/>
      <c r="BA294" s="41"/>
      <c r="BB294" s="41"/>
      <c r="BC294" s="41"/>
      <c r="BD294" s="41"/>
      <c r="BE294" s="41"/>
      <c r="BF294" s="41"/>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c r="AJ295" s="41"/>
      <c r="AK295" s="41"/>
      <c r="AL295" s="41"/>
      <c r="AM295" s="41"/>
      <c r="AN295" s="41"/>
      <c r="AO295" s="41"/>
      <c r="AP295" s="41"/>
      <c r="AQ295" s="41"/>
      <c r="AR295" s="41"/>
      <c r="AS295" s="41"/>
      <c r="AT295" s="41"/>
      <c r="AU295" s="41"/>
      <c r="AV295" s="41"/>
      <c r="AW295" s="41"/>
      <c r="AX295" s="41"/>
      <c r="AY295" s="41"/>
      <c r="AZ295" s="41"/>
      <c r="BA295" s="41"/>
      <c r="BB295" s="41"/>
      <c r="BC295" s="41"/>
      <c r="BD295" s="41"/>
      <c r="BE295" s="41"/>
      <c r="BF295" s="41"/>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c r="AJ296" s="41"/>
      <c r="AK296" s="41"/>
      <c r="AL296" s="41"/>
      <c r="AM296" s="41"/>
      <c r="AN296" s="41"/>
      <c r="AO296" s="41"/>
      <c r="AP296" s="41"/>
      <c r="AQ296" s="41"/>
      <c r="AR296" s="41"/>
      <c r="AS296" s="41"/>
      <c r="AT296" s="41"/>
      <c r="AU296" s="41"/>
      <c r="AV296" s="41"/>
      <c r="AW296" s="41"/>
      <c r="AX296" s="41"/>
      <c r="AY296" s="41"/>
      <c r="AZ296" s="41"/>
      <c r="BA296" s="41"/>
      <c r="BB296" s="41"/>
      <c r="BC296" s="41"/>
      <c r="BD296" s="41"/>
      <c r="BE296" s="41"/>
      <c r="BF296" s="41"/>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c r="AJ297" s="41"/>
      <c r="AK297" s="41"/>
      <c r="AL297" s="41"/>
      <c r="AM297" s="41"/>
      <c r="AN297" s="41"/>
      <c r="AO297" s="41"/>
      <c r="AP297" s="41"/>
      <c r="AQ297" s="41"/>
      <c r="AR297" s="41"/>
      <c r="AS297" s="41"/>
      <c r="AT297" s="41"/>
      <c r="AU297" s="41"/>
      <c r="AV297" s="41"/>
      <c r="AW297" s="41"/>
      <c r="AX297" s="41"/>
      <c r="AY297" s="41"/>
      <c r="AZ297" s="41"/>
      <c r="BA297" s="41"/>
      <c r="BB297" s="41"/>
      <c r="BC297" s="41"/>
      <c r="BD297" s="41"/>
      <c r="BE297" s="41"/>
      <c r="BF297" s="41"/>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c r="AJ298" s="41"/>
      <c r="AK298" s="41"/>
      <c r="AL298" s="41"/>
      <c r="AM298" s="41"/>
      <c r="AN298" s="41"/>
      <c r="AO298" s="41"/>
      <c r="AP298" s="41"/>
      <c r="AQ298" s="41"/>
      <c r="AR298" s="41"/>
      <c r="AS298" s="41"/>
      <c r="AT298" s="41"/>
      <c r="AU298" s="41"/>
      <c r="AV298" s="41"/>
      <c r="AW298" s="41"/>
      <c r="AX298" s="41"/>
      <c r="AY298" s="41"/>
      <c r="AZ298" s="41"/>
      <c r="BA298" s="41"/>
      <c r="BB298" s="41"/>
      <c r="BC298" s="41"/>
      <c r="BD298" s="41"/>
      <c r="BE298" s="41"/>
      <c r="BF298" s="41"/>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c r="AJ299" s="41"/>
      <c r="AK299" s="41"/>
      <c r="AL299" s="41"/>
      <c r="AM299" s="41"/>
      <c r="AN299" s="41"/>
      <c r="AO299" s="41"/>
      <c r="AP299" s="41"/>
      <c r="AQ299" s="41"/>
      <c r="AR299" s="41"/>
      <c r="AS299" s="41"/>
      <c r="AT299" s="41"/>
      <c r="AU299" s="41"/>
      <c r="AV299" s="41"/>
      <c r="AW299" s="41"/>
      <c r="AX299" s="41"/>
      <c r="AY299" s="41"/>
      <c r="AZ299" s="41"/>
      <c r="BA299" s="41"/>
      <c r="BB299" s="41"/>
      <c r="BC299" s="41"/>
      <c r="BD299" s="41"/>
      <c r="BE299" s="41"/>
      <c r="BF299" s="41"/>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c r="AJ300" s="41"/>
      <c r="AK300" s="41"/>
      <c r="AL300" s="41"/>
      <c r="AM300" s="41"/>
      <c r="AN300" s="41"/>
      <c r="AO300" s="41"/>
      <c r="AP300" s="41"/>
      <c r="AQ300" s="41"/>
      <c r="AR300" s="41"/>
      <c r="AS300" s="41"/>
      <c r="AT300" s="41"/>
      <c r="AU300" s="41"/>
      <c r="AV300" s="41"/>
      <c r="AW300" s="41"/>
      <c r="AX300" s="41"/>
      <c r="AY300" s="41"/>
      <c r="AZ300" s="41"/>
      <c r="BA300" s="41"/>
      <c r="BB300" s="41"/>
      <c r="BC300" s="41"/>
      <c r="BD300" s="41"/>
      <c r="BE300" s="41"/>
      <c r="BF300" s="41"/>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c r="AJ301" s="41"/>
      <c r="AK301" s="41"/>
      <c r="AL301" s="41"/>
      <c r="AM301" s="41"/>
      <c r="AN301" s="41"/>
      <c r="AO301" s="41"/>
      <c r="AP301" s="41"/>
      <c r="AQ301" s="41"/>
      <c r="AR301" s="41"/>
      <c r="AS301" s="41"/>
      <c r="AT301" s="41"/>
      <c r="AU301" s="41"/>
      <c r="AV301" s="41"/>
      <c r="AW301" s="41"/>
      <c r="AX301" s="41"/>
      <c r="AY301" s="41"/>
      <c r="AZ301" s="41"/>
      <c r="BA301" s="41"/>
      <c r="BB301" s="41"/>
      <c r="BC301" s="41"/>
      <c r="BD301" s="41"/>
      <c r="BE301" s="41"/>
      <c r="BF301" s="4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c r="AJ302" s="41"/>
      <c r="AK302" s="41"/>
      <c r="AL302" s="41"/>
      <c r="AM302" s="41"/>
      <c r="AN302" s="41"/>
      <c r="AO302" s="41"/>
      <c r="AP302" s="41"/>
      <c r="AQ302" s="41"/>
      <c r="AR302" s="41"/>
      <c r="AS302" s="41"/>
      <c r="AT302" s="41"/>
      <c r="AU302" s="41"/>
      <c r="AV302" s="41"/>
      <c r="AW302" s="41"/>
      <c r="AX302" s="41"/>
      <c r="AY302" s="41"/>
      <c r="AZ302" s="41"/>
      <c r="BA302" s="41"/>
      <c r="BB302" s="41"/>
      <c r="BC302" s="41"/>
      <c r="BD302" s="41"/>
      <c r="BE302" s="41"/>
      <c r="BF302" s="41"/>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c r="AJ303" s="41"/>
      <c r="AK303" s="41"/>
      <c r="AL303" s="41"/>
      <c r="AM303" s="41"/>
      <c r="AN303" s="41"/>
      <c r="AO303" s="41"/>
      <c r="AP303" s="41"/>
      <c r="AQ303" s="41"/>
      <c r="AR303" s="41"/>
      <c r="AS303" s="41"/>
      <c r="AT303" s="41"/>
      <c r="AU303" s="41"/>
      <c r="AV303" s="41"/>
      <c r="AW303" s="41"/>
      <c r="AX303" s="41"/>
      <c r="AY303" s="41"/>
      <c r="AZ303" s="41"/>
      <c r="BA303" s="41"/>
      <c r="BB303" s="41"/>
      <c r="BC303" s="41"/>
      <c r="BD303" s="41"/>
      <c r="BE303" s="41"/>
      <c r="BF303" s="41"/>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c r="AJ304" s="41"/>
      <c r="AK304" s="41"/>
      <c r="AL304" s="41"/>
      <c r="AM304" s="41"/>
      <c r="AN304" s="41"/>
      <c r="AO304" s="41"/>
      <c r="AP304" s="41"/>
      <c r="AQ304" s="41"/>
      <c r="AR304" s="41"/>
      <c r="AS304" s="41"/>
      <c r="AT304" s="41"/>
      <c r="AU304" s="41"/>
      <c r="AV304" s="41"/>
      <c r="AW304" s="41"/>
      <c r="AX304" s="41"/>
      <c r="AY304" s="41"/>
      <c r="AZ304" s="41"/>
      <c r="BA304" s="41"/>
      <c r="BB304" s="41"/>
      <c r="BC304" s="41"/>
      <c r="BD304" s="41"/>
      <c r="BE304" s="41"/>
      <c r="BF304" s="41"/>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c r="AJ305" s="41"/>
      <c r="AK305" s="41"/>
      <c r="AL305" s="41"/>
      <c r="AM305" s="41"/>
      <c r="AN305" s="41"/>
      <c r="AO305" s="41"/>
      <c r="AP305" s="41"/>
      <c r="AQ305" s="41"/>
      <c r="AR305" s="41"/>
      <c r="AS305" s="41"/>
      <c r="AT305" s="41"/>
      <c r="AU305" s="41"/>
      <c r="AV305" s="41"/>
      <c r="AW305" s="41"/>
      <c r="AX305" s="41"/>
      <c r="AY305" s="41"/>
      <c r="AZ305" s="41"/>
      <c r="BA305" s="41"/>
      <c r="BB305" s="41"/>
      <c r="BC305" s="41"/>
      <c r="BD305" s="41"/>
      <c r="BE305" s="41"/>
      <c r="BF305" s="41"/>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c r="AJ306" s="41"/>
      <c r="AK306" s="41"/>
      <c r="AL306" s="41"/>
      <c r="AM306" s="41"/>
      <c r="AN306" s="41"/>
      <c r="AO306" s="41"/>
      <c r="AP306" s="41"/>
      <c r="AQ306" s="41"/>
      <c r="AR306" s="41"/>
      <c r="AS306" s="41"/>
      <c r="AT306" s="41"/>
      <c r="AU306" s="41"/>
      <c r="AV306" s="41"/>
      <c r="AW306" s="41"/>
      <c r="AX306" s="41"/>
      <c r="AY306" s="41"/>
      <c r="AZ306" s="41"/>
      <c r="BA306" s="41"/>
      <c r="BB306" s="41"/>
      <c r="BC306" s="41"/>
      <c r="BD306" s="41"/>
      <c r="BE306" s="41"/>
      <c r="BF306" s="41"/>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c r="AJ307" s="41"/>
      <c r="AK307" s="41"/>
      <c r="AL307" s="41"/>
      <c r="AM307" s="41"/>
      <c r="AN307" s="41"/>
      <c r="AO307" s="41"/>
      <c r="AP307" s="41"/>
      <c r="AQ307" s="41"/>
      <c r="AR307" s="41"/>
      <c r="AS307" s="41"/>
      <c r="AT307" s="41"/>
      <c r="AU307" s="41"/>
      <c r="AV307" s="41"/>
      <c r="AW307" s="41"/>
      <c r="AX307" s="41"/>
      <c r="AY307" s="41"/>
      <c r="AZ307" s="41"/>
      <c r="BA307" s="41"/>
      <c r="BB307" s="41"/>
      <c r="BC307" s="41"/>
      <c r="BD307" s="41"/>
      <c r="BE307" s="41"/>
      <c r="BF307" s="41"/>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c r="AJ308" s="41"/>
      <c r="AK308" s="41"/>
      <c r="AL308" s="41"/>
      <c r="AM308" s="41"/>
      <c r="AN308" s="41"/>
      <c r="AO308" s="41"/>
      <c r="AP308" s="41"/>
      <c r="AQ308" s="41"/>
      <c r="AR308" s="41"/>
      <c r="AS308" s="41"/>
      <c r="AT308" s="41"/>
      <c r="AU308" s="41"/>
      <c r="AV308" s="41"/>
      <c r="AW308" s="41"/>
      <c r="AX308" s="41"/>
      <c r="AY308" s="41"/>
      <c r="AZ308" s="41"/>
      <c r="BA308" s="41"/>
      <c r="BB308" s="41"/>
      <c r="BC308" s="41"/>
      <c r="BD308" s="41"/>
      <c r="BE308" s="41"/>
      <c r="BF308" s="41"/>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c r="AJ309" s="41"/>
      <c r="AK309" s="41"/>
      <c r="AL309" s="41"/>
      <c r="AM309" s="41"/>
      <c r="AN309" s="41"/>
      <c r="AO309" s="41"/>
      <c r="AP309" s="41"/>
      <c r="AQ309" s="41"/>
      <c r="AR309" s="41"/>
      <c r="AS309" s="41"/>
      <c r="AT309" s="41"/>
      <c r="AU309" s="41"/>
      <c r="AV309" s="41"/>
      <c r="AW309" s="41"/>
      <c r="AX309" s="41"/>
      <c r="AY309" s="41"/>
      <c r="AZ309" s="41"/>
      <c r="BA309" s="41"/>
      <c r="BB309" s="41"/>
      <c r="BC309" s="41"/>
      <c r="BD309" s="41"/>
      <c r="BE309" s="41"/>
      <c r="BF309" s="41"/>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c r="AJ310" s="41"/>
      <c r="AK310" s="41"/>
      <c r="AL310" s="41"/>
      <c r="AM310" s="41"/>
      <c r="AN310" s="41"/>
      <c r="AO310" s="41"/>
      <c r="AP310" s="41"/>
      <c r="AQ310" s="41"/>
      <c r="AR310" s="41"/>
      <c r="AS310" s="41"/>
      <c r="AT310" s="41"/>
      <c r="AU310" s="41"/>
      <c r="AV310" s="41"/>
      <c r="AW310" s="41"/>
      <c r="AX310" s="41"/>
      <c r="AY310" s="41"/>
      <c r="AZ310" s="41"/>
      <c r="BA310" s="41"/>
      <c r="BB310" s="41"/>
      <c r="BC310" s="41"/>
      <c r="BD310" s="41"/>
      <c r="BE310" s="41"/>
      <c r="BF310" s="41"/>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c r="AJ311" s="41"/>
      <c r="AK311" s="41"/>
      <c r="AL311" s="41"/>
      <c r="AM311" s="41"/>
      <c r="AN311" s="41"/>
      <c r="AO311" s="41"/>
      <c r="AP311" s="41"/>
      <c r="AQ311" s="41"/>
      <c r="AR311" s="41"/>
      <c r="AS311" s="41"/>
      <c r="AT311" s="41"/>
      <c r="AU311" s="41"/>
      <c r="AV311" s="41"/>
      <c r="AW311" s="41"/>
      <c r="AX311" s="41"/>
      <c r="AY311" s="41"/>
      <c r="AZ311" s="41"/>
      <c r="BA311" s="41"/>
      <c r="BB311" s="41"/>
      <c r="BC311" s="41"/>
      <c r="BD311" s="41"/>
      <c r="BE311" s="41"/>
      <c r="BF311" s="4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c r="AJ312" s="41"/>
      <c r="AK312" s="41"/>
      <c r="AL312" s="41"/>
      <c r="AM312" s="41"/>
      <c r="AN312" s="41"/>
      <c r="AO312" s="41"/>
      <c r="AP312" s="41"/>
      <c r="AQ312" s="41"/>
      <c r="AR312" s="41"/>
      <c r="AS312" s="41"/>
      <c r="AT312" s="41"/>
      <c r="AU312" s="41"/>
      <c r="AV312" s="41"/>
      <c r="AW312" s="41"/>
      <c r="AX312" s="41"/>
      <c r="AY312" s="41"/>
      <c r="AZ312" s="41"/>
      <c r="BA312" s="41"/>
      <c r="BB312" s="41"/>
      <c r="BC312" s="41"/>
      <c r="BD312" s="41"/>
      <c r="BE312" s="41"/>
      <c r="BF312" s="41"/>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c r="AJ314" s="41"/>
      <c r="AK314" s="41"/>
      <c r="AL314" s="41"/>
      <c r="AM314" s="41"/>
      <c r="AN314" s="41"/>
      <c r="AO314" s="41"/>
      <c r="AP314" s="41"/>
      <c r="AQ314" s="41"/>
      <c r="AR314" s="41"/>
      <c r="AS314" s="41"/>
      <c r="AT314" s="41"/>
      <c r="AU314" s="41"/>
      <c r="AV314" s="41"/>
      <c r="AW314" s="41"/>
      <c r="AX314" s="41"/>
      <c r="AY314" s="41"/>
      <c r="AZ314" s="41"/>
      <c r="BA314" s="41"/>
      <c r="BB314" s="41"/>
      <c r="BC314" s="41"/>
      <c r="BD314" s="41"/>
      <c r="BE314" s="41"/>
      <c r="BF314" s="41"/>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c r="AJ315" s="41"/>
      <c r="AK315" s="41"/>
      <c r="AL315" s="41"/>
      <c r="AM315" s="41"/>
      <c r="AN315" s="41"/>
      <c r="AO315" s="41"/>
      <c r="AP315" s="41"/>
      <c r="AQ315" s="41"/>
      <c r="AR315" s="41"/>
      <c r="AS315" s="41"/>
      <c r="AT315" s="41"/>
      <c r="AU315" s="41"/>
      <c r="AV315" s="41"/>
      <c r="AW315" s="41"/>
      <c r="AX315" s="41"/>
      <c r="AY315" s="41"/>
      <c r="AZ315" s="41"/>
      <c r="BA315" s="41"/>
      <c r="BB315" s="41"/>
      <c r="BC315" s="41"/>
      <c r="BD315" s="41"/>
      <c r="BE315" s="41"/>
      <c r="BF315" s="41"/>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c r="AJ316" s="41"/>
      <c r="AK316" s="41"/>
      <c r="AL316" s="41"/>
      <c r="AM316" s="41"/>
      <c r="AN316" s="41"/>
      <c r="AO316" s="41"/>
      <c r="AP316" s="41"/>
      <c r="AQ316" s="41"/>
      <c r="AR316" s="41"/>
      <c r="AS316" s="41"/>
      <c r="AT316" s="41"/>
      <c r="AU316" s="41"/>
      <c r="AV316" s="41"/>
      <c r="AW316" s="41"/>
      <c r="AX316" s="41"/>
      <c r="AY316" s="41"/>
      <c r="AZ316" s="41"/>
      <c r="BA316" s="41"/>
      <c r="BB316" s="41"/>
      <c r="BC316" s="41"/>
      <c r="BD316" s="41"/>
      <c r="BE316" s="41"/>
      <c r="BF316" s="41"/>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c r="AJ317" s="41"/>
      <c r="AK317" s="41"/>
      <c r="AL317" s="41"/>
      <c r="AM317" s="41"/>
      <c r="AN317" s="41"/>
      <c r="AO317" s="41"/>
      <c r="AP317" s="41"/>
      <c r="AQ317" s="41"/>
      <c r="AR317" s="41"/>
      <c r="AS317" s="41"/>
      <c r="AT317" s="41"/>
      <c r="AU317" s="41"/>
      <c r="AV317" s="41"/>
      <c r="AW317" s="41"/>
      <c r="AX317" s="41"/>
      <c r="AY317" s="41"/>
      <c r="AZ317" s="41"/>
      <c r="BA317" s="41"/>
      <c r="BB317" s="41"/>
      <c r="BC317" s="41"/>
      <c r="BD317" s="41"/>
      <c r="BE317" s="41"/>
      <c r="BF317" s="41"/>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c r="AJ318" s="41"/>
      <c r="AK318" s="41"/>
      <c r="AL318" s="41"/>
      <c r="AM318" s="41"/>
      <c r="AN318" s="41"/>
      <c r="AO318" s="41"/>
      <c r="AP318" s="41"/>
      <c r="AQ318" s="41"/>
      <c r="AR318" s="41"/>
      <c r="AS318" s="41"/>
      <c r="AT318" s="41"/>
      <c r="AU318" s="41"/>
      <c r="AV318" s="41"/>
      <c r="AW318" s="41"/>
      <c r="AX318" s="41"/>
      <c r="AY318" s="41"/>
      <c r="AZ318" s="41"/>
      <c r="BA318" s="41"/>
      <c r="BB318" s="41"/>
      <c r="BC318" s="41"/>
      <c r="BD318" s="41"/>
      <c r="BE318" s="41"/>
      <c r="BF318" s="41"/>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c r="AJ319" s="41"/>
      <c r="AK319" s="41"/>
      <c r="AL319" s="41"/>
      <c r="AM319" s="41"/>
      <c r="AN319" s="41"/>
      <c r="AO319" s="41"/>
      <c r="AP319" s="41"/>
      <c r="AQ319" s="41"/>
      <c r="AR319" s="41"/>
      <c r="AS319" s="41"/>
      <c r="AT319" s="41"/>
      <c r="AU319" s="41"/>
      <c r="AV319" s="41"/>
      <c r="AW319" s="41"/>
      <c r="AX319" s="41"/>
      <c r="AY319" s="41"/>
      <c r="AZ319" s="41"/>
      <c r="BA319" s="41"/>
      <c r="BB319" s="41"/>
      <c r="BC319" s="41"/>
      <c r="BD319" s="41"/>
      <c r="BE319" s="41"/>
      <c r="BF319" s="41"/>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c r="AJ320" s="41"/>
      <c r="AK320" s="41"/>
      <c r="AL320" s="41"/>
      <c r="AM320" s="41"/>
      <c r="AN320" s="41"/>
      <c r="AO320" s="41"/>
      <c r="AP320" s="41"/>
      <c r="AQ320" s="41"/>
      <c r="AR320" s="41"/>
      <c r="AS320" s="41"/>
      <c r="AT320" s="41"/>
      <c r="AU320" s="41"/>
      <c r="AV320" s="41"/>
      <c r="AW320" s="41"/>
      <c r="AX320" s="41"/>
      <c r="AY320" s="41"/>
      <c r="AZ320" s="41"/>
      <c r="BA320" s="41"/>
      <c r="BB320" s="41"/>
      <c r="BC320" s="41"/>
      <c r="BD320" s="41"/>
      <c r="BE320" s="41"/>
      <c r="BF320" s="41"/>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c r="AJ321" s="41"/>
      <c r="AK321" s="41"/>
      <c r="AL321" s="41"/>
      <c r="AM321" s="41"/>
      <c r="AN321" s="41"/>
      <c r="AO321" s="41"/>
      <c r="AP321" s="41"/>
      <c r="AQ321" s="41"/>
      <c r="AR321" s="41"/>
      <c r="AS321" s="41"/>
      <c r="AT321" s="41"/>
      <c r="AU321" s="41"/>
      <c r="AV321" s="41"/>
      <c r="AW321" s="41"/>
      <c r="AX321" s="41"/>
      <c r="AY321" s="41"/>
      <c r="AZ321" s="41"/>
      <c r="BA321" s="41"/>
      <c r="BB321" s="41"/>
      <c r="BC321" s="41"/>
      <c r="BD321" s="41"/>
      <c r="BE321" s="41"/>
      <c r="BF321" s="4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c r="AJ322" s="41"/>
      <c r="AK322" s="41"/>
      <c r="AL322" s="41"/>
      <c r="AM322" s="41"/>
      <c r="AN322" s="41"/>
      <c r="AO322" s="41"/>
      <c r="AP322" s="41"/>
      <c r="AQ322" s="41"/>
      <c r="AR322" s="41"/>
      <c r="AS322" s="41"/>
      <c r="AT322" s="41"/>
      <c r="AU322" s="41"/>
      <c r="AV322" s="41"/>
      <c r="AW322" s="41"/>
      <c r="AX322" s="41"/>
      <c r="AY322" s="41"/>
      <c r="AZ322" s="41"/>
      <c r="BA322" s="41"/>
      <c r="BB322" s="41"/>
      <c r="BC322" s="41"/>
      <c r="BD322" s="41"/>
      <c r="BE322" s="41"/>
      <c r="BF322" s="41"/>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c r="AJ323" s="41"/>
      <c r="AK323" s="41"/>
      <c r="AL323" s="41"/>
      <c r="AM323" s="41"/>
      <c r="AN323" s="41"/>
      <c r="AO323" s="41"/>
      <c r="AP323" s="41"/>
      <c r="AQ323" s="41"/>
      <c r="AR323" s="41"/>
      <c r="AS323" s="41"/>
      <c r="AT323" s="41"/>
      <c r="AU323" s="41"/>
      <c r="AV323" s="41"/>
      <c r="AW323" s="41"/>
      <c r="AX323" s="41"/>
      <c r="AY323" s="41"/>
      <c r="AZ323" s="41"/>
      <c r="BA323" s="41"/>
      <c r="BB323" s="41"/>
      <c r="BC323" s="41"/>
      <c r="BD323" s="41"/>
      <c r="BE323" s="41"/>
      <c r="BF323" s="41"/>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c r="AJ324" s="41"/>
      <c r="AK324" s="41"/>
      <c r="AL324" s="41"/>
      <c r="AM324" s="41"/>
      <c r="AN324" s="41"/>
      <c r="AO324" s="41"/>
      <c r="AP324" s="41"/>
      <c r="AQ324" s="41"/>
      <c r="AR324" s="41"/>
      <c r="AS324" s="41"/>
      <c r="AT324" s="41"/>
      <c r="AU324" s="41"/>
      <c r="AV324" s="41"/>
      <c r="AW324" s="41"/>
      <c r="AX324" s="41"/>
      <c r="AY324" s="41"/>
      <c r="AZ324" s="41"/>
      <c r="BA324" s="41"/>
      <c r="BB324" s="41"/>
      <c r="BC324" s="41"/>
      <c r="BD324" s="41"/>
      <c r="BE324" s="41"/>
      <c r="BF324" s="41"/>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c r="AJ325" s="41"/>
      <c r="AK325" s="41"/>
      <c r="AL325" s="41"/>
      <c r="AM325" s="41"/>
      <c r="AN325" s="41"/>
      <c r="AO325" s="41"/>
      <c r="AP325" s="41"/>
      <c r="AQ325" s="41"/>
      <c r="AR325" s="41"/>
      <c r="AS325" s="41"/>
      <c r="AT325" s="41"/>
      <c r="AU325" s="41"/>
      <c r="AV325" s="41"/>
      <c r="AW325" s="41"/>
      <c r="AX325" s="41"/>
      <c r="AY325" s="41"/>
      <c r="AZ325" s="41"/>
      <c r="BA325" s="41"/>
      <c r="BB325" s="41"/>
      <c r="BC325" s="41"/>
      <c r="BD325" s="41"/>
      <c r="BE325" s="41"/>
      <c r="BF325" s="41"/>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c r="AJ326" s="41"/>
      <c r="AK326" s="41"/>
      <c r="AL326" s="41"/>
      <c r="AM326" s="41"/>
      <c r="AN326" s="41"/>
      <c r="AO326" s="41"/>
      <c r="AP326" s="41"/>
      <c r="AQ326" s="41"/>
      <c r="AR326" s="41"/>
      <c r="AS326" s="41"/>
      <c r="AT326" s="41"/>
      <c r="AU326" s="41"/>
      <c r="AV326" s="41"/>
      <c r="AW326" s="41"/>
      <c r="AX326" s="41"/>
      <c r="AY326" s="41"/>
      <c r="AZ326" s="41"/>
      <c r="BA326" s="41"/>
      <c r="BB326" s="41"/>
      <c r="BC326" s="41"/>
      <c r="BD326" s="41"/>
      <c r="BE326" s="41"/>
      <c r="BF326" s="41"/>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c r="AJ327" s="41"/>
      <c r="AK327" s="41"/>
      <c r="AL327" s="41"/>
      <c r="AM327" s="41"/>
      <c r="AN327" s="41"/>
      <c r="AO327" s="41"/>
      <c r="AP327" s="41"/>
      <c r="AQ327" s="41"/>
      <c r="AR327" s="41"/>
      <c r="AS327" s="41"/>
      <c r="AT327" s="41"/>
      <c r="AU327" s="41"/>
      <c r="AV327" s="41"/>
      <c r="AW327" s="41"/>
      <c r="AX327" s="41"/>
      <c r="AY327" s="41"/>
      <c r="AZ327" s="41"/>
      <c r="BA327" s="41"/>
      <c r="BB327" s="41"/>
      <c r="BC327" s="41"/>
      <c r="BD327" s="41"/>
      <c r="BE327" s="41"/>
      <c r="BF327" s="41"/>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c r="AJ328" s="41"/>
      <c r="AK328" s="41"/>
      <c r="AL328" s="41"/>
      <c r="AM328" s="41"/>
      <c r="AN328" s="41"/>
      <c r="AO328" s="41"/>
      <c r="AP328" s="41"/>
      <c r="AQ328" s="41"/>
      <c r="AR328" s="41"/>
      <c r="AS328" s="41"/>
      <c r="AT328" s="41"/>
      <c r="AU328" s="41"/>
      <c r="AV328" s="41"/>
      <c r="AW328" s="41"/>
      <c r="AX328" s="41"/>
      <c r="AY328" s="41"/>
      <c r="AZ328" s="41"/>
      <c r="BA328" s="41"/>
      <c r="BB328" s="41"/>
      <c r="BC328" s="41"/>
      <c r="BD328" s="41"/>
      <c r="BE328" s="41"/>
      <c r="BF328" s="41"/>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c r="AJ329" s="41"/>
      <c r="AK329" s="41"/>
      <c r="AL329" s="41"/>
      <c r="AM329" s="41"/>
      <c r="AN329" s="41"/>
      <c r="AO329" s="41"/>
      <c r="AP329" s="41"/>
      <c r="AQ329" s="41"/>
      <c r="AR329" s="41"/>
      <c r="AS329" s="41"/>
      <c r="AT329" s="41"/>
      <c r="AU329" s="41"/>
      <c r="AV329" s="41"/>
      <c r="AW329" s="41"/>
      <c r="AX329" s="41"/>
      <c r="AY329" s="41"/>
      <c r="AZ329" s="41"/>
      <c r="BA329" s="41"/>
      <c r="BB329" s="41"/>
      <c r="BC329" s="41"/>
      <c r="BD329" s="41"/>
      <c r="BE329" s="41"/>
      <c r="BF329" s="41"/>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c r="AJ330" s="41"/>
      <c r="AK330" s="41"/>
      <c r="AL330" s="41"/>
      <c r="AM330" s="41"/>
      <c r="AN330" s="41"/>
      <c r="AO330" s="41"/>
      <c r="AP330" s="41"/>
      <c r="AQ330" s="41"/>
      <c r="AR330" s="41"/>
      <c r="AS330" s="41"/>
      <c r="AT330" s="41"/>
      <c r="AU330" s="41"/>
      <c r="AV330" s="41"/>
      <c r="AW330" s="41"/>
      <c r="AX330" s="41"/>
      <c r="AY330" s="41"/>
      <c r="AZ330" s="41"/>
      <c r="BA330" s="41"/>
      <c r="BB330" s="41"/>
      <c r="BC330" s="41"/>
      <c r="BD330" s="41"/>
      <c r="BE330" s="41"/>
      <c r="BF330" s="41"/>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c r="AJ331" s="41"/>
      <c r="AK331" s="41"/>
      <c r="AL331" s="41"/>
      <c r="AM331" s="41"/>
      <c r="AN331" s="41"/>
      <c r="AO331" s="41"/>
      <c r="AP331" s="41"/>
      <c r="AQ331" s="41"/>
      <c r="AR331" s="41"/>
      <c r="AS331" s="41"/>
      <c r="AT331" s="41"/>
      <c r="AU331" s="41"/>
      <c r="AV331" s="41"/>
      <c r="AW331" s="41"/>
      <c r="AX331" s="41"/>
      <c r="AY331" s="41"/>
      <c r="AZ331" s="41"/>
      <c r="BA331" s="41"/>
      <c r="BB331" s="41"/>
      <c r="BC331" s="41"/>
      <c r="BD331" s="41"/>
      <c r="BE331" s="41"/>
      <c r="BF331" s="4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c r="AJ332" s="41"/>
      <c r="AK332" s="41"/>
      <c r="AL332" s="41"/>
      <c r="AM332" s="41"/>
      <c r="AN332" s="41"/>
      <c r="AO332" s="41"/>
      <c r="AP332" s="41"/>
      <c r="AQ332" s="41"/>
      <c r="AR332" s="41"/>
      <c r="AS332" s="41"/>
      <c r="AT332" s="41"/>
      <c r="AU332" s="41"/>
      <c r="AV332" s="41"/>
      <c r="AW332" s="41"/>
      <c r="AX332" s="41"/>
      <c r="AY332" s="41"/>
      <c r="AZ332" s="41"/>
      <c r="BA332" s="41"/>
      <c r="BB332" s="41"/>
      <c r="BC332" s="41"/>
      <c r="BD332" s="41"/>
      <c r="BE332" s="41"/>
      <c r="BF332" s="41"/>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c r="AJ333" s="41"/>
      <c r="AK333" s="41"/>
      <c r="AL333" s="41"/>
      <c r="AM333" s="41"/>
      <c r="AN333" s="41"/>
      <c r="AO333" s="41"/>
      <c r="AP333" s="41"/>
      <c r="AQ333" s="41"/>
      <c r="AR333" s="41"/>
      <c r="AS333" s="41"/>
      <c r="AT333" s="41"/>
      <c r="AU333" s="41"/>
      <c r="AV333" s="41"/>
      <c r="AW333" s="41"/>
      <c r="AX333" s="41"/>
      <c r="AY333" s="41"/>
      <c r="AZ333" s="41"/>
      <c r="BA333" s="41"/>
      <c r="BB333" s="41"/>
      <c r="BC333" s="41"/>
      <c r="BD333" s="41"/>
      <c r="BE333" s="41"/>
      <c r="BF333" s="41"/>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c r="AJ334" s="41"/>
      <c r="AK334" s="41"/>
      <c r="AL334" s="41"/>
      <c r="AM334" s="41"/>
      <c r="AN334" s="41"/>
      <c r="AO334" s="41"/>
      <c r="AP334" s="41"/>
      <c r="AQ334" s="41"/>
      <c r="AR334" s="41"/>
      <c r="AS334" s="41"/>
      <c r="AT334" s="41"/>
      <c r="AU334" s="41"/>
      <c r="AV334" s="41"/>
      <c r="AW334" s="41"/>
      <c r="AX334" s="41"/>
      <c r="AY334" s="41"/>
      <c r="AZ334" s="41"/>
      <c r="BA334" s="41"/>
      <c r="BB334" s="41"/>
      <c r="BC334" s="41"/>
      <c r="BD334" s="41"/>
      <c r="BE334" s="41"/>
      <c r="BF334" s="41"/>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c r="AP335" s="41"/>
      <c r="AQ335" s="41"/>
      <c r="AR335" s="41"/>
      <c r="AS335" s="41"/>
      <c r="AT335" s="41"/>
      <c r="AU335" s="41"/>
      <c r="AV335" s="41"/>
      <c r="AW335" s="41"/>
      <c r="AX335" s="41"/>
      <c r="AY335" s="41"/>
      <c r="AZ335" s="41"/>
      <c r="BA335" s="41"/>
      <c r="BB335" s="41"/>
      <c r="BC335" s="41"/>
      <c r="BD335" s="41"/>
      <c r="BE335" s="41"/>
      <c r="BF335" s="41"/>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c r="AJ336" s="41"/>
      <c r="AK336" s="41"/>
      <c r="AL336" s="41"/>
      <c r="AM336" s="41"/>
      <c r="AN336" s="41"/>
      <c r="AO336" s="41"/>
      <c r="AP336" s="41"/>
      <c r="AQ336" s="41"/>
      <c r="AR336" s="41"/>
      <c r="AS336" s="41"/>
      <c r="AT336" s="41"/>
      <c r="AU336" s="41"/>
      <c r="AV336" s="41"/>
      <c r="AW336" s="41"/>
      <c r="AX336" s="41"/>
      <c r="AY336" s="41"/>
      <c r="AZ336" s="41"/>
      <c r="BA336" s="41"/>
      <c r="BB336" s="41"/>
      <c r="BC336" s="41"/>
      <c r="BD336" s="41"/>
      <c r="BE336" s="41"/>
      <c r="BF336" s="41"/>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41"/>
      <c r="AW337" s="41"/>
      <c r="AX337" s="41"/>
      <c r="AY337" s="41"/>
      <c r="AZ337" s="41"/>
      <c r="BA337" s="41"/>
      <c r="BB337" s="41"/>
      <c r="BC337" s="41"/>
      <c r="BD337" s="41"/>
      <c r="BE337" s="41"/>
      <c r="BF337" s="41"/>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41"/>
      <c r="AW338" s="41"/>
      <c r="AX338" s="41"/>
      <c r="AY338" s="41"/>
      <c r="AZ338" s="41"/>
      <c r="BA338" s="41"/>
      <c r="BB338" s="41"/>
      <c r="BC338" s="41"/>
      <c r="BD338" s="41"/>
      <c r="BE338" s="41"/>
      <c r="BF338" s="41"/>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c r="AJ339" s="41"/>
      <c r="AK339" s="41"/>
      <c r="AL339" s="41"/>
      <c r="AM339" s="41"/>
      <c r="AN339" s="41"/>
      <c r="AO339" s="41"/>
      <c r="AP339" s="41"/>
      <c r="AQ339" s="41"/>
      <c r="AR339" s="41"/>
      <c r="AS339" s="41"/>
      <c r="AT339" s="41"/>
      <c r="AU339" s="41"/>
      <c r="AV339" s="41"/>
      <c r="AW339" s="41"/>
      <c r="AX339" s="41"/>
      <c r="AY339" s="41"/>
      <c r="AZ339" s="41"/>
      <c r="BA339" s="41"/>
      <c r="BB339" s="41"/>
      <c r="BC339" s="41"/>
      <c r="BD339" s="41"/>
      <c r="BE339" s="41"/>
      <c r="BF339" s="41"/>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41"/>
      <c r="AW340" s="41"/>
      <c r="AX340" s="41"/>
      <c r="AY340" s="41"/>
      <c r="AZ340" s="41"/>
      <c r="BA340" s="41"/>
      <c r="BB340" s="41"/>
      <c r="BC340" s="41"/>
      <c r="BD340" s="41"/>
      <c r="BE340" s="41"/>
      <c r="BF340" s="41"/>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c r="AJ341" s="41"/>
      <c r="AK341" s="41"/>
      <c r="AL341" s="41"/>
      <c r="AM341" s="41"/>
      <c r="AN341" s="41"/>
      <c r="AO341" s="41"/>
      <c r="AP341" s="41"/>
      <c r="AQ341" s="41"/>
      <c r="AR341" s="41"/>
      <c r="AS341" s="41"/>
      <c r="AT341" s="41"/>
      <c r="AU341" s="41"/>
      <c r="AV341" s="41"/>
      <c r="AW341" s="41"/>
      <c r="AX341" s="41"/>
      <c r="AY341" s="41"/>
      <c r="AZ341" s="41"/>
      <c r="BA341" s="41"/>
      <c r="BB341" s="41"/>
      <c r="BC341" s="41"/>
      <c r="BD341" s="41"/>
      <c r="BE341" s="41"/>
      <c r="BF341" s="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41"/>
      <c r="AW342" s="41"/>
      <c r="AX342" s="41"/>
      <c r="AY342" s="41"/>
      <c r="AZ342" s="41"/>
      <c r="BA342" s="41"/>
      <c r="BB342" s="41"/>
      <c r="BC342" s="41"/>
      <c r="BD342" s="41"/>
      <c r="BE342" s="41"/>
      <c r="BF342" s="41"/>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41"/>
      <c r="AW343" s="41"/>
      <c r="AX343" s="41"/>
      <c r="AY343" s="41"/>
      <c r="AZ343" s="41"/>
      <c r="BA343" s="41"/>
      <c r="BB343" s="41"/>
      <c r="BC343" s="41"/>
      <c r="BD343" s="41"/>
      <c r="BE343" s="41"/>
      <c r="BF343" s="41"/>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c r="AJ344" s="41"/>
      <c r="AK344" s="41"/>
      <c r="AL344" s="41"/>
      <c r="AM344" s="41"/>
      <c r="AN344" s="41"/>
      <c r="AO344" s="41"/>
      <c r="AP344" s="41"/>
      <c r="AQ344" s="41"/>
      <c r="AR344" s="41"/>
      <c r="AS344" s="41"/>
      <c r="AT344" s="41"/>
      <c r="AU344" s="41"/>
      <c r="AV344" s="41"/>
      <c r="AW344" s="41"/>
      <c r="AX344" s="41"/>
      <c r="AY344" s="41"/>
      <c r="AZ344" s="41"/>
      <c r="BA344" s="41"/>
      <c r="BB344" s="41"/>
      <c r="BC344" s="41"/>
      <c r="BD344" s="41"/>
      <c r="BE344" s="41"/>
      <c r="BF344" s="41"/>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41"/>
      <c r="AW345" s="41"/>
      <c r="AX345" s="41"/>
      <c r="AY345" s="41"/>
      <c r="AZ345" s="41"/>
      <c r="BA345" s="41"/>
      <c r="BB345" s="41"/>
      <c r="BC345" s="41"/>
      <c r="BD345" s="41"/>
      <c r="BE345" s="41"/>
      <c r="BF345" s="41"/>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c r="AJ346" s="41"/>
      <c r="AK346" s="41"/>
      <c r="AL346" s="41"/>
      <c r="AM346" s="41"/>
      <c r="AN346" s="41"/>
      <c r="AO346" s="41"/>
      <c r="AP346" s="41"/>
      <c r="AQ346" s="41"/>
      <c r="AR346" s="41"/>
      <c r="AS346" s="41"/>
      <c r="AT346" s="41"/>
      <c r="AU346" s="41"/>
      <c r="AV346" s="41"/>
      <c r="AW346" s="41"/>
      <c r="AX346" s="41"/>
      <c r="AY346" s="41"/>
      <c r="AZ346" s="41"/>
      <c r="BA346" s="41"/>
      <c r="BB346" s="41"/>
      <c r="BC346" s="41"/>
      <c r="BD346" s="41"/>
      <c r="BE346" s="41"/>
      <c r="BF346" s="41"/>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41"/>
      <c r="AW347" s="41"/>
      <c r="AX347" s="41"/>
      <c r="AY347" s="41"/>
      <c r="AZ347" s="41"/>
      <c r="BA347" s="41"/>
      <c r="BB347" s="41"/>
      <c r="BC347" s="41"/>
      <c r="BD347" s="41"/>
      <c r="BE347" s="41"/>
      <c r="BF347" s="41"/>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41"/>
      <c r="AW348" s="41"/>
      <c r="AX348" s="41"/>
      <c r="AY348" s="41"/>
      <c r="AZ348" s="41"/>
      <c r="BA348" s="41"/>
      <c r="BB348" s="41"/>
      <c r="BC348" s="41"/>
      <c r="BD348" s="41"/>
      <c r="BE348" s="41"/>
      <c r="BF348" s="41"/>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c r="AJ349" s="41"/>
      <c r="AK349" s="41"/>
      <c r="AL349" s="41"/>
      <c r="AM349" s="41"/>
      <c r="AN349" s="41"/>
      <c r="AO349" s="41"/>
      <c r="AP349" s="41"/>
      <c r="AQ349" s="41"/>
      <c r="AR349" s="41"/>
      <c r="AS349" s="41"/>
      <c r="AT349" s="41"/>
      <c r="AU349" s="41"/>
      <c r="AV349" s="41"/>
      <c r="AW349" s="41"/>
      <c r="AX349" s="41"/>
      <c r="AY349" s="41"/>
      <c r="AZ349" s="41"/>
      <c r="BA349" s="41"/>
      <c r="BB349" s="41"/>
      <c r="BC349" s="41"/>
      <c r="BD349" s="41"/>
      <c r="BE349" s="41"/>
      <c r="BF349" s="41"/>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c r="AJ350" s="41"/>
      <c r="AK350" s="41"/>
      <c r="AL350" s="41"/>
      <c r="AM350" s="41"/>
      <c r="AN350" s="41"/>
      <c r="AO350" s="41"/>
      <c r="AP350" s="41"/>
      <c r="AQ350" s="41"/>
      <c r="AR350" s="41"/>
      <c r="AS350" s="41"/>
      <c r="AT350" s="41"/>
      <c r="AU350" s="41"/>
      <c r="AV350" s="41"/>
      <c r="AW350" s="41"/>
      <c r="AX350" s="41"/>
      <c r="AY350" s="41"/>
      <c r="AZ350" s="41"/>
      <c r="BA350" s="41"/>
      <c r="BB350" s="41"/>
      <c r="BC350" s="41"/>
      <c r="BD350" s="41"/>
      <c r="BE350" s="41"/>
      <c r="BF350" s="41"/>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c r="AJ351" s="41"/>
      <c r="AK351" s="41"/>
      <c r="AL351" s="41"/>
      <c r="AM351" s="41"/>
      <c r="AN351" s="41"/>
      <c r="AO351" s="41"/>
      <c r="AP351" s="41"/>
      <c r="AQ351" s="41"/>
      <c r="AR351" s="41"/>
      <c r="AS351" s="41"/>
      <c r="AT351" s="41"/>
      <c r="AU351" s="41"/>
      <c r="AV351" s="41"/>
      <c r="AW351" s="41"/>
      <c r="AX351" s="41"/>
      <c r="AY351" s="41"/>
      <c r="AZ351" s="41"/>
      <c r="BA351" s="41"/>
      <c r="BB351" s="41"/>
      <c r="BC351" s="41"/>
      <c r="BD351" s="41"/>
      <c r="BE351" s="41"/>
      <c r="BF351" s="4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c r="AJ352" s="41"/>
      <c r="AK352" s="41"/>
      <c r="AL352" s="41"/>
      <c r="AM352" s="41"/>
      <c r="AN352" s="41"/>
      <c r="AO352" s="41"/>
      <c r="AP352" s="41"/>
      <c r="AQ352" s="41"/>
      <c r="AR352" s="41"/>
      <c r="AS352" s="41"/>
      <c r="AT352" s="41"/>
      <c r="AU352" s="41"/>
      <c r="AV352" s="41"/>
      <c r="AW352" s="41"/>
      <c r="AX352" s="41"/>
      <c r="AY352" s="41"/>
      <c r="AZ352" s="41"/>
      <c r="BA352" s="41"/>
      <c r="BB352" s="41"/>
      <c r="BC352" s="41"/>
      <c r="BD352" s="41"/>
      <c r="BE352" s="41"/>
      <c r="BF352" s="41"/>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c r="AJ353" s="41"/>
      <c r="AK353" s="41"/>
      <c r="AL353" s="41"/>
      <c r="AM353" s="41"/>
      <c r="AN353" s="41"/>
      <c r="AO353" s="41"/>
      <c r="AP353" s="41"/>
      <c r="AQ353" s="41"/>
      <c r="AR353" s="41"/>
      <c r="AS353" s="41"/>
      <c r="AT353" s="41"/>
      <c r="AU353" s="41"/>
      <c r="AV353" s="41"/>
      <c r="AW353" s="41"/>
      <c r="AX353" s="41"/>
      <c r="AY353" s="41"/>
      <c r="AZ353" s="41"/>
      <c r="BA353" s="41"/>
      <c r="BB353" s="41"/>
      <c r="BC353" s="41"/>
      <c r="BD353" s="41"/>
      <c r="BE353" s="41"/>
      <c r="BF353" s="41"/>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c r="AJ354" s="41"/>
      <c r="AK354" s="41"/>
      <c r="AL354" s="41"/>
      <c r="AM354" s="41"/>
      <c r="AN354" s="41"/>
      <c r="AO354" s="41"/>
      <c r="AP354" s="41"/>
      <c r="AQ354" s="41"/>
      <c r="AR354" s="41"/>
      <c r="AS354" s="41"/>
      <c r="AT354" s="41"/>
      <c r="AU354" s="41"/>
      <c r="AV354" s="41"/>
      <c r="AW354" s="41"/>
      <c r="AX354" s="41"/>
      <c r="AY354" s="41"/>
      <c r="AZ354" s="41"/>
      <c r="BA354" s="41"/>
      <c r="BB354" s="41"/>
      <c r="BC354" s="41"/>
      <c r="BD354" s="41"/>
      <c r="BE354" s="41"/>
      <c r="BF354" s="41"/>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41"/>
      <c r="AW355" s="41"/>
      <c r="AX355" s="41"/>
      <c r="AY355" s="41"/>
      <c r="AZ355" s="41"/>
      <c r="BA355" s="41"/>
      <c r="BB355" s="41"/>
      <c r="BC355" s="41"/>
      <c r="BD355" s="41"/>
      <c r="BE355" s="41"/>
      <c r="BF355" s="41"/>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c r="AJ356" s="41"/>
      <c r="AK356" s="41"/>
      <c r="AL356" s="41"/>
      <c r="AM356" s="41"/>
      <c r="AN356" s="41"/>
      <c r="AO356" s="41"/>
      <c r="AP356" s="41"/>
      <c r="AQ356" s="41"/>
      <c r="AR356" s="41"/>
      <c r="AS356" s="41"/>
      <c r="AT356" s="41"/>
      <c r="AU356" s="41"/>
      <c r="AV356" s="41"/>
      <c r="AW356" s="41"/>
      <c r="AX356" s="41"/>
      <c r="AY356" s="41"/>
      <c r="AZ356" s="41"/>
      <c r="BA356" s="41"/>
      <c r="BB356" s="41"/>
      <c r="BC356" s="41"/>
      <c r="BD356" s="41"/>
      <c r="BE356" s="41"/>
      <c r="BF356" s="41"/>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c r="AJ357" s="41"/>
      <c r="AK357" s="41"/>
      <c r="AL357" s="41"/>
      <c r="AM357" s="41"/>
      <c r="AN357" s="41"/>
      <c r="AO357" s="41"/>
      <c r="AP357" s="41"/>
      <c r="AQ357" s="41"/>
      <c r="AR357" s="41"/>
      <c r="AS357" s="41"/>
      <c r="AT357" s="41"/>
      <c r="AU357" s="41"/>
      <c r="AV357" s="41"/>
      <c r="AW357" s="41"/>
      <c r="AX357" s="41"/>
      <c r="AY357" s="41"/>
      <c r="AZ357" s="41"/>
      <c r="BA357" s="41"/>
      <c r="BB357" s="41"/>
      <c r="BC357" s="41"/>
      <c r="BD357" s="41"/>
      <c r="BE357" s="41"/>
      <c r="BF357" s="41"/>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c r="AJ358" s="41"/>
      <c r="AK358" s="41"/>
      <c r="AL358" s="41"/>
      <c r="AM358" s="41"/>
      <c r="AN358" s="41"/>
      <c r="AO358" s="41"/>
      <c r="AP358" s="41"/>
      <c r="AQ358" s="41"/>
      <c r="AR358" s="41"/>
      <c r="AS358" s="41"/>
      <c r="AT358" s="41"/>
      <c r="AU358" s="41"/>
      <c r="AV358" s="41"/>
      <c r="AW358" s="41"/>
      <c r="AX358" s="41"/>
      <c r="AY358" s="41"/>
      <c r="AZ358" s="41"/>
      <c r="BA358" s="41"/>
      <c r="BB358" s="41"/>
      <c r="BC358" s="41"/>
      <c r="BD358" s="41"/>
      <c r="BE358" s="41"/>
      <c r="BF358" s="41"/>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c r="AJ359" s="41"/>
      <c r="AK359" s="41"/>
      <c r="AL359" s="41"/>
      <c r="AM359" s="41"/>
      <c r="AN359" s="41"/>
      <c r="AO359" s="41"/>
      <c r="AP359" s="41"/>
      <c r="AQ359" s="41"/>
      <c r="AR359" s="41"/>
      <c r="AS359" s="41"/>
      <c r="AT359" s="41"/>
      <c r="AU359" s="41"/>
      <c r="AV359" s="41"/>
      <c r="AW359" s="41"/>
      <c r="AX359" s="41"/>
      <c r="AY359" s="41"/>
      <c r="AZ359" s="41"/>
      <c r="BA359" s="41"/>
      <c r="BB359" s="41"/>
      <c r="BC359" s="41"/>
      <c r="BD359" s="41"/>
      <c r="BE359" s="41"/>
      <c r="BF359" s="41"/>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41"/>
      <c r="AW360" s="41"/>
      <c r="AX360" s="41"/>
      <c r="AY360" s="41"/>
      <c r="AZ360" s="41"/>
      <c r="BA360" s="41"/>
      <c r="BB360" s="41"/>
      <c r="BC360" s="41"/>
      <c r="BD360" s="41"/>
      <c r="BE360" s="41"/>
      <c r="BF360" s="41"/>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c r="AJ361" s="41"/>
      <c r="AK361" s="41"/>
      <c r="AL361" s="41"/>
      <c r="AM361" s="41"/>
      <c r="AN361" s="41"/>
      <c r="AO361" s="41"/>
      <c r="AP361" s="41"/>
      <c r="AQ361" s="41"/>
      <c r="AR361" s="41"/>
      <c r="AS361" s="41"/>
      <c r="AT361" s="41"/>
      <c r="AU361" s="41"/>
      <c r="AV361" s="41"/>
      <c r="AW361" s="41"/>
      <c r="AX361" s="41"/>
      <c r="AY361" s="41"/>
      <c r="AZ361" s="41"/>
      <c r="BA361" s="41"/>
      <c r="BB361" s="41"/>
      <c r="BC361" s="41"/>
      <c r="BD361" s="41"/>
      <c r="BE361" s="41"/>
      <c r="BF361" s="4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c r="AJ362" s="41"/>
      <c r="AK362" s="41"/>
      <c r="AL362" s="41"/>
      <c r="AM362" s="41"/>
      <c r="AN362" s="41"/>
      <c r="AO362" s="41"/>
      <c r="AP362" s="41"/>
      <c r="AQ362" s="41"/>
      <c r="AR362" s="41"/>
      <c r="AS362" s="41"/>
      <c r="AT362" s="41"/>
      <c r="AU362" s="41"/>
      <c r="AV362" s="41"/>
      <c r="AW362" s="41"/>
      <c r="AX362" s="41"/>
      <c r="AY362" s="41"/>
      <c r="AZ362" s="41"/>
      <c r="BA362" s="41"/>
      <c r="BB362" s="41"/>
      <c r="BC362" s="41"/>
      <c r="BD362" s="41"/>
      <c r="BE362" s="41"/>
      <c r="BF362" s="41"/>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c r="AJ363" s="41"/>
      <c r="AK363" s="41"/>
      <c r="AL363" s="41"/>
      <c r="AM363" s="41"/>
      <c r="AN363" s="41"/>
      <c r="AO363" s="41"/>
      <c r="AP363" s="41"/>
      <c r="AQ363" s="41"/>
      <c r="AR363" s="41"/>
      <c r="AS363" s="41"/>
      <c r="AT363" s="41"/>
      <c r="AU363" s="41"/>
      <c r="AV363" s="41"/>
      <c r="AW363" s="41"/>
      <c r="AX363" s="41"/>
      <c r="AY363" s="41"/>
      <c r="AZ363" s="41"/>
      <c r="BA363" s="41"/>
      <c r="BB363" s="41"/>
      <c r="BC363" s="41"/>
      <c r="BD363" s="41"/>
      <c r="BE363" s="41"/>
      <c r="BF363" s="41"/>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c r="AZ364" s="41"/>
      <c r="BA364" s="41"/>
      <c r="BB364" s="41"/>
      <c r="BC364" s="41"/>
      <c r="BD364" s="41"/>
      <c r="BE364" s="41"/>
      <c r="BF364" s="41"/>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41"/>
      <c r="AZ365" s="41"/>
      <c r="BA365" s="41"/>
      <c r="BB365" s="41"/>
      <c r="BC365" s="41"/>
      <c r="BD365" s="41"/>
      <c r="BE365" s="41"/>
      <c r="BF365" s="41"/>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c r="AJ366" s="41"/>
      <c r="AK366" s="41"/>
      <c r="AL366" s="41"/>
      <c r="AM366" s="41"/>
      <c r="AN366" s="41"/>
      <c r="AO366" s="41"/>
      <c r="AP366" s="41"/>
      <c r="AQ366" s="41"/>
      <c r="AR366" s="41"/>
      <c r="AS366" s="41"/>
      <c r="AT366" s="41"/>
      <c r="AU366" s="41"/>
      <c r="AV366" s="41"/>
      <c r="AW366" s="41"/>
      <c r="AX366" s="41"/>
      <c r="AY366" s="41"/>
      <c r="AZ366" s="41"/>
      <c r="BA366" s="41"/>
      <c r="BB366" s="41"/>
      <c r="BC366" s="41"/>
      <c r="BD366" s="41"/>
      <c r="BE366" s="41"/>
      <c r="BF366" s="41"/>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c r="AJ367" s="41"/>
      <c r="AK367" s="41"/>
      <c r="AL367" s="41"/>
      <c r="AM367" s="41"/>
      <c r="AN367" s="41"/>
      <c r="AO367" s="41"/>
      <c r="AP367" s="41"/>
      <c r="AQ367" s="41"/>
      <c r="AR367" s="41"/>
      <c r="AS367" s="41"/>
      <c r="AT367" s="41"/>
      <c r="AU367" s="41"/>
      <c r="AV367" s="41"/>
      <c r="AW367" s="41"/>
      <c r="AX367" s="41"/>
      <c r="AY367" s="41"/>
      <c r="AZ367" s="41"/>
      <c r="BA367" s="41"/>
      <c r="BB367" s="41"/>
      <c r="BC367" s="41"/>
      <c r="BD367" s="41"/>
      <c r="BE367" s="41"/>
      <c r="BF367" s="41"/>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c r="AJ368" s="41"/>
      <c r="AK368" s="41"/>
      <c r="AL368" s="41"/>
      <c r="AM368" s="41"/>
      <c r="AN368" s="41"/>
      <c r="AO368" s="41"/>
      <c r="AP368" s="41"/>
      <c r="AQ368" s="41"/>
      <c r="AR368" s="41"/>
      <c r="AS368" s="41"/>
      <c r="AT368" s="41"/>
      <c r="AU368" s="41"/>
      <c r="AV368" s="41"/>
      <c r="AW368" s="41"/>
      <c r="AX368" s="41"/>
      <c r="AY368" s="41"/>
      <c r="AZ368" s="41"/>
      <c r="BA368" s="41"/>
      <c r="BB368" s="41"/>
      <c r="BC368" s="41"/>
      <c r="BD368" s="41"/>
      <c r="BE368" s="41"/>
      <c r="BF368" s="41"/>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c r="AJ369" s="41"/>
      <c r="AK369" s="41"/>
      <c r="AL369" s="41"/>
      <c r="AM369" s="41"/>
      <c r="AN369" s="41"/>
      <c r="AO369" s="41"/>
      <c r="AP369" s="41"/>
      <c r="AQ369" s="41"/>
      <c r="AR369" s="41"/>
      <c r="AS369" s="41"/>
      <c r="AT369" s="41"/>
      <c r="AU369" s="41"/>
      <c r="AV369" s="41"/>
      <c r="AW369" s="41"/>
      <c r="AX369" s="41"/>
      <c r="AY369" s="41"/>
      <c r="AZ369" s="41"/>
      <c r="BA369" s="41"/>
      <c r="BB369" s="41"/>
      <c r="BC369" s="41"/>
      <c r="BD369" s="41"/>
      <c r="BE369" s="41"/>
      <c r="BF369" s="41"/>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41"/>
      <c r="AW370" s="41"/>
      <c r="AX370" s="41"/>
      <c r="AY370" s="41"/>
      <c r="AZ370" s="41"/>
      <c r="BA370" s="41"/>
      <c r="BB370" s="41"/>
      <c r="BC370" s="41"/>
      <c r="BD370" s="41"/>
      <c r="BE370" s="41"/>
      <c r="BF370" s="41"/>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c r="AJ371" s="41"/>
      <c r="AK371" s="41"/>
      <c r="AL371" s="41"/>
      <c r="AM371" s="41"/>
      <c r="AN371" s="41"/>
      <c r="AO371" s="41"/>
      <c r="AP371" s="41"/>
      <c r="AQ371" s="41"/>
      <c r="AR371" s="41"/>
      <c r="AS371" s="41"/>
      <c r="AT371" s="41"/>
      <c r="AU371" s="41"/>
      <c r="AV371" s="41"/>
      <c r="AW371" s="41"/>
      <c r="AX371" s="41"/>
      <c r="AY371" s="41"/>
      <c r="AZ371" s="41"/>
      <c r="BA371" s="41"/>
      <c r="BB371" s="41"/>
      <c r="BC371" s="41"/>
      <c r="BD371" s="41"/>
      <c r="BE371" s="41"/>
      <c r="BF371" s="4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c r="AJ372" s="41"/>
      <c r="AK372" s="41"/>
      <c r="AL372" s="41"/>
      <c r="AM372" s="41"/>
      <c r="AN372" s="41"/>
      <c r="AO372" s="41"/>
      <c r="AP372" s="41"/>
      <c r="AQ372" s="41"/>
      <c r="AR372" s="41"/>
      <c r="AS372" s="41"/>
      <c r="AT372" s="41"/>
      <c r="AU372" s="41"/>
      <c r="AV372" s="41"/>
      <c r="AW372" s="41"/>
      <c r="AX372" s="41"/>
      <c r="AY372" s="41"/>
      <c r="AZ372" s="41"/>
      <c r="BA372" s="41"/>
      <c r="BB372" s="41"/>
      <c r="BC372" s="41"/>
      <c r="BD372" s="41"/>
      <c r="BE372" s="41"/>
      <c r="BF372" s="41"/>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c r="AJ373" s="41"/>
      <c r="AK373" s="41"/>
      <c r="AL373" s="41"/>
      <c r="AM373" s="41"/>
      <c r="AN373" s="41"/>
      <c r="AO373" s="41"/>
      <c r="AP373" s="41"/>
      <c r="AQ373" s="41"/>
      <c r="AR373" s="41"/>
      <c r="AS373" s="41"/>
      <c r="AT373" s="41"/>
      <c r="AU373" s="41"/>
      <c r="AV373" s="41"/>
      <c r="AW373" s="41"/>
      <c r="AX373" s="41"/>
      <c r="AY373" s="41"/>
      <c r="AZ373" s="41"/>
      <c r="BA373" s="41"/>
      <c r="BB373" s="41"/>
      <c r="BC373" s="41"/>
      <c r="BD373" s="41"/>
      <c r="BE373" s="41"/>
      <c r="BF373" s="41"/>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c r="AJ374" s="41"/>
      <c r="AK374" s="41"/>
      <c r="AL374" s="41"/>
      <c r="AM374" s="41"/>
      <c r="AN374" s="41"/>
      <c r="AO374" s="41"/>
      <c r="AP374" s="41"/>
      <c r="AQ374" s="41"/>
      <c r="AR374" s="41"/>
      <c r="AS374" s="41"/>
      <c r="AT374" s="41"/>
      <c r="AU374" s="41"/>
      <c r="AV374" s="41"/>
      <c r="AW374" s="41"/>
      <c r="AX374" s="41"/>
      <c r="AY374" s="41"/>
      <c r="AZ374" s="41"/>
      <c r="BA374" s="41"/>
      <c r="BB374" s="41"/>
      <c r="BC374" s="41"/>
      <c r="BD374" s="41"/>
      <c r="BE374" s="41"/>
      <c r="BF374" s="41"/>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c r="AJ375" s="41"/>
      <c r="AK375" s="41"/>
      <c r="AL375" s="41"/>
      <c r="AM375" s="41"/>
      <c r="AN375" s="41"/>
      <c r="AO375" s="41"/>
      <c r="AP375" s="41"/>
      <c r="AQ375" s="41"/>
      <c r="AR375" s="41"/>
      <c r="AS375" s="41"/>
      <c r="AT375" s="41"/>
      <c r="AU375" s="41"/>
      <c r="AV375" s="41"/>
      <c r="AW375" s="41"/>
      <c r="AX375" s="41"/>
      <c r="AY375" s="41"/>
      <c r="AZ375" s="41"/>
      <c r="BA375" s="41"/>
      <c r="BB375" s="41"/>
      <c r="BC375" s="41"/>
      <c r="BD375" s="41"/>
      <c r="BE375" s="41"/>
      <c r="BF375" s="41"/>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c r="AJ376" s="41"/>
      <c r="AK376" s="41"/>
      <c r="AL376" s="41"/>
      <c r="AM376" s="41"/>
      <c r="AN376" s="41"/>
      <c r="AO376" s="41"/>
      <c r="AP376" s="41"/>
      <c r="AQ376" s="41"/>
      <c r="AR376" s="41"/>
      <c r="AS376" s="41"/>
      <c r="AT376" s="41"/>
      <c r="AU376" s="41"/>
      <c r="AV376" s="41"/>
      <c r="AW376" s="41"/>
      <c r="AX376" s="41"/>
      <c r="AY376" s="41"/>
      <c r="AZ376" s="41"/>
      <c r="BA376" s="41"/>
      <c r="BB376" s="41"/>
      <c r="BC376" s="41"/>
      <c r="BD376" s="41"/>
      <c r="BE376" s="41"/>
      <c r="BF376" s="41"/>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c r="AJ377" s="41"/>
      <c r="AK377" s="41"/>
      <c r="AL377" s="41"/>
      <c r="AM377" s="41"/>
      <c r="AN377" s="41"/>
      <c r="AO377" s="41"/>
      <c r="AP377" s="41"/>
      <c r="AQ377" s="41"/>
      <c r="AR377" s="41"/>
      <c r="AS377" s="41"/>
      <c r="AT377" s="41"/>
      <c r="AU377" s="41"/>
      <c r="AV377" s="41"/>
      <c r="AW377" s="41"/>
      <c r="AX377" s="41"/>
      <c r="AY377" s="41"/>
      <c r="AZ377" s="41"/>
      <c r="BA377" s="41"/>
      <c r="BB377" s="41"/>
      <c r="BC377" s="41"/>
      <c r="BD377" s="41"/>
      <c r="BE377" s="41"/>
      <c r="BF377" s="41"/>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41"/>
      <c r="AW378" s="41"/>
      <c r="AX378" s="41"/>
      <c r="AY378" s="41"/>
      <c r="AZ378" s="41"/>
      <c r="BA378" s="41"/>
      <c r="BB378" s="41"/>
      <c r="BC378" s="41"/>
      <c r="BD378" s="41"/>
      <c r="BE378" s="41"/>
      <c r="BF378" s="41"/>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c r="AJ379" s="41"/>
      <c r="AK379" s="41"/>
      <c r="AL379" s="41"/>
      <c r="AM379" s="41"/>
      <c r="AN379" s="41"/>
      <c r="AO379" s="41"/>
      <c r="AP379" s="41"/>
      <c r="AQ379" s="41"/>
      <c r="AR379" s="41"/>
      <c r="AS379" s="41"/>
      <c r="AT379" s="41"/>
      <c r="AU379" s="41"/>
      <c r="AV379" s="41"/>
      <c r="AW379" s="41"/>
      <c r="AX379" s="41"/>
      <c r="AY379" s="41"/>
      <c r="AZ379" s="41"/>
      <c r="BA379" s="41"/>
      <c r="BB379" s="41"/>
      <c r="BC379" s="41"/>
      <c r="BD379" s="41"/>
      <c r="BE379" s="41"/>
      <c r="BF379" s="41"/>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c r="AJ380" s="41"/>
      <c r="AK380" s="41"/>
      <c r="AL380" s="41"/>
      <c r="AM380" s="41"/>
      <c r="AN380" s="41"/>
      <c r="AO380" s="41"/>
      <c r="AP380" s="41"/>
      <c r="AQ380" s="41"/>
      <c r="AR380" s="41"/>
      <c r="AS380" s="41"/>
      <c r="AT380" s="41"/>
      <c r="AU380" s="41"/>
      <c r="AV380" s="41"/>
      <c r="AW380" s="41"/>
      <c r="AX380" s="41"/>
      <c r="AY380" s="41"/>
      <c r="AZ380" s="41"/>
      <c r="BA380" s="41"/>
      <c r="BB380" s="41"/>
      <c r="BC380" s="41"/>
      <c r="BD380" s="41"/>
      <c r="BE380" s="41"/>
      <c r="BF380" s="41"/>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c r="AJ381" s="41"/>
      <c r="AK381" s="41"/>
      <c r="AL381" s="41"/>
      <c r="AM381" s="41"/>
      <c r="AN381" s="41"/>
      <c r="AO381" s="41"/>
      <c r="AP381" s="41"/>
      <c r="AQ381" s="41"/>
      <c r="AR381" s="41"/>
      <c r="AS381" s="41"/>
      <c r="AT381" s="41"/>
      <c r="AU381" s="41"/>
      <c r="AV381" s="41"/>
      <c r="AW381" s="41"/>
      <c r="AX381" s="41"/>
      <c r="AY381" s="41"/>
      <c r="AZ381" s="41"/>
      <c r="BA381" s="41"/>
      <c r="BB381" s="41"/>
      <c r="BC381" s="41"/>
      <c r="BD381" s="41"/>
      <c r="BE381" s="41"/>
      <c r="BF381" s="4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c r="AJ382" s="41"/>
      <c r="AK382" s="41"/>
      <c r="AL382" s="41"/>
      <c r="AM382" s="41"/>
      <c r="AN382" s="41"/>
      <c r="AO382" s="41"/>
      <c r="AP382" s="41"/>
      <c r="AQ382" s="41"/>
      <c r="AR382" s="41"/>
      <c r="AS382" s="41"/>
      <c r="AT382" s="41"/>
      <c r="AU382" s="41"/>
      <c r="AV382" s="41"/>
      <c r="AW382" s="41"/>
      <c r="AX382" s="41"/>
      <c r="AY382" s="41"/>
      <c r="AZ382" s="41"/>
      <c r="BA382" s="41"/>
      <c r="BB382" s="41"/>
      <c r="BC382" s="41"/>
      <c r="BD382" s="41"/>
      <c r="BE382" s="41"/>
      <c r="BF382" s="41"/>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c r="AJ383" s="41"/>
      <c r="AK383" s="41"/>
      <c r="AL383" s="41"/>
      <c r="AM383" s="41"/>
      <c r="AN383" s="41"/>
      <c r="AO383" s="41"/>
      <c r="AP383" s="41"/>
      <c r="AQ383" s="41"/>
      <c r="AR383" s="41"/>
      <c r="AS383" s="41"/>
      <c r="AT383" s="41"/>
      <c r="AU383" s="41"/>
      <c r="AV383" s="41"/>
      <c r="AW383" s="41"/>
      <c r="AX383" s="41"/>
      <c r="AY383" s="41"/>
      <c r="AZ383" s="41"/>
      <c r="BA383" s="41"/>
      <c r="BB383" s="41"/>
      <c r="BC383" s="41"/>
      <c r="BD383" s="41"/>
      <c r="BE383" s="41"/>
      <c r="BF383" s="41"/>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c r="AJ384" s="41"/>
      <c r="AK384" s="41"/>
      <c r="AL384" s="41"/>
      <c r="AM384" s="41"/>
      <c r="AN384" s="41"/>
      <c r="AO384" s="41"/>
      <c r="AP384" s="41"/>
      <c r="AQ384" s="41"/>
      <c r="AR384" s="41"/>
      <c r="AS384" s="41"/>
      <c r="AT384" s="41"/>
      <c r="AU384" s="41"/>
      <c r="AV384" s="41"/>
      <c r="AW384" s="41"/>
      <c r="AX384" s="41"/>
      <c r="AY384" s="41"/>
      <c r="AZ384" s="41"/>
      <c r="BA384" s="41"/>
      <c r="BB384" s="41"/>
      <c r="BC384" s="41"/>
      <c r="BD384" s="41"/>
      <c r="BE384" s="41"/>
      <c r="BF384" s="41"/>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c r="AJ385" s="41"/>
      <c r="AK385" s="41"/>
      <c r="AL385" s="41"/>
      <c r="AM385" s="41"/>
      <c r="AN385" s="41"/>
      <c r="AO385" s="41"/>
      <c r="AP385" s="41"/>
      <c r="AQ385" s="41"/>
      <c r="AR385" s="41"/>
      <c r="AS385" s="41"/>
      <c r="AT385" s="41"/>
      <c r="AU385" s="41"/>
      <c r="AV385" s="41"/>
      <c r="AW385" s="41"/>
      <c r="AX385" s="41"/>
      <c r="AY385" s="41"/>
      <c r="AZ385" s="41"/>
      <c r="BA385" s="41"/>
      <c r="BB385" s="41"/>
      <c r="BC385" s="41"/>
      <c r="BD385" s="41"/>
      <c r="BE385" s="41"/>
      <c r="BF385" s="41"/>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c r="AJ386" s="41"/>
      <c r="AK386" s="41"/>
      <c r="AL386" s="41"/>
      <c r="AM386" s="41"/>
      <c r="AN386" s="41"/>
      <c r="AO386" s="41"/>
      <c r="AP386" s="41"/>
      <c r="AQ386" s="41"/>
      <c r="AR386" s="41"/>
      <c r="AS386" s="41"/>
      <c r="AT386" s="41"/>
      <c r="AU386" s="41"/>
      <c r="AV386" s="41"/>
      <c r="AW386" s="41"/>
      <c r="AX386" s="41"/>
      <c r="AY386" s="41"/>
      <c r="AZ386" s="41"/>
      <c r="BA386" s="41"/>
      <c r="BB386" s="41"/>
      <c r="BC386" s="41"/>
      <c r="BD386" s="41"/>
      <c r="BE386" s="41"/>
      <c r="BF386" s="41"/>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c r="AJ387" s="41"/>
      <c r="AK387" s="41"/>
      <c r="AL387" s="41"/>
      <c r="AM387" s="41"/>
      <c r="AN387" s="41"/>
      <c r="AO387" s="41"/>
      <c r="AP387" s="41"/>
      <c r="AQ387" s="41"/>
      <c r="AR387" s="41"/>
      <c r="AS387" s="41"/>
      <c r="AT387" s="41"/>
      <c r="AU387" s="41"/>
      <c r="AV387" s="41"/>
      <c r="AW387" s="41"/>
      <c r="AX387" s="41"/>
      <c r="AY387" s="41"/>
      <c r="AZ387" s="41"/>
      <c r="BA387" s="41"/>
      <c r="BB387" s="41"/>
      <c r="BC387" s="41"/>
      <c r="BD387" s="41"/>
      <c r="BE387" s="41"/>
      <c r="BF387" s="41"/>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c r="AJ388" s="41"/>
      <c r="AK388" s="41"/>
      <c r="AL388" s="41"/>
      <c r="AM388" s="41"/>
      <c r="AN388" s="41"/>
      <c r="AO388" s="41"/>
      <c r="AP388" s="41"/>
      <c r="AQ388" s="41"/>
      <c r="AR388" s="41"/>
      <c r="AS388" s="41"/>
      <c r="AT388" s="41"/>
      <c r="AU388" s="41"/>
      <c r="AV388" s="41"/>
      <c r="AW388" s="41"/>
      <c r="AX388" s="41"/>
      <c r="AY388" s="41"/>
      <c r="AZ388" s="41"/>
      <c r="BA388" s="41"/>
      <c r="BB388" s="41"/>
      <c r="BC388" s="41"/>
      <c r="BD388" s="41"/>
      <c r="BE388" s="41"/>
      <c r="BF388" s="41"/>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c r="AJ389" s="41"/>
      <c r="AK389" s="41"/>
      <c r="AL389" s="41"/>
      <c r="AM389" s="41"/>
      <c r="AN389" s="41"/>
      <c r="AO389" s="41"/>
      <c r="AP389" s="41"/>
      <c r="AQ389" s="41"/>
      <c r="AR389" s="41"/>
      <c r="AS389" s="41"/>
      <c r="AT389" s="41"/>
      <c r="AU389" s="41"/>
      <c r="AV389" s="41"/>
      <c r="AW389" s="41"/>
      <c r="AX389" s="41"/>
      <c r="AY389" s="41"/>
      <c r="AZ389" s="41"/>
      <c r="BA389" s="41"/>
      <c r="BB389" s="41"/>
      <c r="BC389" s="41"/>
      <c r="BD389" s="41"/>
      <c r="BE389" s="41"/>
      <c r="BF389" s="41"/>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41"/>
      <c r="AZ390" s="41"/>
      <c r="BA390" s="41"/>
      <c r="BB390" s="41"/>
      <c r="BC390" s="41"/>
      <c r="BD390" s="41"/>
      <c r="BE390" s="41"/>
      <c r="BF390" s="41"/>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c r="AJ391" s="41"/>
      <c r="AK391" s="41"/>
      <c r="AL391" s="41"/>
      <c r="AM391" s="41"/>
      <c r="AN391" s="41"/>
      <c r="AO391" s="41"/>
      <c r="AP391" s="41"/>
      <c r="AQ391" s="41"/>
      <c r="AR391" s="41"/>
      <c r="AS391" s="41"/>
      <c r="AT391" s="41"/>
      <c r="AU391" s="41"/>
      <c r="AV391" s="41"/>
      <c r="AW391" s="41"/>
      <c r="AX391" s="41"/>
      <c r="AY391" s="41"/>
      <c r="AZ391" s="41"/>
      <c r="BA391" s="41"/>
      <c r="BB391" s="41"/>
      <c r="BC391" s="41"/>
      <c r="BD391" s="41"/>
      <c r="BE391" s="41"/>
      <c r="BF391" s="4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c r="AJ392" s="41"/>
      <c r="AK392" s="41"/>
      <c r="AL392" s="41"/>
      <c r="AM392" s="41"/>
      <c r="AN392" s="41"/>
      <c r="AO392" s="41"/>
      <c r="AP392" s="41"/>
      <c r="AQ392" s="41"/>
      <c r="AR392" s="41"/>
      <c r="AS392" s="41"/>
      <c r="AT392" s="41"/>
      <c r="AU392" s="41"/>
      <c r="AV392" s="41"/>
      <c r="AW392" s="41"/>
      <c r="AX392" s="41"/>
      <c r="AY392" s="41"/>
      <c r="AZ392" s="41"/>
      <c r="BA392" s="41"/>
      <c r="BB392" s="41"/>
      <c r="BC392" s="41"/>
      <c r="BD392" s="41"/>
      <c r="BE392" s="41"/>
      <c r="BF392" s="41"/>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c r="AJ393" s="41"/>
      <c r="AK393" s="41"/>
      <c r="AL393" s="41"/>
      <c r="AM393" s="41"/>
      <c r="AN393" s="41"/>
      <c r="AO393" s="41"/>
      <c r="AP393" s="41"/>
      <c r="AQ393" s="41"/>
      <c r="AR393" s="41"/>
      <c r="AS393" s="41"/>
      <c r="AT393" s="41"/>
      <c r="AU393" s="41"/>
      <c r="AV393" s="41"/>
      <c r="AW393" s="41"/>
      <c r="AX393" s="41"/>
      <c r="AY393" s="41"/>
      <c r="AZ393" s="41"/>
      <c r="BA393" s="41"/>
      <c r="BB393" s="41"/>
      <c r="BC393" s="41"/>
      <c r="BD393" s="41"/>
      <c r="BE393" s="41"/>
      <c r="BF393" s="41"/>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c r="AJ394" s="41"/>
      <c r="AK394" s="41"/>
      <c r="AL394" s="41"/>
      <c r="AM394" s="41"/>
      <c r="AN394" s="41"/>
      <c r="AO394" s="41"/>
      <c r="AP394" s="41"/>
      <c r="AQ394" s="41"/>
      <c r="AR394" s="41"/>
      <c r="AS394" s="41"/>
      <c r="AT394" s="41"/>
      <c r="AU394" s="41"/>
      <c r="AV394" s="41"/>
      <c r="AW394" s="41"/>
      <c r="AX394" s="41"/>
      <c r="AY394" s="41"/>
      <c r="AZ394" s="41"/>
      <c r="BA394" s="41"/>
      <c r="BB394" s="41"/>
      <c r="BC394" s="41"/>
      <c r="BD394" s="41"/>
      <c r="BE394" s="41"/>
      <c r="BF394" s="41"/>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c r="AJ395" s="41"/>
      <c r="AK395" s="41"/>
      <c r="AL395" s="41"/>
      <c r="AM395" s="41"/>
      <c r="AN395" s="41"/>
      <c r="AO395" s="41"/>
      <c r="AP395" s="41"/>
      <c r="AQ395" s="41"/>
      <c r="AR395" s="41"/>
      <c r="AS395" s="41"/>
      <c r="AT395" s="41"/>
      <c r="AU395" s="41"/>
      <c r="AV395" s="41"/>
      <c r="AW395" s="41"/>
      <c r="AX395" s="41"/>
      <c r="AY395" s="41"/>
      <c r="AZ395" s="41"/>
      <c r="BA395" s="41"/>
      <c r="BB395" s="41"/>
      <c r="BC395" s="41"/>
      <c r="BD395" s="41"/>
      <c r="BE395" s="41"/>
      <c r="BF395" s="41"/>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c r="AJ396" s="41"/>
      <c r="AK396" s="41"/>
      <c r="AL396" s="41"/>
      <c r="AM396" s="41"/>
      <c r="AN396" s="41"/>
      <c r="AO396" s="41"/>
      <c r="AP396" s="41"/>
      <c r="AQ396" s="41"/>
      <c r="AR396" s="41"/>
      <c r="AS396" s="41"/>
      <c r="AT396" s="41"/>
      <c r="AU396" s="41"/>
      <c r="AV396" s="41"/>
      <c r="AW396" s="41"/>
      <c r="AX396" s="41"/>
      <c r="AY396" s="41"/>
      <c r="AZ396" s="41"/>
      <c r="BA396" s="41"/>
      <c r="BB396" s="41"/>
      <c r="BC396" s="41"/>
      <c r="BD396" s="41"/>
      <c r="BE396" s="41"/>
      <c r="BF396" s="41"/>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c r="AJ397" s="41"/>
      <c r="AK397" s="41"/>
      <c r="AL397" s="41"/>
      <c r="AM397" s="41"/>
      <c r="AN397" s="41"/>
      <c r="AO397" s="41"/>
      <c r="AP397" s="41"/>
      <c r="AQ397" s="41"/>
      <c r="AR397" s="41"/>
      <c r="AS397" s="41"/>
      <c r="AT397" s="41"/>
      <c r="AU397" s="41"/>
      <c r="AV397" s="41"/>
      <c r="AW397" s="41"/>
      <c r="AX397" s="41"/>
      <c r="AY397" s="41"/>
      <c r="AZ397" s="41"/>
      <c r="BA397" s="41"/>
      <c r="BB397" s="41"/>
      <c r="BC397" s="41"/>
      <c r="BD397" s="41"/>
      <c r="BE397" s="41"/>
      <c r="BF397" s="41"/>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c r="AJ398" s="41"/>
      <c r="AK398" s="41"/>
      <c r="AL398" s="41"/>
      <c r="AM398" s="41"/>
      <c r="AN398" s="41"/>
      <c r="AO398" s="41"/>
      <c r="AP398" s="41"/>
      <c r="AQ398" s="41"/>
      <c r="AR398" s="41"/>
      <c r="AS398" s="41"/>
      <c r="AT398" s="41"/>
      <c r="AU398" s="41"/>
      <c r="AV398" s="41"/>
      <c r="AW398" s="41"/>
      <c r="AX398" s="41"/>
      <c r="AY398" s="41"/>
      <c r="AZ398" s="41"/>
      <c r="BA398" s="41"/>
      <c r="BB398" s="41"/>
      <c r="BC398" s="41"/>
      <c r="BD398" s="41"/>
      <c r="BE398" s="41"/>
      <c r="BF398" s="41"/>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c r="AJ399" s="41"/>
      <c r="AK399" s="41"/>
      <c r="AL399" s="41"/>
      <c r="AM399" s="41"/>
      <c r="AN399" s="41"/>
      <c r="AO399" s="41"/>
      <c r="AP399" s="41"/>
      <c r="AQ399" s="41"/>
      <c r="AR399" s="41"/>
      <c r="AS399" s="41"/>
      <c r="AT399" s="41"/>
      <c r="AU399" s="41"/>
      <c r="AV399" s="41"/>
      <c r="AW399" s="41"/>
      <c r="AX399" s="41"/>
      <c r="AY399" s="41"/>
      <c r="AZ399" s="41"/>
      <c r="BA399" s="41"/>
      <c r="BB399" s="41"/>
      <c r="BC399" s="41"/>
      <c r="BD399" s="41"/>
      <c r="BE399" s="41"/>
      <c r="BF399" s="41"/>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c r="AJ400" s="41"/>
      <c r="AK400" s="41"/>
      <c r="AL400" s="41"/>
      <c r="AM400" s="41"/>
      <c r="AN400" s="41"/>
      <c r="AO400" s="41"/>
      <c r="AP400" s="41"/>
      <c r="AQ400" s="41"/>
      <c r="AR400" s="41"/>
      <c r="AS400" s="41"/>
      <c r="AT400" s="41"/>
      <c r="AU400" s="41"/>
      <c r="AV400" s="41"/>
      <c r="AW400" s="41"/>
      <c r="AX400" s="41"/>
      <c r="AY400" s="41"/>
      <c r="AZ400" s="41"/>
      <c r="BA400" s="41"/>
      <c r="BB400" s="41"/>
      <c r="BC400" s="41"/>
      <c r="BD400" s="41"/>
      <c r="BE400" s="41"/>
      <c r="BF400" s="41"/>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c r="AP401" s="41"/>
      <c r="AQ401" s="41"/>
      <c r="AR401" s="41"/>
      <c r="AS401" s="41"/>
      <c r="AT401" s="41"/>
      <c r="AU401" s="41"/>
      <c r="AV401" s="41"/>
      <c r="AW401" s="41"/>
      <c r="AX401" s="41"/>
      <c r="AY401" s="41"/>
      <c r="AZ401" s="41"/>
      <c r="BA401" s="41"/>
      <c r="BB401" s="41"/>
      <c r="BC401" s="41"/>
      <c r="BD401" s="41"/>
      <c r="BE401" s="41"/>
      <c r="BF401" s="4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c r="AP402" s="41"/>
      <c r="AQ402" s="41"/>
      <c r="AR402" s="41"/>
      <c r="AS402" s="41"/>
      <c r="AT402" s="41"/>
      <c r="AU402" s="41"/>
      <c r="AV402" s="41"/>
      <c r="AW402" s="41"/>
      <c r="AX402" s="41"/>
      <c r="AY402" s="41"/>
      <c r="AZ402" s="41"/>
      <c r="BA402" s="41"/>
      <c r="BB402" s="41"/>
      <c r="BC402" s="41"/>
      <c r="BD402" s="41"/>
      <c r="BE402" s="41"/>
      <c r="BF402" s="41"/>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c r="AP403" s="41"/>
      <c r="AQ403" s="41"/>
      <c r="AR403" s="41"/>
      <c r="AS403" s="41"/>
      <c r="AT403" s="41"/>
      <c r="AU403" s="41"/>
      <c r="AV403" s="41"/>
      <c r="AW403" s="41"/>
      <c r="AX403" s="41"/>
      <c r="AY403" s="41"/>
      <c r="AZ403" s="41"/>
      <c r="BA403" s="41"/>
      <c r="BB403" s="41"/>
      <c r="BC403" s="41"/>
      <c r="BD403" s="41"/>
      <c r="BE403" s="41"/>
      <c r="BF403" s="41"/>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c r="AP404" s="41"/>
      <c r="AQ404" s="41"/>
      <c r="AR404" s="41"/>
      <c r="AS404" s="41"/>
      <c r="AT404" s="41"/>
      <c r="AU404" s="41"/>
      <c r="AV404" s="41"/>
      <c r="AW404" s="41"/>
      <c r="AX404" s="41"/>
      <c r="AY404" s="41"/>
      <c r="AZ404" s="41"/>
      <c r="BA404" s="41"/>
      <c r="BB404" s="41"/>
      <c r="BC404" s="41"/>
      <c r="BD404" s="41"/>
      <c r="BE404" s="41"/>
      <c r="BF404" s="41"/>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c r="AJ405" s="41"/>
      <c r="AK405" s="41"/>
      <c r="AL405" s="41"/>
      <c r="AM405" s="41"/>
      <c r="AN405" s="41"/>
      <c r="AO405" s="41"/>
      <c r="AP405" s="41"/>
      <c r="AQ405" s="41"/>
      <c r="AR405" s="41"/>
      <c r="AS405" s="41"/>
      <c r="AT405" s="41"/>
      <c r="AU405" s="41"/>
      <c r="AV405" s="41"/>
      <c r="AW405" s="41"/>
      <c r="AX405" s="41"/>
      <c r="AY405" s="41"/>
      <c r="AZ405" s="41"/>
      <c r="BA405" s="41"/>
      <c r="BB405" s="41"/>
      <c r="BC405" s="41"/>
      <c r="BD405" s="41"/>
      <c r="BE405" s="41"/>
      <c r="BF405" s="41"/>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c r="AJ406" s="41"/>
      <c r="AK406" s="41"/>
      <c r="AL406" s="41"/>
      <c r="AM406" s="41"/>
      <c r="AN406" s="41"/>
      <c r="AO406" s="41"/>
      <c r="AP406" s="41"/>
      <c r="AQ406" s="41"/>
      <c r="AR406" s="41"/>
      <c r="AS406" s="41"/>
      <c r="AT406" s="41"/>
      <c r="AU406" s="41"/>
      <c r="AV406" s="41"/>
      <c r="AW406" s="41"/>
      <c r="AX406" s="41"/>
      <c r="AY406" s="41"/>
      <c r="AZ406" s="41"/>
      <c r="BA406" s="41"/>
      <c r="BB406" s="41"/>
      <c r="BC406" s="41"/>
      <c r="BD406" s="41"/>
      <c r="BE406" s="41"/>
      <c r="BF406" s="41"/>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c r="AJ407" s="41"/>
      <c r="AK407" s="41"/>
      <c r="AL407" s="41"/>
      <c r="AM407" s="41"/>
      <c r="AN407" s="41"/>
      <c r="AO407" s="41"/>
      <c r="AP407" s="41"/>
      <c r="AQ407" s="41"/>
      <c r="AR407" s="41"/>
      <c r="AS407" s="41"/>
      <c r="AT407" s="41"/>
      <c r="AU407" s="41"/>
      <c r="AV407" s="41"/>
      <c r="AW407" s="41"/>
      <c r="AX407" s="41"/>
      <c r="AY407" s="41"/>
      <c r="AZ407" s="41"/>
      <c r="BA407" s="41"/>
      <c r="BB407" s="41"/>
      <c r="BC407" s="41"/>
      <c r="BD407" s="41"/>
      <c r="BE407" s="41"/>
      <c r="BF407" s="41"/>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c r="AJ408" s="41"/>
      <c r="AK408" s="41"/>
      <c r="AL408" s="41"/>
      <c r="AM408" s="41"/>
      <c r="AN408" s="41"/>
      <c r="AO408" s="41"/>
      <c r="AP408" s="41"/>
      <c r="AQ408" s="41"/>
      <c r="AR408" s="41"/>
      <c r="AS408" s="41"/>
      <c r="AT408" s="41"/>
      <c r="AU408" s="41"/>
      <c r="AV408" s="41"/>
      <c r="AW408" s="41"/>
      <c r="AX408" s="41"/>
      <c r="AY408" s="41"/>
      <c r="AZ408" s="41"/>
      <c r="BA408" s="41"/>
      <c r="BB408" s="41"/>
      <c r="BC408" s="41"/>
      <c r="BD408" s="41"/>
      <c r="BE408" s="41"/>
      <c r="BF408" s="41"/>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c r="AJ409" s="41"/>
      <c r="AK409" s="41"/>
      <c r="AL409" s="41"/>
      <c r="AM409" s="41"/>
      <c r="AN409" s="41"/>
      <c r="AO409" s="41"/>
      <c r="AP409" s="41"/>
      <c r="AQ409" s="41"/>
      <c r="AR409" s="41"/>
      <c r="AS409" s="41"/>
      <c r="AT409" s="41"/>
      <c r="AU409" s="41"/>
      <c r="AV409" s="41"/>
      <c r="AW409" s="41"/>
      <c r="AX409" s="41"/>
      <c r="AY409" s="41"/>
      <c r="AZ409" s="41"/>
      <c r="BA409" s="41"/>
      <c r="BB409" s="41"/>
      <c r="BC409" s="41"/>
      <c r="BD409" s="41"/>
      <c r="BE409" s="41"/>
      <c r="BF409" s="41"/>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c r="AJ410" s="41"/>
      <c r="AK410" s="41"/>
      <c r="AL410" s="41"/>
      <c r="AM410" s="41"/>
      <c r="AN410" s="41"/>
      <c r="AO410" s="41"/>
      <c r="AP410" s="41"/>
      <c r="AQ410" s="41"/>
      <c r="AR410" s="41"/>
      <c r="AS410" s="41"/>
      <c r="AT410" s="41"/>
      <c r="AU410" s="41"/>
      <c r="AV410" s="41"/>
      <c r="AW410" s="41"/>
      <c r="AX410" s="41"/>
      <c r="AY410" s="41"/>
      <c r="AZ410" s="41"/>
      <c r="BA410" s="41"/>
      <c r="BB410" s="41"/>
      <c r="BC410" s="41"/>
      <c r="BD410" s="41"/>
      <c r="BE410" s="41"/>
      <c r="BF410" s="41"/>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c r="AJ411" s="41"/>
      <c r="AK411" s="41"/>
      <c r="AL411" s="41"/>
      <c r="AM411" s="41"/>
      <c r="AN411" s="41"/>
      <c r="AO411" s="41"/>
      <c r="AP411" s="41"/>
      <c r="AQ411" s="41"/>
      <c r="AR411" s="41"/>
      <c r="AS411" s="41"/>
      <c r="AT411" s="41"/>
      <c r="AU411" s="41"/>
      <c r="AV411" s="41"/>
      <c r="AW411" s="41"/>
      <c r="AX411" s="41"/>
      <c r="AY411" s="41"/>
      <c r="AZ411" s="41"/>
      <c r="BA411" s="41"/>
      <c r="BB411" s="41"/>
      <c r="BC411" s="41"/>
      <c r="BD411" s="41"/>
      <c r="BE411" s="41"/>
      <c r="BF411" s="4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c r="AJ412" s="41"/>
      <c r="AK412" s="41"/>
      <c r="AL412" s="41"/>
      <c r="AM412" s="41"/>
      <c r="AN412" s="41"/>
      <c r="AO412" s="41"/>
      <c r="AP412" s="41"/>
      <c r="AQ412" s="41"/>
      <c r="AR412" s="41"/>
      <c r="AS412" s="41"/>
      <c r="AT412" s="41"/>
      <c r="AU412" s="41"/>
      <c r="AV412" s="41"/>
      <c r="AW412" s="41"/>
      <c r="AX412" s="41"/>
      <c r="AY412" s="41"/>
      <c r="AZ412" s="41"/>
      <c r="BA412" s="41"/>
      <c r="BB412" s="41"/>
      <c r="BC412" s="41"/>
      <c r="BD412" s="41"/>
      <c r="BE412" s="41"/>
      <c r="BF412" s="41"/>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c r="AJ413" s="41"/>
      <c r="AK413" s="41"/>
      <c r="AL413" s="41"/>
      <c r="AM413" s="41"/>
      <c r="AN413" s="41"/>
      <c r="AO413" s="41"/>
      <c r="AP413" s="41"/>
      <c r="AQ413" s="41"/>
      <c r="AR413" s="41"/>
      <c r="AS413" s="41"/>
      <c r="AT413" s="41"/>
      <c r="AU413" s="41"/>
      <c r="AV413" s="41"/>
      <c r="AW413" s="41"/>
      <c r="AX413" s="41"/>
      <c r="AY413" s="41"/>
      <c r="AZ413" s="41"/>
      <c r="BA413" s="41"/>
      <c r="BB413" s="41"/>
      <c r="BC413" s="41"/>
      <c r="BD413" s="41"/>
      <c r="BE413" s="41"/>
      <c r="BF413" s="41"/>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c r="AJ414" s="41"/>
      <c r="AK414" s="41"/>
      <c r="AL414" s="41"/>
      <c r="AM414" s="41"/>
      <c r="AN414" s="41"/>
      <c r="AO414" s="41"/>
      <c r="AP414" s="41"/>
      <c r="AQ414" s="41"/>
      <c r="AR414" s="41"/>
      <c r="AS414" s="41"/>
      <c r="AT414" s="41"/>
      <c r="AU414" s="41"/>
      <c r="AV414" s="41"/>
      <c r="AW414" s="41"/>
      <c r="AX414" s="41"/>
      <c r="AY414" s="41"/>
      <c r="AZ414" s="41"/>
      <c r="BA414" s="41"/>
      <c r="BB414" s="41"/>
      <c r="BC414" s="41"/>
      <c r="BD414" s="41"/>
      <c r="BE414" s="41"/>
      <c r="BF414" s="41"/>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c r="AJ415" s="41"/>
      <c r="AK415" s="41"/>
      <c r="AL415" s="41"/>
      <c r="AM415" s="41"/>
      <c r="AN415" s="41"/>
      <c r="AO415" s="41"/>
      <c r="AP415" s="41"/>
      <c r="AQ415" s="41"/>
      <c r="AR415" s="41"/>
      <c r="AS415" s="41"/>
      <c r="AT415" s="41"/>
      <c r="AU415" s="41"/>
      <c r="AV415" s="41"/>
      <c r="AW415" s="41"/>
      <c r="AX415" s="41"/>
      <c r="AY415" s="41"/>
      <c r="AZ415" s="41"/>
      <c r="BA415" s="41"/>
      <c r="BB415" s="41"/>
      <c r="BC415" s="41"/>
      <c r="BD415" s="41"/>
      <c r="BE415" s="41"/>
      <c r="BF415" s="41"/>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c r="AJ416" s="41"/>
      <c r="AK416" s="41"/>
      <c r="AL416" s="41"/>
      <c r="AM416" s="41"/>
      <c r="AN416" s="41"/>
      <c r="AO416" s="41"/>
      <c r="AP416" s="41"/>
      <c r="AQ416" s="41"/>
      <c r="AR416" s="41"/>
      <c r="AS416" s="41"/>
      <c r="AT416" s="41"/>
      <c r="AU416" s="41"/>
      <c r="AV416" s="41"/>
      <c r="AW416" s="41"/>
      <c r="AX416" s="41"/>
      <c r="AY416" s="41"/>
      <c r="AZ416" s="41"/>
      <c r="BA416" s="41"/>
      <c r="BB416" s="41"/>
      <c r="BC416" s="41"/>
      <c r="BD416" s="41"/>
      <c r="BE416" s="41"/>
      <c r="BF416" s="41"/>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1"/>
      <c r="AK417" s="41"/>
      <c r="AL417" s="41"/>
      <c r="AM417" s="41"/>
      <c r="AN417" s="41"/>
      <c r="AO417" s="41"/>
      <c r="AP417" s="41"/>
      <c r="AQ417" s="41"/>
      <c r="AR417" s="41"/>
      <c r="AS417" s="41"/>
      <c r="AT417" s="41"/>
      <c r="AU417" s="41"/>
      <c r="AV417" s="41"/>
      <c r="AW417" s="41"/>
      <c r="AX417" s="41"/>
      <c r="AY417" s="41"/>
      <c r="AZ417" s="41"/>
      <c r="BA417" s="41"/>
      <c r="BB417" s="41"/>
      <c r="BC417" s="41"/>
      <c r="BD417" s="41"/>
      <c r="BE417" s="41"/>
      <c r="BF417" s="41"/>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c r="AJ418" s="41"/>
      <c r="AK418" s="41"/>
      <c r="AL418" s="41"/>
      <c r="AM418" s="41"/>
      <c r="AN418" s="41"/>
      <c r="AO418" s="41"/>
      <c r="AP418" s="41"/>
      <c r="AQ418" s="41"/>
      <c r="AR418" s="41"/>
      <c r="AS418" s="41"/>
      <c r="AT418" s="41"/>
      <c r="AU418" s="41"/>
      <c r="AV418" s="41"/>
      <c r="AW418" s="41"/>
      <c r="AX418" s="41"/>
      <c r="AY418" s="41"/>
      <c r="AZ418" s="41"/>
      <c r="BA418" s="41"/>
      <c r="BB418" s="41"/>
      <c r="BC418" s="41"/>
      <c r="BD418" s="41"/>
      <c r="BE418" s="41"/>
      <c r="BF418" s="41"/>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c r="AJ419" s="41"/>
      <c r="AK419" s="41"/>
      <c r="AL419" s="41"/>
      <c r="AM419" s="41"/>
      <c r="AN419" s="41"/>
      <c r="AO419" s="41"/>
      <c r="AP419" s="41"/>
      <c r="AQ419" s="41"/>
      <c r="AR419" s="41"/>
      <c r="AS419" s="41"/>
      <c r="AT419" s="41"/>
      <c r="AU419" s="41"/>
      <c r="AV419" s="41"/>
      <c r="AW419" s="41"/>
      <c r="AX419" s="41"/>
      <c r="AY419" s="41"/>
      <c r="AZ419" s="41"/>
      <c r="BA419" s="41"/>
      <c r="BB419" s="41"/>
      <c r="BC419" s="41"/>
      <c r="BD419" s="41"/>
      <c r="BE419" s="41"/>
      <c r="BF419" s="41"/>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c r="AJ420" s="41"/>
      <c r="AK420" s="41"/>
      <c r="AL420" s="41"/>
      <c r="AM420" s="41"/>
      <c r="AN420" s="41"/>
      <c r="AO420" s="41"/>
      <c r="AP420" s="41"/>
      <c r="AQ420" s="41"/>
      <c r="AR420" s="41"/>
      <c r="AS420" s="41"/>
      <c r="AT420" s="41"/>
      <c r="AU420" s="41"/>
      <c r="AV420" s="41"/>
      <c r="AW420" s="41"/>
      <c r="AX420" s="41"/>
      <c r="AY420" s="41"/>
      <c r="AZ420" s="41"/>
      <c r="BA420" s="41"/>
      <c r="BB420" s="41"/>
      <c r="BC420" s="41"/>
      <c r="BD420" s="41"/>
      <c r="BE420" s="41"/>
      <c r="BF420" s="41"/>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c r="AJ421" s="41"/>
      <c r="AK421" s="41"/>
      <c r="AL421" s="41"/>
      <c r="AM421" s="41"/>
      <c r="AN421" s="41"/>
      <c r="AO421" s="41"/>
      <c r="AP421" s="41"/>
      <c r="AQ421" s="41"/>
      <c r="AR421" s="41"/>
      <c r="AS421" s="41"/>
      <c r="AT421" s="41"/>
      <c r="AU421" s="41"/>
      <c r="AV421" s="41"/>
      <c r="AW421" s="41"/>
      <c r="AX421" s="41"/>
      <c r="AY421" s="41"/>
      <c r="AZ421" s="41"/>
      <c r="BA421" s="41"/>
      <c r="BB421" s="41"/>
      <c r="BC421" s="41"/>
      <c r="BD421" s="41"/>
      <c r="BE421" s="41"/>
      <c r="BF421" s="4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c r="AJ422" s="41"/>
      <c r="AK422" s="41"/>
      <c r="AL422" s="41"/>
      <c r="AM422" s="41"/>
      <c r="AN422" s="41"/>
      <c r="AO422" s="41"/>
      <c r="AP422" s="41"/>
      <c r="AQ422" s="41"/>
      <c r="AR422" s="41"/>
      <c r="AS422" s="41"/>
      <c r="AT422" s="41"/>
      <c r="AU422" s="41"/>
      <c r="AV422" s="41"/>
      <c r="AW422" s="41"/>
      <c r="AX422" s="41"/>
      <c r="AY422" s="41"/>
      <c r="AZ422" s="41"/>
      <c r="BA422" s="41"/>
      <c r="BB422" s="41"/>
      <c r="BC422" s="41"/>
      <c r="BD422" s="41"/>
      <c r="BE422" s="41"/>
      <c r="BF422" s="41"/>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41"/>
      <c r="BA423" s="41"/>
      <c r="BB423" s="41"/>
      <c r="BC423" s="41"/>
      <c r="BD423" s="41"/>
      <c r="BE423" s="41"/>
      <c r="BF423" s="41"/>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c r="AJ424" s="41"/>
      <c r="AK424" s="41"/>
      <c r="AL424" s="41"/>
      <c r="AM424" s="41"/>
      <c r="AN424" s="41"/>
      <c r="AO424" s="41"/>
      <c r="AP424" s="41"/>
      <c r="AQ424" s="41"/>
      <c r="AR424" s="41"/>
      <c r="AS424" s="41"/>
      <c r="AT424" s="41"/>
      <c r="AU424" s="41"/>
      <c r="AV424" s="41"/>
      <c r="AW424" s="41"/>
      <c r="AX424" s="41"/>
      <c r="AY424" s="41"/>
      <c r="AZ424" s="41"/>
      <c r="BA424" s="41"/>
      <c r="BB424" s="41"/>
      <c r="BC424" s="41"/>
      <c r="BD424" s="41"/>
      <c r="BE424" s="41"/>
      <c r="BF424" s="41"/>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c r="AJ425" s="41"/>
      <c r="AK425" s="41"/>
      <c r="AL425" s="41"/>
      <c r="AM425" s="41"/>
      <c r="AN425" s="41"/>
      <c r="AO425" s="41"/>
      <c r="AP425" s="41"/>
      <c r="AQ425" s="41"/>
      <c r="AR425" s="41"/>
      <c r="AS425" s="41"/>
      <c r="AT425" s="41"/>
      <c r="AU425" s="41"/>
      <c r="AV425" s="41"/>
      <c r="AW425" s="41"/>
      <c r="AX425" s="41"/>
      <c r="AY425" s="41"/>
      <c r="AZ425" s="41"/>
      <c r="BA425" s="41"/>
      <c r="BB425" s="41"/>
      <c r="BC425" s="41"/>
      <c r="BD425" s="41"/>
      <c r="BE425" s="41"/>
      <c r="BF425" s="41"/>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c r="AJ426" s="41"/>
      <c r="AK426" s="41"/>
      <c r="AL426" s="41"/>
      <c r="AM426" s="41"/>
      <c r="AN426" s="41"/>
      <c r="AO426" s="41"/>
      <c r="AP426" s="41"/>
      <c r="AQ426" s="41"/>
      <c r="AR426" s="41"/>
      <c r="AS426" s="41"/>
      <c r="AT426" s="41"/>
      <c r="AU426" s="41"/>
      <c r="AV426" s="41"/>
      <c r="AW426" s="41"/>
      <c r="AX426" s="41"/>
      <c r="AY426" s="41"/>
      <c r="AZ426" s="41"/>
      <c r="BA426" s="41"/>
      <c r="BB426" s="41"/>
      <c r="BC426" s="41"/>
      <c r="BD426" s="41"/>
      <c r="BE426" s="41"/>
      <c r="BF426" s="41"/>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c r="AJ427" s="41"/>
      <c r="AK427" s="41"/>
      <c r="AL427" s="41"/>
      <c r="AM427" s="41"/>
      <c r="AN427" s="41"/>
      <c r="AO427" s="41"/>
      <c r="AP427" s="41"/>
      <c r="AQ427" s="41"/>
      <c r="AR427" s="41"/>
      <c r="AS427" s="41"/>
      <c r="AT427" s="41"/>
      <c r="AU427" s="41"/>
      <c r="AV427" s="41"/>
      <c r="AW427" s="41"/>
      <c r="AX427" s="41"/>
      <c r="AY427" s="41"/>
      <c r="AZ427" s="41"/>
      <c r="BA427" s="41"/>
      <c r="BB427" s="41"/>
      <c r="BC427" s="41"/>
      <c r="BD427" s="41"/>
      <c r="BE427" s="41"/>
      <c r="BF427" s="41"/>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c r="AJ428" s="41"/>
      <c r="AK428" s="41"/>
      <c r="AL428" s="41"/>
      <c r="AM428" s="41"/>
      <c r="AN428" s="41"/>
      <c r="AO428" s="41"/>
      <c r="AP428" s="41"/>
      <c r="AQ428" s="41"/>
      <c r="AR428" s="41"/>
      <c r="AS428" s="41"/>
      <c r="AT428" s="41"/>
      <c r="AU428" s="41"/>
      <c r="AV428" s="41"/>
      <c r="AW428" s="41"/>
      <c r="AX428" s="41"/>
      <c r="AY428" s="41"/>
      <c r="AZ428" s="41"/>
      <c r="BA428" s="41"/>
      <c r="BB428" s="41"/>
      <c r="BC428" s="41"/>
      <c r="BD428" s="41"/>
      <c r="BE428" s="41"/>
      <c r="BF428" s="41"/>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c r="AJ429" s="41"/>
      <c r="AK429" s="41"/>
      <c r="AL429" s="41"/>
      <c r="AM429" s="41"/>
      <c r="AN429" s="41"/>
      <c r="AO429" s="41"/>
      <c r="AP429" s="41"/>
      <c r="AQ429" s="41"/>
      <c r="AR429" s="41"/>
      <c r="AS429" s="41"/>
      <c r="AT429" s="41"/>
      <c r="AU429" s="41"/>
      <c r="AV429" s="41"/>
      <c r="AW429" s="41"/>
      <c r="AX429" s="41"/>
      <c r="AY429" s="41"/>
      <c r="AZ429" s="41"/>
      <c r="BA429" s="41"/>
      <c r="BB429" s="41"/>
      <c r="BC429" s="41"/>
      <c r="BD429" s="41"/>
      <c r="BE429" s="41"/>
      <c r="BF429" s="41"/>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c r="AJ430" s="41"/>
      <c r="AK430" s="41"/>
      <c r="AL430" s="41"/>
      <c r="AM430" s="41"/>
      <c r="AN430" s="41"/>
      <c r="AO430" s="41"/>
      <c r="AP430" s="41"/>
      <c r="AQ430" s="41"/>
      <c r="AR430" s="41"/>
      <c r="AS430" s="41"/>
      <c r="AT430" s="41"/>
      <c r="AU430" s="41"/>
      <c r="AV430" s="41"/>
      <c r="AW430" s="41"/>
      <c r="AX430" s="41"/>
      <c r="AY430" s="41"/>
      <c r="AZ430" s="41"/>
      <c r="BA430" s="41"/>
      <c r="BB430" s="41"/>
      <c r="BC430" s="41"/>
      <c r="BD430" s="41"/>
      <c r="BE430" s="41"/>
      <c r="BF430" s="41"/>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41"/>
      <c r="AK431" s="41"/>
      <c r="AL431" s="41"/>
      <c r="AM431" s="41"/>
      <c r="AN431" s="41"/>
      <c r="AO431" s="41"/>
      <c r="AP431" s="41"/>
      <c r="AQ431" s="41"/>
      <c r="AR431" s="41"/>
      <c r="AS431" s="41"/>
      <c r="AT431" s="41"/>
      <c r="AU431" s="41"/>
      <c r="AV431" s="41"/>
      <c r="AW431" s="41"/>
      <c r="AX431" s="41"/>
      <c r="AY431" s="41"/>
      <c r="AZ431" s="41"/>
      <c r="BA431" s="41"/>
      <c r="BB431" s="41"/>
      <c r="BC431" s="41"/>
      <c r="BD431" s="41"/>
      <c r="BE431" s="41"/>
      <c r="BF431" s="4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c r="AJ432" s="41"/>
      <c r="AK432" s="41"/>
      <c r="AL432" s="41"/>
      <c r="AM432" s="41"/>
      <c r="AN432" s="41"/>
      <c r="AO432" s="41"/>
      <c r="AP432" s="41"/>
      <c r="AQ432" s="41"/>
      <c r="AR432" s="41"/>
      <c r="AS432" s="41"/>
      <c r="AT432" s="41"/>
      <c r="AU432" s="41"/>
      <c r="AV432" s="41"/>
      <c r="AW432" s="41"/>
      <c r="AX432" s="41"/>
      <c r="AY432" s="41"/>
      <c r="AZ432" s="41"/>
      <c r="BA432" s="41"/>
      <c r="BB432" s="41"/>
      <c r="BC432" s="41"/>
      <c r="BD432" s="41"/>
      <c r="BE432" s="41"/>
      <c r="BF432" s="41"/>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c r="AJ433" s="41"/>
      <c r="AK433" s="41"/>
      <c r="AL433" s="41"/>
      <c r="AM433" s="41"/>
      <c r="AN433" s="41"/>
      <c r="AO433" s="41"/>
      <c r="AP433" s="41"/>
      <c r="AQ433" s="41"/>
      <c r="AR433" s="41"/>
      <c r="AS433" s="41"/>
      <c r="AT433" s="41"/>
      <c r="AU433" s="41"/>
      <c r="AV433" s="41"/>
      <c r="AW433" s="41"/>
      <c r="AX433" s="41"/>
      <c r="AY433" s="41"/>
      <c r="AZ433" s="41"/>
      <c r="BA433" s="41"/>
      <c r="BB433" s="41"/>
      <c r="BC433" s="41"/>
      <c r="BD433" s="41"/>
      <c r="BE433" s="41"/>
      <c r="BF433" s="41"/>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c r="AJ434" s="41"/>
      <c r="AK434" s="41"/>
      <c r="AL434" s="41"/>
      <c r="AM434" s="41"/>
      <c r="AN434" s="41"/>
      <c r="AO434" s="41"/>
      <c r="AP434" s="41"/>
      <c r="AQ434" s="41"/>
      <c r="AR434" s="41"/>
      <c r="AS434" s="41"/>
      <c r="AT434" s="41"/>
      <c r="AU434" s="41"/>
      <c r="AV434" s="41"/>
      <c r="AW434" s="41"/>
      <c r="AX434" s="41"/>
      <c r="AY434" s="41"/>
      <c r="AZ434" s="41"/>
      <c r="BA434" s="41"/>
      <c r="BB434" s="41"/>
      <c r="BC434" s="41"/>
      <c r="BD434" s="41"/>
      <c r="BE434" s="41"/>
      <c r="BF434" s="41"/>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c r="AJ435" s="41"/>
      <c r="AK435" s="41"/>
      <c r="AL435" s="41"/>
      <c r="AM435" s="41"/>
      <c r="AN435" s="41"/>
      <c r="AO435" s="41"/>
      <c r="AP435" s="41"/>
      <c r="AQ435" s="41"/>
      <c r="AR435" s="41"/>
      <c r="AS435" s="41"/>
      <c r="AT435" s="41"/>
      <c r="AU435" s="41"/>
      <c r="AV435" s="41"/>
      <c r="AW435" s="41"/>
      <c r="AX435" s="41"/>
      <c r="AY435" s="41"/>
      <c r="AZ435" s="41"/>
      <c r="BA435" s="41"/>
      <c r="BB435" s="41"/>
      <c r="BC435" s="41"/>
      <c r="BD435" s="41"/>
      <c r="BE435" s="41"/>
      <c r="BF435" s="41"/>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c r="AP436" s="41"/>
      <c r="AQ436" s="41"/>
      <c r="AR436" s="41"/>
      <c r="AS436" s="41"/>
      <c r="AT436" s="41"/>
      <c r="AU436" s="41"/>
      <c r="AV436" s="41"/>
      <c r="AW436" s="41"/>
      <c r="AX436" s="41"/>
      <c r="AY436" s="41"/>
      <c r="AZ436" s="41"/>
      <c r="BA436" s="41"/>
      <c r="BB436" s="41"/>
      <c r="BC436" s="41"/>
      <c r="BD436" s="41"/>
      <c r="BE436" s="41"/>
      <c r="BF436" s="41"/>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c r="AP437" s="41"/>
      <c r="AQ437" s="41"/>
      <c r="AR437" s="41"/>
      <c r="AS437" s="41"/>
      <c r="AT437" s="41"/>
      <c r="AU437" s="41"/>
      <c r="AV437" s="41"/>
      <c r="AW437" s="41"/>
      <c r="AX437" s="41"/>
      <c r="AY437" s="41"/>
      <c r="AZ437" s="41"/>
      <c r="BA437" s="41"/>
      <c r="BB437" s="41"/>
      <c r="BC437" s="41"/>
      <c r="BD437" s="41"/>
      <c r="BE437" s="41"/>
      <c r="BF437" s="41"/>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c r="AP438" s="41"/>
      <c r="AQ438" s="41"/>
      <c r="AR438" s="41"/>
      <c r="AS438" s="41"/>
      <c r="AT438" s="41"/>
      <c r="AU438" s="41"/>
      <c r="AV438" s="41"/>
      <c r="AW438" s="41"/>
      <c r="AX438" s="41"/>
      <c r="AY438" s="41"/>
      <c r="AZ438" s="41"/>
      <c r="BA438" s="41"/>
      <c r="BB438" s="41"/>
      <c r="BC438" s="41"/>
      <c r="BD438" s="41"/>
      <c r="BE438" s="41"/>
      <c r="BF438" s="41"/>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c r="AP439" s="41"/>
      <c r="AQ439" s="41"/>
      <c r="AR439" s="41"/>
      <c r="AS439" s="41"/>
      <c r="AT439" s="41"/>
      <c r="AU439" s="41"/>
      <c r="AV439" s="41"/>
      <c r="AW439" s="41"/>
      <c r="AX439" s="41"/>
      <c r="AY439" s="41"/>
      <c r="AZ439" s="41"/>
      <c r="BA439" s="41"/>
      <c r="BB439" s="41"/>
      <c r="BC439" s="41"/>
      <c r="BD439" s="41"/>
      <c r="BE439" s="41"/>
      <c r="BF439" s="41"/>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c r="AJ440" s="41"/>
      <c r="AK440" s="41"/>
      <c r="AL440" s="41"/>
      <c r="AM440" s="41"/>
      <c r="AN440" s="41"/>
      <c r="AO440" s="41"/>
      <c r="AP440" s="41"/>
      <c r="AQ440" s="41"/>
      <c r="AR440" s="41"/>
      <c r="AS440" s="41"/>
      <c r="AT440" s="41"/>
      <c r="AU440" s="41"/>
      <c r="AV440" s="41"/>
      <c r="AW440" s="41"/>
      <c r="AX440" s="41"/>
      <c r="AY440" s="41"/>
      <c r="AZ440" s="41"/>
      <c r="BA440" s="41"/>
      <c r="BB440" s="41"/>
      <c r="BC440" s="41"/>
      <c r="BD440" s="41"/>
      <c r="BE440" s="41"/>
      <c r="BF440" s="41"/>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c r="AJ441" s="41"/>
      <c r="AK441" s="41"/>
      <c r="AL441" s="41"/>
      <c r="AM441" s="41"/>
      <c r="AN441" s="41"/>
      <c r="AO441" s="41"/>
      <c r="AP441" s="41"/>
      <c r="AQ441" s="41"/>
      <c r="AR441" s="41"/>
      <c r="AS441" s="41"/>
      <c r="AT441" s="41"/>
      <c r="AU441" s="41"/>
      <c r="AV441" s="41"/>
      <c r="AW441" s="41"/>
      <c r="AX441" s="41"/>
      <c r="AY441" s="41"/>
      <c r="AZ441" s="41"/>
      <c r="BA441" s="41"/>
      <c r="BB441" s="41"/>
      <c r="BC441" s="41"/>
      <c r="BD441" s="41"/>
      <c r="BE441" s="41"/>
      <c r="BF441" s="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c r="AJ442" s="41"/>
      <c r="AK442" s="41"/>
      <c r="AL442" s="41"/>
      <c r="AM442" s="41"/>
      <c r="AN442" s="41"/>
      <c r="AO442" s="41"/>
      <c r="AP442" s="41"/>
      <c r="AQ442" s="41"/>
      <c r="AR442" s="41"/>
      <c r="AS442" s="41"/>
      <c r="AT442" s="41"/>
      <c r="AU442" s="41"/>
      <c r="AV442" s="41"/>
      <c r="AW442" s="41"/>
      <c r="AX442" s="41"/>
      <c r="AY442" s="41"/>
      <c r="AZ442" s="41"/>
      <c r="BA442" s="41"/>
      <c r="BB442" s="41"/>
      <c r="BC442" s="41"/>
      <c r="BD442" s="41"/>
      <c r="BE442" s="41"/>
      <c r="BF442" s="41"/>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c r="AJ443" s="41"/>
      <c r="AK443" s="41"/>
      <c r="AL443" s="41"/>
      <c r="AM443" s="41"/>
      <c r="AN443" s="41"/>
      <c r="AO443" s="41"/>
      <c r="AP443" s="41"/>
      <c r="AQ443" s="41"/>
      <c r="AR443" s="41"/>
      <c r="AS443" s="41"/>
      <c r="AT443" s="41"/>
      <c r="AU443" s="41"/>
      <c r="AV443" s="41"/>
      <c r="AW443" s="41"/>
      <c r="AX443" s="41"/>
      <c r="AY443" s="41"/>
      <c r="AZ443" s="41"/>
      <c r="BA443" s="41"/>
      <c r="BB443" s="41"/>
      <c r="BC443" s="41"/>
      <c r="BD443" s="41"/>
      <c r="BE443" s="41"/>
      <c r="BF443" s="41"/>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c r="AJ444" s="41"/>
      <c r="AK444" s="41"/>
      <c r="AL444" s="41"/>
      <c r="AM444" s="41"/>
      <c r="AN444" s="41"/>
      <c r="AO444" s="41"/>
      <c r="AP444" s="41"/>
      <c r="AQ444" s="41"/>
      <c r="AR444" s="41"/>
      <c r="AS444" s="41"/>
      <c r="AT444" s="41"/>
      <c r="AU444" s="41"/>
      <c r="AV444" s="41"/>
      <c r="AW444" s="41"/>
      <c r="AX444" s="41"/>
      <c r="AY444" s="41"/>
      <c r="AZ444" s="41"/>
      <c r="BA444" s="41"/>
      <c r="BB444" s="41"/>
      <c r="BC444" s="41"/>
      <c r="BD444" s="41"/>
      <c r="BE444" s="41"/>
      <c r="BF444" s="41"/>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c r="AJ445" s="41"/>
      <c r="AK445" s="41"/>
      <c r="AL445" s="41"/>
      <c r="AM445" s="41"/>
      <c r="AN445" s="41"/>
      <c r="AO445" s="41"/>
      <c r="AP445" s="41"/>
      <c r="AQ445" s="41"/>
      <c r="AR445" s="41"/>
      <c r="AS445" s="41"/>
      <c r="AT445" s="41"/>
      <c r="AU445" s="41"/>
      <c r="AV445" s="41"/>
      <c r="AW445" s="41"/>
      <c r="AX445" s="41"/>
      <c r="AY445" s="41"/>
      <c r="AZ445" s="41"/>
      <c r="BA445" s="41"/>
      <c r="BB445" s="41"/>
      <c r="BC445" s="41"/>
      <c r="BD445" s="41"/>
      <c r="BE445" s="41"/>
      <c r="BF445" s="41"/>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c r="AJ446" s="41"/>
      <c r="AK446" s="41"/>
      <c r="AL446" s="41"/>
      <c r="AM446" s="41"/>
      <c r="AN446" s="41"/>
      <c r="AO446" s="41"/>
      <c r="AP446" s="41"/>
      <c r="AQ446" s="41"/>
      <c r="AR446" s="41"/>
      <c r="AS446" s="41"/>
      <c r="AT446" s="41"/>
      <c r="AU446" s="41"/>
      <c r="AV446" s="41"/>
      <c r="AW446" s="41"/>
      <c r="AX446" s="41"/>
      <c r="AY446" s="41"/>
      <c r="AZ446" s="41"/>
      <c r="BA446" s="41"/>
      <c r="BB446" s="41"/>
      <c r="BC446" s="41"/>
      <c r="BD446" s="41"/>
      <c r="BE446" s="41"/>
      <c r="BF446" s="41"/>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c r="AJ447" s="41"/>
      <c r="AK447" s="41"/>
      <c r="AL447" s="41"/>
      <c r="AM447" s="41"/>
      <c r="AN447" s="41"/>
      <c r="AO447" s="41"/>
      <c r="AP447" s="41"/>
      <c r="AQ447" s="41"/>
      <c r="AR447" s="41"/>
      <c r="AS447" s="41"/>
      <c r="AT447" s="41"/>
      <c r="AU447" s="41"/>
      <c r="AV447" s="41"/>
      <c r="AW447" s="41"/>
      <c r="AX447" s="41"/>
      <c r="AY447" s="41"/>
      <c r="AZ447" s="41"/>
      <c r="BA447" s="41"/>
      <c r="BB447" s="41"/>
      <c r="BC447" s="41"/>
      <c r="BD447" s="41"/>
      <c r="BE447" s="41"/>
      <c r="BF447" s="41"/>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c r="AJ448" s="41"/>
      <c r="AK448" s="41"/>
      <c r="AL448" s="41"/>
      <c r="AM448" s="41"/>
      <c r="AN448" s="41"/>
      <c r="AO448" s="41"/>
      <c r="AP448" s="41"/>
      <c r="AQ448" s="41"/>
      <c r="AR448" s="41"/>
      <c r="AS448" s="41"/>
      <c r="AT448" s="41"/>
      <c r="AU448" s="41"/>
      <c r="AV448" s="41"/>
      <c r="AW448" s="41"/>
      <c r="AX448" s="41"/>
      <c r="AY448" s="41"/>
      <c r="AZ448" s="41"/>
      <c r="BA448" s="41"/>
      <c r="BB448" s="41"/>
      <c r="BC448" s="41"/>
      <c r="BD448" s="41"/>
      <c r="BE448" s="41"/>
      <c r="BF448" s="41"/>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c r="AJ449" s="41"/>
      <c r="AK449" s="41"/>
      <c r="AL449" s="41"/>
      <c r="AM449" s="41"/>
      <c r="AN449" s="41"/>
      <c r="AO449" s="41"/>
      <c r="AP449" s="41"/>
      <c r="AQ449" s="41"/>
      <c r="AR449" s="41"/>
      <c r="AS449" s="41"/>
      <c r="AT449" s="41"/>
      <c r="AU449" s="41"/>
      <c r="AV449" s="41"/>
      <c r="AW449" s="41"/>
      <c r="AX449" s="41"/>
      <c r="AY449" s="41"/>
      <c r="AZ449" s="41"/>
      <c r="BA449" s="41"/>
      <c r="BB449" s="41"/>
      <c r="BC449" s="41"/>
      <c r="BD449" s="41"/>
      <c r="BE449" s="41"/>
      <c r="BF449" s="41"/>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c r="AJ450" s="41"/>
      <c r="AK450" s="41"/>
      <c r="AL450" s="41"/>
      <c r="AM450" s="41"/>
      <c r="AN450" s="41"/>
      <c r="AO450" s="41"/>
      <c r="AP450" s="41"/>
      <c r="AQ450" s="41"/>
      <c r="AR450" s="41"/>
      <c r="AS450" s="41"/>
      <c r="AT450" s="41"/>
      <c r="AU450" s="41"/>
      <c r="AV450" s="41"/>
      <c r="AW450" s="41"/>
      <c r="AX450" s="41"/>
      <c r="AY450" s="41"/>
      <c r="AZ450" s="41"/>
      <c r="BA450" s="41"/>
      <c r="BB450" s="41"/>
      <c r="BC450" s="41"/>
      <c r="BD450" s="41"/>
      <c r="BE450" s="41"/>
      <c r="BF450" s="41"/>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c r="AJ451" s="41"/>
      <c r="AK451" s="41"/>
      <c r="AL451" s="41"/>
      <c r="AM451" s="41"/>
      <c r="AN451" s="41"/>
      <c r="AO451" s="41"/>
      <c r="AP451" s="41"/>
      <c r="AQ451" s="41"/>
      <c r="AR451" s="41"/>
      <c r="AS451" s="41"/>
      <c r="AT451" s="41"/>
      <c r="AU451" s="41"/>
      <c r="AV451" s="41"/>
      <c r="AW451" s="41"/>
      <c r="AX451" s="41"/>
      <c r="AY451" s="41"/>
      <c r="AZ451" s="41"/>
      <c r="BA451" s="41"/>
      <c r="BB451" s="41"/>
      <c r="BC451" s="41"/>
      <c r="BD451" s="41"/>
      <c r="BE451" s="41"/>
      <c r="BF451" s="4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c r="AJ452" s="41"/>
      <c r="AK452" s="41"/>
      <c r="AL452" s="41"/>
      <c r="AM452" s="41"/>
      <c r="AN452" s="41"/>
      <c r="AO452" s="41"/>
      <c r="AP452" s="41"/>
      <c r="AQ452" s="41"/>
      <c r="AR452" s="41"/>
      <c r="AS452" s="41"/>
      <c r="AT452" s="41"/>
      <c r="AU452" s="41"/>
      <c r="AV452" s="41"/>
      <c r="AW452" s="41"/>
      <c r="AX452" s="41"/>
      <c r="AY452" s="41"/>
      <c r="AZ452" s="41"/>
      <c r="BA452" s="41"/>
      <c r="BB452" s="41"/>
      <c r="BC452" s="41"/>
      <c r="BD452" s="41"/>
      <c r="BE452" s="41"/>
      <c r="BF452" s="41"/>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41"/>
      <c r="AL453" s="41"/>
      <c r="AM453" s="41"/>
      <c r="AN453" s="41"/>
      <c r="AO453" s="41"/>
      <c r="AP453" s="41"/>
      <c r="AQ453" s="41"/>
      <c r="AR453" s="41"/>
      <c r="AS453" s="41"/>
      <c r="AT453" s="41"/>
      <c r="AU453" s="41"/>
      <c r="AV453" s="41"/>
      <c r="AW453" s="41"/>
      <c r="AX453" s="41"/>
      <c r="AY453" s="41"/>
      <c r="AZ453" s="41"/>
      <c r="BA453" s="41"/>
      <c r="BB453" s="41"/>
      <c r="BC453" s="41"/>
      <c r="BD453" s="41"/>
      <c r="BE453" s="41"/>
      <c r="BF453" s="41"/>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c r="AJ454" s="41"/>
      <c r="AK454" s="41"/>
      <c r="AL454" s="41"/>
      <c r="AM454" s="41"/>
      <c r="AN454" s="41"/>
      <c r="AO454" s="41"/>
      <c r="AP454" s="41"/>
      <c r="AQ454" s="41"/>
      <c r="AR454" s="41"/>
      <c r="AS454" s="41"/>
      <c r="AT454" s="41"/>
      <c r="AU454" s="41"/>
      <c r="AV454" s="41"/>
      <c r="AW454" s="41"/>
      <c r="AX454" s="41"/>
      <c r="AY454" s="41"/>
      <c r="AZ454" s="41"/>
      <c r="BA454" s="41"/>
      <c r="BB454" s="41"/>
      <c r="BC454" s="41"/>
      <c r="BD454" s="41"/>
      <c r="BE454" s="41"/>
      <c r="BF454" s="41"/>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c r="AJ455" s="41"/>
      <c r="AK455" s="41"/>
      <c r="AL455" s="41"/>
      <c r="AM455" s="41"/>
      <c r="AN455" s="41"/>
      <c r="AO455" s="41"/>
      <c r="AP455" s="41"/>
      <c r="AQ455" s="41"/>
      <c r="AR455" s="41"/>
      <c r="AS455" s="41"/>
      <c r="AT455" s="41"/>
      <c r="AU455" s="41"/>
      <c r="AV455" s="41"/>
      <c r="AW455" s="41"/>
      <c r="AX455" s="41"/>
      <c r="AY455" s="41"/>
      <c r="AZ455" s="41"/>
      <c r="BA455" s="41"/>
      <c r="BB455" s="41"/>
      <c r="BC455" s="41"/>
      <c r="BD455" s="41"/>
      <c r="BE455" s="41"/>
      <c r="BF455" s="41"/>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c r="AJ456" s="41"/>
      <c r="AK456" s="41"/>
      <c r="AL456" s="41"/>
      <c r="AM456" s="41"/>
      <c r="AN456" s="41"/>
      <c r="AO456" s="41"/>
      <c r="AP456" s="41"/>
      <c r="AQ456" s="41"/>
      <c r="AR456" s="41"/>
      <c r="AS456" s="41"/>
      <c r="AT456" s="41"/>
      <c r="AU456" s="41"/>
      <c r="AV456" s="41"/>
      <c r="AW456" s="41"/>
      <c r="AX456" s="41"/>
      <c r="AY456" s="41"/>
      <c r="AZ456" s="41"/>
      <c r="BA456" s="41"/>
      <c r="BB456" s="41"/>
      <c r="BC456" s="41"/>
      <c r="BD456" s="41"/>
      <c r="BE456" s="41"/>
      <c r="BF456" s="41"/>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c r="AJ457" s="41"/>
      <c r="AK457" s="41"/>
      <c r="AL457" s="41"/>
      <c r="AM457" s="41"/>
      <c r="AN457" s="41"/>
      <c r="AO457" s="41"/>
      <c r="AP457" s="41"/>
      <c r="AQ457" s="41"/>
      <c r="AR457" s="41"/>
      <c r="AS457" s="41"/>
      <c r="AT457" s="41"/>
      <c r="AU457" s="41"/>
      <c r="AV457" s="41"/>
      <c r="AW457" s="41"/>
      <c r="AX457" s="41"/>
      <c r="AY457" s="41"/>
      <c r="AZ457" s="41"/>
      <c r="BA457" s="41"/>
      <c r="BB457" s="41"/>
      <c r="BC457" s="41"/>
      <c r="BD457" s="41"/>
      <c r="BE457" s="41"/>
      <c r="BF457" s="41"/>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c r="AJ458" s="41"/>
      <c r="AK458" s="41"/>
      <c r="AL458" s="41"/>
      <c r="AM458" s="41"/>
      <c r="AN458" s="41"/>
      <c r="AO458" s="41"/>
      <c r="AP458" s="41"/>
      <c r="AQ458" s="41"/>
      <c r="AR458" s="41"/>
      <c r="AS458" s="41"/>
      <c r="AT458" s="41"/>
      <c r="AU458" s="41"/>
      <c r="AV458" s="41"/>
      <c r="AW458" s="41"/>
      <c r="AX458" s="41"/>
      <c r="AY458" s="41"/>
      <c r="AZ458" s="41"/>
      <c r="BA458" s="41"/>
      <c r="BB458" s="41"/>
      <c r="BC458" s="41"/>
      <c r="BD458" s="41"/>
      <c r="BE458" s="41"/>
      <c r="BF458" s="41"/>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c r="AJ459" s="41"/>
      <c r="AK459" s="41"/>
      <c r="AL459" s="41"/>
      <c r="AM459" s="41"/>
      <c r="AN459" s="41"/>
      <c r="AO459" s="41"/>
      <c r="AP459" s="41"/>
      <c r="AQ459" s="41"/>
      <c r="AR459" s="41"/>
      <c r="AS459" s="41"/>
      <c r="AT459" s="41"/>
      <c r="AU459" s="41"/>
      <c r="AV459" s="41"/>
      <c r="AW459" s="41"/>
      <c r="AX459" s="41"/>
      <c r="AY459" s="41"/>
      <c r="AZ459" s="41"/>
      <c r="BA459" s="41"/>
      <c r="BB459" s="41"/>
      <c r="BC459" s="41"/>
      <c r="BD459" s="41"/>
      <c r="BE459" s="41"/>
      <c r="BF459" s="41"/>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c r="AJ460" s="41"/>
      <c r="AK460" s="41"/>
      <c r="AL460" s="41"/>
      <c r="AM460" s="41"/>
      <c r="AN460" s="41"/>
      <c r="AO460" s="41"/>
      <c r="AP460" s="41"/>
      <c r="AQ460" s="41"/>
      <c r="AR460" s="41"/>
      <c r="AS460" s="41"/>
      <c r="AT460" s="41"/>
      <c r="AU460" s="41"/>
      <c r="AV460" s="41"/>
      <c r="AW460" s="41"/>
      <c r="AX460" s="41"/>
      <c r="AY460" s="41"/>
      <c r="AZ460" s="41"/>
      <c r="BA460" s="41"/>
      <c r="BB460" s="41"/>
      <c r="BC460" s="41"/>
      <c r="BD460" s="41"/>
      <c r="BE460" s="41"/>
      <c r="BF460" s="41"/>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c r="AJ461" s="41"/>
      <c r="AK461" s="41"/>
      <c r="AL461" s="41"/>
      <c r="AM461" s="41"/>
      <c r="AN461" s="41"/>
      <c r="AO461" s="41"/>
      <c r="AP461" s="41"/>
      <c r="AQ461" s="41"/>
      <c r="AR461" s="41"/>
      <c r="AS461" s="41"/>
      <c r="AT461" s="41"/>
      <c r="AU461" s="41"/>
      <c r="AV461" s="41"/>
      <c r="AW461" s="41"/>
      <c r="AX461" s="41"/>
      <c r="AY461" s="41"/>
      <c r="AZ461" s="41"/>
      <c r="BA461" s="41"/>
      <c r="BB461" s="41"/>
      <c r="BC461" s="41"/>
      <c r="BD461" s="41"/>
      <c r="BE461" s="41"/>
      <c r="BF461" s="4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c r="AJ462" s="41"/>
      <c r="AK462" s="41"/>
      <c r="AL462" s="41"/>
      <c r="AM462" s="41"/>
      <c r="AN462" s="41"/>
      <c r="AO462" s="41"/>
      <c r="AP462" s="41"/>
      <c r="AQ462" s="41"/>
      <c r="AR462" s="41"/>
      <c r="AS462" s="41"/>
      <c r="AT462" s="41"/>
      <c r="AU462" s="41"/>
      <c r="AV462" s="41"/>
      <c r="AW462" s="41"/>
      <c r="AX462" s="41"/>
      <c r="AY462" s="41"/>
      <c r="AZ462" s="41"/>
      <c r="BA462" s="41"/>
      <c r="BB462" s="41"/>
      <c r="BC462" s="41"/>
      <c r="BD462" s="41"/>
      <c r="BE462" s="41"/>
      <c r="BF462" s="41"/>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c r="AJ463" s="41"/>
      <c r="AK463" s="41"/>
      <c r="AL463" s="41"/>
      <c r="AM463" s="41"/>
      <c r="AN463" s="41"/>
      <c r="AO463" s="41"/>
      <c r="AP463" s="41"/>
      <c r="AQ463" s="41"/>
      <c r="AR463" s="41"/>
      <c r="AS463" s="41"/>
      <c r="AT463" s="41"/>
      <c r="AU463" s="41"/>
      <c r="AV463" s="41"/>
      <c r="AW463" s="41"/>
      <c r="AX463" s="41"/>
      <c r="AY463" s="41"/>
      <c r="AZ463" s="41"/>
      <c r="BA463" s="41"/>
      <c r="BB463" s="41"/>
      <c r="BC463" s="41"/>
      <c r="BD463" s="41"/>
      <c r="BE463" s="41"/>
      <c r="BF463" s="41"/>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c r="AP464" s="41"/>
      <c r="AQ464" s="41"/>
      <c r="AR464" s="41"/>
      <c r="AS464" s="41"/>
      <c r="AT464" s="41"/>
      <c r="AU464" s="41"/>
      <c r="AV464" s="41"/>
      <c r="AW464" s="41"/>
      <c r="AX464" s="41"/>
      <c r="AY464" s="41"/>
      <c r="AZ464" s="41"/>
      <c r="BA464" s="41"/>
      <c r="BB464" s="41"/>
      <c r="BC464" s="41"/>
      <c r="BD464" s="41"/>
      <c r="BE464" s="41"/>
      <c r="BF464" s="41"/>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c r="AJ465" s="41"/>
      <c r="AK465" s="41"/>
      <c r="AL465" s="41"/>
      <c r="AM465" s="41"/>
      <c r="AN465" s="41"/>
      <c r="AO465" s="41"/>
      <c r="AP465" s="41"/>
      <c r="AQ465" s="41"/>
      <c r="AR465" s="41"/>
      <c r="AS465" s="41"/>
      <c r="AT465" s="41"/>
      <c r="AU465" s="41"/>
      <c r="AV465" s="41"/>
      <c r="AW465" s="41"/>
      <c r="AX465" s="41"/>
      <c r="AY465" s="41"/>
      <c r="AZ465" s="41"/>
      <c r="BA465" s="41"/>
      <c r="BB465" s="41"/>
      <c r="BC465" s="41"/>
      <c r="BD465" s="41"/>
      <c r="BE465" s="41"/>
      <c r="BF465" s="41"/>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c r="AJ466" s="41"/>
      <c r="AK466" s="41"/>
      <c r="AL466" s="41"/>
      <c r="AM466" s="41"/>
      <c r="AN466" s="41"/>
      <c r="AO466" s="41"/>
      <c r="AP466" s="41"/>
      <c r="AQ466" s="41"/>
      <c r="AR466" s="41"/>
      <c r="AS466" s="41"/>
      <c r="AT466" s="41"/>
      <c r="AU466" s="41"/>
      <c r="AV466" s="41"/>
      <c r="AW466" s="41"/>
      <c r="AX466" s="41"/>
      <c r="AY466" s="41"/>
      <c r="AZ466" s="41"/>
      <c r="BA466" s="41"/>
      <c r="BB466" s="41"/>
      <c r="BC466" s="41"/>
      <c r="BD466" s="41"/>
      <c r="BE466" s="41"/>
      <c r="BF466" s="41"/>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c r="AJ467" s="41"/>
      <c r="AK467" s="41"/>
      <c r="AL467" s="41"/>
      <c r="AM467" s="41"/>
      <c r="AN467" s="41"/>
      <c r="AO467" s="41"/>
      <c r="AP467" s="41"/>
      <c r="AQ467" s="41"/>
      <c r="AR467" s="41"/>
      <c r="AS467" s="41"/>
      <c r="AT467" s="41"/>
      <c r="AU467" s="41"/>
      <c r="AV467" s="41"/>
      <c r="AW467" s="41"/>
      <c r="AX467" s="41"/>
      <c r="AY467" s="41"/>
      <c r="AZ467" s="41"/>
      <c r="BA467" s="41"/>
      <c r="BB467" s="41"/>
      <c r="BC467" s="41"/>
      <c r="BD467" s="41"/>
      <c r="BE467" s="41"/>
      <c r="BF467" s="41"/>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c r="AJ468" s="41"/>
      <c r="AK468" s="41"/>
      <c r="AL468" s="41"/>
      <c r="AM468" s="41"/>
      <c r="AN468" s="41"/>
      <c r="AO468" s="41"/>
      <c r="AP468" s="41"/>
      <c r="AQ468" s="41"/>
      <c r="AR468" s="41"/>
      <c r="AS468" s="41"/>
      <c r="AT468" s="41"/>
      <c r="AU468" s="41"/>
      <c r="AV468" s="41"/>
      <c r="AW468" s="41"/>
      <c r="AX468" s="41"/>
      <c r="AY468" s="41"/>
      <c r="AZ468" s="41"/>
      <c r="BA468" s="41"/>
      <c r="BB468" s="41"/>
      <c r="BC468" s="41"/>
      <c r="BD468" s="41"/>
      <c r="BE468" s="41"/>
      <c r="BF468" s="41"/>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c r="AJ469" s="41"/>
      <c r="AK469" s="41"/>
      <c r="AL469" s="41"/>
      <c r="AM469" s="41"/>
      <c r="AN469" s="41"/>
      <c r="AO469" s="41"/>
      <c r="AP469" s="41"/>
      <c r="AQ469" s="41"/>
      <c r="AR469" s="41"/>
      <c r="AS469" s="41"/>
      <c r="AT469" s="41"/>
      <c r="AU469" s="41"/>
      <c r="AV469" s="41"/>
      <c r="AW469" s="41"/>
      <c r="AX469" s="41"/>
      <c r="AY469" s="41"/>
      <c r="AZ469" s="41"/>
      <c r="BA469" s="41"/>
      <c r="BB469" s="41"/>
      <c r="BC469" s="41"/>
      <c r="BD469" s="41"/>
      <c r="BE469" s="41"/>
      <c r="BF469" s="41"/>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c r="AJ470" s="41"/>
      <c r="AK470" s="41"/>
      <c r="AL470" s="41"/>
      <c r="AM470" s="41"/>
      <c r="AN470" s="41"/>
      <c r="AO470" s="41"/>
      <c r="AP470" s="41"/>
      <c r="AQ470" s="41"/>
      <c r="AR470" s="41"/>
      <c r="AS470" s="41"/>
      <c r="AT470" s="41"/>
      <c r="AU470" s="41"/>
      <c r="AV470" s="41"/>
      <c r="AW470" s="41"/>
      <c r="AX470" s="41"/>
      <c r="AY470" s="41"/>
      <c r="AZ470" s="41"/>
      <c r="BA470" s="41"/>
      <c r="BB470" s="41"/>
      <c r="BC470" s="41"/>
      <c r="BD470" s="41"/>
      <c r="BE470" s="41"/>
      <c r="BF470" s="41"/>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c r="AJ471" s="41"/>
      <c r="AK471" s="41"/>
      <c r="AL471" s="41"/>
      <c r="AM471" s="41"/>
      <c r="AN471" s="41"/>
      <c r="AO471" s="41"/>
      <c r="AP471" s="41"/>
      <c r="AQ471" s="41"/>
      <c r="AR471" s="41"/>
      <c r="AS471" s="41"/>
      <c r="AT471" s="41"/>
      <c r="AU471" s="41"/>
      <c r="AV471" s="41"/>
      <c r="AW471" s="41"/>
      <c r="AX471" s="41"/>
      <c r="AY471" s="41"/>
      <c r="AZ471" s="41"/>
      <c r="BA471" s="41"/>
      <c r="BB471" s="41"/>
      <c r="BC471" s="41"/>
      <c r="BD471" s="41"/>
      <c r="BE471" s="41"/>
      <c r="BF471" s="4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c r="AJ472" s="41"/>
      <c r="AK472" s="41"/>
      <c r="AL472" s="41"/>
      <c r="AM472" s="41"/>
      <c r="AN472" s="41"/>
      <c r="AO472" s="41"/>
      <c r="AP472" s="41"/>
      <c r="AQ472" s="41"/>
      <c r="AR472" s="41"/>
      <c r="AS472" s="41"/>
      <c r="AT472" s="41"/>
      <c r="AU472" s="41"/>
      <c r="AV472" s="41"/>
      <c r="AW472" s="41"/>
      <c r="AX472" s="41"/>
      <c r="AY472" s="41"/>
      <c r="AZ472" s="41"/>
      <c r="BA472" s="41"/>
      <c r="BB472" s="41"/>
      <c r="BC472" s="41"/>
      <c r="BD472" s="41"/>
      <c r="BE472" s="41"/>
      <c r="BF472" s="41"/>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c r="AJ473" s="41"/>
      <c r="AK473" s="41"/>
      <c r="AL473" s="41"/>
      <c r="AM473" s="41"/>
      <c r="AN473" s="41"/>
      <c r="AO473" s="41"/>
      <c r="AP473" s="41"/>
      <c r="AQ473" s="41"/>
      <c r="AR473" s="41"/>
      <c r="AS473" s="41"/>
      <c r="AT473" s="41"/>
      <c r="AU473" s="41"/>
      <c r="AV473" s="41"/>
      <c r="AW473" s="41"/>
      <c r="AX473" s="41"/>
      <c r="AY473" s="41"/>
      <c r="AZ473" s="41"/>
      <c r="BA473" s="41"/>
      <c r="BB473" s="41"/>
      <c r="BC473" s="41"/>
      <c r="BD473" s="41"/>
      <c r="BE473" s="41"/>
      <c r="BF473" s="41"/>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c r="AJ474" s="41"/>
      <c r="AK474" s="41"/>
      <c r="AL474" s="41"/>
      <c r="AM474" s="41"/>
      <c r="AN474" s="41"/>
      <c r="AO474" s="41"/>
      <c r="AP474" s="41"/>
      <c r="AQ474" s="41"/>
      <c r="AR474" s="41"/>
      <c r="AS474" s="41"/>
      <c r="AT474" s="41"/>
      <c r="AU474" s="41"/>
      <c r="AV474" s="41"/>
      <c r="AW474" s="41"/>
      <c r="AX474" s="41"/>
      <c r="AY474" s="41"/>
      <c r="AZ474" s="41"/>
      <c r="BA474" s="41"/>
      <c r="BB474" s="41"/>
      <c r="BC474" s="41"/>
      <c r="BD474" s="41"/>
      <c r="BE474" s="41"/>
      <c r="BF474" s="41"/>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c r="AJ475" s="41"/>
      <c r="AK475" s="41"/>
      <c r="AL475" s="41"/>
      <c r="AM475" s="41"/>
      <c r="AN475" s="41"/>
      <c r="AO475" s="41"/>
      <c r="AP475" s="41"/>
      <c r="AQ475" s="41"/>
      <c r="AR475" s="41"/>
      <c r="AS475" s="41"/>
      <c r="AT475" s="41"/>
      <c r="AU475" s="41"/>
      <c r="AV475" s="41"/>
      <c r="AW475" s="41"/>
      <c r="AX475" s="41"/>
      <c r="AY475" s="41"/>
      <c r="AZ475" s="41"/>
      <c r="BA475" s="41"/>
      <c r="BB475" s="41"/>
      <c r="BC475" s="41"/>
      <c r="BD475" s="41"/>
      <c r="BE475" s="41"/>
      <c r="BF475" s="41"/>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L476" s="41"/>
      <c r="AM476" s="41"/>
      <c r="AN476" s="41"/>
      <c r="AO476" s="41"/>
      <c r="AP476" s="41"/>
      <c r="AQ476" s="41"/>
      <c r="AR476" s="41"/>
      <c r="AS476" s="41"/>
      <c r="AT476" s="41"/>
      <c r="AU476" s="41"/>
      <c r="AV476" s="41"/>
      <c r="AW476" s="41"/>
      <c r="AX476" s="41"/>
      <c r="AY476" s="41"/>
      <c r="AZ476" s="41"/>
      <c r="BA476" s="41"/>
      <c r="BB476" s="41"/>
      <c r="BC476" s="41"/>
      <c r="BD476" s="41"/>
      <c r="BE476" s="41"/>
      <c r="BF476" s="41"/>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c r="AJ477" s="41"/>
      <c r="AK477" s="41"/>
      <c r="AL477" s="41"/>
      <c r="AM477" s="41"/>
      <c r="AN477" s="41"/>
      <c r="AO477" s="41"/>
      <c r="AP477" s="41"/>
      <c r="AQ477" s="41"/>
      <c r="AR477" s="41"/>
      <c r="AS477" s="41"/>
      <c r="AT477" s="41"/>
      <c r="AU477" s="41"/>
      <c r="AV477" s="41"/>
      <c r="AW477" s="41"/>
      <c r="AX477" s="41"/>
      <c r="AY477" s="41"/>
      <c r="AZ477" s="41"/>
      <c r="BA477" s="41"/>
      <c r="BB477" s="41"/>
      <c r="BC477" s="41"/>
      <c r="BD477" s="41"/>
      <c r="BE477" s="41"/>
      <c r="BF477" s="41"/>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c r="AJ478" s="41"/>
      <c r="AK478" s="41"/>
      <c r="AL478" s="41"/>
      <c r="AM478" s="41"/>
      <c r="AN478" s="41"/>
      <c r="AO478" s="41"/>
      <c r="AP478" s="41"/>
      <c r="AQ478" s="41"/>
      <c r="AR478" s="41"/>
      <c r="AS478" s="41"/>
      <c r="AT478" s="41"/>
      <c r="AU478" s="41"/>
      <c r="AV478" s="41"/>
      <c r="AW478" s="41"/>
      <c r="AX478" s="41"/>
      <c r="AY478" s="41"/>
      <c r="AZ478" s="41"/>
      <c r="BA478" s="41"/>
      <c r="BB478" s="41"/>
      <c r="BC478" s="41"/>
      <c r="BD478" s="41"/>
      <c r="BE478" s="41"/>
      <c r="BF478" s="41"/>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c r="AJ479" s="41"/>
      <c r="AK479" s="41"/>
      <c r="AL479" s="41"/>
      <c r="AM479" s="41"/>
      <c r="AN479" s="41"/>
      <c r="AO479" s="41"/>
      <c r="AP479" s="41"/>
      <c r="AQ479" s="41"/>
      <c r="AR479" s="41"/>
      <c r="AS479" s="41"/>
      <c r="AT479" s="41"/>
      <c r="AU479" s="41"/>
      <c r="AV479" s="41"/>
      <c r="AW479" s="41"/>
      <c r="AX479" s="41"/>
      <c r="AY479" s="41"/>
      <c r="AZ479" s="41"/>
      <c r="BA479" s="41"/>
      <c r="BB479" s="41"/>
      <c r="BC479" s="41"/>
      <c r="BD479" s="41"/>
      <c r="BE479" s="41"/>
      <c r="BF479" s="41"/>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c r="AJ480" s="41"/>
      <c r="AK480" s="41"/>
      <c r="AL480" s="41"/>
      <c r="AM480" s="41"/>
      <c r="AN480" s="41"/>
      <c r="AO480" s="41"/>
      <c r="AP480" s="41"/>
      <c r="AQ480" s="41"/>
      <c r="AR480" s="41"/>
      <c r="AS480" s="41"/>
      <c r="AT480" s="41"/>
      <c r="AU480" s="41"/>
      <c r="AV480" s="41"/>
      <c r="AW480" s="41"/>
      <c r="AX480" s="41"/>
      <c r="AY480" s="41"/>
      <c r="AZ480" s="41"/>
      <c r="BA480" s="41"/>
      <c r="BB480" s="41"/>
      <c r="BC480" s="41"/>
      <c r="BD480" s="41"/>
      <c r="BE480" s="41"/>
      <c r="BF480" s="41"/>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c r="AJ481" s="41"/>
      <c r="AK481" s="41"/>
      <c r="AL481" s="41"/>
      <c r="AM481" s="41"/>
      <c r="AN481" s="41"/>
      <c r="AO481" s="41"/>
      <c r="AP481" s="41"/>
      <c r="AQ481" s="41"/>
      <c r="AR481" s="41"/>
      <c r="AS481" s="41"/>
      <c r="AT481" s="41"/>
      <c r="AU481" s="41"/>
      <c r="AV481" s="41"/>
      <c r="AW481" s="41"/>
      <c r="AX481" s="41"/>
      <c r="AY481" s="41"/>
      <c r="AZ481" s="41"/>
      <c r="BA481" s="41"/>
      <c r="BB481" s="41"/>
      <c r="BC481" s="41"/>
      <c r="BD481" s="41"/>
      <c r="BE481" s="41"/>
      <c r="BF481" s="4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c r="AP482" s="41"/>
      <c r="AQ482" s="41"/>
      <c r="AR482" s="41"/>
      <c r="AS482" s="41"/>
      <c r="AT482" s="41"/>
      <c r="AU482" s="41"/>
      <c r="AV482" s="41"/>
      <c r="AW482" s="41"/>
      <c r="AX482" s="41"/>
      <c r="AY482" s="41"/>
      <c r="AZ482" s="41"/>
      <c r="BA482" s="41"/>
      <c r="BB482" s="41"/>
      <c r="BC482" s="41"/>
      <c r="BD482" s="41"/>
      <c r="BE482" s="41"/>
      <c r="BF482" s="41"/>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c r="AJ483" s="41"/>
      <c r="AK483" s="41"/>
      <c r="AL483" s="41"/>
      <c r="AM483" s="41"/>
      <c r="AN483" s="41"/>
      <c r="AO483" s="41"/>
      <c r="AP483" s="41"/>
      <c r="AQ483" s="41"/>
      <c r="AR483" s="41"/>
      <c r="AS483" s="41"/>
      <c r="AT483" s="41"/>
      <c r="AU483" s="41"/>
      <c r="AV483" s="41"/>
      <c r="AW483" s="41"/>
      <c r="AX483" s="41"/>
      <c r="AY483" s="41"/>
      <c r="AZ483" s="41"/>
      <c r="BA483" s="41"/>
      <c r="BB483" s="41"/>
      <c r="BC483" s="41"/>
      <c r="BD483" s="41"/>
      <c r="BE483" s="41"/>
      <c r="BF483" s="41"/>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c r="AJ484" s="41"/>
      <c r="AK484" s="41"/>
      <c r="AL484" s="41"/>
      <c r="AM484" s="41"/>
      <c r="AN484" s="41"/>
      <c r="AO484" s="41"/>
      <c r="AP484" s="41"/>
      <c r="AQ484" s="41"/>
      <c r="AR484" s="41"/>
      <c r="AS484" s="41"/>
      <c r="AT484" s="41"/>
      <c r="AU484" s="41"/>
      <c r="AV484" s="41"/>
      <c r="AW484" s="41"/>
      <c r="AX484" s="41"/>
      <c r="AY484" s="41"/>
      <c r="AZ484" s="41"/>
      <c r="BA484" s="41"/>
      <c r="BB484" s="41"/>
      <c r="BC484" s="41"/>
      <c r="BD484" s="41"/>
      <c r="BE484" s="41"/>
      <c r="BF484" s="41"/>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c r="AJ485" s="41"/>
      <c r="AK485" s="41"/>
      <c r="AL485" s="41"/>
      <c r="AM485" s="41"/>
      <c r="AN485" s="41"/>
      <c r="AO485" s="41"/>
      <c r="AP485" s="41"/>
      <c r="AQ485" s="41"/>
      <c r="AR485" s="41"/>
      <c r="AS485" s="41"/>
      <c r="AT485" s="41"/>
      <c r="AU485" s="41"/>
      <c r="AV485" s="41"/>
      <c r="AW485" s="41"/>
      <c r="AX485" s="41"/>
      <c r="AY485" s="41"/>
      <c r="AZ485" s="41"/>
      <c r="BA485" s="41"/>
      <c r="BB485" s="41"/>
      <c r="BC485" s="41"/>
      <c r="BD485" s="41"/>
      <c r="BE485" s="41"/>
      <c r="BF485" s="41"/>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c r="AJ486" s="41"/>
      <c r="AK486" s="41"/>
      <c r="AL486" s="41"/>
      <c r="AM486" s="41"/>
      <c r="AN486" s="41"/>
      <c r="AO486" s="41"/>
      <c r="AP486" s="41"/>
      <c r="AQ486" s="41"/>
      <c r="AR486" s="41"/>
      <c r="AS486" s="41"/>
      <c r="AT486" s="41"/>
      <c r="AU486" s="41"/>
      <c r="AV486" s="41"/>
      <c r="AW486" s="41"/>
      <c r="AX486" s="41"/>
      <c r="AY486" s="41"/>
      <c r="AZ486" s="41"/>
      <c r="BA486" s="41"/>
      <c r="BB486" s="41"/>
      <c r="BC486" s="41"/>
      <c r="BD486" s="41"/>
      <c r="BE486" s="41"/>
      <c r="BF486" s="41"/>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c r="AJ487" s="41"/>
      <c r="AK487" s="41"/>
      <c r="AL487" s="41"/>
      <c r="AM487" s="41"/>
      <c r="AN487" s="41"/>
      <c r="AO487" s="41"/>
      <c r="AP487" s="41"/>
      <c r="AQ487" s="41"/>
      <c r="AR487" s="41"/>
      <c r="AS487" s="41"/>
      <c r="AT487" s="41"/>
      <c r="AU487" s="41"/>
      <c r="AV487" s="41"/>
      <c r="AW487" s="41"/>
      <c r="AX487" s="41"/>
      <c r="AY487" s="41"/>
      <c r="AZ487" s="41"/>
      <c r="BA487" s="41"/>
      <c r="BB487" s="41"/>
      <c r="BC487" s="41"/>
      <c r="BD487" s="41"/>
      <c r="BE487" s="41"/>
      <c r="BF487" s="41"/>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c r="AJ488" s="41"/>
      <c r="AK488" s="41"/>
      <c r="AL488" s="41"/>
      <c r="AM488" s="41"/>
      <c r="AN488" s="41"/>
      <c r="AO488" s="41"/>
      <c r="AP488" s="41"/>
      <c r="AQ488" s="41"/>
      <c r="AR488" s="41"/>
      <c r="AS488" s="41"/>
      <c r="AT488" s="41"/>
      <c r="AU488" s="41"/>
      <c r="AV488" s="41"/>
      <c r="AW488" s="41"/>
      <c r="AX488" s="41"/>
      <c r="AY488" s="41"/>
      <c r="AZ488" s="41"/>
      <c r="BA488" s="41"/>
      <c r="BB488" s="41"/>
      <c r="BC488" s="41"/>
      <c r="BD488" s="41"/>
      <c r="BE488" s="41"/>
      <c r="BF488" s="41"/>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c r="AJ489" s="41"/>
      <c r="AK489" s="41"/>
      <c r="AL489" s="41"/>
      <c r="AM489" s="41"/>
      <c r="AN489" s="41"/>
      <c r="AO489" s="41"/>
      <c r="AP489" s="41"/>
      <c r="AQ489" s="41"/>
      <c r="AR489" s="41"/>
      <c r="AS489" s="41"/>
      <c r="AT489" s="41"/>
      <c r="AU489" s="41"/>
      <c r="AV489" s="41"/>
      <c r="AW489" s="41"/>
      <c r="AX489" s="41"/>
      <c r="AY489" s="41"/>
      <c r="AZ489" s="41"/>
      <c r="BA489" s="41"/>
      <c r="BB489" s="41"/>
      <c r="BC489" s="41"/>
      <c r="BD489" s="41"/>
      <c r="BE489" s="41"/>
      <c r="BF489" s="41"/>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c r="AJ490" s="41"/>
      <c r="AK490" s="41"/>
      <c r="AL490" s="41"/>
      <c r="AM490" s="41"/>
      <c r="AN490" s="41"/>
      <c r="AO490" s="41"/>
      <c r="AP490" s="41"/>
      <c r="AQ490" s="41"/>
      <c r="AR490" s="41"/>
      <c r="AS490" s="41"/>
      <c r="AT490" s="41"/>
      <c r="AU490" s="41"/>
      <c r="AV490" s="41"/>
      <c r="AW490" s="41"/>
      <c r="AX490" s="41"/>
      <c r="AY490" s="41"/>
      <c r="AZ490" s="41"/>
      <c r="BA490" s="41"/>
      <c r="BB490" s="41"/>
      <c r="BC490" s="41"/>
      <c r="BD490" s="41"/>
      <c r="BE490" s="41"/>
      <c r="BF490" s="41"/>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c r="AJ491" s="41"/>
      <c r="AK491" s="41"/>
      <c r="AL491" s="41"/>
      <c r="AM491" s="41"/>
      <c r="AN491" s="41"/>
      <c r="AO491" s="41"/>
      <c r="AP491" s="41"/>
      <c r="AQ491" s="41"/>
      <c r="AR491" s="41"/>
      <c r="AS491" s="41"/>
      <c r="AT491" s="41"/>
      <c r="AU491" s="41"/>
      <c r="AV491" s="41"/>
      <c r="AW491" s="41"/>
      <c r="AX491" s="41"/>
      <c r="AY491" s="41"/>
      <c r="AZ491" s="41"/>
      <c r="BA491" s="41"/>
      <c r="BB491" s="41"/>
      <c r="BC491" s="41"/>
      <c r="BD491" s="41"/>
      <c r="BE491" s="41"/>
      <c r="BF491" s="4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c r="AJ492" s="41"/>
      <c r="AK492" s="41"/>
      <c r="AL492" s="41"/>
      <c r="AM492" s="41"/>
      <c r="AN492" s="41"/>
      <c r="AO492" s="41"/>
      <c r="AP492" s="41"/>
      <c r="AQ492" s="41"/>
      <c r="AR492" s="41"/>
      <c r="AS492" s="41"/>
      <c r="AT492" s="41"/>
      <c r="AU492" s="41"/>
      <c r="AV492" s="41"/>
      <c r="AW492" s="41"/>
      <c r="AX492" s="41"/>
      <c r="AY492" s="41"/>
      <c r="AZ492" s="41"/>
      <c r="BA492" s="41"/>
      <c r="BB492" s="41"/>
      <c r="BC492" s="41"/>
      <c r="BD492" s="41"/>
      <c r="BE492" s="41"/>
      <c r="BF492" s="41"/>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c r="AJ493" s="41"/>
      <c r="AK493" s="41"/>
      <c r="AL493" s="41"/>
      <c r="AM493" s="41"/>
      <c r="AN493" s="41"/>
      <c r="AO493" s="41"/>
      <c r="AP493" s="41"/>
      <c r="AQ493" s="41"/>
      <c r="AR493" s="41"/>
      <c r="AS493" s="41"/>
      <c r="AT493" s="41"/>
      <c r="AU493" s="41"/>
      <c r="AV493" s="41"/>
      <c r="AW493" s="41"/>
      <c r="AX493" s="41"/>
      <c r="AY493" s="41"/>
      <c r="AZ493" s="41"/>
      <c r="BA493" s="41"/>
      <c r="BB493" s="41"/>
      <c r="BC493" s="41"/>
      <c r="BD493" s="41"/>
      <c r="BE493" s="41"/>
      <c r="BF493" s="41"/>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c r="AP494" s="41"/>
      <c r="AQ494" s="41"/>
      <c r="AR494" s="41"/>
      <c r="AS494" s="41"/>
      <c r="AT494" s="41"/>
      <c r="AU494" s="41"/>
      <c r="AV494" s="41"/>
      <c r="AW494" s="41"/>
      <c r="AX494" s="41"/>
      <c r="AY494" s="41"/>
      <c r="AZ494" s="41"/>
      <c r="BA494" s="41"/>
      <c r="BB494" s="41"/>
      <c r="BC494" s="41"/>
      <c r="BD494" s="41"/>
      <c r="BE494" s="41"/>
      <c r="BF494" s="41"/>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c r="AJ495" s="41"/>
      <c r="AK495" s="41"/>
      <c r="AL495" s="41"/>
      <c r="AM495" s="41"/>
      <c r="AN495" s="41"/>
      <c r="AO495" s="41"/>
      <c r="AP495" s="41"/>
      <c r="AQ495" s="41"/>
      <c r="AR495" s="41"/>
      <c r="AS495" s="41"/>
      <c r="AT495" s="41"/>
      <c r="AU495" s="41"/>
      <c r="AV495" s="41"/>
      <c r="AW495" s="41"/>
      <c r="AX495" s="41"/>
      <c r="AY495" s="41"/>
      <c r="AZ495" s="41"/>
      <c r="BA495" s="41"/>
      <c r="BB495" s="41"/>
      <c r="BC495" s="41"/>
      <c r="BD495" s="41"/>
      <c r="BE495" s="41"/>
      <c r="BF495" s="41"/>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c r="AP496" s="41"/>
      <c r="AQ496" s="41"/>
      <c r="AR496" s="41"/>
      <c r="AS496" s="41"/>
      <c r="AT496" s="41"/>
      <c r="AU496" s="41"/>
      <c r="AV496" s="41"/>
      <c r="AW496" s="41"/>
      <c r="AX496" s="41"/>
      <c r="AY496" s="41"/>
      <c r="AZ496" s="41"/>
      <c r="BA496" s="41"/>
      <c r="BB496" s="41"/>
      <c r="BC496" s="41"/>
      <c r="BD496" s="41"/>
      <c r="BE496" s="41"/>
      <c r="BF496" s="41"/>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c r="AJ497" s="41"/>
      <c r="AK497" s="41"/>
      <c r="AL497" s="41"/>
      <c r="AM497" s="41"/>
      <c r="AN497" s="41"/>
      <c r="AO497" s="41"/>
      <c r="AP497" s="41"/>
      <c r="AQ497" s="41"/>
      <c r="AR497" s="41"/>
      <c r="AS497" s="41"/>
      <c r="AT497" s="41"/>
      <c r="AU497" s="41"/>
      <c r="AV497" s="41"/>
      <c r="AW497" s="41"/>
      <c r="AX497" s="41"/>
      <c r="AY497" s="41"/>
      <c r="AZ497" s="41"/>
      <c r="BA497" s="41"/>
      <c r="BB497" s="41"/>
      <c r="BC497" s="41"/>
      <c r="BD497" s="41"/>
      <c r="BE497" s="41"/>
      <c r="BF497" s="41"/>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c r="AJ498" s="41"/>
      <c r="AK498" s="41"/>
      <c r="AL498" s="41"/>
      <c r="AM498" s="41"/>
      <c r="AN498" s="41"/>
      <c r="AO498" s="41"/>
      <c r="AP498" s="41"/>
      <c r="AQ498" s="41"/>
      <c r="AR498" s="41"/>
      <c r="AS498" s="41"/>
      <c r="AT498" s="41"/>
      <c r="AU498" s="41"/>
      <c r="AV498" s="41"/>
      <c r="AW498" s="41"/>
      <c r="AX498" s="41"/>
      <c r="AY498" s="41"/>
      <c r="AZ498" s="41"/>
      <c r="BA498" s="41"/>
      <c r="BB498" s="41"/>
      <c r="BC498" s="41"/>
      <c r="BD498" s="41"/>
      <c r="BE498" s="41"/>
      <c r="BF498" s="41"/>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c r="AJ499" s="41"/>
      <c r="AK499" s="41"/>
      <c r="AL499" s="41"/>
      <c r="AM499" s="41"/>
      <c r="AN499" s="41"/>
      <c r="AO499" s="41"/>
      <c r="AP499" s="41"/>
      <c r="AQ499" s="41"/>
      <c r="AR499" s="41"/>
      <c r="AS499" s="41"/>
      <c r="AT499" s="41"/>
      <c r="AU499" s="41"/>
      <c r="AV499" s="41"/>
      <c r="AW499" s="41"/>
      <c r="AX499" s="41"/>
      <c r="AY499" s="41"/>
      <c r="AZ499" s="41"/>
      <c r="BA499" s="41"/>
      <c r="BB499" s="41"/>
      <c r="BC499" s="41"/>
      <c r="BD499" s="41"/>
      <c r="BE499" s="41"/>
      <c r="BF499" s="41"/>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c r="AJ500" s="41"/>
      <c r="AK500" s="41"/>
      <c r="AL500" s="41"/>
      <c r="AM500" s="41"/>
      <c r="AN500" s="41"/>
      <c r="AO500" s="41"/>
      <c r="AP500" s="41"/>
      <c r="AQ500" s="41"/>
      <c r="AR500" s="41"/>
      <c r="AS500" s="41"/>
      <c r="AT500" s="41"/>
      <c r="AU500" s="41"/>
      <c r="AV500" s="41"/>
      <c r="AW500" s="41"/>
      <c r="AX500" s="41"/>
      <c r="AY500" s="41"/>
      <c r="AZ500" s="41"/>
      <c r="BA500" s="41"/>
      <c r="BB500" s="41"/>
      <c r="BC500" s="41"/>
      <c r="BD500" s="41"/>
      <c r="BE500" s="41"/>
      <c r="BF500" s="41"/>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DL5" xr:uid="{00000000-0009-0000-0000-000005000000}"/>
  <mergeCells count="1">
    <mergeCell ref="E2:H2"/>
  </mergeCells>
  <dataValidations count="1">
    <dataValidation type="list" allowBlank="1" showInputMessage="1" showErrorMessage="1" sqref="E2" xr:uid="{81F7E68D-DDB1-447E-85E2-71E364B89188}">
      <formula1>$DD$1:$DH$1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2742</v>
      </c>
      <c r="J1" t="s">
        <v>2782</v>
      </c>
      <c r="N1" t="s">
        <v>4074</v>
      </c>
    </row>
    <row r="2" spans="1:88" ht="16.5" thickTop="1" thickBot="1" x14ac:dyDescent="0.3">
      <c r="A2" s="7">
        <v>125</v>
      </c>
      <c r="G2">
        <f>IFERROR(VLOOKUP('team lookup'!A2,'rankings sorted'!A3:ZZ10000,3,),"")</f>
        <v>25</v>
      </c>
      <c r="J2">
        <f>IFERROR(VLOOKUP('team lookup'!A2,'rankings sorted'!A3:ZZ10000,4,),"")</f>
        <v>0</v>
      </c>
      <c r="N2">
        <f>IFERROR(VLOOKUP('team lookup'!A2,'rankings sorted'!A3:ZZ10000,5,),"")</f>
        <v>0</v>
      </c>
    </row>
    <row r="3" spans="1:88" ht="15.75" thickTop="1" x14ac:dyDescent="0.25"/>
    <row r="4" spans="1:88" x14ac:dyDescent="0.25">
      <c r="A4" t="s">
        <v>1</v>
      </c>
    </row>
    <row r="5" spans="1:88" x14ac:dyDescent="0.25">
      <c r="A5" t="str">
        <f>IFERROR(VLOOKUP('team lookup'!A2,'seed values sorted'!A3:ZZ8231,2,FALSE),"Invalid team number")</f>
        <v>NUTRONs</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2854</v>
      </c>
      <c r="AQ7" s="17"/>
      <c r="AR7" s="17"/>
      <c r="AS7" s="17"/>
      <c r="AT7" s="17"/>
      <c r="AU7" s="17"/>
      <c r="AV7" s="17"/>
      <c r="AW7" s="17"/>
      <c r="AX7" s="17" t="s">
        <v>2855</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2876</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2778</v>
      </c>
      <c r="J8" s="2" t="s">
        <v>2780</v>
      </c>
      <c r="K8" s="2" t="s">
        <v>3683</v>
      </c>
      <c r="L8" s="2" t="s">
        <v>3684</v>
      </c>
      <c r="M8" s="2" t="s">
        <v>36</v>
      </c>
      <c r="N8" s="2" t="s">
        <v>37</v>
      </c>
      <c r="P8" s="2"/>
      <c r="Q8" s="2"/>
      <c r="R8" s="2"/>
      <c r="S8" s="2"/>
      <c r="T8" s="24" t="s">
        <v>15</v>
      </c>
      <c r="U8" s="25" t="s">
        <v>14</v>
      </c>
      <c r="V8" s="25" t="s">
        <v>16</v>
      </c>
      <c r="W8" s="25" t="s">
        <v>2740</v>
      </c>
      <c r="X8" s="25" t="s">
        <v>3</v>
      </c>
      <c r="Y8" s="25" t="s">
        <v>2856</v>
      </c>
      <c r="Z8" s="25" t="s">
        <v>2837</v>
      </c>
      <c r="AA8" s="25" t="s">
        <v>2877</v>
      </c>
      <c r="AB8" s="25" t="s">
        <v>2878</v>
      </c>
      <c r="AC8" s="25" t="s">
        <v>2879</v>
      </c>
      <c r="AD8" s="25" t="s">
        <v>13</v>
      </c>
      <c r="AE8" s="25" t="s">
        <v>2880</v>
      </c>
      <c r="AF8" s="25" t="s">
        <v>2881</v>
      </c>
      <c r="AG8" s="25" t="s">
        <v>2833</v>
      </c>
      <c r="AH8" s="25" t="s">
        <v>2882</v>
      </c>
      <c r="AI8" s="25" t="s">
        <v>2836</v>
      </c>
      <c r="AJ8" s="25" t="s">
        <v>2835</v>
      </c>
      <c r="AK8" s="25" t="s">
        <v>2834</v>
      </c>
      <c r="AL8" s="25" t="s">
        <v>2862</v>
      </c>
      <c r="AM8" s="25" t="s">
        <v>2831</v>
      </c>
      <c r="AN8" s="25" t="s">
        <v>2860</v>
      </c>
      <c r="AO8" s="25" t="s">
        <v>2832</v>
      </c>
      <c r="AP8" s="25" t="s">
        <v>2846</v>
      </c>
      <c r="AQ8" s="25" t="s">
        <v>2845</v>
      </c>
      <c r="AR8" s="25" t="s">
        <v>2844</v>
      </c>
      <c r="AS8" s="25" t="s">
        <v>2843</v>
      </c>
      <c r="AT8" s="25" t="s">
        <v>2842</v>
      </c>
      <c r="AU8" s="25" t="s">
        <v>2841</v>
      </c>
      <c r="AV8" s="25" t="s">
        <v>2840</v>
      </c>
      <c r="AW8" s="25" t="s">
        <v>2861</v>
      </c>
      <c r="AX8" s="25" t="s">
        <v>2849</v>
      </c>
      <c r="AY8" s="25" t="s">
        <v>2850</v>
      </c>
      <c r="AZ8" s="25" t="s">
        <v>2883</v>
      </c>
      <c r="BA8" s="25" t="s">
        <v>2851</v>
      </c>
      <c r="BB8" s="25" t="s">
        <v>2852</v>
      </c>
      <c r="BC8" s="25" t="s">
        <v>2884</v>
      </c>
      <c r="BD8" s="25" t="s">
        <v>2847</v>
      </c>
      <c r="BE8" s="25" t="s">
        <v>2848</v>
      </c>
      <c r="BF8" s="25" t="s">
        <v>2885</v>
      </c>
      <c r="BG8" s="25" t="s">
        <v>2853</v>
      </c>
      <c r="BH8" s="25" t="s">
        <v>2858</v>
      </c>
      <c r="BI8" s="25" t="s">
        <v>2859</v>
      </c>
      <c r="BJ8" s="25" t="s">
        <v>2857</v>
      </c>
      <c r="BK8" s="25" t="s">
        <v>2886</v>
      </c>
      <c r="BL8" s="25" t="s">
        <v>2887</v>
      </c>
      <c r="BM8" s="25" t="s">
        <v>2888</v>
      </c>
      <c r="BN8" s="25" t="s">
        <v>2889</v>
      </c>
      <c r="BO8" s="25" t="s">
        <v>2838</v>
      </c>
      <c r="BP8" s="25" t="s">
        <v>6</v>
      </c>
      <c r="BQ8" s="25" t="s">
        <v>7</v>
      </c>
      <c r="BR8" s="25" t="s">
        <v>8</v>
      </c>
      <c r="BS8" s="25" t="s">
        <v>9</v>
      </c>
      <c r="BT8" s="25" t="s">
        <v>10</v>
      </c>
      <c r="BU8" s="25" t="s">
        <v>11</v>
      </c>
      <c r="BV8" s="25" t="s">
        <v>2839</v>
      </c>
      <c r="BW8" s="24" t="s">
        <v>2890</v>
      </c>
      <c r="BX8" s="25"/>
      <c r="BY8" s="25"/>
      <c r="BZ8" s="25"/>
      <c r="CA8" s="25"/>
      <c r="CB8" s="25"/>
      <c r="CC8" s="25"/>
    </row>
    <row r="9" spans="1:88" x14ac:dyDescent="0.25">
      <c r="A9">
        <f ca="1">IF(CE9&lt;='data import sorted'!$A$4,CE9,"")</f>
        <v>4</v>
      </c>
      <c r="B9" t="str">
        <f ca="1">IFERROR(IF(OR($A$2=VLOOKUP('team lookup'!$A9,q_match_data,2),$A$2=VLOOKUP('team lookup'!$A9,q_match_data,3),$A$2=VLOOKUP('team lookup'!$A9,q_match_data,4)),"Blue","Red"),"")</f>
        <v>Red</v>
      </c>
      <c r="C9">
        <f ca="1">IFERROR(IF(OR($A$2=VLOOKUP('team lookup'!$A9,q_match_data,2),$A$2=VLOOKUP('team lookup'!$A9,q_match_data,5)),1,IF(OR($A$2=VLOOKUP('team lookup'!$A9,q_match_data,3),$A$2=VLOOKUP('team lookup'!$A9,q_match_data,6)),2,IF(OR($A$2=VLOOKUP('team lookup'!$A9,q_match_data,4),$A$2=VLOOKUP('team lookup'!$A9,q_match_data,7)),3))),"")</f>
        <v>3</v>
      </c>
      <c r="D9">
        <f ca="1">IFERROR(IF($C9=1,IF($B9="Blue",VLOOKUP('team lookup'!$A9,q_match_data,3),VLOOKUP('team lookup'!$A9,q_match_data,6)),IF($B9="Blue",VLOOKUP('team lookup'!$A9,q_match_data,2),VLOOKUP('team lookup'!$A9,q_match_data,5))),"")</f>
        <v>1519</v>
      </c>
      <c r="E9">
        <f ca="1">IFERROR(IF($C9=3,IF($B9="Blue",VLOOKUP('team lookup'!$A9,q_match_data,3),VLOOKUP('team lookup'!$A9,q_match_data,6)),IF($B9="Blue",VLOOKUP('team lookup'!$A9,q_match_data,4),VLOOKUP('team lookup'!$A9,q_match_data,7))),"")</f>
        <v>78</v>
      </c>
      <c r="F9">
        <f ca="1">IFERROR(IF($B9="Blue",VLOOKUP('team lookup'!$A9,q_match_data,5),VLOOKUP('team lookup'!$A9,q_match_data,2)),"")</f>
        <v>1247</v>
      </c>
      <c r="G9">
        <f ca="1">IFERROR(IF($B9="Blue",VLOOKUP('team lookup'!$A9,q_match_data,6),VLOOKUP('team lookup'!$A9,q_match_data,3)),"")</f>
        <v>509</v>
      </c>
      <c r="H9">
        <f ca="1">IFERROR(IF($B9="Blue",VLOOKUP('team lookup'!$A9,q_match_data,7),VLOOKUP('team lookup'!$A9,q_match_data,4)),"")</f>
        <v>58</v>
      </c>
      <c r="I9">
        <f ca="1">IFERROR(IF($B9="Blue",VLOOKUP('team lookup'!$A9,q_match_data,9),VLOOKUP('team lookup'!$A9,q_match_data,109)),"")</f>
        <v>-201</v>
      </c>
      <c r="J9">
        <f ca="1">IFERROR(IF($B9="Blue",VLOOKUP('team lookup'!$A9,q_match_data,8),VLOOKUP('team lookup'!$A9,q_match_data,108)),"")</f>
        <v>27</v>
      </c>
      <c r="K9">
        <f ca="1">IFERROR(IF($B9="Blue",VLOOKUP('team lookup'!$A9,q_match_data,25),VLOOKUP('team lookup'!$A9,q_match_data,125)),"")</f>
        <v>0</v>
      </c>
      <c r="L9">
        <f ca="1">IFERROR(IF($B9="Blue",VLOOKUP('team lookup'!$A9,q_match_data,50),VLOOKUP('team lookup'!$A9,q_match_data,150)),"")</f>
        <v>0</v>
      </c>
      <c r="M9">
        <f ca="1">IFERROR(IF($B9="Blue",VLOOKUP('team lookup'!$A9,q_match_data,14),VLOOKUP('team lookup'!$A9,q_match_data,114)),"")</f>
        <v>0</v>
      </c>
      <c r="N9">
        <f t="shared" ref="N9:N25" ca="1" si="0">IFERROR(2*M9+K9+L9,"")</f>
        <v>0</v>
      </c>
      <c r="S9" t="s">
        <v>31</v>
      </c>
      <c r="T9" s="17">
        <f>VLOOKUP($A$2,'calculated contributions sorted'!$A$3:$CZ$200,3,FALSE)</f>
        <v>1603.2238557338285</v>
      </c>
      <c r="U9" s="17">
        <f>VLOOKUP($A$2,'calculated contributions sorted'!$A$3:$CZ$200,4,FALSE)</f>
        <v>-236.72222222220026</v>
      </c>
      <c r="V9" s="17">
        <f>VLOOKUP($A$2,'calculated contributions sorted'!$A$3:$CZ$200,5,FALSE)</f>
        <v>-714.7222222222241</v>
      </c>
      <c r="W9" s="17">
        <f>VLOOKUP($A$2,'calculated contributions sorted'!$A$3:$CZ$200,6,FALSE)</f>
        <v>-2.6666666666665524</v>
      </c>
      <c r="X9" s="17">
        <f>VLOOKUP($A$2,'calculated contributions sorted'!$A$3:$CZ$200,7,FALSE)</f>
        <v>-8.9999999999985487</v>
      </c>
      <c r="Y9" s="17">
        <f>VLOOKUP($A$2,'calculated contributions sorted'!$A$3:$CZ$200,8,FALSE)</f>
        <v>-226.6111111110948</v>
      </c>
      <c r="Z9" s="17">
        <f>VLOOKUP($A$2,'calculated contributions sorted'!$A$3:$CZ$200,9,FALSE)</f>
        <v>-16.666666666664323</v>
      </c>
      <c r="AA9" s="17">
        <f>VLOOKUP($A$2,'calculated contributions sorted'!$A$3:$CZ$200,10,FALSE)</f>
        <v>-1</v>
      </c>
      <c r="AB9" s="17">
        <f>VLOOKUP($A$2,'calculated contributions sorted'!$A$3:$CZ$200,11,FALSE)</f>
        <v>-1</v>
      </c>
      <c r="AC9" s="17">
        <f>VLOOKUP($A$2,'calculated contributions sorted'!$A$3:$CZ$200,12,FALSE)</f>
        <v>-1</v>
      </c>
      <c r="AD9" s="17">
        <f>VLOOKUP($A$2,'calculated contributions sorted'!$A$3:$CZ$200,13,FALSE)</f>
        <v>-0.44444444444436859</v>
      </c>
      <c r="AE9" s="17">
        <f>VLOOKUP($A$2,'calculated contributions sorted'!$A$3:$CZ$200,14,FALSE)</f>
        <v>-1</v>
      </c>
      <c r="AF9" s="17">
        <f>VLOOKUP($A$2,'calculated contributions sorted'!$A$3:$CZ$200,15,FALSE)</f>
        <v>-1</v>
      </c>
      <c r="AG9" s="17">
        <f>VLOOKUP($A$2,'calculated contributions sorted'!$A$3:$CZ$200,16,FALSE)</f>
        <v>1.6666666666677916</v>
      </c>
      <c r="AH9" s="17">
        <f>VLOOKUP($A$2,'calculated contributions sorted'!$A$3:$CZ$200,17,FALSE)</f>
        <v>-1</v>
      </c>
      <c r="AI9" s="17">
        <f>VLOOKUP($A$2,'calculated contributions sorted'!$A$3:$CZ$200,18,FALSE)</f>
        <v>-2.6666666666665266</v>
      </c>
      <c r="AJ9" s="17">
        <f>VLOOKUP($A$2,'calculated contributions sorted'!$A$3:$CZ$200,19,FALSE)</f>
        <v>-0.33333333333331883</v>
      </c>
      <c r="AK9" s="17">
        <f>VLOOKUP($A$2,'calculated contributions sorted'!$A$3:$CZ$200,20,FALSE)</f>
        <v>-2.6666666666666456</v>
      </c>
      <c r="AL9" s="17">
        <f>VLOOKUP($A$2,'calculated contributions sorted'!$A$3:$CZ$200,21,FALSE)</f>
        <v>-1.3322676295501878E-14</v>
      </c>
      <c r="AM9" s="17">
        <f>VLOOKUP($A$2,'calculated contributions sorted'!$A$3:$CZ$200,22,FALSE)</f>
        <v>-10.666666666666343</v>
      </c>
      <c r="AN9" s="17">
        <f>VLOOKUP($A$2,'calculated contributions sorted'!$A$3:$CZ$200,23,FALSE)</f>
        <v>-20.999999999999758</v>
      </c>
      <c r="AO9" s="17">
        <f>VLOOKUP($A$2,'calculated contributions sorted'!$A$3:$CZ$200,24,FALSE)</f>
        <v>0</v>
      </c>
      <c r="AP9" s="17">
        <f>VLOOKUP($A$2,'calculated contributions sorted'!$A$3:$CZ$200,25,FALSE)</f>
        <v>-136.16666666665651</v>
      </c>
      <c r="AQ9" s="17">
        <f>VLOOKUP($A$2,'calculated contributions sorted'!$A$3:$CZ$200,26,FALSE)</f>
        <v>5.5555555555558414</v>
      </c>
      <c r="AR9" s="17">
        <f>VLOOKUP($A$2,'calculated contributions sorted'!$A$3:$CZ$200,27,FALSE)</f>
        <v>-3.8888888888886002</v>
      </c>
      <c r="AS9" s="17">
        <f>VLOOKUP($A$2,'calculated contributions sorted'!$A$3:$CZ$200,28,FALSE)</f>
        <v>-80.722222222218079</v>
      </c>
      <c r="AT9" s="17">
        <f>VLOOKUP($A$2,'calculated contributions sorted'!$A$3:$CZ$200,29,FALSE)</f>
        <v>-6.6666666666666208</v>
      </c>
      <c r="AU9" s="17">
        <f>VLOOKUP($A$2,'calculated contributions sorted'!$A$3:$CZ$200,30,FALSE)</f>
        <v>0.27777777777778345</v>
      </c>
      <c r="AV9" s="17">
        <f>VLOOKUP($A$2,'calculated contributions sorted'!$A$3:$CZ$200,31,FALSE)</f>
        <v>-220.49999999998542</v>
      </c>
      <c r="AW9" s="17">
        <f>VLOOKUP($A$2,'calculated contributions sorted'!$A$3:$CZ$200,32,FALSE)</f>
        <v>-517.44444444444628</v>
      </c>
      <c r="AX9" s="17">
        <f>VLOOKUP($A$2,'calculated contributions sorted'!$A$3:$CZ$200,33,FALSE)</f>
        <v>-1.0000000000003195</v>
      </c>
      <c r="AY9" s="17">
        <f>VLOOKUP($A$2,'calculated contributions sorted'!$A$3:$CZ$200,34,FALSE)</f>
        <v>-1.0000000000003195</v>
      </c>
      <c r="AZ9" s="17">
        <f>VLOOKUP($A$2,'calculated contributions sorted'!$A$3:$CZ$200,35,FALSE)</f>
        <v>-1.0000000000003195</v>
      </c>
      <c r="BA9" s="17">
        <f>VLOOKUP($A$2,'calculated contributions sorted'!$A$3:$CZ$200,36,FALSE)</f>
        <v>-1.0000000000003195</v>
      </c>
      <c r="BB9" s="17">
        <f>VLOOKUP($A$2,'calculated contributions sorted'!$A$3:$CZ$200,37,FALSE)</f>
        <v>-1.0000000000003195</v>
      </c>
      <c r="BC9" s="17">
        <f>VLOOKUP($A$2,'calculated contributions sorted'!$A$3:$CZ$200,38,FALSE)</f>
        <v>-1.0000000000003195</v>
      </c>
      <c r="BD9" s="17">
        <f>VLOOKUP($A$2,'calculated contributions sorted'!$A$3:$CZ$200,39,FALSE)</f>
        <v>-1.0000000000003195</v>
      </c>
      <c r="BE9" s="17">
        <f>VLOOKUP($A$2,'calculated contributions sorted'!$A$3:$CZ$200,40,FALSE)</f>
        <v>-1.0000000000003195</v>
      </c>
      <c r="BF9" s="17">
        <f>VLOOKUP($A$2,'calculated contributions sorted'!$A$3:$CZ$200,41,FALSE)</f>
        <v>-1.0000000000003195</v>
      </c>
      <c r="BG9" s="17">
        <f>VLOOKUP($A$2,'calculated contributions sorted'!$A$3:$CZ$200,42,FALSE)</f>
        <v>-1.0000000000003195</v>
      </c>
      <c r="BH9" s="17">
        <f>VLOOKUP($A$2,'calculated contributions sorted'!$A$3:$CZ$200,43,FALSE)</f>
        <v>1.6666666666666652</v>
      </c>
      <c r="BI9" s="17">
        <f>VLOOKUP($A$2,'calculated contributions sorted'!$A$3:$CZ$200,44,FALSE)</f>
        <v>-19.999999999999417</v>
      </c>
      <c r="BJ9" s="17">
        <f>VLOOKUP($A$2,'calculated contributions sorted'!$A$3:$CZ$200,45,FALSE)</f>
        <v>1.6666666666684216</v>
      </c>
      <c r="BK9" s="17">
        <f>VLOOKUP($A$2,'calculated contributions sorted'!$A$3:$CZ$200,46,FALSE)</f>
        <v>-1</v>
      </c>
      <c r="BL9" s="17">
        <f>VLOOKUP($A$2,'calculated contributions sorted'!$A$3:$CZ$200,47,FALSE)</f>
        <v>-1</v>
      </c>
      <c r="BM9" s="17">
        <f>VLOOKUP($A$2,'calculated contributions sorted'!$A$3:$CZ$200,48,FALSE)</f>
        <v>-1</v>
      </c>
      <c r="BN9" s="17">
        <f>VLOOKUP($A$2,'calculated contributions sorted'!$A$3:$CZ$200,49,FALSE)</f>
        <v>-1</v>
      </c>
      <c r="BO9" s="17">
        <f>VLOOKUP($A$2,'calculated contributions sorted'!$A$3:$CZ$200,50,FALSE)</f>
        <v>-0.3333333333333236</v>
      </c>
      <c r="BP9" s="17">
        <f>VLOOKUP($A$2,'calculated contributions sorted'!$A$3:$CZ$200,51,FALSE)</f>
        <v>-3.2222222222221699</v>
      </c>
      <c r="BQ9" s="17">
        <f>VLOOKUP($A$2,'calculated contributions sorted'!$A$3:$CZ$200,52,FALSE)</f>
        <v>4.7777777777779136</v>
      </c>
      <c r="BR9" s="17">
        <f>VLOOKUP($A$2,'calculated contributions sorted'!$A$3:$CZ$200,53,FALSE)</f>
        <v>-0.83333333333331105</v>
      </c>
      <c r="BS9" s="17">
        <f>VLOOKUP($A$2,'calculated contributions sorted'!$A$3:$CZ$200,54,FALSE)</f>
        <v>-0.33333333333328918</v>
      </c>
      <c r="BT9" s="17">
        <f>VLOOKUP($A$2,'calculated contributions sorted'!$A$3:$CZ$200,55,FALSE)</f>
        <v>-36.944444444443633</v>
      </c>
      <c r="BU9" s="17">
        <f>VLOOKUP($A$2,'calculated contributions sorted'!$A$3:$CZ$200,56,FALSE)</f>
        <v>15.555555555557333</v>
      </c>
      <c r="BV9" s="17">
        <f>VLOOKUP($A$2,'calculated contributions sorted'!$A$3:$CZ$200,57,FALSE)</f>
        <v>-1.0000000000003195</v>
      </c>
      <c r="BW9" s="17">
        <f>VLOOKUP($A$2,'calculated contributions sorted'!$A$3:$CZ$200,58,FALSE)</f>
        <v>0</v>
      </c>
      <c r="CD9" s="13"/>
      <c r="CE9" s="13">
        <f ca="1">IFERROR(FLOOR((MATCH(1,INDIRECT(CONCATENATE("'team match array'!",ADDRESS(2,1+MATCH('team lookup'!A2,'team match array'!B1:SL1,0)),":",ADDRESS(1000,1+MATCH('team lookup'!A2,'team match array'!B1:SL1,0)))),0)+1)/2,1),"")</f>
        <v>4</v>
      </c>
      <c r="CF9">
        <f ca="1">IF(CE9&gt;'data import sorted'!$A$4,CE9,1000)</f>
        <v>1000</v>
      </c>
      <c r="CG9">
        <f ca="1">COUNTIF(CF9:CF27,1000)</f>
        <v>4</v>
      </c>
      <c r="CI9">
        <v>1</v>
      </c>
      <c r="CJ9" t="str">
        <f t="shared" ref="CJ9:CJ24" ca="1" si="1">INDIRECT(ADDRESS(8+CG$9+CI9,84))</f>
        <v/>
      </c>
    </row>
    <row r="10" spans="1:88" x14ac:dyDescent="0.25">
      <c r="A10">
        <f ca="1">IF(CE10&lt;='data import sorted'!$A$4,CE10,"")</f>
        <v>6</v>
      </c>
      <c r="B10" t="str">
        <f ca="1">IFERROR(IF(OR($A$2=VLOOKUP('team lookup'!$A10,q_match_data,2),$A$2=VLOOKUP('team lookup'!$A10,q_match_data,3),$A$2=VLOOKUP('team lookup'!$A10,q_match_data,4)),"Blue","Red"),"")</f>
        <v>Red</v>
      </c>
      <c r="C10">
        <f ca="1">IFERROR(IF(OR($A$2=VLOOKUP('team lookup'!$A10,q_match_data,2),$A$2=VLOOKUP('team lookup'!$A10,q_match_data,5)),1,IF(OR($A$2=VLOOKUP('team lookup'!$A10,q_match_data,3),$A$2=VLOOKUP('team lookup'!$A10,q_match_data,6)),2,IF(OR($A$2=VLOOKUP('team lookup'!$A10,q_match_data,4),$A$2=VLOOKUP('team lookup'!$A10,q_match_data,7)),3))),"")</f>
        <v>2</v>
      </c>
      <c r="D10">
        <f ca="1">IFERROR(IF($C10=1,IF($B10="Blue",VLOOKUP('team lookup'!$A10,q_match_data,3),VLOOKUP('team lookup'!$A10,q_match_data,6)),IF($B10="Blue",VLOOKUP('team lookup'!$A10,q_match_data,2),VLOOKUP('team lookup'!$A10,q_match_data,5))),"")</f>
        <v>3236</v>
      </c>
      <c r="E10">
        <f ca="1">IFERROR(IF($C10=3,IF($B10="Blue",VLOOKUP('team lookup'!$A10,q_match_data,3),VLOOKUP('team lookup'!$A10,q_match_data,6)),IF($B10="Blue",VLOOKUP('team lookup'!$A10,q_match_data,4),VLOOKUP('team lookup'!$A10,q_match_data,7))),"")</f>
        <v>6153</v>
      </c>
      <c r="F10">
        <f ca="1">IFERROR(IF($B10="Blue",VLOOKUP('team lookup'!$A10,q_match_data,5),VLOOKUP('team lookup'!$A10,q_match_data,2)),"")</f>
        <v>1519</v>
      </c>
      <c r="G10">
        <f ca="1">IFERROR(IF($B10="Blue",VLOOKUP('team lookup'!$A10,q_match_data,6),VLOOKUP('team lookup'!$A10,q_match_data,3)),"")</f>
        <v>1729</v>
      </c>
      <c r="H10">
        <f ca="1">IFERROR(IF($B10="Blue",VLOOKUP('team lookup'!$A10,q_match_data,7),VLOOKUP('team lookup'!$A10,q_match_data,4)),"")</f>
        <v>501</v>
      </c>
      <c r="I10">
        <f ca="1">IFERROR(IF($B10="Blue",VLOOKUP('team lookup'!$A10,q_match_data,9),VLOOKUP('team lookup'!$A10,q_match_data,109)),"")</f>
        <v>-57</v>
      </c>
      <c r="J10">
        <f ca="1">IFERROR(IF($B10="Blue",VLOOKUP('team lookup'!$A10,q_match_data,8),VLOOKUP('team lookup'!$A10,q_match_data,108)),"")</f>
        <v>167</v>
      </c>
      <c r="K10">
        <f ca="1">IFERROR(IF($B10="Blue",VLOOKUP('team lookup'!$A10,q_match_data,25),VLOOKUP('team lookup'!$A10,q_match_data,125)),"")</f>
        <v>0</v>
      </c>
      <c r="L10">
        <f ca="1">IFERROR(IF($B10="Blue",VLOOKUP('team lookup'!$A10,q_match_data,50),VLOOKUP('team lookup'!$A10,q_match_data,150)),"")</f>
        <v>0</v>
      </c>
      <c r="M10">
        <f ca="1">IFERROR(IF($B10="Blue",VLOOKUP('team lookup'!$A10,q_match_data,14),VLOOKUP('team lookup'!$A10,q_match_data,114)),"")</f>
        <v>0</v>
      </c>
      <c r="N10">
        <f t="shared" ref="N10:N24" ca="1" si="2">IFERROR(2*M10+K10+L10,"")</f>
        <v>0</v>
      </c>
      <c r="S10" t="s">
        <v>32</v>
      </c>
      <c r="T10" s="17">
        <f>VLOOKUP($A$2,'predicted contributions sorted'!$A$3:$CZ$201,3,FALSE)</f>
        <v>1603.2238557338285</v>
      </c>
      <c r="U10" s="17">
        <f>VLOOKUP($A$2,'predicted contributions sorted'!$A$3:$CZ$201,4,FALSE)</f>
        <v>-236.72222222220026</v>
      </c>
      <c r="V10" s="17">
        <f>VLOOKUP($A$2,'predicted contributions sorted'!$A$3:$CZ$201,5,FALSE)</f>
        <v>-714.7222222222241</v>
      </c>
      <c r="W10" s="17">
        <f>VLOOKUP($A$2,'predicted contributions sorted'!$A$3:$CZ$201,6,FALSE)</f>
        <v>-2.6666666666665524</v>
      </c>
      <c r="X10" s="17">
        <f>VLOOKUP($A$2,'predicted contributions sorted'!$A$3:$CZ$201,7,FALSE)</f>
        <v>-8.9999999999985487</v>
      </c>
      <c r="Y10" s="17">
        <f>VLOOKUP($A$2,'predicted contributions sorted'!$A$3:$CZ$201,8,FALSE)</f>
        <v>-226.6111111110948</v>
      </c>
      <c r="Z10" s="17">
        <f>VLOOKUP($A$2,'predicted contributions sorted'!$A$3:$CZ$201,9,FALSE)</f>
        <v>-16.666666666664323</v>
      </c>
      <c r="AA10" s="17">
        <f>VLOOKUP($A$2,'predicted contributions sorted'!$A$3:$CZ$201,10,FALSE)</f>
        <v>-1</v>
      </c>
      <c r="AB10" s="17">
        <f>VLOOKUP($A$2,'predicted contributions sorted'!$A$3:$CZ$201,11,FALSE)</f>
        <v>-1</v>
      </c>
      <c r="AC10" s="17">
        <f>VLOOKUP($A$2,'predicted contributions sorted'!$A$3:$CZ$201,12,FALSE)</f>
        <v>-1</v>
      </c>
      <c r="AD10" s="17">
        <f>VLOOKUP($A$2,'predicted contributions sorted'!$A$3:$CZ$201,13,FALSE)</f>
        <v>-0.44444444444436859</v>
      </c>
      <c r="AE10" s="17">
        <f>VLOOKUP($A$2,'predicted contributions sorted'!$A$3:$CZ$201,14,FALSE)</f>
        <v>-1</v>
      </c>
      <c r="AF10" s="17">
        <f>VLOOKUP($A$2,'predicted contributions sorted'!$A$3:$CZ$201,15,FALSE)</f>
        <v>-1</v>
      </c>
      <c r="AG10" s="17">
        <f>VLOOKUP($A$2,'predicted contributions sorted'!$A$3:$CZ$201,16,FALSE)</f>
        <v>1.6666666666677916</v>
      </c>
      <c r="AH10" s="17">
        <f>VLOOKUP($A$2,'predicted contributions sorted'!$A$3:$CZ$201,17,FALSE)</f>
        <v>-1</v>
      </c>
      <c r="AI10" s="17">
        <f>VLOOKUP($A$2,'predicted contributions sorted'!$A$3:$CZ$201,18,FALSE)</f>
        <v>-2.6666666666665266</v>
      </c>
      <c r="AJ10" s="17">
        <f>VLOOKUP($A$2,'predicted contributions sorted'!$A$3:$CZ$201,19,FALSE)</f>
        <v>-0.33333333333331883</v>
      </c>
      <c r="AK10" s="17">
        <f>VLOOKUP($A$2,'predicted contributions sorted'!$A$3:$CZ$201,20,FALSE)</f>
        <v>-2.6666666666666456</v>
      </c>
      <c r="AL10" s="17">
        <f>VLOOKUP($A$2,'predicted contributions sorted'!$A$3:$CZ$201,21,FALSE)</f>
        <v>-1.3322676295501878E-14</v>
      </c>
      <c r="AM10" s="17">
        <f>VLOOKUP($A$2,'predicted contributions sorted'!$A$3:$CZ$201,22,FALSE)</f>
        <v>-10.666666666666343</v>
      </c>
      <c r="AN10" s="17">
        <f>VLOOKUP($A$2,'predicted contributions sorted'!$A$3:$CZ$201,23,FALSE)</f>
        <v>-20.999999999999758</v>
      </c>
      <c r="AO10" s="17">
        <f>VLOOKUP($A$2,'predicted contributions sorted'!$A$3:$CZ$201,24,FALSE)</f>
        <v>0</v>
      </c>
      <c r="AP10" s="17">
        <f>VLOOKUP($A$2,'predicted contributions sorted'!$A$3:$CZ$201,25,FALSE)</f>
        <v>-136.16666666665651</v>
      </c>
      <c r="AQ10" s="17">
        <f>VLOOKUP($A$2,'predicted contributions sorted'!$A$3:$CZ$201,26,FALSE)</f>
        <v>5.5555555555558414</v>
      </c>
      <c r="AR10" s="17">
        <f>VLOOKUP($A$2,'predicted contributions sorted'!$A$3:$CZ$201,27,FALSE)</f>
        <v>-3.8888888888886002</v>
      </c>
      <c r="AS10" s="17">
        <f>VLOOKUP($A$2,'predicted contributions sorted'!$A$3:$CZ$201,28,FALSE)</f>
        <v>-80.722222222218079</v>
      </c>
      <c r="AT10" s="17">
        <f>VLOOKUP($A$2,'predicted contributions sorted'!$A$3:$CZ$201,29,FALSE)</f>
        <v>-6.6666666666666208</v>
      </c>
      <c r="AU10" s="17">
        <f>VLOOKUP($A$2,'predicted contributions sorted'!$A$3:$CZ$201,30,FALSE)</f>
        <v>0.27777777777778345</v>
      </c>
      <c r="AV10" s="17">
        <f>VLOOKUP($A$2,'predicted contributions sorted'!$A$3:$CZ$201,31,FALSE)</f>
        <v>-220.49999999998542</v>
      </c>
      <c r="AW10" s="17">
        <f>VLOOKUP($A$2,'predicted contributions sorted'!$A$3:$CZ$201,32,FALSE)</f>
        <v>-517.44444444444628</v>
      </c>
      <c r="AX10" s="17">
        <f>VLOOKUP($A$2,'predicted contributions sorted'!$A$3:$CZ$201,33,FALSE)</f>
        <v>-1.0000000000003195</v>
      </c>
      <c r="AY10" s="17">
        <f>VLOOKUP($A$2,'predicted contributions sorted'!$A$3:$CZ$201,34,FALSE)</f>
        <v>-1.0000000000003195</v>
      </c>
      <c r="AZ10" s="17">
        <f>VLOOKUP($A$2,'predicted contributions sorted'!$A$3:$CZ$201,35,FALSE)</f>
        <v>-1.0000000000003195</v>
      </c>
      <c r="BA10" s="17">
        <f>VLOOKUP($A$2,'predicted contributions sorted'!$A$3:$CZ$201,36,FALSE)</f>
        <v>-1.0000000000003195</v>
      </c>
      <c r="BB10" s="17">
        <f>VLOOKUP($A$2,'predicted contributions sorted'!$A$3:$CZ$201,37,FALSE)</f>
        <v>-1.0000000000003195</v>
      </c>
      <c r="BC10" s="17">
        <f>VLOOKUP($A$2,'predicted contributions sorted'!$A$3:$CZ$201,38,FALSE)</f>
        <v>-1.0000000000003195</v>
      </c>
      <c r="BD10" s="17">
        <f>VLOOKUP($A$2,'predicted contributions sorted'!$A$3:$CZ$201,39,FALSE)</f>
        <v>-1.0000000000003195</v>
      </c>
      <c r="BE10" s="17">
        <f>VLOOKUP($A$2,'predicted contributions sorted'!$A$3:$CZ$201,40,FALSE)</f>
        <v>-1.0000000000003195</v>
      </c>
      <c r="BF10" s="17">
        <f>VLOOKUP($A$2,'predicted contributions sorted'!$A$3:$CZ$201,41,FALSE)</f>
        <v>-1.0000000000003195</v>
      </c>
      <c r="BG10" s="17">
        <f>VLOOKUP($A$2,'predicted contributions sorted'!$A$3:$CZ$201,42,FALSE)</f>
        <v>-1.0000000000003195</v>
      </c>
      <c r="BH10" s="17">
        <f>VLOOKUP($A$2,'predicted contributions sorted'!$A$3:$CZ$201,43,FALSE)</f>
        <v>1.6666666666666652</v>
      </c>
      <c r="BI10" s="17">
        <f>VLOOKUP($A$2,'predicted contributions sorted'!$A$3:$CZ$201,44,FALSE)</f>
        <v>-19.999999999999417</v>
      </c>
      <c r="BJ10" s="17">
        <f>VLOOKUP($A$2,'predicted contributions sorted'!$A$3:$CZ$201,45,FALSE)</f>
        <v>1.6666666666684216</v>
      </c>
      <c r="BK10" s="17">
        <f>VLOOKUP($A$2,'predicted contributions sorted'!$A$3:$CZ$201,46,FALSE)</f>
        <v>-1</v>
      </c>
      <c r="BL10" s="17">
        <f>VLOOKUP($A$2,'predicted contributions sorted'!$A$3:$CZ$201,47,FALSE)</f>
        <v>-1</v>
      </c>
      <c r="BM10" s="17">
        <f>VLOOKUP($A$2,'predicted contributions sorted'!$A$3:$CZ$201,48,FALSE)</f>
        <v>-1</v>
      </c>
      <c r="BN10" s="17">
        <f>VLOOKUP($A$2,'predicted contributions sorted'!$A$3:$CZ$201,49,FALSE)</f>
        <v>-1</v>
      </c>
      <c r="BO10" s="17">
        <f>VLOOKUP($A$2,'predicted contributions sorted'!$A$3:$CZ$201,50,FALSE)</f>
        <v>-0.3333333333333236</v>
      </c>
      <c r="BP10" s="17">
        <f>VLOOKUP($A$2,'predicted contributions sorted'!$A$3:$CZ$201,51,FALSE)</f>
        <v>-3.2222222222221699</v>
      </c>
      <c r="BQ10" s="17">
        <f>VLOOKUP($A$2,'predicted contributions sorted'!$A$3:$CZ$201,52,FALSE)</f>
        <v>4.7777777777779136</v>
      </c>
      <c r="BR10" s="17">
        <f>VLOOKUP($A$2,'predicted contributions sorted'!$A$3:$CZ$201,53,FALSE)</f>
        <v>-0.83333333333331105</v>
      </c>
      <c r="BS10" s="17">
        <f>VLOOKUP($A$2,'predicted contributions sorted'!$A$3:$CZ$201,54,FALSE)</f>
        <v>-0.33333333333328918</v>
      </c>
      <c r="BT10" s="17">
        <f>VLOOKUP($A$2,'predicted contributions sorted'!$A$3:$CZ$201,55,FALSE)</f>
        <v>-36.944444444443633</v>
      </c>
      <c r="BU10" s="17">
        <f>VLOOKUP($A$2,'predicted contributions sorted'!$A$3:$CZ$201,56,FALSE)</f>
        <v>15.555555555557333</v>
      </c>
      <c r="BV10" s="17">
        <f>VLOOKUP($A$2,'predicted contributions sorted'!$A$3:$CZ$201,57,FALSE)</f>
        <v>-1.0000000000003195</v>
      </c>
      <c r="BW10" s="17">
        <f>VLOOKUP($A$2,'predicted contributions sorted'!$A$3:$CZ$201,58,FALSE)</f>
        <v>0</v>
      </c>
      <c r="CD10" s="13"/>
      <c r="CE10" s="13">
        <f ca="1">IFERROR(CE9+FLOOR((MATCH(1,INDIRECT(CONCATENATE("'team match array'!",ADDRESS(2+2*CE9,1+MATCH('team lookup'!$A$2,'team match array'!$B$1:$SL$1)),":",ADDRESS(1000,1+MATCH('team lookup'!$A$2,'team match array'!$B$1:$SL$1)))),0)+1)/2,1),"")</f>
        <v>6</v>
      </c>
      <c r="CF10">
        <f ca="1">IF(CE10&gt;'data import sorted'!$A$4,CE10,1000)</f>
        <v>1000</v>
      </c>
      <c r="CI10">
        <v>2</v>
      </c>
      <c r="CJ10" t="str">
        <f t="shared" ca="1" si="1"/>
        <v/>
      </c>
    </row>
    <row r="11" spans="1:88" x14ac:dyDescent="0.25">
      <c r="A11">
        <f ca="1">IF(CE11&lt;='data import sorted'!$A$4,CE11,"")</f>
        <v>11</v>
      </c>
      <c r="B11" t="str">
        <f ca="1">IFERROR(IF(OR($A$2=VLOOKUP('team lookup'!$A11,q_match_data,2),$A$2=VLOOKUP('team lookup'!$A11,q_match_data,3),$A$2=VLOOKUP('team lookup'!$A11,q_match_data,4)),"Blue","Red"),"")</f>
        <v>Blue</v>
      </c>
      <c r="C11">
        <f ca="1">IFERROR(IF(OR($A$2=VLOOKUP('team lookup'!$A11,q_match_data,2),$A$2=VLOOKUP('team lookup'!$A11,q_match_data,5)),1,IF(OR($A$2=VLOOKUP('team lookup'!$A11,q_match_data,3),$A$2=VLOOKUP('team lookup'!$A11,q_match_data,6)),2,IF(OR($A$2=VLOOKUP('team lookup'!$A11,q_match_data,4),$A$2=VLOOKUP('team lookup'!$A11,q_match_data,7)),3))),"")</f>
        <v>1</v>
      </c>
      <c r="D11">
        <f ca="1">IFERROR(IF($C11=1,IF($B11="Blue",VLOOKUP('team lookup'!$A11,q_match_data,3),VLOOKUP('team lookup'!$A11,q_match_data,6)),IF($B11="Blue",VLOOKUP('team lookup'!$A11,q_match_data,2),VLOOKUP('team lookup'!$A11,q_match_data,5))),"")</f>
        <v>238</v>
      </c>
      <c r="E11">
        <f ca="1">IFERROR(IF($C11=3,IF($B11="Blue",VLOOKUP('team lookup'!$A11,q_match_data,3),VLOOKUP('team lookup'!$A11,q_match_data,6)),IF($B11="Blue",VLOOKUP('team lookup'!$A11,q_match_data,4),VLOOKUP('team lookup'!$A11,q_match_data,7))),"")</f>
        <v>1729</v>
      </c>
      <c r="F11">
        <f ca="1">IFERROR(IF($B11="Blue",VLOOKUP('team lookup'!$A11,q_match_data,5),VLOOKUP('team lookup'!$A11,q_match_data,2)),"")</f>
        <v>78</v>
      </c>
      <c r="G11">
        <f ca="1">IFERROR(IF($B11="Blue",VLOOKUP('team lookup'!$A11,q_match_data,6),VLOOKUP('team lookup'!$A11,q_match_data,3)),"")</f>
        <v>319</v>
      </c>
      <c r="H11">
        <f ca="1">IFERROR(IF($B11="Blue",VLOOKUP('team lookup'!$A11,q_match_data,7),VLOOKUP('team lookup'!$A11,q_match_data,4)),"")</f>
        <v>1153</v>
      </c>
      <c r="I11">
        <f ca="1">IFERROR(IF($B11="Blue",VLOOKUP('team lookup'!$A11,q_match_data,9),VLOOKUP('team lookup'!$A11,q_match_data,109)),"")</f>
        <v>-142</v>
      </c>
      <c r="J11">
        <f ca="1">IFERROR(IF($B11="Blue",VLOOKUP('team lookup'!$A11,q_match_data,8),VLOOKUP('team lookup'!$A11,q_match_data,108)),"")</f>
        <v>111</v>
      </c>
      <c r="K11">
        <f ca="1">IFERROR(IF($B11="Blue",VLOOKUP('team lookup'!$A11,q_match_data,25),VLOOKUP('team lookup'!$A11,q_match_data,125)),"")</f>
        <v>0</v>
      </c>
      <c r="L11">
        <f ca="1">IFERROR(IF($B11="Blue",VLOOKUP('team lookup'!$A11,q_match_data,50),VLOOKUP('team lookup'!$A11,q_match_data,150)),"")</f>
        <v>0</v>
      </c>
      <c r="M11">
        <f ca="1">IFERROR(IF($B11="Blue",VLOOKUP('team lookup'!$A11,q_match_data,14),VLOOKUP('team lookup'!$A11,q_match_data,114)),"")</f>
        <v>0</v>
      </c>
      <c r="N11">
        <f t="shared" ca="1" si="2"/>
        <v>0</v>
      </c>
      <c r="CD11" s="13"/>
      <c r="CE11" s="13">
        <f ca="1">IFERROR(CE10+FLOOR((MATCH(1,INDIRECT(CONCATENATE("'team match array'!",ADDRESS(2+2*CE10,1+MATCH('team lookup'!$A$2,'team match array'!$B$1:$SL$1)),":",ADDRESS(1000,1+MATCH('team lookup'!$A$2,'team match array'!$B$1:$SL$1)))),0)+1)/2,1),"")</f>
        <v>11</v>
      </c>
      <c r="CF11">
        <f ca="1">IF(CE11&gt;'data import sorted'!$A$4,CE11,1000)</f>
        <v>1000</v>
      </c>
      <c r="CI11">
        <v>3</v>
      </c>
      <c r="CJ11" t="str">
        <f ca="1">INDIRECT(ADDRESS(8+CG$9+CI11,84))</f>
        <v/>
      </c>
    </row>
    <row r="12" spans="1:88" x14ac:dyDescent="0.25">
      <c r="A12">
        <f ca="1">IF(CE12&lt;='data import sorted'!$A$4,CE12,"")</f>
        <v>13</v>
      </c>
      <c r="B12" t="str">
        <f ca="1">IFERROR(IF(OR($A$2=VLOOKUP('team lookup'!$A12,q_match_data,2),$A$2=VLOOKUP('team lookup'!$A12,q_match_data,3),$A$2=VLOOKUP('team lookup'!$A12,q_match_data,4)),"Blue","Red"),"")</f>
        <v>Blue</v>
      </c>
      <c r="C12">
        <f ca="1">IFERROR(IF(OR($A$2=VLOOKUP('team lookup'!$A12,q_match_data,2),$A$2=VLOOKUP('team lookup'!$A12,q_match_data,5)),1,IF(OR($A$2=VLOOKUP('team lookup'!$A12,q_match_data,3),$A$2=VLOOKUP('team lookup'!$A12,q_match_data,6)),2,IF(OR($A$2=VLOOKUP('team lookup'!$A12,q_match_data,4),$A$2=VLOOKUP('team lookup'!$A12,q_match_data,7)),3))),"")</f>
        <v>3</v>
      </c>
      <c r="D12">
        <f ca="1">IFERROR(IF($C12=1,IF($B12="Blue",VLOOKUP('team lookup'!$A12,q_match_data,3),VLOOKUP('team lookup'!$A12,q_match_data,6)),IF($B12="Blue",VLOOKUP('team lookup'!$A12,q_match_data,2),VLOOKUP('team lookup'!$A12,q_match_data,5))),"")</f>
        <v>3467</v>
      </c>
      <c r="E12">
        <f ca="1">IFERROR(IF($C12=3,IF($B12="Blue",VLOOKUP('team lookup'!$A12,q_match_data,3),VLOOKUP('team lookup'!$A12,q_match_data,6)),IF($B12="Blue",VLOOKUP('team lookup'!$A12,q_match_data,4),VLOOKUP('team lookup'!$A12,q_match_data,7))),"")</f>
        <v>78</v>
      </c>
      <c r="F12">
        <f ca="1">IFERROR(IF($B12="Blue",VLOOKUP('team lookup'!$A12,q_match_data,5),VLOOKUP('team lookup'!$A12,q_match_data,2)),"")</f>
        <v>5459</v>
      </c>
      <c r="G12">
        <f ca="1">IFERROR(IF($B12="Blue",VLOOKUP('team lookup'!$A12,q_match_data,6),VLOOKUP('team lookup'!$A12,q_match_data,3)),"")</f>
        <v>4909</v>
      </c>
      <c r="H12">
        <f ca="1">IFERROR(IF($B12="Blue",VLOOKUP('team lookup'!$A12,q_match_data,7),VLOOKUP('team lookup'!$A12,q_match_data,4)),"")</f>
        <v>1519</v>
      </c>
      <c r="I12">
        <f ca="1">IFERROR(IF($B12="Blue",VLOOKUP('team lookup'!$A12,q_match_data,9),VLOOKUP('team lookup'!$A12,q_match_data,109)),"")</f>
        <v>86</v>
      </c>
      <c r="J12">
        <f ca="1">IFERROR(IF($B12="Blue",VLOOKUP('team lookup'!$A12,q_match_data,8),VLOOKUP('team lookup'!$A12,q_match_data,108)),"")</f>
        <v>303</v>
      </c>
      <c r="K12">
        <f ca="1">IFERROR(IF($B12="Blue",VLOOKUP('team lookup'!$A12,q_match_data,25),VLOOKUP('team lookup'!$A12,q_match_data,125)),"")</f>
        <v>0</v>
      </c>
      <c r="L12">
        <f ca="1">IFERROR(IF($B12="Blue",VLOOKUP('team lookup'!$A12,q_match_data,50),VLOOKUP('team lookup'!$A12,q_match_data,150)),"")</f>
        <v>0</v>
      </c>
      <c r="M12">
        <f ca="1">IFERROR(IF($B12="Blue",VLOOKUP('team lookup'!$A12,q_match_data,14),VLOOKUP('team lookup'!$A12,q_match_data,114)),"")</f>
        <v>1</v>
      </c>
      <c r="N12">
        <f t="shared" ca="1" si="2"/>
        <v>2</v>
      </c>
      <c r="CD12" s="13"/>
      <c r="CE12" s="13">
        <f ca="1">IFERROR(CE11+FLOOR((MATCH(1,INDIRECT(CONCATENATE("'team match array'!",ADDRESS(2+2*CE11,1+MATCH('team lookup'!$A$2,'team match array'!$B$1:$SL$1)),":",ADDRESS(1000,1+MATCH('team lookup'!$A$2,'team match array'!$B$1:$SL$1)))),0)+1)/2,1),"")</f>
        <v>13</v>
      </c>
      <c r="CF12">
        <f ca="1">IF(CE12&gt;'data import sorted'!$A$4,CE12,1000)</f>
        <v>1000</v>
      </c>
      <c r="CI12">
        <v>4</v>
      </c>
      <c r="CJ12" t="str">
        <f t="shared" ca="1" si="1"/>
        <v/>
      </c>
    </row>
    <row r="13" spans="1:88" x14ac:dyDescent="0.25">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2814</v>
      </c>
      <c r="CD13" s="13"/>
      <c r="CE13" s="13" t="str">
        <f ca="1">IFERROR(CE12+FLOOR((MATCH(1,INDIRECT(CONCATENATE("'team match array'!",ADDRESS(2+2*CE12,1+MATCH('team lookup'!$A$2,'team match array'!$B$1:$SL$1)),":",ADDRESS(1000,1+MATCH('team lookup'!$A$2,'team match array'!$B$1:$SL$1)))),0)+1)/2,1),"")</f>
        <v/>
      </c>
      <c r="CF13" t="str">
        <f ca="1">IF(CE13&gt;'data import sorted'!$A$4,CE13,1000)</f>
        <v/>
      </c>
      <c r="CI13">
        <v>5</v>
      </c>
      <c r="CJ13" t="str">
        <f t="shared" ca="1" si="1"/>
        <v/>
      </c>
    </row>
    <row r="14" spans="1:88" x14ac:dyDescent="0.25">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3"/>
      <c r="CE14" s="13" t="str">
        <f ca="1">IFERROR(CE13+FLOOR((MATCH(1,INDIRECT(CONCATENATE("'team match array'!",ADDRESS(2+2*CE13,1+MATCH('team lookup'!$A$2,'team match array'!$B$1:$SL$1)),":",ADDRESS(1000,1+MATCH('team lookup'!$A$2,'team match array'!$B$1:$SL$1)))),0)+1)/2,1),"")</f>
        <v/>
      </c>
      <c r="CF14" t="str">
        <f ca="1">IF(CE14&gt;'data import sorted'!$A$4,CE14,1000)</f>
        <v/>
      </c>
      <c r="CI14">
        <v>6</v>
      </c>
      <c r="CJ14" t="str">
        <f t="shared" ca="1" si="1"/>
        <v/>
      </c>
    </row>
    <row r="15" spans="1:88" x14ac:dyDescent="0.25">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3"/>
      <c r="CE15" s="13" t="str">
        <f ca="1">IFERROR(CE14+FLOOR((MATCH(1,INDIRECT(CONCATENATE("'team match array'!",ADDRESS(2+2*CE14,1+MATCH('team lookup'!$A$2,'team match array'!$B$1:$SL$1)),":",ADDRESS(1000,1+MATCH('team lookup'!$A$2,'team match array'!$B$1:$SL$1)))),0)+1)/2,1),"")</f>
        <v/>
      </c>
      <c r="CF15" t="str">
        <f ca="1">IF(CE15&gt;'data import sorted'!$A$4,CE15,1000)</f>
        <v/>
      </c>
      <c r="CI15">
        <v>7</v>
      </c>
      <c r="CJ15" t="str">
        <f t="shared" ca="1" si="1"/>
        <v/>
      </c>
    </row>
    <row r="16" spans="1:88" x14ac:dyDescent="0.25">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3"/>
      <c r="CE16" s="13" t="str">
        <f ca="1">IFERROR(CE15+FLOOR((MATCH(1,INDIRECT(CONCATENATE("'team match array'!",ADDRESS(2+2*CE15,1+MATCH('team lookup'!$A$2,'team match array'!$B$1:$SL$1)),":",ADDRESS(1000,1+MATCH('team lookup'!$A$2,'team match array'!$B$1:$SL$1)))),0)+1)/2,1),"")</f>
        <v/>
      </c>
      <c r="CF16" t="str">
        <f ca="1">IF(CE16&gt;'data import sorted'!$A$4,CE16,1000)</f>
        <v/>
      </c>
      <c r="CI16">
        <v>8</v>
      </c>
      <c r="CJ16" t="str">
        <f t="shared" ca="1" si="1"/>
        <v/>
      </c>
    </row>
    <row r="17" spans="1:88" x14ac:dyDescent="0.25">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3"/>
      <c r="CE17" s="13" t="str">
        <f ca="1">IFERROR(CE16+FLOOR((MATCH(1,INDIRECT(CONCATENATE("'team match array'!",ADDRESS(2+2*CE16,1+MATCH('team lookup'!$A$2,'team match array'!$B$1:$SL$1)),":",ADDRESS(1000,1+MATCH('team lookup'!$A$2,'team match array'!$B$1:$SL$1)))),0)+1)/2,1),"")</f>
        <v/>
      </c>
      <c r="CF17" t="str">
        <f ca="1">IF(CE17&gt;'data import sorted'!$A$4,CE17,1000)</f>
        <v/>
      </c>
      <c r="CI17">
        <v>9</v>
      </c>
      <c r="CJ17" t="str">
        <f t="shared" ca="1" si="1"/>
        <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2779</v>
      </c>
      <c r="J28" s="2" t="s">
        <v>2739</v>
      </c>
      <c r="K28" s="2" t="s">
        <v>3685</v>
      </c>
      <c r="L28" s="2" t="s">
        <v>3686</v>
      </c>
      <c r="M28" s="2" t="s">
        <v>28</v>
      </c>
      <c r="N28" s="2" t="s">
        <v>29</v>
      </c>
      <c r="O28" s="2" t="s">
        <v>2785</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t="str">
        <f ca="1">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lookup'!$A29,q_match_data,155),VLOOKUP('team lookup'!$A29,q_match_data,206)),"")</f>
        <v/>
      </c>
      <c r="K29" s="23" t="str">
        <f ca="1">IFERROR(IF($B29="Blue",VLOOKUP('team lookup'!$A29,q_match_data,142),VLOOKUP('team lookup'!$A29,q_match_data,193)),"")</f>
        <v/>
      </c>
      <c r="L29" s="23" t="str">
        <f ca="1">IFERROR(IF($B29="Blue",VLOOKUP('team lookup'!$A29,q_match_data,141),VLOOKUP('team lookup'!$A29,q_match_data,192)),"")</f>
        <v/>
      </c>
      <c r="M29" s="23" t="str">
        <f ca="1">IFERROR(1-1/(1+10^((VLOOKUP($A$2,'predicted contributions sorted'!$A$3:$BD$120,52) +VLOOKUP($D29,'predicted contributions sorted'!$A$3:$BD$120,52)+VLOOKUP($E29,'predicted contributions sorted'!$A$3:$BD$120,52)-VLOOKUP($F29,'predicted contributions sorted'!$A$3:$BD$120,52)-VLOOKUP($G29,'predicted contributions sorted'!$A$3:$BD$120,52)-VLOOKUP($H29,'predicted contributions sorted'!$A$3:$BD$120,52))/400)),"")</f>
        <v/>
      </c>
      <c r="N29" s="23" t="str">
        <f ca="1">IFERROR(IF($B29="Blue",VLOOKUP('team lookup'!$A29,q_match_data,157),VLOOKUP('team lookup'!$A29,q_match_data,208)),"")</f>
        <v/>
      </c>
      <c r="O29" s="23" t="str">
        <f t="shared" ref="O29:O46" ca="1" si="3">IFERROR(AVERAGE(M29:N29),"")</f>
        <v/>
      </c>
      <c r="P29" s="28" t="str">
        <f t="shared" ref="P29:P46" ca="1" si="4">IFERROR(2*O29+K29+L29,"")</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t="str">
        <f ca="1">CJ10</f>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lookup'!$A30,q_match_data,155),VLOOKUP('team lookup'!$A30,q_match_data,206)),"")</f>
        <v/>
      </c>
      <c r="K30" s="23" t="str">
        <f ca="1">IFERROR(IF($B30="Blue",VLOOKUP('team lookup'!$A30,q_match_data,142),VLOOKUP('team lookup'!$A30,q_match_data,193)),"")</f>
        <v/>
      </c>
      <c r="L30" s="23" t="str">
        <f ca="1">IFERROR(IF($B30="Blue",VLOOKUP('team lookup'!$A30,q_match_data,141),VLOOKUP('team lookup'!$A30,q_match_data,192)),"")</f>
        <v/>
      </c>
      <c r="M30" s="23" t="str">
        <f ca="1">IFERROR(1-1/(1+10^((VLOOKUP($A$2,'predicted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N30" s="23" t="str">
        <f ca="1">IFERROR(IF($B30="Blue",VLOOKUP('team lookup'!$A30,q_match_data,157),VLOOKUP('team lookup'!$A30,q_match_data,208)),"")</f>
        <v/>
      </c>
      <c r="O30" s="23" t="str">
        <f t="shared" ca="1" si="3"/>
        <v/>
      </c>
      <c r="P30" s="28" t="str">
        <f t="shared" ca="1" si="4"/>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t="str">
        <f ca="1">CJ11</f>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lookup'!$A31,q_match_data,155),VLOOKUP('team lookup'!$A31,q_match_data,206)),"")</f>
        <v/>
      </c>
      <c r="K31" s="23" t="str">
        <f ca="1">IFERROR(IF($B31="Blue",VLOOKUP('team lookup'!$A31,q_match_data,142),VLOOKUP('team lookup'!$A31,q_match_data,193)),"")</f>
        <v/>
      </c>
      <c r="L31" s="23" t="str">
        <f ca="1">IFERROR(IF($B31="Blue",VLOOKUP('team lookup'!$A31,q_match_data,141),VLOOKUP('team lookup'!$A31,q_match_data,192)),"")</f>
        <v/>
      </c>
      <c r="M31" s="23" t="str">
        <f ca="1">IFERROR(1-1/(1+10^((VLOOKUP($A$2,'predicted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N31" s="23" t="str">
        <f ca="1">IFERROR(IF($B31="Blue",VLOOKUP('team lookup'!$A31,q_match_data,157),VLOOKUP('team lookup'!$A31,q_match_data,208)),"")</f>
        <v/>
      </c>
      <c r="O31" s="23" t="str">
        <f t="shared" ca="1" si="3"/>
        <v/>
      </c>
      <c r="P31" s="28" t="str">
        <f t="shared" ca="1" si="4"/>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t="str">
        <f ca="1">CJ12</f>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lookup'!$A32,q_match_data,155),VLOOKUP('team lookup'!$A32,q_match_data,206)),"")</f>
        <v/>
      </c>
      <c r="K32" s="23" t="str">
        <f ca="1">IFERROR(IF($B32="Blue",VLOOKUP('team lookup'!$A32,q_match_data,142),VLOOKUP('team lookup'!$A32,q_match_data,193)),"")</f>
        <v/>
      </c>
      <c r="L32" s="23" t="str">
        <f ca="1">IFERROR(IF($B32="Blue",VLOOKUP('team lookup'!$A32,q_match_data,141),VLOOKUP('team lookup'!$A32,q_match_data,192)),"")</f>
        <v/>
      </c>
      <c r="M32" s="23" t="str">
        <f ca="1">IFERROR(1-1/(1+10^((VLOOKUP($A$2,'predicted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N32" s="23" t="str">
        <f ca="1">IFERROR(IF($B32="Blue",VLOOKUP('team lookup'!$A32,q_match_data,157),VLOOKUP('team lookup'!$A32,q_match_data,208)),"")</f>
        <v/>
      </c>
      <c r="O32" s="23" t="str">
        <f t="shared" ca="1" si="3"/>
        <v/>
      </c>
      <c r="P32" s="28" t="str">
        <f t="shared" ca="1" si="4"/>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ca="1">CJ13</f>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lookup'!$A33,q_match_data,155),VLOOKUP('team lookup'!$A33,q_match_data,206)),"")</f>
        <v/>
      </c>
      <c r="K33" s="23" t="str">
        <f ca="1">IFERROR(IF($B33="Blue",VLOOKUP('team lookup'!$A33,q_match_data,142),VLOOKUP('team lookup'!$A33,q_match_data,193)),"")</f>
        <v/>
      </c>
      <c r="L33" s="23" t="str">
        <f ca="1">IFERROR(IF($B33="Blue",VLOOKUP('team lookup'!$A33,q_match_data,141),VLOOKUP('team lookup'!$A33,q_match_data,192)),"")</f>
        <v/>
      </c>
      <c r="M33" s="23" t="str">
        <f ca="1">IFERROR(1-1/(1+10^((VLOOKUP($A$2,'predicted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N33" s="23" t="str">
        <f ca="1">IFERROR(IF($B33="Blue",VLOOKUP('team lookup'!$A33,q_match_data,157),VLOOKUP('team lookup'!$A33,q_match_data,208)),"")</f>
        <v/>
      </c>
      <c r="O33" s="23" t="str">
        <f t="shared" ca="1" si="3"/>
        <v/>
      </c>
      <c r="P33" s="28" t="str">
        <f t="shared" ca="1" si="4"/>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ca="1">CJ14</f>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lookup'!$A34,q_match_data,155),VLOOKUP('team lookup'!$A34,q_match_data,206)),"")</f>
        <v/>
      </c>
      <c r="K34" s="23" t="str">
        <f ca="1">IFERROR(IF($B34="Blue",VLOOKUP('team lookup'!$A34,q_match_data,142),VLOOKUP('team lookup'!$A34,q_match_data,193)),"")</f>
        <v/>
      </c>
      <c r="L34" s="23" t="str">
        <f ca="1">IFERROR(IF($B34="Blue",VLOOKUP('team lookup'!$A34,q_match_data,141),VLOOKUP('team lookup'!$A34,q_match_data,192)),"")</f>
        <v/>
      </c>
      <c r="M34" s="23" t="str">
        <f ca="1">IFERROR(1-1/(1+10^((VLOOKUP($A$2,'predicted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N34" s="23" t="str">
        <f ca="1">IFERROR(IF($B34="Blue",VLOOKUP('team lookup'!$A34,q_match_data,157),VLOOKUP('team lookup'!$A34,q_match_data,208)),"")</f>
        <v/>
      </c>
      <c r="O34" s="23" t="str">
        <f t="shared" ca="1" si="3"/>
        <v/>
      </c>
      <c r="P34" s="28" t="str">
        <f t="shared" ca="1" si="4"/>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ca="1">CJ15</f>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lookup'!$A35,q_match_data,155),VLOOKUP('team lookup'!$A35,q_match_data,206)),"")</f>
        <v/>
      </c>
      <c r="K35" s="23" t="str">
        <f ca="1">IFERROR(IF($B35="Blue",VLOOKUP('team lookup'!$A35,q_match_data,142),VLOOKUP('team lookup'!$A35,q_match_data,193)),"")</f>
        <v/>
      </c>
      <c r="L35" s="23" t="str">
        <f ca="1">IFERROR(IF($B35="Blue",VLOOKUP('team lookup'!$A35,q_match_data,141),VLOOKUP('team lookup'!$A35,q_match_data,192)),"")</f>
        <v/>
      </c>
      <c r="M35" s="23" t="str">
        <f ca="1">IFERROR(1-1/(1+10^((VLOOKUP($A$2,'predicted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N35" s="23" t="str">
        <f ca="1">IFERROR(IF($B35="Blue",VLOOKUP('team lookup'!$A35,q_match_data,157),VLOOKUP('team lookup'!$A35,q_match_data,208)),"")</f>
        <v/>
      </c>
      <c r="O35" s="23" t="str">
        <f t="shared" ca="1" si="3"/>
        <v/>
      </c>
      <c r="P35" s="28" t="str">
        <f t="shared" ca="1" si="4"/>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ca="1">CJ16</f>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lookup'!$A36,q_match_data,155),VLOOKUP('team lookup'!$A36,q_match_data,206)),"")</f>
        <v/>
      </c>
      <c r="K36" s="23" t="str">
        <f ca="1">IFERROR(IF($B36="Blue",VLOOKUP('team lookup'!$A36,q_match_data,142),VLOOKUP('team lookup'!$A36,q_match_data,193)),"")</f>
        <v/>
      </c>
      <c r="L36" s="23" t="str">
        <f ca="1">IFERROR(IF($B36="Blue",VLOOKUP('team lookup'!$A36,q_match_data,141),VLOOKUP('team lookup'!$A36,q_match_data,192)),"")</f>
        <v/>
      </c>
      <c r="M36" s="23" t="str">
        <f ca="1">IFERROR(1-1/(1+10^((VLOOKUP($A$2,'predicted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N36" s="23" t="str">
        <f ca="1">IFERROR(IF($B36="Blue",VLOOKUP('team lookup'!$A36,q_match_data,157),VLOOKUP('team lookup'!$A36,q_match_data,208)),"")</f>
        <v/>
      </c>
      <c r="O36" s="23" t="str">
        <f t="shared" ca="1" si="3"/>
        <v/>
      </c>
      <c r="P36" s="28" t="str">
        <f t="shared" ca="1" si="4"/>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ca="1">CJ17</f>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lookup'!$A37,q_match_data,155),VLOOKUP('team lookup'!$A37,q_match_data,206)),"")</f>
        <v/>
      </c>
      <c r="K37" s="23" t="str">
        <f ca="1">IFERROR(IF($B37="Blue",VLOOKUP('team lookup'!$A37,q_match_data,142),VLOOKUP('team lookup'!$A37,q_match_data,193)),"")</f>
        <v/>
      </c>
      <c r="L37" s="23" t="str">
        <f ca="1">IFERROR(IF($B37="Blue",VLOOKUP('team lookup'!$A37,q_match_data,141),VLOOKUP('team lookup'!$A37,q_match_data,192)),"")</f>
        <v/>
      </c>
      <c r="M37" s="23" t="str">
        <f ca="1">IFERROR(1-1/(1+10^((VLOOKUP($A$2,'predicted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N37" s="23" t="str">
        <f ca="1">IFERROR(IF($B37="Blue",VLOOKUP('team lookup'!$A37,q_match_data,157),VLOOKUP('team lookup'!$A37,q_match_data,208)),"")</f>
        <v/>
      </c>
      <c r="O37" s="23" t="str">
        <f t="shared" ca="1" si="3"/>
        <v/>
      </c>
      <c r="P37" s="28" t="str">
        <f t="shared" ca="1" si="4"/>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ca="1">CJ18</f>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N38" s="23" t="str">
        <f ca="1">IFERROR(IF($B38="Blue",VLOOKUP('team lookup'!$A38,q_match_data,157),VLOOKUP('team lookup'!$A38,q_match_data,208)),"")</f>
        <v/>
      </c>
      <c r="O38" s="23" t="str">
        <f t="shared" ca="1" si="3"/>
        <v/>
      </c>
      <c r="P38" s="28" t="str">
        <f t="shared" ca="1" si="4"/>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ca="1">CJ19</f>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N39" s="23" t="str">
        <f ca="1">IFERROR(IF($B39="Blue",VLOOKUP('team lookup'!$A39,q_match_data,157),VLOOKUP('team lookup'!$A39,q_match_data,208)),"")</f>
        <v/>
      </c>
      <c r="O39" s="23" t="str">
        <f t="shared" ca="1" si="3"/>
        <v/>
      </c>
      <c r="P39" s="28" t="str">
        <f t="shared" ca="1" si="4"/>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ca="1">CJ20</f>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N40" s="23" t="str">
        <f ca="1">IFERROR(IF($B40="Blue",VLOOKUP('team lookup'!$A40,q_match_data,157),VLOOKUP('team lookup'!$A40,q_match_data,208)),"")</f>
        <v/>
      </c>
      <c r="O40" s="23" t="str">
        <f t="shared" ca="1" si="3"/>
        <v/>
      </c>
      <c r="P40" s="28" t="str">
        <f t="shared" ca="1" si="4"/>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ca="1">CJ21</f>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N41" s="23" t="str">
        <f ca="1">IFERROR(IF($B41="Blue",VLOOKUP('team lookup'!$A41,q_match_data,157),VLOOKUP('team lookup'!$A41,q_match_data,208)),"")</f>
        <v/>
      </c>
      <c r="O41" s="23" t="str">
        <f t="shared" ca="1" si="3"/>
        <v/>
      </c>
      <c r="P41" s="28" t="str">
        <f t="shared" ca="1" si="4"/>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ca="1">CJ22</f>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c r="N42" s="23" t="str">
        <f ca="1">IFERROR(IF($B42="Blue",VLOOKUP('team lookup'!$A42,q_match_data,157),VLOOKUP('team lookup'!$A42,q_match_data,208)),"")</f>
        <v/>
      </c>
      <c r="O42" s="23" t="str">
        <f t="shared" ca="1" si="3"/>
        <v/>
      </c>
      <c r="P42" s="28" t="str">
        <f t="shared" ca="1" si="4"/>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ca="1">CJ23</f>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sorted'!$A$3:$BD$120,52) +VLOOKUP($D43,'predicted contributions sorted'!$A$3:$BD$120,52)+VLOOKUP($E43,'predicted contributions sorted'!$A$3:$BD$120,52)-VLOOKUP($F43,'predicted contributions sorted'!$A$3:$BD$120,52)-VLOOKUP($G43,'predicted contributions sorted'!$A$3:$BD$120,52)-VLOOKUP($H43,'predicted contributions sorted'!$A$3:$BD$120,52))/400)),"")</f>
        <v/>
      </c>
      <c r="N43" s="23" t="str">
        <f ca="1">IFERROR(IF($B43="Blue",VLOOKUP('team lookup'!$A43,q_match_data,157),VLOOKUP('team lookup'!$A43,q_match_data,208)),"")</f>
        <v/>
      </c>
      <c r="O43" s="23" t="str">
        <f t="shared" ca="1" si="3"/>
        <v/>
      </c>
      <c r="P43" s="28" t="str">
        <f t="shared" ca="1" si="4"/>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ca="1">CJ24</f>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N44" s="23" t="str">
        <f ca="1">IFERROR(IF($B44="Blue",VLOOKUP('team lookup'!$A44,q_match_data,157),VLOOKUP('team lookup'!$A44,q_match_data,208)),"")</f>
        <v/>
      </c>
      <c r="O44" s="23" t="str">
        <f t="shared" ca="1" si="3"/>
        <v/>
      </c>
      <c r="P44" s="28" t="str">
        <f t="shared" ca="1" si="4"/>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N45" s="23" t="str">
        <f>IFERROR(IF($B45="Blue",VLOOKUP('team lookup'!$A45,q_match_data,157),VLOOKUP('team lookup'!$A45,q_match_data,208)),"")</f>
        <v/>
      </c>
      <c r="O45" s="23" t="str">
        <f t="shared" si="3"/>
        <v/>
      </c>
      <c r="P45" s="28" t="str">
        <f t="shared" si="4"/>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N46" s="23" t="str">
        <f>IFERROR(IF($B46="Blue",VLOOKUP('team lookup'!$A46,q_match_data,157),VLOOKUP('team lookup'!$A46,q_match_data,208)),"")</f>
        <v/>
      </c>
      <c r="O46" s="23" t="str">
        <f t="shared" si="3"/>
        <v/>
      </c>
      <c r="P46" s="28" t="str">
        <f t="shared" si="4"/>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5">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59"/>
    <col min="2" max="2" width="24.140625" style="59" customWidth="1"/>
    <col min="3" max="3" width="17.140625" style="59" customWidth="1"/>
    <col min="4" max="5" width="17.85546875" style="59" customWidth="1"/>
    <col min="6" max="6" width="15.85546875" style="59"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9" t="s">
        <v>2818</v>
      </c>
      <c r="B1" s="59" t="s">
        <v>69</v>
      </c>
    </row>
    <row r="2" spans="1:65" ht="16.5" thickTop="1" thickBot="1" x14ac:dyDescent="0.3">
      <c r="A2" s="60">
        <v>1</v>
      </c>
      <c r="B2" s="59" t="b">
        <f>IFERROR(NOT(VLOOKUP(A2,'data import sorted'!C6:AAF1000,8,FALSE) = -1),"Invalid match number")</f>
        <v>1</v>
      </c>
    </row>
    <row r="3" spans="1:65" ht="15.75" thickTop="1" x14ac:dyDescent="0.25">
      <c r="A3" s="61"/>
      <c r="B3" s="35"/>
      <c r="C3" s="61"/>
      <c r="D3" s="61"/>
      <c r="E3" s="61"/>
      <c r="F3" s="61"/>
      <c r="G3" s="34"/>
      <c r="H3" s="34"/>
      <c r="I3" s="34"/>
      <c r="J3" s="34"/>
      <c r="K3" s="34"/>
      <c r="L3" s="34"/>
      <c r="M3" s="34"/>
      <c r="N3" s="34"/>
      <c r="O3" s="34"/>
    </row>
    <row r="4" spans="1:65" x14ac:dyDescent="0.25">
      <c r="J4" t="s">
        <v>2743</v>
      </c>
      <c r="K4" s="22" t="s">
        <v>12</v>
      </c>
      <c r="L4" s="17"/>
      <c r="M4" s="17"/>
      <c r="N4" s="17"/>
      <c r="O4" s="17"/>
      <c r="P4" s="17"/>
      <c r="Q4" s="17"/>
      <c r="R4" s="17"/>
      <c r="S4" s="17"/>
      <c r="T4" s="17"/>
      <c r="U4" s="17"/>
      <c r="V4" s="17"/>
      <c r="W4" s="17"/>
      <c r="X4" s="17" t="s">
        <v>2</v>
      </c>
      <c r="Y4" s="17"/>
      <c r="Z4" s="17"/>
      <c r="AA4" s="17"/>
      <c r="AB4" s="17"/>
      <c r="AC4" s="17"/>
      <c r="AD4" s="17"/>
      <c r="AE4" s="17"/>
      <c r="AF4" s="17"/>
      <c r="AG4" s="17" t="s">
        <v>2854</v>
      </c>
      <c r="AH4" s="17"/>
      <c r="AI4" s="17"/>
      <c r="AJ4" s="17"/>
      <c r="AK4" s="17"/>
      <c r="AL4" s="17"/>
      <c r="AM4" s="17"/>
      <c r="AN4" s="17"/>
      <c r="AO4" s="17" t="s">
        <v>2855</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2740</v>
      </c>
      <c r="O5" s="25" t="s">
        <v>3</v>
      </c>
      <c r="P5" s="25" t="s">
        <v>2856</v>
      </c>
      <c r="Q5" s="25" t="s">
        <v>2837</v>
      </c>
      <c r="R5" s="25" t="s">
        <v>2877</v>
      </c>
      <c r="S5" s="25" t="s">
        <v>2878</v>
      </c>
      <c r="T5" s="25" t="s">
        <v>2879</v>
      </c>
      <c r="U5" s="25" t="s">
        <v>13</v>
      </c>
      <c r="V5" s="25" t="s">
        <v>2880</v>
      </c>
      <c r="W5" s="25" t="s">
        <v>2881</v>
      </c>
      <c r="X5" s="25" t="s">
        <v>2833</v>
      </c>
      <c r="Y5" s="25" t="s">
        <v>2882</v>
      </c>
      <c r="Z5" s="25" t="s">
        <v>2836</v>
      </c>
      <c r="AA5" s="25" t="s">
        <v>2835</v>
      </c>
      <c r="AB5" s="25" t="s">
        <v>2834</v>
      </c>
      <c r="AC5" s="25" t="s">
        <v>2862</v>
      </c>
      <c r="AD5" s="25" t="s">
        <v>2831</v>
      </c>
      <c r="AE5" s="25" t="s">
        <v>2860</v>
      </c>
      <c r="AF5" s="25" t="s">
        <v>2832</v>
      </c>
      <c r="AG5" s="25" t="s">
        <v>2846</v>
      </c>
      <c r="AH5" s="25" t="s">
        <v>2845</v>
      </c>
      <c r="AI5" s="25" t="s">
        <v>2844</v>
      </c>
      <c r="AJ5" s="25" t="s">
        <v>2843</v>
      </c>
      <c r="AK5" s="25" t="s">
        <v>2842</v>
      </c>
      <c r="AL5" s="25" t="s">
        <v>2841</v>
      </c>
      <c r="AM5" s="25" t="s">
        <v>2840</v>
      </c>
      <c r="AN5" s="25" t="s">
        <v>2861</v>
      </c>
      <c r="AO5" s="25" t="s">
        <v>2849</v>
      </c>
      <c r="AP5" s="25" t="s">
        <v>2850</v>
      </c>
      <c r="AQ5" s="25" t="s">
        <v>2883</v>
      </c>
      <c r="AR5" s="25" t="s">
        <v>2851</v>
      </c>
      <c r="AS5" s="25" t="s">
        <v>2852</v>
      </c>
      <c r="AT5" s="25" t="s">
        <v>2884</v>
      </c>
      <c r="AU5" s="25" t="s">
        <v>2847</v>
      </c>
      <c r="AV5" s="25" t="s">
        <v>2848</v>
      </c>
      <c r="AW5" s="25" t="s">
        <v>2885</v>
      </c>
      <c r="AX5" s="25" t="s">
        <v>2853</v>
      </c>
      <c r="AY5" s="25" t="s">
        <v>2858</v>
      </c>
      <c r="AZ5" s="25" t="s">
        <v>2859</v>
      </c>
      <c r="BA5" s="25" t="s">
        <v>2857</v>
      </c>
      <c r="BB5" s="25" t="s">
        <v>2886</v>
      </c>
      <c r="BC5" s="25" t="s">
        <v>2887</v>
      </c>
      <c r="BD5" s="25" t="s">
        <v>2888</v>
      </c>
      <c r="BE5" s="25" t="s">
        <v>2889</v>
      </c>
      <c r="BF5" s="25" t="s">
        <v>2838</v>
      </c>
      <c r="BG5" s="25" t="s">
        <v>6</v>
      </c>
      <c r="BH5" s="25" t="s">
        <v>7</v>
      </c>
      <c r="BI5" s="25" t="s">
        <v>8</v>
      </c>
      <c r="BJ5" s="25" t="s">
        <v>9</v>
      </c>
      <c r="BK5" s="25" t="s">
        <v>10</v>
      </c>
      <c r="BL5" s="25" t="s">
        <v>11</v>
      </c>
      <c r="BM5" s="25" t="s">
        <v>2839</v>
      </c>
    </row>
    <row r="6" spans="1:65" x14ac:dyDescent="0.25">
      <c r="A6" s="62" t="s">
        <v>43</v>
      </c>
      <c r="B6" s="62"/>
      <c r="C6" s="31" t="s">
        <v>45</v>
      </c>
      <c r="D6" s="31" t="s">
        <v>46</v>
      </c>
      <c r="E6" s="31" t="s">
        <v>47</v>
      </c>
      <c r="F6" s="31" t="s">
        <v>2811</v>
      </c>
      <c r="H6" s="15" t="s">
        <v>45</v>
      </c>
      <c r="I6" s="15">
        <f>C7</f>
        <v>1729</v>
      </c>
      <c r="J6" s="15" t="str">
        <f>VLOOKUP(I6,'seed values sorted'!$A$3:$ZZ$8231,2)</f>
        <v>Team Inconceivable!</v>
      </c>
      <c r="K6" s="20">
        <f>VLOOKUP($I6,'predicted contributions sorted'!$A$3:$CZ$201,3)</f>
        <v>1521.1981827676659</v>
      </c>
      <c r="L6" s="18">
        <f>VLOOKUP($I6,'predicted contributions sorted'!$A$3:$CZ$201,4)</f>
        <v>-402.19444444449675</v>
      </c>
      <c r="M6" s="18">
        <f>VLOOKUP($I6,'predicted contributions sorted'!$A$3:$CZ$201,5)</f>
        <v>181.47222222219142</v>
      </c>
      <c r="N6" s="18">
        <f>VLOOKUP($I6,'predicted contributions sorted'!$A$3:$CZ$201,6)</f>
        <v>-1.8333333333337234</v>
      </c>
      <c r="O6" s="18">
        <f>VLOOKUP($I6,'predicted contributions sorted'!$A$3:$CZ$201,7)</f>
        <v>-41.166666666671233</v>
      </c>
      <c r="P6" s="18">
        <f>VLOOKUP($I6,'predicted contributions sorted'!$A$3:$CZ$201,8)</f>
        <v>-160.47222222225659</v>
      </c>
      <c r="Q6" s="18">
        <f>VLOOKUP($I6,'predicted contributions sorted'!$A$3:$CZ$201,9)</f>
        <v>17.499999999995495</v>
      </c>
      <c r="R6" s="18">
        <f>VLOOKUP($I6,'predicted contributions sorted'!$A$3:$CZ$201,10)</f>
        <v>-1</v>
      </c>
      <c r="S6" s="18">
        <f>VLOOKUP($I6,'predicted contributions sorted'!$A$3:$CZ$201,11)</f>
        <v>-1</v>
      </c>
      <c r="T6" s="18">
        <f>VLOOKUP($I6,'predicted contributions sorted'!$A$3:$CZ$201,12)</f>
        <v>-1</v>
      </c>
      <c r="U6" s="18">
        <f>VLOOKUP($I6,'predicted contributions sorted'!$A$3:$CZ$201,13)</f>
        <v>-0.38888888888901274</v>
      </c>
      <c r="V6" s="18">
        <f>VLOOKUP($I6,'predicted contributions sorted'!$A$3:$CZ$201,14)</f>
        <v>-1</v>
      </c>
      <c r="W6" s="18">
        <f>VLOOKUP($I6,'predicted contributions sorted'!$A$3:$CZ$201,15)</f>
        <v>-1</v>
      </c>
      <c r="X6" s="18">
        <f>VLOOKUP($I6,'predicted contributions sorted'!$A$3:$CZ$201,16)</f>
        <v>-19.166666666668785</v>
      </c>
      <c r="Y6" s="18">
        <f>VLOOKUP($I6,'predicted contributions sorted'!$A$3:$CZ$201,17)</f>
        <v>-1</v>
      </c>
      <c r="Z6" s="18">
        <f>VLOOKUP($I6,'predicted contributions sorted'!$A$3:$CZ$201,18)</f>
        <v>-13.666666666667783</v>
      </c>
      <c r="AA6" s="18">
        <f>VLOOKUP($I6,'predicted contributions sorted'!$A$3:$CZ$201,19)</f>
        <v>-1.3333333333334476</v>
      </c>
      <c r="AB6" s="18">
        <f>VLOOKUP($I6,'predicted contributions sorted'!$A$3:$CZ$201,20)</f>
        <v>2.6666666666665577</v>
      </c>
      <c r="AC6" s="18">
        <f>VLOOKUP($I6,'predicted contributions sorted'!$A$3:$CZ$201,21)</f>
        <v>8.0000000000003268</v>
      </c>
      <c r="AD6" s="18">
        <f>VLOOKUP($I6,'predicted contributions sorted'!$A$3:$CZ$201,22)</f>
        <v>-22.000000000002451</v>
      </c>
      <c r="AE6" s="18">
        <f>VLOOKUP($I6,'predicted contributions sorted'!$A$3:$CZ$201,23)</f>
        <v>-53.833333333336348</v>
      </c>
      <c r="AF6" s="18">
        <f>VLOOKUP($I6,'predicted contributions sorted'!$A$3:$CZ$201,24)</f>
        <v>0</v>
      </c>
      <c r="AG6" s="18">
        <f>VLOOKUP($I6,'predicted contributions sorted'!$A$3:$CZ$201,25)</f>
        <v>-280.58333333335713</v>
      </c>
      <c r="AH6" s="18">
        <f>VLOOKUP($I6,'predicted contributions sorted'!$A$3:$CZ$201,26)</f>
        <v>-6.3888888888894968</v>
      </c>
      <c r="AI6" s="18">
        <f>VLOOKUP($I6,'predicted contributions sorted'!$A$3:$CZ$201,27)</f>
        <v>-11.944444444445601</v>
      </c>
      <c r="AJ6" s="18">
        <f>VLOOKUP($I6,'predicted contributions sorted'!$A$3:$CZ$201,28)</f>
        <v>132.63888888888238</v>
      </c>
      <c r="AK6" s="18">
        <f>VLOOKUP($I6,'predicted contributions sorted'!$A$3:$CZ$201,29)</f>
        <v>3.3333333333330728</v>
      </c>
      <c r="AL6" s="18">
        <f>VLOOKUP($I6,'predicted contributions sorted'!$A$3:$CZ$201,30)</f>
        <v>0.80555555555557135</v>
      </c>
      <c r="AM6" s="18">
        <f>VLOOKUP($I6,'predicted contributions sorted'!$A$3:$CZ$201,31)</f>
        <v>-159.08333333336486</v>
      </c>
      <c r="AN6" s="18">
        <f>VLOOKUP($I6,'predicted contributions sorted'!$A$3:$CZ$201,32)</f>
        <v>232.444444444417</v>
      </c>
      <c r="AO6" s="18">
        <f>VLOOKUP($I6,'predicted contributions sorted'!$A$3:$CZ$201,33)</f>
        <v>-0.99999999999997247</v>
      </c>
      <c r="AP6" s="18">
        <f>VLOOKUP($I6,'predicted contributions sorted'!$A$3:$CZ$201,34)</f>
        <v>-0.99999999999997247</v>
      </c>
      <c r="AQ6" s="18">
        <f>VLOOKUP($I6,'predicted contributions sorted'!$A$3:$CZ$201,35)</f>
        <v>-0.99999999999997247</v>
      </c>
      <c r="AR6" s="18">
        <f>VLOOKUP($I6,'predicted contributions sorted'!$A$3:$CZ$201,36)</f>
        <v>-0.99999999999997247</v>
      </c>
      <c r="AS6" s="18">
        <f>VLOOKUP($I6,'predicted contributions sorted'!$A$3:$CZ$201,37)</f>
        <v>-0.99999999999997247</v>
      </c>
      <c r="AT6" s="18">
        <f>VLOOKUP($I6,'predicted contributions sorted'!$A$3:$CZ$201,38)</f>
        <v>-0.99999999999997247</v>
      </c>
      <c r="AU6" s="18">
        <f>VLOOKUP($I6,'predicted contributions sorted'!$A$3:$CZ$201,39)</f>
        <v>-0.99999999999997247</v>
      </c>
      <c r="AV6" s="18">
        <f>VLOOKUP($I6,'predicted contributions sorted'!$A$3:$CZ$201,40)</f>
        <v>-0.99999999999997247</v>
      </c>
      <c r="AW6" s="18">
        <f>VLOOKUP($I6,'predicted contributions sorted'!$A$3:$CZ$201,41)</f>
        <v>-0.99999999999997247</v>
      </c>
      <c r="AX6" s="18">
        <f>VLOOKUP($I6,'predicted contributions sorted'!$A$3:$CZ$201,42)</f>
        <v>-0.99999999999997247</v>
      </c>
      <c r="AY6" s="18">
        <f>VLOOKUP($I6,'predicted contributions sorted'!$A$3:$CZ$201,43)</f>
        <v>1.666666666666905</v>
      </c>
      <c r="AZ6" s="18">
        <f>VLOOKUP($I6,'predicted contributions sorted'!$A$3:$CZ$201,44)</f>
        <v>19.999999999998252</v>
      </c>
      <c r="BA6" s="18">
        <f>VLOOKUP($I6,'predicted contributions sorted'!$A$3:$CZ$201,45)</f>
        <v>-4.1666666666696646</v>
      </c>
      <c r="BB6" s="18">
        <f>VLOOKUP($I6,'predicted contributions sorted'!$A$3:$CZ$201,46)</f>
        <v>-1</v>
      </c>
      <c r="BC6" s="18">
        <f>VLOOKUP($I6,'predicted contributions sorted'!$A$3:$CZ$201,47)</f>
        <v>-1</v>
      </c>
      <c r="BD6" s="18">
        <f>VLOOKUP($I6,'predicted contributions sorted'!$A$3:$CZ$201,48)</f>
        <v>-1</v>
      </c>
      <c r="BE6" s="18">
        <f>VLOOKUP($I6,'predicted contributions sorted'!$A$3:$CZ$201,49)</f>
        <v>-1</v>
      </c>
      <c r="BF6" s="18">
        <f>VLOOKUP($I6,'predicted contributions sorted'!$A$3:$CZ$201,50)</f>
        <v>0.33333333333330417</v>
      </c>
      <c r="BG6" s="18">
        <f>VLOOKUP($I6,'predicted contributions sorted'!$A$3:$CZ$201,51)</f>
        <v>2.7222222222219545</v>
      </c>
      <c r="BH6" s="18">
        <f>VLOOKUP($I6,'predicted contributions sorted'!$A$3:$CZ$201,52)</f>
        <v>-15.27777777777834</v>
      </c>
      <c r="BI6" s="18">
        <f>VLOOKUP($I6,'predicted contributions sorted'!$A$3:$CZ$201,53)</f>
        <v>-1.0833333333335595</v>
      </c>
      <c r="BJ6" s="18">
        <f>VLOOKUP($I6,'predicted contributions sorted'!$A$3:$CZ$201,54)</f>
        <v>-5.6666666666669094</v>
      </c>
      <c r="BK6" s="18">
        <f>VLOOKUP($I6,'predicted contributions sorted'!$A$3:$CZ$201,55)</f>
        <v>-13.47222222222922</v>
      </c>
      <c r="BL6" s="18">
        <f>VLOOKUP($I6,'predicted contributions sorted'!$A$3:$CZ$201,56)</f>
        <v>-218.05555555556441</v>
      </c>
      <c r="BM6" s="18">
        <f>VLOOKUP($I6,'predicted contributions sorted'!$A$3:$CZ$201,57)</f>
        <v>-0.99999999999997247</v>
      </c>
    </row>
    <row r="7" spans="1:65" x14ac:dyDescent="0.25">
      <c r="A7" s="62"/>
      <c r="B7" s="62"/>
      <c r="C7" s="63">
        <f>VLOOKUP($A$2,q_match_data,2,FALSE)</f>
        <v>1729</v>
      </c>
      <c r="D7" s="63">
        <f>VLOOKUP($A$2,q_match_data,3,FALSE)</f>
        <v>319</v>
      </c>
      <c r="E7" s="63">
        <f>VLOOKUP($A$2,q_match_data,4,FALSE)</f>
        <v>3467</v>
      </c>
      <c r="F7" s="62"/>
      <c r="H7" s="15" t="s">
        <v>46</v>
      </c>
      <c r="I7" s="15">
        <f>D7</f>
        <v>319</v>
      </c>
      <c r="J7" s="15" t="str">
        <f>VLOOKUP(I7,'seed values sorted'!$A$3:$ZZ$8231,2)</f>
        <v>Big Bad Bob</v>
      </c>
      <c r="K7" s="20">
        <f>VLOOKUP($I7,'predicted contributions sorted'!$A$3:$CZ$201,3)</f>
        <v>1620.3677235714163</v>
      </c>
      <c r="L7" s="18">
        <f>VLOOKUP($I7,'predicted contributions sorted'!$A$3:$CZ$201,4)</f>
        <v>-541.11111111112746</v>
      </c>
      <c r="M7" s="18">
        <f>VLOOKUP($I7,'predicted contributions sorted'!$A$3:$CZ$201,5)</f>
        <v>-898.44444444446844</v>
      </c>
      <c r="N7" s="18">
        <f>VLOOKUP($I7,'predicted contributions sorted'!$A$3:$CZ$201,6)</f>
        <v>-5.3333333333334938</v>
      </c>
      <c r="O7" s="18">
        <f>VLOOKUP($I7,'predicted contributions sorted'!$A$3:$CZ$201,7)</f>
        <v>-47.666666666668242</v>
      </c>
      <c r="P7" s="18">
        <f>VLOOKUP($I7,'predicted contributions sorted'!$A$3:$CZ$201,8)</f>
        <v>-404.55555555556458</v>
      </c>
      <c r="Q7" s="18">
        <f>VLOOKUP($I7,'predicted contributions sorted'!$A$3:$CZ$201,9)</f>
        <v>-45.000000000001471</v>
      </c>
      <c r="R7" s="18">
        <f>VLOOKUP($I7,'predicted contributions sorted'!$A$3:$CZ$201,10)</f>
        <v>-1</v>
      </c>
      <c r="S7" s="18">
        <f>VLOOKUP($I7,'predicted contributions sorted'!$A$3:$CZ$201,11)</f>
        <v>-1</v>
      </c>
      <c r="T7" s="18">
        <f>VLOOKUP($I7,'predicted contributions sorted'!$A$3:$CZ$201,12)</f>
        <v>-1</v>
      </c>
      <c r="U7" s="18">
        <f>VLOOKUP($I7,'predicted contributions sorted'!$A$3:$CZ$201,13)</f>
        <v>-1.2222222222222341</v>
      </c>
      <c r="V7" s="18">
        <f>VLOOKUP($I7,'predicted contributions sorted'!$A$3:$CZ$201,14)</f>
        <v>-1</v>
      </c>
      <c r="W7" s="18">
        <f>VLOOKUP($I7,'predicted contributions sorted'!$A$3:$CZ$201,15)</f>
        <v>-1</v>
      </c>
      <c r="X7" s="18">
        <f>VLOOKUP($I7,'predicted contributions sorted'!$A$3:$CZ$201,16)</f>
        <v>-11.66666666666702</v>
      </c>
      <c r="Y7" s="18">
        <f>VLOOKUP($I7,'predicted contributions sorted'!$A$3:$CZ$201,17)</f>
        <v>-1</v>
      </c>
      <c r="Z7" s="18">
        <f>VLOOKUP($I7,'predicted contributions sorted'!$A$3:$CZ$201,18)</f>
        <v>-12.666666666667222</v>
      </c>
      <c r="AA7" s="18">
        <f>VLOOKUP($I7,'predicted contributions sorted'!$A$3:$CZ$201,19)</f>
        <v>-1.3333333333333899</v>
      </c>
      <c r="AB7" s="18">
        <f>VLOOKUP($I7,'predicted contributions sorted'!$A$3:$CZ$201,20)</f>
        <v>-5.3333333333333854</v>
      </c>
      <c r="AC7" s="18">
        <f>VLOOKUP($I7,'predicted contributions sorted'!$A$3:$CZ$201,21)</f>
        <v>1.4388490399142029E-13</v>
      </c>
      <c r="AD7" s="18">
        <f>VLOOKUP($I7,'predicted contributions sorted'!$A$3:$CZ$201,22)</f>
        <v>-36.000000000001215</v>
      </c>
      <c r="AE7" s="18">
        <f>VLOOKUP($I7,'predicted contributions sorted'!$A$3:$CZ$201,23)</f>
        <v>-31.333333333334991</v>
      </c>
      <c r="AF7" s="18">
        <f>VLOOKUP($I7,'predicted contributions sorted'!$A$3:$CZ$201,24)</f>
        <v>0</v>
      </c>
      <c r="AG7" s="18">
        <f>VLOOKUP($I7,'predicted contributions sorted'!$A$3:$CZ$201,25)</f>
        <v>-171.33333333333997</v>
      </c>
      <c r="AH7" s="18">
        <f>VLOOKUP($I7,'predicted contributions sorted'!$A$3:$CZ$201,26)</f>
        <v>2.7777777777776036</v>
      </c>
      <c r="AI7" s="18">
        <f>VLOOKUP($I7,'predicted contributions sorted'!$A$3:$CZ$201,27)</f>
        <v>-11.111111111111747</v>
      </c>
      <c r="AJ7" s="18">
        <f>VLOOKUP($I7,'predicted contributions sorted'!$A$3:$CZ$201,28)</f>
        <v>-214.77777777777891</v>
      </c>
      <c r="AK7" s="18">
        <f>VLOOKUP($I7,'predicted contributions sorted'!$A$3:$CZ$201,29)</f>
        <v>-6.6666666666667673</v>
      </c>
      <c r="AL7" s="18">
        <f>VLOOKUP($I7,'predicted contributions sorted'!$A$3:$CZ$201,30)</f>
        <v>-0.1111111111110954</v>
      </c>
      <c r="AM7" s="18">
        <f>VLOOKUP($I7,'predicted contributions sorted'!$A$3:$CZ$201,31)</f>
        <v>-397.33333333334178</v>
      </c>
      <c r="AN7" s="18">
        <f>VLOOKUP($I7,'predicted contributions sorted'!$A$3:$CZ$201,32)</f>
        <v>-742.88888888891006</v>
      </c>
      <c r="AO7" s="18">
        <f>VLOOKUP($I7,'predicted contributions sorted'!$A$3:$CZ$201,33)</f>
        <v>-1.0000000000002309</v>
      </c>
      <c r="AP7" s="18">
        <f>VLOOKUP($I7,'predicted contributions sorted'!$A$3:$CZ$201,34)</f>
        <v>-1.0000000000002309</v>
      </c>
      <c r="AQ7" s="18">
        <f>VLOOKUP($I7,'predicted contributions sorted'!$A$3:$CZ$201,35)</f>
        <v>-1.0000000000002309</v>
      </c>
      <c r="AR7" s="18">
        <f>VLOOKUP($I7,'predicted contributions sorted'!$A$3:$CZ$201,36)</f>
        <v>-1.0000000000002309</v>
      </c>
      <c r="AS7" s="18">
        <f>VLOOKUP($I7,'predicted contributions sorted'!$A$3:$CZ$201,37)</f>
        <v>-1.0000000000002309</v>
      </c>
      <c r="AT7" s="18">
        <f>VLOOKUP($I7,'predicted contributions sorted'!$A$3:$CZ$201,38)</f>
        <v>-1.0000000000002309</v>
      </c>
      <c r="AU7" s="18">
        <f>VLOOKUP($I7,'predicted contributions sorted'!$A$3:$CZ$201,39)</f>
        <v>-1.0000000000002309</v>
      </c>
      <c r="AV7" s="18">
        <f>VLOOKUP($I7,'predicted contributions sorted'!$A$3:$CZ$201,40)</f>
        <v>-1.0000000000002309</v>
      </c>
      <c r="AW7" s="18">
        <f>VLOOKUP($I7,'predicted contributions sorted'!$A$3:$CZ$201,41)</f>
        <v>-1.0000000000002309</v>
      </c>
      <c r="AX7" s="18">
        <f>VLOOKUP($I7,'predicted contributions sorted'!$A$3:$CZ$201,42)</f>
        <v>-1.0000000000002309</v>
      </c>
      <c r="AY7" s="18">
        <f>VLOOKUP($I7,'predicted contributions sorted'!$A$3:$CZ$201,43)</f>
        <v>1.6666666666667695</v>
      </c>
      <c r="AZ7" s="18">
        <f>VLOOKUP($I7,'predicted contributions sorted'!$A$3:$CZ$201,44)</f>
        <v>-40.000000000000817</v>
      </c>
      <c r="BA7" s="18">
        <f>VLOOKUP($I7,'predicted contributions sorted'!$A$3:$CZ$201,45)</f>
        <v>-6.6666666666674317</v>
      </c>
      <c r="BB7" s="18">
        <f>VLOOKUP($I7,'predicted contributions sorted'!$A$3:$CZ$201,46)</f>
        <v>-1</v>
      </c>
      <c r="BC7" s="18">
        <f>VLOOKUP($I7,'predicted contributions sorted'!$A$3:$CZ$201,47)</f>
        <v>-1</v>
      </c>
      <c r="BD7" s="18">
        <f>VLOOKUP($I7,'predicted contributions sorted'!$A$3:$CZ$201,48)</f>
        <v>-1</v>
      </c>
      <c r="BE7" s="18">
        <f>VLOOKUP($I7,'predicted contributions sorted'!$A$3:$CZ$201,49)</f>
        <v>-1</v>
      </c>
      <c r="BF7" s="18">
        <f>VLOOKUP($I7,'predicted contributions sorted'!$A$3:$CZ$201,50)</f>
        <v>-0.66666666666668029</v>
      </c>
      <c r="BG7" s="18">
        <f>VLOOKUP($I7,'predicted contributions sorted'!$A$3:$CZ$201,51)</f>
        <v>-8.4444444444445814</v>
      </c>
      <c r="BH7" s="18">
        <f>VLOOKUP($I7,'predicted contributions sorted'!$A$3:$CZ$201,52)</f>
        <v>-0.44444444444469067</v>
      </c>
      <c r="BI7" s="18">
        <f>VLOOKUP($I7,'predicted contributions sorted'!$A$3:$CZ$201,53)</f>
        <v>-3.3333333333334427</v>
      </c>
      <c r="BJ7" s="18">
        <f>VLOOKUP($I7,'predicted contributions sorted'!$A$3:$CZ$201,54)</f>
        <v>-1.6666666666667829</v>
      </c>
      <c r="BK7" s="18">
        <f>VLOOKUP($I7,'predicted contributions sorted'!$A$3:$CZ$201,55)</f>
        <v>-125.55555555555898</v>
      </c>
      <c r="BL7" s="18">
        <f>VLOOKUP($I7,'predicted contributions sorted'!$A$3:$CZ$201,56)</f>
        <v>-43.888888888893021</v>
      </c>
      <c r="BM7" s="18">
        <f>VLOOKUP($I7,'predicted contributions sorted'!$A$3:$CZ$201,57)</f>
        <v>-1.0000000000002309</v>
      </c>
    </row>
    <row r="8" spans="1:65" x14ac:dyDescent="0.25">
      <c r="A8" s="62"/>
      <c r="B8" s="31" t="s">
        <v>33</v>
      </c>
      <c r="C8" s="62">
        <f>INDEX(rankings!$C:$C,MATCH(C7,rankings!$A:$A,0),1)</f>
        <v>10</v>
      </c>
      <c r="D8" s="62">
        <f>INDEX(rankings!$C:$C,MATCH(D7,rankings!$A:$A,0),1)</f>
        <v>4</v>
      </c>
      <c r="E8" s="62">
        <f>INDEX(rankings!$C:$C,MATCH(E7,rankings!$A:$A,0),1)</f>
        <v>7</v>
      </c>
      <c r="F8" s="62"/>
      <c r="H8" s="15" t="s">
        <v>47</v>
      </c>
      <c r="I8" s="15">
        <f>E7</f>
        <v>3467</v>
      </c>
      <c r="J8" s="15" t="str">
        <f>VLOOKUP(I8,'seed values sorted'!$A$3:$ZZ$8231,2)</f>
        <v>Windham Windup</v>
      </c>
      <c r="K8" s="20">
        <f>VLOOKUP($I8,'predicted contributions sorted'!$A$3:$CZ$201,3)</f>
        <v>1589.6035871321169</v>
      </c>
      <c r="L8" s="18">
        <f>VLOOKUP($I8,'predicted contributions sorted'!$A$3:$CZ$201,4)</f>
        <v>1195.3888888889592</v>
      </c>
      <c r="M8" s="18">
        <f>VLOOKUP($I8,'predicted contributions sorted'!$A$3:$CZ$201,5)</f>
        <v>873.05555555560568</v>
      </c>
      <c r="N8" s="18">
        <f>VLOOKUP($I8,'predicted contributions sorted'!$A$3:$CZ$201,6)</f>
        <v>8.6666666666672114</v>
      </c>
      <c r="O8" s="18">
        <f>VLOOKUP($I8,'predicted contributions sorted'!$A$3:$CZ$201,7)</f>
        <v>91.333333333339567</v>
      </c>
      <c r="P8" s="18">
        <f>VLOOKUP($I8,'predicted contributions sorted'!$A$3:$CZ$201,8)</f>
        <v>787.94444444448959</v>
      </c>
      <c r="Q8" s="18">
        <f>VLOOKUP($I8,'predicted contributions sorted'!$A$3:$CZ$201,9)</f>
        <v>55.000000000005983</v>
      </c>
      <c r="R8" s="18">
        <f>VLOOKUP($I8,'predicted contributions sorted'!$A$3:$CZ$201,10)</f>
        <v>-1</v>
      </c>
      <c r="S8" s="18">
        <f>VLOOKUP($I8,'predicted contributions sorted'!$A$3:$CZ$201,11)</f>
        <v>-1</v>
      </c>
      <c r="T8" s="18">
        <f>VLOOKUP($I8,'predicted contributions sorted'!$A$3:$CZ$201,12)</f>
        <v>-1</v>
      </c>
      <c r="U8" s="18">
        <f>VLOOKUP($I8,'predicted contributions sorted'!$A$3:$CZ$201,13)</f>
        <v>1.7777777777779162</v>
      </c>
      <c r="V8" s="18">
        <f>VLOOKUP($I8,'predicted contributions sorted'!$A$3:$CZ$201,14)</f>
        <v>-1</v>
      </c>
      <c r="W8" s="18">
        <f>VLOOKUP($I8,'predicted contributions sorted'!$A$3:$CZ$201,15)</f>
        <v>-1</v>
      </c>
      <c r="X8" s="18">
        <f>VLOOKUP($I8,'predicted contributions sorted'!$A$3:$CZ$201,16)</f>
        <v>33.333333333335851</v>
      </c>
      <c r="Y8" s="18">
        <f>VLOOKUP($I8,'predicted contributions sorted'!$A$3:$CZ$201,17)</f>
        <v>-1</v>
      </c>
      <c r="Z8" s="18">
        <f>VLOOKUP($I8,'predicted contributions sorted'!$A$3:$CZ$201,18)</f>
        <v>26.333333333335013</v>
      </c>
      <c r="AA8" s="18">
        <f>VLOOKUP($I8,'predicted contributions sorted'!$A$3:$CZ$201,19)</f>
        <v>2.6666666666668384</v>
      </c>
      <c r="AB8" s="18">
        <f>VLOOKUP($I8,'predicted contributions sorted'!$A$3:$CZ$201,20)</f>
        <v>2.6666666666668419</v>
      </c>
      <c r="AC8" s="18">
        <f>VLOOKUP($I8,'predicted contributions sorted'!$A$3:$CZ$201,21)</f>
        <v>-8.0000000000004405</v>
      </c>
      <c r="AD8" s="18">
        <f>VLOOKUP($I8,'predicted contributions sorted'!$A$3:$CZ$201,22)</f>
        <v>58.000000000003709</v>
      </c>
      <c r="AE8" s="18">
        <f>VLOOKUP($I8,'predicted contributions sorted'!$A$3:$CZ$201,23)</f>
        <v>83.66666666667129</v>
      </c>
      <c r="AF8" s="18">
        <f>VLOOKUP($I8,'predicted contributions sorted'!$A$3:$CZ$201,24)</f>
        <v>0</v>
      </c>
      <c r="AG8" s="18">
        <f>VLOOKUP($I8,'predicted contributions sorted'!$A$3:$CZ$201,25)</f>
        <v>568.16666666669812</v>
      </c>
      <c r="AH8" s="18">
        <f>VLOOKUP($I8,'predicted contributions sorted'!$A$3:$CZ$201,26)</f>
        <v>2.7777777777783719</v>
      </c>
      <c r="AI8" s="18">
        <f>VLOOKUP($I8,'predicted contributions sorted'!$A$3:$CZ$201,27)</f>
        <v>23.888888888890598</v>
      </c>
      <c r="AJ8" s="18">
        <f>VLOOKUP($I8,'predicted contributions sorted'!$A$3:$CZ$201,28)</f>
        <v>163.72222222223087</v>
      </c>
      <c r="AK8" s="18">
        <f>VLOOKUP($I8,'predicted contributions sorted'!$A$3:$CZ$201,29)</f>
        <v>3.3333333333337123</v>
      </c>
      <c r="AL8" s="18">
        <f>VLOOKUP($I8,'predicted contributions sorted'!$A$3:$CZ$201,30)</f>
        <v>-0.61111111111114091</v>
      </c>
      <c r="AM8" s="18">
        <f>VLOOKUP($I8,'predicted contributions sorted'!$A$3:$CZ$201,31)</f>
        <v>755.16666666670847</v>
      </c>
      <c r="AN8" s="18">
        <f>VLOOKUP($I8,'predicted contributions sorted'!$A$3:$CZ$201,32)</f>
        <v>670.11111111115395</v>
      </c>
      <c r="AO8" s="18">
        <f>VLOOKUP($I8,'predicted contributions sorted'!$A$3:$CZ$201,33)</f>
        <v>-0.99999999999989786</v>
      </c>
      <c r="AP8" s="18">
        <f>VLOOKUP($I8,'predicted contributions sorted'!$A$3:$CZ$201,34)</f>
        <v>-0.99999999999989786</v>
      </c>
      <c r="AQ8" s="18">
        <f>VLOOKUP($I8,'predicted contributions sorted'!$A$3:$CZ$201,35)</f>
        <v>-0.99999999999989786</v>
      </c>
      <c r="AR8" s="18">
        <f>VLOOKUP($I8,'predicted contributions sorted'!$A$3:$CZ$201,36)</f>
        <v>-0.99999999999989786</v>
      </c>
      <c r="AS8" s="18">
        <f>VLOOKUP($I8,'predicted contributions sorted'!$A$3:$CZ$201,37)</f>
        <v>-0.99999999999989786</v>
      </c>
      <c r="AT8" s="18">
        <f>VLOOKUP($I8,'predicted contributions sorted'!$A$3:$CZ$201,38)</f>
        <v>-0.99999999999989786</v>
      </c>
      <c r="AU8" s="18">
        <f>VLOOKUP($I8,'predicted contributions sorted'!$A$3:$CZ$201,39)</f>
        <v>-0.99999999999989786</v>
      </c>
      <c r="AV8" s="18">
        <f>VLOOKUP($I8,'predicted contributions sorted'!$A$3:$CZ$201,40)</f>
        <v>-0.99999999999989786</v>
      </c>
      <c r="AW8" s="18">
        <f>VLOOKUP($I8,'predicted contributions sorted'!$A$3:$CZ$201,41)</f>
        <v>-0.99999999999989786</v>
      </c>
      <c r="AX8" s="18">
        <f>VLOOKUP($I8,'predicted contributions sorted'!$A$3:$CZ$201,42)</f>
        <v>-0.99999999999989786</v>
      </c>
      <c r="AY8" s="18">
        <f>VLOOKUP($I8,'predicted contributions sorted'!$A$3:$CZ$201,43)</f>
        <v>-3.3333333333336679</v>
      </c>
      <c r="AZ8" s="18">
        <f>VLOOKUP($I8,'predicted contributions sorted'!$A$3:$CZ$201,44)</f>
        <v>20.000000000002593</v>
      </c>
      <c r="BA8" s="18">
        <f>VLOOKUP($I8,'predicted contributions sorted'!$A$3:$CZ$201,45)</f>
        <v>38.333333333337052</v>
      </c>
      <c r="BB8" s="18">
        <f>VLOOKUP($I8,'predicted contributions sorted'!$A$3:$CZ$201,46)</f>
        <v>-1</v>
      </c>
      <c r="BC8" s="18">
        <f>VLOOKUP($I8,'predicted contributions sorted'!$A$3:$CZ$201,47)</f>
        <v>-1</v>
      </c>
      <c r="BD8" s="18">
        <f>VLOOKUP($I8,'predicted contributions sorted'!$A$3:$CZ$201,48)</f>
        <v>-1</v>
      </c>
      <c r="BE8" s="18">
        <f>VLOOKUP($I8,'predicted contributions sorted'!$A$3:$CZ$201,49)</f>
        <v>-1</v>
      </c>
      <c r="BF8" s="18">
        <f>VLOOKUP($I8,'predicted contributions sorted'!$A$3:$CZ$201,50)</f>
        <v>0.33333333333337656</v>
      </c>
      <c r="BG8" s="18">
        <f>VLOOKUP($I8,'predicted contributions sorted'!$A$3:$CZ$201,51)</f>
        <v>5.5555555555559355</v>
      </c>
      <c r="BH8" s="18">
        <f>VLOOKUP($I8,'predicted contributions sorted'!$A$3:$CZ$201,52)</f>
        <v>15.555555555556396</v>
      </c>
      <c r="BI8" s="18">
        <f>VLOOKUP($I8,'predicted contributions sorted'!$A$3:$CZ$201,53)</f>
        <v>4.1666666666670018</v>
      </c>
      <c r="BJ8" s="18">
        <f>VLOOKUP($I8,'predicted contributions sorted'!$A$3:$CZ$201,54)</f>
        <v>7.3333333333336821</v>
      </c>
      <c r="BK8" s="18">
        <f>VLOOKUP($I8,'predicted contributions sorted'!$A$3:$CZ$201,55)</f>
        <v>131.94444444445475</v>
      </c>
      <c r="BL8" s="18">
        <f>VLOOKUP($I8,'predicted contributions sorted'!$A$3:$CZ$201,56)</f>
        <v>261.11111111112405</v>
      </c>
      <c r="BM8" s="18">
        <f>VLOOKUP($I8,'predicted contributions sorted'!$A$3:$CZ$201,57)</f>
        <v>-0.99999999999989786</v>
      </c>
    </row>
    <row r="9" spans="1:65" x14ac:dyDescent="0.25">
      <c r="A9" s="62"/>
      <c r="B9" s="31" t="s">
        <v>2810</v>
      </c>
      <c r="C9" s="62">
        <f>INDEX(rankings!$D:$D,MATCH(C7,rankings!$A:$A,0),1)</f>
        <v>1.33</v>
      </c>
      <c r="D9" s="62">
        <f>INDEX(rankings!$D:$D,MATCH(D7,rankings!$A:$A,0),1)</f>
        <v>1.33</v>
      </c>
      <c r="E9" s="62">
        <f>INDEX(rankings!$D:$D,MATCH(E7,rankings!$A:$A,0),1)</f>
        <v>1.33</v>
      </c>
      <c r="F9" s="62"/>
      <c r="H9" s="14" t="s">
        <v>48</v>
      </c>
      <c r="I9" s="14">
        <f>C22</f>
        <v>4905</v>
      </c>
      <c r="J9" s="14" t="str">
        <f>VLOOKUP(I9,'seed values sorted'!$A$3:$ZZ$8231,2)</f>
        <v>Andromeda One</v>
      </c>
      <c r="K9" s="21">
        <f>VLOOKUP($I9,'predicted contributions sorted'!$A$3:$CZ$201,3)</f>
        <v>1557.8478302076594</v>
      </c>
      <c r="L9" s="19">
        <f>VLOOKUP($I9,'predicted contributions sorted'!$A$3:$CZ$201,4)</f>
        <v>-1337.8055555556596</v>
      </c>
      <c r="M9" s="19">
        <f>VLOOKUP($I9,'predicted contributions sorted'!$A$3:$CZ$201,5)</f>
        <v>-879.80555555562262</v>
      </c>
      <c r="N9" s="19">
        <f>VLOOKUP($I9,'predicted contributions sorted'!$A$3:$CZ$201,6)</f>
        <v>-10.166666666667442</v>
      </c>
      <c r="O9" s="19">
        <f>VLOOKUP($I9,'predicted contributions sorted'!$A$3:$CZ$201,7)</f>
        <v>-121.50000000000918</v>
      </c>
      <c r="P9" s="19">
        <f>VLOOKUP($I9,'predicted contributions sorted'!$A$3:$CZ$201,8)</f>
        <v>-908.5277777778449</v>
      </c>
      <c r="Q9" s="19">
        <f>VLOOKUP($I9,'predicted contributions sorted'!$A$3:$CZ$201,9)</f>
        <v>-69.166666666675098</v>
      </c>
      <c r="R9" s="19">
        <f>VLOOKUP($I9,'predicted contributions sorted'!$A$3:$CZ$201,10)</f>
        <v>-1</v>
      </c>
      <c r="S9" s="19">
        <f>VLOOKUP($I9,'predicted contributions sorted'!$A$3:$CZ$201,11)</f>
        <v>-1</v>
      </c>
      <c r="T9" s="19">
        <f>VLOOKUP($I9,'predicted contributions sorted'!$A$3:$CZ$201,12)</f>
        <v>-1</v>
      </c>
      <c r="U9" s="19">
        <f>VLOOKUP($I9,'predicted contributions sorted'!$A$3:$CZ$201,13)</f>
        <v>-3.6111111111113434</v>
      </c>
      <c r="V9" s="19">
        <f>VLOOKUP($I9,'predicted contributions sorted'!$A$3:$CZ$201,14)</f>
        <v>-1</v>
      </c>
      <c r="W9" s="19">
        <f>VLOOKUP($I9,'predicted contributions sorted'!$A$3:$CZ$201,15)</f>
        <v>-1</v>
      </c>
      <c r="X9" s="19">
        <f>VLOOKUP($I9,'predicted contributions sorted'!$A$3:$CZ$201,16)</f>
        <v>-50.833333333337436</v>
      </c>
      <c r="Y9" s="19">
        <f>VLOOKUP($I9,'predicted contributions sorted'!$A$3:$CZ$201,17)</f>
        <v>-1</v>
      </c>
      <c r="Z9" s="19">
        <f>VLOOKUP($I9,'predicted contributions sorted'!$A$3:$CZ$201,18)</f>
        <v>-32.666666666668959</v>
      </c>
      <c r="AA9" s="19">
        <f>VLOOKUP($I9,'predicted contributions sorted'!$A$3:$CZ$201,19)</f>
        <v>-3.3333333333335666</v>
      </c>
      <c r="AB9" s="19">
        <f>VLOOKUP($I9,'predicted contributions sorted'!$A$3:$CZ$201,20)</f>
        <v>-2.666666666666913</v>
      </c>
      <c r="AC9" s="19">
        <f>VLOOKUP($I9,'predicted contributions sorted'!$A$3:$CZ$201,21)</f>
        <v>8.0000000000006821</v>
      </c>
      <c r="AD9" s="19">
        <f>VLOOKUP($I9,'predicted contributions sorted'!$A$3:$CZ$201,22)</f>
        <v>-70.666666666671745</v>
      </c>
      <c r="AE9" s="19">
        <f>VLOOKUP($I9,'predicted contributions sorted'!$A$3:$CZ$201,23)</f>
        <v>-75.50000000000631</v>
      </c>
      <c r="AF9" s="19">
        <f>VLOOKUP($I9,'predicted contributions sorted'!$A$3:$CZ$201,24)</f>
        <v>0</v>
      </c>
      <c r="AG9" s="19">
        <f>VLOOKUP($I9,'predicted contributions sorted'!$A$3:$CZ$201,25)</f>
        <v>-616.41666666671426</v>
      </c>
      <c r="AH9" s="19">
        <f>VLOOKUP($I9,'predicted contributions sorted'!$A$3:$CZ$201,26)</f>
        <v>-13.611111111112351</v>
      </c>
      <c r="AI9" s="19">
        <f>VLOOKUP($I9,'predicted contributions sorted'!$A$3:$CZ$201,27)</f>
        <v>-34.7222222222249</v>
      </c>
      <c r="AJ9" s="19">
        <f>VLOOKUP($I9,'predicted contributions sorted'!$A$3:$CZ$201,28)</f>
        <v>-192.30555555556728</v>
      </c>
      <c r="AK9" s="19">
        <f>VLOOKUP($I9,'predicted contributions sorted'!$A$3:$CZ$201,29)</f>
        <v>-6.6666666666670693</v>
      </c>
      <c r="AL9" s="19">
        <f>VLOOKUP($I9,'predicted contributions sorted'!$A$3:$CZ$201,30)</f>
        <v>0.19444444444448905</v>
      </c>
      <c r="AM9" s="19">
        <f>VLOOKUP($I9,'predicted contributions sorted'!$A$3:$CZ$201,31)</f>
        <v>-843.25000000006173</v>
      </c>
      <c r="AN9" s="19">
        <f>VLOOKUP($I9,'predicted contributions sorted'!$A$3:$CZ$201,32)</f>
        <v>-847.11111111117066</v>
      </c>
      <c r="AO9" s="19">
        <f>VLOOKUP($I9,'predicted contributions sorted'!$A$3:$CZ$201,33)</f>
        <v>-1.000000000000119</v>
      </c>
      <c r="AP9" s="19">
        <f>VLOOKUP($I9,'predicted contributions sorted'!$A$3:$CZ$201,34)</f>
        <v>-1.000000000000119</v>
      </c>
      <c r="AQ9" s="19">
        <f>VLOOKUP($I9,'predicted contributions sorted'!$A$3:$CZ$201,35)</f>
        <v>-1.000000000000119</v>
      </c>
      <c r="AR9" s="19">
        <f>VLOOKUP($I9,'predicted contributions sorted'!$A$3:$CZ$201,36)</f>
        <v>-1.000000000000119</v>
      </c>
      <c r="AS9" s="19">
        <f>VLOOKUP($I9,'predicted contributions sorted'!$A$3:$CZ$201,37)</f>
        <v>-1.000000000000119</v>
      </c>
      <c r="AT9" s="19">
        <f>VLOOKUP($I9,'predicted contributions sorted'!$A$3:$CZ$201,38)</f>
        <v>-1.000000000000119</v>
      </c>
      <c r="AU9" s="19">
        <f>VLOOKUP($I9,'predicted contributions sorted'!$A$3:$CZ$201,39)</f>
        <v>-1.000000000000119</v>
      </c>
      <c r="AV9" s="19">
        <f>VLOOKUP($I9,'predicted contributions sorted'!$A$3:$CZ$201,40)</f>
        <v>-1.000000000000119</v>
      </c>
      <c r="AW9" s="19">
        <f>VLOOKUP($I9,'predicted contributions sorted'!$A$3:$CZ$201,41)</f>
        <v>-1.000000000000119</v>
      </c>
      <c r="AX9" s="19">
        <f>VLOOKUP($I9,'predicted contributions sorted'!$A$3:$CZ$201,42)</f>
        <v>-1.000000000000119</v>
      </c>
      <c r="AY9" s="19">
        <f>VLOOKUP($I9,'predicted contributions sorted'!$A$3:$CZ$201,43)</f>
        <v>6.6666666666671537</v>
      </c>
      <c r="AZ9" s="19">
        <f>VLOOKUP($I9,'predicted contributions sorted'!$A$3:$CZ$201,44)</f>
        <v>-20.000000000003553</v>
      </c>
      <c r="BA9" s="19">
        <f>VLOOKUP($I9,'predicted contributions sorted'!$A$3:$CZ$201,45)</f>
        <v>-55.833333333338715</v>
      </c>
      <c r="BB9" s="19">
        <f>VLOOKUP($I9,'predicted contributions sorted'!$A$3:$CZ$201,46)</f>
        <v>-1</v>
      </c>
      <c r="BC9" s="19">
        <f>VLOOKUP($I9,'predicted contributions sorted'!$A$3:$CZ$201,47)</f>
        <v>-1</v>
      </c>
      <c r="BD9" s="19">
        <f>VLOOKUP($I9,'predicted contributions sorted'!$A$3:$CZ$201,48)</f>
        <v>-1</v>
      </c>
      <c r="BE9" s="19">
        <f>VLOOKUP($I9,'predicted contributions sorted'!$A$3:$CZ$201,49)</f>
        <v>-1</v>
      </c>
      <c r="BF9" s="19">
        <f>VLOOKUP($I9,'predicted contributions sorted'!$A$3:$CZ$201,50)</f>
        <v>-0.33333333333339255</v>
      </c>
      <c r="BG9" s="19">
        <f>VLOOKUP($I9,'predicted contributions sorted'!$A$3:$CZ$201,51)</f>
        <v>-10.055555555556207</v>
      </c>
      <c r="BH9" s="19">
        <f>VLOOKUP($I9,'predicted contributions sorted'!$A$3:$CZ$201,52)</f>
        <v>-16.055555555556786</v>
      </c>
      <c r="BI9" s="19">
        <f>VLOOKUP($I9,'predicted contributions sorted'!$A$3:$CZ$201,53)</f>
        <v>-6.5833333333338455</v>
      </c>
      <c r="BJ9" s="19">
        <f>VLOOKUP($I9,'predicted contributions sorted'!$A$3:$CZ$201,54)</f>
        <v>-6.3333333333338651</v>
      </c>
      <c r="BK9" s="19">
        <f>VLOOKUP($I9,'predicted contributions sorted'!$A$3:$CZ$201,55)</f>
        <v>-214.86111111112717</v>
      </c>
      <c r="BL9" s="19">
        <f>VLOOKUP($I9,'predicted contributions sorted'!$A$3:$CZ$201,56)</f>
        <v>-238.61111111113055</v>
      </c>
      <c r="BM9" s="19">
        <f>VLOOKUP($I9,'predicted contributions sorted'!$A$3:$CZ$201,57)</f>
        <v>-1.000000000000119</v>
      </c>
    </row>
    <row r="10" spans="1:65" x14ac:dyDescent="0.25">
      <c r="A10" s="62"/>
      <c r="B10" s="31" t="s">
        <v>2821</v>
      </c>
      <c r="C10" s="64">
        <f>L6</f>
        <v>-402.19444444449675</v>
      </c>
      <c r="D10" s="64">
        <f>L7</f>
        <v>-541.11111111112746</v>
      </c>
      <c r="E10" s="64">
        <f>L8</f>
        <v>1195.3888888889592</v>
      </c>
      <c r="F10" s="62"/>
      <c r="H10" s="14" t="s">
        <v>49</v>
      </c>
      <c r="I10" s="14">
        <f>D22</f>
        <v>7314</v>
      </c>
      <c r="J10" s="14" t="str">
        <f>VLOOKUP(I10,'seed values sorted'!$A$3:$ZZ$8231,2)</f>
        <v>Tornadoes</v>
      </c>
      <c r="K10" s="21">
        <f>VLOOKUP($I10,'predicted contributions sorted'!$A$3:$CZ$201,3)</f>
        <v>1459.2204038038228</v>
      </c>
      <c r="L10" s="19">
        <f>VLOOKUP($I10,'predicted contributions sorted'!$A$3:$CZ$201,4)</f>
        <v>357.77777777779028</v>
      </c>
      <c r="M10" s="19">
        <f>VLOOKUP($I10,'predicted contributions sorted'!$A$3:$CZ$201,5)</f>
        <v>265.77777777778806</v>
      </c>
      <c r="N10" s="19">
        <f>VLOOKUP($I10,'predicted contributions sorted'!$A$3:$CZ$201,6)</f>
        <v>2.3333333333334365</v>
      </c>
      <c r="O10" s="19">
        <f>VLOOKUP($I10,'predicted contributions sorted'!$A$3:$CZ$201,7)</f>
        <v>35.000000000001158</v>
      </c>
      <c r="P10" s="19">
        <f>VLOOKUP($I10,'predicted contributions sorted'!$A$3:$CZ$201,8)</f>
        <v>273.88888888889716</v>
      </c>
      <c r="Q10" s="19">
        <f>VLOOKUP($I10,'predicted contributions sorted'!$A$3:$CZ$201,9)</f>
        <v>-1.6666666666660568</v>
      </c>
      <c r="R10" s="19">
        <f>VLOOKUP($I10,'predicted contributions sorted'!$A$3:$CZ$201,10)</f>
        <v>-1</v>
      </c>
      <c r="S10" s="19">
        <f>VLOOKUP($I10,'predicted contributions sorted'!$A$3:$CZ$201,11)</f>
        <v>-1</v>
      </c>
      <c r="T10" s="19">
        <f>VLOOKUP($I10,'predicted contributions sorted'!$A$3:$CZ$201,12)</f>
        <v>-1</v>
      </c>
      <c r="U10" s="19">
        <f>VLOOKUP($I10,'predicted contributions sorted'!$A$3:$CZ$201,13)</f>
        <v>1.5555555555555876</v>
      </c>
      <c r="V10" s="19">
        <f>VLOOKUP($I10,'predicted contributions sorted'!$A$3:$CZ$201,14)</f>
        <v>-1</v>
      </c>
      <c r="W10" s="19">
        <f>VLOOKUP($I10,'predicted contributions sorted'!$A$3:$CZ$201,15)</f>
        <v>-1</v>
      </c>
      <c r="X10" s="19">
        <f>VLOOKUP($I10,'predicted contributions sorted'!$A$3:$CZ$201,16)</f>
        <v>11.666666666667119</v>
      </c>
      <c r="Y10" s="19">
        <f>VLOOKUP($I10,'predicted contributions sorted'!$A$3:$CZ$201,17)</f>
        <v>-1</v>
      </c>
      <c r="Z10" s="19">
        <f>VLOOKUP($I10,'predicted contributions sorted'!$A$3:$CZ$201,18)</f>
        <v>6.3333333333336466</v>
      </c>
      <c r="AA10" s="19">
        <f>VLOOKUP($I10,'predicted contributions sorted'!$A$3:$CZ$201,19)</f>
        <v>0.66666666666669894</v>
      </c>
      <c r="AB10" s="19">
        <f>VLOOKUP($I10,'predicted contributions sorted'!$A$3:$CZ$201,20)</f>
        <v>5.3333333333333712</v>
      </c>
      <c r="AC10" s="19">
        <f>VLOOKUP($I10,'predicted contributions sorted'!$A$3:$CZ$201,21)</f>
        <v>-7.9936057773011271E-14</v>
      </c>
      <c r="AD10" s="19">
        <f>VLOOKUP($I10,'predicted contributions sorted'!$A$3:$CZ$201,22)</f>
        <v>23.333333333334036</v>
      </c>
      <c r="AE10" s="19">
        <f>VLOOKUP($I10,'predicted contributions sorted'!$A$3:$CZ$201,23)</f>
        <v>38.000000000000917</v>
      </c>
      <c r="AF10" s="19">
        <f>VLOOKUP($I10,'predicted contributions sorted'!$A$3:$CZ$201,24)</f>
        <v>0</v>
      </c>
      <c r="AG10" s="19">
        <f>VLOOKUP($I10,'predicted contributions sorted'!$A$3:$CZ$201,25)</f>
        <v>122.33333333333928</v>
      </c>
      <c r="AH10" s="19">
        <f>VLOOKUP($I10,'predicted contributions sorted'!$A$3:$CZ$201,26)</f>
        <v>-9.4444444444443558</v>
      </c>
      <c r="AI10" s="19">
        <f>VLOOKUP($I10,'predicted contributions sorted'!$A$3:$CZ$201,27)</f>
        <v>11.1111111111114</v>
      </c>
      <c r="AJ10" s="19">
        <f>VLOOKUP($I10,'predicted contributions sorted'!$A$3:$CZ$201,28)</f>
        <v>136.77777777777939</v>
      </c>
      <c r="AK10" s="19">
        <f>VLOOKUP($I10,'predicted contributions sorted'!$A$3:$CZ$201,29)</f>
        <v>3.3333333333334281</v>
      </c>
      <c r="AL10" s="19">
        <f>VLOOKUP($I10,'predicted contributions sorted'!$A$3:$CZ$201,30)</f>
        <v>-0.22222222222222898</v>
      </c>
      <c r="AM10" s="19">
        <f>VLOOKUP($I10,'predicted contributions sorted'!$A$3:$CZ$201,31)</f>
        <v>270.00000000000779</v>
      </c>
      <c r="AN10" s="19">
        <f>VLOOKUP($I10,'predicted contributions sorted'!$A$3:$CZ$201,32)</f>
        <v>188.55555555556441</v>
      </c>
      <c r="AO10" s="19">
        <f>VLOOKUP($I10,'predicted contributions sorted'!$A$3:$CZ$201,33)</f>
        <v>-0.99999999999997868</v>
      </c>
      <c r="AP10" s="19">
        <f>VLOOKUP($I10,'predicted contributions sorted'!$A$3:$CZ$201,34)</f>
        <v>-0.99999999999997868</v>
      </c>
      <c r="AQ10" s="19">
        <f>VLOOKUP($I10,'predicted contributions sorted'!$A$3:$CZ$201,35)</f>
        <v>-0.99999999999997868</v>
      </c>
      <c r="AR10" s="19">
        <f>VLOOKUP($I10,'predicted contributions sorted'!$A$3:$CZ$201,36)</f>
        <v>-0.99999999999997868</v>
      </c>
      <c r="AS10" s="19">
        <f>VLOOKUP($I10,'predicted contributions sorted'!$A$3:$CZ$201,37)</f>
        <v>-0.99999999999997868</v>
      </c>
      <c r="AT10" s="19">
        <f>VLOOKUP($I10,'predicted contributions sorted'!$A$3:$CZ$201,38)</f>
        <v>-0.99999999999997868</v>
      </c>
      <c r="AU10" s="19">
        <f>VLOOKUP($I10,'predicted contributions sorted'!$A$3:$CZ$201,39)</f>
        <v>-0.99999999999997868</v>
      </c>
      <c r="AV10" s="19">
        <f>VLOOKUP($I10,'predicted contributions sorted'!$A$3:$CZ$201,40)</f>
        <v>-0.99999999999997868</v>
      </c>
      <c r="AW10" s="19">
        <f>VLOOKUP($I10,'predicted contributions sorted'!$A$3:$CZ$201,41)</f>
        <v>-0.99999999999997868</v>
      </c>
      <c r="AX10" s="19">
        <f>VLOOKUP($I10,'predicted contributions sorted'!$A$3:$CZ$201,42)</f>
        <v>-0.99999999999997868</v>
      </c>
      <c r="AY10" s="19">
        <f>VLOOKUP($I10,'predicted contributions sorted'!$A$3:$CZ$201,43)</f>
        <v>1.6666666666666097</v>
      </c>
      <c r="AZ10" s="19">
        <f>VLOOKUP($I10,'predicted contributions sorted'!$A$3:$CZ$201,44)</f>
        <v>-19.99999999999973</v>
      </c>
      <c r="BA10" s="19">
        <f>VLOOKUP($I10,'predicted contributions sorted'!$A$3:$CZ$201,45)</f>
        <v>16.666666666667059</v>
      </c>
      <c r="BB10" s="19">
        <f>VLOOKUP($I10,'predicted contributions sorted'!$A$3:$CZ$201,46)</f>
        <v>-1</v>
      </c>
      <c r="BC10" s="19">
        <f>VLOOKUP($I10,'predicted contributions sorted'!$A$3:$CZ$201,47)</f>
        <v>-1</v>
      </c>
      <c r="BD10" s="19">
        <f>VLOOKUP($I10,'predicted contributions sorted'!$A$3:$CZ$201,48)</f>
        <v>-1</v>
      </c>
      <c r="BE10" s="19">
        <f>VLOOKUP($I10,'predicted contributions sorted'!$A$3:$CZ$201,49)</f>
        <v>-1</v>
      </c>
      <c r="BF10" s="19">
        <f>VLOOKUP($I10,'predicted contributions sorted'!$A$3:$CZ$201,50)</f>
        <v>-0.33333333333332882</v>
      </c>
      <c r="BG10" s="19">
        <f>VLOOKUP($I10,'predicted contributions sorted'!$A$3:$CZ$201,51)</f>
        <v>3.7777777777778621</v>
      </c>
      <c r="BH10" s="19">
        <f>VLOOKUP($I10,'predicted contributions sorted'!$A$3:$CZ$201,52)</f>
        <v>1.7777777777779222</v>
      </c>
      <c r="BI10" s="19">
        <f>VLOOKUP($I10,'predicted contributions sorted'!$A$3:$CZ$201,53)</f>
        <v>2.6666666666667265</v>
      </c>
      <c r="BJ10" s="19">
        <f>VLOOKUP($I10,'predicted contributions sorted'!$A$3:$CZ$201,54)</f>
        <v>1.666666666666734</v>
      </c>
      <c r="BK10" s="19">
        <f>VLOOKUP($I10,'predicted contributions sorted'!$A$3:$CZ$201,55)</f>
        <v>85.555555555557461</v>
      </c>
      <c r="BL10" s="19">
        <f>VLOOKUP($I10,'predicted contributions sorted'!$A$3:$CZ$201,56)</f>
        <v>50.555555555557959</v>
      </c>
      <c r="BM10" s="19">
        <f>VLOOKUP($I10,'predicted contributions sorted'!$A$3:$CZ$201,57)</f>
        <v>-0.99999999999997868</v>
      </c>
    </row>
    <row r="11" spans="1:65" x14ac:dyDescent="0.25">
      <c r="A11" s="62"/>
      <c r="B11" s="62"/>
      <c r="C11" s="64"/>
      <c r="D11" s="64"/>
      <c r="E11" s="64"/>
      <c r="F11" s="65"/>
      <c r="H11" s="14" t="s">
        <v>50</v>
      </c>
      <c r="I11" s="14">
        <f>E22</f>
        <v>1721</v>
      </c>
      <c r="J11" s="14" t="str">
        <f>VLOOKUP(I11,'seed values sorted'!$A$3:$ZZ$8231,2)</f>
        <v>Tidal Force</v>
      </c>
      <c r="K11" s="21">
        <f>VLOOKUP($I11,'predicted contributions sorted'!$A$3:$CZ$201,3)</f>
        <v>1502.3388523505616</v>
      </c>
      <c r="L11" s="19">
        <f>VLOOKUP($I11,'predicted contributions sorted'!$A$3:$CZ$201,4)</f>
        <v>1035.0277777779031</v>
      </c>
      <c r="M11" s="19">
        <f>VLOOKUP($I11,'predicted contributions sorted'!$A$3:$CZ$201,5)</f>
        <v>404.0277777778291</v>
      </c>
      <c r="N11" s="19">
        <f>VLOOKUP($I11,'predicted contributions sorted'!$A$3:$CZ$201,6)</f>
        <v>7.8333333333341608</v>
      </c>
      <c r="O11" s="19">
        <f>VLOOKUP($I11,'predicted contributions sorted'!$A$3:$CZ$201,7)</f>
        <v>91.50000000000955</v>
      </c>
      <c r="P11" s="19">
        <f>VLOOKUP($I11,'predicted contributions sorted'!$A$3:$CZ$201,8)</f>
        <v>649.63888888897372</v>
      </c>
      <c r="Q11" s="19">
        <f>VLOOKUP($I11,'predicted contributions sorted'!$A$3:$CZ$201,9)</f>
        <v>105.83333333334588</v>
      </c>
      <c r="R11" s="19">
        <f>VLOOKUP($I11,'predicted contributions sorted'!$A$3:$CZ$201,10)</f>
        <v>-1</v>
      </c>
      <c r="S11" s="19">
        <f>VLOOKUP($I11,'predicted contributions sorted'!$A$3:$CZ$201,11)</f>
        <v>-1</v>
      </c>
      <c r="T11" s="19">
        <f>VLOOKUP($I11,'predicted contributions sorted'!$A$3:$CZ$201,12)</f>
        <v>-1</v>
      </c>
      <c r="U11" s="19">
        <f>VLOOKUP($I11,'predicted contributions sorted'!$A$3:$CZ$201,13)</f>
        <v>2.0555555555558733</v>
      </c>
      <c r="V11" s="19">
        <f>VLOOKUP($I11,'predicted contributions sorted'!$A$3:$CZ$201,14)</f>
        <v>-1</v>
      </c>
      <c r="W11" s="19">
        <f>VLOOKUP($I11,'predicted contributions sorted'!$A$3:$CZ$201,15)</f>
        <v>-1</v>
      </c>
      <c r="X11" s="19">
        <f>VLOOKUP($I11,'predicted contributions sorted'!$A$3:$CZ$201,16)</f>
        <v>44.16666666667183</v>
      </c>
      <c r="Y11" s="19">
        <f>VLOOKUP($I11,'predicted contributions sorted'!$A$3:$CZ$201,17)</f>
        <v>-1</v>
      </c>
      <c r="Z11" s="19">
        <f>VLOOKUP($I11,'predicted contributions sorted'!$A$3:$CZ$201,18)</f>
        <v>26.333333333335336</v>
      </c>
      <c r="AA11" s="19">
        <f>VLOOKUP($I11,'predicted contributions sorted'!$A$3:$CZ$201,19)</f>
        <v>2.6666666666668704</v>
      </c>
      <c r="AB11" s="19">
        <f>VLOOKUP($I11,'predicted contributions sorted'!$A$3:$CZ$201,20)</f>
        <v>-2.6666666666664725</v>
      </c>
      <c r="AC11" s="19">
        <f>VLOOKUP($I11,'predicted contributions sorted'!$A$3:$CZ$201,21)</f>
        <v>-8.0000000000006111</v>
      </c>
      <c r="AD11" s="19">
        <f>VLOOKUP($I11,'predicted contributions sorted'!$A$3:$CZ$201,22)</f>
        <v>47.333333333337727</v>
      </c>
      <c r="AE11" s="19">
        <f>VLOOKUP($I11,'predicted contributions sorted'!$A$3:$CZ$201,23)</f>
        <v>37.500000000005215</v>
      </c>
      <c r="AF11" s="19">
        <f>VLOOKUP($I11,'predicted contributions sorted'!$A$3:$CZ$201,24)</f>
        <v>0</v>
      </c>
      <c r="AG11" s="19">
        <f>VLOOKUP($I11,'predicted contributions sorted'!$A$3:$CZ$201,25)</f>
        <v>494.08333333339016</v>
      </c>
      <c r="AH11" s="19">
        <f>VLOOKUP($I11,'predicted contributions sorted'!$A$3:$CZ$201,26)</f>
        <v>23.05555555555685</v>
      </c>
      <c r="AI11" s="19">
        <f>VLOOKUP($I11,'predicted contributions sorted'!$A$3:$CZ$201,27)</f>
        <v>23.611111111114191</v>
      </c>
      <c r="AJ11" s="19">
        <f>VLOOKUP($I11,'predicted contributions sorted'!$A$3:$CZ$201,28)</f>
        <v>55.527777777795464</v>
      </c>
      <c r="AK11" s="19">
        <f>VLOOKUP($I11,'predicted contributions sorted'!$A$3:$CZ$201,29)</f>
        <v>3.3333333333336768</v>
      </c>
      <c r="AL11" s="19">
        <f>VLOOKUP($I11,'predicted contributions sorted'!$A$3:$CZ$201,30)</f>
        <v>2.7777777777746593E-2</v>
      </c>
      <c r="AM11" s="19">
        <f>VLOOKUP($I11,'predicted contributions sorted'!$A$3:$CZ$201,31)</f>
        <v>573.25000000007753</v>
      </c>
      <c r="AN11" s="19">
        <f>VLOOKUP($I11,'predicted contributions sorted'!$A$3:$CZ$201,32)</f>
        <v>448.55555555559846</v>
      </c>
      <c r="AO11" s="19">
        <f>VLOOKUP($I11,'predicted contributions sorted'!$A$3:$CZ$201,33)</f>
        <v>-1.000000000000524</v>
      </c>
      <c r="AP11" s="19">
        <f>VLOOKUP($I11,'predicted contributions sorted'!$A$3:$CZ$201,34)</f>
        <v>-1.000000000000524</v>
      </c>
      <c r="AQ11" s="19">
        <f>VLOOKUP($I11,'predicted contributions sorted'!$A$3:$CZ$201,35)</f>
        <v>-1.000000000000524</v>
      </c>
      <c r="AR11" s="19">
        <f>VLOOKUP($I11,'predicted contributions sorted'!$A$3:$CZ$201,36)</f>
        <v>-1.000000000000524</v>
      </c>
      <c r="AS11" s="19">
        <f>VLOOKUP($I11,'predicted contributions sorted'!$A$3:$CZ$201,37)</f>
        <v>-1.000000000000524</v>
      </c>
      <c r="AT11" s="19">
        <f>VLOOKUP($I11,'predicted contributions sorted'!$A$3:$CZ$201,38)</f>
        <v>-1.000000000000524</v>
      </c>
      <c r="AU11" s="19">
        <f>VLOOKUP($I11,'predicted contributions sorted'!$A$3:$CZ$201,39)</f>
        <v>-1.000000000000524</v>
      </c>
      <c r="AV11" s="19">
        <f>VLOOKUP($I11,'predicted contributions sorted'!$A$3:$CZ$201,40)</f>
        <v>-1.000000000000524</v>
      </c>
      <c r="AW11" s="19">
        <f>VLOOKUP($I11,'predicted contributions sorted'!$A$3:$CZ$201,41)</f>
        <v>-1.000000000000524</v>
      </c>
      <c r="AX11" s="19">
        <f>VLOOKUP($I11,'predicted contributions sorted'!$A$3:$CZ$201,42)</f>
        <v>-1.000000000000524</v>
      </c>
      <c r="AY11" s="19">
        <f>VLOOKUP($I11,'predicted contributions sorted'!$A$3:$CZ$201,43)</f>
        <v>-3.3333333333336981</v>
      </c>
      <c r="AZ11" s="19">
        <f>VLOOKUP($I11,'predicted contributions sorted'!$A$3:$CZ$201,44)</f>
        <v>40.000000000004547</v>
      </c>
      <c r="BA11" s="19">
        <f>VLOOKUP($I11,'predicted contributions sorted'!$A$3:$CZ$201,45)</f>
        <v>69.166666666675042</v>
      </c>
      <c r="BB11" s="19">
        <f>VLOOKUP($I11,'predicted contributions sorted'!$A$3:$CZ$201,46)</f>
        <v>-1</v>
      </c>
      <c r="BC11" s="19">
        <f>VLOOKUP($I11,'predicted contributions sorted'!$A$3:$CZ$201,47)</f>
        <v>-1</v>
      </c>
      <c r="BD11" s="19">
        <f>VLOOKUP($I11,'predicted contributions sorted'!$A$3:$CZ$201,48)</f>
        <v>-1</v>
      </c>
      <c r="BE11" s="19">
        <f>VLOOKUP($I11,'predicted contributions sorted'!$A$3:$CZ$201,49)</f>
        <v>-1</v>
      </c>
      <c r="BF11" s="19">
        <f>VLOOKUP($I11,'predicted contributions sorted'!$A$3:$CZ$201,50)</f>
        <v>0.66666666666674246</v>
      </c>
      <c r="BG11" s="19">
        <f>VLOOKUP($I11,'predicted contributions sorted'!$A$3:$CZ$201,51)</f>
        <v>6.2777777777784536</v>
      </c>
      <c r="BH11" s="19">
        <f>VLOOKUP($I11,'predicted contributions sorted'!$A$3:$CZ$201,52)</f>
        <v>14.277777777778965</v>
      </c>
      <c r="BI11" s="19">
        <f>VLOOKUP($I11,'predicted contributions sorted'!$A$3:$CZ$201,53)</f>
        <v>3.9166666666671248</v>
      </c>
      <c r="BJ11" s="19">
        <f>VLOOKUP($I11,'predicted contributions sorted'!$A$3:$CZ$201,54)</f>
        <v>4.6666666666671617</v>
      </c>
      <c r="BK11" s="19">
        <f>VLOOKUP($I11,'predicted contributions sorted'!$A$3:$CZ$201,55)</f>
        <v>129.30555555557038</v>
      </c>
      <c r="BL11" s="19">
        <f>VLOOKUP($I11,'predicted contributions sorted'!$A$3:$CZ$201,56)</f>
        <v>188.05555555557385</v>
      </c>
      <c r="BM11" s="19">
        <f>VLOOKUP($I11,'predicted contributions sorted'!$A$3:$CZ$201,57)</f>
        <v>-1.000000000000524</v>
      </c>
    </row>
    <row r="12" spans="1:65" x14ac:dyDescent="0.25">
      <c r="A12" s="62"/>
      <c r="B12" s="62" t="s">
        <v>66</v>
      </c>
      <c r="C12" s="62" t="s">
        <v>4071</v>
      </c>
      <c r="D12" s="62" t="s">
        <v>4072</v>
      </c>
      <c r="E12" s="62" t="s">
        <v>4073</v>
      </c>
      <c r="F12" s="62"/>
      <c r="H12" s="15" t="s">
        <v>64</v>
      </c>
      <c r="I12" s="15" t="s">
        <v>2744</v>
      </c>
      <c r="J12" s="15" t="s">
        <v>2744</v>
      </c>
      <c r="K12" s="18" t="str">
        <f>IF($B$2,"",VLOOKUP($A$2,q_match_data,110))</f>
        <v/>
      </c>
      <c r="L12" s="18" t="str">
        <f>IF($B$2,"",VLOOKUP($A$2,q_match_data,111))</f>
        <v/>
      </c>
      <c r="M12" s="18" t="str">
        <f>IF($B$2,"",VLOOKUP($A$2,q_match_data,112))</f>
        <v/>
      </c>
      <c r="N12" s="18" t="str">
        <f>IF($B$2,"",VLOOKUP($A$2,q_match_data,113))</f>
        <v/>
      </c>
      <c r="O12" s="18" t="str">
        <f>IF($B$2,"",VLOOKUP($A$2,q_match_data,114))</f>
        <v/>
      </c>
      <c r="P12" s="18" t="str">
        <f>IF($B$2,"",VLOOKUP($A$2,q_match_data,115))</f>
        <v/>
      </c>
      <c r="Q12" s="18" t="str">
        <f>IF($B$2,"",VLOOKUP($A$2,q_match_data,116))</f>
        <v/>
      </c>
      <c r="R12" s="18" t="str">
        <f>IF($B$2,"",VLOOKUP($A$2,q_match_data,117))</f>
        <v/>
      </c>
      <c r="S12" s="18" t="str">
        <f>IF($B$2,"",VLOOKUP($A$2,q_match_data,118))</f>
        <v/>
      </c>
      <c r="T12" s="18" t="str">
        <f>IF($B$2,"",VLOOKUP($A$2,q_match_data,119))</f>
        <v/>
      </c>
      <c r="U12" s="18" t="str">
        <f>IF($B$2,"",VLOOKUP($A$2,q_match_data,120))</f>
        <v/>
      </c>
      <c r="V12" s="18" t="str">
        <f>IF($B$2,"",VLOOKUP($A$2,q_match_data,121))</f>
        <v/>
      </c>
      <c r="W12" s="18" t="str">
        <f>IF($B$2,"",VLOOKUP($A$2,q_match_data,122))</f>
        <v/>
      </c>
      <c r="X12" s="18" t="str">
        <f>IF($B$2,"",VLOOKUP($A$2,q_match_data,123))</f>
        <v/>
      </c>
      <c r="Y12" s="18" t="str">
        <f>IF($B$2,"",VLOOKUP($A$2,q_match_data,124))</f>
        <v/>
      </c>
      <c r="Z12" s="18" t="str">
        <f>IF($B$2,"",VLOOKUP($A$2,q_match_data,125))</f>
        <v/>
      </c>
      <c r="AA12" s="18" t="str">
        <f>IF($B$2,"",VLOOKUP($A$2,q_match_data,126))</f>
        <v/>
      </c>
      <c r="AB12" s="18" t="str">
        <f>IF($B$2,"",VLOOKUP($A$2,q_match_data,127))</f>
        <v/>
      </c>
      <c r="AC12" s="18" t="str">
        <f>IF($B$2,"",VLOOKUP($A$2,q_match_data,128))</f>
        <v/>
      </c>
      <c r="AD12" s="18" t="str">
        <f>IF($B$2,"",VLOOKUP($A$2,q_match_data,129))</f>
        <v/>
      </c>
      <c r="AE12" s="18" t="str">
        <f>IF($B$2,"",VLOOKUP($A$2,q_match_data,130))</f>
        <v/>
      </c>
      <c r="AF12" s="18" t="str">
        <f>IF($B$2,"",VLOOKUP($A$2,q_match_data,131))</f>
        <v/>
      </c>
      <c r="AG12" s="18" t="str">
        <f>IF($B$2,"",VLOOKUP($A$2,q_match_data,132))</f>
        <v/>
      </c>
      <c r="AH12" s="18" t="str">
        <f>IF($B$2,"",VLOOKUP($A$2,q_match_data,133))</f>
        <v/>
      </c>
      <c r="AI12" s="18" t="str">
        <f>IF($B$2,"",VLOOKUP($A$2,q_match_data,134))</f>
        <v/>
      </c>
      <c r="AJ12" s="18" t="str">
        <f>IF($B$2,"",VLOOKUP($A$2,q_match_data,135))</f>
        <v/>
      </c>
      <c r="AK12" s="18" t="str">
        <f>IF($B$2,"",VLOOKUP($A$2,q_match_data,136))</f>
        <v/>
      </c>
      <c r="AL12" s="18" t="str">
        <f>IF($B$2,"",VLOOKUP($A$2,q_match_data,137))</f>
        <v/>
      </c>
      <c r="AM12" s="18" t="str">
        <f>IF($B$2,"",VLOOKUP($A$2,q_match_data,138))</f>
        <v/>
      </c>
      <c r="AN12" s="18" t="str">
        <f>IF($B$2,"",VLOOKUP($A$2,q_match_data,139))</f>
        <v/>
      </c>
      <c r="AO12" s="18" t="str">
        <f>IF($B$2,"",VLOOKUP($A$2,q_match_data,140))</f>
        <v/>
      </c>
      <c r="AP12" s="18" t="str">
        <f>IF($B$2,"",VLOOKUP($A$2,q_match_data,141))</f>
        <v/>
      </c>
      <c r="AQ12" s="18" t="str">
        <f>IF($B$2,"",VLOOKUP($A$2,q_match_data,142))</f>
        <v/>
      </c>
      <c r="AR12" s="18" t="str">
        <f>IF($B$2,"",VLOOKUP($A$2,q_match_data,143))</f>
        <v/>
      </c>
      <c r="AS12" s="18" t="str">
        <f>IF($B$2,"",VLOOKUP($A$2,q_match_data,144))</f>
        <v/>
      </c>
      <c r="AT12" s="18" t="str">
        <f>IF($B$2,"",VLOOKUP($A$2,q_match_data,145))</f>
        <v/>
      </c>
      <c r="AU12" s="18" t="str">
        <f>IF($B$2,"",VLOOKUP($A$2,q_match_data,146))</f>
        <v/>
      </c>
      <c r="AV12" s="18" t="str">
        <f>IF($B$2,"",VLOOKUP($A$2,q_match_data,147))</f>
        <v/>
      </c>
      <c r="AW12" s="18" t="str">
        <f>IF($B$2,"",VLOOKUP($A$2,q_match_data,148))</f>
        <v/>
      </c>
      <c r="AX12" s="18" t="str">
        <f>IF($B$2,"",VLOOKUP($A$2,q_match_data,149))</f>
        <v/>
      </c>
      <c r="AY12" s="18" t="str">
        <f>IF($B$2,"",VLOOKUP($A$2,q_match_data,150))</f>
        <v/>
      </c>
      <c r="AZ12" s="18" t="str">
        <f>IF($B$2,"",VLOOKUP($A$2,q_match_data,151))</f>
        <v/>
      </c>
      <c r="BA12" s="18" t="str">
        <f>IF($B$2,"",VLOOKUP($A$2,q_match_data,152))</f>
        <v/>
      </c>
      <c r="BB12" s="18" t="str">
        <f>IF($B$2,"",VLOOKUP($A$2,q_match_data,153))</f>
        <v/>
      </c>
      <c r="BC12" s="18" t="str">
        <f>IF($B$2,"",VLOOKUP($A$2,q_match_data,154))</f>
        <v/>
      </c>
      <c r="BD12" s="18" t="str">
        <f>IF($B$2,"",VLOOKUP($A$2,q_match_data,155))</f>
        <v/>
      </c>
      <c r="BE12" s="18" t="str">
        <f>IF($B$2,"",VLOOKUP($A$2,q_match_data,156))</f>
        <v/>
      </c>
      <c r="BF12" s="18" t="str">
        <f>IF($B$2,"",VLOOKUP($A$2,q_match_data,157))</f>
        <v/>
      </c>
      <c r="BG12" s="18" t="str">
        <f>IF($B$2,"",VLOOKUP($A$2,q_match_data,158))</f>
        <v/>
      </c>
      <c r="BH12" s="18" t="str">
        <f>IF($B$2,"",VLOOKUP($A$2,q_match_data,159))</f>
        <v/>
      </c>
      <c r="BI12" s="18" t="str">
        <f>IF($B$2,"",VLOOKUP($A$2,q_match_data,160))</f>
        <v/>
      </c>
      <c r="BJ12" s="18" t="str">
        <f>IF($B$2,"",VLOOKUP($A$2,q_match_data,161))</f>
        <v/>
      </c>
      <c r="BK12" s="18" t="str">
        <f>IF($B$2,"",VLOOKUP($A$2,q_match_data,162))</f>
        <v/>
      </c>
      <c r="BL12" s="18" t="str">
        <f>IF($B$2,"",VLOOKUP($A$2,q_match_data,163))</f>
        <v/>
      </c>
      <c r="BM12" s="18" t="str">
        <f>IF($B$2,"",VLOOKUP($A$2,q_match_data,164))</f>
        <v/>
      </c>
    </row>
    <row r="13" spans="1:65" x14ac:dyDescent="0.25">
      <c r="A13" s="62"/>
      <c r="B13" s="66">
        <f>IF(B2,U14,AVERAGE(B15,B17))</f>
        <v>1</v>
      </c>
      <c r="C13" s="66">
        <f>AF14</f>
        <v>0</v>
      </c>
      <c r="D13" s="66">
        <f>BF14</f>
        <v>0</v>
      </c>
      <c r="E13" s="77">
        <f>IFERROR(2*B13+C13+D13,"")</f>
        <v>2</v>
      </c>
      <c r="F13" s="62"/>
      <c r="H13" s="14" t="s">
        <v>65</v>
      </c>
      <c r="I13" s="14" t="s">
        <v>2744</v>
      </c>
      <c r="J13" s="14" t="s">
        <v>2744</v>
      </c>
      <c r="K13" s="19" t="str">
        <f>IF($B$2,"",VLOOKUP($A$2,q_match_data,161))</f>
        <v/>
      </c>
      <c r="L13" s="19" t="str">
        <f>IF($B$2,"",VLOOKUP($A$2,q_match_data,162))</f>
        <v/>
      </c>
      <c r="M13" s="19" t="str">
        <f>IF($B$2,"",VLOOKUP($A$2,q_match_data,163))</f>
        <v/>
      </c>
      <c r="N13" s="19" t="str">
        <f>IF($B$2,"",VLOOKUP($A$2,q_match_data,164))</f>
        <v/>
      </c>
      <c r="O13" s="19" t="str">
        <f>IF($B$2,"",VLOOKUP($A$2,q_match_data,165))</f>
        <v/>
      </c>
      <c r="P13" s="19" t="str">
        <f>IF($B$2,"",VLOOKUP($A$2,q_match_data,166))</f>
        <v/>
      </c>
      <c r="Q13" s="19" t="str">
        <f>IF($B$2,"",VLOOKUP($A$2,q_match_data,167))</f>
        <v/>
      </c>
      <c r="R13" s="19" t="str">
        <f>IF($B$2,"",VLOOKUP($A$2,q_match_data,168))</f>
        <v/>
      </c>
      <c r="S13" s="19" t="str">
        <f>IF($B$2,"",VLOOKUP($A$2,q_match_data,169))</f>
        <v/>
      </c>
      <c r="T13" s="19" t="str">
        <f>IF($B$2,"",VLOOKUP($A$2,q_match_data,170))</f>
        <v/>
      </c>
      <c r="U13" s="19" t="str">
        <f>IF($B$2,"",VLOOKUP($A$2,q_match_data,171))</f>
        <v/>
      </c>
      <c r="V13" s="19" t="str">
        <f>IF($B$2,"",VLOOKUP($A$2,q_match_data,172))</f>
        <v/>
      </c>
      <c r="W13" s="19" t="str">
        <f>IF($B$2,"",VLOOKUP($A$2,q_match_data,173))</f>
        <v/>
      </c>
      <c r="X13" s="19" t="str">
        <f>IF($B$2,"",VLOOKUP($A$2,q_match_data,174))</f>
        <v/>
      </c>
      <c r="Y13" s="19" t="str">
        <f>IF($B$2,"",VLOOKUP($A$2,q_match_data,175))</f>
        <v/>
      </c>
      <c r="Z13" s="19" t="str">
        <f>IF($B$2,"",VLOOKUP($A$2,q_match_data,176))</f>
        <v/>
      </c>
      <c r="AA13" s="19" t="str">
        <f>IF($B$2,"",VLOOKUP($A$2,q_match_data,177))</f>
        <v/>
      </c>
      <c r="AB13" s="19" t="str">
        <f>IF($B$2,"",VLOOKUP($A$2,q_match_data,178))</f>
        <v/>
      </c>
      <c r="AC13" s="19" t="str">
        <f>IF($B$2,"",VLOOKUP($A$2,q_match_data,179))</f>
        <v/>
      </c>
      <c r="AD13" s="19" t="str">
        <f>IF($B$2,"",VLOOKUP($A$2,q_match_data,180))</f>
        <v/>
      </c>
      <c r="AE13" s="19" t="str">
        <f>IF($B$2,"",VLOOKUP($A$2,q_match_data,181))</f>
        <v/>
      </c>
      <c r="AF13" s="19" t="str">
        <f>IF($B$2,"",VLOOKUP($A$2,q_match_data,182))</f>
        <v/>
      </c>
      <c r="AG13" s="19" t="str">
        <f>IF($B$2,"",VLOOKUP($A$2,q_match_data,183))</f>
        <v/>
      </c>
      <c r="AH13" s="19" t="str">
        <f>IF($B$2,"",VLOOKUP($A$2,q_match_data,184))</f>
        <v/>
      </c>
      <c r="AI13" s="19" t="str">
        <f>IF($B$2,"",VLOOKUP($A$2,q_match_data,185))</f>
        <v/>
      </c>
      <c r="AJ13" s="19" t="str">
        <f>IF($B$2,"",VLOOKUP($A$2,q_match_data,186))</f>
        <v/>
      </c>
      <c r="AK13" s="19" t="str">
        <f>IF($B$2,"",VLOOKUP($A$2,q_match_data,187))</f>
        <v/>
      </c>
      <c r="AL13" s="19" t="str">
        <f>IF($B$2,"",VLOOKUP($A$2,q_match_data,188))</f>
        <v/>
      </c>
      <c r="AM13" s="19" t="str">
        <f>IF($B$2,"",VLOOKUP($A$2,q_match_data,189))</f>
        <v/>
      </c>
      <c r="AN13" s="19" t="str">
        <f>IF($B$2,"",VLOOKUP($A$2,q_match_data,190))</f>
        <v/>
      </c>
      <c r="AO13" s="19" t="str">
        <f>IF($B$2,"",VLOOKUP($A$2,q_match_data,191))</f>
        <v/>
      </c>
      <c r="AP13" s="19" t="str">
        <f>IF($B$2,"",VLOOKUP($A$2,q_match_data,192))</f>
        <v/>
      </c>
      <c r="AQ13" s="19" t="str">
        <f>IF($B$2,"",VLOOKUP($A$2,q_match_data,193))</f>
        <v/>
      </c>
      <c r="AR13" s="19" t="str">
        <f>IF($B$2,"",VLOOKUP($A$2,q_match_data,194))</f>
        <v/>
      </c>
      <c r="AS13" s="19" t="str">
        <f>IF($B$2,"",VLOOKUP($A$2,q_match_data,195))</f>
        <v/>
      </c>
      <c r="AT13" s="19" t="str">
        <f>IF($B$2,"",VLOOKUP($A$2,q_match_data,196))</f>
        <v/>
      </c>
      <c r="AU13" s="19" t="str">
        <f>IF($B$2,"",VLOOKUP($A$2,q_match_data,197))</f>
        <v/>
      </c>
      <c r="AV13" s="19" t="str">
        <f>IF($B$2,"",VLOOKUP($A$2,q_match_data,198))</f>
        <v/>
      </c>
      <c r="AW13" s="19" t="str">
        <f>IF($B$2,"",VLOOKUP($A$2,q_match_data,199))</f>
        <v/>
      </c>
      <c r="AX13" s="19" t="str">
        <f>IF($B$2,"",VLOOKUP($A$2,q_match_data,200))</f>
        <v/>
      </c>
      <c r="AY13" s="19" t="str">
        <f>IF($B$2,"",VLOOKUP($A$2,q_match_data,201))</f>
        <v/>
      </c>
      <c r="AZ13" s="19" t="str">
        <f>IF($B$2,"",VLOOKUP($A$2,q_match_data,202))</f>
        <v/>
      </c>
      <c r="BA13" s="19" t="str">
        <f>IF($B$2,"",VLOOKUP($A$2,q_match_data,203))</f>
        <v/>
      </c>
      <c r="BB13" s="19" t="str">
        <f>IF($B$2,"",VLOOKUP($A$2,q_match_data,204))</f>
        <v/>
      </c>
      <c r="BC13" s="19" t="str">
        <f>IF($B$2,"",VLOOKUP($A$2,q_match_data,205))</f>
        <v/>
      </c>
      <c r="BD13" s="19" t="str">
        <f>IF($B$2,"",VLOOKUP($A$2,q_match_data,206))</f>
        <v/>
      </c>
      <c r="BE13" s="19" t="str">
        <f>IF($B$2,"",VLOOKUP($A$2,q_match_data,207))</f>
        <v/>
      </c>
      <c r="BF13" s="19" t="str">
        <f>IF($B$2,"",VLOOKUP($A$2,q_match_data,208))</f>
        <v/>
      </c>
      <c r="BG13" s="19" t="str">
        <f>IF($B$2,"",VLOOKUP($A$2,q_match_data,209))</f>
        <v/>
      </c>
      <c r="BH13" s="19" t="str">
        <f>IF($B$2,"",VLOOKUP($A$2,q_match_data,210))</f>
        <v/>
      </c>
      <c r="BI13" s="19" t="str">
        <f>IF($B$2,"",VLOOKUP($A$2,q_match_data,211))</f>
        <v/>
      </c>
      <c r="BJ13" s="19" t="str">
        <f>IF($B$2,"",VLOOKUP($A$2,q_match_data,212))</f>
        <v/>
      </c>
      <c r="BK13" s="19" t="str">
        <f>IF($B$2,"",VLOOKUP($A$2,q_match_data,213))</f>
        <v/>
      </c>
      <c r="BL13" s="19" t="str">
        <f>IF($B$2,"",VLOOKUP($A$2,q_match_data,214))</f>
        <v/>
      </c>
      <c r="BM13" s="19" t="str">
        <f>IF($B$2,"",VLOOKUP($A$2,q_match_data,215))</f>
        <v/>
      </c>
    </row>
    <row r="14" spans="1:65" ht="13.5" customHeight="1" x14ac:dyDescent="0.25">
      <c r="A14" s="62"/>
      <c r="B14" s="62" t="s">
        <v>28</v>
      </c>
      <c r="C14" s="62"/>
      <c r="D14" s="62"/>
      <c r="E14" s="62"/>
      <c r="F14" s="62"/>
      <c r="H14" s="15" t="s">
        <v>70</v>
      </c>
      <c r="I14" s="15" t="s">
        <v>2744</v>
      </c>
      <c r="J14" s="15" t="s">
        <v>2744</v>
      </c>
      <c r="K14" s="15"/>
      <c r="L14" s="15">
        <f>IF($B$2,VLOOKUP($A$2,q_match_data,8),"")</f>
        <v>265</v>
      </c>
      <c r="M14" s="15">
        <f>IF($B$2,VLOOKUP($A$2,q_match_data,9),"")</f>
        <v>210</v>
      </c>
      <c r="N14" s="15">
        <f>IF($B$2,VLOOKUP($A$2,q_match_data,10),"")</f>
        <v>2</v>
      </c>
      <c r="O14" s="15">
        <f>IF($B$2,VLOOKUP($A$2,q_match_data,11),"")</f>
        <v>0</v>
      </c>
      <c r="P14" s="15">
        <f>IF($B$2,VLOOKUP($A$2,q_match_data,12),"")</f>
        <v>235</v>
      </c>
      <c r="Q14" s="15">
        <f>IF($B$2,VLOOKUP($A$2,q_match_data,13),"")</f>
        <v>30</v>
      </c>
      <c r="R14" s="15"/>
      <c r="S14" s="15"/>
      <c r="T14" s="15"/>
      <c r="U14" s="15">
        <f>IF($B$2,VLOOKUP($A$2,q_match_data,14),"")</f>
        <v>1</v>
      </c>
      <c r="V14" s="15"/>
      <c r="W14" s="15"/>
      <c r="X14" s="15">
        <f>IF($B$2,VLOOKUP($A$2,q_match_data,15),"")</f>
        <v>0</v>
      </c>
      <c r="Y14" s="15"/>
      <c r="Z14" s="15">
        <f>IF($B$2,VLOOKUP($A$2,q_match_data,19),"")</f>
        <v>0</v>
      </c>
      <c r="AA14" s="15">
        <f>IF($B$2,VLOOKUP($A$2,q_match_data,20),"")</f>
        <v>0</v>
      </c>
      <c r="AB14" s="15">
        <f>IF($B$2,VLOOKUP($A$2,q_match_data,21),"")</f>
        <v>0</v>
      </c>
      <c r="AC14" s="15">
        <f>IF($B$2,VLOOKUP($A$2,q_match_data,22),"")</f>
        <v>0</v>
      </c>
      <c r="AD14" s="15">
        <f>IF($B$2,VLOOKUP($A$2,q_match_data,23),"")</f>
        <v>0</v>
      </c>
      <c r="AE14" s="15">
        <f>IF($B$2,VLOOKUP($A$2,q_match_data,24),"")</f>
        <v>0</v>
      </c>
      <c r="AF14" s="15">
        <f>IF($B$2,VLOOKUP($A$2,q_match_data,25),"")</f>
        <v>0</v>
      </c>
      <c r="AG14" s="15">
        <f>IF($B$2,VLOOKUP($A$2,q_match_data,26),"")</f>
        <v>120</v>
      </c>
      <c r="AH14" s="15">
        <f>IF($B$2,VLOOKUP($A$2,q_match_data,27),"")</f>
        <v>0</v>
      </c>
      <c r="AI14" s="15">
        <f>IF($B$2,VLOOKUP($A$2,q_match_data,28),"")</f>
        <v>0</v>
      </c>
      <c r="AJ14" s="15">
        <f>IF($B$2,VLOOKUP($A$2,q_match_data,29),"")</f>
        <v>90</v>
      </c>
      <c r="AK14" s="15">
        <f>IF($B$2,VLOOKUP($A$2,q_match_data,30),"")</f>
        <v>0</v>
      </c>
      <c r="AL14" s="15">
        <f>IF($B$2,VLOOKUP($A$2,q_match_data,31),"")</f>
        <v>0</v>
      </c>
      <c r="AM14" s="15">
        <f>IF($B$2,VLOOKUP($A$2,q_match_data,32),"")</f>
        <v>210</v>
      </c>
      <c r="AN14" s="15">
        <f>IF($B$2,VLOOKUP($A$2,q_match_data,33),"")</f>
        <v>210</v>
      </c>
      <c r="AO14" s="15"/>
      <c r="AP14" s="15"/>
      <c r="AQ14" s="15"/>
      <c r="AR14" s="15"/>
      <c r="AS14" s="15"/>
      <c r="AT14" s="15"/>
      <c r="AU14" s="15"/>
      <c r="AV14" s="15"/>
      <c r="AW14" s="15"/>
      <c r="AX14" s="15"/>
      <c r="AY14" s="15">
        <f>IF($B$2,VLOOKUP($A$2,q_match_data,44),"")</f>
        <v>0</v>
      </c>
      <c r="AZ14" s="15">
        <f>IF($B$2,VLOOKUP($A$2,q_match_data,45),"")</f>
        <v>0</v>
      </c>
      <c r="BA14" s="15">
        <f>IF($B$2,VLOOKUP($A$2,q_match_data,46),"")</f>
        <v>30</v>
      </c>
      <c r="BB14" s="15"/>
      <c r="BC14" s="15"/>
      <c r="BD14" s="15"/>
      <c r="BE14" s="15"/>
      <c r="BF14" s="15">
        <f>IF($B$2,VLOOKUP($A$2,q_match_data,50),"")</f>
        <v>0</v>
      </c>
      <c r="BG14" s="15">
        <f>IF($B$2,VLOOKUP($A$2,q_match_data,51),"")</f>
        <v>0</v>
      </c>
      <c r="BH14" s="15">
        <f>IF($B$2,VLOOKUP($A$2,q_match_data,52),"")</f>
        <v>0</v>
      </c>
      <c r="BI14" s="15">
        <f>IF($B$2,VLOOKUP($A$2,q_match_data,53),"")</f>
        <v>0</v>
      </c>
      <c r="BJ14" s="15">
        <f>IF($B$2,VLOOKUP($A$2,q_match_data,54),"")</f>
        <v>0</v>
      </c>
      <c r="BK14" s="15">
        <f>IF($B$2,VLOOKUP($A$2,q_match_data,55),"")</f>
        <v>0</v>
      </c>
      <c r="BL14" s="15">
        <f>IF($B$2,VLOOKUP($A$2,q_match_data,56),"")</f>
        <v>0</v>
      </c>
      <c r="BM14" s="15"/>
    </row>
    <row r="15" spans="1:65" ht="13.5" customHeight="1" x14ac:dyDescent="0.25">
      <c r="A15" s="62"/>
      <c r="B15" s="66">
        <f>IF(B2,U14,1-B30)</f>
        <v>1</v>
      </c>
      <c r="C15" s="62"/>
      <c r="D15" s="62"/>
      <c r="E15" s="62"/>
      <c r="F15" s="62"/>
      <c r="H15" s="14" t="s">
        <v>71</v>
      </c>
      <c r="I15" s="14" t="s">
        <v>2744</v>
      </c>
      <c r="J15" s="14" t="s">
        <v>2744</v>
      </c>
      <c r="K15" s="14"/>
      <c r="L15" s="14">
        <f>IF($B$2,VLOOKUP($A$2,q_match_data,108),"")</f>
        <v>55</v>
      </c>
      <c r="M15" s="14">
        <f>IF($B$2,VLOOKUP($A$2,q_match_data,109),"")</f>
        <v>-210</v>
      </c>
      <c r="N15" s="14">
        <f>IF($B$2,VLOOKUP($A$2,q_match_data,110),"")</f>
        <v>0</v>
      </c>
      <c r="O15" s="14">
        <f>IF($B$2,VLOOKUP($A$2,q_match_data,11),"")</f>
        <v>0</v>
      </c>
      <c r="P15" s="14">
        <f>IF($B$2,VLOOKUP($A$2,q_match_data,112),"")</f>
        <v>15</v>
      </c>
      <c r="Q15" s="14">
        <f>IF($B$2,VLOOKUP($A$2,q_match_data,113),"")</f>
        <v>35</v>
      </c>
      <c r="R15" s="14"/>
      <c r="S15" s="14"/>
      <c r="T15" s="14"/>
      <c r="U15" s="14">
        <f>IF($B$2,VLOOKUP($A$2,q_match_data,114),"")</f>
        <v>0</v>
      </c>
      <c r="V15" s="14"/>
      <c r="W15" s="14"/>
      <c r="X15" s="14">
        <f>IF($B$2,VLOOKUP($A$2,q_match_data,115),"")</f>
        <v>5</v>
      </c>
      <c r="Y15" s="14"/>
      <c r="Z15" s="14">
        <f>IF($B$2,VLOOKUP($A$2,q_match_data,119),"")</f>
        <v>0</v>
      </c>
      <c r="AA15" s="14">
        <f>IF($B$2,VLOOKUP($A$2,q_match_data,120),"")</f>
        <v>0</v>
      </c>
      <c r="AB15" s="14">
        <f>IF($B$2,VLOOKUP($A$2,q_match_data,121),"")</f>
        <v>0</v>
      </c>
      <c r="AC15" s="14">
        <f>IF($B$2,VLOOKUP($A$2,q_match_data,122),"")</f>
        <v>0</v>
      </c>
      <c r="AD15" s="14">
        <f>IF($B$2,VLOOKUP($A$2,q_match_data,123),"")</f>
        <v>0</v>
      </c>
      <c r="AE15" s="14">
        <f>IF($B$2,VLOOKUP($A$2,q_match_data,124),"")</f>
        <v>0</v>
      </c>
      <c r="AF15" s="14">
        <f>IF($B$2,VLOOKUP($A$2,q_match_data,125),"")</f>
        <v>0</v>
      </c>
      <c r="AG15" s="14">
        <f>IF($B$2,VLOOKUP($A$2,q_match_data,126),"")</f>
        <v>0</v>
      </c>
      <c r="AH15" s="14">
        <f>IF($B$2,VLOOKUP($A$2,q_match_data,127),"")</f>
        <v>0</v>
      </c>
      <c r="AI15" s="14">
        <f>IF($B$2,VLOOKUP($A$2,q_match_data,128),"")</f>
        <v>0</v>
      </c>
      <c r="AJ15" s="14">
        <f>IF($B$2,VLOOKUP($A$2,q_match_data,129),"")</f>
        <v>0</v>
      </c>
      <c r="AK15" s="14">
        <f>IF($B$2,VLOOKUP($A$2,q_match_data,130),"")</f>
        <v>0</v>
      </c>
      <c r="AL15" s="14">
        <f>IF($B$2,VLOOKUP($A$2,q_match_data,131),"")</f>
        <v>0</v>
      </c>
      <c r="AM15" s="14">
        <f>IF($B$2,VLOOKUP($A$2,q_match_data,132),"")</f>
        <v>0</v>
      </c>
      <c r="AN15" s="14">
        <f>IF($B$2,VLOOKUP($A$2,q_match_data,133),"")</f>
        <v>-210</v>
      </c>
      <c r="AO15" s="14"/>
      <c r="AP15" s="14"/>
      <c r="AQ15" s="14"/>
      <c r="AR15" s="14"/>
      <c r="AS15" s="14"/>
      <c r="AT15" s="14"/>
      <c r="AU15" s="14"/>
      <c r="AV15" s="14"/>
      <c r="AW15" s="14"/>
      <c r="AX15" s="14"/>
      <c r="AY15" s="14">
        <f>IF($B$2,VLOOKUP($A$2,q_match_data,144),"")</f>
        <v>5</v>
      </c>
      <c r="AZ15" s="14">
        <f>IF($B$2,VLOOKUP($A$2,q_match_data,145),"")</f>
        <v>0</v>
      </c>
      <c r="BA15" s="14">
        <f>IF($B$2,VLOOKUP($A$2,q_match_data,146),"")</f>
        <v>30</v>
      </c>
      <c r="BB15" s="14"/>
      <c r="BC15" s="14"/>
      <c r="BD15" s="14"/>
      <c r="BE15" s="14"/>
      <c r="BF15" s="14">
        <f>IF($B$2,VLOOKUP($A$2,q_match_data,150),"")</f>
        <v>0</v>
      </c>
      <c r="BG15" s="14">
        <f>IF($B$2,VLOOKUP($A$2,q_match_data,151),"")</f>
        <v>0</v>
      </c>
      <c r="BH15" s="14">
        <f>IF($B$2,VLOOKUP($A$2,q_match_data,152),"")</f>
        <v>0</v>
      </c>
      <c r="BI15" s="14">
        <f>IF($B$2,VLOOKUP($A$2,q_match_data,153),"")</f>
        <v>0</v>
      </c>
      <c r="BJ15" s="14">
        <f>IF($B$2,VLOOKUP($A$2,q_match_data,154),"")</f>
        <v>0</v>
      </c>
      <c r="BK15" s="14">
        <f>IF($B$2,VLOOKUP($A$2,q_match_data,155),"")</f>
        <v>0</v>
      </c>
      <c r="BL15" s="14">
        <f>IF($B$2,VLOOKUP($A$2,q_match_data,156),"")</f>
        <v>0</v>
      </c>
      <c r="BM15" s="14"/>
    </row>
    <row r="16" spans="1:65" ht="13.5" customHeight="1" x14ac:dyDescent="0.25">
      <c r="A16" s="62"/>
      <c r="B16" s="62" t="s">
        <v>67</v>
      </c>
      <c r="C16" s="62"/>
      <c r="D16" s="62"/>
      <c r="E16" s="31" t="s">
        <v>2812</v>
      </c>
      <c r="F16" s="67"/>
    </row>
    <row r="17" spans="1:22" ht="13.5" customHeight="1" x14ac:dyDescent="0.25">
      <c r="A17" s="62"/>
      <c r="B17" s="66"/>
      <c r="C17" s="62"/>
      <c r="D17" s="62"/>
      <c r="E17" s="31" t="s">
        <v>2813</v>
      </c>
      <c r="F17" s="68">
        <f>L14</f>
        <v>265</v>
      </c>
      <c r="H17">
        <v>1729</v>
      </c>
      <c r="L17">
        <v>319</v>
      </c>
      <c r="V17">
        <v>3467</v>
      </c>
    </row>
    <row r="18" spans="1:22" x14ac:dyDescent="0.25">
      <c r="A18" s="62"/>
      <c r="B18" s="62"/>
      <c r="C18" s="62"/>
      <c r="D18" s="62"/>
      <c r="E18" s="62"/>
      <c r="F18" s="62"/>
      <c r="H18" t="s">
        <v>2814</v>
      </c>
      <c r="L18" t="s">
        <v>2814</v>
      </c>
      <c r="V18" t="s">
        <v>2814</v>
      </c>
    </row>
    <row r="19" spans="1:22" ht="15.75" thickBot="1" x14ac:dyDescent="0.3">
      <c r="A19" s="69"/>
      <c r="B19" s="69"/>
      <c r="C19" s="69"/>
      <c r="D19" s="69"/>
      <c r="E19" s="69"/>
      <c r="F19" s="69"/>
    </row>
    <row r="20" spans="1:22" ht="15.75" thickTop="1" x14ac:dyDescent="0.25">
      <c r="J20" s="33"/>
    </row>
    <row r="21" spans="1:22" x14ac:dyDescent="0.25">
      <c r="A21" s="70" t="s">
        <v>44</v>
      </c>
      <c r="B21" s="70"/>
      <c r="C21" s="32" t="s">
        <v>48</v>
      </c>
      <c r="D21" s="32" t="s">
        <v>49</v>
      </c>
      <c r="E21" s="32" t="s">
        <v>50</v>
      </c>
      <c r="F21" s="32"/>
    </row>
    <row r="22" spans="1:22" x14ac:dyDescent="0.25">
      <c r="A22" s="70"/>
      <c r="B22" s="70"/>
      <c r="C22" s="71">
        <f>VLOOKUP($A$2,q_match_data,5,FALSE)</f>
        <v>4905</v>
      </c>
      <c r="D22" s="71">
        <f>VLOOKUP($A$2,q_match_data,6,FALSE)</f>
        <v>7314</v>
      </c>
      <c r="E22" s="71">
        <f>VLOOKUP($A$2,q_match_data,7,FALSE)</f>
        <v>1721</v>
      </c>
      <c r="F22" s="70"/>
    </row>
    <row r="23" spans="1:22" x14ac:dyDescent="0.25">
      <c r="A23" s="70"/>
      <c r="B23" s="32" t="s">
        <v>33</v>
      </c>
      <c r="C23" s="70">
        <f>INDEX(rankings!$C:$C,MATCH(C22,rankings!$A:$A,0),1)</f>
        <v>13</v>
      </c>
      <c r="D23" s="70">
        <f>INDEX(rankings!$C:$C,MATCH(D22,rankings!$A:$A,0),1)</f>
        <v>6</v>
      </c>
      <c r="E23" s="70">
        <f>INDEX(rankings!$C:$C,MATCH(E22,rankings!$A:$A,0),1)</f>
        <v>15</v>
      </c>
      <c r="F23" s="70"/>
    </row>
    <row r="24" spans="1:22" x14ac:dyDescent="0.25">
      <c r="A24" s="70"/>
      <c r="B24" s="32" t="s">
        <v>2810</v>
      </c>
      <c r="C24" s="70">
        <f>INDEX(rankings!$D:$D,MATCH(C22,rankings!$A:$A,0),1)</f>
        <v>1</v>
      </c>
      <c r="D24" s="70">
        <f>INDEX(rankings!$D:$D,MATCH(D22,rankings!$A:$A,0),1)</f>
        <v>1.33</v>
      </c>
      <c r="E24" s="70">
        <f>INDEX(rankings!$D:$D,MATCH(E22,rankings!$A:$A,0),1)</f>
        <v>0.66</v>
      </c>
      <c r="F24" s="70"/>
    </row>
    <row r="25" spans="1:22" x14ac:dyDescent="0.25">
      <c r="A25" s="70"/>
      <c r="B25" s="32" t="s">
        <v>2821</v>
      </c>
      <c r="C25" s="72">
        <f>L9</f>
        <v>-1337.8055555556596</v>
      </c>
      <c r="D25" s="72">
        <f>L10</f>
        <v>357.77777777779028</v>
      </c>
      <c r="E25" s="72">
        <f>L11</f>
        <v>1035.0277777779031</v>
      </c>
      <c r="F25" s="73"/>
    </row>
    <row r="26" spans="1:22" x14ac:dyDescent="0.25">
      <c r="A26" s="70"/>
      <c r="B26" s="32"/>
      <c r="C26" s="73"/>
      <c r="D26" s="73"/>
      <c r="E26" s="73"/>
      <c r="F26" s="73"/>
    </row>
    <row r="27" spans="1:22" x14ac:dyDescent="0.25">
      <c r="A27" s="70"/>
      <c r="B27" s="70" t="s">
        <v>66</v>
      </c>
      <c r="C27" s="70" t="s">
        <v>4071</v>
      </c>
      <c r="D27" s="70" t="s">
        <v>4072</v>
      </c>
      <c r="E27" s="70" t="s">
        <v>4073</v>
      </c>
      <c r="F27" s="70"/>
    </row>
    <row r="28" spans="1:22" x14ac:dyDescent="0.25">
      <c r="A28" s="70"/>
      <c r="B28" s="74">
        <f>IF(B2,U15,AVERAGE(B30,B32))</f>
        <v>0</v>
      </c>
      <c r="C28" s="74">
        <f>AF15</f>
        <v>0</v>
      </c>
      <c r="D28" s="74">
        <f>BF15</f>
        <v>0</v>
      </c>
      <c r="E28" s="72">
        <f>IFERROR(2*B28+C28+D28,"")</f>
        <v>0</v>
      </c>
      <c r="F28" s="70"/>
    </row>
    <row r="29" spans="1:22" x14ac:dyDescent="0.25">
      <c r="A29" s="70"/>
      <c r="B29" s="70" t="s">
        <v>28</v>
      </c>
      <c r="C29" s="70"/>
      <c r="D29" s="70"/>
      <c r="E29" s="70"/>
      <c r="F29" s="70"/>
    </row>
    <row r="30" spans="1:22" x14ac:dyDescent="0.25">
      <c r="A30" s="70"/>
      <c r="B30" s="74">
        <f>IF(B2,U15,1/(1+10^((K6+K7+K8-K9-K10-K11)/400)))</f>
        <v>0</v>
      </c>
      <c r="C30" s="70"/>
      <c r="D30" s="70"/>
      <c r="E30" s="70"/>
      <c r="F30" s="70"/>
    </row>
    <row r="31" spans="1:22" x14ac:dyDescent="0.25">
      <c r="A31" s="70"/>
      <c r="B31" s="70" t="s">
        <v>67</v>
      </c>
      <c r="C31" s="70"/>
      <c r="D31" s="70"/>
      <c r="E31" s="32" t="s">
        <v>2812</v>
      </c>
      <c r="F31" s="75"/>
    </row>
    <row r="32" spans="1:22" x14ac:dyDescent="0.25">
      <c r="A32" s="70"/>
      <c r="B32" s="74"/>
      <c r="C32" s="70"/>
      <c r="D32" s="70"/>
      <c r="E32" s="32" t="s">
        <v>2813</v>
      </c>
      <c r="F32" s="76">
        <f>L15</f>
        <v>55</v>
      </c>
      <c r="H32">
        <v>4905</v>
      </c>
      <c r="L32">
        <v>7314</v>
      </c>
      <c r="V32">
        <v>1721</v>
      </c>
    </row>
    <row r="33" spans="1:22" x14ac:dyDescent="0.25">
      <c r="A33" s="70"/>
      <c r="B33" s="70"/>
      <c r="C33" s="70"/>
      <c r="D33" s="70"/>
      <c r="E33" s="70"/>
      <c r="F33" s="70"/>
      <c r="H33" t="s">
        <v>2814</v>
      </c>
      <c r="L33" t="s">
        <v>2814</v>
      </c>
      <c r="V33" t="s">
        <v>2814</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27"/>
  <sheetViews>
    <sheetView workbookViewId="0">
      <pane xSplit="2" ySplit="2" topLeftCell="C3" activePane="bottomRight" state="frozen"/>
      <selection activeCell="L27" sqref="L27"/>
      <selection pane="topRight" activeCell="L27" sqref="L27"/>
      <selection pane="bottomLeft" activeCell="L27" sqref="L27"/>
      <selection pane="bottomRight" activeCell="L20" sqref="L20"/>
    </sheetView>
  </sheetViews>
  <sheetFormatPr defaultRowHeight="15" x14ac:dyDescent="0.25"/>
  <cols>
    <col min="1" max="1" width="6.28515625" customWidth="1"/>
    <col min="2" max="2" width="36.140625" customWidth="1"/>
    <col min="3" max="96" width="6.28515625" customWidth="1"/>
  </cols>
  <sheetData>
    <row r="1" spans="1:59" x14ac:dyDescent="0.25">
      <c r="A1" t="s">
        <v>2745</v>
      </c>
      <c r="D1" s="22" t="s">
        <v>12</v>
      </c>
      <c r="E1" s="17"/>
      <c r="F1" s="17"/>
      <c r="G1" s="17"/>
      <c r="H1" s="17"/>
      <c r="I1" s="17"/>
      <c r="J1" s="17"/>
      <c r="K1" s="17"/>
      <c r="L1" s="17"/>
      <c r="M1" s="17"/>
      <c r="N1" s="17"/>
      <c r="O1" s="17"/>
      <c r="P1" s="17"/>
      <c r="Q1" s="17" t="s">
        <v>2</v>
      </c>
      <c r="R1" s="17"/>
      <c r="S1" s="17"/>
      <c r="T1" s="17"/>
      <c r="U1" s="17"/>
      <c r="V1" s="17"/>
      <c r="W1" s="17"/>
      <c r="X1" s="17"/>
      <c r="Y1" s="17"/>
      <c r="Z1" s="17" t="s">
        <v>2854</v>
      </c>
      <c r="AA1" s="17"/>
      <c r="AB1" s="17"/>
      <c r="AC1" s="17"/>
      <c r="AD1" s="17"/>
      <c r="AE1" s="17"/>
      <c r="AF1" s="17"/>
      <c r="AG1" s="17"/>
      <c r="AH1" s="17" t="s">
        <v>2855</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2876</v>
      </c>
    </row>
    <row r="2" spans="1:59" s="1" customFormat="1" ht="97.5" customHeight="1" x14ac:dyDescent="0.25">
      <c r="A2" s="1" t="s">
        <v>17</v>
      </c>
      <c r="B2" s="1" t="s">
        <v>18</v>
      </c>
      <c r="C2" s="1" t="s">
        <v>2738</v>
      </c>
      <c r="D2" s="24" t="s">
        <v>15</v>
      </c>
      <c r="E2" s="25" t="s">
        <v>14</v>
      </c>
      <c r="F2" s="25" t="s">
        <v>16</v>
      </c>
      <c r="G2" s="25" t="s">
        <v>2740</v>
      </c>
      <c r="H2" s="25" t="s">
        <v>3</v>
      </c>
      <c r="I2" s="25" t="s">
        <v>2856</v>
      </c>
      <c r="J2" s="25" t="s">
        <v>2837</v>
      </c>
      <c r="K2" s="25" t="s">
        <v>2877</v>
      </c>
      <c r="L2" s="25" t="s">
        <v>2878</v>
      </c>
      <c r="M2" s="25" t="s">
        <v>2879</v>
      </c>
      <c r="N2" s="25" t="s">
        <v>13</v>
      </c>
      <c r="O2" s="25" t="s">
        <v>2880</v>
      </c>
      <c r="P2" s="25" t="s">
        <v>2881</v>
      </c>
      <c r="Q2" s="25" t="s">
        <v>2833</v>
      </c>
      <c r="R2" s="25" t="s">
        <v>2882</v>
      </c>
      <c r="S2" s="25" t="s">
        <v>2836</v>
      </c>
      <c r="T2" s="25" t="s">
        <v>2835</v>
      </c>
      <c r="U2" s="25" t="s">
        <v>2834</v>
      </c>
      <c r="V2" s="25" t="s">
        <v>2862</v>
      </c>
      <c r="W2" s="25" t="s">
        <v>2831</v>
      </c>
      <c r="X2" s="25" t="s">
        <v>2860</v>
      </c>
      <c r="Y2" s="25" t="s">
        <v>2832</v>
      </c>
      <c r="Z2" s="25" t="s">
        <v>2846</v>
      </c>
      <c r="AA2" s="25" t="s">
        <v>2845</v>
      </c>
      <c r="AB2" s="25" t="s">
        <v>2844</v>
      </c>
      <c r="AC2" s="25" t="s">
        <v>2843</v>
      </c>
      <c r="AD2" s="25" t="s">
        <v>2842</v>
      </c>
      <c r="AE2" s="25" t="s">
        <v>2841</v>
      </c>
      <c r="AF2" s="25" t="s">
        <v>2840</v>
      </c>
      <c r="AG2" s="25" t="s">
        <v>2861</v>
      </c>
      <c r="AH2" s="25" t="s">
        <v>2849</v>
      </c>
      <c r="AI2" s="25" t="s">
        <v>2850</v>
      </c>
      <c r="AJ2" s="25" t="s">
        <v>2883</v>
      </c>
      <c r="AK2" s="25" t="s">
        <v>2851</v>
      </c>
      <c r="AL2" s="25" t="s">
        <v>2852</v>
      </c>
      <c r="AM2" s="25" t="s">
        <v>2884</v>
      </c>
      <c r="AN2" s="25" t="s">
        <v>2847</v>
      </c>
      <c r="AO2" s="25" t="s">
        <v>2848</v>
      </c>
      <c r="AP2" s="25" t="s">
        <v>2885</v>
      </c>
      <c r="AQ2" s="25" t="s">
        <v>2853</v>
      </c>
      <c r="AR2" s="25" t="s">
        <v>2858</v>
      </c>
      <c r="AS2" s="25" t="s">
        <v>2859</v>
      </c>
      <c r="AT2" s="25" t="s">
        <v>2857</v>
      </c>
      <c r="AU2" s="25" t="s">
        <v>2886</v>
      </c>
      <c r="AV2" s="25" t="s">
        <v>2887</v>
      </c>
      <c r="AW2" s="25" t="s">
        <v>2888</v>
      </c>
      <c r="AX2" s="25" t="s">
        <v>2889</v>
      </c>
      <c r="AY2" s="25" t="s">
        <v>2838</v>
      </c>
      <c r="AZ2" s="25" t="s">
        <v>6</v>
      </c>
      <c r="BA2" s="25" t="s">
        <v>7</v>
      </c>
      <c r="BB2" s="25" t="s">
        <v>8</v>
      </c>
      <c r="BC2" s="25" t="s">
        <v>9</v>
      </c>
      <c r="BD2" s="25" t="s">
        <v>10</v>
      </c>
      <c r="BE2" s="25" t="s">
        <v>11</v>
      </c>
      <c r="BF2" s="25" t="s">
        <v>2839</v>
      </c>
      <c r="BG2" s="24" t="s">
        <v>2890</v>
      </c>
    </row>
    <row r="3" spans="1:59" x14ac:dyDescent="0.25">
      <c r="A3">
        <v>58</v>
      </c>
      <c r="B3" t="s">
        <v>92</v>
      </c>
      <c r="C3">
        <v>0</v>
      </c>
      <c r="D3">
        <v>1539.4539160156251</v>
      </c>
      <c r="E3">
        <v>106.22064068919673</v>
      </c>
      <c r="F3">
        <v>72.665231847169608</v>
      </c>
      <c r="G3">
        <v>0.87486395668802142</v>
      </c>
      <c r="H3">
        <v>7.4537614271367172</v>
      </c>
      <c r="I3">
        <v>88.774729854211898</v>
      </c>
      <c r="J3">
        <v>16.259488965331851</v>
      </c>
      <c r="K3">
        <v>-1</v>
      </c>
      <c r="L3">
        <v>-1</v>
      </c>
      <c r="M3">
        <v>-1</v>
      </c>
      <c r="N3">
        <v>0.16666666666666666</v>
      </c>
      <c r="O3">
        <v>-1</v>
      </c>
      <c r="P3">
        <v>-1</v>
      </c>
      <c r="Q3">
        <v>5.2555909880416589</v>
      </c>
      <c r="R3">
        <v>-1</v>
      </c>
      <c r="S3">
        <v>1.5136227791853754</v>
      </c>
      <c r="T3">
        <v>0.15912857069318251</v>
      </c>
      <c r="U3">
        <v>0.87325480325735327</v>
      </c>
      <c r="V3">
        <v>1.1115059355491141</v>
      </c>
      <c r="W3">
        <v>3.5865052515448976</v>
      </c>
      <c r="X3">
        <v>4.7157902114214911</v>
      </c>
      <c r="Y3">
        <v>0</v>
      </c>
      <c r="Z3">
        <v>54.057254992167636</v>
      </c>
      <c r="AA3">
        <v>1.7132310968984412</v>
      </c>
      <c r="AB3">
        <v>3.119445584154799</v>
      </c>
      <c r="AC3">
        <v>41.329292819687154</v>
      </c>
      <c r="AD3">
        <v>1.0915685040716916</v>
      </c>
      <c r="AE3">
        <v>0.10915685040716916</v>
      </c>
      <c r="AF3">
        <v>83.755497362072219</v>
      </c>
      <c r="AG3">
        <v>66.337736484662457</v>
      </c>
      <c r="AH3">
        <v>-1</v>
      </c>
      <c r="AI3">
        <v>-1</v>
      </c>
      <c r="AJ3">
        <v>-1</v>
      </c>
      <c r="AK3">
        <v>-1</v>
      </c>
      <c r="AL3">
        <v>-1</v>
      </c>
      <c r="AM3">
        <v>-1</v>
      </c>
      <c r="AN3">
        <v>-1</v>
      </c>
      <c r="AO3">
        <v>-1</v>
      </c>
      <c r="AP3">
        <v>-1</v>
      </c>
      <c r="AQ3">
        <v>-1</v>
      </c>
      <c r="AR3">
        <v>0.5457842520358458</v>
      </c>
      <c r="AS3">
        <v>6.5494110244301487</v>
      </c>
      <c r="AT3">
        <v>12.514234331759194</v>
      </c>
      <c r="AU3">
        <v>-1</v>
      </c>
      <c r="AV3">
        <v>-1</v>
      </c>
      <c r="AW3">
        <v>-1</v>
      </c>
      <c r="AX3">
        <v>-1</v>
      </c>
      <c r="AY3">
        <v>0.10915685040716916</v>
      </c>
      <c r="AZ3">
        <v>-0.58077413441375003</v>
      </c>
      <c r="BA3">
        <v>1.0935946472342633</v>
      </c>
      <c r="BB3">
        <v>-0.23779995805104187</v>
      </c>
      <c r="BC3">
        <v>0.41728713753822128</v>
      </c>
      <c r="BD3">
        <v>-7.8538785919606333</v>
      </c>
      <c r="BE3">
        <v>14.905160643242697</v>
      </c>
      <c r="BF3">
        <v>-1</v>
      </c>
      <c r="BG3">
        <v>1264.1381203607195</v>
      </c>
    </row>
    <row r="4" spans="1:59" x14ac:dyDescent="0.25">
      <c r="A4">
        <v>78</v>
      </c>
      <c r="B4" t="s">
        <v>104</v>
      </c>
      <c r="C4">
        <v>0</v>
      </c>
      <c r="D4">
        <v>1601.635263671875</v>
      </c>
      <c r="E4">
        <v>141.10777227581303</v>
      </c>
      <c r="F4">
        <v>131.16347868468446</v>
      </c>
      <c r="G4">
        <v>1.3004954969075224</v>
      </c>
      <c r="H4">
        <v>10.677972181576717</v>
      </c>
      <c r="I4">
        <v>119.92792093862835</v>
      </c>
      <c r="J4">
        <v>24.652936701241771</v>
      </c>
      <c r="K4">
        <v>-1</v>
      </c>
      <c r="L4">
        <v>-1</v>
      </c>
      <c r="M4">
        <v>-1</v>
      </c>
      <c r="N4">
        <v>0.16666666666666666</v>
      </c>
      <c r="O4">
        <v>-1</v>
      </c>
      <c r="P4">
        <v>-1</v>
      </c>
      <c r="Q4">
        <v>7.2675255489609665</v>
      </c>
      <c r="R4">
        <v>-1</v>
      </c>
      <c r="S4">
        <v>2.5360471783028116</v>
      </c>
      <c r="T4">
        <v>0.26659106908056113</v>
      </c>
      <c r="U4">
        <v>1.4936898269747814</v>
      </c>
      <c r="V4">
        <v>2.0063100519918748</v>
      </c>
      <c r="W4">
        <v>5.9164432275617695</v>
      </c>
      <c r="X4">
        <v>8.181906986463872</v>
      </c>
      <c r="Y4">
        <v>0</v>
      </c>
      <c r="Z4">
        <v>74.208646453148631</v>
      </c>
      <c r="AA4">
        <v>2.8344217328614052</v>
      </c>
      <c r="AB4">
        <v>4.9082470208916238</v>
      </c>
      <c r="AC4">
        <v>61.895783884209195</v>
      </c>
      <c r="AD4">
        <v>1.8671122837184764</v>
      </c>
      <c r="AE4">
        <v>0.18671122837184767</v>
      </c>
      <c r="AF4">
        <v>114.37715579643648</v>
      </c>
      <c r="AG4">
        <v>119.74211138136148</v>
      </c>
      <c r="AH4">
        <v>-1</v>
      </c>
      <c r="AI4">
        <v>-1</v>
      </c>
      <c r="AJ4">
        <v>-1</v>
      </c>
      <c r="AK4">
        <v>-1</v>
      </c>
      <c r="AL4">
        <v>-1</v>
      </c>
      <c r="AM4">
        <v>-1</v>
      </c>
      <c r="AN4">
        <v>-1</v>
      </c>
      <c r="AO4">
        <v>-1</v>
      </c>
      <c r="AP4">
        <v>-1</v>
      </c>
      <c r="AQ4">
        <v>-1</v>
      </c>
      <c r="AR4">
        <v>0.93355614185923819</v>
      </c>
      <c r="AS4">
        <v>11.202673702310857</v>
      </c>
      <c r="AT4">
        <v>18.563475813004118</v>
      </c>
      <c r="AU4">
        <v>-1</v>
      </c>
      <c r="AV4">
        <v>-1</v>
      </c>
      <c r="AW4">
        <v>-1</v>
      </c>
      <c r="AX4">
        <v>-1</v>
      </c>
      <c r="AY4">
        <v>0.18671122837184767</v>
      </c>
      <c r="AZ4">
        <v>-1.2547390815832518</v>
      </c>
      <c r="BA4">
        <v>1.767559594403765</v>
      </c>
      <c r="BB4">
        <v>-0.50148484313094877</v>
      </c>
      <c r="BC4">
        <v>0.68097202261812806</v>
      </c>
      <c r="BD4">
        <v>-17.014820221967057</v>
      </c>
      <c r="BE4">
        <v>24.066102273249133</v>
      </c>
      <c r="BF4">
        <v>-1</v>
      </c>
      <c r="BG4">
        <v>4224.4522791480977</v>
      </c>
    </row>
    <row r="5" spans="1:59" x14ac:dyDescent="0.25">
      <c r="A5">
        <v>125</v>
      </c>
      <c r="B5" t="s">
        <v>128</v>
      </c>
      <c r="C5">
        <v>0</v>
      </c>
      <c r="D5">
        <v>1680.6014257812501</v>
      </c>
      <c r="E5">
        <v>157.31680819412958</v>
      </c>
      <c r="F5">
        <v>158.34255993972181</v>
      </c>
      <c r="G5">
        <v>1.4982497005243356</v>
      </c>
      <c r="H5">
        <v>12.175984358278264</v>
      </c>
      <c r="I5">
        <v>134.40211730538272</v>
      </c>
      <c r="J5">
        <v>28.552646698668696</v>
      </c>
      <c r="K5">
        <v>-1</v>
      </c>
      <c r="L5">
        <v>-1</v>
      </c>
      <c r="M5">
        <v>-1</v>
      </c>
      <c r="N5">
        <v>0.16666666666666666</v>
      </c>
      <c r="O5">
        <v>-1</v>
      </c>
      <c r="P5">
        <v>-1</v>
      </c>
      <c r="Q5">
        <v>8.2022977150898111</v>
      </c>
      <c r="R5">
        <v>-1</v>
      </c>
      <c r="S5">
        <v>3.0110794625682051</v>
      </c>
      <c r="T5">
        <v>0.31651960768535947</v>
      </c>
      <c r="U5">
        <v>1.7819523790120304</v>
      </c>
      <c r="V5">
        <v>2.422048216858439</v>
      </c>
      <c r="W5">
        <v>6.9989641062686694</v>
      </c>
      <c r="X5">
        <v>9.7923119910786571</v>
      </c>
      <c r="Y5">
        <v>0</v>
      </c>
      <c r="Z5">
        <v>83.571257053109917</v>
      </c>
      <c r="AA5">
        <v>3.3553421543206365</v>
      </c>
      <c r="AB5">
        <v>5.7393485021589052</v>
      </c>
      <c r="AC5">
        <v>71.45125540673645</v>
      </c>
      <c r="AD5">
        <v>2.2274404737650384</v>
      </c>
      <c r="AE5">
        <v>0.2227440473765038</v>
      </c>
      <c r="AF5">
        <v>128.60439486333195</v>
      </c>
      <c r="AG5">
        <v>144.55451043878119</v>
      </c>
      <c r="AH5">
        <v>-1</v>
      </c>
      <c r="AI5">
        <v>-1</v>
      </c>
      <c r="AJ5">
        <v>-1</v>
      </c>
      <c r="AK5">
        <v>-1</v>
      </c>
      <c r="AL5">
        <v>-1</v>
      </c>
      <c r="AM5">
        <v>-1</v>
      </c>
      <c r="AN5">
        <v>-1</v>
      </c>
      <c r="AO5">
        <v>-1</v>
      </c>
      <c r="AP5">
        <v>-1</v>
      </c>
      <c r="AQ5">
        <v>-1</v>
      </c>
      <c r="AR5">
        <v>1.1137202368825192</v>
      </c>
      <c r="AS5">
        <v>13.364642842590229</v>
      </c>
      <c r="AT5">
        <v>21.374035695367297</v>
      </c>
      <c r="AU5">
        <v>-1</v>
      </c>
      <c r="AV5">
        <v>-1</v>
      </c>
      <c r="AW5">
        <v>-1</v>
      </c>
      <c r="AX5">
        <v>-1</v>
      </c>
      <c r="AY5">
        <v>0.2227440473765038</v>
      </c>
      <c r="AZ5">
        <v>-1.5678723642446337</v>
      </c>
      <c r="BA5">
        <v>2.0806928770651467</v>
      </c>
      <c r="BB5">
        <v>-0.62399642774677977</v>
      </c>
      <c r="BC5">
        <v>0.80348360723395895</v>
      </c>
      <c r="BD5">
        <v>-21.271118323108173</v>
      </c>
      <c r="BE5">
        <v>28.322400374390252</v>
      </c>
      <c r="BF5">
        <v>-1</v>
      </c>
      <c r="BG5">
        <v>6223.0450008418375</v>
      </c>
    </row>
    <row r="6" spans="1:59" x14ac:dyDescent="0.25">
      <c r="A6">
        <v>238</v>
      </c>
      <c r="B6" t="s">
        <v>185</v>
      </c>
      <c r="C6">
        <v>0</v>
      </c>
      <c r="D6">
        <v>1579.541025390625</v>
      </c>
      <c r="E6">
        <v>113.53609678879083</v>
      </c>
      <c r="F6">
        <v>84.931684753467877</v>
      </c>
      <c r="G6">
        <v>0.96411431077195764</v>
      </c>
      <c r="H6">
        <v>8.1298437290417986</v>
      </c>
      <c r="I6">
        <v>95.307218808613186</v>
      </c>
      <c r="J6">
        <v>18.019504639989439</v>
      </c>
      <c r="K6">
        <v>-1</v>
      </c>
      <c r="L6">
        <v>-1</v>
      </c>
      <c r="M6">
        <v>-1</v>
      </c>
      <c r="N6">
        <v>0.16666666666666666</v>
      </c>
      <c r="O6">
        <v>-1</v>
      </c>
      <c r="P6">
        <v>-1</v>
      </c>
      <c r="Q6">
        <v>5.677472016555555</v>
      </c>
      <c r="R6">
        <v>-1</v>
      </c>
      <c r="S6">
        <v>1.7280141741422148</v>
      </c>
      <c r="T6">
        <v>0.1816623002820936</v>
      </c>
      <c r="U6">
        <v>1.0033533516973938</v>
      </c>
      <c r="V6">
        <v>1.2991367304547148</v>
      </c>
      <c r="W6">
        <v>4.0750681744097665</v>
      </c>
      <c r="X6">
        <v>5.4425976028785925</v>
      </c>
      <c r="Y6">
        <v>0</v>
      </c>
      <c r="Z6">
        <v>58.282784947605279</v>
      </c>
      <c r="AA6">
        <v>1.9483327089727795</v>
      </c>
      <c r="AB6">
        <v>3.4945379974949438</v>
      </c>
      <c r="AC6">
        <v>45.641864695413489</v>
      </c>
      <c r="AD6">
        <v>1.2541916896217422</v>
      </c>
      <c r="AE6">
        <v>0.12541916896217423</v>
      </c>
      <c r="AF6">
        <v>90.176529639179648</v>
      </c>
      <c r="AG6">
        <v>77.536059256287004</v>
      </c>
      <c r="AH6">
        <v>-1</v>
      </c>
      <c r="AI6">
        <v>-1</v>
      </c>
      <c r="AJ6">
        <v>-1</v>
      </c>
      <c r="AK6">
        <v>-1</v>
      </c>
      <c r="AL6">
        <v>-1</v>
      </c>
      <c r="AM6">
        <v>-1</v>
      </c>
      <c r="AN6">
        <v>-1</v>
      </c>
      <c r="AO6">
        <v>-1</v>
      </c>
      <c r="AP6">
        <v>-1</v>
      </c>
      <c r="AQ6">
        <v>-1</v>
      </c>
      <c r="AR6">
        <v>0.62709584481087111</v>
      </c>
      <c r="AS6">
        <v>7.5251501377304537</v>
      </c>
      <c r="AT6">
        <v>13.78269517904959</v>
      </c>
      <c r="AU6">
        <v>-1</v>
      </c>
      <c r="AV6">
        <v>-1</v>
      </c>
      <c r="AW6">
        <v>-1</v>
      </c>
      <c r="AX6">
        <v>-1</v>
      </c>
      <c r="AY6">
        <v>0.12541916896217423</v>
      </c>
      <c r="AZ6">
        <v>-0.72209733180654401</v>
      </c>
      <c r="BA6">
        <v>1.2349178446270572</v>
      </c>
      <c r="BB6">
        <v>-0.29309184113805919</v>
      </c>
      <c r="BC6">
        <v>0.47257902062523849</v>
      </c>
      <c r="BD6">
        <v>-9.7748294777871276</v>
      </c>
      <c r="BE6">
        <v>16.826111529069195</v>
      </c>
      <c r="BF6">
        <v>-1</v>
      </c>
      <c r="BG6">
        <v>1862.8820741245065</v>
      </c>
    </row>
    <row r="7" spans="1:59" x14ac:dyDescent="0.25">
      <c r="A7">
        <v>319</v>
      </c>
      <c r="B7" t="s">
        <v>216</v>
      </c>
      <c r="C7">
        <v>0</v>
      </c>
      <c r="D7">
        <v>1585.3541210937501</v>
      </c>
      <c r="E7">
        <v>72.212682565218756</v>
      </c>
      <c r="F7">
        <v>15.641170587300268</v>
      </c>
      <c r="G7">
        <v>0.45995854779559187</v>
      </c>
      <c r="H7">
        <v>4.3108024238250415</v>
      </c>
      <c r="I7">
        <v>58.406615032368684</v>
      </c>
      <c r="J7">
        <v>8.0775603820107023</v>
      </c>
      <c r="K7">
        <v>-1</v>
      </c>
      <c r="L7">
        <v>-1</v>
      </c>
      <c r="M7">
        <v>-1</v>
      </c>
      <c r="N7">
        <v>0.16666666666666666</v>
      </c>
      <c r="O7">
        <v>-1</v>
      </c>
      <c r="P7">
        <v>-1</v>
      </c>
      <c r="Q7">
        <v>3.2943582015039361</v>
      </c>
      <c r="R7">
        <v>-1</v>
      </c>
      <c r="S7">
        <v>0.51696399502044099</v>
      </c>
      <c r="T7">
        <v>5.4374181930019735E-2</v>
      </c>
      <c r="U7">
        <v>0.26845505774528589</v>
      </c>
      <c r="V7">
        <v>0.23925133801658197</v>
      </c>
      <c r="W7">
        <v>1.3152828977345015</v>
      </c>
      <c r="X7">
        <v>1.3370213422812365</v>
      </c>
      <c r="Y7">
        <v>0</v>
      </c>
      <c r="Z7">
        <v>34.413688846768849</v>
      </c>
      <c r="AA7">
        <v>0.62029503529765917</v>
      </c>
      <c r="AB7">
        <v>1.3757228535650783</v>
      </c>
      <c r="AC7">
        <v>21.28108779191264</v>
      </c>
      <c r="AD7">
        <v>0.33556882218160733</v>
      </c>
      <c r="AE7">
        <v>3.3556882218160736E-2</v>
      </c>
      <c r="AF7">
        <v>53.905520297115736</v>
      </c>
      <c r="AG7">
        <v>14.279179001510252</v>
      </c>
      <c r="AH7">
        <v>-1</v>
      </c>
      <c r="AI7">
        <v>-1</v>
      </c>
      <c r="AJ7">
        <v>-1</v>
      </c>
      <c r="AK7">
        <v>-1</v>
      </c>
      <c r="AL7">
        <v>-1</v>
      </c>
      <c r="AM7">
        <v>-1</v>
      </c>
      <c r="AN7">
        <v>-1</v>
      </c>
      <c r="AO7">
        <v>-1</v>
      </c>
      <c r="AP7">
        <v>-1</v>
      </c>
      <c r="AQ7">
        <v>-1</v>
      </c>
      <c r="AR7">
        <v>0.16778441109080366</v>
      </c>
      <c r="AS7">
        <v>2.013412933089644</v>
      </c>
      <c r="AT7">
        <v>6.6174368130165373</v>
      </c>
      <c r="AU7">
        <v>-1</v>
      </c>
      <c r="AV7">
        <v>-1</v>
      </c>
      <c r="AW7">
        <v>-1</v>
      </c>
      <c r="AX7">
        <v>-1</v>
      </c>
      <c r="AY7">
        <v>3.3556882218160736E-2</v>
      </c>
      <c r="AZ7">
        <v>7.6206553249383774E-2</v>
      </c>
      <c r="BA7">
        <v>0.43661395957112914</v>
      </c>
      <c r="BB7">
        <v>1.9239933791586811E-2</v>
      </c>
      <c r="BC7">
        <v>0.16024724569559262</v>
      </c>
      <c r="BD7">
        <v>1.0762026489110634</v>
      </c>
      <c r="BE7">
        <v>5.9750794023709908</v>
      </c>
      <c r="BF7">
        <v>-1</v>
      </c>
      <c r="BG7">
        <v>1018.9521088938609</v>
      </c>
    </row>
    <row r="8" spans="1:59" x14ac:dyDescent="0.25">
      <c r="A8">
        <v>501</v>
      </c>
      <c r="B8" t="s">
        <v>272</v>
      </c>
      <c r="C8">
        <v>0</v>
      </c>
      <c r="D8">
        <v>1588.4969628906251</v>
      </c>
      <c r="E8">
        <v>107.24959195499758</v>
      </c>
      <c r="F8">
        <v>74.390562718271752</v>
      </c>
      <c r="G8">
        <v>0.88741741385563877</v>
      </c>
      <c r="H8">
        <v>7.5488553940555239</v>
      </c>
      <c r="I8">
        <v>89.693553327000458</v>
      </c>
      <c r="J8">
        <v>16.507042956718493</v>
      </c>
      <c r="K8">
        <v>-1</v>
      </c>
      <c r="L8">
        <v>-1</v>
      </c>
      <c r="M8">
        <v>-1</v>
      </c>
      <c r="N8">
        <v>0.16666666666666666</v>
      </c>
      <c r="O8">
        <v>-1</v>
      </c>
      <c r="P8">
        <v>-1</v>
      </c>
      <c r="Q8">
        <v>5.3149304212084889</v>
      </c>
      <c r="R8">
        <v>-1</v>
      </c>
      <c r="S8">
        <v>1.5437778774067823</v>
      </c>
      <c r="T8">
        <v>0.16229803945467378</v>
      </c>
      <c r="U8">
        <v>0.89155373968370422</v>
      </c>
      <c r="V8">
        <v>1.1378970369777799</v>
      </c>
      <c r="W8">
        <v>3.655223788169438</v>
      </c>
      <c r="X8">
        <v>4.8180188866061728</v>
      </c>
      <c r="Y8">
        <v>0</v>
      </c>
      <c r="Z8">
        <v>54.651594475192937</v>
      </c>
      <c r="AA8">
        <v>1.7462991787845639</v>
      </c>
      <c r="AB8">
        <v>3.1722039915929976</v>
      </c>
      <c r="AC8">
        <v>41.935875133896104</v>
      </c>
      <c r="AD8">
        <v>1.1144421746046302</v>
      </c>
      <c r="AE8">
        <v>0.11144421746046303</v>
      </c>
      <c r="AF8">
        <v>84.658643960087403</v>
      </c>
      <c r="AG8">
        <v>67.912830126649993</v>
      </c>
      <c r="AH8">
        <v>-1</v>
      </c>
      <c r="AI8">
        <v>-1</v>
      </c>
      <c r="AJ8">
        <v>-1</v>
      </c>
      <c r="AK8">
        <v>-1</v>
      </c>
      <c r="AL8">
        <v>-1</v>
      </c>
      <c r="AM8">
        <v>-1</v>
      </c>
      <c r="AN8">
        <v>-1</v>
      </c>
      <c r="AO8">
        <v>-1</v>
      </c>
      <c r="AP8">
        <v>-1</v>
      </c>
      <c r="AQ8">
        <v>-1</v>
      </c>
      <c r="AR8">
        <v>0.55722108730231512</v>
      </c>
      <c r="AS8">
        <v>6.6866530476277815</v>
      </c>
      <c r="AT8">
        <v>12.692648961916117</v>
      </c>
      <c r="AU8">
        <v>-1</v>
      </c>
      <c r="AV8">
        <v>-1</v>
      </c>
      <c r="AW8">
        <v>-1</v>
      </c>
      <c r="AX8">
        <v>-1</v>
      </c>
      <c r="AY8">
        <v>0.11144421746046303</v>
      </c>
      <c r="AZ8">
        <v>-0.60065186737593801</v>
      </c>
      <c r="BA8">
        <v>1.113472380196451</v>
      </c>
      <c r="BB8">
        <v>-0.24557700603224109</v>
      </c>
      <c r="BC8">
        <v>0.42506418551942038</v>
      </c>
      <c r="BD8">
        <v>-8.1240688328154889</v>
      </c>
      <c r="BE8">
        <v>15.175350884097552</v>
      </c>
      <c r="BF8">
        <v>-1</v>
      </c>
      <c r="BG8">
        <v>1425.3709547080562</v>
      </c>
    </row>
    <row r="9" spans="1:59" x14ac:dyDescent="0.25">
      <c r="A9">
        <v>509</v>
      </c>
      <c r="B9" t="s">
        <v>274</v>
      </c>
      <c r="C9">
        <v>0</v>
      </c>
      <c r="D9">
        <v>1484.984375</v>
      </c>
      <c r="E9">
        <v>54.14177705203668</v>
      </c>
      <c r="F9">
        <v>-14.659867165344112</v>
      </c>
      <c r="G9">
        <v>0.23948907962964344</v>
      </c>
      <c r="H9">
        <v>2.6407193516924332</v>
      </c>
      <c r="I9">
        <v>42.269823415583389</v>
      </c>
      <c r="J9">
        <v>3.7299057005450647</v>
      </c>
      <c r="K9">
        <v>-1</v>
      </c>
      <c r="L9">
        <v>-1</v>
      </c>
      <c r="M9">
        <v>-1</v>
      </c>
      <c r="N9">
        <v>0.16666666666666666</v>
      </c>
      <c r="O9">
        <v>-1</v>
      </c>
      <c r="P9">
        <v>-1</v>
      </c>
      <c r="Q9">
        <v>2.2522123530035678</v>
      </c>
      <c r="R9">
        <v>-1</v>
      </c>
      <c r="S9">
        <v>-1.2633420145416546E-2</v>
      </c>
      <c r="T9">
        <v>-1.2894558140986376E-3</v>
      </c>
      <c r="U9">
        <v>-5.2919104611119691E-2</v>
      </c>
      <c r="V9">
        <v>-0.22424107037754173</v>
      </c>
      <c r="W9">
        <v>0.10841701047629304</v>
      </c>
      <c r="X9">
        <v>-0.45836468949774573</v>
      </c>
      <c r="Y9">
        <v>0</v>
      </c>
      <c r="Z9">
        <v>23.975631187989265</v>
      </c>
      <c r="AA9">
        <v>3.9538489164072821E-2</v>
      </c>
      <c r="AB9">
        <v>0.44915594264379294</v>
      </c>
      <c r="AC9">
        <v>10.628016018386308</v>
      </c>
      <c r="AD9">
        <v>-6.6148880763899631E-2</v>
      </c>
      <c r="AE9">
        <v>-6.6148880763899614E-3</v>
      </c>
      <c r="AF9">
        <v>38.044053015104616</v>
      </c>
      <c r="AG9">
        <v>-13.383324874819529</v>
      </c>
      <c r="AH9">
        <v>-1</v>
      </c>
      <c r="AI9">
        <v>-1</v>
      </c>
      <c r="AJ9">
        <v>-1</v>
      </c>
      <c r="AK9">
        <v>-1</v>
      </c>
      <c r="AL9">
        <v>-1</v>
      </c>
      <c r="AM9">
        <v>-1</v>
      </c>
      <c r="AN9">
        <v>-1</v>
      </c>
      <c r="AO9">
        <v>-1</v>
      </c>
      <c r="AP9">
        <v>-1</v>
      </c>
      <c r="AQ9">
        <v>-1</v>
      </c>
      <c r="AR9">
        <v>-3.3074440381949816E-2</v>
      </c>
      <c r="AS9">
        <v>-0.3968932845833979</v>
      </c>
      <c r="AT9">
        <v>3.4840387300415827</v>
      </c>
      <c r="AU9">
        <v>-1</v>
      </c>
      <c r="AV9">
        <v>-1</v>
      </c>
      <c r="AW9">
        <v>-1</v>
      </c>
      <c r="AX9">
        <v>-1</v>
      </c>
      <c r="AY9">
        <v>-6.6148880763899614E-3</v>
      </c>
      <c r="AZ9">
        <v>0.42530825137148098</v>
      </c>
      <c r="BA9">
        <v>8.751226144903182E-2</v>
      </c>
      <c r="BB9">
        <v>0.15582395279305924</v>
      </c>
      <c r="BC9">
        <v>2.3663226694120285E-2</v>
      </c>
      <c r="BD9">
        <v>5.82140533766208</v>
      </c>
      <c r="BE9">
        <v>1.2298767136199684</v>
      </c>
      <c r="BF9">
        <v>-1</v>
      </c>
      <c r="BG9">
        <v>603.49487127915143</v>
      </c>
    </row>
    <row r="10" spans="1:59" x14ac:dyDescent="0.25">
      <c r="A10">
        <v>811</v>
      </c>
      <c r="B10" t="s">
        <v>354</v>
      </c>
      <c r="C10">
        <v>0</v>
      </c>
      <c r="D10">
        <v>1479.9702734375001</v>
      </c>
      <c r="E10">
        <v>41.439848057668272</v>
      </c>
      <c r="F10">
        <v>-35.958281332194147</v>
      </c>
      <c r="G10">
        <v>8.4522438471165695E-2</v>
      </c>
      <c r="H10">
        <v>1.4668281716710045</v>
      </c>
      <c r="I10">
        <v>30.927371253249348</v>
      </c>
      <c r="J10">
        <v>0.67396580778615878</v>
      </c>
      <c r="K10">
        <v>-1</v>
      </c>
      <c r="L10">
        <v>-1</v>
      </c>
      <c r="M10">
        <v>-1</v>
      </c>
      <c r="N10">
        <v>0.16666666666666666</v>
      </c>
      <c r="O10">
        <v>-1</v>
      </c>
      <c r="P10">
        <v>-1</v>
      </c>
      <c r="Q10">
        <v>1.5196944080798125</v>
      </c>
      <c r="R10">
        <v>-1</v>
      </c>
      <c r="S10">
        <v>-0.38488420515066901</v>
      </c>
      <c r="T10">
        <v>-4.0415086440537359E-2</v>
      </c>
      <c r="U10">
        <v>-0.27881103835500237</v>
      </c>
      <c r="V10">
        <v>-0.550027050308455</v>
      </c>
      <c r="W10">
        <v>-0.73988164254343858</v>
      </c>
      <c r="X10">
        <v>-1.7203305537153504</v>
      </c>
      <c r="Y10">
        <v>0</v>
      </c>
      <c r="Z10">
        <v>16.638784280996873</v>
      </c>
      <c r="AA10">
        <v>-0.36867173619637744</v>
      </c>
      <c r="AB10">
        <v>-0.20212227373934588</v>
      </c>
      <c r="AC10">
        <v>3.1400370047981561</v>
      </c>
      <c r="AD10">
        <v>-0.34851379794375292</v>
      </c>
      <c r="AE10">
        <v>-3.4851379794375296E-2</v>
      </c>
      <c r="AF10">
        <v>26.895124644269135</v>
      </c>
      <c r="AG10">
        <v>-32.827129712782529</v>
      </c>
      <c r="AH10">
        <v>-1</v>
      </c>
      <c r="AI10">
        <v>-1</v>
      </c>
      <c r="AJ10">
        <v>-1</v>
      </c>
      <c r="AK10">
        <v>-1</v>
      </c>
      <c r="AL10">
        <v>-1</v>
      </c>
      <c r="AM10">
        <v>-1</v>
      </c>
      <c r="AN10">
        <v>-1</v>
      </c>
      <c r="AO10">
        <v>-1</v>
      </c>
      <c r="AP10">
        <v>-1</v>
      </c>
      <c r="AQ10">
        <v>-1</v>
      </c>
      <c r="AR10">
        <v>-0.17425689897187646</v>
      </c>
      <c r="AS10">
        <v>-2.091082787662518</v>
      </c>
      <c r="AT10">
        <v>1.2815923760387267</v>
      </c>
      <c r="AU10">
        <v>-1</v>
      </c>
      <c r="AV10">
        <v>-1</v>
      </c>
      <c r="AW10">
        <v>-1</v>
      </c>
      <c r="AX10">
        <v>-1</v>
      </c>
      <c r="AY10">
        <v>-3.4851379794375296E-2</v>
      </c>
      <c r="AZ10">
        <v>0.67068970047073506</v>
      </c>
      <c r="BA10">
        <v>-0.15786918765022218</v>
      </c>
      <c r="BB10">
        <v>0.25182802463420939</v>
      </c>
      <c r="BC10">
        <v>-7.2340845147029834E-2</v>
      </c>
      <c r="BD10">
        <v>9.1567792940160828</v>
      </c>
      <c r="BE10">
        <v>-2.1054972427340388</v>
      </c>
      <c r="BF10">
        <v>-1</v>
      </c>
      <c r="BG10">
        <v>2557.3298977786017</v>
      </c>
    </row>
    <row r="11" spans="1:59" x14ac:dyDescent="0.25">
      <c r="A11">
        <v>1153</v>
      </c>
      <c r="B11" t="s">
        <v>2918</v>
      </c>
      <c r="C11">
        <v>0</v>
      </c>
      <c r="D11">
        <v>1599.1702246093748</v>
      </c>
      <c r="E11">
        <v>125.04536965333679</v>
      </c>
      <c r="F11">
        <v>104.23027005787873</v>
      </c>
      <c r="G11">
        <v>1.104530255372645</v>
      </c>
      <c r="H11">
        <v>9.1935116105218952</v>
      </c>
      <c r="I11">
        <v>105.58466382875463</v>
      </c>
      <c r="J11">
        <v>20.788505009855104</v>
      </c>
      <c r="K11">
        <v>-1</v>
      </c>
      <c r="L11">
        <v>-1</v>
      </c>
      <c r="M11">
        <v>-1</v>
      </c>
      <c r="N11">
        <v>0.16666666666666666</v>
      </c>
      <c r="O11">
        <v>-1</v>
      </c>
      <c r="P11">
        <v>-1</v>
      </c>
      <c r="Q11">
        <v>6.3412096984495303</v>
      </c>
      <c r="R11">
        <v>-1</v>
      </c>
      <c r="S11">
        <v>2.065312222380904</v>
      </c>
      <c r="T11">
        <v>0.21711420361715161</v>
      </c>
      <c r="U11">
        <v>1.2080350110351972</v>
      </c>
      <c r="V11">
        <v>1.594332817610516</v>
      </c>
      <c r="W11">
        <v>4.8437152572709286</v>
      </c>
      <c r="X11">
        <v>6.5860703370957765</v>
      </c>
      <c r="Y11">
        <v>0</v>
      </c>
      <c r="Z11">
        <v>64.930733700539889</v>
      </c>
      <c r="AA11">
        <v>2.3182137618313052</v>
      </c>
      <c r="AB11">
        <v>4.0846640095685194</v>
      </c>
      <c r="AC11">
        <v>52.426754904576953</v>
      </c>
      <c r="AD11">
        <v>1.5100437637939965</v>
      </c>
      <c r="AE11">
        <v>0.15100437637939965</v>
      </c>
      <c r="AF11">
        <v>100.27862191383448</v>
      </c>
      <c r="AG11">
        <v>95.154175016839048</v>
      </c>
      <c r="AH11">
        <v>-1</v>
      </c>
      <c r="AI11">
        <v>-1</v>
      </c>
      <c r="AJ11">
        <v>-1</v>
      </c>
      <c r="AK11">
        <v>-1</v>
      </c>
      <c r="AL11">
        <v>-1</v>
      </c>
      <c r="AM11">
        <v>-1</v>
      </c>
      <c r="AN11">
        <v>-1</v>
      </c>
      <c r="AO11">
        <v>-1</v>
      </c>
      <c r="AP11">
        <v>-1</v>
      </c>
      <c r="AQ11">
        <v>-1</v>
      </c>
      <c r="AR11">
        <v>0.75502188189699826</v>
      </c>
      <c r="AS11">
        <v>9.0602625827639791</v>
      </c>
      <c r="AT11">
        <v>15.778341357593174</v>
      </c>
      <c r="AU11">
        <v>-1</v>
      </c>
      <c r="AV11">
        <v>-1</v>
      </c>
      <c r="AW11">
        <v>-1</v>
      </c>
      <c r="AX11">
        <v>-1</v>
      </c>
      <c r="AY11">
        <v>0.15100437637939965</v>
      </c>
      <c r="AZ11">
        <v>-0.94443852540266171</v>
      </c>
      <c r="BA11">
        <v>1.4572590382231749</v>
      </c>
      <c r="BB11">
        <v>-0.38008154635662561</v>
      </c>
      <c r="BC11">
        <v>0.5595687258438049</v>
      </c>
      <c r="BD11">
        <v>-12.797026262700523</v>
      </c>
      <c r="BE11">
        <v>19.848308313982592</v>
      </c>
      <c r="BF11">
        <v>-1</v>
      </c>
      <c r="BG11">
        <v>1454.9665023759603</v>
      </c>
    </row>
    <row r="12" spans="1:59" x14ac:dyDescent="0.25">
      <c r="A12">
        <v>1247</v>
      </c>
      <c r="B12" t="s">
        <v>2922</v>
      </c>
      <c r="C12">
        <v>0</v>
      </c>
      <c r="D12">
        <v>1480.1812109375001</v>
      </c>
      <c r="E12">
        <v>69.448115486286113</v>
      </c>
      <c r="F12">
        <v>11.005583766963603</v>
      </c>
      <c r="G12">
        <v>0.42623015310298717</v>
      </c>
      <c r="H12">
        <v>4.0553057262781183</v>
      </c>
      <c r="I12">
        <v>55.937937254665812</v>
      </c>
      <c r="J12">
        <v>7.4124369329295483</v>
      </c>
      <c r="K12">
        <v>-1</v>
      </c>
      <c r="L12">
        <v>-1</v>
      </c>
      <c r="M12">
        <v>-1</v>
      </c>
      <c r="N12">
        <v>0.16666666666666666</v>
      </c>
      <c r="O12">
        <v>-1</v>
      </c>
      <c r="P12">
        <v>-1</v>
      </c>
      <c r="Q12">
        <v>3.1349261186949806</v>
      </c>
      <c r="R12">
        <v>-1</v>
      </c>
      <c r="S12">
        <v>0.43594383927963754</v>
      </c>
      <c r="T12">
        <v>4.5858512347841454E-2</v>
      </c>
      <c r="U12">
        <v>0.21928981648928048</v>
      </c>
      <c r="V12">
        <v>0.16834421868894792</v>
      </c>
      <c r="W12">
        <v>1.1306512146034566</v>
      </c>
      <c r="X12">
        <v>1.0623552435729546</v>
      </c>
      <c r="Y12">
        <v>0</v>
      </c>
      <c r="Z12">
        <v>32.81682860363312</v>
      </c>
      <c r="AA12">
        <v>0.53144832935122177</v>
      </c>
      <c r="AB12">
        <v>1.233972547998335</v>
      </c>
      <c r="AC12">
        <v>19.651333738187219</v>
      </c>
      <c r="AD12">
        <v>0.27411227061160059</v>
      </c>
      <c r="AE12">
        <v>2.7411227061160059E-2</v>
      </c>
      <c r="AF12">
        <v>51.478962854300917</v>
      </c>
      <c r="AG12">
        <v>10.047246767590792</v>
      </c>
      <c r="AH12">
        <v>-1</v>
      </c>
      <c r="AI12">
        <v>-1</v>
      </c>
      <c r="AJ12">
        <v>-1</v>
      </c>
      <c r="AK12">
        <v>-1</v>
      </c>
      <c r="AL12">
        <v>-1</v>
      </c>
      <c r="AM12">
        <v>-1</v>
      </c>
      <c r="AN12">
        <v>-1</v>
      </c>
      <c r="AO12">
        <v>-1</v>
      </c>
      <c r="AP12">
        <v>-1</v>
      </c>
      <c r="AQ12">
        <v>-1</v>
      </c>
      <c r="AR12">
        <v>0.1370561353058003</v>
      </c>
      <c r="AS12">
        <v>1.6446736236696033</v>
      </c>
      <c r="AT12">
        <v>6.1380757107704849</v>
      </c>
      <c r="AU12">
        <v>-1</v>
      </c>
      <c r="AV12">
        <v>-1</v>
      </c>
      <c r="AW12">
        <v>-1</v>
      </c>
      <c r="AX12">
        <v>-1</v>
      </c>
      <c r="AY12">
        <v>2.7411227061160059E-2</v>
      </c>
      <c r="AZ12">
        <v>0.12961367560547252</v>
      </c>
      <c r="BA12">
        <v>0.3832068372150404</v>
      </c>
      <c r="BB12">
        <v>4.0135161325389128E-2</v>
      </c>
      <c r="BC12">
        <v>0.13935201816179033</v>
      </c>
      <c r="BD12">
        <v>1.802144751071596</v>
      </c>
      <c r="BE12">
        <v>5.2491373002104575</v>
      </c>
      <c r="BF12">
        <v>-1</v>
      </c>
      <c r="BG12">
        <v>57.127884097813649</v>
      </c>
    </row>
    <row r="13" spans="1:59" x14ac:dyDescent="0.25">
      <c r="A13">
        <v>1519</v>
      </c>
      <c r="B13" t="s">
        <v>538</v>
      </c>
      <c r="C13">
        <v>0</v>
      </c>
      <c r="D13">
        <v>1655.79125</v>
      </c>
      <c r="E13">
        <v>113.96812546459758</v>
      </c>
      <c r="F13">
        <v>85.656104302133869</v>
      </c>
      <c r="G13">
        <v>0.96938516630922278</v>
      </c>
      <c r="H13">
        <v>8.1697711016692729</v>
      </c>
      <c r="I13">
        <v>95.693007816744711</v>
      </c>
      <c r="J13">
        <v>18.12344583394502</v>
      </c>
      <c r="K13">
        <v>-1</v>
      </c>
      <c r="L13">
        <v>-1</v>
      </c>
      <c r="M13">
        <v>-1</v>
      </c>
      <c r="N13">
        <v>0.16666666666666666</v>
      </c>
      <c r="O13">
        <v>-1</v>
      </c>
      <c r="P13">
        <v>-1</v>
      </c>
      <c r="Q13">
        <v>5.7023870320536272</v>
      </c>
      <c r="R13">
        <v>-1</v>
      </c>
      <c r="S13">
        <v>1.7406754804512916</v>
      </c>
      <c r="T13">
        <v>0.18299307408795715</v>
      </c>
      <c r="U13">
        <v>1.0110365778478521</v>
      </c>
      <c r="V13">
        <v>1.3102176367933001</v>
      </c>
      <c r="W13">
        <v>4.1039212205821434</v>
      </c>
      <c r="X13">
        <v>5.4855206456284753</v>
      </c>
      <c r="Y13">
        <v>0</v>
      </c>
      <c r="Z13">
        <v>58.532331945957267</v>
      </c>
      <c r="AA13">
        <v>1.9622170979653049</v>
      </c>
      <c r="AB13">
        <v>3.5166898191222367</v>
      </c>
      <c r="AC13">
        <v>45.896552125893024</v>
      </c>
      <c r="AD13">
        <v>1.2637957223098151</v>
      </c>
      <c r="AE13">
        <v>0.12637957223098151</v>
      </c>
      <c r="AF13">
        <v>90.555736353596956</v>
      </c>
      <c r="AG13">
        <v>78.1973982749915</v>
      </c>
      <c r="AH13">
        <v>-1</v>
      </c>
      <c r="AI13">
        <v>-1</v>
      </c>
      <c r="AJ13">
        <v>-1</v>
      </c>
      <c r="AK13">
        <v>-1</v>
      </c>
      <c r="AL13">
        <v>-1</v>
      </c>
      <c r="AM13">
        <v>-1</v>
      </c>
      <c r="AN13">
        <v>-1</v>
      </c>
      <c r="AO13">
        <v>-1</v>
      </c>
      <c r="AP13">
        <v>-1</v>
      </c>
      <c r="AQ13">
        <v>-1</v>
      </c>
      <c r="AR13">
        <v>0.63189786115490754</v>
      </c>
      <c r="AS13">
        <v>7.5827743338588904</v>
      </c>
      <c r="AT13">
        <v>13.857606634016557</v>
      </c>
      <c r="AU13">
        <v>-1</v>
      </c>
      <c r="AV13">
        <v>-1</v>
      </c>
      <c r="AW13">
        <v>-1</v>
      </c>
      <c r="AX13">
        <v>-1</v>
      </c>
      <c r="AY13">
        <v>0.12637957223098151</v>
      </c>
      <c r="AZ13">
        <v>-0.73044345172021163</v>
      </c>
      <c r="BA13">
        <v>1.2432639645407249</v>
      </c>
      <c r="BB13">
        <v>-0.2963572122520039</v>
      </c>
      <c r="BC13">
        <v>0.47584439173918319</v>
      </c>
      <c r="BD13">
        <v>-9.8882750177773779</v>
      </c>
      <c r="BE13">
        <v>16.939557069059443</v>
      </c>
      <c r="BF13">
        <v>-1</v>
      </c>
      <c r="BG13">
        <v>6081.9550179090902</v>
      </c>
    </row>
    <row r="14" spans="1:59" x14ac:dyDescent="0.25">
      <c r="A14">
        <v>1721</v>
      </c>
      <c r="B14" t="s">
        <v>610</v>
      </c>
      <c r="C14">
        <v>0</v>
      </c>
      <c r="D14">
        <v>1516.6605078125001</v>
      </c>
      <c r="E14">
        <v>125.40653314841576</v>
      </c>
      <c r="F14">
        <v>104.83586387780556</v>
      </c>
      <c r="G14">
        <v>1.1089365383684213</v>
      </c>
      <c r="H14">
        <v>9.2268897408520907</v>
      </c>
      <c r="I14">
        <v>105.90717229715582</v>
      </c>
      <c r="J14">
        <v>20.875396845962001</v>
      </c>
      <c r="K14">
        <v>-1</v>
      </c>
      <c r="L14">
        <v>-1</v>
      </c>
      <c r="M14">
        <v>-1</v>
      </c>
      <c r="N14">
        <v>0.16666666666666666</v>
      </c>
      <c r="O14">
        <v>-1</v>
      </c>
      <c r="P14">
        <v>-1</v>
      </c>
      <c r="Q14">
        <v>6.3620379318079454</v>
      </c>
      <c r="R14">
        <v>-1</v>
      </c>
      <c r="S14">
        <v>2.0758967087701756</v>
      </c>
      <c r="T14">
        <v>0.21822669208331122</v>
      </c>
      <c r="U14">
        <v>1.2144579661892734</v>
      </c>
      <c r="V14">
        <v>1.6035961352697268</v>
      </c>
      <c r="W14">
        <v>4.8678355705344662</v>
      </c>
      <c r="X14">
        <v>6.6219527611270594</v>
      </c>
      <c r="Y14">
        <v>0</v>
      </c>
      <c r="Z14">
        <v>65.139347783720766</v>
      </c>
      <c r="AA14">
        <v>2.3298207100187436</v>
      </c>
      <c r="AB14">
        <v>4.1031822926578059</v>
      </c>
      <c r="AC14">
        <v>52.639666240549978</v>
      </c>
      <c r="AD14">
        <v>1.5180724577365916</v>
      </c>
      <c r="AE14">
        <v>0.15180724577365917</v>
      </c>
      <c r="AF14">
        <v>100.59562777480105</v>
      </c>
      <c r="AG14">
        <v>95.707035335616254</v>
      </c>
      <c r="AH14">
        <v>-1</v>
      </c>
      <c r="AI14">
        <v>-1</v>
      </c>
      <c r="AJ14">
        <v>-1</v>
      </c>
      <c r="AK14">
        <v>-1</v>
      </c>
      <c r="AL14">
        <v>-1</v>
      </c>
      <c r="AM14">
        <v>-1</v>
      </c>
      <c r="AN14">
        <v>-1</v>
      </c>
      <c r="AO14">
        <v>-1</v>
      </c>
      <c r="AP14">
        <v>-1</v>
      </c>
      <c r="AQ14">
        <v>-1</v>
      </c>
      <c r="AR14">
        <v>0.7590362288682958</v>
      </c>
      <c r="AS14">
        <v>9.1084347464195474</v>
      </c>
      <c r="AT14">
        <v>15.840965170345415</v>
      </c>
      <c r="AU14">
        <v>-1</v>
      </c>
      <c r="AV14">
        <v>-1</v>
      </c>
      <c r="AW14">
        <v>-1</v>
      </c>
      <c r="AX14">
        <v>-1</v>
      </c>
      <c r="AY14">
        <v>0.15180724577365917</v>
      </c>
      <c r="AZ14">
        <v>-0.95141564059701689</v>
      </c>
      <c r="BA14">
        <v>1.4642361534175301</v>
      </c>
      <c r="BB14">
        <v>-0.38281130229710797</v>
      </c>
      <c r="BC14">
        <v>0.56229848178428721</v>
      </c>
      <c r="BD14">
        <v>-12.891863457586926</v>
      </c>
      <c r="BE14">
        <v>19.943145508868994</v>
      </c>
      <c r="BF14">
        <v>-1</v>
      </c>
      <c r="BG14">
        <v>906.30267858322838</v>
      </c>
    </row>
    <row r="15" spans="1:59" x14ac:dyDescent="0.25">
      <c r="A15">
        <v>1729</v>
      </c>
      <c r="B15" t="s">
        <v>613</v>
      </c>
      <c r="C15">
        <v>0</v>
      </c>
      <c r="D15">
        <v>1514.4881835937501</v>
      </c>
      <c r="E15">
        <v>69.699035737319548</v>
      </c>
      <c r="F15">
        <v>11.42632328075946</v>
      </c>
      <c r="G15">
        <v>0.42929144155126409</v>
      </c>
      <c r="H15">
        <v>4.0784953591053448</v>
      </c>
      <c r="I15">
        <v>56.162001721186556</v>
      </c>
      <c r="J15">
        <v>7.4728054962693466</v>
      </c>
      <c r="K15">
        <v>-1</v>
      </c>
      <c r="L15">
        <v>-1</v>
      </c>
      <c r="M15">
        <v>-1</v>
      </c>
      <c r="N15">
        <v>0.16666666666666666</v>
      </c>
      <c r="O15">
        <v>-1</v>
      </c>
      <c r="P15">
        <v>-1</v>
      </c>
      <c r="Q15">
        <v>3.1493966441331449</v>
      </c>
      <c r="R15">
        <v>-1</v>
      </c>
      <c r="S15">
        <v>0.44329746725711427</v>
      </c>
      <c r="T15">
        <v>4.6631419601769586E-2</v>
      </c>
      <c r="U15">
        <v>0.22375219860042067</v>
      </c>
      <c r="V15">
        <v>0.17477995769391969</v>
      </c>
      <c r="W15">
        <v>1.1474089299915216</v>
      </c>
      <c r="X15">
        <v>1.0872847477124834</v>
      </c>
      <c r="Y15">
        <v>0</v>
      </c>
      <c r="Z15">
        <v>32.961764342804123</v>
      </c>
      <c r="AA15">
        <v>0.53951231807823108</v>
      </c>
      <c r="AB15">
        <v>1.246838223252851</v>
      </c>
      <c r="AC15">
        <v>19.799255016495078</v>
      </c>
      <c r="AD15">
        <v>0.27969024825052585</v>
      </c>
      <c r="AE15">
        <v>2.7969024825052584E-2</v>
      </c>
      <c r="AF15">
        <v>51.69920435516304</v>
      </c>
      <c r="AG15">
        <v>10.431349402170932</v>
      </c>
      <c r="AH15">
        <v>-1</v>
      </c>
      <c r="AI15">
        <v>-1</v>
      </c>
      <c r="AJ15">
        <v>-1</v>
      </c>
      <c r="AK15">
        <v>-1</v>
      </c>
      <c r="AL15">
        <v>-1</v>
      </c>
      <c r="AM15">
        <v>-1</v>
      </c>
      <c r="AN15">
        <v>-1</v>
      </c>
      <c r="AO15">
        <v>-1</v>
      </c>
      <c r="AP15">
        <v>-1</v>
      </c>
      <c r="AQ15">
        <v>-1</v>
      </c>
      <c r="AR15">
        <v>0.13984512412526293</v>
      </c>
      <c r="AS15">
        <v>1.678141489503155</v>
      </c>
      <c r="AT15">
        <v>6.1815839363541016</v>
      </c>
      <c r="AU15">
        <v>-1</v>
      </c>
      <c r="AV15">
        <v>-1</v>
      </c>
      <c r="AW15">
        <v>-1</v>
      </c>
      <c r="AX15">
        <v>-1</v>
      </c>
      <c r="AY15">
        <v>2.7969024825052584E-2</v>
      </c>
      <c r="AZ15">
        <v>0.12476628787135502</v>
      </c>
      <c r="BA15">
        <v>0.38805422494915787</v>
      </c>
      <c r="BB15">
        <v>3.8238648928154526E-2</v>
      </c>
      <c r="BC15">
        <v>0.14124853055902492</v>
      </c>
      <c r="BD15">
        <v>1.7362561076387926</v>
      </c>
      <c r="BE15">
        <v>5.3150259436432599</v>
      </c>
      <c r="BF15">
        <v>-1</v>
      </c>
      <c r="BG15">
        <v>282.10592327340646</v>
      </c>
    </row>
    <row r="16" spans="1:59" x14ac:dyDescent="0.25">
      <c r="A16">
        <v>2084</v>
      </c>
      <c r="B16" t="s">
        <v>730</v>
      </c>
      <c r="C16">
        <v>0</v>
      </c>
      <c r="D16">
        <v>1599.413310546875</v>
      </c>
      <c r="E16">
        <v>157.40474252666263</v>
      </c>
      <c r="F16">
        <v>158.4900069798214</v>
      </c>
      <c r="G16">
        <v>1.4993225208936829</v>
      </c>
      <c r="H16">
        <v>12.184111103233885</v>
      </c>
      <c r="I16">
        <v>134.48064009988309</v>
      </c>
      <c r="J16">
        <v>28.573802700631084</v>
      </c>
      <c r="K16">
        <v>-1</v>
      </c>
      <c r="L16">
        <v>-1</v>
      </c>
      <c r="M16">
        <v>-1</v>
      </c>
      <c r="N16">
        <v>0.16666666666666666</v>
      </c>
      <c r="O16">
        <v>-1</v>
      </c>
      <c r="P16">
        <v>-1</v>
      </c>
      <c r="Q16">
        <v>8.2073688721230411</v>
      </c>
      <c r="R16">
        <v>-1</v>
      </c>
      <c r="S16">
        <v>3.0136565218738318</v>
      </c>
      <c r="T16">
        <v>0.31679047097042407</v>
      </c>
      <c r="U16">
        <v>1.7835162089174867</v>
      </c>
      <c r="V16">
        <v>2.424303604422529</v>
      </c>
      <c r="W16">
        <v>7.004836802917743</v>
      </c>
      <c r="X16">
        <v>9.8010484692937911</v>
      </c>
      <c r="Y16">
        <v>0</v>
      </c>
      <c r="Z16">
        <v>83.622049396221712</v>
      </c>
      <c r="AA16">
        <v>3.358168157655733</v>
      </c>
      <c r="AB16">
        <v>5.7438572437269277</v>
      </c>
      <c r="AC16">
        <v>71.503094024073505</v>
      </c>
      <c r="AD16">
        <v>2.2293952611468582</v>
      </c>
      <c r="AE16">
        <v>0.22293952611468584</v>
      </c>
      <c r="AF16">
        <v>128.68157790971671</v>
      </c>
      <c r="AG16">
        <v>144.68911818230484</v>
      </c>
      <c r="AH16">
        <v>-1</v>
      </c>
      <c r="AI16">
        <v>-1</v>
      </c>
      <c r="AJ16">
        <v>-1</v>
      </c>
      <c r="AK16">
        <v>-1</v>
      </c>
      <c r="AL16">
        <v>-1</v>
      </c>
      <c r="AM16">
        <v>-1</v>
      </c>
      <c r="AN16">
        <v>-1</v>
      </c>
      <c r="AO16">
        <v>-1</v>
      </c>
      <c r="AP16">
        <v>-1</v>
      </c>
      <c r="AQ16">
        <v>-1</v>
      </c>
      <c r="AR16">
        <v>1.1146976305734291</v>
      </c>
      <c r="AS16">
        <v>13.376371566881147</v>
      </c>
      <c r="AT16">
        <v>21.389283036945493</v>
      </c>
      <c r="AU16">
        <v>-1</v>
      </c>
      <c r="AV16">
        <v>-1</v>
      </c>
      <c r="AW16">
        <v>-1</v>
      </c>
      <c r="AX16">
        <v>-1</v>
      </c>
      <c r="AY16">
        <v>0.22293952611468584</v>
      </c>
      <c r="AZ16">
        <v>-1.5695711183434882</v>
      </c>
      <c r="BA16">
        <v>2.0823916311640014</v>
      </c>
      <c r="BB16">
        <v>-0.62466105545659867</v>
      </c>
      <c r="BC16">
        <v>0.80414823494377785</v>
      </c>
      <c r="BD16">
        <v>-21.294208822411875</v>
      </c>
      <c r="BE16">
        <v>28.345490873693954</v>
      </c>
      <c r="BF16">
        <v>-1</v>
      </c>
      <c r="BG16">
        <v>1498.8977599101938</v>
      </c>
    </row>
    <row r="17" spans="1:59" x14ac:dyDescent="0.25">
      <c r="A17">
        <v>2342</v>
      </c>
      <c r="B17" t="s">
        <v>334</v>
      </c>
      <c r="C17">
        <v>0</v>
      </c>
      <c r="D17">
        <v>1561.5180468750002</v>
      </c>
      <c r="E17">
        <v>106.35335653884064</v>
      </c>
      <c r="F17">
        <v>72.887767899250747</v>
      </c>
      <c r="G17">
        <v>0.87648312252156768</v>
      </c>
      <c r="H17">
        <v>7.4660268055225609</v>
      </c>
      <c r="I17">
        <v>88.893241237517316</v>
      </c>
      <c r="J17">
        <v>16.291418891842078</v>
      </c>
      <c r="K17">
        <v>-1</v>
      </c>
      <c r="L17">
        <v>-1</v>
      </c>
      <c r="M17">
        <v>-1</v>
      </c>
      <c r="N17">
        <v>0.16666666666666666</v>
      </c>
      <c r="O17">
        <v>-1</v>
      </c>
      <c r="P17">
        <v>-1</v>
      </c>
      <c r="Q17">
        <v>5.2632446870572247</v>
      </c>
      <c r="R17">
        <v>-1</v>
      </c>
      <c r="S17">
        <v>1.5175122340260134</v>
      </c>
      <c r="T17">
        <v>0.15953737405791116</v>
      </c>
      <c r="U17">
        <v>0.87561503058407031</v>
      </c>
      <c r="V17">
        <v>1.114909903808406</v>
      </c>
      <c r="W17">
        <v>3.5953686829604905</v>
      </c>
      <c r="X17">
        <v>4.728975836373853</v>
      </c>
      <c r="Y17">
        <v>0</v>
      </c>
      <c r="Z17">
        <v>54.133913889520997</v>
      </c>
      <c r="AA17">
        <v>1.7174962732284358</v>
      </c>
      <c r="AB17">
        <v>3.1262504515005536</v>
      </c>
      <c r="AC17">
        <v>41.407530817816799</v>
      </c>
      <c r="AD17">
        <v>1.094518788230088</v>
      </c>
      <c r="AE17">
        <v>0.10945187882300879</v>
      </c>
      <c r="AF17">
        <v>83.871986715934199</v>
      </c>
      <c r="AG17">
        <v>66.540894688469535</v>
      </c>
      <c r="AH17">
        <v>-1</v>
      </c>
      <c r="AI17">
        <v>-1</v>
      </c>
      <c r="AJ17">
        <v>-1</v>
      </c>
      <c r="AK17">
        <v>-1</v>
      </c>
      <c r="AL17">
        <v>-1</v>
      </c>
      <c r="AM17">
        <v>-1</v>
      </c>
      <c r="AN17">
        <v>-1</v>
      </c>
      <c r="AO17">
        <v>-1</v>
      </c>
      <c r="AP17">
        <v>-1</v>
      </c>
      <c r="AQ17">
        <v>-1</v>
      </c>
      <c r="AR17">
        <v>0.54725939411504398</v>
      </c>
      <c r="AS17">
        <v>6.5671127293805274</v>
      </c>
      <c r="AT17">
        <v>12.537246548194686</v>
      </c>
      <c r="AU17">
        <v>-1</v>
      </c>
      <c r="AV17">
        <v>-1</v>
      </c>
      <c r="AW17">
        <v>-1</v>
      </c>
      <c r="AX17">
        <v>-1</v>
      </c>
      <c r="AY17">
        <v>0.10945187882300879</v>
      </c>
      <c r="AZ17">
        <v>-0.58333799754969617</v>
      </c>
      <c r="BA17">
        <v>1.0961585103702092</v>
      </c>
      <c r="BB17">
        <v>-0.23880305466489671</v>
      </c>
      <c r="BC17">
        <v>0.41829023415207606</v>
      </c>
      <c r="BD17">
        <v>-7.8887281796645166</v>
      </c>
      <c r="BE17">
        <v>14.94001023094658</v>
      </c>
      <c r="BF17">
        <v>-1</v>
      </c>
      <c r="BG17">
        <v>2351.4234692021428</v>
      </c>
    </row>
    <row r="18" spans="1:59" x14ac:dyDescent="0.25">
      <c r="A18">
        <v>3236</v>
      </c>
      <c r="B18" t="s">
        <v>1146</v>
      </c>
      <c r="C18">
        <v>0</v>
      </c>
      <c r="D18">
        <v>1508.6311718750001</v>
      </c>
      <c r="E18">
        <v>70.468868855620457</v>
      </c>
      <c r="F18">
        <v>12.717168521683096</v>
      </c>
      <c r="G18">
        <v>0.43868359392816225</v>
      </c>
      <c r="H18">
        <v>4.1496420572220245</v>
      </c>
      <c r="I18">
        <v>56.849440244987143</v>
      </c>
      <c r="J18">
        <v>7.6580186035088671</v>
      </c>
      <c r="K18">
        <v>-1</v>
      </c>
      <c r="L18">
        <v>-1</v>
      </c>
      <c r="M18">
        <v>-1</v>
      </c>
      <c r="N18">
        <v>0.16666666666666666</v>
      </c>
      <c r="O18">
        <v>-1</v>
      </c>
      <c r="P18">
        <v>-1</v>
      </c>
      <c r="Q18">
        <v>3.1937927806571365</v>
      </c>
      <c r="R18">
        <v>-1</v>
      </c>
      <c r="S18">
        <v>0.46585868474916692</v>
      </c>
      <c r="T18">
        <v>4.9002729207105522E-2</v>
      </c>
      <c r="U18">
        <v>0.23744296099014717</v>
      </c>
      <c r="V18">
        <v>0.19452505601246076</v>
      </c>
      <c r="W18">
        <v>1.1988222545026392</v>
      </c>
      <c r="X18">
        <v>1.1637694388858217</v>
      </c>
      <c r="Y18">
        <v>0</v>
      </c>
      <c r="Z18">
        <v>33.406432844368766</v>
      </c>
      <c r="AA18">
        <v>0.56425295006026155</v>
      </c>
      <c r="AB18">
        <v>1.2863106168099223</v>
      </c>
      <c r="AC18">
        <v>20.253083268594274</v>
      </c>
      <c r="AD18">
        <v>0.29680370123768396</v>
      </c>
      <c r="AE18">
        <v>2.9680370123768396E-2</v>
      </c>
      <c r="AF18">
        <v>52.374913871193172</v>
      </c>
      <c r="AG18">
        <v>11.609791268495318</v>
      </c>
      <c r="AH18">
        <v>-1</v>
      </c>
      <c r="AI18">
        <v>-1</v>
      </c>
      <c r="AJ18">
        <v>-1</v>
      </c>
      <c r="AK18">
        <v>-1</v>
      </c>
      <c r="AL18">
        <v>-1</v>
      </c>
      <c r="AM18">
        <v>-1</v>
      </c>
      <c r="AN18">
        <v>-1</v>
      </c>
      <c r="AO18">
        <v>-1</v>
      </c>
      <c r="AP18">
        <v>-1</v>
      </c>
      <c r="AQ18">
        <v>-1</v>
      </c>
      <c r="AR18">
        <v>0.14840185061884198</v>
      </c>
      <c r="AS18">
        <v>1.7808222074261035</v>
      </c>
      <c r="AT18">
        <v>6.3150688696539348</v>
      </c>
      <c r="AU18">
        <v>-1</v>
      </c>
      <c r="AV18">
        <v>-1</v>
      </c>
      <c r="AW18">
        <v>-1</v>
      </c>
      <c r="AX18">
        <v>-1</v>
      </c>
      <c r="AY18">
        <v>2.9680370123768396E-2</v>
      </c>
      <c r="AZ18">
        <v>0.10989431321167717</v>
      </c>
      <c r="BA18">
        <v>0.40292619960883574</v>
      </c>
      <c r="BB18">
        <v>3.2420074912520774E-2</v>
      </c>
      <c r="BC18">
        <v>0.14706710457465869</v>
      </c>
      <c r="BD18">
        <v>1.5341071793415191</v>
      </c>
      <c r="BE18">
        <v>5.5171748719405347</v>
      </c>
      <c r="BF18">
        <v>-1</v>
      </c>
      <c r="BG18">
        <v>493.64570479682311</v>
      </c>
    </row>
    <row r="19" spans="1:59" x14ac:dyDescent="0.25">
      <c r="A19">
        <v>3323</v>
      </c>
      <c r="B19" t="s">
        <v>1191</v>
      </c>
      <c r="C19">
        <v>0</v>
      </c>
      <c r="D19">
        <v>1469.065166015625</v>
      </c>
      <c r="E19">
        <v>38.875899532954087</v>
      </c>
      <c r="F19">
        <v>-40.257473809656268</v>
      </c>
      <c r="G19">
        <v>5.3241639219780146E-2</v>
      </c>
      <c r="H19">
        <v>1.2298723076817342</v>
      </c>
      <c r="I19">
        <v>28.637839993772833</v>
      </c>
      <c r="J19">
        <v>5.710890493870302E-2</v>
      </c>
      <c r="K19">
        <v>-1</v>
      </c>
      <c r="L19">
        <v>-1</v>
      </c>
      <c r="M19">
        <v>-1</v>
      </c>
      <c r="N19">
        <v>0.16666666666666666</v>
      </c>
      <c r="O19">
        <v>-1</v>
      </c>
      <c r="P19">
        <v>-1</v>
      </c>
      <c r="Q19">
        <v>1.371831960962794</v>
      </c>
      <c r="R19">
        <v>-1</v>
      </c>
      <c r="S19">
        <v>-0.46002490633558935</v>
      </c>
      <c r="T19">
        <v>-4.8312792605297541E-2</v>
      </c>
      <c r="U19">
        <v>-0.32440846615705099</v>
      </c>
      <c r="V19">
        <v>-0.61578859589627633</v>
      </c>
      <c r="W19">
        <v>-0.91111501039577691</v>
      </c>
      <c r="X19">
        <v>-1.9750647375731682</v>
      </c>
      <c r="Y19">
        <v>0</v>
      </c>
      <c r="Z19">
        <v>15.157804674546764</v>
      </c>
      <c r="AA19">
        <v>-0.45107103204744131</v>
      </c>
      <c r="AB19">
        <v>-0.33358607131012274</v>
      </c>
      <c r="AC19">
        <v>1.6285506192663064</v>
      </c>
      <c r="AD19">
        <v>-0.40551058269631379</v>
      </c>
      <c r="AE19">
        <v>-4.0551058269631374E-2</v>
      </c>
      <c r="AF19">
        <v>24.644657139591583</v>
      </c>
      <c r="AG19">
        <v>-36.751959929612482</v>
      </c>
      <c r="AH19">
        <v>-1</v>
      </c>
      <c r="AI19">
        <v>-1</v>
      </c>
      <c r="AJ19">
        <v>-1</v>
      </c>
      <c r="AK19">
        <v>-1</v>
      </c>
      <c r="AL19">
        <v>-1</v>
      </c>
      <c r="AM19">
        <v>-1</v>
      </c>
      <c r="AN19">
        <v>-1</v>
      </c>
      <c r="AO19">
        <v>-1</v>
      </c>
      <c r="AP19">
        <v>-1</v>
      </c>
      <c r="AQ19">
        <v>-1</v>
      </c>
      <c r="AR19">
        <v>-0.2027552913481569</v>
      </c>
      <c r="AS19">
        <v>-2.4330634961778825</v>
      </c>
      <c r="AT19">
        <v>0.83701745496875279</v>
      </c>
      <c r="AU19">
        <v>-1</v>
      </c>
      <c r="AV19">
        <v>-1</v>
      </c>
      <c r="AW19">
        <v>-1</v>
      </c>
      <c r="AX19">
        <v>-1</v>
      </c>
      <c r="AY19">
        <v>-4.0551058269631374E-2</v>
      </c>
      <c r="AZ19">
        <v>0.72022118538843527</v>
      </c>
      <c r="BA19">
        <v>-0.20740067256792255</v>
      </c>
      <c r="BB19">
        <v>0.27120693145008007</v>
      </c>
      <c r="BC19">
        <v>-9.1719751962900484E-2</v>
      </c>
      <c r="BD19">
        <v>9.8300413740163322</v>
      </c>
      <c r="BE19">
        <v>-2.7787593227342891</v>
      </c>
      <c r="BF19">
        <v>-1</v>
      </c>
      <c r="BG19">
        <v>52.11572966276011</v>
      </c>
    </row>
    <row r="20" spans="1:59" x14ac:dyDescent="0.25">
      <c r="A20">
        <v>3467</v>
      </c>
      <c r="B20" t="s">
        <v>1234</v>
      </c>
      <c r="C20">
        <v>0</v>
      </c>
      <c r="D20">
        <v>1591.4973828125001</v>
      </c>
      <c r="E20">
        <v>99.773126924681392</v>
      </c>
      <c r="F20">
        <v>61.85413232331009</v>
      </c>
      <c r="G20">
        <v>0.79620271142732268</v>
      </c>
      <c r="H20">
        <v>6.8578929142055722</v>
      </c>
      <c r="I20">
        <v>83.017288093009427</v>
      </c>
      <c r="J20">
        <v>14.708290361495362</v>
      </c>
      <c r="K20">
        <v>-1</v>
      </c>
      <c r="L20">
        <v>-1</v>
      </c>
      <c r="M20">
        <v>-1</v>
      </c>
      <c r="N20">
        <v>0.16666666666666666</v>
      </c>
      <c r="O20">
        <v>-1</v>
      </c>
      <c r="P20">
        <v>-1</v>
      </c>
      <c r="Q20">
        <v>4.8837640368168209</v>
      </c>
      <c r="R20">
        <v>-1</v>
      </c>
      <c r="S20">
        <v>1.3246678526354698</v>
      </c>
      <c r="T20">
        <v>0.13926835559347991</v>
      </c>
      <c r="U20">
        <v>0.75859179791758147</v>
      </c>
      <c r="V20">
        <v>0.94613659748857493</v>
      </c>
      <c r="W20">
        <v>3.1559078797449547</v>
      </c>
      <c r="X20">
        <v>4.0752148875081753</v>
      </c>
      <c r="Y20">
        <v>0</v>
      </c>
      <c r="Z20">
        <v>50.333063064945534</v>
      </c>
      <c r="AA20">
        <v>1.506023117071573</v>
      </c>
      <c r="AB20">
        <v>2.7888560125613022</v>
      </c>
      <c r="AC20">
        <v>37.528386061358034</v>
      </c>
      <c r="AD20">
        <v>0.94823974739697681</v>
      </c>
      <c r="AE20">
        <v>9.4823974739697683E-2</v>
      </c>
      <c r="AF20">
        <v>78.096288499983046</v>
      </c>
      <c r="AG20">
        <v>56.468038788911045</v>
      </c>
      <c r="AH20">
        <v>-1</v>
      </c>
      <c r="AI20">
        <v>-1</v>
      </c>
      <c r="AJ20">
        <v>-1</v>
      </c>
      <c r="AK20">
        <v>-1</v>
      </c>
      <c r="AL20">
        <v>-1</v>
      </c>
      <c r="AM20">
        <v>-1</v>
      </c>
      <c r="AN20">
        <v>-1</v>
      </c>
      <c r="AO20">
        <v>-1</v>
      </c>
      <c r="AP20">
        <v>-1</v>
      </c>
      <c r="AQ20">
        <v>-1</v>
      </c>
      <c r="AR20">
        <v>0.4741198736984884</v>
      </c>
      <c r="AS20">
        <v>5.6894384843818617</v>
      </c>
      <c r="AT20">
        <v>11.396270029696421</v>
      </c>
      <c r="AU20">
        <v>-1</v>
      </c>
      <c r="AV20">
        <v>-1</v>
      </c>
      <c r="AW20">
        <v>-1</v>
      </c>
      <c r="AX20">
        <v>-1</v>
      </c>
      <c r="AY20">
        <v>9.4823974739697683E-2</v>
      </c>
      <c r="AZ20">
        <v>-0.45621822866702438</v>
      </c>
      <c r="BA20">
        <v>0.96903874148753744</v>
      </c>
      <c r="BB20">
        <v>-0.18906818078163889</v>
      </c>
      <c r="BC20">
        <v>0.36855536026881824</v>
      </c>
      <c r="BD20">
        <v>-6.1608389360994771</v>
      </c>
      <c r="BE20">
        <v>13.212120987381537</v>
      </c>
      <c r="BF20">
        <v>-1</v>
      </c>
      <c r="BG20">
        <v>3465.2039870688918</v>
      </c>
    </row>
    <row r="21" spans="1:59" x14ac:dyDescent="0.25">
      <c r="A21">
        <v>4905</v>
      </c>
      <c r="B21" t="s">
        <v>1827</v>
      </c>
      <c r="C21">
        <v>0</v>
      </c>
      <c r="D21">
        <v>1564.5305664062498</v>
      </c>
      <c r="E21">
        <v>105.74297879598601</v>
      </c>
      <c r="F21">
        <v>71.864295167564961</v>
      </c>
      <c r="G21">
        <v>0.86903636473461932</v>
      </c>
      <c r="H21">
        <v>7.4096167083525861</v>
      </c>
      <c r="I21">
        <v>88.34819171375193</v>
      </c>
      <c r="J21">
        <v>16.14456893740849</v>
      </c>
      <c r="K21">
        <v>-1</v>
      </c>
      <c r="L21">
        <v>-1</v>
      </c>
      <c r="M21">
        <v>-1</v>
      </c>
      <c r="N21">
        <v>0.16666666666666666</v>
      </c>
      <c r="O21">
        <v>-1</v>
      </c>
      <c r="P21">
        <v>-1</v>
      </c>
      <c r="Q21">
        <v>5.2280443131595824</v>
      </c>
      <c r="R21">
        <v>-1</v>
      </c>
      <c r="S21">
        <v>1.4996241168724607</v>
      </c>
      <c r="T21">
        <v>0.15765723332337248</v>
      </c>
      <c r="U21">
        <v>0.86476003299206738</v>
      </c>
      <c r="V21">
        <v>1.0992546036432043</v>
      </c>
      <c r="W21">
        <v>3.5546045897801251</v>
      </c>
      <c r="X21">
        <v>4.6683334035510695</v>
      </c>
      <c r="Y21">
        <v>0</v>
      </c>
      <c r="Z21">
        <v>53.781349483221319</v>
      </c>
      <c r="AA21">
        <v>1.697880163259929</v>
      </c>
      <c r="AB21">
        <v>3.0949539667018602</v>
      </c>
      <c r="AC21">
        <v>41.047703918226723</v>
      </c>
      <c r="AD21">
        <v>1.0809500412400843</v>
      </c>
      <c r="AE21">
        <v>0.10809500412400842</v>
      </c>
      <c r="AF21">
        <v>83.336236772972342</v>
      </c>
      <c r="AG21">
        <v>65.606543243522566</v>
      </c>
      <c r="AH21">
        <v>-1</v>
      </c>
      <c r="AI21">
        <v>-1</v>
      </c>
      <c r="AJ21">
        <v>-1</v>
      </c>
      <c r="AK21">
        <v>-1</v>
      </c>
      <c r="AL21">
        <v>-1</v>
      </c>
      <c r="AM21">
        <v>-1</v>
      </c>
      <c r="AN21">
        <v>-1</v>
      </c>
      <c r="AO21">
        <v>-1</v>
      </c>
      <c r="AP21">
        <v>-1</v>
      </c>
      <c r="AQ21">
        <v>-1</v>
      </c>
      <c r="AR21">
        <v>0.54047502062004216</v>
      </c>
      <c r="AS21">
        <v>6.4857002474405059</v>
      </c>
      <c r="AT21">
        <v>12.431410321672658</v>
      </c>
      <c r="AU21">
        <v>-1</v>
      </c>
      <c r="AV21">
        <v>-1</v>
      </c>
      <c r="AW21">
        <v>-1</v>
      </c>
      <c r="AX21">
        <v>-1</v>
      </c>
      <c r="AY21">
        <v>0.10809500412400842</v>
      </c>
      <c r="AZ21">
        <v>-0.57154645194225262</v>
      </c>
      <c r="BA21">
        <v>1.0843669647627658</v>
      </c>
      <c r="BB21">
        <v>-0.23418968068829543</v>
      </c>
      <c r="BC21">
        <v>0.41367686017547484</v>
      </c>
      <c r="BD21">
        <v>-7.7284503173053345</v>
      </c>
      <c r="BE21">
        <v>14.779732368587398</v>
      </c>
      <c r="BF21">
        <v>-1</v>
      </c>
      <c r="BG21">
        <v>3551.2518008107554</v>
      </c>
    </row>
    <row r="22" spans="1:59" x14ac:dyDescent="0.25">
      <c r="A22">
        <v>4909</v>
      </c>
      <c r="B22" t="s">
        <v>1831</v>
      </c>
      <c r="C22">
        <v>0</v>
      </c>
      <c r="D22">
        <v>1554.5779296875</v>
      </c>
      <c r="E22">
        <v>99.676975503753994</v>
      </c>
      <c r="F22">
        <v>61.692906986075805</v>
      </c>
      <c r="G22">
        <v>0.79502964056931824</v>
      </c>
      <c r="H22">
        <v>6.8490067595889581</v>
      </c>
      <c r="I22">
        <v>82.931427678209985</v>
      </c>
      <c r="J22">
        <v>14.685157421365734</v>
      </c>
      <c r="K22">
        <v>-1</v>
      </c>
      <c r="L22">
        <v>-1</v>
      </c>
      <c r="M22">
        <v>-1</v>
      </c>
      <c r="N22">
        <v>0.16666666666666666</v>
      </c>
      <c r="O22">
        <v>-1</v>
      </c>
      <c r="P22">
        <v>-1</v>
      </c>
      <c r="Q22">
        <v>4.8782190017839158</v>
      </c>
      <c r="R22">
        <v>-1</v>
      </c>
      <c r="S22">
        <v>1.3218499781271595</v>
      </c>
      <c r="T22">
        <v>0.13897218128947608</v>
      </c>
      <c r="U22">
        <v>0.75688183477614501</v>
      </c>
      <c r="V22">
        <v>0.94367045357433377</v>
      </c>
      <c r="W22">
        <v>3.1494864046371336</v>
      </c>
      <c r="X22">
        <v>4.0656620226590485</v>
      </c>
      <c r="Y22">
        <v>0</v>
      </c>
      <c r="Z22">
        <v>50.27752439396518</v>
      </c>
      <c r="AA22">
        <v>1.5029330357758182</v>
      </c>
      <c r="AB22">
        <v>2.783925948320503</v>
      </c>
      <c r="AC22">
        <v>37.471703346287725</v>
      </c>
      <c r="AD22">
        <v>0.94610229347018127</v>
      </c>
      <c r="AE22">
        <v>9.4610229347018127E-2</v>
      </c>
      <c r="AF22">
        <v>78.011893027047478</v>
      </c>
      <c r="AG22">
        <v>56.320852525766739</v>
      </c>
      <c r="AH22">
        <v>-1</v>
      </c>
      <c r="AI22">
        <v>-1</v>
      </c>
      <c r="AJ22">
        <v>-1</v>
      </c>
      <c r="AK22">
        <v>-1</v>
      </c>
      <c r="AL22">
        <v>-1</v>
      </c>
      <c r="AM22">
        <v>-1</v>
      </c>
      <c r="AN22">
        <v>-1</v>
      </c>
      <c r="AO22">
        <v>-1</v>
      </c>
      <c r="AP22">
        <v>-1</v>
      </c>
      <c r="AQ22">
        <v>-1</v>
      </c>
      <c r="AR22">
        <v>0.47305114673509063</v>
      </c>
      <c r="AS22">
        <v>5.6766137608210876</v>
      </c>
      <c r="AT22">
        <v>11.379597889067414</v>
      </c>
      <c r="AU22">
        <v>-1</v>
      </c>
      <c r="AV22">
        <v>-1</v>
      </c>
      <c r="AW22">
        <v>-1</v>
      </c>
      <c r="AX22">
        <v>-1</v>
      </c>
      <c r="AY22">
        <v>9.4610229347018127E-2</v>
      </c>
      <c r="AZ22">
        <v>-0.45436073324167753</v>
      </c>
      <c r="BA22">
        <v>0.96718124606219047</v>
      </c>
      <c r="BB22">
        <v>-0.18834144644652834</v>
      </c>
      <c r="BC22">
        <v>0.36782862593370774</v>
      </c>
      <c r="BD22">
        <v>-6.1355907281013113</v>
      </c>
      <c r="BE22">
        <v>13.186872779383373</v>
      </c>
      <c r="BF22">
        <v>-1</v>
      </c>
      <c r="BG22">
        <v>831.39881271105526</v>
      </c>
    </row>
    <row r="23" spans="1:59" x14ac:dyDescent="0.25">
      <c r="A23">
        <v>5459</v>
      </c>
      <c r="B23" t="s">
        <v>3066</v>
      </c>
      <c r="C23">
        <v>0</v>
      </c>
      <c r="D23">
        <v>1470.3993554687499</v>
      </c>
      <c r="E23">
        <v>65.479629842503286</v>
      </c>
      <c r="F23">
        <v>4.3512833930629684</v>
      </c>
      <c r="G23">
        <v>0.37781365738998762</v>
      </c>
      <c r="H23">
        <v>3.6885448746512699</v>
      </c>
      <c r="I23">
        <v>52.394195308739882</v>
      </c>
      <c r="J23">
        <v>6.4576643469661228</v>
      </c>
      <c r="K23">
        <v>-1</v>
      </c>
      <c r="L23">
        <v>-1</v>
      </c>
      <c r="M23">
        <v>-1</v>
      </c>
      <c r="N23">
        <v>0.16666666666666666</v>
      </c>
      <c r="O23">
        <v>-1</v>
      </c>
      <c r="P23">
        <v>-1</v>
      </c>
      <c r="Q23">
        <v>2.9060642702677004</v>
      </c>
      <c r="R23">
        <v>-1</v>
      </c>
      <c r="S23">
        <v>0.31964088271019042</v>
      </c>
      <c r="T23">
        <v>3.3634423903179805E-2</v>
      </c>
      <c r="U23">
        <v>0.14871400894804851</v>
      </c>
      <c r="V23">
        <v>6.6558341530071993E-2</v>
      </c>
      <c r="W23">
        <v>0.86561579930223109</v>
      </c>
      <c r="X23">
        <v>0.66807706603693162</v>
      </c>
      <c r="Y23">
        <v>0</v>
      </c>
      <c r="Z23">
        <v>30.524564835355022</v>
      </c>
      <c r="AA23">
        <v>0.40391050263950434</v>
      </c>
      <c r="AB23">
        <v>1.030492568463661</v>
      </c>
      <c r="AC23">
        <v>17.311851504461409</v>
      </c>
      <c r="AD23">
        <v>0.18589251118506064</v>
      </c>
      <c r="AE23">
        <v>1.8589251118506064E-2</v>
      </c>
      <c r="AF23">
        <v>47.995683881253598</v>
      </c>
      <c r="AG23">
        <v>3.9723851938737402</v>
      </c>
      <c r="AH23">
        <v>-1</v>
      </c>
      <c r="AI23">
        <v>-1</v>
      </c>
      <c r="AJ23">
        <v>-1</v>
      </c>
      <c r="AK23">
        <v>-1</v>
      </c>
      <c r="AL23">
        <v>-1</v>
      </c>
      <c r="AM23">
        <v>-1</v>
      </c>
      <c r="AN23">
        <v>-1</v>
      </c>
      <c r="AO23">
        <v>-1</v>
      </c>
      <c r="AP23">
        <v>-1</v>
      </c>
      <c r="AQ23">
        <v>-1</v>
      </c>
      <c r="AR23">
        <v>9.2946255592530322E-2</v>
      </c>
      <c r="AS23">
        <v>1.1153550671103636</v>
      </c>
      <c r="AT23">
        <v>5.4499615872434726</v>
      </c>
      <c r="AU23">
        <v>-1</v>
      </c>
      <c r="AV23">
        <v>-1</v>
      </c>
      <c r="AW23">
        <v>-1</v>
      </c>
      <c r="AX23">
        <v>-1</v>
      </c>
      <c r="AY23">
        <v>1.8589251118506064E-2</v>
      </c>
      <c r="AZ23">
        <v>0.20627862613643203</v>
      </c>
      <c r="BA23">
        <v>0.30654188668408089</v>
      </c>
      <c r="BB23">
        <v>7.012987953041272E-2</v>
      </c>
      <c r="BC23">
        <v>0.10935729995676677</v>
      </c>
      <c r="BD23">
        <v>2.8442214048071444</v>
      </c>
      <c r="BE23">
        <v>4.2070606464749076</v>
      </c>
      <c r="BF23">
        <v>-1</v>
      </c>
      <c r="BG23">
        <v>116.560595419004</v>
      </c>
    </row>
    <row r="24" spans="1:59" x14ac:dyDescent="0.25">
      <c r="A24">
        <v>5687</v>
      </c>
      <c r="B24" t="s">
        <v>2195</v>
      </c>
      <c r="C24">
        <v>0</v>
      </c>
      <c r="D24">
        <v>1656.127412109375</v>
      </c>
      <c r="E24">
        <v>151.43866518045255</v>
      </c>
      <c r="F24">
        <v>148.48617320564571</v>
      </c>
      <c r="G24">
        <v>1.4265349177159474</v>
      </c>
      <c r="H24">
        <v>11.632736144426699</v>
      </c>
      <c r="I24">
        <v>129.15310701997254</v>
      </c>
      <c r="J24">
        <v>27.138432232598078</v>
      </c>
      <c r="K24">
        <v>-1</v>
      </c>
      <c r="L24">
        <v>-1</v>
      </c>
      <c r="M24">
        <v>-1</v>
      </c>
      <c r="N24">
        <v>0.16666666666666666</v>
      </c>
      <c r="O24">
        <v>-1</v>
      </c>
      <c r="P24">
        <v>-1</v>
      </c>
      <c r="Q24">
        <v>7.8633062719589546</v>
      </c>
      <c r="R24">
        <v>-1</v>
      </c>
      <c r="S24">
        <v>2.8388108762625692</v>
      </c>
      <c r="T24">
        <v>0.29841321987414782</v>
      </c>
      <c r="U24">
        <v>1.6774151002434823</v>
      </c>
      <c r="V24">
        <v>2.2712824093394492</v>
      </c>
      <c r="W24">
        <v>6.6063921746376266</v>
      </c>
      <c r="X24">
        <v>9.2083049610016907</v>
      </c>
      <c r="Y24">
        <v>0</v>
      </c>
      <c r="Z24">
        <v>80.175943206852693</v>
      </c>
      <c r="AA24">
        <v>3.1664324158566668</v>
      </c>
      <c r="AB24">
        <v>5.4379528244401971</v>
      </c>
      <c r="AC24">
        <v>67.986001306764848</v>
      </c>
      <c r="AD24">
        <v>2.096768875304353</v>
      </c>
      <c r="AE24">
        <v>0.20967688753043529</v>
      </c>
      <c r="AF24">
        <v>123.44494266972671</v>
      </c>
      <c r="AG24">
        <v>135.55639167916246</v>
      </c>
      <c r="AH24">
        <v>-1</v>
      </c>
      <c r="AI24">
        <v>-1</v>
      </c>
      <c r="AJ24">
        <v>-1</v>
      </c>
      <c r="AK24">
        <v>-1</v>
      </c>
      <c r="AL24">
        <v>-1</v>
      </c>
      <c r="AM24">
        <v>-1</v>
      </c>
      <c r="AN24">
        <v>-1</v>
      </c>
      <c r="AO24">
        <v>-1</v>
      </c>
      <c r="AP24">
        <v>-1</v>
      </c>
      <c r="AQ24">
        <v>-1</v>
      </c>
      <c r="AR24">
        <v>1.0483844376521765</v>
      </c>
      <c r="AS24">
        <v>12.580613251826115</v>
      </c>
      <c r="AT24">
        <v>20.35479722737395</v>
      </c>
      <c r="AU24">
        <v>-1</v>
      </c>
      <c r="AV24">
        <v>-1</v>
      </c>
      <c r="AW24">
        <v>-1</v>
      </c>
      <c r="AX24">
        <v>-1</v>
      </c>
      <c r="AY24">
        <v>0.20967688753043529</v>
      </c>
      <c r="AZ24">
        <v>-1.4543158130036193</v>
      </c>
      <c r="BA24">
        <v>1.9671363258241326</v>
      </c>
      <c r="BB24">
        <v>-0.57956808427014683</v>
      </c>
      <c r="BC24">
        <v>0.7590552637573259</v>
      </c>
      <c r="BD24">
        <v>-19.727588586149711</v>
      </c>
      <c r="BE24">
        <v>26.778870637431787</v>
      </c>
      <c r="BF24">
        <v>-1</v>
      </c>
      <c r="BG24">
        <v>1416.2532598462265</v>
      </c>
    </row>
    <row r="25" spans="1:59" x14ac:dyDescent="0.25">
      <c r="A25">
        <v>5813</v>
      </c>
      <c r="B25" t="s">
        <v>2251</v>
      </c>
      <c r="C25">
        <v>0</v>
      </c>
      <c r="D25">
        <v>1600.609345703125</v>
      </c>
      <c r="E25">
        <v>100.04564382585761</v>
      </c>
      <c r="F25">
        <v>62.311084793386954</v>
      </c>
      <c r="G25">
        <v>0.79952748429079235</v>
      </c>
      <c r="H25">
        <v>6.8830784735674113</v>
      </c>
      <c r="I25">
        <v>83.260637738278973</v>
      </c>
      <c r="J25">
        <v>14.77385483364165</v>
      </c>
      <c r="K25">
        <v>-1</v>
      </c>
      <c r="L25">
        <v>-1</v>
      </c>
      <c r="M25">
        <v>-1</v>
      </c>
      <c r="N25">
        <v>0.16666666666666666</v>
      </c>
      <c r="O25">
        <v>-1</v>
      </c>
      <c r="P25">
        <v>-1</v>
      </c>
      <c r="Q25">
        <v>4.8994800371578</v>
      </c>
      <c r="R25">
        <v>-1</v>
      </c>
      <c r="S25">
        <v>1.3326544057357919</v>
      </c>
      <c r="T25">
        <v>0.1401077868026773</v>
      </c>
      <c r="U25">
        <v>0.76343825626354445</v>
      </c>
      <c r="V25">
        <v>0.95312625911688287</v>
      </c>
      <c r="W25">
        <v>3.1741079279656139</v>
      </c>
      <c r="X25">
        <v>4.1022900685188084</v>
      </c>
      <c r="Y25">
        <v>0</v>
      </c>
      <c r="Z25">
        <v>50.490473390919206</v>
      </c>
      <c r="AA25">
        <v>1.5147811715129886</v>
      </c>
      <c r="AB25">
        <v>2.8028290336206227</v>
      </c>
      <c r="AC25">
        <v>37.689038891157374</v>
      </c>
      <c r="AD25">
        <v>0.95429782032943056</v>
      </c>
      <c r="AE25">
        <v>9.5429782032943056E-2</v>
      </c>
      <c r="AF25">
        <v>78.335486137790866</v>
      </c>
      <c r="AG25">
        <v>56.88520105173474</v>
      </c>
      <c r="AH25">
        <v>-1</v>
      </c>
      <c r="AI25">
        <v>-1</v>
      </c>
      <c r="AJ25">
        <v>-1</v>
      </c>
      <c r="AK25">
        <v>-1</v>
      </c>
      <c r="AL25">
        <v>-1</v>
      </c>
      <c r="AM25">
        <v>-1</v>
      </c>
      <c r="AN25">
        <v>-1</v>
      </c>
      <c r="AO25">
        <v>-1</v>
      </c>
      <c r="AP25">
        <v>-1</v>
      </c>
      <c r="AQ25">
        <v>-1</v>
      </c>
      <c r="AR25">
        <v>0.47714891016471528</v>
      </c>
      <c r="AS25">
        <v>5.7257869219765825</v>
      </c>
      <c r="AT25">
        <v>11.443522998569559</v>
      </c>
      <c r="AU25">
        <v>-1</v>
      </c>
      <c r="AV25">
        <v>-1</v>
      </c>
      <c r="AW25">
        <v>-1</v>
      </c>
      <c r="AX25">
        <v>-1</v>
      </c>
      <c r="AY25">
        <v>9.5429782032943056E-2</v>
      </c>
      <c r="AZ25">
        <v>-0.46148282998421836</v>
      </c>
      <c r="BA25">
        <v>0.97430334280473141</v>
      </c>
      <c r="BB25">
        <v>-0.19112792557867314</v>
      </c>
      <c r="BC25">
        <v>0.37061510506585249</v>
      </c>
      <c r="BD25">
        <v>-6.2323986004034122</v>
      </c>
      <c r="BE25">
        <v>13.283680651685474</v>
      </c>
      <c r="BF25">
        <v>-1</v>
      </c>
      <c r="BG25">
        <v>531.02014322969808</v>
      </c>
    </row>
    <row r="26" spans="1:59" x14ac:dyDescent="0.25">
      <c r="A26">
        <v>6153</v>
      </c>
      <c r="B26" t="s">
        <v>2453</v>
      </c>
      <c r="C26">
        <v>0</v>
      </c>
      <c r="D26">
        <v>1495.2269921874999</v>
      </c>
      <c r="E26">
        <v>62.360137451871836</v>
      </c>
      <c r="F26">
        <v>-0.87943714989259847</v>
      </c>
      <c r="G26">
        <v>0.33975508706496721</v>
      </c>
      <c r="H26">
        <v>3.4002465693206543</v>
      </c>
      <c r="I26">
        <v>49.608579578468536</v>
      </c>
      <c r="J26">
        <v>5.7071498978682662</v>
      </c>
      <c r="K26">
        <v>-1</v>
      </c>
      <c r="L26">
        <v>-1</v>
      </c>
      <c r="M26">
        <v>-1</v>
      </c>
      <c r="N26">
        <v>0.16666666666666666</v>
      </c>
      <c r="O26">
        <v>-1</v>
      </c>
      <c r="P26">
        <v>-1</v>
      </c>
      <c r="Q26">
        <v>2.726163709006197</v>
      </c>
      <c r="R26">
        <v>-1</v>
      </c>
      <c r="S26">
        <v>0.22821906073769166</v>
      </c>
      <c r="T26">
        <v>2.4025481271556997E-2</v>
      </c>
      <c r="U26">
        <v>9.3236752798097497E-2</v>
      </c>
      <c r="V26">
        <v>-1.3452095138207337E-2</v>
      </c>
      <c r="W26">
        <v>0.65728042014437071</v>
      </c>
      <c r="X26">
        <v>0.35814832116606565</v>
      </c>
      <c r="Y26">
        <v>0</v>
      </c>
      <c r="Z26">
        <v>28.722693788229968</v>
      </c>
      <c r="AA26">
        <v>0.30365732909755977</v>
      </c>
      <c r="AB26">
        <v>0.87054383618118703</v>
      </c>
      <c r="AC26">
        <v>15.472863618097639</v>
      </c>
      <c r="AD26">
        <v>0.11654594099762187</v>
      </c>
      <c r="AE26">
        <v>1.1654594099762187E-2</v>
      </c>
      <c r="AF26">
        <v>45.257596049717442</v>
      </c>
      <c r="AG26">
        <v>-0.80285809900254523</v>
      </c>
      <c r="AH26">
        <v>-1</v>
      </c>
      <c r="AI26">
        <v>-1</v>
      </c>
      <c r="AJ26">
        <v>-1</v>
      </c>
      <c r="AK26">
        <v>-1</v>
      </c>
      <c r="AL26">
        <v>-1</v>
      </c>
      <c r="AM26">
        <v>-1</v>
      </c>
      <c r="AN26">
        <v>-1</v>
      </c>
      <c r="AO26">
        <v>-1</v>
      </c>
      <c r="AP26">
        <v>-1</v>
      </c>
      <c r="AQ26">
        <v>-1</v>
      </c>
      <c r="AR26">
        <v>5.8272970498810937E-2</v>
      </c>
      <c r="AS26">
        <v>0.69927564598573111</v>
      </c>
      <c r="AT26">
        <v>4.9090583397814509</v>
      </c>
      <c r="AU26">
        <v>-1</v>
      </c>
      <c r="AV26">
        <v>-1</v>
      </c>
      <c r="AW26">
        <v>-1</v>
      </c>
      <c r="AX26">
        <v>-1</v>
      </c>
      <c r="AY26">
        <v>1.1654594099762187E-2</v>
      </c>
      <c r="AZ26">
        <v>0.26654235171753254</v>
      </c>
      <c r="BA26">
        <v>0.24627816110298037</v>
      </c>
      <c r="BB26">
        <v>9.3707713394141898E-2</v>
      </c>
      <c r="BC26">
        <v>8.577946609303759E-2</v>
      </c>
      <c r="BD26">
        <v>3.6633626298423105</v>
      </c>
      <c r="BE26">
        <v>3.3879194214397401</v>
      </c>
      <c r="BF26">
        <v>-1</v>
      </c>
      <c r="BG26">
        <v>168.12781204490281</v>
      </c>
    </row>
    <row r="27" spans="1:59" x14ac:dyDescent="0.25">
      <c r="A27">
        <v>7314</v>
      </c>
      <c r="B27" t="s">
        <v>3661</v>
      </c>
      <c r="C27">
        <v>0</v>
      </c>
      <c r="D27">
        <v>1450</v>
      </c>
      <c r="E27">
        <v>42.510834345099084</v>
      </c>
      <c r="F27">
        <v>-34.162466733731819</v>
      </c>
      <c r="G27">
        <v>9.7588733186206644E-2</v>
      </c>
      <c r="H27">
        <v>1.5658069454695622</v>
      </c>
      <c r="I27">
        <v>31.883730774475264</v>
      </c>
      <c r="J27">
        <v>0.93163294809285269</v>
      </c>
      <c r="K27">
        <v>-1</v>
      </c>
      <c r="L27">
        <v>-1</v>
      </c>
      <c r="M27">
        <v>-1</v>
      </c>
      <c r="N27">
        <v>0.16666666666666666</v>
      </c>
      <c r="O27">
        <v>-1</v>
      </c>
      <c r="P27">
        <v>-1</v>
      </c>
      <c r="Q27">
        <v>1.5814579933319561</v>
      </c>
      <c r="R27">
        <v>-1</v>
      </c>
      <c r="S27">
        <v>-0.35349720193228051</v>
      </c>
      <c r="T27">
        <v>-3.7116137603193253E-2</v>
      </c>
      <c r="U27">
        <v>-0.25976454836216811</v>
      </c>
      <c r="V27">
        <v>-0.52255781179374472</v>
      </c>
      <c r="W27">
        <v>-0.66835579592337224</v>
      </c>
      <c r="X27">
        <v>-1.6139256024373154</v>
      </c>
      <c r="Y27">
        <v>0</v>
      </c>
      <c r="Z27">
        <v>17.257403896478259</v>
      </c>
      <c r="AA27">
        <v>-0.33425274724250115</v>
      </c>
      <c r="AB27">
        <v>-0.1472085642265627</v>
      </c>
      <c r="AC27">
        <v>3.7713995992259974</v>
      </c>
      <c r="AD27">
        <v>-0.32470568545271017</v>
      </c>
      <c r="AE27">
        <v>-3.2470568545271014E-2</v>
      </c>
      <c r="AF27">
        <v>27.835166854393844</v>
      </c>
      <c r="AG27">
        <v>-31.187689879181502</v>
      </c>
      <c r="AH27">
        <v>-1</v>
      </c>
      <c r="AI27">
        <v>-1</v>
      </c>
      <c r="AJ27">
        <v>-1</v>
      </c>
      <c r="AK27">
        <v>-1</v>
      </c>
      <c r="AL27">
        <v>-1</v>
      </c>
      <c r="AM27">
        <v>-1</v>
      </c>
      <c r="AN27">
        <v>-1</v>
      </c>
      <c r="AO27">
        <v>-1</v>
      </c>
      <c r="AP27">
        <v>-1</v>
      </c>
      <c r="AQ27">
        <v>-1</v>
      </c>
      <c r="AR27">
        <v>-0.16235284272635508</v>
      </c>
      <c r="AS27">
        <v>-1.948234112716261</v>
      </c>
      <c r="AT27">
        <v>1.4672956534688604</v>
      </c>
      <c r="AU27">
        <v>-1</v>
      </c>
      <c r="AV27">
        <v>-1</v>
      </c>
      <c r="AW27">
        <v>-1</v>
      </c>
      <c r="AX27">
        <v>-1</v>
      </c>
      <c r="AY27">
        <v>-3.2470568545271014E-2</v>
      </c>
      <c r="AZ27">
        <v>0.64999991647873501</v>
      </c>
      <c r="BA27">
        <v>-0.13717940365822218</v>
      </c>
      <c r="BB27">
        <v>0.24373326638725484</v>
      </c>
      <c r="BC27">
        <v>-6.4246086900075286E-2</v>
      </c>
      <c r="BD27">
        <v>8.8755511614786737</v>
      </c>
      <c r="BE27">
        <v>-1.8242691101966289</v>
      </c>
      <c r="BF27">
        <v>-1</v>
      </c>
      <c r="BG27">
        <v>0</v>
      </c>
    </row>
  </sheetData>
  <sortState ref="A3:BG27">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F792-1033-4FB5-BDFB-56573AA8F225}">
  <sheetPr codeName="Sheet6"/>
  <dimension ref="A1:BG3663"/>
  <sheetViews>
    <sheetView workbookViewId="0">
      <pane xSplit="2" ySplit="4" topLeftCell="C5" activePane="bottomRight" state="frozen"/>
      <selection activeCell="L27" sqref="L27"/>
      <selection pane="topRight" activeCell="L27" sqref="L27"/>
      <selection pane="bottomLeft" activeCell="L27" sqref="L27"/>
      <selection pane="bottomRight" activeCell="J19" sqref="J19"/>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82" width="6.28515625" customWidth="1"/>
  </cols>
  <sheetData>
    <row r="1" spans="1:59" s="46" customFormat="1" ht="12.75" x14ac:dyDescent="0.2">
      <c r="B1" s="47"/>
      <c r="C1" s="47"/>
      <c r="D1" s="47"/>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7"/>
    </row>
    <row r="2" spans="1:59" s="46" customFormat="1" x14ac:dyDescent="0.25">
      <c r="C2" s="47"/>
      <c r="D2" s="47"/>
      <c r="E2" s="48"/>
      <c r="F2" s="17"/>
      <c r="G2" s="17"/>
      <c r="H2" s="17"/>
      <c r="I2" s="17"/>
      <c r="J2" s="17"/>
      <c r="K2" s="48"/>
      <c r="L2" s="48"/>
      <c r="M2" s="48"/>
      <c r="N2" s="48"/>
      <c r="O2" s="48"/>
      <c r="P2" s="48"/>
      <c r="Q2" s="48"/>
      <c r="R2" s="48"/>
      <c r="S2" s="48"/>
      <c r="T2" s="48"/>
      <c r="U2" s="48"/>
      <c r="V2" s="48"/>
      <c r="W2" s="48"/>
      <c r="X2" s="48"/>
      <c r="Y2" s="48"/>
      <c r="Z2" s="17"/>
      <c r="AA2" s="17"/>
      <c r="AB2" s="17"/>
      <c r="AC2" s="17"/>
      <c r="AD2" s="17"/>
      <c r="AE2" s="17"/>
      <c r="AF2" s="17"/>
      <c r="AG2" s="17"/>
      <c r="AH2" s="48"/>
      <c r="AI2" s="48"/>
      <c r="AJ2" s="48"/>
      <c r="AK2" s="48"/>
      <c r="AL2" s="48"/>
      <c r="AM2" s="48"/>
      <c r="AN2" s="48"/>
      <c r="AO2" s="48"/>
      <c r="AP2" s="48"/>
      <c r="AQ2" s="48"/>
      <c r="AR2" s="48"/>
      <c r="AS2" s="48"/>
      <c r="AT2" s="48"/>
      <c r="AU2" s="48"/>
      <c r="AV2" s="48"/>
      <c r="AW2" s="48"/>
      <c r="AX2" s="48"/>
      <c r="AY2" s="17"/>
      <c r="AZ2" s="17"/>
      <c r="BA2" s="17"/>
      <c r="BB2" s="17"/>
      <c r="BC2" s="17"/>
      <c r="BD2" s="17"/>
      <c r="BE2" s="17"/>
      <c r="BF2" s="48"/>
      <c r="BG2" s="47"/>
    </row>
    <row r="3" spans="1:59" ht="12.95" customHeight="1" x14ac:dyDescent="0.25">
      <c r="D3" s="22" t="s">
        <v>12</v>
      </c>
      <c r="Q3" s="17" t="s">
        <v>2</v>
      </c>
      <c r="Z3" s="17" t="s">
        <v>2854</v>
      </c>
      <c r="AH3" s="17" t="s">
        <v>2855</v>
      </c>
      <c r="AR3" s="17" t="s">
        <v>4</v>
      </c>
      <c r="AZ3" s="17" t="s">
        <v>5</v>
      </c>
      <c r="BG3" s="22" t="s">
        <v>2876</v>
      </c>
    </row>
    <row r="4" spans="1:59" s="1" customFormat="1" ht="97.5" customHeight="1" x14ac:dyDescent="0.25">
      <c r="A4" s="1" t="s">
        <v>17</v>
      </c>
      <c r="B4" s="1" t="s">
        <v>18</v>
      </c>
      <c r="C4" s="24" t="s">
        <v>2738</v>
      </c>
      <c r="D4" s="24" t="s">
        <v>15</v>
      </c>
      <c r="E4" s="25" t="s">
        <v>14</v>
      </c>
      <c r="F4" s="25" t="s">
        <v>16</v>
      </c>
      <c r="G4" s="25" t="s">
        <v>2740</v>
      </c>
      <c r="H4" s="25" t="s">
        <v>3</v>
      </c>
      <c r="I4" s="25" t="s">
        <v>2856</v>
      </c>
      <c r="J4" s="25" t="s">
        <v>2837</v>
      </c>
      <c r="K4" s="25" t="s">
        <v>2877</v>
      </c>
      <c r="L4" s="25" t="s">
        <v>2878</v>
      </c>
      <c r="M4" s="25" t="s">
        <v>2879</v>
      </c>
      <c r="N4" s="25" t="s">
        <v>13</v>
      </c>
      <c r="O4" s="25" t="s">
        <v>2880</v>
      </c>
      <c r="P4" s="25" t="s">
        <v>2881</v>
      </c>
      <c r="Q4" s="25" t="s">
        <v>2833</v>
      </c>
      <c r="R4" s="25" t="s">
        <v>2882</v>
      </c>
      <c r="S4" s="25" t="s">
        <v>2836</v>
      </c>
      <c r="T4" s="25" t="s">
        <v>2835</v>
      </c>
      <c r="U4" s="25" t="s">
        <v>2834</v>
      </c>
      <c r="V4" s="25" t="s">
        <v>2862</v>
      </c>
      <c r="W4" s="25" t="s">
        <v>2831</v>
      </c>
      <c r="X4" s="25" t="s">
        <v>2860</v>
      </c>
      <c r="Y4" s="25" t="s">
        <v>2832</v>
      </c>
      <c r="Z4" s="25" t="s">
        <v>2846</v>
      </c>
      <c r="AA4" s="25" t="s">
        <v>2845</v>
      </c>
      <c r="AB4" s="25" t="s">
        <v>2844</v>
      </c>
      <c r="AC4" s="25" t="s">
        <v>2843</v>
      </c>
      <c r="AD4" s="25" t="s">
        <v>2842</v>
      </c>
      <c r="AE4" s="25" t="s">
        <v>2841</v>
      </c>
      <c r="AF4" s="25" t="s">
        <v>2840</v>
      </c>
      <c r="AG4" s="25" t="s">
        <v>2861</v>
      </c>
      <c r="AH4" s="25" t="s">
        <v>2849</v>
      </c>
      <c r="AI4" s="25" t="s">
        <v>2850</v>
      </c>
      <c r="AJ4" s="25" t="s">
        <v>2883</v>
      </c>
      <c r="AK4" s="25" t="s">
        <v>2851</v>
      </c>
      <c r="AL4" s="25" t="s">
        <v>2852</v>
      </c>
      <c r="AM4" s="25" t="s">
        <v>2884</v>
      </c>
      <c r="AN4" s="25" t="s">
        <v>2847</v>
      </c>
      <c r="AO4" s="25" t="s">
        <v>2848</v>
      </c>
      <c r="AP4" s="25" t="s">
        <v>2885</v>
      </c>
      <c r="AQ4" s="25" t="s">
        <v>2853</v>
      </c>
      <c r="AR4" s="25" t="s">
        <v>2858</v>
      </c>
      <c r="AS4" s="25" t="s">
        <v>2859</v>
      </c>
      <c r="AT4" s="25" t="s">
        <v>2857</v>
      </c>
      <c r="AU4" s="25" t="s">
        <v>2886</v>
      </c>
      <c r="AV4" s="25" t="s">
        <v>2887</v>
      </c>
      <c r="AW4" s="25" t="s">
        <v>2888</v>
      </c>
      <c r="AX4" s="25" t="s">
        <v>2889</v>
      </c>
      <c r="AY4" s="25" t="s">
        <v>2838</v>
      </c>
      <c r="AZ4" s="25" t="s">
        <v>6</v>
      </c>
      <c r="BA4" s="25" t="s">
        <v>7</v>
      </c>
      <c r="BB4" s="25" t="s">
        <v>8</v>
      </c>
      <c r="BC4" s="25" t="s">
        <v>9</v>
      </c>
      <c r="BD4" s="25" t="s">
        <v>10</v>
      </c>
      <c r="BE4" s="25" t="s">
        <v>11</v>
      </c>
      <c r="BF4" s="25" t="s">
        <v>2839</v>
      </c>
      <c r="BG4" s="24" t="s">
        <v>2890</v>
      </c>
    </row>
    <row r="5" spans="1:59" x14ac:dyDescent="0.25">
      <c r="A5">
        <v>1</v>
      </c>
      <c r="B5" t="s">
        <v>75</v>
      </c>
      <c r="C5" s="49">
        <v>0</v>
      </c>
      <c r="D5" s="22">
        <v>1509.1950390625</v>
      </c>
      <c r="E5" s="17">
        <v>55.998513249680101</v>
      </c>
      <c r="F5" s="17">
        <v>-11.54651827530347</v>
      </c>
      <c r="G5" s="17">
        <v>0.26214171547682341</v>
      </c>
      <c r="H5" s="17">
        <v>2.8123158270786912</v>
      </c>
      <c r="I5" s="17">
        <v>43.927834691601525</v>
      </c>
      <c r="J5" s="17">
        <v>4.1766153474989807</v>
      </c>
      <c r="K5" s="17">
        <v>-1</v>
      </c>
      <c r="L5" s="17">
        <v>-1</v>
      </c>
      <c r="M5" s="17">
        <v>-1</v>
      </c>
      <c r="N5" s="17">
        <v>0.16666666666666666</v>
      </c>
      <c r="O5" s="17">
        <v>-1</v>
      </c>
      <c r="P5" s="17">
        <v>-1</v>
      </c>
      <c r="Q5" s="17">
        <v>2.3592899932868923</v>
      </c>
      <c r="R5" s="17">
        <v>-1</v>
      </c>
      <c r="S5" s="17">
        <v>4.1781268161129065E-2</v>
      </c>
      <c r="T5" s="17">
        <v>4.4298309707624314E-3</v>
      </c>
      <c r="U5" s="17">
        <v>-1.9898786962997642E-2</v>
      </c>
      <c r="V5" s="17">
        <v>-0.17661849101257671</v>
      </c>
      <c r="W5" s="17">
        <v>0.23241918496272135</v>
      </c>
      <c r="X5" s="17">
        <v>-0.27389367715607243</v>
      </c>
      <c r="Y5" s="17">
        <v>0</v>
      </c>
      <c r="Z5" s="17">
        <v>25.048113110602809</v>
      </c>
      <c r="AA5" s="17">
        <v>9.9209638484067469E-2</v>
      </c>
      <c r="AB5" s="17">
        <v>0.54435816268701309</v>
      </c>
      <c r="AC5" s="17">
        <v>11.722590054179424</v>
      </c>
      <c r="AD5" s="17">
        <v>-2.4873483703747035E-2</v>
      </c>
      <c r="AE5" s="17">
        <v>-2.4873483703747052E-3</v>
      </c>
      <c r="AF5" s="17">
        <v>39.673775467516521</v>
      </c>
      <c r="AG5" s="17">
        <v>-10.541078135874084</v>
      </c>
      <c r="AH5" s="17">
        <v>-1</v>
      </c>
      <c r="AI5" s="17">
        <v>-1</v>
      </c>
      <c r="AJ5" s="17">
        <v>-1</v>
      </c>
      <c r="AK5" s="17">
        <v>-1</v>
      </c>
      <c r="AL5" s="17">
        <v>-1</v>
      </c>
      <c r="AM5" s="17">
        <v>-1</v>
      </c>
      <c r="AN5" s="17">
        <v>-1</v>
      </c>
      <c r="AO5" s="17">
        <v>-1</v>
      </c>
      <c r="AP5" s="17">
        <v>-1</v>
      </c>
      <c r="AQ5" s="17">
        <v>-1</v>
      </c>
      <c r="AR5" s="17">
        <v>-1.2436741851873517E-2</v>
      </c>
      <c r="AS5" s="17">
        <v>-0.14924090222248232</v>
      </c>
      <c r="AT5" s="17">
        <v>3.8059868271107726</v>
      </c>
      <c r="AU5" s="17">
        <v>-1</v>
      </c>
      <c r="AV5" s="17">
        <v>-1</v>
      </c>
      <c r="AW5" s="17">
        <v>-1</v>
      </c>
      <c r="AX5" s="17">
        <v>-1</v>
      </c>
      <c r="AY5" s="17">
        <v>-2.4873483703747052E-3</v>
      </c>
      <c r="AZ5" s="17">
        <v>0.38943900513535556</v>
      </c>
      <c r="BA5" s="17">
        <v>0.12338150768515732</v>
      </c>
      <c r="BB5" s="17">
        <v>0.14179031779260737</v>
      </c>
      <c r="BC5" s="17">
        <v>3.7696861694572169E-2</v>
      </c>
      <c r="BD5" s="17">
        <v>5.3338487184914527</v>
      </c>
      <c r="BE5" s="17">
        <v>1.7174333327905968</v>
      </c>
      <c r="BF5" s="17">
        <v>-1</v>
      </c>
      <c r="BG5" s="22">
        <v>1894.601534686585</v>
      </c>
    </row>
    <row r="6" spans="1:59" x14ac:dyDescent="0.25">
      <c r="A6">
        <v>4</v>
      </c>
      <c r="B6" t="s">
        <v>76</v>
      </c>
      <c r="C6" s="49">
        <v>0</v>
      </c>
      <c r="D6" s="22">
        <v>1522.7632421875001</v>
      </c>
      <c r="E6" s="17">
        <v>79.666792183564922</v>
      </c>
      <c r="F6" s="17">
        <v>28.140115744923637</v>
      </c>
      <c r="G6" s="17">
        <v>0.5509005087287977</v>
      </c>
      <c r="H6" s="17">
        <v>4.9996988536325953</v>
      </c>
      <c r="I6" s="17">
        <v>65.062917535427147</v>
      </c>
      <c r="J6" s="17">
        <v>9.8709345189470241</v>
      </c>
      <c r="K6" s="17">
        <v>-1</v>
      </c>
      <c r="L6" s="17">
        <v>-1</v>
      </c>
      <c r="M6" s="17">
        <v>-1</v>
      </c>
      <c r="N6" s="17">
        <v>0.16666666666666666</v>
      </c>
      <c r="O6" s="17">
        <v>-1</v>
      </c>
      <c r="P6" s="17">
        <v>-1</v>
      </c>
      <c r="Q6" s="17">
        <v>3.7242353533356161</v>
      </c>
      <c r="R6" s="17">
        <v>-1</v>
      </c>
      <c r="S6" s="17">
        <v>0.73541885791369199</v>
      </c>
      <c r="T6" s="17">
        <v>7.7335004629131177E-2</v>
      </c>
      <c r="U6" s="17">
        <v>0.4010194294067585</v>
      </c>
      <c r="V6" s="17">
        <v>0.43043839374662385</v>
      </c>
      <c r="W6" s="17">
        <v>1.8131057993983357</v>
      </c>
      <c r="X6" s="17">
        <v>2.0776042797751892</v>
      </c>
      <c r="Y6" s="17">
        <v>0</v>
      </c>
      <c r="Z6" s="17">
        <v>38.719307396675148</v>
      </c>
      <c r="AA6" s="17">
        <v>0.85985264646960591</v>
      </c>
      <c r="AB6" s="17">
        <v>1.7579245820673624</v>
      </c>
      <c r="AC6" s="17">
        <v>25.67539801140045</v>
      </c>
      <c r="AD6" s="17">
        <v>0.5012742867584481</v>
      </c>
      <c r="AE6" s="17">
        <v>5.0127428675844812E-2</v>
      </c>
      <c r="AF6" s="17">
        <v>60.448253628418655</v>
      </c>
      <c r="AG6" s="17">
        <v>25.689749216803154</v>
      </c>
      <c r="AH6" s="17">
        <v>-1</v>
      </c>
      <c r="AI6" s="17">
        <v>-1</v>
      </c>
      <c r="AJ6" s="17">
        <v>-1</v>
      </c>
      <c r="AK6" s="17">
        <v>-1</v>
      </c>
      <c r="AL6" s="17">
        <v>-1</v>
      </c>
      <c r="AM6" s="17">
        <v>-1</v>
      </c>
      <c r="AN6" s="17">
        <v>-1</v>
      </c>
      <c r="AO6" s="17">
        <v>-1</v>
      </c>
      <c r="AP6" s="17">
        <v>-1</v>
      </c>
      <c r="AQ6" s="17">
        <v>-1</v>
      </c>
      <c r="AR6" s="17">
        <v>0.25063714337922405</v>
      </c>
      <c r="AS6" s="17">
        <v>3.0076457205506881</v>
      </c>
      <c r="AT6" s="17">
        <v>7.9099394367158951</v>
      </c>
      <c r="AU6" s="17">
        <v>-1</v>
      </c>
      <c r="AV6" s="17">
        <v>-1</v>
      </c>
      <c r="AW6" s="17">
        <v>-1</v>
      </c>
      <c r="AX6" s="17">
        <v>-1</v>
      </c>
      <c r="AY6" s="17">
        <v>5.0127428675844812E-2</v>
      </c>
      <c r="AZ6" s="17">
        <v>-6.7795213781862096E-2</v>
      </c>
      <c r="BA6" s="17">
        <v>0.58061572660237504</v>
      </c>
      <c r="BB6" s="17">
        <v>-3.7099924164539069E-2</v>
      </c>
      <c r="BC6" s="17">
        <v>0.21658710365171846</v>
      </c>
      <c r="BD6" s="17">
        <v>-0.88115698519354435</v>
      </c>
      <c r="BE6" s="17">
        <v>7.9324390364755999</v>
      </c>
      <c r="BF6" s="17">
        <v>-1</v>
      </c>
      <c r="BG6" s="22">
        <v>750.23912926115406</v>
      </c>
    </row>
    <row r="7" spans="1:59" x14ac:dyDescent="0.25">
      <c r="A7">
        <v>8</v>
      </c>
      <c r="B7" t="s">
        <v>77</v>
      </c>
      <c r="C7" s="49">
        <v>0</v>
      </c>
      <c r="D7" s="22">
        <v>1522.7740234375001</v>
      </c>
      <c r="E7" s="17">
        <v>100.43520452368726</v>
      </c>
      <c r="F7" s="17">
        <v>62.964294639637991</v>
      </c>
      <c r="G7" s="17">
        <v>0.80428022010727973</v>
      </c>
      <c r="H7" s="17">
        <v>6.9190810262086657</v>
      </c>
      <c r="I7" s="17">
        <v>83.608504080581582</v>
      </c>
      <c r="J7" s="17">
        <v>14.867578714296034</v>
      </c>
      <c r="K7" s="17">
        <v>-1</v>
      </c>
      <c r="L7" s="17">
        <v>-1</v>
      </c>
      <c r="M7" s="17">
        <v>-1</v>
      </c>
      <c r="N7" s="17">
        <v>0.16666666666666666</v>
      </c>
      <c r="O7" s="17">
        <v>-1</v>
      </c>
      <c r="P7" s="17">
        <v>-1</v>
      </c>
      <c r="Q7" s="17">
        <v>4.9219459320564223</v>
      </c>
      <c r="R7" s="17">
        <v>-1</v>
      </c>
      <c r="S7" s="17">
        <v>1.3440711185546541</v>
      </c>
      <c r="T7" s="17">
        <v>0.14130774690138501</v>
      </c>
      <c r="U7" s="17">
        <v>0.77036622912360153</v>
      </c>
      <c r="V7" s="17">
        <v>0.96311792366966631</v>
      </c>
      <c r="W7" s="17">
        <v>3.2001247491417395</v>
      </c>
      <c r="X7" s="17">
        <v>4.1409938199663072</v>
      </c>
      <c r="Y7" s="17">
        <v>0</v>
      </c>
      <c r="Z7" s="17">
        <v>50.715490173978253</v>
      </c>
      <c r="AA7" s="17">
        <v>1.5273007392355857</v>
      </c>
      <c r="AB7" s="17">
        <v>2.8228033537863202</v>
      </c>
      <c r="AC7" s="17">
        <v>37.918690807111282</v>
      </c>
      <c r="AD7" s="17">
        <v>0.96295778640450191</v>
      </c>
      <c r="AE7" s="17">
        <v>9.6295778640450191E-2</v>
      </c>
      <c r="AF7" s="17">
        <v>78.677417219134583</v>
      </c>
      <c r="AG7" s="17">
        <v>57.481531119750301</v>
      </c>
      <c r="AH7" s="17">
        <v>-1</v>
      </c>
      <c r="AI7" s="17">
        <v>-1</v>
      </c>
      <c r="AJ7" s="17">
        <v>-1</v>
      </c>
      <c r="AK7" s="17">
        <v>-1</v>
      </c>
      <c r="AL7" s="17">
        <v>-1</v>
      </c>
      <c r="AM7" s="17">
        <v>-1</v>
      </c>
      <c r="AN7" s="17">
        <v>-1</v>
      </c>
      <c r="AO7" s="17">
        <v>-1</v>
      </c>
      <c r="AP7" s="17">
        <v>-1</v>
      </c>
      <c r="AQ7" s="17">
        <v>-1</v>
      </c>
      <c r="AR7" s="17">
        <v>0.48147889320225096</v>
      </c>
      <c r="AS7" s="17">
        <v>5.7777467184270117</v>
      </c>
      <c r="AT7" s="17">
        <v>11.511070733955115</v>
      </c>
      <c r="AU7" s="17">
        <v>-1</v>
      </c>
      <c r="AV7" s="17">
        <v>-1</v>
      </c>
      <c r="AW7" s="17">
        <v>-1</v>
      </c>
      <c r="AX7" s="17">
        <v>-1</v>
      </c>
      <c r="AY7" s="17">
        <v>9.6295778640450191E-2</v>
      </c>
      <c r="AZ7" s="17">
        <v>-0.46900853482699773</v>
      </c>
      <c r="BA7" s="17">
        <v>0.98182904764751067</v>
      </c>
      <c r="BB7" s="17">
        <v>-0.19407231404419739</v>
      </c>
      <c r="BC7" s="17">
        <v>0.3735594935313768</v>
      </c>
      <c r="BD7" s="17">
        <v>-6.334692559575771</v>
      </c>
      <c r="BE7" s="17">
        <v>13.385974610857833</v>
      </c>
      <c r="BF7" s="17">
        <v>-1</v>
      </c>
      <c r="BG7" s="22">
        <v>2048.1393183476575</v>
      </c>
    </row>
    <row r="8" spans="1:59" x14ac:dyDescent="0.25">
      <c r="A8">
        <v>11</v>
      </c>
      <c r="B8" t="s">
        <v>78</v>
      </c>
      <c r="C8" s="49">
        <v>0</v>
      </c>
      <c r="D8" s="22">
        <v>1580.898466796875</v>
      </c>
      <c r="E8" s="17">
        <v>122.5531487763171</v>
      </c>
      <c r="F8" s="17">
        <v>100.05134948151826</v>
      </c>
      <c r="G8" s="17">
        <v>1.074124550970738</v>
      </c>
      <c r="H8" s="17">
        <v>8.9631846965944284</v>
      </c>
      <c r="I8" s="17">
        <v>103.35918326685737</v>
      </c>
      <c r="J8" s="17">
        <v>20.188904964615695</v>
      </c>
      <c r="K8" s="17">
        <v>-1</v>
      </c>
      <c r="L8" s="17">
        <v>-1</v>
      </c>
      <c r="M8" s="17">
        <v>-1</v>
      </c>
      <c r="N8" s="17">
        <v>0.16666666666666666</v>
      </c>
      <c r="O8" s="17">
        <v>-1</v>
      </c>
      <c r="P8" s="17">
        <v>-1</v>
      </c>
      <c r="Q8" s="17">
        <v>6.1974837717859534</v>
      </c>
      <c r="R8" s="17">
        <v>-1</v>
      </c>
      <c r="S8" s="17">
        <v>1.9922736171195785</v>
      </c>
      <c r="T8" s="17">
        <v>0.20943743944085963</v>
      </c>
      <c r="U8" s="17">
        <v>1.1637131923983228</v>
      </c>
      <c r="V8" s="17">
        <v>1.5304109817236895</v>
      </c>
      <c r="W8" s="17">
        <v>4.6772722222058762</v>
      </c>
      <c r="X8" s="17">
        <v>6.3384624600336581</v>
      </c>
      <c r="Y8" s="17">
        <v>0</v>
      </c>
      <c r="Z8" s="17">
        <v>63.491185184624655</v>
      </c>
      <c r="AA8" s="17">
        <v>2.2381196244520702</v>
      </c>
      <c r="AB8" s="17">
        <v>3.9568779726336691</v>
      </c>
      <c r="AC8" s="17">
        <v>50.957553050856653</v>
      </c>
      <c r="AD8" s="17">
        <v>1.4546414904979035</v>
      </c>
      <c r="AE8" s="17">
        <v>0.14546414904979035</v>
      </c>
      <c r="AF8" s="17">
        <v>98.091112280099907</v>
      </c>
      <c r="AG8" s="17">
        <v>91.339143743451146</v>
      </c>
      <c r="AH8" s="17">
        <v>-1</v>
      </c>
      <c r="AI8" s="17">
        <v>-1</v>
      </c>
      <c r="AJ8" s="17">
        <v>-1</v>
      </c>
      <c r="AK8" s="17">
        <v>-1</v>
      </c>
      <c r="AL8" s="17">
        <v>-1</v>
      </c>
      <c r="AM8" s="17">
        <v>-1</v>
      </c>
      <c r="AN8" s="17">
        <v>-1</v>
      </c>
      <c r="AO8" s="17">
        <v>-1</v>
      </c>
      <c r="AP8" s="17">
        <v>-1</v>
      </c>
      <c r="AQ8" s="17">
        <v>-1</v>
      </c>
      <c r="AR8" s="17">
        <v>0.72732074524895174</v>
      </c>
      <c r="AS8" s="17">
        <v>8.7278489429874195</v>
      </c>
      <c r="AT8" s="17">
        <v>15.346203625883646</v>
      </c>
      <c r="AU8" s="17">
        <v>-1</v>
      </c>
      <c r="AV8" s="17">
        <v>-1</v>
      </c>
      <c r="AW8" s="17">
        <v>-1</v>
      </c>
      <c r="AX8" s="17">
        <v>-1</v>
      </c>
      <c r="AY8" s="17">
        <v>0.14546414904979035</v>
      </c>
      <c r="AZ8" s="17">
        <v>-0.89629270672034633</v>
      </c>
      <c r="BA8" s="17">
        <v>1.4091132195408596</v>
      </c>
      <c r="BB8" s="17">
        <v>-0.3612447734359539</v>
      </c>
      <c r="BC8" s="17">
        <v>0.54073195292313325</v>
      </c>
      <c r="BD8" s="17">
        <v>-12.142599001268129</v>
      </c>
      <c r="BE8" s="17">
        <v>19.193881052550196</v>
      </c>
      <c r="BF8" s="17">
        <v>-1</v>
      </c>
      <c r="BG8" s="22">
        <v>4047.4077599100938</v>
      </c>
    </row>
    <row r="9" spans="1:59" x14ac:dyDescent="0.25">
      <c r="A9">
        <v>16</v>
      </c>
      <c r="B9" t="s">
        <v>79</v>
      </c>
      <c r="C9" s="49">
        <v>0</v>
      </c>
      <c r="D9" s="22">
        <v>1711.4989550781247</v>
      </c>
      <c r="E9" s="17">
        <v>118.05632222832432</v>
      </c>
      <c r="F9" s="17">
        <v>92.511134582025448</v>
      </c>
      <c r="G9" s="17">
        <v>1.0192621669719237</v>
      </c>
      <c r="H9" s="17">
        <v>8.5475954561636751</v>
      </c>
      <c r="I9" s="17">
        <v>99.343648301614252</v>
      </c>
      <c r="J9" s="17">
        <v>19.107019556114267</v>
      </c>
      <c r="K9" s="17">
        <v>-1</v>
      </c>
      <c r="L9" s="17">
        <v>-1</v>
      </c>
      <c r="M9" s="17">
        <v>-1</v>
      </c>
      <c r="N9" s="17">
        <v>0.16666666666666666</v>
      </c>
      <c r="O9" s="17">
        <v>-1</v>
      </c>
      <c r="P9" s="17">
        <v>-1</v>
      </c>
      <c r="Q9" s="17">
        <v>5.9381525990896886</v>
      </c>
      <c r="R9" s="17">
        <v>-1</v>
      </c>
      <c r="S9" s="17">
        <v>1.8604867670068961</v>
      </c>
      <c r="T9" s="17">
        <v>0.19558590755259803</v>
      </c>
      <c r="U9" s="17">
        <v>1.0837413357545576</v>
      </c>
      <c r="V9" s="17">
        <v>1.4150739298344293</v>
      </c>
      <c r="W9" s="17">
        <v>4.3769515460930659</v>
      </c>
      <c r="X9" s="17">
        <v>5.8916923983059961</v>
      </c>
      <c r="Y9" s="17">
        <v>0</v>
      </c>
      <c r="Z9" s="17">
        <v>60.893742861923137</v>
      </c>
      <c r="AA9" s="17">
        <v>2.0936021594767231</v>
      </c>
      <c r="AB9" s="17">
        <v>3.7263078619946035</v>
      </c>
      <c r="AC9" s="17">
        <v>48.30660587314491</v>
      </c>
      <c r="AD9" s="17">
        <v>1.3546766696931969</v>
      </c>
      <c r="AE9" s="17">
        <v>0.13546766696931969</v>
      </c>
      <c r="AF9" s="17">
        <v>94.144089973340783</v>
      </c>
      <c r="AG9" s="17">
        <v>84.45551072770148</v>
      </c>
      <c r="AH9" s="17">
        <v>-1</v>
      </c>
      <c r="AI9" s="17">
        <v>-1</v>
      </c>
      <c r="AJ9" s="17">
        <v>-1</v>
      </c>
      <c r="AK9" s="17">
        <v>-1</v>
      </c>
      <c r="AL9" s="17">
        <v>-1</v>
      </c>
      <c r="AM9" s="17">
        <v>-1</v>
      </c>
      <c r="AN9" s="17">
        <v>-1</v>
      </c>
      <c r="AO9" s="17">
        <v>-1</v>
      </c>
      <c r="AP9" s="17">
        <v>-1</v>
      </c>
      <c r="AQ9" s="17">
        <v>-1</v>
      </c>
      <c r="AR9" s="17">
        <v>0.67733833484659844</v>
      </c>
      <c r="AS9" s="17">
        <v>8.1280600181591822</v>
      </c>
      <c r="AT9" s="17">
        <v>14.566478023606935</v>
      </c>
      <c r="AU9" s="17">
        <v>-1</v>
      </c>
      <c r="AV9" s="17">
        <v>-1</v>
      </c>
      <c r="AW9" s="17">
        <v>-1</v>
      </c>
      <c r="AX9" s="17">
        <v>-1</v>
      </c>
      <c r="AY9" s="17">
        <v>0.13546766696931969</v>
      </c>
      <c r="AZ9" s="17">
        <v>-0.80942103430085122</v>
      </c>
      <c r="BA9" s="17">
        <v>1.3222415471213642</v>
      </c>
      <c r="BB9" s="17">
        <v>-0.32725673436235375</v>
      </c>
      <c r="BC9" s="17">
        <v>0.5067439138495331</v>
      </c>
      <c r="BD9" s="17">
        <v>-10.961786373432922</v>
      </c>
      <c r="BE9" s="17">
        <v>18.013068424714991</v>
      </c>
      <c r="BF9" s="17">
        <v>-1</v>
      </c>
      <c r="BG9" s="22">
        <v>3760.6065010641532</v>
      </c>
    </row>
    <row r="10" spans="1:59" x14ac:dyDescent="0.25">
      <c r="A10">
        <v>20</v>
      </c>
      <c r="B10" t="s">
        <v>80</v>
      </c>
      <c r="C10" s="49">
        <v>0</v>
      </c>
      <c r="D10" s="22">
        <v>1600.425048828125</v>
      </c>
      <c r="E10" s="17">
        <v>135.3489757418389</v>
      </c>
      <c r="F10" s="17">
        <v>121.5072104330211</v>
      </c>
      <c r="G10" s="17">
        <v>1.2302367703486881</v>
      </c>
      <c r="H10" s="17">
        <v>10.145753771147287</v>
      </c>
      <c r="I10" s="17">
        <v>114.78548357906058</v>
      </c>
      <c r="J10" s="17">
        <v>23.267435643075256</v>
      </c>
      <c r="K10" s="17">
        <v>-1</v>
      </c>
      <c r="L10" s="17">
        <v>-1</v>
      </c>
      <c r="M10" s="17">
        <v>-1</v>
      </c>
      <c r="N10" s="17">
        <v>0.16666666666666666</v>
      </c>
      <c r="O10" s="17">
        <v>-1</v>
      </c>
      <c r="P10" s="17">
        <v>-1</v>
      </c>
      <c r="Q10" s="17">
        <v>6.9354167957022206</v>
      </c>
      <c r="R10" s="17">
        <v>-1</v>
      </c>
      <c r="S10" s="17">
        <v>2.3672762356052215</v>
      </c>
      <c r="T10" s="17">
        <v>0.24885230309147505</v>
      </c>
      <c r="U10" s="17">
        <v>1.3912750137858749</v>
      </c>
      <c r="V10" s="17">
        <v>1.8586053078640083</v>
      </c>
      <c r="W10" s="17">
        <v>5.5318418536325886</v>
      </c>
      <c r="X10" s="17">
        <v>7.609757303681663</v>
      </c>
      <c r="Y10" s="17">
        <v>0</v>
      </c>
      <c r="Z10" s="17">
        <v>70.8822691322693</v>
      </c>
      <c r="AA10" s="17">
        <v>2.6493475105144819</v>
      </c>
      <c r="AB10" s="17">
        <v>4.6129707099609796</v>
      </c>
      <c r="AC10" s="17">
        <v>58.500886336833403</v>
      </c>
      <c r="AD10" s="17">
        <v>1.7390937672323437</v>
      </c>
      <c r="AE10" s="17">
        <v>0.17390937672323437</v>
      </c>
      <c r="AF10" s="17">
        <v>109.32245819200494</v>
      </c>
      <c r="AG10" s="17">
        <v>110.92668531829845</v>
      </c>
      <c r="AH10" s="17">
        <v>-1</v>
      </c>
      <c r="AI10" s="17">
        <v>-1</v>
      </c>
      <c r="AJ10" s="17">
        <v>-1</v>
      </c>
      <c r="AK10" s="17">
        <v>-1</v>
      </c>
      <c r="AL10" s="17">
        <v>-1</v>
      </c>
      <c r="AM10" s="17">
        <v>-1</v>
      </c>
      <c r="AN10" s="17">
        <v>-1</v>
      </c>
      <c r="AO10" s="17">
        <v>-1</v>
      </c>
      <c r="AP10" s="17">
        <v>-1</v>
      </c>
      <c r="AQ10" s="17">
        <v>-1</v>
      </c>
      <c r="AR10" s="17">
        <v>0.86954688361617183</v>
      </c>
      <c r="AS10" s="17">
        <v>10.43456260339406</v>
      </c>
      <c r="AT10" s="17">
        <v>17.564931384412279</v>
      </c>
      <c r="AU10" s="17">
        <v>-1</v>
      </c>
      <c r="AV10" s="17">
        <v>-1</v>
      </c>
      <c r="AW10" s="17">
        <v>-1</v>
      </c>
      <c r="AX10" s="17">
        <v>-1</v>
      </c>
      <c r="AY10" s="17">
        <v>0.17390937672323437</v>
      </c>
      <c r="AZ10" s="17">
        <v>-1.1434881181114154</v>
      </c>
      <c r="BA10" s="17">
        <v>1.6563086309319286</v>
      </c>
      <c r="BB10" s="17">
        <v>-0.45795854752566367</v>
      </c>
      <c r="BC10" s="17">
        <v>0.63744572701284286</v>
      </c>
      <c r="BD10" s="17">
        <v>-15.502629436781977</v>
      </c>
      <c r="BE10" s="17">
        <v>22.553911488064049</v>
      </c>
      <c r="BF10" s="17">
        <v>-1</v>
      </c>
      <c r="BG10" s="22">
        <v>2380.7549615714825</v>
      </c>
    </row>
    <row r="11" spans="1:59" x14ac:dyDescent="0.25">
      <c r="A11">
        <v>21</v>
      </c>
      <c r="B11" t="s">
        <v>81</v>
      </c>
      <c r="C11" s="49">
        <v>0</v>
      </c>
      <c r="D11" s="22">
        <v>1554.8243261718751</v>
      </c>
      <c r="E11" s="17">
        <v>89.088745178110571</v>
      </c>
      <c r="F11" s="17">
        <v>43.938712731837782</v>
      </c>
      <c r="G11" s="17">
        <v>0.66585064026906637</v>
      </c>
      <c r="H11" s="17">
        <v>5.8704600997218623</v>
      </c>
      <c r="I11" s="17">
        <v>73.47644678470698</v>
      </c>
      <c r="J11" s="17">
        <v>12.137749428438099</v>
      </c>
      <c r="K11" s="17">
        <v>-1</v>
      </c>
      <c r="L11" s="17">
        <v>-1</v>
      </c>
      <c r="M11" s="17">
        <v>-1</v>
      </c>
      <c r="N11" s="17">
        <v>0.16666666666666666</v>
      </c>
      <c r="O11" s="17">
        <v>-1</v>
      </c>
      <c r="P11" s="17">
        <v>-1</v>
      </c>
      <c r="Q11" s="17">
        <v>4.2675976763176449</v>
      </c>
      <c r="R11" s="17">
        <v>-1</v>
      </c>
      <c r="S11" s="17">
        <v>1.0115445865378432</v>
      </c>
      <c r="T11" s="17">
        <v>0.10635735649456071</v>
      </c>
      <c r="U11" s="17">
        <v>0.56858005602697625</v>
      </c>
      <c r="V11" s="17">
        <v>0.67209776615785244</v>
      </c>
      <c r="W11" s="17">
        <v>2.4423511713124726</v>
      </c>
      <c r="X11" s="17">
        <v>3.013696983383527</v>
      </c>
      <c r="Y11" s="17">
        <v>0</v>
      </c>
      <c r="Z11" s="17">
        <v>44.161585236246502</v>
      </c>
      <c r="AA11" s="17">
        <v>1.1626521312521372</v>
      </c>
      <c r="AB11" s="17">
        <v>2.2410254357923431</v>
      </c>
      <c r="AC11" s="17">
        <v>31.229781626790828</v>
      </c>
      <c r="AD11" s="17">
        <v>0.71072507003372021</v>
      </c>
      <c r="AE11" s="17">
        <v>7.1072507003372032E-2</v>
      </c>
      <c r="AF11" s="17">
        <v>68.718232077844846</v>
      </c>
      <c r="AG11" s="17">
        <v>40.112646345233848</v>
      </c>
      <c r="AH11" s="17">
        <v>-1</v>
      </c>
      <c r="AI11" s="17">
        <v>-1</v>
      </c>
      <c r="AJ11" s="17">
        <v>-1</v>
      </c>
      <c r="AK11" s="17">
        <v>-1</v>
      </c>
      <c r="AL11" s="17">
        <v>-1</v>
      </c>
      <c r="AM11" s="17">
        <v>-1</v>
      </c>
      <c r="AN11" s="17">
        <v>-1</v>
      </c>
      <c r="AO11" s="17">
        <v>-1</v>
      </c>
      <c r="AP11" s="17">
        <v>-1</v>
      </c>
      <c r="AQ11" s="17">
        <v>-1</v>
      </c>
      <c r="AR11" s="17">
        <v>0.3553625350168601</v>
      </c>
      <c r="AS11" s="17">
        <v>4.2643504202023212</v>
      </c>
      <c r="AT11" s="17">
        <v>9.5436555462630182</v>
      </c>
      <c r="AU11" s="17">
        <v>-1</v>
      </c>
      <c r="AV11" s="17">
        <v>-1</v>
      </c>
      <c r="AW11" s="17">
        <v>-1</v>
      </c>
      <c r="AX11" s="17">
        <v>-1</v>
      </c>
      <c r="AY11" s="17">
        <v>7.1072507003372032E-2</v>
      </c>
      <c r="AZ11" s="17">
        <v>-0.2498126443762006</v>
      </c>
      <c r="BA11" s="17">
        <v>0.76263315719671354</v>
      </c>
      <c r="BB11" s="17">
        <v>-0.10831319047813164</v>
      </c>
      <c r="BC11" s="17">
        <v>0.287800369965311</v>
      </c>
      <c r="BD11" s="17">
        <v>-3.3552486487457696</v>
      </c>
      <c r="BE11" s="17">
        <v>10.40653070002783</v>
      </c>
      <c r="BF11" s="17">
        <v>-1</v>
      </c>
      <c r="BG11" s="22">
        <v>512.12868820642609</v>
      </c>
    </row>
    <row r="12" spans="1:59" x14ac:dyDescent="0.25">
      <c r="A12">
        <v>23</v>
      </c>
      <c r="B12" t="s">
        <v>2891</v>
      </c>
      <c r="C12" s="49">
        <v>0</v>
      </c>
      <c r="D12" s="22">
        <v>1450</v>
      </c>
      <c r="E12" s="17">
        <v>42.510834345099084</v>
      </c>
      <c r="F12" s="17">
        <v>-34.162466733731819</v>
      </c>
      <c r="G12" s="17">
        <v>9.7588733186206644E-2</v>
      </c>
      <c r="H12" s="17">
        <v>1.5658069454695622</v>
      </c>
      <c r="I12" s="17">
        <v>31.883730774475264</v>
      </c>
      <c r="J12" s="17">
        <v>0.93163294809285269</v>
      </c>
      <c r="K12" s="17">
        <v>-1</v>
      </c>
      <c r="L12" s="17">
        <v>-1</v>
      </c>
      <c r="M12" s="17">
        <v>-1</v>
      </c>
      <c r="N12" s="17">
        <v>0.16666666666666666</v>
      </c>
      <c r="O12" s="17">
        <v>-1</v>
      </c>
      <c r="P12" s="17">
        <v>-1</v>
      </c>
      <c r="Q12" s="17">
        <v>1.5814579933319561</v>
      </c>
      <c r="R12" s="17">
        <v>-1</v>
      </c>
      <c r="S12" s="17">
        <v>-0.35349720193228051</v>
      </c>
      <c r="T12" s="17">
        <v>-3.7116137603193253E-2</v>
      </c>
      <c r="U12" s="17">
        <v>-0.25976454836216811</v>
      </c>
      <c r="V12" s="17">
        <v>-0.52255781179374472</v>
      </c>
      <c r="W12" s="17">
        <v>-0.66835579592337224</v>
      </c>
      <c r="X12" s="17">
        <v>-1.6139256024373154</v>
      </c>
      <c r="Y12" s="17">
        <v>0</v>
      </c>
      <c r="Z12" s="17">
        <v>17.257403896478259</v>
      </c>
      <c r="AA12" s="17">
        <v>-0.33425274724250115</v>
      </c>
      <c r="AB12" s="17">
        <v>-0.1472085642265627</v>
      </c>
      <c r="AC12" s="17">
        <v>3.7713995992259974</v>
      </c>
      <c r="AD12" s="17">
        <v>-0.32470568545271017</v>
      </c>
      <c r="AE12" s="17">
        <v>-3.2470568545271014E-2</v>
      </c>
      <c r="AF12" s="17">
        <v>27.835166854393844</v>
      </c>
      <c r="AG12" s="17">
        <v>-31.187689879181502</v>
      </c>
      <c r="AH12" s="17">
        <v>-1</v>
      </c>
      <c r="AI12" s="17">
        <v>-1</v>
      </c>
      <c r="AJ12" s="17">
        <v>-1</v>
      </c>
      <c r="AK12" s="17">
        <v>-1</v>
      </c>
      <c r="AL12" s="17">
        <v>-1</v>
      </c>
      <c r="AM12" s="17">
        <v>-1</v>
      </c>
      <c r="AN12" s="17">
        <v>-1</v>
      </c>
      <c r="AO12" s="17">
        <v>-1</v>
      </c>
      <c r="AP12" s="17">
        <v>-1</v>
      </c>
      <c r="AQ12" s="17">
        <v>-1</v>
      </c>
      <c r="AR12" s="17">
        <v>-0.16235284272635508</v>
      </c>
      <c r="AS12" s="17">
        <v>-1.948234112716261</v>
      </c>
      <c r="AT12" s="17">
        <v>1.4672956534688604</v>
      </c>
      <c r="AU12" s="17">
        <v>-1</v>
      </c>
      <c r="AV12" s="17">
        <v>-1</v>
      </c>
      <c r="AW12" s="17">
        <v>-1</v>
      </c>
      <c r="AX12" s="17">
        <v>-1</v>
      </c>
      <c r="AY12" s="17">
        <v>-3.2470568545271014E-2</v>
      </c>
      <c r="AZ12" s="17">
        <v>0.64999991647873501</v>
      </c>
      <c r="BA12" s="17">
        <v>-0.13717940365822218</v>
      </c>
      <c r="BB12" s="17">
        <v>0.24373326638725484</v>
      </c>
      <c r="BC12" s="17">
        <v>-6.4246086900075286E-2</v>
      </c>
      <c r="BD12" s="17">
        <v>8.8755511614786737</v>
      </c>
      <c r="BE12" s="17">
        <v>-1.8242691101966289</v>
      </c>
      <c r="BF12" s="17">
        <v>-1</v>
      </c>
      <c r="BG12" s="22">
        <v>112.97181459240002</v>
      </c>
    </row>
    <row r="13" spans="1:59" x14ac:dyDescent="0.25">
      <c r="A13">
        <v>25</v>
      </c>
      <c r="B13" t="s">
        <v>82</v>
      </c>
      <c r="C13" s="49">
        <v>0</v>
      </c>
      <c r="D13" s="22">
        <v>1670.4197558593751</v>
      </c>
      <c r="E13" s="17">
        <v>112.00296993036284</v>
      </c>
      <c r="F13" s="17">
        <v>82.360959408081484</v>
      </c>
      <c r="G13" s="17">
        <v>0.9454097880316894</v>
      </c>
      <c r="H13" s="17">
        <v>7.9881546912774937</v>
      </c>
      <c r="I13" s="17">
        <v>93.938181235011655</v>
      </c>
      <c r="J13" s="17">
        <v>17.650651725648046</v>
      </c>
      <c r="K13" s="17">
        <v>-1</v>
      </c>
      <c r="L13" s="17">
        <v>-1</v>
      </c>
      <c r="M13" s="17">
        <v>-1</v>
      </c>
      <c r="N13" s="17">
        <v>0.16666666666666666</v>
      </c>
      <c r="O13" s="17">
        <v>-1</v>
      </c>
      <c r="P13" s="17">
        <v>-1</v>
      </c>
      <c r="Q13" s="17">
        <v>5.5890568682626469</v>
      </c>
      <c r="R13" s="17">
        <v>-1</v>
      </c>
      <c r="S13" s="17">
        <v>1.6830833863212871</v>
      </c>
      <c r="T13" s="17">
        <v>0.17693982425558447</v>
      </c>
      <c r="U13" s="17">
        <v>0.97608812364592779</v>
      </c>
      <c r="V13" s="17">
        <v>1.2598142593440032</v>
      </c>
      <c r="W13" s="17">
        <v>3.9726782579262583</v>
      </c>
      <c r="X13" s="17">
        <v>5.2902779227962125</v>
      </c>
      <c r="Y13" s="17">
        <v>0</v>
      </c>
      <c r="Z13" s="17">
        <v>57.397225198824486</v>
      </c>
      <c r="AA13" s="17">
        <v>1.8990616052953362</v>
      </c>
      <c r="AB13" s="17">
        <v>3.4159285102045676</v>
      </c>
      <c r="AC13" s="17">
        <v>44.73806325343039</v>
      </c>
      <c r="AD13" s="17">
        <v>1.2201101545574098</v>
      </c>
      <c r="AE13" s="17">
        <v>0.12201101545574097</v>
      </c>
      <c r="AF13" s="17">
        <v>88.83085044859402</v>
      </c>
      <c r="AG13" s="17">
        <v>75.189185845143712</v>
      </c>
      <c r="AH13" s="17">
        <v>-1</v>
      </c>
      <c r="AI13" s="17">
        <v>-1</v>
      </c>
      <c r="AJ13" s="17">
        <v>-1</v>
      </c>
      <c r="AK13" s="17">
        <v>-1</v>
      </c>
      <c r="AL13" s="17">
        <v>-1</v>
      </c>
      <c r="AM13" s="17">
        <v>-1</v>
      </c>
      <c r="AN13" s="17">
        <v>-1</v>
      </c>
      <c r="AO13" s="17">
        <v>-1</v>
      </c>
      <c r="AP13" s="17">
        <v>-1</v>
      </c>
      <c r="AQ13" s="17">
        <v>-1</v>
      </c>
      <c r="AR13" s="17">
        <v>0.61005507727870489</v>
      </c>
      <c r="AS13" s="17">
        <v>7.3206609273444583</v>
      </c>
      <c r="AT13" s="17">
        <v>13.516859205547796</v>
      </c>
      <c r="AU13" s="17">
        <v>-1</v>
      </c>
      <c r="AV13" s="17">
        <v>-1</v>
      </c>
      <c r="AW13" s="17">
        <v>-1</v>
      </c>
      <c r="AX13" s="17">
        <v>-1</v>
      </c>
      <c r="AY13" s="17">
        <v>0.12201101545574097</v>
      </c>
      <c r="AZ13" s="17">
        <v>-0.6924797130699849</v>
      </c>
      <c r="BA13" s="17">
        <v>1.2053002258904981</v>
      </c>
      <c r="BB13" s="17">
        <v>-0.28150411921618607</v>
      </c>
      <c r="BC13" s="17">
        <v>0.46099129870336547</v>
      </c>
      <c r="BD13" s="17">
        <v>-9.3722487833386907</v>
      </c>
      <c r="BE13" s="17">
        <v>16.423530834620756</v>
      </c>
      <c r="BF13" s="17">
        <v>-1</v>
      </c>
      <c r="BG13" s="22">
        <v>2304.317993279742</v>
      </c>
    </row>
    <row r="14" spans="1:59" x14ac:dyDescent="0.25">
      <c r="A14">
        <v>27</v>
      </c>
      <c r="B14" t="s">
        <v>83</v>
      </c>
      <c r="C14" s="49">
        <v>0</v>
      </c>
      <c r="D14" s="22">
        <v>1631.9969824218751</v>
      </c>
      <c r="E14" s="17">
        <v>128.2018670124375</v>
      </c>
      <c r="F14" s="17">
        <v>109.52304000648273</v>
      </c>
      <c r="G14" s="17">
        <v>1.1430402953659651</v>
      </c>
      <c r="H14" s="17">
        <v>9.4852298535739603</v>
      </c>
      <c r="I14" s="17">
        <v>108.40332391668355</v>
      </c>
      <c r="J14" s="17">
        <v>21.547922434195982</v>
      </c>
      <c r="K14" s="17">
        <v>-1</v>
      </c>
      <c r="L14" s="17">
        <v>-1</v>
      </c>
      <c r="M14" s="17">
        <v>-1</v>
      </c>
      <c r="N14" s="17">
        <v>0.16666666666666666</v>
      </c>
      <c r="O14" s="17">
        <v>-1</v>
      </c>
      <c r="P14" s="17">
        <v>-1</v>
      </c>
      <c r="Q14" s="17">
        <v>6.5232443295414573</v>
      </c>
      <c r="R14" s="17">
        <v>-1</v>
      </c>
      <c r="S14" s="17">
        <v>2.1578185354230568</v>
      </c>
      <c r="T14" s="17">
        <v>0.22683713229989411</v>
      </c>
      <c r="U14" s="17">
        <v>1.2641703659581265</v>
      </c>
      <c r="V14" s="17">
        <v>1.6752923778269122</v>
      </c>
      <c r="W14" s="17">
        <v>5.0545220141952223</v>
      </c>
      <c r="X14" s="17">
        <v>6.899675610707698</v>
      </c>
      <c r="Y14" s="17">
        <v>0</v>
      </c>
      <c r="Z14" s="17">
        <v>66.753979437176866</v>
      </c>
      <c r="AA14" s="17">
        <v>2.4196561883225445</v>
      </c>
      <c r="AB14" s="17">
        <v>4.2465101331742057</v>
      </c>
      <c r="AC14" s="17">
        <v>54.287557778838945</v>
      </c>
      <c r="AD14" s="17">
        <v>1.580212957447658</v>
      </c>
      <c r="AE14" s="17">
        <v>0.15802129574476581</v>
      </c>
      <c r="AF14" s="17">
        <v>103.04919030348205</v>
      </c>
      <c r="AG14" s="17">
        <v>99.986064617946937</v>
      </c>
      <c r="AH14" s="17">
        <v>-1</v>
      </c>
      <c r="AI14" s="17">
        <v>-1</v>
      </c>
      <c r="AJ14" s="17">
        <v>-1</v>
      </c>
      <c r="AK14" s="17">
        <v>-1</v>
      </c>
      <c r="AL14" s="17">
        <v>-1</v>
      </c>
      <c r="AM14" s="17">
        <v>-1</v>
      </c>
      <c r="AN14" s="17">
        <v>-1</v>
      </c>
      <c r="AO14" s="17">
        <v>-1</v>
      </c>
      <c r="AP14" s="17">
        <v>-1</v>
      </c>
      <c r="AQ14" s="17">
        <v>-1</v>
      </c>
      <c r="AR14" s="17">
        <v>0.790106478723829</v>
      </c>
      <c r="AS14" s="17">
        <v>9.4812777446859471</v>
      </c>
      <c r="AT14" s="17">
        <v>16.325661068091733</v>
      </c>
      <c r="AU14" s="17">
        <v>-1</v>
      </c>
      <c r="AV14" s="17">
        <v>-1</v>
      </c>
      <c r="AW14" s="17">
        <v>-1</v>
      </c>
      <c r="AX14" s="17">
        <v>-1</v>
      </c>
      <c r="AY14" s="17">
        <v>0.15802129574476581</v>
      </c>
      <c r="AZ14" s="17">
        <v>-1.0054171292350014</v>
      </c>
      <c r="BA14" s="17">
        <v>1.5182376420555146</v>
      </c>
      <c r="BB14" s="17">
        <v>-0.40393907219887054</v>
      </c>
      <c r="BC14" s="17">
        <v>0.58342625168604978</v>
      </c>
      <c r="BD14" s="17">
        <v>-13.625884547887949</v>
      </c>
      <c r="BE14" s="17">
        <v>20.677166599170018</v>
      </c>
      <c r="BF14" s="17">
        <v>-1</v>
      </c>
      <c r="BG14" s="22">
        <v>8047.1611661451743</v>
      </c>
    </row>
    <row r="15" spans="1:59" x14ac:dyDescent="0.25">
      <c r="A15">
        <v>28</v>
      </c>
      <c r="B15" t="s">
        <v>84</v>
      </c>
      <c r="C15" s="49">
        <v>0</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25">
      <c r="A16">
        <v>31</v>
      </c>
      <c r="B16" t="s">
        <v>85</v>
      </c>
      <c r="C16" s="49">
        <v>0</v>
      </c>
      <c r="D16" s="22">
        <v>1475.084921875</v>
      </c>
      <c r="E16" s="17">
        <v>47.127258149321179</v>
      </c>
      <c r="F16" s="17">
        <v>-26.42171285330782</v>
      </c>
      <c r="G16" s="17">
        <v>0.15391023296954814</v>
      </c>
      <c r="H16" s="17">
        <v>1.9924491656724899</v>
      </c>
      <c r="I16" s="17">
        <v>36.006062601685485</v>
      </c>
      <c r="J16" s="17">
        <v>2.0422920984832298</v>
      </c>
      <c r="K16" s="17">
        <v>-1</v>
      </c>
      <c r="L16" s="17">
        <v>-1</v>
      </c>
      <c r="M16" s="17">
        <v>-1</v>
      </c>
      <c r="N16" s="17">
        <v>0.16666666666666666</v>
      </c>
      <c r="O16" s="17">
        <v>-1</v>
      </c>
      <c r="P16" s="17">
        <v>-1</v>
      </c>
      <c r="Q16" s="17">
        <v>1.8476863181372005</v>
      </c>
      <c r="R16" s="17">
        <v>-1</v>
      </c>
      <c r="S16" s="17">
        <v>-0.21820535879565814</v>
      </c>
      <c r="T16" s="17">
        <v>-2.2896211428265551E-2</v>
      </c>
      <c r="U16" s="17">
        <v>-0.17766576631265696</v>
      </c>
      <c r="V16" s="17">
        <v>-0.40415326446068267</v>
      </c>
      <c r="W16" s="17">
        <v>-0.36004781399195973</v>
      </c>
      <c r="X16" s="17">
        <v>-1.1552732781901247</v>
      </c>
      <c r="Y16" s="17">
        <v>0</v>
      </c>
      <c r="Z16" s="17">
        <v>19.923927597279111</v>
      </c>
      <c r="AA16" s="17">
        <v>-0.18589170678035133</v>
      </c>
      <c r="AB16" s="17">
        <v>8.9493771506492847E-2</v>
      </c>
      <c r="AC16" s="17">
        <v>6.4928511660840602</v>
      </c>
      <c r="AD16" s="17">
        <v>-0.2220822078908212</v>
      </c>
      <c r="AE16" s="17">
        <v>-2.220822078908212E-2</v>
      </c>
      <c r="AF16" s="17">
        <v>31.887163865675447</v>
      </c>
      <c r="AG16" s="17">
        <v>-24.120980284251647</v>
      </c>
      <c r="AH16" s="17">
        <v>-1</v>
      </c>
      <c r="AI16" s="17">
        <v>-1</v>
      </c>
      <c r="AJ16" s="17">
        <v>-1</v>
      </c>
      <c r="AK16" s="17">
        <v>-1</v>
      </c>
      <c r="AL16" s="17">
        <v>-1</v>
      </c>
      <c r="AM16" s="17">
        <v>-1</v>
      </c>
      <c r="AN16" s="17">
        <v>-1</v>
      </c>
      <c r="AO16" s="17">
        <v>-1</v>
      </c>
      <c r="AP16" s="17">
        <v>-1</v>
      </c>
      <c r="AQ16" s="17">
        <v>-1</v>
      </c>
      <c r="AR16" s="17">
        <v>-0.1110411039454106</v>
      </c>
      <c r="AS16" s="17">
        <v>-1.3324932473449271</v>
      </c>
      <c r="AT16" s="17">
        <v>2.2677587784515949</v>
      </c>
      <c r="AU16" s="17">
        <v>-1</v>
      </c>
      <c r="AV16" s="17">
        <v>-1</v>
      </c>
      <c r="AW16" s="17">
        <v>-1</v>
      </c>
      <c r="AX16" s="17">
        <v>-1</v>
      </c>
      <c r="AY16" s="17">
        <v>-2.220822078908212E-2</v>
      </c>
      <c r="AZ16" s="17">
        <v>0.56081781167886213</v>
      </c>
      <c r="BA16" s="17">
        <v>-4.7997298858349302E-2</v>
      </c>
      <c r="BB16" s="17">
        <v>0.20884128401621257</v>
      </c>
      <c r="BC16" s="17">
        <v>-2.9354104529033045E-2</v>
      </c>
      <c r="BD16" s="17">
        <v>7.6633337309669978</v>
      </c>
      <c r="BE16" s="17">
        <v>-0.61205167968495111</v>
      </c>
      <c r="BF16" s="17">
        <v>-1</v>
      </c>
      <c r="BG16" s="22">
        <v>772.38272512323397</v>
      </c>
    </row>
    <row r="17" spans="1:59" x14ac:dyDescent="0.25">
      <c r="A17">
        <v>33</v>
      </c>
      <c r="B17" t="s">
        <v>86</v>
      </c>
      <c r="C17" s="49">
        <v>0</v>
      </c>
      <c r="D17" s="22">
        <v>1729.4741894531251</v>
      </c>
      <c r="E17" s="17">
        <v>166.02873077575478</v>
      </c>
      <c r="F17" s="17">
        <v>172.95058801287934</v>
      </c>
      <c r="G17" s="17">
        <v>1.6045372873236099</v>
      </c>
      <c r="H17" s="17">
        <v>12.981125772951073</v>
      </c>
      <c r="I17" s="17">
        <v>142.18161010272496</v>
      </c>
      <c r="J17" s="17">
        <v>30.64863635280858</v>
      </c>
      <c r="K17" s="17">
        <v>-1</v>
      </c>
      <c r="L17" s="17">
        <v>-1</v>
      </c>
      <c r="M17" s="17">
        <v>-1</v>
      </c>
      <c r="N17" s="17">
        <v>0.16666666666666666</v>
      </c>
      <c r="O17" s="17">
        <v>-1</v>
      </c>
      <c r="P17" s="17">
        <v>-1</v>
      </c>
      <c r="Q17" s="17">
        <v>8.7047127127375195</v>
      </c>
      <c r="R17" s="17">
        <v>-1</v>
      </c>
      <c r="S17" s="17">
        <v>3.2663965897032101</v>
      </c>
      <c r="T17" s="17">
        <v>0.34335485964794904</v>
      </c>
      <c r="U17" s="17">
        <v>1.9368857784557556</v>
      </c>
      <c r="V17" s="17">
        <v>2.6454963432489569</v>
      </c>
      <c r="W17" s="17">
        <v>7.5807900788812912</v>
      </c>
      <c r="X17" s="17">
        <v>10.657861539859155</v>
      </c>
      <c r="Y17" s="17">
        <v>0</v>
      </c>
      <c r="Z17" s="17">
        <v>88.603409435263302</v>
      </c>
      <c r="AA17" s="17">
        <v>3.6353229258983046</v>
      </c>
      <c r="AB17" s="17">
        <v>6.1860432839313786</v>
      </c>
      <c r="AC17" s="17">
        <v>76.587065368210574</v>
      </c>
      <c r="AD17" s="17">
        <v>2.4211072230696944</v>
      </c>
      <c r="AE17" s="17">
        <v>0.24211072230696945</v>
      </c>
      <c r="AF17" s="17">
        <v>136.25115472774834</v>
      </c>
      <c r="AG17" s="17">
        <v>157.89051023185721</v>
      </c>
      <c r="AH17" s="17">
        <v>-1</v>
      </c>
      <c r="AI17" s="17">
        <v>-1</v>
      </c>
      <c r="AJ17" s="17">
        <v>-1</v>
      </c>
      <c r="AK17" s="17">
        <v>-1</v>
      </c>
      <c r="AL17" s="17">
        <v>-1</v>
      </c>
      <c r="AM17" s="17">
        <v>-1</v>
      </c>
      <c r="AN17" s="17">
        <v>-1</v>
      </c>
      <c r="AO17" s="17">
        <v>-1</v>
      </c>
      <c r="AP17" s="17">
        <v>-1</v>
      </c>
      <c r="AQ17" s="17">
        <v>-1</v>
      </c>
      <c r="AR17" s="17">
        <v>1.2105536115348472</v>
      </c>
      <c r="AS17" s="17">
        <v>14.526643338418168</v>
      </c>
      <c r="AT17" s="17">
        <v>22.884636339943619</v>
      </c>
      <c r="AU17" s="17">
        <v>-1</v>
      </c>
      <c r="AV17" s="17">
        <v>-1</v>
      </c>
      <c r="AW17" s="17">
        <v>-1</v>
      </c>
      <c r="AX17" s="17">
        <v>-1</v>
      </c>
      <c r="AY17" s="17">
        <v>0.24211072230696945</v>
      </c>
      <c r="AZ17" s="17">
        <v>-1.7361731151358963</v>
      </c>
      <c r="BA17" s="17">
        <v>2.24899362795641</v>
      </c>
      <c r="BB17" s="17">
        <v>-0.68984312251036317</v>
      </c>
      <c r="BC17" s="17">
        <v>0.86933030199754213</v>
      </c>
      <c r="BD17" s="17">
        <v>-23.558764530342376</v>
      </c>
      <c r="BE17" s="17">
        <v>30.610046581624456</v>
      </c>
      <c r="BF17" s="17">
        <v>-1</v>
      </c>
      <c r="BG17" s="22">
        <v>5851.0516892063533</v>
      </c>
    </row>
    <row r="18" spans="1:59" x14ac:dyDescent="0.25">
      <c r="A18">
        <v>34</v>
      </c>
      <c r="B18" t="s">
        <v>87</v>
      </c>
      <c r="C18" s="49">
        <v>0</v>
      </c>
      <c r="D18" s="22">
        <v>1545.6268164062501</v>
      </c>
      <c r="E18" s="17">
        <v>75.256486347820129</v>
      </c>
      <c r="F18" s="17">
        <v>20.744977547110171</v>
      </c>
      <c r="G18" s="17">
        <v>0.4970936985860217</v>
      </c>
      <c r="H18" s="17">
        <v>4.5921057137187091</v>
      </c>
      <c r="I18" s="17">
        <v>61.124643042995594</v>
      </c>
      <c r="J18" s="17">
        <v>8.8098650114182533</v>
      </c>
      <c r="K18" s="17">
        <v>-1</v>
      </c>
      <c r="L18" s="17">
        <v>-1</v>
      </c>
      <c r="M18" s="17">
        <v>-1</v>
      </c>
      <c r="N18" s="17">
        <v>0.16666666666666666</v>
      </c>
      <c r="O18" s="17">
        <v>-1</v>
      </c>
      <c r="P18" s="17">
        <v>-1</v>
      </c>
      <c r="Q18" s="17">
        <v>3.46989381444673</v>
      </c>
      <c r="R18" s="17">
        <v>-1</v>
      </c>
      <c r="S18" s="17">
        <v>0.60616763865422885</v>
      </c>
      <c r="T18" s="17">
        <v>6.3749981664864647E-2</v>
      </c>
      <c r="U18" s="17">
        <v>0.32258626275309316</v>
      </c>
      <c r="V18" s="17">
        <v>0.31732047211990277</v>
      </c>
      <c r="W18" s="17">
        <v>1.518563411267674</v>
      </c>
      <c r="X18" s="17">
        <v>1.6394302498355451</v>
      </c>
      <c r="Y18" s="17">
        <v>0</v>
      </c>
      <c r="Z18" s="17">
        <v>36.171840886334792</v>
      </c>
      <c r="AA18" s="17">
        <v>0.71811575438682906</v>
      </c>
      <c r="AB18" s="17">
        <v>1.5317907310844521</v>
      </c>
      <c r="AC18" s="17">
        <v>23.075456100513989</v>
      </c>
      <c r="AD18" s="17">
        <v>0.40323282844136643</v>
      </c>
      <c r="AE18" s="17">
        <v>4.0323282844136644E-2</v>
      </c>
      <c r="AF18" s="17">
        <v>56.577173583962669</v>
      </c>
      <c r="AG18" s="17">
        <v>18.938560008930011</v>
      </c>
      <c r="AH18" s="17">
        <v>-1</v>
      </c>
      <c r="AI18" s="17">
        <v>-1</v>
      </c>
      <c r="AJ18" s="17">
        <v>-1</v>
      </c>
      <c r="AK18" s="17">
        <v>-1</v>
      </c>
      <c r="AL18" s="17">
        <v>-1</v>
      </c>
      <c r="AM18" s="17">
        <v>-1</v>
      </c>
      <c r="AN18" s="17">
        <v>-1</v>
      </c>
      <c r="AO18" s="17">
        <v>-1</v>
      </c>
      <c r="AP18" s="17">
        <v>-1</v>
      </c>
      <c r="AQ18" s="17">
        <v>-1</v>
      </c>
      <c r="AR18" s="17">
        <v>0.20161641422068322</v>
      </c>
      <c r="AS18" s="17">
        <v>2.4193969706481981</v>
      </c>
      <c r="AT18" s="17">
        <v>7.1452160618426586</v>
      </c>
      <c r="AU18" s="17">
        <v>-1</v>
      </c>
      <c r="AV18" s="17">
        <v>-1</v>
      </c>
      <c r="AW18" s="17">
        <v>-1</v>
      </c>
      <c r="AX18" s="17">
        <v>-1</v>
      </c>
      <c r="AY18" s="17">
        <v>4.0323282844136644E-2</v>
      </c>
      <c r="AZ18" s="17">
        <v>1.7405013476986975E-2</v>
      </c>
      <c r="BA18" s="17">
        <v>0.49541549934352602</v>
      </c>
      <c r="BB18" s="17">
        <v>-3.7658283367312667E-3</v>
      </c>
      <c r="BC18" s="17">
        <v>0.18325300782391071</v>
      </c>
      <c r="BD18" s="17">
        <v>0.2769363430419669</v>
      </c>
      <c r="BE18" s="17">
        <v>6.7743457082400873</v>
      </c>
      <c r="BF18" s="17">
        <v>-1</v>
      </c>
      <c r="BG18" s="22">
        <v>363.12441007050734</v>
      </c>
    </row>
    <row r="19" spans="1:59" x14ac:dyDescent="0.25">
      <c r="A19">
        <v>41</v>
      </c>
      <c r="B19" t="s">
        <v>88</v>
      </c>
      <c r="C19" s="49">
        <v>0</v>
      </c>
      <c r="D19" s="22">
        <v>1568.2602734375</v>
      </c>
      <c r="E19" s="17">
        <v>37.146005905655826</v>
      </c>
      <c r="F19" s="17">
        <v>-43.158134878941752</v>
      </c>
      <c r="G19" s="17">
        <v>3.2136513761849894E-2</v>
      </c>
      <c r="H19" s="17">
        <v>1.0699984119639225</v>
      </c>
      <c r="I19" s="17">
        <v>27.093095433930277</v>
      </c>
      <c r="J19" s="17">
        <v>-0.35908385981647672</v>
      </c>
      <c r="K19" s="17">
        <v>-1</v>
      </c>
      <c r="L19" s="17">
        <v>-1</v>
      </c>
      <c r="M19" s="17">
        <v>-1</v>
      </c>
      <c r="N19" s="17">
        <v>0.16666666666666666</v>
      </c>
      <c r="O19" s="17">
        <v>-1</v>
      </c>
      <c r="P19" s="17">
        <v>-1</v>
      </c>
      <c r="Q19" s="17">
        <v>1.2720693087414623</v>
      </c>
      <c r="R19" s="17">
        <v>-1</v>
      </c>
      <c r="S19" s="17">
        <v>-0.51072226584868907</v>
      </c>
      <c r="T19" s="17">
        <v>-5.3641367431586567E-2</v>
      </c>
      <c r="U19" s="17">
        <v>-0.35517300726060125</v>
      </c>
      <c r="V19" s="17">
        <v>-0.66015784806226441</v>
      </c>
      <c r="W19" s="17">
        <v>-1.0266460005749187</v>
      </c>
      <c r="X19" s="17">
        <v>-2.146933648771292</v>
      </c>
      <c r="Y19" s="17">
        <v>0</v>
      </c>
      <c r="Z19" s="17">
        <v>14.158589144803504</v>
      </c>
      <c r="AA19" s="17">
        <v>-0.5066657584675085</v>
      </c>
      <c r="AB19" s="17">
        <v>-0.42228457030337674</v>
      </c>
      <c r="AC19" s="17">
        <v>0.60875219473627418</v>
      </c>
      <c r="AD19" s="17">
        <v>-0.4439662590757516</v>
      </c>
      <c r="AE19" s="17">
        <v>-4.4396625907575156E-2</v>
      </c>
      <c r="AF19" s="17">
        <v>23.126268857901138</v>
      </c>
      <c r="AG19" s="17">
        <v>-39.400039138253639</v>
      </c>
      <c r="AH19" s="17">
        <v>-1</v>
      </c>
      <c r="AI19" s="17">
        <v>-1</v>
      </c>
      <c r="AJ19" s="17">
        <v>-1</v>
      </c>
      <c r="AK19" s="17">
        <v>-1</v>
      </c>
      <c r="AL19" s="17">
        <v>-1</v>
      </c>
      <c r="AM19" s="17">
        <v>-1</v>
      </c>
      <c r="AN19" s="17">
        <v>-1</v>
      </c>
      <c r="AO19" s="17">
        <v>-1</v>
      </c>
      <c r="AP19" s="17">
        <v>-1</v>
      </c>
      <c r="AQ19" s="17">
        <v>-1</v>
      </c>
      <c r="AR19" s="17">
        <v>-0.2219831295378758</v>
      </c>
      <c r="AS19" s="17">
        <v>-2.6637975544545096</v>
      </c>
      <c r="AT19" s="17">
        <v>0.53706317920913804</v>
      </c>
      <c r="AU19" s="17">
        <v>-1</v>
      </c>
      <c r="AV19" s="17">
        <v>-1</v>
      </c>
      <c r="AW19" s="17">
        <v>-1</v>
      </c>
      <c r="AX19" s="17">
        <v>-1</v>
      </c>
      <c r="AY19" s="17">
        <v>-4.4396625907575156E-2</v>
      </c>
      <c r="AZ19" s="17">
        <v>0.75364003108047273</v>
      </c>
      <c r="BA19" s="17">
        <v>-0.2408195182599599</v>
      </c>
      <c r="BB19" s="17">
        <v>0.28428186141908895</v>
      </c>
      <c r="BC19" s="17">
        <v>-0.10479468193190934</v>
      </c>
      <c r="BD19" s="17">
        <v>10.284290658066931</v>
      </c>
      <c r="BE19" s="17">
        <v>-3.2330086067848871</v>
      </c>
      <c r="BF19" s="17">
        <v>-1</v>
      </c>
      <c r="BG19" s="22">
        <v>353.12102716535082</v>
      </c>
    </row>
    <row r="20" spans="1:59" x14ac:dyDescent="0.25">
      <c r="A20">
        <v>45</v>
      </c>
      <c r="B20" t="s">
        <v>89</v>
      </c>
      <c r="C20" s="49">
        <v>0</v>
      </c>
      <c r="D20" s="22">
        <v>1523.78779296875</v>
      </c>
      <c r="E20" s="17">
        <v>67.426869260317488</v>
      </c>
      <c r="F20" s="17">
        <v>7.6163867975152044</v>
      </c>
      <c r="G20" s="17">
        <v>0.40157045466415325</v>
      </c>
      <c r="H20" s="17">
        <v>3.8685055073217578</v>
      </c>
      <c r="I20" s="17">
        <v>54.13302332100173</v>
      </c>
      <c r="J20" s="17">
        <v>6.9261480410797782</v>
      </c>
      <c r="K20" s="17">
        <v>-1</v>
      </c>
      <c r="L20" s="17">
        <v>-1</v>
      </c>
      <c r="M20" s="17">
        <v>-1</v>
      </c>
      <c r="N20" s="17">
        <v>0.16666666666666666</v>
      </c>
      <c r="O20" s="17">
        <v>-1</v>
      </c>
      <c r="P20" s="17">
        <v>-1</v>
      </c>
      <c r="Q20" s="17">
        <v>3.018361214869123</v>
      </c>
      <c r="R20" s="17">
        <v>-1</v>
      </c>
      <c r="S20" s="17">
        <v>0.3767079157723251</v>
      </c>
      <c r="T20" s="17">
        <v>3.9632486893172808E-2</v>
      </c>
      <c r="U20" s="17">
        <v>0.18334384176693641</v>
      </c>
      <c r="V20" s="17">
        <v>0.11650219668577039</v>
      </c>
      <c r="W20" s="17">
        <v>0.99566223366437279</v>
      </c>
      <c r="X20" s="17">
        <v>0.86153978148983579</v>
      </c>
      <c r="Y20" s="17">
        <v>0</v>
      </c>
      <c r="Z20" s="17">
        <v>31.649322933601201</v>
      </c>
      <c r="AA20" s="17">
        <v>0.4664902133219615</v>
      </c>
      <c r="AB20" s="17">
        <v>1.1303352471203634</v>
      </c>
      <c r="AC20" s="17">
        <v>18.459778555658833</v>
      </c>
      <c r="AD20" s="17">
        <v>0.22917980220867051</v>
      </c>
      <c r="AE20" s="17">
        <v>2.2917980220867051E-2</v>
      </c>
      <c r="AF20" s="17">
        <v>49.704844182787582</v>
      </c>
      <c r="AG20" s="17">
        <v>6.9531720672340507</v>
      </c>
      <c r="AH20" s="17">
        <v>-1</v>
      </c>
      <c r="AI20" s="17">
        <v>-1</v>
      </c>
      <c r="AJ20" s="17">
        <v>-1</v>
      </c>
      <c r="AK20" s="17">
        <v>-1</v>
      </c>
      <c r="AL20" s="17">
        <v>-1</v>
      </c>
      <c r="AM20" s="17">
        <v>-1</v>
      </c>
      <c r="AN20" s="17">
        <v>-1</v>
      </c>
      <c r="AO20" s="17">
        <v>-1</v>
      </c>
      <c r="AP20" s="17">
        <v>-1</v>
      </c>
      <c r="AQ20" s="17">
        <v>-1</v>
      </c>
      <c r="AR20" s="17">
        <v>0.11458990110433526</v>
      </c>
      <c r="AS20" s="17">
        <v>1.3750788132520229</v>
      </c>
      <c r="AT20" s="17">
        <v>5.7876024572276297</v>
      </c>
      <c r="AU20" s="17">
        <v>-1</v>
      </c>
      <c r="AV20" s="17">
        <v>-1</v>
      </c>
      <c r="AW20" s="17">
        <v>-1</v>
      </c>
      <c r="AX20" s="17">
        <v>-1</v>
      </c>
      <c r="AY20" s="17">
        <v>2.2917980220867051E-2</v>
      </c>
      <c r="AZ20" s="17">
        <v>0.16866099890057801</v>
      </c>
      <c r="BA20" s="17">
        <v>0.34415951391993493</v>
      </c>
      <c r="BB20" s="17">
        <v>5.541220058238535E-2</v>
      </c>
      <c r="BC20" s="17">
        <v>0.12407497890479412</v>
      </c>
      <c r="BD20" s="17">
        <v>2.3328997273010756</v>
      </c>
      <c r="BE20" s="17">
        <v>4.7183823239809772</v>
      </c>
      <c r="BF20" s="17">
        <v>-1</v>
      </c>
      <c r="BG20" s="22">
        <v>1389.4220976551303</v>
      </c>
    </row>
    <row r="21" spans="1:59" x14ac:dyDescent="0.25">
      <c r="A21">
        <v>48</v>
      </c>
      <c r="B21" t="s">
        <v>90</v>
      </c>
      <c r="C21" s="49">
        <v>0</v>
      </c>
      <c r="D21" s="22">
        <v>1571.92703125</v>
      </c>
      <c r="E21" s="17">
        <v>101.11851616897457</v>
      </c>
      <c r="F21" s="17">
        <v>64.11006190324126</v>
      </c>
      <c r="G21" s="17">
        <v>0.81261678934661286</v>
      </c>
      <c r="H21" s="17">
        <v>6.9822315534997816</v>
      </c>
      <c r="I21" s="17">
        <v>84.218681452229077</v>
      </c>
      <c r="J21" s="17">
        <v>15.031975737531322</v>
      </c>
      <c r="K21" s="17">
        <v>-1</v>
      </c>
      <c r="L21" s="17">
        <v>-1</v>
      </c>
      <c r="M21" s="17">
        <v>-1</v>
      </c>
      <c r="N21" s="17">
        <v>0.16666666666666666</v>
      </c>
      <c r="O21" s="17">
        <v>-1</v>
      </c>
      <c r="P21" s="17">
        <v>-1</v>
      </c>
      <c r="Q21" s="17">
        <v>4.9613523908998189</v>
      </c>
      <c r="R21" s="17">
        <v>-1</v>
      </c>
      <c r="S21" s="17">
        <v>1.3640966828980068</v>
      </c>
      <c r="T21" s="17">
        <v>0.14341254523934677</v>
      </c>
      <c r="U21" s="17">
        <v>0.78251828799372247</v>
      </c>
      <c r="V21" s="17">
        <v>0.98064387221313742</v>
      </c>
      <c r="W21" s="17">
        <v>3.2457597348629559</v>
      </c>
      <c r="X21" s="17">
        <v>4.2088824037678121</v>
      </c>
      <c r="Y21" s="17">
        <v>0</v>
      </c>
      <c r="Z21" s="17">
        <v>51.110182423750764</v>
      </c>
      <c r="AA21" s="17">
        <v>1.5492607738758215</v>
      </c>
      <c r="AB21" s="17">
        <v>2.8578394486797682</v>
      </c>
      <c r="AC21" s="17">
        <v>38.32151334390236</v>
      </c>
      <c r="AD21" s="17">
        <v>0.97814785999215303</v>
      </c>
      <c r="AE21" s="17">
        <v>9.7814785999215309E-2</v>
      </c>
      <c r="AF21" s="17">
        <v>79.277183805110894</v>
      </c>
      <c r="AG21" s="17">
        <v>58.527528013636584</v>
      </c>
      <c r="AH21" s="17">
        <v>-1</v>
      </c>
      <c r="AI21" s="17">
        <v>-1</v>
      </c>
      <c r="AJ21" s="17">
        <v>-1</v>
      </c>
      <c r="AK21" s="17">
        <v>-1</v>
      </c>
      <c r="AL21" s="17">
        <v>-1</v>
      </c>
      <c r="AM21" s="17">
        <v>-1</v>
      </c>
      <c r="AN21" s="17">
        <v>-1</v>
      </c>
      <c r="AO21" s="17">
        <v>-1</v>
      </c>
      <c r="AP21" s="17">
        <v>-1</v>
      </c>
      <c r="AQ21" s="17">
        <v>-1</v>
      </c>
      <c r="AR21" s="17">
        <v>0.48907392999607652</v>
      </c>
      <c r="AS21" s="17">
        <v>5.8688871599529175</v>
      </c>
      <c r="AT21" s="17">
        <v>11.629553307938794</v>
      </c>
      <c r="AU21" s="17">
        <v>-1</v>
      </c>
      <c r="AV21" s="17">
        <v>-1</v>
      </c>
      <c r="AW21" s="17">
        <v>-1</v>
      </c>
      <c r="AX21" s="17">
        <v>-1</v>
      </c>
      <c r="AY21" s="17">
        <v>9.7814785999215309E-2</v>
      </c>
      <c r="AZ21" s="17">
        <v>-0.48220904962922423</v>
      </c>
      <c r="BA21" s="17">
        <v>0.99502956244973739</v>
      </c>
      <c r="BB21" s="17">
        <v>-0.19923693906399881</v>
      </c>
      <c r="BC21" s="17">
        <v>0.37872411855117816</v>
      </c>
      <c r="BD21" s="17">
        <v>-6.5141219885054333</v>
      </c>
      <c r="BE21" s="17">
        <v>13.565404039787493</v>
      </c>
      <c r="BF21" s="17">
        <v>-1</v>
      </c>
      <c r="BG21" s="22">
        <v>3258.7342399108211</v>
      </c>
    </row>
    <row r="22" spans="1:59" x14ac:dyDescent="0.25">
      <c r="A22">
        <v>51</v>
      </c>
      <c r="B22" t="s">
        <v>2892</v>
      </c>
      <c r="C22" s="49">
        <v>0</v>
      </c>
      <c r="D22" s="22">
        <v>1604.2002929687501</v>
      </c>
      <c r="E22" s="17">
        <v>121.28056925062847</v>
      </c>
      <c r="F22" s="17">
        <v>97.917506203825056</v>
      </c>
      <c r="G22" s="17">
        <v>1.058598769430749</v>
      </c>
      <c r="H22" s="17">
        <v>8.8455750105582318</v>
      </c>
      <c r="I22" s="17">
        <v>102.22280686298294</v>
      </c>
      <c r="J22" s="17">
        <v>19.882736780162436</v>
      </c>
      <c r="K22" s="17">
        <v>-1</v>
      </c>
      <c r="L22" s="17">
        <v>-1</v>
      </c>
      <c r="M22" s="17">
        <v>-1</v>
      </c>
      <c r="N22" s="17">
        <v>0.16666666666666666</v>
      </c>
      <c r="O22" s="17">
        <v>-1</v>
      </c>
      <c r="P22" s="17">
        <v>-1</v>
      </c>
      <c r="Q22" s="17">
        <v>6.1240943409898314</v>
      </c>
      <c r="R22" s="17">
        <v>-1</v>
      </c>
      <c r="S22" s="17">
        <v>1.9549785946368337</v>
      </c>
      <c r="T22" s="17">
        <v>0.20551752487615563</v>
      </c>
      <c r="U22" s="17">
        <v>1.1410815551070008</v>
      </c>
      <c r="V22" s="17">
        <v>1.4977711702430634</v>
      </c>
      <c r="W22" s="17">
        <v>4.5922829660085878</v>
      </c>
      <c r="X22" s="17">
        <v>6.2120287568037567</v>
      </c>
      <c r="Y22" s="17">
        <v>0</v>
      </c>
      <c r="Z22" s="17">
        <v>62.756121938633441</v>
      </c>
      <c r="AA22" s="17">
        <v>2.1972219013423948</v>
      </c>
      <c r="AB22" s="17">
        <v>3.8916277792131542</v>
      </c>
      <c r="AC22" s="17">
        <v>50.207348197270782</v>
      </c>
      <c r="AD22" s="17">
        <v>1.4263519438837509</v>
      </c>
      <c r="AE22" s="17">
        <v>0.1426351943883751</v>
      </c>
      <c r="AF22" s="17">
        <v>96.974124617487064</v>
      </c>
      <c r="AG22" s="17">
        <v>89.391109870072739</v>
      </c>
      <c r="AH22" s="17">
        <v>-1</v>
      </c>
      <c r="AI22" s="17">
        <v>-1</v>
      </c>
      <c r="AJ22" s="17">
        <v>-1</v>
      </c>
      <c r="AK22" s="17">
        <v>-1</v>
      </c>
      <c r="AL22" s="17">
        <v>-1</v>
      </c>
      <c r="AM22" s="17">
        <v>-1</v>
      </c>
      <c r="AN22" s="17">
        <v>-1</v>
      </c>
      <c r="AO22" s="17">
        <v>-1</v>
      </c>
      <c r="AP22" s="17">
        <v>-1</v>
      </c>
      <c r="AQ22" s="17">
        <v>-1</v>
      </c>
      <c r="AR22" s="17">
        <v>0.71317597194187543</v>
      </c>
      <c r="AS22" s="17">
        <v>8.5581116633025047</v>
      </c>
      <c r="AT22" s="17">
        <v>15.125545162293257</v>
      </c>
      <c r="AU22" s="17">
        <v>-1</v>
      </c>
      <c r="AV22" s="17">
        <v>-1</v>
      </c>
      <c r="AW22" s="17">
        <v>-1</v>
      </c>
      <c r="AX22" s="17">
        <v>-1</v>
      </c>
      <c r="AY22" s="17">
        <v>0.1426351943883751</v>
      </c>
      <c r="AZ22" s="17">
        <v>-0.87170845591513713</v>
      </c>
      <c r="BA22" s="17">
        <v>1.3845289687356503</v>
      </c>
      <c r="BB22" s="17">
        <v>-0.35162632758714207</v>
      </c>
      <c r="BC22" s="17">
        <v>0.53111350707432137</v>
      </c>
      <c r="BD22" s="17">
        <v>-11.808434906251303</v>
      </c>
      <c r="BE22" s="17">
        <v>18.859716957533372</v>
      </c>
      <c r="BF22" s="17">
        <v>-1</v>
      </c>
      <c r="BG22" s="22">
        <v>1722.6903354242468</v>
      </c>
    </row>
    <row r="23" spans="1:59" x14ac:dyDescent="0.25">
      <c r="A23">
        <v>56</v>
      </c>
      <c r="B23" t="s">
        <v>91</v>
      </c>
      <c r="C23" s="49">
        <v>0</v>
      </c>
      <c r="D23" s="22">
        <v>1613.2516406249999</v>
      </c>
      <c r="E23" s="17">
        <v>117.98869654941805</v>
      </c>
      <c r="F23" s="17">
        <v>92.39774080393876</v>
      </c>
      <c r="G23" s="17">
        <v>1.0184371171451758</v>
      </c>
      <c r="H23" s="17">
        <v>8.5413456032439932</v>
      </c>
      <c r="I23" s="17">
        <v>99.283260542536084</v>
      </c>
      <c r="J23" s="17">
        <v>19.090749585621104</v>
      </c>
      <c r="K23" s="17">
        <v>-1</v>
      </c>
      <c r="L23" s="17">
        <v>-1</v>
      </c>
      <c r="M23" s="17">
        <v>-1</v>
      </c>
      <c r="N23" s="17">
        <v>0.16666666666666666</v>
      </c>
      <c r="O23" s="17">
        <v>-1</v>
      </c>
      <c r="P23" s="17">
        <v>-1</v>
      </c>
      <c r="Q23" s="17">
        <v>5.9342526384334402</v>
      </c>
      <c r="R23" s="17">
        <v>-1</v>
      </c>
      <c r="S23" s="17">
        <v>1.8585048859815387</v>
      </c>
      <c r="T23" s="17">
        <v>0.19537760081943001</v>
      </c>
      <c r="U23" s="17">
        <v>1.0825386762698719</v>
      </c>
      <c r="V23" s="17">
        <v>1.413339429658846</v>
      </c>
      <c r="W23" s="17">
        <v>4.3724351633962977</v>
      </c>
      <c r="X23" s="17">
        <v>5.8849736315452859</v>
      </c>
      <c r="Y23" s="17">
        <v>0</v>
      </c>
      <c r="Z23" s="17">
        <v>60.854681137256222</v>
      </c>
      <c r="AA23" s="17">
        <v>2.0914288286669915</v>
      </c>
      <c r="AB23" s="17">
        <v>3.7228404255478003</v>
      </c>
      <c r="AC23" s="17">
        <v>48.266739513897079</v>
      </c>
      <c r="AD23" s="17">
        <v>1.3531733453373396</v>
      </c>
      <c r="AE23" s="17">
        <v>0.13531733453373399</v>
      </c>
      <c r="AF23" s="17">
        <v>94.084732544206233</v>
      </c>
      <c r="AG23" s="17">
        <v>84.351990978593193</v>
      </c>
      <c r="AH23" s="17">
        <v>-1</v>
      </c>
      <c r="AI23" s="17">
        <v>-1</v>
      </c>
      <c r="AJ23" s="17">
        <v>-1</v>
      </c>
      <c r="AK23" s="17">
        <v>-1</v>
      </c>
      <c r="AL23" s="17">
        <v>-1</v>
      </c>
      <c r="AM23" s="17">
        <v>-1</v>
      </c>
      <c r="AN23" s="17">
        <v>-1</v>
      </c>
      <c r="AO23" s="17">
        <v>-1</v>
      </c>
      <c r="AP23" s="17">
        <v>-1</v>
      </c>
      <c r="AQ23" s="17">
        <v>-1</v>
      </c>
      <c r="AR23" s="17">
        <v>0.67658667266866979</v>
      </c>
      <c r="AS23" s="17">
        <v>8.1190400720240383</v>
      </c>
      <c r="AT23" s="17">
        <v>14.554752093631249</v>
      </c>
      <c r="AU23" s="17">
        <v>-1</v>
      </c>
      <c r="AV23" s="17">
        <v>-1</v>
      </c>
      <c r="AW23" s="17">
        <v>-1</v>
      </c>
      <c r="AX23" s="17">
        <v>-1</v>
      </c>
      <c r="AY23" s="17">
        <v>0.13531733453373399</v>
      </c>
      <c r="AZ23" s="17">
        <v>-0.808114611702071</v>
      </c>
      <c r="BA23" s="17">
        <v>1.3209351245225842</v>
      </c>
      <c r="BB23" s="17">
        <v>-0.32674560408136227</v>
      </c>
      <c r="BC23" s="17">
        <v>0.50623278356854162</v>
      </c>
      <c r="BD23" s="17">
        <v>-10.944028682588899</v>
      </c>
      <c r="BE23" s="17">
        <v>17.995310733870966</v>
      </c>
      <c r="BF23" s="17">
        <v>-1</v>
      </c>
      <c r="BG23" s="22">
        <v>1204.6728943848018</v>
      </c>
    </row>
    <row r="24" spans="1:59" x14ac:dyDescent="0.25">
      <c r="A24">
        <v>58</v>
      </c>
      <c r="B24" t="s">
        <v>92</v>
      </c>
      <c r="C24" s="49">
        <v>0</v>
      </c>
      <c r="D24" s="22">
        <v>1539.4539160156251</v>
      </c>
      <c r="E24" s="17">
        <v>106.22064068919673</v>
      </c>
      <c r="F24" s="17">
        <v>72.665231847169608</v>
      </c>
      <c r="G24" s="17">
        <v>0.87486395668802142</v>
      </c>
      <c r="H24" s="17">
        <v>7.4537614271367172</v>
      </c>
      <c r="I24" s="17">
        <v>88.774729854211898</v>
      </c>
      <c r="J24" s="17">
        <v>16.259488965331851</v>
      </c>
      <c r="K24" s="17">
        <v>-1</v>
      </c>
      <c r="L24" s="17">
        <v>-1</v>
      </c>
      <c r="M24" s="17">
        <v>-1</v>
      </c>
      <c r="N24" s="17">
        <v>0.16666666666666666</v>
      </c>
      <c r="O24" s="17">
        <v>-1</v>
      </c>
      <c r="P24" s="17">
        <v>-1</v>
      </c>
      <c r="Q24" s="17">
        <v>5.2555909880416589</v>
      </c>
      <c r="R24" s="17">
        <v>-1</v>
      </c>
      <c r="S24" s="17">
        <v>1.5136227791853754</v>
      </c>
      <c r="T24" s="17">
        <v>0.15912857069318251</v>
      </c>
      <c r="U24" s="17">
        <v>0.87325480325735327</v>
      </c>
      <c r="V24" s="17">
        <v>1.1115059355491141</v>
      </c>
      <c r="W24" s="17">
        <v>3.5865052515448976</v>
      </c>
      <c r="X24" s="17">
        <v>4.7157902114214911</v>
      </c>
      <c r="Y24" s="17">
        <v>0</v>
      </c>
      <c r="Z24" s="17">
        <v>54.057254992167636</v>
      </c>
      <c r="AA24" s="17">
        <v>1.7132310968984412</v>
      </c>
      <c r="AB24" s="17">
        <v>3.119445584154799</v>
      </c>
      <c r="AC24" s="17">
        <v>41.329292819687154</v>
      </c>
      <c r="AD24" s="17">
        <v>1.0915685040716916</v>
      </c>
      <c r="AE24" s="17">
        <v>0.10915685040716916</v>
      </c>
      <c r="AF24" s="17">
        <v>83.755497362072219</v>
      </c>
      <c r="AG24" s="17">
        <v>66.337736484662457</v>
      </c>
      <c r="AH24" s="17">
        <v>-1</v>
      </c>
      <c r="AI24" s="17">
        <v>-1</v>
      </c>
      <c r="AJ24" s="17">
        <v>-1</v>
      </c>
      <c r="AK24" s="17">
        <v>-1</v>
      </c>
      <c r="AL24" s="17">
        <v>-1</v>
      </c>
      <c r="AM24" s="17">
        <v>-1</v>
      </c>
      <c r="AN24" s="17">
        <v>-1</v>
      </c>
      <c r="AO24" s="17">
        <v>-1</v>
      </c>
      <c r="AP24" s="17">
        <v>-1</v>
      </c>
      <c r="AQ24" s="17">
        <v>-1</v>
      </c>
      <c r="AR24" s="17">
        <v>0.5457842520358458</v>
      </c>
      <c r="AS24" s="17">
        <v>6.5494110244301487</v>
      </c>
      <c r="AT24" s="17">
        <v>12.514234331759194</v>
      </c>
      <c r="AU24" s="17">
        <v>-1</v>
      </c>
      <c r="AV24" s="17">
        <v>-1</v>
      </c>
      <c r="AW24" s="17">
        <v>-1</v>
      </c>
      <c r="AX24" s="17">
        <v>-1</v>
      </c>
      <c r="AY24" s="17">
        <v>0.10915685040716916</v>
      </c>
      <c r="AZ24" s="17">
        <v>-0.58077413441375003</v>
      </c>
      <c r="BA24" s="17">
        <v>1.0935946472342633</v>
      </c>
      <c r="BB24" s="17">
        <v>-0.23779995805104187</v>
      </c>
      <c r="BC24" s="17">
        <v>0.41728713753822128</v>
      </c>
      <c r="BD24" s="17">
        <v>-7.8538785919606333</v>
      </c>
      <c r="BE24" s="17">
        <v>14.905160643242697</v>
      </c>
      <c r="BF24" s="17">
        <v>-1</v>
      </c>
      <c r="BG24" s="22">
        <v>1264.1381203607195</v>
      </c>
    </row>
    <row r="25" spans="1:59" x14ac:dyDescent="0.25">
      <c r="A25">
        <v>59</v>
      </c>
      <c r="B25" t="s">
        <v>93</v>
      </c>
      <c r="C25" s="49">
        <v>0</v>
      </c>
      <c r="D25" s="22">
        <v>1536.1402832031249</v>
      </c>
      <c r="E25" s="17">
        <v>94.53433425928597</v>
      </c>
      <c r="F25" s="17">
        <v>53.069799174280718</v>
      </c>
      <c r="G25" s="17">
        <v>0.73228815928001212</v>
      </c>
      <c r="H25" s="17">
        <v>6.3737323975946527</v>
      </c>
      <c r="I25" s="17">
        <v>78.339199023075309</v>
      </c>
      <c r="J25" s="17">
        <v>13.447896329756352</v>
      </c>
      <c r="K25" s="17">
        <v>-1</v>
      </c>
      <c r="L25" s="17">
        <v>-1</v>
      </c>
      <c r="M25" s="17">
        <v>-1</v>
      </c>
      <c r="N25" s="17">
        <v>0.16666666666666666</v>
      </c>
      <c r="O25" s="17">
        <v>-1</v>
      </c>
      <c r="P25" s="17">
        <v>-1</v>
      </c>
      <c r="Q25" s="17">
        <v>4.5816438124919552</v>
      </c>
      <c r="R25" s="17">
        <v>-1</v>
      </c>
      <c r="S25" s="17">
        <v>1.1711364730286533</v>
      </c>
      <c r="T25" s="17">
        <v>0.12313135255672585</v>
      </c>
      <c r="U25" s="17">
        <v>0.66542476744574386</v>
      </c>
      <c r="V25" s="17">
        <v>0.81176919526900437</v>
      </c>
      <c r="W25" s="17">
        <v>2.8060349774893272</v>
      </c>
      <c r="X25" s="17">
        <v>3.5547287852497114</v>
      </c>
      <c r="Y25" s="17">
        <v>0</v>
      </c>
      <c r="Z25" s="17">
        <v>47.307048687088283</v>
      </c>
      <c r="AA25" s="17">
        <v>1.337660600204577</v>
      </c>
      <c r="AB25" s="17">
        <v>2.520242359892285</v>
      </c>
      <c r="AC25" s="17">
        <v>34.440038649526905</v>
      </c>
      <c r="AD25" s="17">
        <v>0.83178095930717988</v>
      </c>
      <c r="AE25" s="17">
        <v>8.3178095930717982E-2</v>
      </c>
      <c r="AF25" s="17">
        <v>73.498016520817728</v>
      </c>
      <c r="AG25" s="17">
        <v>48.448622035938904</v>
      </c>
      <c r="AH25" s="17">
        <v>-1</v>
      </c>
      <c r="AI25" s="17">
        <v>-1</v>
      </c>
      <c r="AJ25" s="17">
        <v>-1</v>
      </c>
      <c r="AK25" s="17">
        <v>-1</v>
      </c>
      <c r="AL25" s="17">
        <v>-1</v>
      </c>
      <c r="AM25" s="17">
        <v>-1</v>
      </c>
      <c r="AN25" s="17">
        <v>-1</v>
      </c>
      <c r="AO25" s="17">
        <v>-1</v>
      </c>
      <c r="AP25" s="17">
        <v>-1</v>
      </c>
      <c r="AQ25" s="17">
        <v>-1</v>
      </c>
      <c r="AR25" s="17">
        <v>0.41589047965358994</v>
      </c>
      <c r="AS25" s="17">
        <v>4.9906857558430788</v>
      </c>
      <c r="AT25" s="17">
        <v>10.487891482596002</v>
      </c>
      <c r="AU25" s="17">
        <v>-1</v>
      </c>
      <c r="AV25" s="17">
        <v>-1</v>
      </c>
      <c r="AW25" s="17">
        <v>-1</v>
      </c>
      <c r="AX25" s="17">
        <v>-1</v>
      </c>
      <c r="AY25" s="17">
        <v>8.3178095930717982E-2</v>
      </c>
      <c r="AZ25" s="17">
        <v>-0.35501292856377092</v>
      </c>
      <c r="BA25" s="17">
        <v>0.86783344138428409</v>
      </c>
      <c r="BB25" s="17">
        <v>-0.14947219283110791</v>
      </c>
      <c r="BC25" s="17">
        <v>0.32895937231828726</v>
      </c>
      <c r="BD25" s="17">
        <v>-4.785194919616206</v>
      </c>
      <c r="BE25" s="17">
        <v>11.836476970898268</v>
      </c>
      <c r="BF25" s="17">
        <v>-1</v>
      </c>
      <c r="BG25" s="22">
        <v>130.31487791046629</v>
      </c>
    </row>
    <row r="26" spans="1:59" x14ac:dyDescent="0.25">
      <c r="A26">
        <v>60</v>
      </c>
      <c r="B26" t="s">
        <v>94</v>
      </c>
      <c r="C26" s="49">
        <v>0</v>
      </c>
      <c r="D26" s="22">
        <v>1621.3516894531249</v>
      </c>
      <c r="E26" s="17">
        <v>91.790748556862894</v>
      </c>
      <c r="F26" s="17">
        <v>48.469393628133929</v>
      </c>
      <c r="G26" s="17">
        <v>0.69881574251375311</v>
      </c>
      <c r="H26" s="17">
        <v>6.1201747640151156</v>
      </c>
      <c r="I26" s="17">
        <v>75.889257002710167</v>
      </c>
      <c r="J26" s="17">
        <v>12.787820761631624</v>
      </c>
      <c r="K26" s="17">
        <v>-1</v>
      </c>
      <c r="L26" s="17">
        <v>-1</v>
      </c>
      <c r="M26" s="17">
        <v>-1</v>
      </c>
      <c r="N26" s="17">
        <v>0.16666666666666666</v>
      </c>
      <c r="O26" s="17">
        <v>-1</v>
      </c>
      <c r="P26" s="17">
        <v>-1</v>
      </c>
      <c r="Q26" s="17">
        <v>4.4234217218668075</v>
      </c>
      <c r="R26" s="17">
        <v>-1</v>
      </c>
      <c r="S26" s="17">
        <v>1.0907312108114744</v>
      </c>
      <c r="T26" s="17">
        <v>0.11468031170831794</v>
      </c>
      <c r="U26" s="17">
        <v>0.61663266035813558</v>
      </c>
      <c r="V26" s="17">
        <v>0.74140021769208364</v>
      </c>
      <c r="W26" s="17">
        <v>2.6228045361255332</v>
      </c>
      <c r="X26" s="17">
        <v>3.2821472345617426</v>
      </c>
      <c r="Y26" s="17">
        <v>0</v>
      </c>
      <c r="Z26" s="17">
        <v>45.722307638400636</v>
      </c>
      <c r="AA26" s="17">
        <v>1.2494881865201368</v>
      </c>
      <c r="AB26" s="17">
        <v>2.3795678526138544</v>
      </c>
      <c r="AC26" s="17">
        <v>32.822653434192055</v>
      </c>
      <c r="AD26" s="17">
        <v>0.77079082544766953</v>
      </c>
      <c r="AE26" s="17">
        <v>7.7079082544766947E-2</v>
      </c>
      <c r="AF26" s="17">
        <v>71.089875167711043</v>
      </c>
      <c r="AG26" s="17">
        <v>44.248807584307841</v>
      </c>
      <c r="AH26" s="17">
        <v>-1</v>
      </c>
      <c r="AI26" s="17">
        <v>-1</v>
      </c>
      <c r="AJ26" s="17">
        <v>-1</v>
      </c>
      <c r="AK26" s="17">
        <v>-1</v>
      </c>
      <c r="AL26" s="17">
        <v>-1</v>
      </c>
      <c r="AM26" s="17">
        <v>-1</v>
      </c>
      <c r="AN26" s="17">
        <v>-1</v>
      </c>
      <c r="AO26" s="17">
        <v>-1</v>
      </c>
      <c r="AP26" s="17">
        <v>-1</v>
      </c>
      <c r="AQ26" s="17">
        <v>-1</v>
      </c>
      <c r="AR26" s="17">
        <v>0.38539541272383476</v>
      </c>
      <c r="AS26" s="17">
        <v>4.6247449526860169</v>
      </c>
      <c r="AT26" s="17">
        <v>10.012168438491821</v>
      </c>
      <c r="AU26" s="17">
        <v>-1</v>
      </c>
      <c r="AV26" s="17">
        <v>-1</v>
      </c>
      <c r="AW26" s="17">
        <v>-1</v>
      </c>
      <c r="AX26" s="17">
        <v>-1</v>
      </c>
      <c r="AY26" s="17">
        <v>7.7079082544766947E-2</v>
      </c>
      <c r="AZ26" s="17">
        <v>-0.30201113366418858</v>
      </c>
      <c r="BA26" s="17">
        <v>0.81483164648470163</v>
      </c>
      <c r="BB26" s="17">
        <v>-0.12873554731887438</v>
      </c>
      <c r="BC26" s="17">
        <v>0.30822272680605373</v>
      </c>
      <c r="BD26" s="17">
        <v>-4.0647622748624563</v>
      </c>
      <c r="BE26" s="17">
        <v>11.116044326144515</v>
      </c>
      <c r="BF26" s="17">
        <v>-1</v>
      </c>
      <c r="BG26" s="22">
        <v>1641.7246651084458</v>
      </c>
    </row>
    <row r="27" spans="1:59" x14ac:dyDescent="0.25">
      <c r="A27">
        <v>61</v>
      </c>
      <c r="B27" t="s">
        <v>2893</v>
      </c>
      <c r="C27" s="49">
        <v>0</v>
      </c>
      <c r="D27" s="22">
        <v>1450</v>
      </c>
      <c r="E27" s="17">
        <v>42.510834345099084</v>
      </c>
      <c r="F27" s="17">
        <v>-34.162466733731819</v>
      </c>
      <c r="G27" s="17">
        <v>9.7588733186206644E-2</v>
      </c>
      <c r="H27" s="17">
        <v>1.5658069454695622</v>
      </c>
      <c r="I27" s="17">
        <v>31.883730774475264</v>
      </c>
      <c r="J27" s="17">
        <v>0.93163294809285269</v>
      </c>
      <c r="K27" s="17">
        <v>-1</v>
      </c>
      <c r="L27" s="17">
        <v>-1</v>
      </c>
      <c r="M27" s="17">
        <v>-1</v>
      </c>
      <c r="N27" s="17">
        <v>0.16666666666666666</v>
      </c>
      <c r="O27" s="17">
        <v>-1</v>
      </c>
      <c r="P27" s="17">
        <v>-1</v>
      </c>
      <c r="Q27" s="17">
        <v>1.5814579933319561</v>
      </c>
      <c r="R27" s="17">
        <v>-1</v>
      </c>
      <c r="S27" s="17">
        <v>-0.35349720193228051</v>
      </c>
      <c r="T27" s="17">
        <v>-3.7116137603193253E-2</v>
      </c>
      <c r="U27" s="17">
        <v>-0.25976454836216811</v>
      </c>
      <c r="V27" s="17">
        <v>-0.52255781179374472</v>
      </c>
      <c r="W27" s="17">
        <v>-0.66835579592337224</v>
      </c>
      <c r="X27" s="17">
        <v>-1.6139256024373154</v>
      </c>
      <c r="Y27" s="17">
        <v>0</v>
      </c>
      <c r="Z27" s="17">
        <v>17.257403896478259</v>
      </c>
      <c r="AA27" s="17">
        <v>-0.33425274724250115</v>
      </c>
      <c r="AB27" s="17">
        <v>-0.1472085642265627</v>
      </c>
      <c r="AC27" s="17">
        <v>3.7713995992259974</v>
      </c>
      <c r="AD27" s="17">
        <v>-0.32470568545271017</v>
      </c>
      <c r="AE27" s="17">
        <v>-3.2470568545271014E-2</v>
      </c>
      <c r="AF27" s="17">
        <v>27.835166854393844</v>
      </c>
      <c r="AG27" s="17">
        <v>-31.187689879181502</v>
      </c>
      <c r="AH27" s="17">
        <v>-1</v>
      </c>
      <c r="AI27" s="17">
        <v>-1</v>
      </c>
      <c r="AJ27" s="17">
        <v>-1</v>
      </c>
      <c r="AK27" s="17">
        <v>-1</v>
      </c>
      <c r="AL27" s="17">
        <v>-1</v>
      </c>
      <c r="AM27" s="17">
        <v>-1</v>
      </c>
      <c r="AN27" s="17">
        <v>-1</v>
      </c>
      <c r="AO27" s="17">
        <v>-1</v>
      </c>
      <c r="AP27" s="17">
        <v>-1</v>
      </c>
      <c r="AQ27" s="17">
        <v>-1</v>
      </c>
      <c r="AR27" s="17">
        <v>-0.16235284272635508</v>
      </c>
      <c r="AS27" s="17">
        <v>-1.948234112716261</v>
      </c>
      <c r="AT27" s="17">
        <v>1.4672956534688604</v>
      </c>
      <c r="AU27" s="17">
        <v>-1</v>
      </c>
      <c r="AV27" s="17">
        <v>-1</v>
      </c>
      <c r="AW27" s="17">
        <v>-1</v>
      </c>
      <c r="AX27" s="17">
        <v>-1</v>
      </c>
      <c r="AY27" s="17">
        <v>-3.2470568545271014E-2</v>
      </c>
      <c r="AZ27" s="17">
        <v>0.64999991647873501</v>
      </c>
      <c r="BA27" s="17">
        <v>-0.13717940365822218</v>
      </c>
      <c r="BB27" s="17">
        <v>0.24373326638725484</v>
      </c>
      <c r="BC27" s="17">
        <v>-6.4246086900075286E-2</v>
      </c>
      <c r="BD27" s="17">
        <v>8.8755511614786737</v>
      </c>
      <c r="BE27" s="17">
        <v>-1.8242691101966289</v>
      </c>
      <c r="BF27" s="17">
        <v>-1</v>
      </c>
      <c r="BG27" s="22">
        <v>217.48848452969997</v>
      </c>
    </row>
    <row r="28" spans="1:59" x14ac:dyDescent="0.25">
      <c r="A28">
        <v>63</v>
      </c>
      <c r="B28" t="s">
        <v>95</v>
      </c>
      <c r="C28" s="49">
        <v>0</v>
      </c>
      <c r="D28" s="22">
        <v>1583.751728515625</v>
      </c>
      <c r="E28" s="17">
        <v>102.14088134380236</v>
      </c>
      <c r="F28" s="17">
        <v>65.824349310524113</v>
      </c>
      <c r="G28" s="17">
        <v>0.82508989459312365</v>
      </c>
      <c r="H28" s="17">
        <v>7.0767168448302193</v>
      </c>
      <c r="I28" s="17">
        <v>85.131623737850589</v>
      </c>
      <c r="J28" s="17">
        <v>15.27794519021122</v>
      </c>
      <c r="K28" s="17">
        <v>-1</v>
      </c>
      <c r="L28" s="17">
        <v>-1</v>
      </c>
      <c r="M28" s="17">
        <v>-1</v>
      </c>
      <c r="N28" s="17">
        <v>0.16666666666666666</v>
      </c>
      <c r="O28" s="17">
        <v>-1</v>
      </c>
      <c r="P28" s="17">
        <v>-1</v>
      </c>
      <c r="Q28" s="17">
        <v>5.0203120053929009</v>
      </c>
      <c r="R28" s="17">
        <v>-1</v>
      </c>
      <c r="S28" s="17">
        <v>1.3940587649613232</v>
      </c>
      <c r="T28" s="17">
        <v>0.14656172692768576</v>
      </c>
      <c r="U28" s="17">
        <v>0.8007000969486181</v>
      </c>
      <c r="V28" s="17">
        <v>1.006866050000164</v>
      </c>
      <c r="W28" s="17">
        <v>3.3140384192332766</v>
      </c>
      <c r="X28" s="17">
        <v>4.3104567356641379</v>
      </c>
      <c r="Y28" s="17">
        <v>0</v>
      </c>
      <c r="Z28" s="17">
        <v>51.70071767033243</v>
      </c>
      <c r="AA28" s="17">
        <v>1.5821171942354511</v>
      </c>
      <c r="AB28" s="17">
        <v>2.9102601611439378</v>
      </c>
      <c r="AC28" s="17">
        <v>38.924213057995246</v>
      </c>
      <c r="AD28" s="17">
        <v>1.0008751211857725</v>
      </c>
      <c r="AE28" s="17">
        <v>0.10008751211857726</v>
      </c>
      <c r="AF28" s="17">
        <v>80.174549560189945</v>
      </c>
      <c r="AG28" s="17">
        <v>60.092539827298523</v>
      </c>
      <c r="AH28" s="17">
        <v>-1</v>
      </c>
      <c r="AI28" s="17">
        <v>-1</v>
      </c>
      <c r="AJ28" s="17">
        <v>-1</v>
      </c>
      <c r="AK28" s="17">
        <v>-1</v>
      </c>
      <c r="AL28" s="17">
        <v>-1</v>
      </c>
      <c r="AM28" s="17">
        <v>-1</v>
      </c>
      <c r="AN28" s="17">
        <v>-1</v>
      </c>
      <c r="AO28" s="17">
        <v>-1</v>
      </c>
      <c r="AP28" s="17">
        <v>-1</v>
      </c>
      <c r="AQ28" s="17">
        <v>-1</v>
      </c>
      <c r="AR28" s="17">
        <v>0.50043756059288624</v>
      </c>
      <c r="AS28" s="17">
        <v>6.0052507271146354</v>
      </c>
      <c r="AT28" s="17">
        <v>11.806825945249026</v>
      </c>
      <c r="AU28" s="17">
        <v>-1</v>
      </c>
      <c r="AV28" s="17">
        <v>-1</v>
      </c>
      <c r="AW28" s="17">
        <v>-1</v>
      </c>
      <c r="AX28" s="17">
        <v>-1</v>
      </c>
      <c r="AY28" s="17">
        <v>0.10008751211857726</v>
      </c>
      <c r="AZ28" s="17">
        <v>-0.50195954959022115</v>
      </c>
      <c r="BA28" s="17">
        <v>1.0147800624107342</v>
      </c>
      <c r="BB28" s="17">
        <v>-0.20696420786982944</v>
      </c>
      <c r="BC28" s="17">
        <v>0.38645138735700874</v>
      </c>
      <c r="BD28" s="17">
        <v>-6.7825828009942928</v>
      </c>
      <c r="BE28" s="17">
        <v>13.833864852276355</v>
      </c>
      <c r="BF28" s="17">
        <v>-1</v>
      </c>
      <c r="BG28" s="22">
        <v>815.32574760771865</v>
      </c>
    </row>
    <row r="29" spans="1:59" x14ac:dyDescent="0.25">
      <c r="A29">
        <v>66</v>
      </c>
      <c r="B29" t="s">
        <v>96</v>
      </c>
      <c r="C29" s="49">
        <v>0</v>
      </c>
      <c r="D29" s="22">
        <v>1526.7398144531251</v>
      </c>
      <c r="E29" s="17">
        <v>100.70808926234301</v>
      </c>
      <c r="F29" s="17">
        <v>63.421863894377154</v>
      </c>
      <c r="G29" s="17">
        <v>0.80760948067798832</v>
      </c>
      <c r="H29" s="17">
        <v>6.9443005804993927</v>
      </c>
      <c r="I29" s="17">
        <v>83.852182193993031</v>
      </c>
      <c r="J29" s="17">
        <v>14.933231683963314</v>
      </c>
      <c r="K29" s="17">
        <v>-1</v>
      </c>
      <c r="L29" s="17">
        <v>-1</v>
      </c>
      <c r="M29" s="17">
        <v>-1</v>
      </c>
      <c r="N29" s="17">
        <v>0.16666666666666666</v>
      </c>
      <c r="O29" s="17">
        <v>-1</v>
      </c>
      <c r="P29" s="17">
        <v>-1</v>
      </c>
      <c r="Q29" s="17">
        <v>4.9376831455182355</v>
      </c>
      <c r="R29" s="17">
        <v>-1</v>
      </c>
      <c r="S29" s="17">
        <v>1.3520684517333859</v>
      </c>
      <c r="T29" s="17">
        <v>0.14214831115685922</v>
      </c>
      <c r="U29" s="17">
        <v>0.77521922911529362</v>
      </c>
      <c r="V29" s="17">
        <v>0.9701170197936152</v>
      </c>
      <c r="W29" s="17">
        <v>3.218349363397885</v>
      </c>
      <c r="X29" s="17">
        <v>4.1681055464766814</v>
      </c>
      <c r="Y29" s="17">
        <v>0</v>
      </c>
      <c r="Z29" s="17">
        <v>50.873112969040292</v>
      </c>
      <c r="AA29" s="17">
        <v>1.5360706151114061</v>
      </c>
      <c r="AB29" s="17">
        <v>2.8367952353303512</v>
      </c>
      <c r="AC29" s="17">
        <v>38.07956048266125</v>
      </c>
      <c r="AD29" s="17">
        <v>0.96902403639411705</v>
      </c>
      <c r="AE29" s="17">
        <v>9.6902403639411702E-2</v>
      </c>
      <c r="AF29" s="17">
        <v>78.916937720793513</v>
      </c>
      <c r="AG29" s="17">
        <v>57.899256459266326</v>
      </c>
      <c r="AH29" s="17">
        <v>-1</v>
      </c>
      <c r="AI29" s="17">
        <v>-1</v>
      </c>
      <c r="AJ29" s="17">
        <v>-1</v>
      </c>
      <c r="AK29" s="17">
        <v>-1</v>
      </c>
      <c r="AL29" s="17">
        <v>-1</v>
      </c>
      <c r="AM29" s="17">
        <v>-1</v>
      </c>
      <c r="AN29" s="17">
        <v>-1</v>
      </c>
      <c r="AO29" s="17">
        <v>-1</v>
      </c>
      <c r="AP29" s="17">
        <v>-1</v>
      </c>
      <c r="AQ29" s="17">
        <v>-1</v>
      </c>
      <c r="AR29" s="17">
        <v>0.48451201819705852</v>
      </c>
      <c r="AS29" s="17">
        <v>5.8141442183647012</v>
      </c>
      <c r="AT29" s="17">
        <v>11.558387483874114</v>
      </c>
      <c r="AU29" s="17">
        <v>-1</v>
      </c>
      <c r="AV29" s="17">
        <v>-1</v>
      </c>
      <c r="AW29" s="17">
        <v>-1</v>
      </c>
      <c r="AX29" s="17">
        <v>-1</v>
      </c>
      <c r="AY29" s="17">
        <v>9.6902403639411702E-2</v>
      </c>
      <c r="AZ29" s="17">
        <v>-0.47428024219035231</v>
      </c>
      <c r="BA29" s="17">
        <v>0.98710075501086547</v>
      </c>
      <c r="BB29" s="17">
        <v>-0.19613483904066653</v>
      </c>
      <c r="BC29" s="17">
        <v>0.37562201852784588</v>
      </c>
      <c r="BD29" s="17">
        <v>-6.4063488135827331</v>
      </c>
      <c r="BE29" s="17">
        <v>13.457630864864795</v>
      </c>
      <c r="BF29" s="17">
        <v>-1</v>
      </c>
      <c r="BG29" s="22">
        <v>7027.3924382578507</v>
      </c>
    </row>
    <row r="30" spans="1:59" x14ac:dyDescent="0.25">
      <c r="A30">
        <v>67</v>
      </c>
      <c r="B30" t="s">
        <v>97</v>
      </c>
      <c r="C30" s="49">
        <v>0</v>
      </c>
      <c r="D30" s="22">
        <v>1712.3043750000002</v>
      </c>
      <c r="E30" s="17">
        <v>146.1724280679469</v>
      </c>
      <c r="F30" s="17">
        <v>139.65582159742064</v>
      </c>
      <c r="G30" s="17">
        <v>1.3622855365998234</v>
      </c>
      <c r="H30" s="17">
        <v>11.146039257598503</v>
      </c>
      <c r="I30" s="17">
        <v>124.45051085913849</v>
      </c>
      <c r="J30" s="17">
        <v>25.871435378500667</v>
      </c>
      <c r="K30" s="17">
        <v>-1</v>
      </c>
      <c r="L30" s="17">
        <v>-1</v>
      </c>
      <c r="M30" s="17">
        <v>-1</v>
      </c>
      <c r="N30" s="17">
        <v>0.16666666666666666</v>
      </c>
      <c r="O30" s="17">
        <v>-1</v>
      </c>
      <c r="P30" s="17">
        <v>-1</v>
      </c>
      <c r="Q30" s="17">
        <v>7.5596033313391349</v>
      </c>
      <c r="R30" s="17">
        <v>-1</v>
      </c>
      <c r="S30" s="17">
        <v>2.6844751922870742</v>
      </c>
      <c r="T30" s="17">
        <v>0.28219167996894978</v>
      </c>
      <c r="U30" s="17">
        <v>1.5837599959341189</v>
      </c>
      <c r="V30" s="17">
        <v>2.1362110970209138</v>
      </c>
      <c r="W30" s="17">
        <v>6.2546863942792479</v>
      </c>
      <c r="X30" s="17">
        <v>8.6850921897915434</v>
      </c>
      <c r="Y30" s="17">
        <v>0</v>
      </c>
      <c r="Z30" s="17">
        <v>77.134076456731023</v>
      </c>
      <c r="AA30" s="17">
        <v>2.9971878987875966</v>
      </c>
      <c r="AB30" s="17">
        <v>5.1679319862506574</v>
      </c>
      <c r="AC30" s="17">
        <v>64.881474978794913</v>
      </c>
      <c r="AD30" s="17">
        <v>1.9796999949176484</v>
      </c>
      <c r="AE30" s="17">
        <v>0.19796999949176486</v>
      </c>
      <c r="AF30" s="17">
        <v>118.8225817372107</v>
      </c>
      <c r="AG30" s="17">
        <v>127.49496363217871</v>
      </c>
      <c r="AH30" s="17">
        <v>-1</v>
      </c>
      <c r="AI30" s="17">
        <v>-1</v>
      </c>
      <c r="AJ30" s="17">
        <v>-1</v>
      </c>
      <c r="AK30" s="17">
        <v>-1</v>
      </c>
      <c r="AL30" s="17">
        <v>-1</v>
      </c>
      <c r="AM30" s="17">
        <v>-1</v>
      </c>
      <c r="AN30" s="17">
        <v>-1</v>
      </c>
      <c r="AO30" s="17">
        <v>-1</v>
      </c>
      <c r="AP30" s="17">
        <v>-1</v>
      </c>
      <c r="AQ30" s="17">
        <v>-1</v>
      </c>
      <c r="AR30" s="17">
        <v>0.98984999745882418</v>
      </c>
      <c r="AS30" s="17">
        <v>11.878199969505889</v>
      </c>
      <c r="AT30" s="17">
        <v>19.441659960357654</v>
      </c>
      <c r="AU30" s="17">
        <v>-1</v>
      </c>
      <c r="AV30" s="17">
        <v>-1</v>
      </c>
      <c r="AW30" s="17">
        <v>-1</v>
      </c>
      <c r="AX30" s="17">
        <v>-1</v>
      </c>
      <c r="AY30" s="17">
        <v>0.19796999949176486</v>
      </c>
      <c r="AZ30" s="17">
        <v>-1.3525803290043119</v>
      </c>
      <c r="BA30" s="17">
        <v>1.8654008418248249</v>
      </c>
      <c r="BB30" s="17">
        <v>-0.53976466493866726</v>
      </c>
      <c r="BC30" s="17">
        <v>0.71925184442584655</v>
      </c>
      <c r="BD30" s="17">
        <v>-18.344737987565519</v>
      </c>
      <c r="BE30" s="17">
        <v>25.396020038847588</v>
      </c>
      <c r="BF30" s="17">
        <v>-1</v>
      </c>
      <c r="BG30" s="22">
        <v>2464.9343403355442</v>
      </c>
    </row>
    <row r="31" spans="1:59" x14ac:dyDescent="0.25">
      <c r="A31">
        <v>68</v>
      </c>
      <c r="B31" t="s">
        <v>98</v>
      </c>
      <c r="C31" s="49">
        <v>0</v>
      </c>
      <c r="D31" s="22">
        <v>1562.654580078125</v>
      </c>
      <c r="E31" s="17">
        <v>128.04121149795805</v>
      </c>
      <c r="F31" s="17">
        <v>109.25365512115638</v>
      </c>
      <c r="G31" s="17">
        <v>1.1410802587862059</v>
      </c>
      <c r="H31" s="17">
        <v>9.4703823377712162</v>
      </c>
      <c r="I31" s="17">
        <v>108.25986322749169</v>
      </c>
      <c r="J31" s="17">
        <v>21.509270541565574</v>
      </c>
      <c r="K31" s="17">
        <v>-1</v>
      </c>
      <c r="L31" s="17">
        <v>-1</v>
      </c>
      <c r="M31" s="17">
        <v>-1</v>
      </c>
      <c r="N31" s="17">
        <v>0.16666666666666666</v>
      </c>
      <c r="O31" s="17">
        <v>-1</v>
      </c>
      <c r="P31" s="17">
        <v>-1</v>
      </c>
      <c r="Q31" s="17">
        <v>6.5139793551143983</v>
      </c>
      <c r="R31" s="17">
        <v>-1</v>
      </c>
      <c r="S31" s="17">
        <v>2.1531102630490806</v>
      </c>
      <c r="T31" s="17">
        <v>0.22634226665228976</v>
      </c>
      <c r="U31" s="17">
        <v>1.2613132578095556</v>
      </c>
      <c r="V31" s="17">
        <v>1.6711717978552252</v>
      </c>
      <c r="W31" s="17">
        <v>5.0437926315484196</v>
      </c>
      <c r="X31" s="17">
        <v>6.8837141157834818</v>
      </c>
      <c r="Y31" s="17">
        <v>0</v>
      </c>
      <c r="Z31" s="17">
        <v>66.661182121507537</v>
      </c>
      <c r="AA31" s="17">
        <v>2.4144930966535454</v>
      </c>
      <c r="AB31" s="17">
        <v>4.2382726885334208</v>
      </c>
      <c r="AC31" s="17">
        <v>54.192848926240842</v>
      </c>
      <c r="AD31" s="17">
        <v>1.5766415722619447</v>
      </c>
      <c r="AE31" s="17">
        <v>0.15766415722619445</v>
      </c>
      <c r="AF31" s="17">
        <v>102.90817732631103</v>
      </c>
      <c r="AG31" s="17">
        <v>99.740137052845157</v>
      </c>
      <c r="AH31" s="17">
        <v>-1</v>
      </c>
      <c r="AI31" s="17">
        <v>-1</v>
      </c>
      <c r="AJ31" s="17">
        <v>-1</v>
      </c>
      <c r="AK31" s="17">
        <v>-1</v>
      </c>
      <c r="AL31" s="17">
        <v>-1</v>
      </c>
      <c r="AM31" s="17">
        <v>-1</v>
      </c>
      <c r="AN31" s="17">
        <v>-1</v>
      </c>
      <c r="AO31" s="17">
        <v>-1</v>
      </c>
      <c r="AP31" s="17">
        <v>-1</v>
      </c>
      <c r="AQ31" s="17">
        <v>-1</v>
      </c>
      <c r="AR31" s="17">
        <v>0.78832078613097234</v>
      </c>
      <c r="AS31" s="17">
        <v>9.4598494335716659</v>
      </c>
      <c r="AT31" s="17">
        <v>16.297804263643165</v>
      </c>
      <c r="AU31" s="17">
        <v>-1</v>
      </c>
      <c r="AV31" s="17">
        <v>-1</v>
      </c>
      <c r="AW31" s="17">
        <v>-1</v>
      </c>
      <c r="AX31" s="17">
        <v>-1</v>
      </c>
      <c r="AY31" s="17">
        <v>0.15766415722619445</v>
      </c>
      <c r="AZ31" s="17">
        <v>-1.0023135153692471</v>
      </c>
      <c r="BA31" s="17">
        <v>1.5151340281897603</v>
      </c>
      <c r="BB31" s="17">
        <v>-0.40272480123572796</v>
      </c>
      <c r="BC31" s="17">
        <v>0.58221198072290725</v>
      </c>
      <c r="BD31" s="17">
        <v>-13.5836983398579</v>
      </c>
      <c r="BE31" s="17">
        <v>20.634980391139969</v>
      </c>
      <c r="BF31" s="17">
        <v>-1</v>
      </c>
      <c r="BG31" s="22">
        <v>8814.0750237399461</v>
      </c>
    </row>
    <row r="32" spans="1:59" x14ac:dyDescent="0.25">
      <c r="A32">
        <v>69</v>
      </c>
      <c r="B32" t="s">
        <v>99</v>
      </c>
      <c r="C32" s="49">
        <v>0</v>
      </c>
      <c r="D32" s="22">
        <v>1555.5650390625001</v>
      </c>
      <c r="E32" s="17">
        <v>96.45266276476157</v>
      </c>
      <c r="F32" s="17">
        <v>56.286425171466512</v>
      </c>
      <c r="G32" s="17">
        <v>0.75569223635081895</v>
      </c>
      <c r="H32" s="17">
        <v>6.551021131767226</v>
      </c>
      <c r="I32" s="17">
        <v>80.052210433755192</v>
      </c>
      <c r="J32" s="17">
        <v>13.909424386628544</v>
      </c>
      <c r="K32" s="17">
        <v>-1</v>
      </c>
      <c r="L32" s="17">
        <v>-1</v>
      </c>
      <c r="M32" s="17">
        <v>-1</v>
      </c>
      <c r="N32" s="17">
        <v>0.16666666666666666</v>
      </c>
      <c r="O32" s="17">
        <v>-1</v>
      </c>
      <c r="P32" s="17">
        <v>-1</v>
      </c>
      <c r="Q32" s="17">
        <v>4.6922734700142623</v>
      </c>
      <c r="R32" s="17">
        <v>-1</v>
      </c>
      <c r="S32" s="17">
        <v>1.2273562245622864</v>
      </c>
      <c r="T32" s="17">
        <v>0.12904036153943102</v>
      </c>
      <c r="U32" s="17">
        <v>0.6995404467138312</v>
      </c>
      <c r="V32" s="17">
        <v>0.86097152762835361</v>
      </c>
      <c r="W32" s="17">
        <v>2.9341505958309031</v>
      </c>
      <c r="X32" s="17">
        <v>3.7453191350571378</v>
      </c>
      <c r="Y32" s="17">
        <v>0</v>
      </c>
      <c r="Z32" s="17">
        <v>48.415107358195172</v>
      </c>
      <c r="AA32" s="17">
        <v>1.3993111819298218</v>
      </c>
      <c r="AB32" s="17">
        <v>2.6186026615470177</v>
      </c>
      <c r="AC32" s="17">
        <v>35.570922281181424</v>
      </c>
      <c r="AD32" s="17">
        <v>0.87442555839228908</v>
      </c>
      <c r="AE32" s="17">
        <v>8.74425558392289E-2</v>
      </c>
      <c r="AF32" s="17">
        <v>75.181800701060084</v>
      </c>
      <c r="AG32" s="17">
        <v>51.385152785882944</v>
      </c>
      <c r="AH32" s="17">
        <v>-1</v>
      </c>
      <c r="AI32" s="17">
        <v>-1</v>
      </c>
      <c r="AJ32" s="17">
        <v>-1</v>
      </c>
      <c r="AK32" s="17">
        <v>-1</v>
      </c>
      <c r="AL32" s="17">
        <v>-1</v>
      </c>
      <c r="AM32" s="17">
        <v>-1</v>
      </c>
      <c r="AN32" s="17">
        <v>-1</v>
      </c>
      <c r="AO32" s="17">
        <v>-1</v>
      </c>
      <c r="AP32" s="17">
        <v>-1</v>
      </c>
      <c r="AQ32" s="17">
        <v>-1</v>
      </c>
      <c r="AR32" s="17">
        <v>0.43721277919614454</v>
      </c>
      <c r="AS32" s="17">
        <v>5.2465533503537349</v>
      </c>
      <c r="AT32" s="17">
        <v>10.820519355459854</v>
      </c>
      <c r="AU32" s="17">
        <v>-1</v>
      </c>
      <c r="AV32" s="17">
        <v>-1</v>
      </c>
      <c r="AW32" s="17">
        <v>-1</v>
      </c>
      <c r="AX32" s="17">
        <v>-1</v>
      </c>
      <c r="AY32" s="17">
        <v>8.74425558392289E-2</v>
      </c>
      <c r="AZ32" s="17">
        <v>-0.39207204208351326</v>
      </c>
      <c r="BA32" s="17">
        <v>0.90489255490402631</v>
      </c>
      <c r="BB32" s="17">
        <v>-0.16397135652004502</v>
      </c>
      <c r="BC32" s="17">
        <v>0.34345853600722442</v>
      </c>
      <c r="BD32" s="17">
        <v>-5.2889249388700996</v>
      </c>
      <c r="BE32" s="17">
        <v>12.34020699015216</v>
      </c>
      <c r="BF32" s="17">
        <v>-1</v>
      </c>
      <c r="BG32" s="22">
        <v>948.75696721151724</v>
      </c>
    </row>
    <row r="33" spans="1:59" x14ac:dyDescent="0.25">
      <c r="A33">
        <v>70</v>
      </c>
      <c r="B33" t="s">
        <v>100</v>
      </c>
      <c r="C33" s="49">
        <v>0</v>
      </c>
      <c r="D33" s="22">
        <v>1616.7106640625</v>
      </c>
      <c r="E33" s="17">
        <v>103.1083001395034</v>
      </c>
      <c r="F33" s="17">
        <v>67.446503409540995</v>
      </c>
      <c r="G33" s="17">
        <v>0.83689264057208779</v>
      </c>
      <c r="H33" s="17">
        <v>7.1661240830665456</v>
      </c>
      <c r="I33" s="17">
        <v>85.995500509327329</v>
      </c>
      <c r="J33" s="17">
        <v>15.510695167958563</v>
      </c>
      <c r="K33" s="17">
        <v>-1</v>
      </c>
      <c r="L33" s="17">
        <v>-1</v>
      </c>
      <c r="M33" s="17">
        <v>-1</v>
      </c>
      <c r="N33" s="17">
        <v>0.16666666666666666</v>
      </c>
      <c r="O33" s="17">
        <v>-1</v>
      </c>
      <c r="P33" s="17">
        <v>-1</v>
      </c>
      <c r="Q33" s="17">
        <v>5.076102872151937</v>
      </c>
      <c r="R33" s="17">
        <v>-1</v>
      </c>
      <c r="S33" s="17">
        <v>1.4224105535981684</v>
      </c>
      <c r="T33" s="17">
        <v>0.1495416578089287</v>
      </c>
      <c r="U33" s="17">
        <v>0.81790473591313884</v>
      </c>
      <c r="V33" s="17">
        <v>1.0316789331851342</v>
      </c>
      <c r="W33" s="17">
        <v>3.3786475082671563</v>
      </c>
      <c r="X33" s="17">
        <v>4.4065720183994221</v>
      </c>
      <c r="Y33" s="17">
        <v>0</v>
      </c>
      <c r="Z33" s="17">
        <v>52.259514968140692</v>
      </c>
      <c r="AA33" s="17">
        <v>1.6132077667607854</v>
      </c>
      <c r="AB33" s="17">
        <v>2.9598635550882002</v>
      </c>
      <c r="AC33" s="17">
        <v>39.494521051589913</v>
      </c>
      <c r="AD33" s="17">
        <v>1.0223809198914235</v>
      </c>
      <c r="AE33" s="17">
        <v>0.10223809198914235</v>
      </c>
      <c r="AF33" s="17">
        <v>81.023686952050099</v>
      </c>
      <c r="AG33" s="17">
        <v>61.573441056436884</v>
      </c>
      <c r="AH33" s="17">
        <v>-1</v>
      </c>
      <c r="AI33" s="17">
        <v>-1</v>
      </c>
      <c r="AJ33" s="17">
        <v>-1</v>
      </c>
      <c r="AK33" s="17">
        <v>-1</v>
      </c>
      <c r="AL33" s="17">
        <v>-1</v>
      </c>
      <c r="AM33" s="17">
        <v>-1</v>
      </c>
      <c r="AN33" s="17">
        <v>-1</v>
      </c>
      <c r="AO33" s="17">
        <v>-1</v>
      </c>
      <c r="AP33" s="17">
        <v>-1</v>
      </c>
      <c r="AQ33" s="17">
        <v>-1</v>
      </c>
      <c r="AR33" s="17">
        <v>0.51119045994571177</v>
      </c>
      <c r="AS33" s="17">
        <v>6.1342855193485404</v>
      </c>
      <c r="AT33" s="17">
        <v>11.974571175153104</v>
      </c>
      <c r="AU33" s="17">
        <v>-1</v>
      </c>
      <c r="AV33" s="17">
        <v>-1</v>
      </c>
      <c r="AW33" s="17">
        <v>-1</v>
      </c>
      <c r="AX33" s="17">
        <v>-1</v>
      </c>
      <c r="AY33" s="17">
        <v>0.10223809198914235</v>
      </c>
      <c r="AZ33" s="17">
        <v>-0.52064857124041497</v>
      </c>
      <c r="BA33" s="17">
        <v>1.0334690840609282</v>
      </c>
      <c r="BB33" s="17">
        <v>-0.21427617942975075</v>
      </c>
      <c r="BC33" s="17">
        <v>0.39376335891693015</v>
      </c>
      <c r="BD33" s="17">
        <v>-7.0366153544355257</v>
      </c>
      <c r="BE33" s="17">
        <v>14.087897405717587</v>
      </c>
      <c r="BF33" s="17">
        <v>-1</v>
      </c>
      <c r="BG33" s="22">
        <v>2052.3024655346458</v>
      </c>
    </row>
    <row r="34" spans="1:59" x14ac:dyDescent="0.25">
      <c r="A34">
        <v>71</v>
      </c>
      <c r="B34" t="s">
        <v>101</v>
      </c>
      <c r="C34" s="49">
        <v>0</v>
      </c>
      <c r="D34" s="22">
        <v>1652.0974804687501</v>
      </c>
      <c r="E34" s="17">
        <v>148.12288839179533</v>
      </c>
      <c r="F34" s="17">
        <v>142.92632577137331</v>
      </c>
      <c r="G34" s="17">
        <v>1.386081629715576</v>
      </c>
      <c r="H34" s="17">
        <v>11.326297561054817</v>
      </c>
      <c r="I34" s="17">
        <v>126.19221504655681</v>
      </c>
      <c r="J34" s="17">
        <v>26.340693986034569</v>
      </c>
      <c r="K34" s="17">
        <v>-1</v>
      </c>
      <c r="L34" s="17">
        <v>-1</v>
      </c>
      <c r="M34" s="17">
        <v>-1</v>
      </c>
      <c r="N34" s="17">
        <v>0.16666666666666666</v>
      </c>
      <c r="O34" s="17">
        <v>-1</v>
      </c>
      <c r="P34" s="17">
        <v>-1</v>
      </c>
      <c r="Q34" s="17">
        <v>7.6720860250082801</v>
      </c>
      <c r="R34" s="17">
        <v>-1</v>
      </c>
      <c r="S34" s="17">
        <v>2.7416366192637232</v>
      </c>
      <c r="T34" s="17">
        <v>0.28819966428505261</v>
      </c>
      <c r="U34" s="17">
        <v>1.6184471095560093</v>
      </c>
      <c r="V34" s="17">
        <v>2.186237563725542</v>
      </c>
      <c r="W34" s="17">
        <v>6.3849479369333304</v>
      </c>
      <c r="X34" s="17">
        <v>8.8788749096680935</v>
      </c>
      <c r="Y34" s="17">
        <v>0</v>
      </c>
      <c r="Z34" s="17">
        <v>78.260695004243246</v>
      </c>
      <c r="AA34" s="17">
        <v>3.0598711218403936</v>
      </c>
      <c r="AB34" s="17">
        <v>5.2679398135188853</v>
      </c>
      <c r="AC34" s="17">
        <v>66.03130080275352</v>
      </c>
      <c r="AD34" s="17">
        <v>2.0230588869450115</v>
      </c>
      <c r="AE34" s="17">
        <v>0.20230588869450117</v>
      </c>
      <c r="AF34" s="17">
        <v>120.53456914088645</v>
      </c>
      <c r="AG34" s="17">
        <v>130.48068099037786</v>
      </c>
      <c r="AH34" s="17">
        <v>-1</v>
      </c>
      <c r="AI34" s="17">
        <v>-1</v>
      </c>
      <c r="AJ34" s="17">
        <v>-1</v>
      </c>
      <c r="AK34" s="17">
        <v>-1</v>
      </c>
      <c r="AL34" s="17">
        <v>-1</v>
      </c>
      <c r="AM34" s="17">
        <v>-1</v>
      </c>
      <c r="AN34" s="17">
        <v>-1</v>
      </c>
      <c r="AO34" s="17">
        <v>-1</v>
      </c>
      <c r="AP34" s="17">
        <v>-1</v>
      </c>
      <c r="AQ34" s="17">
        <v>-1</v>
      </c>
      <c r="AR34" s="17">
        <v>1.0115294434725057</v>
      </c>
      <c r="AS34" s="17">
        <v>12.138353321670067</v>
      </c>
      <c r="AT34" s="17">
        <v>19.779859318171091</v>
      </c>
      <c r="AU34" s="17">
        <v>-1</v>
      </c>
      <c r="AV34" s="17">
        <v>-1</v>
      </c>
      <c r="AW34" s="17">
        <v>-1</v>
      </c>
      <c r="AX34" s="17">
        <v>-1</v>
      </c>
      <c r="AY34" s="17">
        <v>0.20230588869450117</v>
      </c>
      <c r="AZ34" s="17">
        <v>-1.3902601791191034</v>
      </c>
      <c r="BA34" s="17">
        <v>1.9030806919396166</v>
      </c>
      <c r="BB34" s="17">
        <v>-0.55450668822797078</v>
      </c>
      <c r="BC34" s="17">
        <v>0.73399386771514985</v>
      </c>
      <c r="BD34" s="17">
        <v>-18.856905436301073</v>
      </c>
      <c r="BE34" s="17">
        <v>25.908187487583145</v>
      </c>
      <c r="BF34" s="17">
        <v>-1</v>
      </c>
      <c r="BG34" s="22">
        <v>1861.4305374468929</v>
      </c>
    </row>
    <row r="35" spans="1:59" x14ac:dyDescent="0.25">
      <c r="A35">
        <v>74</v>
      </c>
      <c r="B35" t="s">
        <v>102</v>
      </c>
      <c r="C35" s="49">
        <v>0</v>
      </c>
      <c r="D35" s="22">
        <v>1641.511728515625</v>
      </c>
      <c r="E35" s="17">
        <v>158.5692115215343</v>
      </c>
      <c r="F35" s="17">
        <v>160.44257205464024</v>
      </c>
      <c r="G35" s="17">
        <v>1.5135293275093125</v>
      </c>
      <c r="H35" s="17">
        <v>12.291729393581305</v>
      </c>
      <c r="I35" s="17">
        <v>135.52047695259333</v>
      </c>
      <c r="J35" s="17">
        <v>28.853960718904283</v>
      </c>
      <c r="K35" s="17">
        <v>-1</v>
      </c>
      <c r="L35" s="17">
        <v>-1</v>
      </c>
      <c r="M35" s="17">
        <v>-1</v>
      </c>
      <c r="N35" s="17">
        <v>0.16666666666666666</v>
      </c>
      <c r="O35" s="17">
        <v>-1</v>
      </c>
      <c r="P35" s="17">
        <v>-1</v>
      </c>
      <c r="Q35" s="17">
        <v>8.2745235881845947</v>
      </c>
      <c r="R35" s="17">
        <v>-1</v>
      </c>
      <c r="S35" s="17">
        <v>3.047783188590945</v>
      </c>
      <c r="T35" s="17">
        <v>0.3203773736990953</v>
      </c>
      <c r="U35" s="17">
        <v>1.8042252014770404</v>
      </c>
      <c r="V35" s="17">
        <v>2.4541705382371983</v>
      </c>
      <c r="W35" s="17">
        <v>7.08260589454712</v>
      </c>
      <c r="X35" s="17">
        <v>9.916741142597143</v>
      </c>
      <c r="Y35" s="17">
        <v>0</v>
      </c>
      <c r="Z35" s="17">
        <v>84.294666189080559</v>
      </c>
      <c r="AA35" s="17">
        <v>3.3955914617092016</v>
      </c>
      <c r="AB35" s="17">
        <v>5.8035641819683343</v>
      </c>
      <c r="AC35" s="17">
        <v>72.189566086658573</v>
      </c>
      <c r="AD35" s="17">
        <v>2.2552815018463002</v>
      </c>
      <c r="AE35" s="17">
        <v>0.22552815018463004</v>
      </c>
      <c r="AF35" s="17">
        <v>129.70367316939254</v>
      </c>
      <c r="AG35" s="17">
        <v>146.47165907717067</v>
      </c>
      <c r="AH35" s="17">
        <v>-1</v>
      </c>
      <c r="AI35" s="17">
        <v>-1</v>
      </c>
      <c r="AJ35" s="17">
        <v>-1</v>
      </c>
      <c r="AK35" s="17">
        <v>-1</v>
      </c>
      <c r="AL35" s="17">
        <v>-1</v>
      </c>
      <c r="AM35" s="17">
        <v>-1</v>
      </c>
      <c r="AN35" s="17">
        <v>-1</v>
      </c>
      <c r="AO35" s="17">
        <v>-1</v>
      </c>
      <c r="AP35" s="17">
        <v>-1</v>
      </c>
      <c r="AQ35" s="17">
        <v>-1</v>
      </c>
      <c r="AR35" s="17">
        <v>1.1276407509231501</v>
      </c>
      <c r="AS35" s="17">
        <v>13.531689011077802</v>
      </c>
      <c r="AT35" s="17">
        <v>21.591195714401142</v>
      </c>
      <c r="AU35" s="17">
        <v>-1</v>
      </c>
      <c r="AV35" s="17">
        <v>-1</v>
      </c>
      <c r="AW35" s="17">
        <v>-1</v>
      </c>
      <c r="AX35" s="17">
        <v>-1</v>
      </c>
      <c r="AY35" s="17">
        <v>0.22552815018463004</v>
      </c>
      <c r="AZ35" s="17">
        <v>-1.592066842380321</v>
      </c>
      <c r="BA35" s="17">
        <v>2.1048873552008347</v>
      </c>
      <c r="BB35" s="17">
        <v>-0.63346237729440891</v>
      </c>
      <c r="BC35" s="17">
        <v>0.81294955678158809</v>
      </c>
      <c r="BD35" s="17">
        <v>-21.599984390847084</v>
      </c>
      <c r="BE35" s="17">
        <v>28.651266442129163</v>
      </c>
      <c r="BF35" s="17">
        <v>-1</v>
      </c>
      <c r="BG35" s="22">
        <v>1779.8585098319661</v>
      </c>
    </row>
    <row r="36" spans="1:59" x14ac:dyDescent="0.25">
      <c r="A36">
        <v>75</v>
      </c>
      <c r="B36" t="s">
        <v>103</v>
      </c>
      <c r="C36" s="49">
        <v>0</v>
      </c>
      <c r="D36" s="22">
        <v>1582.4689062500001</v>
      </c>
      <c r="E36" s="17">
        <v>117.31898954974744</v>
      </c>
      <c r="F36" s="17">
        <v>91.274785616915807</v>
      </c>
      <c r="G36" s="17">
        <v>1.010266527910636</v>
      </c>
      <c r="H36" s="17">
        <v>8.4794523947037401</v>
      </c>
      <c r="I36" s="17">
        <v>98.68523172266849</v>
      </c>
      <c r="J36" s="17">
        <v>18.929625685648062</v>
      </c>
      <c r="K36" s="17">
        <v>-1</v>
      </c>
      <c r="L36" s="17">
        <v>-1</v>
      </c>
      <c r="M36" s="17">
        <v>-1</v>
      </c>
      <c r="N36" s="17">
        <v>0.16666666666666666</v>
      </c>
      <c r="O36" s="17">
        <v>-1</v>
      </c>
      <c r="P36" s="17">
        <v>-1</v>
      </c>
      <c r="Q36" s="17">
        <v>5.8956307570391049</v>
      </c>
      <c r="R36" s="17">
        <v>-1</v>
      </c>
      <c r="S36" s="17">
        <v>1.838878028008909</v>
      </c>
      <c r="T36" s="17">
        <v>0.19331470874148893</v>
      </c>
      <c r="U36" s="17">
        <v>1.0706285633047874</v>
      </c>
      <c r="V36" s="17">
        <v>1.396162420461974</v>
      </c>
      <c r="W36" s="17">
        <v>4.3277087642808292</v>
      </c>
      <c r="X36" s="17">
        <v>5.8184367005809721</v>
      </c>
      <c r="Y36" s="17">
        <v>0</v>
      </c>
      <c r="Z36" s="17">
        <v>60.467847158629588</v>
      </c>
      <c r="AA36" s="17">
        <v>2.0699060154484465</v>
      </c>
      <c r="AB36" s="17">
        <v>3.6885018947279415</v>
      </c>
      <c r="AC36" s="17">
        <v>47.871937121204603</v>
      </c>
      <c r="AD36" s="17">
        <v>1.3382857041309844</v>
      </c>
      <c r="AE36" s="17">
        <v>0.13382857041309842</v>
      </c>
      <c r="AF36" s="17">
        <v>93.496907232626768</v>
      </c>
      <c r="AG36" s="17">
        <v>83.326819746256248</v>
      </c>
      <c r="AH36" s="17">
        <v>-1</v>
      </c>
      <c r="AI36" s="17">
        <v>-1</v>
      </c>
      <c r="AJ36" s="17">
        <v>-1</v>
      </c>
      <c r="AK36" s="17">
        <v>-1</v>
      </c>
      <c r="AL36" s="17">
        <v>-1</v>
      </c>
      <c r="AM36" s="17">
        <v>-1</v>
      </c>
      <c r="AN36" s="17">
        <v>-1</v>
      </c>
      <c r="AO36" s="17">
        <v>-1</v>
      </c>
      <c r="AP36" s="17">
        <v>-1</v>
      </c>
      <c r="AQ36" s="17">
        <v>-1</v>
      </c>
      <c r="AR36" s="17">
        <v>0.66914285206549218</v>
      </c>
      <c r="AS36" s="17">
        <v>8.0297142247859057</v>
      </c>
      <c r="AT36" s="17">
        <v>14.438628492221678</v>
      </c>
      <c r="AU36" s="17">
        <v>-1</v>
      </c>
      <c r="AV36" s="17">
        <v>-1</v>
      </c>
      <c r="AW36" s="17">
        <v>-1</v>
      </c>
      <c r="AX36" s="17">
        <v>-1</v>
      </c>
      <c r="AY36" s="17">
        <v>0.13382857041309842</v>
      </c>
      <c r="AZ36" s="17">
        <v>-0.79517691742556007</v>
      </c>
      <c r="BA36" s="17">
        <v>1.3079974302460733</v>
      </c>
      <c r="BB36" s="17">
        <v>-0.32168380607120151</v>
      </c>
      <c r="BC36" s="17">
        <v>0.50117098555838069</v>
      </c>
      <c r="BD36" s="17">
        <v>-10.768171670155615</v>
      </c>
      <c r="BE36" s="17">
        <v>17.819453721437682</v>
      </c>
      <c r="BF36" s="17">
        <v>-1</v>
      </c>
      <c r="BG36" s="22">
        <v>5306.1673008366424</v>
      </c>
    </row>
    <row r="37" spans="1:59" x14ac:dyDescent="0.25">
      <c r="A37">
        <v>78</v>
      </c>
      <c r="B37" t="s">
        <v>104</v>
      </c>
      <c r="C37" s="49">
        <v>0</v>
      </c>
      <c r="D37" s="22">
        <v>1601.635263671875</v>
      </c>
      <c r="E37" s="17">
        <v>141.10777227581303</v>
      </c>
      <c r="F37" s="17">
        <v>131.16347868468446</v>
      </c>
      <c r="G37" s="17">
        <v>1.3004954969075224</v>
      </c>
      <c r="H37" s="17">
        <v>10.677972181576717</v>
      </c>
      <c r="I37" s="17">
        <v>119.92792093862835</v>
      </c>
      <c r="J37" s="17">
        <v>24.652936701241771</v>
      </c>
      <c r="K37" s="17">
        <v>-1</v>
      </c>
      <c r="L37" s="17">
        <v>-1</v>
      </c>
      <c r="M37" s="17">
        <v>-1</v>
      </c>
      <c r="N37" s="17">
        <v>0.16666666666666666</v>
      </c>
      <c r="O37" s="17">
        <v>-1</v>
      </c>
      <c r="P37" s="17">
        <v>-1</v>
      </c>
      <c r="Q37" s="17">
        <v>7.2675255489609665</v>
      </c>
      <c r="R37" s="17">
        <v>-1</v>
      </c>
      <c r="S37" s="17">
        <v>2.5360471783028116</v>
      </c>
      <c r="T37" s="17">
        <v>0.26659106908056113</v>
      </c>
      <c r="U37" s="17">
        <v>1.4936898269747814</v>
      </c>
      <c r="V37" s="17">
        <v>2.0063100519918748</v>
      </c>
      <c r="W37" s="17">
        <v>5.9164432275617695</v>
      </c>
      <c r="X37" s="17">
        <v>8.181906986463872</v>
      </c>
      <c r="Y37" s="17">
        <v>0</v>
      </c>
      <c r="Z37" s="17">
        <v>74.208646453148631</v>
      </c>
      <c r="AA37" s="17">
        <v>2.8344217328614052</v>
      </c>
      <c r="AB37" s="17">
        <v>4.9082470208916238</v>
      </c>
      <c r="AC37" s="17">
        <v>61.895783884209195</v>
      </c>
      <c r="AD37" s="17">
        <v>1.8671122837184764</v>
      </c>
      <c r="AE37" s="17">
        <v>0.18671122837184767</v>
      </c>
      <c r="AF37" s="17">
        <v>114.37715579643648</v>
      </c>
      <c r="AG37" s="17">
        <v>119.74211138136148</v>
      </c>
      <c r="AH37" s="17">
        <v>-1</v>
      </c>
      <c r="AI37" s="17">
        <v>-1</v>
      </c>
      <c r="AJ37" s="17">
        <v>-1</v>
      </c>
      <c r="AK37" s="17">
        <v>-1</v>
      </c>
      <c r="AL37" s="17">
        <v>-1</v>
      </c>
      <c r="AM37" s="17">
        <v>-1</v>
      </c>
      <c r="AN37" s="17">
        <v>-1</v>
      </c>
      <c r="AO37" s="17">
        <v>-1</v>
      </c>
      <c r="AP37" s="17">
        <v>-1</v>
      </c>
      <c r="AQ37" s="17">
        <v>-1</v>
      </c>
      <c r="AR37" s="17">
        <v>0.93355614185923819</v>
      </c>
      <c r="AS37" s="17">
        <v>11.202673702310857</v>
      </c>
      <c r="AT37" s="17">
        <v>18.563475813004118</v>
      </c>
      <c r="AU37" s="17">
        <v>-1</v>
      </c>
      <c r="AV37" s="17">
        <v>-1</v>
      </c>
      <c r="AW37" s="17">
        <v>-1</v>
      </c>
      <c r="AX37" s="17">
        <v>-1</v>
      </c>
      <c r="AY37" s="17">
        <v>0.18671122837184767</v>
      </c>
      <c r="AZ37" s="17">
        <v>-1.2547390815832518</v>
      </c>
      <c r="BA37" s="17">
        <v>1.767559594403765</v>
      </c>
      <c r="BB37" s="17">
        <v>-0.50148484313094877</v>
      </c>
      <c r="BC37" s="17">
        <v>0.68097202261812806</v>
      </c>
      <c r="BD37" s="17">
        <v>-17.014820221967057</v>
      </c>
      <c r="BE37" s="17">
        <v>24.066102273249133</v>
      </c>
      <c r="BF37" s="17">
        <v>-1</v>
      </c>
      <c r="BG37" s="22">
        <v>4224.4522791480977</v>
      </c>
    </row>
    <row r="38" spans="1:59" x14ac:dyDescent="0.25">
      <c r="A38">
        <v>79</v>
      </c>
      <c r="B38" t="s">
        <v>105</v>
      </c>
      <c r="C38" s="49">
        <v>0</v>
      </c>
      <c r="D38" s="22">
        <v>1595.3968847656251</v>
      </c>
      <c r="E38" s="17">
        <v>107.12389172323341</v>
      </c>
      <c r="F38" s="17">
        <v>74.179790354627656</v>
      </c>
      <c r="G38" s="17">
        <v>0.88588384027654121</v>
      </c>
      <c r="H38" s="17">
        <v>7.5372383874213327</v>
      </c>
      <c r="I38" s="17">
        <v>89.581306685863382</v>
      </c>
      <c r="J38" s="17">
        <v>16.476800908211725</v>
      </c>
      <c r="K38" s="17">
        <v>-1</v>
      </c>
      <c r="L38" s="17">
        <v>-1</v>
      </c>
      <c r="M38" s="17">
        <v>-1</v>
      </c>
      <c r="N38" s="17">
        <v>0.16666666666666666</v>
      </c>
      <c r="O38" s="17">
        <v>-1</v>
      </c>
      <c r="P38" s="17">
        <v>-1</v>
      </c>
      <c r="Q38" s="17">
        <v>5.307681311605597</v>
      </c>
      <c r="R38" s="17">
        <v>-1</v>
      </c>
      <c r="S38" s="17">
        <v>1.5400940267121119</v>
      </c>
      <c r="T38" s="17">
        <v>0.16191084623072777</v>
      </c>
      <c r="U38" s="17">
        <v>0.88931827856296786</v>
      </c>
      <c r="V38" s="17">
        <v>1.1346730090997315</v>
      </c>
      <c r="W38" s="17">
        <v>3.646828894973523</v>
      </c>
      <c r="X38" s="17">
        <v>4.8055302794283996</v>
      </c>
      <c r="Y38" s="17">
        <v>0</v>
      </c>
      <c r="Z38" s="17">
        <v>54.578987916217827</v>
      </c>
      <c r="AA38" s="17">
        <v>1.7422594679690597</v>
      </c>
      <c r="AB38" s="17">
        <v>3.1657588427672869</v>
      </c>
      <c r="AC38" s="17">
        <v>41.861772948482326</v>
      </c>
      <c r="AD38" s="17">
        <v>1.11164784820371</v>
      </c>
      <c r="AE38" s="17">
        <v>0.11116478482037098</v>
      </c>
      <c r="AF38" s="17">
        <v>84.548312459985524</v>
      </c>
      <c r="AG38" s="17">
        <v>67.720411260539748</v>
      </c>
      <c r="AH38" s="17">
        <v>-1</v>
      </c>
      <c r="AI38" s="17">
        <v>-1</v>
      </c>
      <c r="AJ38" s="17">
        <v>-1</v>
      </c>
      <c r="AK38" s="17">
        <v>-1</v>
      </c>
      <c r="AL38" s="17">
        <v>-1</v>
      </c>
      <c r="AM38" s="17">
        <v>-1</v>
      </c>
      <c r="AN38" s="17">
        <v>-1</v>
      </c>
      <c r="AO38" s="17">
        <v>-1</v>
      </c>
      <c r="AP38" s="17">
        <v>-1</v>
      </c>
      <c r="AQ38" s="17">
        <v>-1</v>
      </c>
      <c r="AR38" s="17">
        <v>0.55582392410185499</v>
      </c>
      <c r="AS38" s="17">
        <v>6.6698870892222599</v>
      </c>
      <c r="AT38" s="17">
        <v>12.670853215988938</v>
      </c>
      <c r="AU38" s="17">
        <v>-1</v>
      </c>
      <c r="AV38" s="17">
        <v>-1</v>
      </c>
      <c r="AW38" s="17">
        <v>-1</v>
      </c>
      <c r="AX38" s="17">
        <v>-1</v>
      </c>
      <c r="AY38" s="17">
        <v>0.11116478482037098</v>
      </c>
      <c r="AZ38" s="17">
        <v>-0.59822353503082071</v>
      </c>
      <c r="BA38" s="17">
        <v>1.1110440478513339</v>
      </c>
      <c r="BB38" s="17">
        <v>-0.24462693505592814</v>
      </c>
      <c r="BC38" s="17">
        <v>0.42411411454310743</v>
      </c>
      <c r="BD38" s="17">
        <v>-8.0910614620830774</v>
      </c>
      <c r="BE38" s="17">
        <v>15.142343513365139</v>
      </c>
      <c r="BF38" s="17">
        <v>-1</v>
      </c>
      <c r="BG38" s="22">
        <v>2231.9662319799427</v>
      </c>
    </row>
    <row r="39" spans="1:59" x14ac:dyDescent="0.25">
      <c r="A39">
        <v>81</v>
      </c>
      <c r="B39" t="s">
        <v>106</v>
      </c>
      <c r="C39" s="49">
        <v>0</v>
      </c>
      <c r="D39" s="22">
        <v>1466.6211816406251</v>
      </c>
      <c r="E39" s="17">
        <v>10.944201889640695</v>
      </c>
      <c r="F39" s="17">
        <v>-87.092947780127659</v>
      </c>
      <c r="G39" s="17">
        <v>-0.28753190529913047</v>
      </c>
      <c r="H39" s="17">
        <v>-1.3515287945483534</v>
      </c>
      <c r="I39" s="17">
        <v>3.6956485776088073</v>
      </c>
      <c r="J39" s="17">
        <v>-6.6629403992674421</v>
      </c>
      <c r="K39" s="17">
        <v>-1</v>
      </c>
      <c r="L39" s="17">
        <v>-1</v>
      </c>
      <c r="M39" s="17">
        <v>-1</v>
      </c>
      <c r="N39" s="17">
        <v>0.16666666666666666</v>
      </c>
      <c r="O39" s="17">
        <v>-1</v>
      </c>
      <c r="P39" s="17">
        <v>-1</v>
      </c>
      <c r="Q39" s="17">
        <v>-0.23898398399982357</v>
      </c>
      <c r="R39" s="17">
        <v>-1</v>
      </c>
      <c r="S39" s="17">
        <v>-1.2786089480872556</v>
      </c>
      <c r="T39" s="17">
        <v>-0.13435053421495213</v>
      </c>
      <c r="U39" s="17">
        <v>-0.82114759894506639</v>
      </c>
      <c r="V39" s="17">
        <v>-1.3321959614149581</v>
      </c>
      <c r="W39" s="17">
        <v>-2.7765341524711604</v>
      </c>
      <c r="X39" s="17">
        <v>-4.7501431505557097</v>
      </c>
      <c r="Y39" s="17">
        <v>0</v>
      </c>
      <c r="Z39" s="17">
        <v>-0.97601165777957988</v>
      </c>
      <c r="AA39" s="17">
        <v>-1.3487303241700916</v>
      </c>
      <c r="AB39" s="17">
        <v>-1.7657548568351915</v>
      </c>
      <c r="AC39" s="17">
        <v>-14.837607069046305</v>
      </c>
      <c r="AD39" s="17">
        <v>-1.026434498681333</v>
      </c>
      <c r="AE39" s="17">
        <v>-0.1026434498681333</v>
      </c>
      <c r="AF39" s="17">
        <v>0.12802691443422276</v>
      </c>
      <c r="AG39" s="17">
        <v>-79.509125239729343</v>
      </c>
      <c r="AH39" s="17">
        <v>-1</v>
      </c>
      <c r="AI39" s="17">
        <v>-1</v>
      </c>
      <c r="AJ39" s="17">
        <v>-1</v>
      </c>
      <c r="AK39" s="17">
        <v>-1</v>
      </c>
      <c r="AL39" s="17">
        <v>-1</v>
      </c>
      <c r="AM39" s="17">
        <v>-1</v>
      </c>
      <c r="AN39" s="17">
        <v>-1</v>
      </c>
      <c r="AO39" s="17">
        <v>-1</v>
      </c>
      <c r="AP39" s="17">
        <v>-1</v>
      </c>
      <c r="AQ39" s="17">
        <v>-1</v>
      </c>
      <c r="AR39" s="17">
        <v>-0.51321724934066648</v>
      </c>
      <c r="AS39" s="17">
        <v>-6.1586069920879973</v>
      </c>
      <c r="AT39" s="17">
        <v>-4.0061890897143968</v>
      </c>
      <c r="AU39" s="17">
        <v>-1</v>
      </c>
      <c r="AV39" s="17">
        <v>-1</v>
      </c>
      <c r="AW39" s="17">
        <v>-1</v>
      </c>
      <c r="AX39" s="17">
        <v>-1</v>
      </c>
      <c r="AY39" s="17">
        <v>-0.1026434498681333</v>
      </c>
      <c r="AZ39" s="17">
        <v>1.2598180014749718</v>
      </c>
      <c r="BA39" s="17">
        <v>-0.74699748865445925</v>
      </c>
      <c r="BB39" s="17">
        <v>0.48232106288498666</v>
      </c>
      <c r="BC39" s="17">
        <v>-0.30283388339780698</v>
      </c>
      <c r="BD39" s="17">
        <v>17.164569611228732</v>
      </c>
      <c r="BE39" s="17">
        <v>-10.113287559946695</v>
      </c>
      <c r="BF39" s="17">
        <v>-1</v>
      </c>
      <c r="BG39" s="22">
        <v>37.360848157537475</v>
      </c>
    </row>
    <row r="40" spans="1:59" x14ac:dyDescent="0.25">
      <c r="A40">
        <v>85</v>
      </c>
      <c r="B40" t="s">
        <v>107</v>
      </c>
      <c r="C40" s="49">
        <v>0</v>
      </c>
      <c r="D40" s="22">
        <v>1589.3418554687498</v>
      </c>
      <c r="E40" s="17">
        <v>118.23616534755817</v>
      </c>
      <c r="F40" s="17">
        <v>92.812692970534684</v>
      </c>
      <c r="G40" s="17">
        <v>1.0214562970237835</v>
      </c>
      <c r="H40" s="17">
        <v>8.5642162585276118</v>
      </c>
      <c r="I40" s="17">
        <v>99.50424296227871</v>
      </c>
      <c r="J40" s="17">
        <v>19.150287768584082</v>
      </c>
      <c r="K40" s="17">
        <v>-1</v>
      </c>
      <c r="L40" s="17">
        <v>-1</v>
      </c>
      <c r="M40" s="17">
        <v>-1</v>
      </c>
      <c r="N40" s="17">
        <v>0.16666666666666666</v>
      </c>
      <c r="O40" s="17">
        <v>-1</v>
      </c>
      <c r="P40" s="17">
        <v>-1</v>
      </c>
      <c r="Q40" s="17">
        <v>5.9485241192082672</v>
      </c>
      <c r="R40" s="17">
        <v>-1</v>
      </c>
      <c r="S40" s="17">
        <v>1.8657573634920652</v>
      </c>
      <c r="T40" s="17">
        <v>0.19613987659595902</v>
      </c>
      <c r="U40" s="17">
        <v>1.0869396775176297</v>
      </c>
      <c r="V40" s="17">
        <v>1.4196866439237146</v>
      </c>
      <c r="W40" s="17">
        <v>4.3889623734145351</v>
      </c>
      <c r="X40" s="17">
        <v>5.9095602259003837</v>
      </c>
      <c r="Y40" s="17">
        <v>0</v>
      </c>
      <c r="Z40" s="17">
        <v>60.997623259434391</v>
      </c>
      <c r="AA40" s="17">
        <v>2.0993818957879968</v>
      </c>
      <c r="AB40" s="17">
        <v>3.7355291311400478</v>
      </c>
      <c r="AC40" s="17">
        <v>48.412626108587752</v>
      </c>
      <c r="AD40" s="17">
        <v>1.3586745968970368</v>
      </c>
      <c r="AE40" s="17">
        <v>0.13586745968970371</v>
      </c>
      <c r="AF40" s="17">
        <v>94.301944583866046</v>
      </c>
      <c r="AG40" s="17">
        <v>84.73081021279414</v>
      </c>
      <c r="AH40" s="17">
        <v>-1</v>
      </c>
      <c r="AI40" s="17">
        <v>-1</v>
      </c>
      <c r="AJ40" s="17">
        <v>-1</v>
      </c>
      <c r="AK40" s="17">
        <v>-1</v>
      </c>
      <c r="AL40" s="17">
        <v>-1</v>
      </c>
      <c r="AM40" s="17">
        <v>-1</v>
      </c>
      <c r="AN40" s="17">
        <v>-1</v>
      </c>
      <c r="AO40" s="17">
        <v>-1</v>
      </c>
      <c r="AP40" s="17">
        <v>-1</v>
      </c>
      <c r="AQ40" s="17">
        <v>-1</v>
      </c>
      <c r="AR40" s="17">
        <v>0.67933729844851842</v>
      </c>
      <c r="AS40" s="17">
        <v>8.1520475813822202</v>
      </c>
      <c r="AT40" s="17">
        <v>14.597661855796886</v>
      </c>
      <c r="AU40" s="17">
        <v>-1</v>
      </c>
      <c r="AV40" s="17">
        <v>-1</v>
      </c>
      <c r="AW40" s="17">
        <v>-1</v>
      </c>
      <c r="AX40" s="17">
        <v>-1</v>
      </c>
      <c r="AY40" s="17">
        <v>0.13586745968970371</v>
      </c>
      <c r="AZ40" s="17">
        <v>-0.81289532275165999</v>
      </c>
      <c r="BA40" s="17">
        <v>1.3257158355721732</v>
      </c>
      <c r="BB40" s="17">
        <v>-0.32861602961165931</v>
      </c>
      <c r="BC40" s="17">
        <v>0.50810320909883866</v>
      </c>
      <c r="BD40" s="17">
        <v>-11.009011015956744</v>
      </c>
      <c r="BE40" s="17">
        <v>18.06029306723881</v>
      </c>
      <c r="BF40" s="17">
        <v>-1</v>
      </c>
      <c r="BG40" s="22">
        <v>2055.7102067026008</v>
      </c>
    </row>
    <row r="41" spans="1:59" x14ac:dyDescent="0.25">
      <c r="A41">
        <v>86</v>
      </c>
      <c r="B41" t="s">
        <v>108</v>
      </c>
      <c r="C41" s="49">
        <v>0</v>
      </c>
      <c r="D41" s="22">
        <v>1621.8583203124999</v>
      </c>
      <c r="E41" s="17">
        <v>117.17622966780834</v>
      </c>
      <c r="F41" s="17">
        <v>91.035407874110177</v>
      </c>
      <c r="G41" s="17">
        <v>1.0085248224258949</v>
      </c>
      <c r="H41" s="17">
        <v>8.4662587635361035</v>
      </c>
      <c r="I41" s="17">
        <v>98.5577513114402</v>
      </c>
      <c r="J41" s="17">
        <v>18.895279279011984</v>
      </c>
      <c r="K41" s="17">
        <v>-1</v>
      </c>
      <c r="L41" s="17">
        <v>-1</v>
      </c>
      <c r="M41" s="17">
        <v>-1</v>
      </c>
      <c r="N41" s="17">
        <v>0.16666666666666666</v>
      </c>
      <c r="O41" s="17">
        <v>-1</v>
      </c>
      <c r="P41" s="17">
        <v>-1</v>
      </c>
      <c r="Q41" s="17">
        <v>5.8873978204999426</v>
      </c>
      <c r="R41" s="17">
        <v>-1</v>
      </c>
      <c r="S41" s="17">
        <v>1.8346942163892215</v>
      </c>
      <c r="T41" s="17">
        <v>0.19287496683996364</v>
      </c>
      <c r="U41" s="17">
        <v>1.0680897122525916</v>
      </c>
      <c r="V41" s="17">
        <v>1.392500837402191</v>
      </c>
      <c r="W41" s="17">
        <v>4.3181745419113069</v>
      </c>
      <c r="X41" s="17">
        <v>5.8042531779154984</v>
      </c>
      <c r="Y41" s="17">
        <v>0</v>
      </c>
      <c r="Z41" s="17">
        <v>60.385386660014632</v>
      </c>
      <c r="AA41" s="17">
        <v>2.0653180474630624</v>
      </c>
      <c r="AB41" s="17">
        <v>3.681182030058443</v>
      </c>
      <c r="AC41" s="17">
        <v>47.787778014314917</v>
      </c>
      <c r="AD41" s="17">
        <v>1.3351121403157395</v>
      </c>
      <c r="AE41" s="17">
        <v>0.13351121403157395</v>
      </c>
      <c r="AF41" s="17">
        <v>93.371601879504937</v>
      </c>
      <c r="AG41" s="17">
        <v>83.10828638141497</v>
      </c>
      <c r="AH41" s="17">
        <v>-1</v>
      </c>
      <c r="AI41" s="17">
        <v>-1</v>
      </c>
      <c r="AJ41" s="17">
        <v>-1</v>
      </c>
      <c r="AK41" s="17">
        <v>-1</v>
      </c>
      <c r="AL41" s="17">
        <v>-1</v>
      </c>
      <c r="AM41" s="17">
        <v>-1</v>
      </c>
      <c r="AN41" s="17">
        <v>-1</v>
      </c>
      <c r="AO41" s="17">
        <v>-1</v>
      </c>
      <c r="AP41" s="17">
        <v>-1</v>
      </c>
      <c r="AQ41" s="17">
        <v>-1</v>
      </c>
      <c r="AR41" s="17">
        <v>0.66755607015786977</v>
      </c>
      <c r="AS41" s="17">
        <v>8.0106728418944364</v>
      </c>
      <c r="AT41" s="17">
        <v>14.413874694462768</v>
      </c>
      <c r="AU41" s="17">
        <v>-1</v>
      </c>
      <c r="AV41" s="17">
        <v>-1</v>
      </c>
      <c r="AW41" s="17">
        <v>-1</v>
      </c>
      <c r="AX41" s="17">
        <v>-1</v>
      </c>
      <c r="AY41" s="17">
        <v>0.13351121403157395</v>
      </c>
      <c r="AZ41" s="17">
        <v>-0.79241901925757441</v>
      </c>
      <c r="BA41" s="17">
        <v>1.3052395320780876</v>
      </c>
      <c r="BB41" s="17">
        <v>-0.32060479437401823</v>
      </c>
      <c r="BC41" s="17">
        <v>0.50009197386119753</v>
      </c>
      <c r="BD41" s="17">
        <v>-10.730684640237332</v>
      </c>
      <c r="BE41" s="17">
        <v>17.781966691519397</v>
      </c>
      <c r="BF41" s="17">
        <v>-1</v>
      </c>
      <c r="BG41" s="22">
        <v>1161.3117194331949</v>
      </c>
    </row>
    <row r="42" spans="1:59" x14ac:dyDescent="0.25">
      <c r="A42">
        <v>87</v>
      </c>
      <c r="B42" t="s">
        <v>2894</v>
      </c>
      <c r="C42" s="49">
        <v>0</v>
      </c>
      <c r="D42" s="22">
        <v>1472.7540332031249</v>
      </c>
      <c r="E42" s="17">
        <v>25.625339208947999</v>
      </c>
      <c r="F42" s="17">
        <v>-62.475825199326039</v>
      </c>
      <c r="G42" s="17">
        <v>-0.10841843837862369</v>
      </c>
      <c r="H42" s="17">
        <v>5.2775314403428197E-3</v>
      </c>
      <c r="I42" s="17">
        <v>16.805476053949562</v>
      </c>
      <c r="J42" s="17">
        <v>-3.1308254563297071</v>
      </c>
      <c r="K42" s="17">
        <v>-1</v>
      </c>
      <c r="L42" s="17">
        <v>-1</v>
      </c>
      <c r="M42" s="17">
        <v>-1</v>
      </c>
      <c r="N42" s="17">
        <v>0.16666666666666666</v>
      </c>
      <c r="O42" s="17">
        <v>-1</v>
      </c>
      <c r="P42" s="17">
        <v>-1</v>
      </c>
      <c r="Q42" s="17">
        <v>0.60767454661001263</v>
      </c>
      <c r="R42" s="17">
        <v>-1</v>
      </c>
      <c r="S42" s="17">
        <v>-0.84835422895718704</v>
      </c>
      <c r="T42" s="17">
        <v>-8.9128367079085169E-2</v>
      </c>
      <c r="U42" s="17">
        <v>-0.56005729525275605</v>
      </c>
      <c r="V42" s="17">
        <v>-0.95564617041932232</v>
      </c>
      <c r="W42" s="17">
        <v>-1.7960540208086573</v>
      </c>
      <c r="X42" s="17">
        <v>-3.2915383864233294</v>
      </c>
      <c r="Y42" s="17">
        <v>0</v>
      </c>
      <c r="Z42" s="17">
        <v>7.504059123599113</v>
      </c>
      <c r="AA42" s="17">
        <v>-0.87691298238529392</v>
      </c>
      <c r="AB42" s="17">
        <v>-1.0129947892868976</v>
      </c>
      <c r="AC42" s="17">
        <v>-6.182854850598309</v>
      </c>
      <c r="AD42" s="17">
        <v>-0.70007161906594506</v>
      </c>
      <c r="AE42" s="17">
        <v>-7.0007161906594506E-2</v>
      </c>
      <c r="AF42" s="17">
        <v>13.014175817323405</v>
      </c>
      <c r="AG42" s="17">
        <v>-57.035596300738405</v>
      </c>
      <c r="AH42" s="17">
        <v>-1</v>
      </c>
      <c r="AI42" s="17">
        <v>-1</v>
      </c>
      <c r="AJ42" s="17">
        <v>-1</v>
      </c>
      <c r="AK42" s="17">
        <v>-1</v>
      </c>
      <c r="AL42" s="17">
        <v>-1</v>
      </c>
      <c r="AM42" s="17">
        <v>-1</v>
      </c>
      <c r="AN42" s="17">
        <v>-1</v>
      </c>
      <c r="AO42" s="17">
        <v>-1</v>
      </c>
      <c r="AP42" s="17">
        <v>-1</v>
      </c>
      <c r="AQ42" s="17">
        <v>-1</v>
      </c>
      <c r="AR42" s="17">
        <v>-0.35003580953297253</v>
      </c>
      <c r="AS42" s="17">
        <v>-4.2004297143956704</v>
      </c>
      <c r="AT42" s="17">
        <v>-1.460558628714371</v>
      </c>
      <c r="AU42" s="17">
        <v>-1</v>
      </c>
      <c r="AV42" s="17">
        <v>-1</v>
      </c>
      <c r="AW42" s="17">
        <v>-1</v>
      </c>
      <c r="AX42" s="17">
        <v>-1</v>
      </c>
      <c r="AY42" s="17">
        <v>-7.0007161906594506E-2</v>
      </c>
      <c r="AZ42" s="17">
        <v>0.97620133573593515</v>
      </c>
      <c r="BA42" s="17">
        <v>-0.46338082291542243</v>
      </c>
      <c r="BB42" s="17">
        <v>0.37135768381575474</v>
      </c>
      <c r="BC42" s="17">
        <v>-0.19187050432857511</v>
      </c>
      <c r="BD42" s="17">
        <v>13.309479326423588</v>
      </c>
      <c r="BE42" s="17">
        <v>-6.2581972751415478</v>
      </c>
      <c r="BF42" s="17">
        <v>-1</v>
      </c>
      <c r="BG42" s="22">
        <v>687.19294518661638</v>
      </c>
    </row>
    <row r="43" spans="1:59" x14ac:dyDescent="0.25">
      <c r="A43">
        <v>88</v>
      </c>
      <c r="B43" t="s">
        <v>110</v>
      </c>
      <c r="C43" s="49">
        <v>0</v>
      </c>
      <c r="D43" s="22">
        <v>1566.2912011718749</v>
      </c>
      <c r="E43" s="17">
        <v>89.480186882325057</v>
      </c>
      <c r="F43" s="17">
        <v>44.595076622884108</v>
      </c>
      <c r="G43" s="17">
        <v>0.67062632482362217</v>
      </c>
      <c r="H43" s="17">
        <v>5.9066364918488912</v>
      </c>
      <c r="I43" s="17">
        <v>73.825992810854956</v>
      </c>
      <c r="J43" s="17">
        <v>12.2319258578709</v>
      </c>
      <c r="K43" s="17">
        <v>-1</v>
      </c>
      <c r="L43" s="17">
        <v>-1</v>
      </c>
      <c r="M43" s="17">
        <v>-1</v>
      </c>
      <c r="N43" s="17">
        <v>0.16666666666666666</v>
      </c>
      <c r="O43" s="17">
        <v>-1</v>
      </c>
      <c r="P43" s="17">
        <v>-1</v>
      </c>
      <c r="Q43" s="17">
        <v>4.2901720485138508</v>
      </c>
      <c r="R43" s="17">
        <v>-1</v>
      </c>
      <c r="S43" s="17">
        <v>1.0230164253225065</v>
      </c>
      <c r="T43" s="17">
        <v>0.10756311063927922</v>
      </c>
      <c r="U43" s="17">
        <v>0.57554148082727352</v>
      </c>
      <c r="V43" s="17">
        <v>0.68213767578495599</v>
      </c>
      <c r="W43" s="17">
        <v>2.4684936155481565</v>
      </c>
      <c r="X43" s="17">
        <v>3.0525876171422941</v>
      </c>
      <c r="Y43" s="17">
        <v>0</v>
      </c>
      <c r="Z43" s="17">
        <v>44.387688520094741</v>
      </c>
      <c r="AA43" s="17">
        <v>1.175232150110983</v>
      </c>
      <c r="AB43" s="17">
        <v>2.2610962026067236</v>
      </c>
      <c r="AC43" s="17">
        <v>31.460542424422499</v>
      </c>
      <c r="AD43" s="17">
        <v>0.71942685103409187</v>
      </c>
      <c r="AE43" s="17">
        <v>7.194268510340919E-2</v>
      </c>
      <c r="AF43" s="17">
        <v>69.061814184435107</v>
      </c>
      <c r="AG43" s="17">
        <v>40.711855812202259</v>
      </c>
      <c r="AH43" s="17">
        <v>-1</v>
      </c>
      <c r="AI43" s="17">
        <v>-1</v>
      </c>
      <c r="AJ43" s="17">
        <v>-1</v>
      </c>
      <c r="AK43" s="17">
        <v>-1</v>
      </c>
      <c r="AL43" s="17">
        <v>-1</v>
      </c>
      <c r="AM43" s="17">
        <v>-1</v>
      </c>
      <c r="AN43" s="17">
        <v>-1</v>
      </c>
      <c r="AO43" s="17">
        <v>-1</v>
      </c>
      <c r="AP43" s="17">
        <v>-1</v>
      </c>
      <c r="AQ43" s="17">
        <v>-1</v>
      </c>
      <c r="AR43" s="17">
        <v>0.35971342551704594</v>
      </c>
      <c r="AS43" s="17">
        <v>4.316561106204551</v>
      </c>
      <c r="AT43" s="17">
        <v>9.6115294380659169</v>
      </c>
      <c r="AU43" s="17">
        <v>-1</v>
      </c>
      <c r="AV43" s="17">
        <v>-1</v>
      </c>
      <c r="AW43" s="17">
        <v>-1</v>
      </c>
      <c r="AX43" s="17">
        <v>-1</v>
      </c>
      <c r="AY43" s="17">
        <v>7.194268510340919E-2</v>
      </c>
      <c r="AZ43" s="17">
        <v>-0.25737468732736329</v>
      </c>
      <c r="BA43" s="17">
        <v>0.77019520014787624</v>
      </c>
      <c r="BB43" s="17">
        <v>-0.11127179601825797</v>
      </c>
      <c r="BC43" s="17">
        <v>0.29075897550543739</v>
      </c>
      <c r="BD43" s="17">
        <v>-3.4580365375968798</v>
      </c>
      <c r="BE43" s="17">
        <v>10.509318588878939</v>
      </c>
      <c r="BF43" s="17">
        <v>-1</v>
      </c>
      <c r="BG43" s="22">
        <v>2152.6519525517424</v>
      </c>
    </row>
    <row r="44" spans="1:59" x14ac:dyDescent="0.25">
      <c r="A44">
        <v>93</v>
      </c>
      <c r="B44" t="s">
        <v>111</v>
      </c>
      <c r="C44" s="49">
        <v>0</v>
      </c>
      <c r="D44" s="22">
        <v>1555.513720703125</v>
      </c>
      <c r="E44" s="17">
        <v>128.38525678462656</v>
      </c>
      <c r="F44" s="17">
        <v>109.83054537230389</v>
      </c>
      <c r="G44" s="17">
        <v>1.1452776954515396</v>
      </c>
      <c r="H44" s="17">
        <v>9.5021784317131051</v>
      </c>
      <c r="I44" s="17">
        <v>108.5670856350051</v>
      </c>
      <c r="J44" s="17">
        <v>21.59204393109658</v>
      </c>
      <c r="K44" s="17">
        <v>-1</v>
      </c>
      <c r="L44" s="17">
        <v>-1</v>
      </c>
      <c r="M44" s="17">
        <v>-1</v>
      </c>
      <c r="N44" s="17">
        <v>0.16666666666666666</v>
      </c>
      <c r="O44" s="17">
        <v>-1</v>
      </c>
      <c r="P44" s="17">
        <v>-1</v>
      </c>
      <c r="Q44" s="17">
        <v>6.5338203844937048</v>
      </c>
      <c r="R44" s="17">
        <v>-1</v>
      </c>
      <c r="S44" s="17">
        <v>2.1631930723685548</v>
      </c>
      <c r="T44" s="17">
        <v>0.22740202606449622</v>
      </c>
      <c r="U44" s="17">
        <v>1.2674317816286922</v>
      </c>
      <c r="V44" s="17">
        <v>1.6799960583992428</v>
      </c>
      <c r="W44" s="17">
        <v>5.0667697048250924</v>
      </c>
      <c r="X44" s="17">
        <v>6.9178958064316607</v>
      </c>
      <c r="Y44" s="17">
        <v>0</v>
      </c>
      <c r="Z44" s="17">
        <v>66.859908440831035</v>
      </c>
      <c r="AA44" s="17">
        <v>2.4255499057466703</v>
      </c>
      <c r="AB44" s="17">
        <v>4.2559132532662147</v>
      </c>
      <c r="AC44" s="17">
        <v>54.395668819773547</v>
      </c>
      <c r="AD44" s="17">
        <v>1.5842897270358649</v>
      </c>
      <c r="AE44" s="17">
        <v>0.15842897270358652</v>
      </c>
      <c r="AF44" s="17">
        <v>103.21015793564143</v>
      </c>
      <c r="AG44" s="17">
        <v>100.26679323336465</v>
      </c>
      <c r="AH44" s="17">
        <v>-1</v>
      </c>
      <c r="AI44" s="17">
        <v>-1</v>
      </c>
      <c r="AJ44" s="17">
        <v>-1</v>
      </c>
      <c r="AK44" s="17">
        <v>-1</v>
      </c>
      <c r="AL44" s="17">
        <v>-1</v>
      </c>
      <c r="AM44" s="17">
        <v>-1</v>
      </c>
      <c r="AN44" s="17">
        <v>-1</v>
      </c>
      <c r="AO44" s="17">
        <v>-1</v>
      </c>
      <c r="AP44" s="17">
        <v>-1</v>
      </c>
      <c r="AQ44" s="17">
        <v>-1</v>
      </c>
      <c r="AR44" s="17">
        <v>0.79214486351793245</v>
      </c>
      <c r="AS44" s="17">
        <v>9.5057383622151903</v>
      </c>
      <c r="AT44" s="17">
        <v>16.357459870879747</v>
      </c>
      <c r="AU44" s="17">
        <v>-1</v>
      </c>
      <c r="AV44" s="17">
        <v>-1</v>
      </c>
      <c r="AW44" s="17">
        <v>-1</v>
      </c>
      <c r="AX44" s="17">
        <v>-1</v>
      </c>
      <c r="AY44" s="17">
        <v>0.15842897270358652</v>
      </c>
      <c r="AZ44" s="17">
        <v>-1.0089599334869928</v>
      </c>
      <c r="BA44" s="17">
        <v>1.521780446307506</v>
      </c>
      <c r="BB44" s="17">
        <v>-0.40532517385886085</v>
      </c>
      <c r="BC44" s="17">
        <v>0.58481235334604009</v>
      </c>
      <c r="BD44" s="17">
        <v>-13.674040498869285</v>
      </c>
      <c r="BE44" s="17">
        <v>20.725322550151354</v>
      </c>
      <c r="BF44" s="17">
        <v>-1</v>
      </c>
      <c r="BG44" s="22">
        <v>3281.2573937069701</v>
      </c>
    </row>
    <row r="45" spans="1:59" x14ac:dyDescent="0.25">
      <c r="A45">
        <v>94</v>
      </c>
      <c r="B45" t="s">
        <v>112</v>
      </c>
      <c r="C45" s="49">
        <v>0</v>
      </c>
      <c r="D45" s="22">
        <v>1553.3964453125</v>
      </c>
      <c r="E45" s="17">
        <v>98.642907983048914</v>
      </c>
      <c r="F45" s="17">
        <v>59.958997251402501</v>
      </c>
      <c r="G45" s="17">
        <v>0.78241376384021777</v>
      </c>
      <c r="H45" s="17">
        <v>6.7534399568898955</v>
      </c>
      <c r="I45" s="17">
        <v>82.008035538998612</v>
      </c>
      <c r="J45" s="17">
        <v>14.436372517141344</v>
      </c>
      <c r="K45" s="17">
        <v>-1</v>
      </c>
      <c r="L45" s="17">
        <v>-1</v>
      </c>
      <c r="M45" s="17">
        <v>-1</v>
      </c>
      <c r="N45" s="17">
        <v>0.16666666666666666</v>
      </c>
      <c r="O45" s="17">
        <v>-1</v>
      </c>
      <c r="P45" s="17">
        <v>-1</v>
      </c>
      <c r="Q45" s="17">
        <v>4.8185845151232582</v>
      </c>
      <c r="R45" s="17">
        <v>-1</v>
      </c>
      <c r="S45" s="17">
        <v>1.2915449396954721</v>
      </c>
      <c r="T45" s="17">
        <v>0.13578695297684404</v>
      </c>
      <c r="U45" s="17">
        <v>0.73849191053885976</v>
      </c>
      <c r="V45" s="17">
        <v>0.91714812765856168</v>
      </c>
      <c r="W45" s="17">
        <v>3.0804261787978549</v>
      </c>
      <c r="X45" s="17">
        <v>3.9629250357805583</v>
      </c>
      <c r="Y45" s="17">
        <v>0</v>
      </c>
      <c r="Z45" s="17">
        <v>49.680229676425029</v>
      </c>
      <c r="AA45" s="17">
        <v>1.469700529449252</v>
      </c>
      <c r="AB45" s="17">
        <v>2.7309052102260667</v>
      </c>
      <c r="AC45" s="17">
        <v>36.862104922528175</v>
      </c>
      <c r="AD45" s="17">
        <v>0.92311488817357468</v>
      </c>
      <c r="AE45" s="17">
        <v>9.231148881735747E-2</v>
      </c>
      <c r="AF45" s="17">
        <v>77.104255712741931</v>
      </c>
      <c r="AG45" s="17">
        <v>54.737927044859063</v>
      </c>
      <c r="AH45" s="17">
        <v>-1</v>
      </c>
      <c r="AI45" s="17">
        <v>-1</v>
      </c>
      <c r="AJ45" s="17">
        <v>-1</v>
      </c>
      <c r="AK45" s="17">
        <v>-1</v>
      </c>
      <c r="AL45" s="17">
        <v>-1</v>
      </c>
      <c r="AM45" s="17">
        <v>-1</v>
      </c>
      <c r="AN45" s="17">
        <v>-1</v>
      </c>
      <c r="AO45" s="17">
        <v>-1</v>
      </c>
      <c r="AP45" s="17">
        <v>-1</v>
      </c>
      <c r="AQ45" s="17">
        <v>-1</v>
      </c>
      <c r="AR45" s="17">
        <v>0.46155744408678734</v>
      </c>
      <c r="AS45" s="17">
        <v>5.5386893290414481</v>
      </c>
      <c r="AT45" s="17">
        <v>11.200296127753882</v>
      </c>
      <c r="AU45" s="17">
        <v>-1</v>
      </c>
      <c r="AV45" s="17">
        <v>-1</v>
      </c>
      <c r="AW45" s="17">
        <v>-1</v>
      </c>
      <c r="AX45" s="17">
        <v>-1</v>
      </c>
      <c r="AY45" s="17">
        <v>9.231148881735747E-2</v>
      </c>
      <c r="AZ45" s="17">
        <v>-0.43438416221773429</v>
      </c>
      <c r="BA45" s="17">
        <v>0.94720467503824746</v>
      </c>
      <c r="BB45" s="17">
        <v>-0.18052572864568212</v>
      </c>
      <c r="BC45" s="17">
        <v>0.36001290813286152</v>
      </c>
      <c r="BD45" s="17">
        <v>-5.8640570201739237</v>
      </c>
      <c r="BE45" s="17">
        <v>12.915339071455985</v>
      </c>
      <c r="BF45" s="17">
        <v>-1</v>
      </c>
      <c r="BG45" s="22">
        <v>1662.9289250957549</v>
      </c>
    </row>
    <row r="46" spans="1:59" x14ac:dyDescent="0.25">
      <c r="A46">
        <v>95</v>
      </c>
      <c r="B46" t="s">
        <v>113</v>
      </c>
      <c r="C46" s="49">
        <v>0</v>
      </c>
      <c r="D46" s="22">
        <v>1590.259296875</v>
      </c>
      <c r="E46" s="17">
        <v>131.56470719383708</v>
      </c>
      <c r="F46" s="17">
        <v>115.16180266939236</v>
      </c>
      <c r="G46" s="17">
        <v>1.1840677682714831</v>
      </c>
      <c r="H46" s="17">
        <v>9.7960179575317845</v>
      </c>
      <c r="I46" s="17">
        <v>111.40624212729635</v>
      </c>
      <c r="J46" s="17">
        <v>22.356983598674852</v>
      </c>
      <c r="K46" s="17">
        <v>-1</v>
      </c>
      <c r="L46" s="17">
        <v>-1</v>
      </c>
      <c r="M46" s="17">
        <v>-1</v>
      </c>
      <c r="N46" s="17">
        <v>0.16666666666666666</v>
      </c>
      <c r="O46" s="17">
        <v>-1</v>
      </c>
      <c r="P46" s="17">
        <v>-1</v>
      </c>
      <c r="Q46" s="17">
        <v>6.7171787138289165</v>
      </c>
      <c r="R46" s="17">
        <v>-1</v>
      </c>
      <c r="S46" s="17">
        <v>2.2563720620510375</v>
      </c>
      <c r="T46" s="17">
        <v>0.23719565680837798</v>
      </c>
      <c r="U46" s="17">
        <v>1.3239753350919314</v>
      </c>
      <c r="V46" s="17">
        <v>1.7615443309227021</v>
      </c>
      <c r="W46" s="17">
        <v>5.2791093817884986</v>
      </c>
      <c r="X46" s="17">
        <v>7.233781518371579</v>
      </c>
      <c r="Y46" s="17">
        <v>0</v>
      </c>
      <c r="Z46" s="17">
        <v>68.696412243607313</v>
      </c>
      <c r="AA46" s="17">
        <v>2.5277299894679404</v>
      </c>
      <c r="AB46" s="17">
        <v>4.4189362706761957</v>
      </c>
      <c r="AC46" s="17">
        <v>56.270002863796947</v>
      </c>
      <c r="AD46" s="17">
        <v>1.6549691688649142</v>
      </c>
      <c r="AE46" s="17">
        <v>0.16549691688649143</v>
      </c>
      <c r="AF46" s="17">
        <v>106.00087302203718</v>
      </c>
      <c r="AG46" s="17">
        <v>105.13381880688814</v>
      </c>
      <c r="AH46" s="17">
        <v>-1</v>
      </c>
      <c r="AI46" s="17">
        <v>-1</v>
      </c>
      <c r="AJ46" s="17">
        <v>-1</v>
      </c>
      <c r="AK46" s="17">
        <v>-1</v>
      </c>
      <c r="AL46" s="17">
        <v>-1</v>
      </c>
      <c r="AM46" s="17">
        <v>-1</v>
      </c>
      <c r="AN46" s="17">
        <v>-1</v>
      </c>
      <c r="AO46" s="17">
        <v>-1</v>
      </c>
      <c r="AP46" s="17">
        <v>-1</v>
      </c>
      <c r="AQ46" s="17">
        <v>-1</v>
      </c>
      <c r="AR46" s="17">
        <v>0.82748458443245709</v>
      </c>
      <c r="AS46" s="17">
        <v>9.9298150131894865</v>
      </c>
      <c r="AT46" s="17">
        <v>16.908759517146329</v>
      </c>
      <c r="AU46" s="17">
        <v>-1</v>
      </c>
      <c r="AV46" s="17">
        <v>-1</v>
      </c>
      <c r="AW46" s="17">
        <v>-1</v>
      </c>
      <c r="AX46" s="17">
        <v>-1</v>
      </c>
      <c r="AY46" s="17">
        <v>0.16549691688649143</v>
      </c>
      <c r="AZ46" s="17">
        <v>-1.0703819544333539</v>
      </c>
      <c r="BA46" s="17">
        <v>1.5832024672538672</v>
      </c>
      <c r="BB46" s="17">
        <v>-0.42935618408073761</v>
      </c>
      <c r="BC46" s="17">
        <v>0.60884336356791691</v>
      </c>
      <c r="BD46" s="17">
        <v>-14.508925979263761</v>
      </c>
      <c r="BE46" s="17">
        <v>21.56020803054583</v>
      </c>
      <c r="BF46" s="17">
        <v>-1</v>
      </c>
      <c r="BG46" s="22">
        <v>1034.7189926278754</v>
      </c>
    </row>
    <row r="47" spans="1:59" x14ac:dyDescent="0.25">
      <c r="A47">
        <v>97</v>
      </c>
      <c r="B47" t="s">
        <v>114</v>
      </c>
      <c r="C47" s="49">
        <v>0</v>
      </c>
      <c r="D47" s="22">
        <v>1448.46119140625</v>
      </c>
      <c r="E47" s="17">
        <v>28.146349395214841</v>
      </c>
      <c r="F47" s="17">
        <v>-58.248631118036123</v>
      </c>
      <c r="G47" s="17">
        <v>-7.7661497360823062E-2</v>
      </c>
      <c r="H47" s="17">
        <v>0.23826510550999069</v>
      </c>
      <c r="I47" s="17">
        <v>19.056664629414453</v>
      </c>
      <c r="J47" s="17">
        <v>-2.5242990301719095</v>
      </c>
      <c r="K47" s="17">
        <v>-1</v>
      </c>
      <c r="L47" s="17">
        <v>-1</v>
      </c>
      <c r="M47" s="17">
        <v>-1</v>
      </c>
      <c r="N47" s="17">
        <v>0.16666666666666666</v>
      </c>
      <c r="O47" s="17">
        <v>-1</v>
      </c>
      <c r="P47" s="17">
        <v>-1</v>
      </c>
      <c r="Q47" s="17">
        <v>0.75306074752444019</v>
      </c>
      <c r="R47" s="17">
        <v>-1</v>
      </c>
      <c r="S47" s="17">
        <v>-0.7744719059446632</v>
      </c>
      <c r="T47" s="17">
        <v>-8.1362923468347184E-2</v>
      </c>
      <c r="U47" s="17">
        <v>-0.51522348566239173</v>
      </c>
      <c r="V47" s="17">
        <v>-0.89098593067834309</v>
      </c>
      <c r="W47" s="17">
        <v>-1.6276882909886159</v>
      </c>
      <c r="X47" s="17">
        <v>-3.0410702252625996</v>
      </c>
      <c r="Y47" s="17">
        <v>0</v>
      </c>
      <c r="Z47" s="17">
        <v>8.9602368266715224</v>
      </c>
      <c r="AA47" s="17">
        <v>-0.79589362408717679</v>
      </c>
      <c r="AB47" s="17">
        <v>-0.88373261042229012</v>
      </c>
      <c r="AC47" s="17">
        <v>-4.6966812641944227</v>
      </c>
      <c r="AD47" s="17">
        <v>-0.64402935707798958</v>
      </c>
      <c r="AE47" s="17">
        <v>-6.4402935707798967E-2</v>
      </c>
      <c r="AF47" s="17">
        <v>15.226954837053171</v>
      </c>
      <c r="AG47" s="17">
        <v>-53.17649505099736</v>
      </c>
      <c r="AH47" s="17">
        <v>-1</v>
      </c>
      <c r="AI47" s="17">
        <v>-1</v>
      </c>
      <c r="AJ47" s="17">
        <v>-1</v>
      </c>
      <c r="AK47" s="17">
        <v>-1</v>
      </c>
      <c r="AL47" s="17">
        <v>-1</v>
      </c>
      <c r="AM47" s="17">
        <v>-1</v>
      </c>
      <c r="AN47" s="17">
        <v>-1</v>
      </c>
      <c r="AO47" s="17">
        <v>-1</v>
      </c>
      <c r="AP47" s="17">
        <v>-1</v>
      </c>
      <c r="AQ47" s="17">
        <v>-1</v>
      </c>
      <c r="AR47" s="17">
        <v>-0.32201467853899479</v>
      </c>
      <c r="AS47" s="17">
        <v>-3.8641761424679366</v>
      </c>
      <c r="AT47" s="17">
        <v>-1.0234289852083176</v>
      </c>
      <c r="AU47" s="17">
        <v>-1</v>
      </c>
      <c r="AV47" s="17">
        <v>-1</v>
      </c>
      <c r="AW47" s="17">
        <v>-1</v>
      </c>
      <c r="AX47" s="17">
        <v>-1</v>
      </c>
      <c r="AY47" s="17">
        <v>-6.4402935707798967E-2</v>
      </c>
      <c r="AZ47" s="17">
        <v>0.92749935251949545</v>
      </c>
      <c r="BA47" s="17">
        <v>-0.41467883969898295</v>
      </c>
      <c r="BB47" s="17">
        <v>0.35230331473984988</v>
      </c>
      <c r="BC47" s="17">
        <v>-0.17281613525267026</v>
      </c>
      <c r="BD47" s="17">
        <v>12.647492338249933</v>
      </c>
      <c r="BE47" s="17">
        <v>-5.5962102869678905</v>
      </c>
      <c r="BF47" s="17">
        <v>-1</v>
      </c>
      <c r="BG47" s="22">
        <v>-5.1430779897871162</v>
      </c>
    </row>
    <row r="48" spans="1:59" x14ac:dyDescent="0.25">
      <c r="A48">
        <v>100</v>
      </c>
      <c r="B48" t="s">
        <v>115</v>
      </c>
      <c r="C48" s="49">
        <v>0</v>
      </c>
      <c r="D48" s="22">
        <v>1512.9263671874999</v>
      </c>
      <c r="E48" s="17">
        <v>97.85777314732286</v>
      </c>
      <c r="F48" s="17">
        <v>58.642494307988997</v>
      </c>
      <c r="G48" s="17">
        <v>0.77283492676728782</v>
      </c>
      <c r="H48" s="17">
        <v>6.6808790994646161</v>
      </c>
      <c r="I48" s="17">
        <v>81.306933027785306</v>
      </c>
      <c r="J48" s="17">
        <v>14.247477990431758</v>
      </c>
      <c r="K48" s="17">
        <v>-1</v>
      </c>
      <c r="L48" s="17">
        <v>-1</v>
      </c>
      <c r="M48" s="17">
        <v>-1</v>
      </c>
      <c r="N48" s="17">
        <v>0.16666666666666666</v>
      </c>
      <c r="O48" s="17">
        <v>-1</v>
      </c>
      <c r="P48" s="17">
        <v>-1</v>
      </c>
      <c r="Q48" s="17">
        <v>4.7733059313263331</v>
      </c>
      <c r="R48" s="17">
        <v>-1</v>
      </c>
      <c r="S48" s="17">
        <v>1.2685352803702172</v>
      </c>
      <c r="T48" s="17">
        <v>0.13336850963739641</v>
      </c>
      <c r="U48" s="17">
        <v>0.72452902140836017</v>
      </c>
      <c r="V48" s="17">
        <v>0.89701056257310774</v>
      </c>
      <c r="W48" s="17">
        <v>3.0279909286968207</v>
      </c>
      <c r="X48" s="17">
        <v>3.8849200837820335</v>
      </c>
      <c r="Y48" s="17">
        <v>0</v>
      </c>
      <c r="Z48" s="17">
        <v>49.226722646616977</v>
      </c>
      <c r="AA48" s="17">
        <v>1.4444681361354357</v>
      </c>
      <c r="AB48" s="17">
        <v>2.6906482370010827</v>
      </c>
      <c r="AC48" s="17">
        <v>36.399256076863843</v>
      </c>
      <c r="AD48" s="17">
        <v>0.90566127676045016</v>
      </c>
      <c r="AE48" s="17">
        <v>9.0566127676045022E-2</v>
      </c>
      <c r="AF48" s="17">
        <v>76.415115342894296</v>
      </c>
      <c r="AG48" s="17">
        <v>53.536061680620925</v>
      </c>
      <c r="AH48" s="17">
        <v>-1</v>
      </c>
      <c r="AI48" s="17">
        <v>-1</v>
      </c>
      <c r="AJ48" s="17">
        <v>-1</v>
      </c>
      <c r="AK48" s="17">
        <v>-1</v>
      </c>
      <c r="AL48" s="17">
        <v>-1</v>
      </c>
      <c r="AM48" s="17">
        <v>-1</v>
      </c>
      <c r="AN48" s="17">
        <v>-1</v>
      </c>
      <c r="AO48" s="17">
        <v>-1</v>
      </c>
      <c r="AP48" s="17">
        <v>-1</v>
      </c>
      <c r="AQ48" s="17">
        <v>-1</v>
      </c>
      <c r="AR48" s="17">
        <v>0.45283063838022508</v>
      </c>
      <c r="AS48" s="17">
        <v>5.4339676605627014</v>
      </c>
      <c r="AT48" s="17">
        <v>11.064157958731512</v>
      </c>
      <c r="AU48" s="17">
        <v>-1</v>
      </c>
      <c r="AV48" s="17">
        <v>-1</v>
      </c>
      <c r="AW48" s="17">
        <v>-1</v>
      </c>
      <c r="AX48" s="17">
        <v>-1</v>
      </c>
      <c r="AY48" s="17">
        <v>9.0566127676045022E-2</v>
      </c>
      <c r="AZ48" s="17">
        <v>-0.41921658225297603</v>
      </c>
      <c r="BA48" s="17">
        <v>0.93203709507348909</v>
      </c>
      <c r="BB48" s="17">
        <v>-0.17459150076521979</v>
      </c>
      <c r="BC48" s="17">
        <v>0.35407868025239919</v>
      </c>
      <c r="BD48" s="17">
        <v>-5.6578900447115341</v>
      </c>
      <c r="BE48" s="17">
        <v>12.709172095993596</v>
      </c>
      <c r="BF48" s="17">
        <v>-1</v>
      </c>
      <c r="BG48" s="22">
        <v>1115.7131625952406</v>
      </c>
    </row>
    <row r="49" spans="1:59" x14ac:dyDescent="0.25">
      <c r="A49">
        <v>101</v>
      </c>
      <c r="B49" t="s">
        <v>116</v>
      </c>
      <c r="C49" s="49">
        <v>0</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25">
      <c r="A50">
        <v>102</v>
      </c>
      <c r="B50" t="s">
        <v>117</v>
      </c>
      <c r="C50" s="49">
        <v>0</v>
      </c>
      <c r="D50" s="22">
        <v>1585.50712890625</v>
      </c>
      <c r="E50" s="17">
        <v>90.118312144602058</v>
      </c>
      <c r="F50" s="17">
        <v>45.665076001114862</v>
      </c>
      <c r="G50" s="17">
        <v>0.67841160913573595</v>
      </c>
      <c r="H50" s="17">
        <v>5.9656109686758327</v>
      </c>
      <c r="I50" s="17">
        <v>74.395820060256426</v>
      </c>
      <c r="J50" s="17">
        <v>12.385451550419971</v>
      </c>
      <c r="K50" s="17">
        <v>-1</v>
      </c>
      <c r="L50" s="17">
        <v>-1</v>
      </c>
      <c r="M50" s="17">
        <v>-1</v>
      </c>
      <c r="N50" s="17">
        <v>0.16666666666666666</v>
      </c>
      <c r="O50" s="17">
        <v>-1</v>
      </c>
      <c r="P50" s="17">
        <v>-1</v>
      </c>
      <c r="Q50" s="17">
        <v>4.3269726168318066</v>
      </c>
      <c r="R50" s="17">
        <v>-1</v>
      </c>
      <c r="S50" s="17">
        <v>1.0417177288740862</v>
      </c>
      <c r="T50" s="17">
        <v>0.10952872179301174</v>
      </c>
      <c r="U50" s="17">
        <v>0.58688994211456957</v>
      </c>
      <c r="V50" s="17">
        <v>0.69850465941254158</v>
      </c>
      <c r="W50" s="17">
        <v>2.5111108275233964</v>
      </c>
      <c r="X50" s="17">
        <v>3.1159868298481372</v>
      </c>
      <c r="Y50" s="17">
        <v>0</v>
      </c>
      <c r="Z50" s="17">
        <v>44.756280358301872</v>
      </c>
      <c r="AA50" s="17">
        <v>1.1957400003152932</v>
      </c>
      <c r="AB50" s="17">
        <v>2.2938154126439589</v>
      </c>
      <c r="AC50" s="17">
        <v>31.836726905857489</v>
      </c>
      <c r="AD50" s="17">
        <v>0.73361242764321211</v>
      </c>
      <c r="AE50" s="17">
        <v>7.3361242764321197E-2</v>
      </c>
      <c r="AF50" s="17">
        <v>69.621919097940861</v>
      </c>
      <c r="AG50" s="17">
        <v>41.688682486905684</v>
      </c>
      <c r="AH50" s="17">
        <v>-1</v>
      </c>
      <c r="AI50" s="17">
        <v>-1</v>
      </c>
      <c r="AJ50" s="17">
        <v>-1</v>
      </c>
      <c r="AK50" s="17">
        <v>-1</v>
      </c>
      <c r="AL50" s="17">
        <v>-1</v>
      </c>
      <c r="AM50" s="17">
        <v>-1</v>
      </c>
      <c r="AN50" s="17">
        <v>-1</v>
      </c>
      <c r="AO50" s="17">
        <v>-1</v>
      </c>
      <c r="AP50" s="17">
        <v>-1</v>
      </c>
      <c r="AQ50" s="17">
        <v>-1</v>
      </c>
      <c r="AR50" s="17">
        <v>0.36680621382160605</v>
      </c>
      <c r="AS50" s="17">
        <v>4.4016745658592722</v>
      </c>
      <c r="AT50" s="17">
        <v>9.7221769356170533</v>
      </c>
      <c r="AU50" s="17">
        <v>-1</v>
      </c>
      <c r="AV50" s="17">
        <v>-1</v>
      </c>
      <c r="AW50" s="17">
        <v>-1</v>
      </c>
      <c r="AX50" s="17">
        <v>-1</v>
      </c>
      <c r="AY50" s="17">
        <v>7.3361242764321197E-2</v>
      </c>
      <c r="AZ50" s="17">
        <v>-0.26970227171504141</v>
      </c>
      <c r="BA50" s="17">
        <v>0.78252278453555446</v>
      </c>
      <c r="BB50" s="17">
        <v>-0.11609489206535885</v>
      </c>
      <c r="BC50" s="17">
        <v>0.29558207155253818</v>
      </c>
      <c r="BD50" s="17">
        <v>-3.6256005652051213</v>
      </c>
      <c r="BE50" s="17">
        <v>10.67688261648718</v>
      </c>
      <c r="BF50" s="17">
        <v>-1</v>
      </c>
      <c r="BG50" s="22">
        <v>1291.0564048160024</v>
      </c>
    </row>
    <row r="51" spans="1:59" x14ac:dyDescent="0.25">
      <c r="A51">
        <v>103</v>
      </c>
      <c r="B51" t="s">
        <v>118</v>
      </c>
      <c r="C51" s="49">
        <v>0</v>
      </c>
      <c r="D51" s="22">
        <v>1529.23755859375</v>
      </c>
      <c r="E51" s="17">
        <v>97.324400651186409</v>
      </c>
      <c r="F51" s="17">
        <v>57.748142880504446</v>
      </c>
      <c r="G51" s="17">
        <v>0.76632765182903029</v>
      </c>
      <c r="H51" s="17">
        <v>6.6315856992922324</v>
      </c>
      <c r="I51" s="17">
        <v>80.830646943615363</v>
      </c>
      <c r="J51" s="17">
        <v>14.119154624007145</v>
      </c>
      <c r="K51" s="17">
        <v>-1</v>
      </c>
      <c r="L51" s="17">
        <v>-1</v>
      </c>
      <c r="M51" s="17">
        <v>-1</v>
      </c>
      <c r="N51" s="17">
        <v>0.16666666666666666</v>
      </c>
      <c r="O51" s="17">
        <v>-1</v>
      </c>
      <c r="P51" s="17">
        <v>-1</v>
      </c>
      <c r="Q51" s="17">
        <v>4.7425464360621135</v>
      </c>
      <c r="R51" s="17">
        <v>-1</v>
      </c>
      <c r="S51" s="17">
        <v>1.2529039278036083</v>
      </c>
      <c r="T51" s="17">
        <v>0.1317255674292177</v>
      </c>
      <c r="U51" s="17">
        <v>0.71504349014681046</v>
      </c>
      <c r="V51" s="17">
        <v>0.88333033483769419</v>
      </c>
      <c r="W51" s="17">
        <v>2.9923696328896301</v>
      </c>
      <c r="X51" s="17">
        <v>3.8319282993581743</v>
      </c>
      <c r="Y51" s="17">
        <v>0</v>
      </c>
      <c r="Z51" s="17">
        <v>48.918637760432482</v>
      </c>
      <c r="AA51" s="17">
        <v>1.4273267943010213</v>
      </c>
      <c r="AB51" s="17">
        <v>2.6633001162467012</v>
      </c>
      <c r="AC51" s="17">
        <v>36.084824933431562</v>
      </c>
      <c r="AD51" s="17">
        <v>0.89380436268351315</v>
      </c>
      <c r="AE51" s="17">
        <v>8.9380436268351307E-2</v>
      </c>
      <c r="AF51" s="17">
        <v>75.946955604555683</v>
      </c>
      <c r="AG51" s="17">
        <v>52.719587999701091</v>
      </c>
      <c r="AH51" s="17">
        <v>-1</v>
      </c>
      <c r="AI51" s="17">
        <v>-1</v>
      </c>
      <c r="AJ51" s="17">
        <v>-1</v>
      </c>
      <c r="AK51" s="17">
        <v>-1</v>
      </c>
      <c r="AL51" s="17">
        <v>-1</v>
      </c>
      <c r="AM51" s="17">
        <v>-1</v>
      </c>
      <c r="AN51" s="17">
        <v>-1</v>
      </c>
      <c r="AO51" s="17">
        <v>-1</v>
      </c>
      <c r="AP51" s="17">
        <v>-1</v>
      </c>
      <c r="AQ51" s="17">
        <v>-1</v>
      </c>
      <c r="AR51" s="17">
        <v>0.44690218134175658</v>
      </c>
      <c r="AS51" s="17">
        <v>5.3628261761010787</v>
      </c>
      <c r="AT51" s="17">
        <v>10.971674028931403</v>
      </c>
      <c r="AU51" s="17">
        <v>-1</v>
      </c>
      <c r="AV51" s="17">
        <v>-1</v>
      </c>
      <c r="AW51" s="17">
        <v>-1</v>
      </c>
      <c r="AX51" s="17">
        <v>-1</v>
      </c>
      <c r="AY51" s="17">
        <v>8.9380436268351307E-2</v>
      </c>
      <c r="AZ51" s="17">
        <v>-0.40891265785931291</v>
      </c>
      <c r="BA51" s="17">
        <v>0.92173317067982596</v>
      </c>
      <c r="BB51" s="17">
        <v>-0.17056014997906122</v>
      </c>
      <c r="BC51" s="17">
        <v>0.35004732946624062</v>
      </c>
      <c r="BD51" s="17">
        <v>-5.5178328350201724</v>
      </c>
      <c r="BE51" s="17">
        <v>12.569114886302232</v>
      </c>
      <c r="BF51" s="17">
        <v>-1</v>
      </c>
      <c r="BG51" s="22">
        <v>2824.6449679997468</v>
      </c>
    </row>
    <row r="52" spans="1:59" x14ac:dyDescent="0.25">
      <c r="A52">
        <v>107</v>
      </c>
      <c r="B52" t="s">
        <v>119</v>
      </c>
      <c r="C52" s="49">
        <v>0</v>
      </c>
      <c r="D52" s="22">
        <v>1612.1271484375002</v>
      </c>
      <c r="E52" s="17">
        <v>125.06454329043115</v>
      </c>
      <c r="F52" s="17">
        <v>104.26242014028759</v>
      </c>
      <c r="G52" s="17">
        <v>1.1047641784358757</v>
      </c>
      <c r="H52" s="17">
        <v>9.1952836062151455</v>
      </c>
      <c r="I52" s="17">
        <v>105.60178532751414</v>
      </c>
      <c r="J52" s="17">
        <v>20.7931179692341</v>
      </c>
      <c r="K52" s="17">
        <v>-1</v>
      </c>
      <c r="L52" s="17">
        <v>-1</v>
      </c>
      <c r="M52" s="17">
        <v>-1</v>
      </c>
      <c r="N52" s="17">
        <v>0.16666666666666666</v>
      </c>
      <c r="O52" s="17">
        <v>-1</v>
      </c>
      <c r="P52" s="17">
        <v>-1</v>
      </c>
      <c r="Q52" s="17">
        <v>6.3423154386286233</v>
      </c>
      <c r="R52" s="17">
        <v>-1</v>
      </c>
      <c r="S52" s="17">
        <v>2.0658741371469951</v>
      </c>
      <c r="T52" s="17">
        <v>0.21717326398845832</v>
      </c>
      <c r="U52" s="17">
        <v>1.208375996247921</v>
      </c>
      <c r="V52" s="17">
        <v>1.5948245934779761</v>
      </c>
      <c r="W52" s="17">
        <v>4.8449957691150614</v>
      </c>
      <c r="X52" s="17">
        <v>6.5879752820467905</v>
      </c>
      <c r="Y52" s="17">
        <v>0</v>
      </c>
      <c r="Z52" s="17">
        <v>64.941808714427452</v>
      </c>
      <c r="AA52" s="17">
        <v>2.3188299575857245</v>
      </c>
      <c r="AB52" s="17">
        <v>4.0856471178959177</v>
      </c>
      <c r="AC52" s="17">
        <v>52.4380580532751</v>
      </c>
      <c r="AD52" s="17">
        <v>1.510469995309901</v>
      </c>
      <c r="AE52" s="17">
        <v>0.15104699953099013</v>
      </c>
      <c r="AF52" s="17">
        <v>100.29545128728383</v>
      </c>
      <c r="AG52" s="17">
        <v>95.183525555474674</v>
      </c>
      <c r="AH52" s="17">
        <v>-1</v>
      </c>
      <c r="AI52" s="17">
        <v>-1</v>
      </c>
      <c r="AJ52" s="17">
        <v>-1</v>
      </c>
      <c r="AK52" s="17">
        <v>-1</v>
      </c>
      <c r="AL52" s="17">
        <v>-1</v>
      </c>
      <c r="AM52" s="17">
        <v>-1</v>
      </c>
      <c r="AN52" s="17">
        <v>-1</v>
      </c>
      <c r="AO52" s="17">
        <v>-1</v>
      </c>
      <c r="AP52" s="17">
        <v>-1</v>
      </c>
      <c r="AQ52" s="17">
        <v>-1</v>
      </c>
      <c r="AR52" s="17">
        <v>0.7552349976549505</v>
      </c>
      <c r="AS52" s="17">
        <v>9.0628199718594047</v>
      </c>
      <c r="AT52" s="17">
        <v>15.781665963417227</v>
      </c>
      <c r="AU52" s="17">
        <v>-1</v>
      </c>
      <c r="AV52" s="17">
        <v>-1</v>
      </c>
      <c r="AW52" s="17">
        <v>-1</v>
      </c>
      <c r="AX52" s="17">
        <v>-1</v>
      </c>
      <c r="AY52" s="17">
        <v>0.15104699953099013</v>
      </c>
      <c r="AZ52" s="17">
        <v>-0.94480893015431811</v>
      </c>
      <c r="BA52" s="17">
        <v>1.4576294429748311</v>
      </c>
      <c r="BB52" s="17">
        <v>-0.38022646507203317</v>
      </c>
      <c r="BC52" s="17">
        <v>0.55971364455921246</v>
      </c>
      <c r="BD52" s="17">
        <v>-12.802061029454567</v>
      </c>
      <c r="BE52" s="17">
        <v>19.853343080736636</v>
      </c>
      <c r="BF52" s="17">
        <v>-1</v>
      </c>
      <c r="BG52" s="22">
        <v>2631.6573353100603</v>
      </c>
    </row>
    <row r="53" spans="1:59" x14ac:dyDescent="0.25">
      <c r="A53">
        <v>108</v>
      </c>
      <c r="B53" t="s">
        <v>2895</v>
      </c>
      <c r="C53" s="49">
        <v>0</v>
      </c>
      <c r="D53" s="22">
        <v>1575.6392871093749</v>
      </c>
      <c r="E53" s="17">
        <v>131.90991829187988</v>
      </c>
      <c r="F53" s="17">
        <v>115.74064773649738</v>
      </c>
      <c r="G53" s="17">
        <v>1.1882794281207893</v>
      </c>
      <c r="H53" s="17">
        <v>9.8279217938244923</v>
      </c>
      <c r="I53" s="17">
        <v>111.71450557036812</v>
      </c>
      <c r="J53" s="17">
        <v>22.44003746918537</v>
      </c>
      <c r="K53" s="17">
        <v>-1</v>
      </c>
      <c r="L53" s="17">
        <v>-1</v>
      </c>
      <c r="M53" s="17">
        <v>-1</v>
      </c>
      <c r="N53" s="17">
        <v>0.16666666666666666</v>
      </c>
      <c r="O53" s="17">
        <v>-1</v>
      </c>
      <c r="P53" s="17">
        <v>-1</v>
      </c>
      <c r="Q53" s="17">
        <v>6.7370869753390608</v>
      </c>
      <c r="R53" s="17">
        <v>-1</v>
      </c>
      <c r="S53" s="17">
        <v>2.2664890373778506</v>
      </c>
      <c r="T53" s="17">
        <v>0.23825900725823154</v>
      </c>
      <c r="U53" s="17">
        <v>1.33011459177659</v>
      </c>
      <c r="V53" s="17">
        <v>1.7703984928306109</v>
      </c>
      <c r="W53" s="17">
        <v>5.3021643138076433</v>
      </c>
      <c r="X53" s="17">
        <v>7.2680790350615423</v>
      </c>
      <c r="Y53" s="17">
        <v>0</v>
      </c>
      <c r="Z53" s="17">
        <v>68.895811955104492</v>
      </c>
      <c r="AA53" s="17">
        <v>2.5388242650060464</v>
      </c>
      <c r="AB53" s="17">
        <v>4.4366366111763389</v>
      </c>
      <c r="AC53" s="17">
        <v>56.473510020745167</v>
      </c>
      <c r="AD53" s="17">
        <v>1.6626432397207376</v>
      </c>
      <c r="AE53" s="17">
        <v>0.16626432397207375</v>
      </c>
      <c r="AF53" s="17">
        <v>106.30387690488072</v>
      </c>
      <c r="AG53" s="17">
        <v>105.66225958318432</v>
      </c>
      <c r="AH53" s="17">
        <v>-1</v>
      </c>
      <c r="AI53" s="17">
        <v>-1</v>
      </c>
      <c r="AJ53" s="17">
        <v>-1</v>
      </c>
      <c r="AK53" s="17">
        <v>-1</v>
      </c>
      <c r="AL53" s="17">
        <v>-1</v>
      </c>
      <c r="AM53" s="17">
        <v>-1</v>
      </c>
      <c r="AN53" s="17">
        <v>-1</v>
      </c>
      <c r="AO53" s="17">
        <v>-1</v>
      </c>
      <c r="AP53" s="17">
        <v>-1</v>
      </c>
      <c r="AQ53" s="17">
        <v>-1</v>
      </c>
      <c r="AR53" s="17">
        <v>0.83132161986036879</v>
      </c>
      <c r="AS53" s="17">
        <v>9.9758594383244237</v>
      </c>
      <c r="AT53" s="17">
        <v>16.968617269821749</v>
      </c>
      <c r="AU53" s="17">
        <v>-1</v>
      </c>
      <c r="AV53" s="17">
        <v>-1</v>
      </c>
      <c r="AW53" s="17">
        <v>-1</v>
      </c>
      <c r="AX53" s="17">
        <v>-1</v>
      </c>
      <c r="AY53" s="17">
        <v>0.16626432397207375</v>
      </c>
      <c r="AZ53" s="17">
        <v>-1.0770508942078121</v>
      </c>
      <c r="BA53" s="17">
        <v>1.5898714070283251</v>
      </c>
      <c r="BB53" s="17">
        <v>-0.43196536817171749</v>
      </c>
      <c r="BC53" s="17">
        <v>0.61145254765889678</v>
      </c>
      <c r="BD53" s="17">
        <v>-14.599574266336283</v>
      </c>
      <c r="BE53" s="17">
        <v>21.650856317618352</v>
      </c>
      <c r="BF53" s="17">
        <v>-1</v>
      </c>
      <c r="BG53" s="22">
        <v>430.45893446819656</v>
      </c>
    </row>
    <row r="54" spans="1:59" x14ac:dyDescent="0.25">
      <c r="A54">
        <v>111</v>
      </c>
      <c r="B54" t="s">
        <v>120</v>
      </c>
      <c r="C54" s="49">
        <v>0</v>
      </c>
      <c r="D54" s="22">
        <v>1611.3114355468751</v>
      </c>
      <c r="E54" s="17">
        <v>100.05148488972577</v>
      </c>
      <c r="F54" s="17">
        <v>62.320879006336369</v>
      </c>
      <c r="G54" s="17">
        <v>0.79959874669895448</v>
      </c>
      <c r="H54" s="17">
        <v>6.8836182949882225</v>
      </c>
      <c r="I54" s="17">
        <v>83.265853637968803</v>
      </c>
      <c r="J54" s="17">
        <v>14.775260127286323</v>
      </c>
      <c r="K54" s="17">
        <v>-1</v>
      </c>
      <c r="L54" s="17">
        <v>-1</v>
      </c>
      <c r="M54" s="17">
        <v>-1</v>
      </c>
      <c r="N54" s="17">
        <v>0.16666666666666666</v>
      </c>
      <c r="O54" s="17">
        <v>-1</v>
      </c>
      <c r="P54" s="17">
        <v>-1</v>
      </c>
      <c r="Q54" s="17">
        <v>4.8998168902533239</v>
      </c>
      <c r="R54" s="17">
        <v>-1</v>
      </c>
      <c r="S54" s="17">
        <v>1.3328255876571484</v>
      </c>
      <c r="T54" s="17">
        <v>0.14012577897595055</v>
      </c>
      <c r="U54" s="17">
        <v>0.76354213412437066</v>
      </c>
      <c r="V54" s="17">
        <v>0.95327607389832059</v>
      </c>
      <c r="W54" s="17">
        <v>3.1744980235655631</v>
      </c>
      <c r="X54" s="17">
        <v>4.1028703916504856</v>
      </c>
      <c r="Y54" s="17">
        <v>0</v>
      </c>
      <c r="Z54" s="17">
        <v>50.493847287230047</v>
      </c>
      <c r="AA54" s="17">
        <v>1.5149688896146269</v>
      </c>
      <c r="AB54" s="17">
        <v>2.8031285281036675</v>
      </c>
      <c r="AC54" s="17">
        <v>37.692482286540958</v>
      </c>
      <c r="AD54" s="17">
        <v>0.95442766765546339</v>
      </c>
      <c r="AE54" s="17">
        <v>9.5442766765546333E-2</v>
      </c>
      <c r="AF54" s="17">
        <v>78.340613044318587</v>
      </c>
      <c r="AG54" s="17">
        <v>56.894142410637713</v>
      </c>
      <c r="AH54" s="17">
        <v>-1</v>
      </c>
      <c r="AI54" s="17">
        <v>-1</v>
      </c>
      <c r="AJ54" s="17">
        <v>-1</v>
      </c>
      <c r="AK54" s="17">
        <v>-1</v>
      </c>
      <c r="AL54" s="17">
        <v>-1</v>
      </c>
      <c r="AM54" s="17">
        <v>-1</v>
      </c>
      <c r="AN54" s="17">
        <v>-1</v>
      </c>
      <c r="AO54" s="17">
        <v>-1</v>
      </c>
      <c r="AP54" s="17">
        <v>-1</v>
      </c>
      <c r="AQ54" s="17">
        <v>-1</v>
      </c>
      <c r="AR54" s="17">
        <v>0.47721383382773169</v>
      </c>
      <c r="AS54" s="17">
        <v>5.7265660059327796</v>
      </c>
      <c r="AT54" s="17">
        <v>11.444535807712615</v>
      </c>
      <c r="AU54" s="17">
        <v>-1</v>
      </c>
      <c r="AV54" s="17">
        <v>-1</v>
      </c>
      <c r="AW54" s="17">
        <v>-1</v>
      </c>
      <c r="AX54" s="17">
        <v>-1</v>
      </c>
      <c r="AY54" s="17">
        <v>9.5442766765546333E-2</v>
      </c>
      <c r="AZ54" s="17">
        <v>-0.46159567022422349</v>
      </c>
      <c r="BA54" s="17">
        <v>0.97441618304473643</v>
      </c>
      <c r="BB54" s="17">
        <v>-0.19117207366952427</v>
      </c>
      <c r="BC54" s="17">
        <v>0.37065925315670367</v>
      </c>
      <c r="BD54" s="17">
        <v>-6.2339323936022168</v>
      </c>
      <c r="BE54" s="17">
        <v>13.285214444884279</v>
      </c>
      <c r="BF54" s="17">
        <v>-1</v>
      </c>
      <c r="BG54" s="22">
        <v>2843.7672400808706</v>
      </c>
    </row>
    <row r="55" spans="1:59" x14ac:dyDescent="0.25">
      <c r="A55">
        <v>114</v>
      </c>
      <c r="B55" t="s">
        <v>2896</v>
      </c>
      <c r="C55" s="49">
        <v>0</v>
      </c>
      <c r="D55" s="22">
        <v>1569.1538378906253</v>
      </c>
      <c r="E55" s="17">
        <v>113.00209195233757</v>
      </c>
      <c r="F55" s="17">
        <v>84.036273026719499</v>
      </c>
      <c r="G55" s="17">
        <v>0.95759932112713786</v>
      </c>
      <c r="H55" s="17">
        <v>8.0804918890276376</v>
      </c>
      <c r="I55" s="17">
        <v>94.830368062981421</v>
      </c>
      <c r="J55" s="17">
        <v>17.891029139664468</v>
      </c>
      <c r="K55" s="17">
        <v>-1</v>
      </c>
      <c r="L55" s="17">
        <v>-1</v>
      </c>
      <c r="M55" s="17">
        <v>-1</v>
      </c>
      <c r="N55" s="17">
        <v>0.16666666666666666</v>
      </c>
      <c r="O55" s="17">
        <v>-1</v>
      </c>
      <c r="P55" s="17">
        <v>-1</v>
      </c>
      <c r="Q55" s="17">
        <v>5.6466760543397756</v>
      </c>
      <c r="R55" s="17">
        <v>-1</v>
      </c>
      <c r="S55" s="17">
        <v>1.7123642898093339</v>
      </c>
      <c r="T55" s="17">
        <v>0.18001741028207346</v>
      </c>
      <c r="U55" s="17">
        <v>0.99385657485440426</v>
      </c>
      <c r="V55" s="17">
        <v>1.2854402841110997</v>
      </c>
      <c r="W55" s="17">
        <v>4.0394046477383316</v>
      </c>
      <c r="X55" s="17">
        <v>5.3895429939896662</v>
      </c>
      <c r="Y55" s="17">
        <v>0</v>
      </c>
      <c r="Z55" s="17">
        <v>57.974334811063954</v>
      </c>
      <c r="AA55" s="17">
        <v>1.9311710452027484</v>
      </c>
      <c r="AB55" s="17">
        <v>3.4671574541475949</v>
      </c>
      <c r="AC55" s="17">
        <v>45.327060777812513</v>
      </c>
      <c r="AD55" s="17">
        <v>1.2423207185680054</v>
      </c>
      <c r="AE55" s="17">
        <v>0.12423207185680053</v>
      </c>
      <c r="AF55" s="17">
        <v>89.707814873576979</v>
      </c>
      <c r="AG55" s="17">
        <v>76.718617604146672</v>
      </c>
      <c r="AH55" s="17">
        <v>-1</v>
      </c>
      <c r="AI55" s="17">
        <v>-1</v>
      </c>
      <c r="AJ55" s="17">
        <v>-1</v>
      </c>
      <c r="AK55" s="17">
        <v>-1</v>
      </c>
      <c r="AL55" s="17">
        <v>-1</v>
      </c>
      <c r="AM55" s="17">
        <v>-1</v>
      </c>
      <c r="AN55" s="17">
        <v>-1</v>
      </c>
      <c r="AO55" s="17">
        <v>-1</v>
      </c>
      <c r="AP55" s="17">
        <v>-1</v>
      </c>
      <c r="AQ55" s="17">
        <v>-1</v>
      </c>
      <c r="AR55" s="17">
        <v>0.62116035928400271</v>
      </c>
      <c r="AS55" s="17">
        <v>7.4539243114080316</v>
      </c>
      <c r="AT55" s="17">
        <v>13.690101604830442</v>
      </c>
      <c r="AU55" s="17">
        <v>-1</v>
      </c>
      <c r="AV55" s="17">
        <v>-1</v>
      </c>
      <c r="AW55" s="17">
        <v>-1</v>
      </c>
      <c r="AX55" s="17">
        <v>-1</v>
      </c>
      <c r="AY55" s="17">
        <v>0.12423207185680053</v>
      </c>
      <c r="AZ55" s="17">
        <v>-0.71178119158461306</v>
      </c>
      <c r="BA55" s="17">
        <v>1.2246017044051263</v>
      </c>
      <c r="BB55" s="17">
        <v>-0.2890557109797886</v>
      </c>
      <c r="BC55" s="17">
        <v>0.4685428904669679</v>
      </c>
      <c r="BD55" s="17">
        <v>-9.6346062231253367</v>
      </c>
      <c r="BE55" s="17">
        <v>16.685888274407404</v>
      </c>
      <c r="BF55" s="17">
        <v>-1</v>
      </c>
      <c r="BG55" s="22">
        <v>928.06217164845339</v>
      </c>
    </row>
    <row r="56" spans="1:59" x14ac:dyDescent="0.25">
      <c r="A56">
        <v>115</v>
      </c>
      <c r="B56" t="s">
        <v>121</v>
      </c>
      <c r="C56" s="49">
        <v>0</v>
      </c>
      <c r="D56" s="22">
        <v>1581.3229394531249</v>
      </c>
      <c r="E56" s="17">
        <v>144.12752331826334</v>
      </c>
      <c r="F56" s="17">
        <v>136.22695435136461</v>
      </c>
      <c r="G56" s="17">
        <v>1.3373371983837949</v>
      </c>
      <c r="H56" s="17">
        <v>10.95705255717672</v>
      </c>
      <c r="I56" s="17">
        <v>122.62447055375662</v>
      </c>
      <c r="J56" s="17">
        <v>25.379454514474357</v>
      </c>
      <c r="K56" s="17">
        <v>-1</v>
      </c>
      <c r="L56" s="17">
        <v>-1</v>
      </c>
      <c r="M56" s="17">
        <v>-1</v>
      </c>
      <c r="N56" s="17">
        <v>0.16666666666666666</v>
      </c>
      <c r="O56" s="17">
        <v>-1</v>
      </c>
      <c r="P56" s="17">
        <v>-1</v>
      </c>
      <c r="Q56" s="17">
        <v>7.4416740447349365</v>
      </c>
      <c r="R56" s="17">
        <v>-1</v>
      </c>
      <c r="S56" s="17">
        <v>2.6245459170826408</v>
      </c>
      <c r="T56" s="17">
        <v>0.2758927793895305</v>
      </c>
      <c r="U56" s="17">
        <v>1.5473932764828549</v>
      </c>
      <c r="V56" s="17">
        <v>2.0837622683401356</v>
      </c>
      <c r="W56" s="17">
        <v>6.1181173782282743</v>
      </c>
      <c r="X56" s="17">
        <v>8.4819261989549339</v>
      </c>
      <c r="Y56" s="17">
        <v>0</v>
      </c>
      <c r="Z56" s="17">
        <v>75.952905227190854</v>
      </c>
      <c r="AA56" s="17">
        <v>2.9314694532602217</v>
      </c>
      <c r="AB56" s="17">
        <v>5.0630816191420243</v>
      </c>
      <c r="AC56" s="17">
        <v>63.675972739158233</v>
      </c>
      <c r="AD56" s="17">
        <v>1.9342415956035683</v>
      </c>
      <c r="AE56" s="17">
        <v>0.19342415956035686</v>
      </c>
      <c r="AF56" s="17">
        <v>117.0276971500341</v>
      </c>
      <c r="AG56" s="17">
        <v>124.36467303752184</v>
      </c>
      <c r="AH56" s="17">
        <v>-1</v>
      </c>
      <c r="AI56" s="17">
        <v>-1</v>
      </c>
      <c r="AJ56" s="17">
        <v>-1</v>
      </c>
      <c r="AK56" s="17">
        <v>-1</v>
      </c>
      <c r="AL56" s="17">
        <v>-1</v>
      </c>
      <c r="AM56" s="17">
        <v>-1</v>
      </c>
      <c r="AN56" s="17">
        <v>-1</v>
      </c>
      <c r="AO56" s="17">
        <v>-1</v>
      </c>
      <c r="AP56" s="17">
        <v>-1</v>
      </c>
      <c r="AQ56" s="17">
        <v>-1</v>
      </c>
      <c r="AR56" s="17">
        <v>0.96712079780178417</v>
      </c>
      <c r="AS56" s="17">
        <v>11.60544957362141</v>
      </c>
      <c r="AT56" s="17">
        <v>19.087084445707834</v>
      </c>
      <c r="AU56" s="17">
        <v>-1</v>
      </c>
      <c r="AV56" s="17">
        <v>-1</v>
      </c>
      <c r="AW56" s="17">
        <v>-1</v>
      </c>
      <c r="AX56" s="17">
        <v>-1</v>
      </c>
      <c r="AY56" s="17">
        <v>0.19342415956035686</v>
      </c>
      <c r="AZ56" s="17">
        <v>-1.3130759599458977</v>
      </c>
      <c r="BA56" s="17">
        <v>1.8258964727664109</v>
      </c>
      <c r="BB56" s="17">
        <v>-0.52430880917188016</v>
      </c>
      <c r="BC56" s="17">
        <v>0.70379598865905935</v>
      </c>
      <c r="BD56" s="17">
        <v>-17.80777056723565</v>
      </c>
      <c r="BE56" s="17">
        <v>24.859052618517723</v>
      </c>
      <c r="BF56" s="17">
        <v>-1</v>
      </c>
      <c r="BG56" s="22">
        <v>1988.9746301629239</v>
      </c>
    </row>
    <row r="57" spans="1:59" x14ac:dyDescent="0.25">
      <c r="A57">
        <v>116</v>
      </c>
      <c r="B57" t="s">
        <v>122</v>
      </c>
      <c r="C57" s="49">
        <v>0</v>
      </c>
      <c r="D57" s="22">
        <v>1544.3854101562499</v>
      </c>
      <c r="E57" s="17">
        <v>86.517014215891379</v>
      </c>
      <c r="F57" s="17">
        <v>39.626470773680012</v>
      </c>
      <c r="G57" s="17">
        <v>0.63447489337620744</v>
      </c>
      <c r="H57" s="17">
        <v>5.6327849957848439</v>
      </c>
      <c r="I57" s="17">
        <v>71.179966035499717</v>
      </c>
      <c r="J57" s="17">
        <v>11.519020159492152</v>
      </c>
      <c r="K57" s="17">
        <v>-1</v>
      </c>
      <c r="L57" s="17">
        <v>-1</v>
      </c>
      <c r="M57" s="17">
        <v>-1</v>
      </c>
      <c r="N57" s="17">
        <v>0.16666666666666666</v>
      </c>
      <c r="O57" s="17">
        <v>-1</v>
      </c>
      <c r="P57" s="17">
        <v>-1</v>
      </c>
      <c r="Q57" s="17">
        <v>4.1192864174390262</v>
      </c>
      <c r="R57" s="17">
        <v>-1</v>
      </c>
      <c r="S57" s="17">
        <v>0.93617580830480018</v>
      </c>
      <c r="T57" s="17">
        <v>9.8435678161846368E-2</v>
      </c>
      <c r="U57" s="17">
        <v>0.52284422484871385</v>
      </c>
      <c r="V57" s="17">
        <v>0.60613661238217653</v>
      </c>
      <c r="W57" s="17">
        <v>2.2705980531721548</v>
      </c>
      <c r="X57" s="17">
        <v>2.7581895964574121</v>
      </c>
      <c r="Y57" s="17">
        <v>0</v>
      </c>
      <c r="Z57" s="17">
        <v>42.676110363560618</v>
      </c>
      <c r="AA57" s="17">
        <v>1.0800027261012035</v>
      </c>
      <c r="AB57" s="17">
        <v>2.1091626018216911</v>
      </c>
      <c r="AC57" s="17">
        <v>29.71370737679068</v>
      </c>
      <c r="AD57" s="17">
        <v>0.65355528106089222</v>
      </c>
      <c r="AE57" s="17">
        <v>6.5355528106089231E-2</v>
      </c>
      <c r="AF57" s="17">
        <v>66.460933654939637</v>
      </c>
      <c r="AG57" s="17">
        <v>36.1759029618228</v>
      </c>
      <c r="AH57" s="17">
        <v>-1</v>
      </c>
      <c r="AI57" s="17">
        <v>-1</v>
      </c>
      <c r="AJ57" s="17">
        <v>-1</v>
      </c>
      <c r="AK57" s="17">
        <v>-1</v>
      </c>
      <c r="AL57" s="17">
        <v>-1</v>
      </c>
      <c r="AM57" s="17">
        <v>-1</v>
      </c>
      <c r="AN57" s="17">
        <v>-1</v>
      </c>
      <c r="AO57" s="17">
        <v>-1</v>
      </c>
      <c r="AP57" s="17">
        <v>-1</v>
      </c>
      <c r="AQ57" s="17">
        <v>-1</v>
      </c>
      <c r="AR57" s="17">
        <v>0.32677764053044611</v>
      </c>
      <c r="AS57" s="17">
        <v>3.9213316863653529</v>
      </c>
      <c r="AT57" s="17">
        <v>9.09773119227496</v>
      </c>
      <c r="AU57" s="17">
        <v>-1</v>
      </c>
      <c r="AV57" s="17">
        <v>-1</v>
      </c>
      <c r="AW57" s="17">
        <v>-1</v>
      </c>
      <c r="AX57" s="17">
        <v>-1</v>
      </c>
      <c r="AY57" s="17">
        <v>6.5355528106089231E-2</v>
      </c>
      <c r="AZ57" s="17">
        <v>-0.20013081490899504</v>
      </c>
      <c r="BA57" s="17">
        <v>0.71295132772950809</v>
      </c>
      <c r="BB57" s="17">
        <v>-8.8875462227370097E-2</v>
      </c>
      <c r="BC57" s="17">
        <v>0.26836264171454949</v>
      </c>
      <c r="BD57" s="17">
        <v>-2.6799429941528201</v>
      </c>
      <c r="BE57" s="17">
        <v>9.7312250454348774</v>
      </c>
      <c r="BF57" s="17">
        <v>-1</v>
      </c>
      <c r="BG57" s="22">
        <v>1833.1490060030674</v>
      </c>
    </row>
    <row r="58" spans="1:59" x14ac:dyDescent="0.25">
      <c r="A58">
        <v>117</v>
      </c>
      <c r="B58" t="s">
        <v>123</v>
      </c>
      <c r="C58" s="49">
        <v>0</v>
      </c>
      <c r="D58" s="22">
        <v>1481.8550781249999</v>
      </c>
      <c r="E58" s="17">
        <v>-2.5410106468952591</v>
      </c>
      <c r="F58" s="17">
        <v>-109.70476066764117</v>
      </c>
      <c r="G58" s="17">
        <v>-0.45205479729621995</v>
      </c>
      <c r="H58" s="17">
        <v>-2.5978097385193442</v>
      </c>
      <c r="I58" s="17">
        <v>-8.3462529447805451</v>
      </c>
      <c r="J58" s="17">
        <v>-9.9073294185261567</v>
      </c>
      <c r="K58" s="17">
        <v>-1</v>
      </c>
      <c r="L58" s="17">
        <v>-1</v>
      </c>
      <c r="M58" s="17">
        <v>-1</v>
      </c>
      <c r="N58" s="17">
        <v>0.16666666666666666</v>
      </c>
      <c r="O58" s="17">
        <v>-1</v>
      </c>
      <c r="P58" s="17">
        <v>-1</v>
      </c>
      <c r="Q58" s="17">
        <v>-1.0166737489562339</v>
      </c>
      <c r="R58" s="17">
        <v>-1</v>
      </c>
      <c r="S58" s="17">
        <v>-1.6738151372348897</v>
      </c>
      <c r="T58" s="17">
        <v>-0.17588890565896301</v>
      </c>
      <c r="U58" s="17">
        <v>-1.0609694982940499</v>
      </c>
      <c r="V58" s="17">
        <v>-1.6780720234477278</v>
      </c>
      <c r="W58" s="17">
        <v>-3.6771444169042331</v>
      </c>
      <c r="X58" s="17">
        <v>-6.0899300364982158</v>
      </c>
      <c r="Y58" s="17">
        <v>0</v>
      </c>
      <c r="Z58" s="17">
        <v>-8.7652962564169208</v>
      </c>
      <c r="AA58" s="17">
        <v>-1.782113446608703</v>
      </c>
      <c r="AB58" s="17">
        <v>-2.4571951232889391</v>
      </c>
      <c r="AC58" s="17">
        <v>-22.787343562780983</v>
      </c>
      <c r="AD58" s="17">
        <v>-1.3262118728675623</v>
      </c>
      <c r="AE58" s="17">
        <v>-0.13262118728675623</v>
      </c>
      <c r="AF58" s="17">
        <v>-11.708416880991663</v>
      </c>
      <c r="AG58" s="17">
        <v>-100.15196152665152</v>
      </c>
      <c r="AH58" s="17">
        <v>-1</v>
      </c>
      <c r="AI58" s="17">
        <v>-1</v>
      </c>
      <c r="AJ58" s="17">
        <v>-1</v>
      </c>
      <c r="AK58" s="17">
        <v>-1</v>
      </c>
      <c r="AL58" s="17">
        <v>-1</v>
      </c>
      <c r="AM58" s="17">
        <v>-1</v>
      </c>
      <c r="AN58" s="17">
        <v>-1</v>
      </c>
      <c r="AO58" s="17">
        <v>-1</v>
      </c>
      <c r="AP58" s="17">
        <v>-1</v>
      </c>
      <c r="AQ58" s="17">
        <v>-1</v>
      </c>
      <c r="AR58" s="17">
        <v>-0.66310593643378113</v>
      </c>
      <c r="AS58" s="17">
        <v>-7.9572712372053731</v>
      </c>
      <c r="AT58" s="17">
        <v>-6.3444526083669857</v>
      </c>
      <c r="AU58" s="17">
        <v>-1</v>
      </c>
      <c r="AV58" s="17">
        <v>-1</v>
      </c>
      <c r="AW58" s="17">
        <v>-1</v>
      </c>
      <c r="AX58" s="17">
        <v>-1</v>
      </c>
      <c r="AY58" s="17">
        <v>-0.13262118728675623</v>
      </c>
      <c r="AZ58" s="17">
        <v>1.5203312664360438</v>
      </c>
      <c r="BA58" s="17">
        <v>-1.0075107536155312</v>
      </c>
      <c r="BB58" s="17">
        <v>0.58424537010830468</v>
      </c>
      <c r="BC58" s="17">
        <v>-0.40475819062112489</v>
      </c>
      <c r="BD58" s="17">
        <v>20.705624415597605</v>
      </c>
      <c r="BE58" s="17">
        <v>-13.654342364315571</v>
      </c>
      <c r="BF58" s="17">
        <v>-1</v>
      </c>
      <c r="BG58" s="22">
        <v>81.39361157820673</v>
      </c>
    </row>
    <row r="59" spans="1:59" x14ac:dyDescent="0.25">
      <c r="A59">
        <v>118</v>
      </c>
      <c r="B59" t="s">
        <v>124</v>
      </c>
      <c r="C59" s="49">
        <v>0</v>
      </c>
      <c r="D59" s="22">
        <v>1783.2645019531249</v>
      </c>
      <c r="E59" s="17">
        <v>172.04644024070876</v>
      </c>
      <c r="F59" s="17">
        <v>183.04099779057438</v>
      </c>
      <c r="G59" s="17">
        <v>1.6779548149814136</v>
      </c>
      <c r="H59" s="17">
        <v>13.537272486412702</v>
      </c>
      <c r="I59" s="17">
        <v>147.55524915891303</v>
      </c>
      <c r="J59" s="17">
        <v>32.096428922357596</v>
      </c>
      <c r="K59" s="17">
        <v>-1</v>
      </c>
      <c r="L59" s="17">
        <v>-1</v>
      </c>
      <c r="M59" s="17">
        <v>-1</v>
      </c>
      <c r="N59" s="17">
        <v>0.16666666666666666</v>
      </c>
      <c r="O59" s="17">
        <v>-1</v>
      </c>
      <c r="P59" s="17">
        <v>-1</v>
      </c>
      <c r="Q59" s="17">
        <v>9.0517529278395497</v>
      </c>
      <c r="R59" s="17">
        <v>-1</v>
      </c>
      <c r="S59" s="17">
        <v>3.4427553989246946</v>
      </c>
      <c r="T59" s="17">
        <v>0.36189115266670263</v>
      </c>
      <c r="U59" s="17">
        <v>2.043905116097307</v>
      </c>
      <c r="V59" s="17">
        <v>2.7998418269820795</v>
      </c>
      <c r="W59" s="17">
        <v>7.9826829595333439</v>
      </c>
      <c r="X59" s="17">
        <v>11.25573481791937</v>
      </c>
      <c r="Y59" s="17">
        <v>0</v>
      </c>
      <c r="Z59" s="17">
        <v>92.079339201104503</v>
      </c>
      <c r="AA59" s="17">
        <v>3.8287180029713781</v>
      </c>
      <c r="AB59" s="17">
        <v>6.4945950864792277</v>
      </c>
      <c r="AC59" s="17">
        <v>80.134595999457574</v>
      </c>
      <c r="AD59" s="17">
        <v>2.554881395121634</v>
      </c>
      <c r="AE59" s="17">
        <v>0.25548813951216337</v>
      </c>
      <c r="AF59" s="17">
        <v>141.53310928843095</v>
      </c>
      <c r="AG59" s="17">
        <v>167.10227393011164</v>
      </c>
      <c r="AH59" s="17">
        <v>-1</v>
      </c>
      <c r="AI59" s="17">
        <v>-1</v>
      </c>
      <c r="AJ59" s="17">
        <v>-1</v>
      </c>
      <c r="AK59" s="17">
        <v>-1</v>
      </c>
      <c r="AL59" s="17">
        <v>-1</v>
      </c>
      <c r="AM59" s="17">
        <v>-1</v>
      </c>
      <c r="AN59" s="17">
        <v>-1</v>
      </c>
      <c r="AO59" s="17">
        <v>-1</v>
      </c>
      <c r="AP59" s="17">
        <v>-1</v>
      </c>
      <c r="AQ59" s="17">
        <v>-1</v>
      </c>
      <c r="AR59" s="17">
        <v>1.277440697560817</v>
      </c>
      <c r="AS59" s="17">
        <v>15.329288370729802</v>
      </c>
      <c r="AT59" s="17">
        <v>23.928074881948742</v>
      </c>
      <c r="AU59" s="17">
        <v>-1</v>
      </c>
      <c r="AV59" s="17">
        <v>-1</v>
      </c>
      <c r="AW59" s="17">
        <v>-1</v>
      </c>
      <c r="AX59" s="17">
        <v>-1</v>
      </c>
      <c r="AY59" s="17">
        <v>0.25548813951216337</v>
      </c>
      <c r="AZ59" s="17">
        <v>-1.8524258724472777</v>
      </c>
      <c r="BA59" s="17">
        <v>2.365246385267791</v>
      </c>
      <c r="BB59" s="17">
        <v>-0.73532634100802241</v>
      </c>
      <c r="BC59" s="17">
        <v>0.91481352049520148</v>
      </c>
      <c r="BD59" s="17">
        <v>-25.138942740692272</v>
      </c>
      <c r="BE59" s="17">
        <v>32.190224791974359</v>
      </c>
      <c r="BF59" s="17">
        <v>-1</v>
      </c>
      <c r="BG59" s="22">
        <v>5470.3432469193694</v>
      </c>
    </row>
    <row r="60" spans="1:59" x14ac:dyDescent="0.25">
      <c r="A60">
        <v>120</v>
      </c>
      <c r="B60" t="s">
        <v>125</v>
      </c>
      <c r="C60" s="49">
        <v>0</v>
      </c>
      <c r="D60" s="22">
        <v>1574.0293750000001</v>
      </c>
      <c r="E60" s="17">
        <v>78.858463320733421</v>
      </c>
      <c r="F60" s="17">
        <v>26.784721386221324</v>
      </c>
      <c r="G60" s="17">
        <v>0.54103869885094469</v>
      </c>
      <c r="H60" s="17">
        <v>4.9249944427470238</v>
      </c>
      <c r="I60" s="17">
        <v>64.341103434422081</v>
      </c>
      <c r="J60" s="17">
        <v>9.6764597726710502</v>
      </c>
      <c r="K60" s="17">
        <v>-1</v>
      </c>
      <c r="L60" s="17">
        <v>-1</v>
      </c>
      <c r="M60" s="17">
        <v>-1</v>
      </c>
      <c r="N60" s="17">
        <v>0.16666666666666666</v>
      </c>
      <c r="O60" s="17">
        <v>-1</v>
      </c>
      <c r="P60" s="17">
        <v>-1</v>
      </c>
      <c r="Q60" s="17">
        <v>3.6776191741957063</v>
      </c>
      <c r="R60" s="17">
        <v>-1</v>
      </c>
      <c r="S60" s="17">
        <v>0.71172945972347701</v>
      </c>
      <c r="T60" s="17">
        <v>7.4845116949405002E-2</v>
      </c>
      <c r="U60" s="17">
        <v>0.38664405618534009</v>
      </c>
      <c r="V60" s="17">
        <v>0.40970593564512142</v>
      </c>
      <c r="W60" s="17">
        <v>1.7591215356033678</v>
      </c>
      <c r="X60" s="17">
        <v>1.9972949478298243</v>
      </c>
      <c r="Y60" s="17">
        <v>0</v>
      </c>
      <c r="Z60" s="17">
        <v>38.252403108379454</v>
      </c>
      <c r="AA60" s="17">
        <v>0.83387485148995366</v>
      </c>
      <c r="AB60" s="17">
        <v>1.7164783591929218</v>
      </c>
      <c r="AC60" s="17">
        <v>25.198875936395666</v>
      </c>
      <c r="AD60" s="17">
        <v>0.48330507023167502</v>
      </c>
      <c r="AE60" s="17">
        <v>4.8330507023167511E-2</v>
      </c>
      <c r="AF60" s="17">
        <v>59.738755047865816</v>
      </c>
      <c r="AG60" s="17">
        <v>24.452378998409031</v>
      </c>
      <c r="AH60" s="17">
        <v>-1</v>
      </c>
      <c r="AI60" s="17">
        <v>-1</v>
      </c>
      <c r="AJ60" s="17">
        <v>-1</v>
      </c>
      <c r="AK60" s="17">
        <v>-1</v>
      </c>
      <c r="AL60" s="17">
        <v>-1</v>
      </c>
      <c r="AM60" s="17">
        <v>-1</v>
      </c>
      <c r="AN60" s="17">
        <v>-1</v>
      </c>
      <c r="AO60" s="17">
        <v>-1</v>
      </c>
      <c r="AP60" s="17">
        <v>-1</v>
      </c>
      <c r="AQ60" s="17">
        <v>-1</v>
      </c>
      <c r="AR60" s="17">
        <v>0.24165253511583751</v>
      </c>
      <c r="AS60" s="17">
        <v>2.8998304213900501</v>
      </c>
      <c r="AT60" s="17">
        <v>7.7697795478070653</v>
      </c>
      <c r="AU60" s="17">
        <v>-1</v>
      </c>
      <c r="AV60" s="17">
        <v>-1</v>
      </c>
      <c r="AW60" s="17">
        <v>-1</v>
      </c>
      <c r="AX60" s="17">
        <v>-1</v>
      </c>
      <c r="AY60" s="17">
        <v>4.8330507023167511E-2</v>
      </c>
      <c r="AZ60" s="17">
        <v>-5.217956140352753E-2</v>
      </c>
      <c r="BA60" s="17">
        <v>0.56500007422404042</v>
      </c>
      <c r="BB60" s="17">
        <v>-3.0990390545436217E-2</v>
      </c>
      <c r="BC60" s="17">
        <v>0.21047757003261564</v>
      </c>
      <c r="BD60" s="17">
        <v>-0.66889953686008319</v>
      </c>
      <c r="BE60" s="17">
        <v>7.7201815881421387</v>
      </c>
      <c r="BF60" s="17">
        <v>-1</v>
      </c>
      <c r="BG60" s="22">
        <v>1091.9618672136917</v>
      </c>
    </row>
    <row r="61" spans="1:59" x14ac:dyDescent="0.25">
      <c r="A61">
        <v>121</v>
      </c>
      <c r="B61" t="s">
        <v>126</v>
      </c>
      <c r="C61" s="49">
        <v>0</v>
      </c>
      <c r="D61" s="22">
        <v>1543.7508398437501</v>
      </c>
      <c r="E61" s="17">
        <v>92.313719300372298</v>
      </c>
      <c r="F61" s="17">
        <v>49.346303544521213</v>
      </c>
      <c r="G61" s="17">
        <v>0.70519611352525347</v>
      </c>
      <c r="H61" s="17">
        <v>6.1685068514868</v>
      </c>
      <c r="I61" s="17">
        <v>76.356254625133161</v>
      </c>
      <c r="J61" s="17">
        <v>12.913641584480246</v>
      </c>
      <c r="K61" s="17">
        <v>-1</v>
      </c>
      <c r="L61" s="17">
        <v>-1</v>
      </c>
      <c r="M61" s="17">
        <v>-1</v>
      </c>
      <c r="N61" s="17">
        <v>0.16666666666666666</v>
      </c>
      <c r="O61" s="17">
        <v>-1</v>
      </c>
      <c r="P61" s="17">
        <v>-1</v>
      </c>
      <c r="Q61" s="17">
        <v>4.45358134994067</v>
      </c>
      <c r="R61" s="17">
        <v>-1</v>
      </c>
      <c r="S61" s="17">
        <v>1.1060577230201687</v>
      </c>
      <c r="T61" s="17">
        <v>0.11629121349717655</v>
      </c>
      <c r="U61" s="17">
        <v>0.62593320617249126</v>
      </c>
      <c r="V61" s="17">
        <v>0.75481365562146818</v>
      </c>
      <c r="W61" s="17">
        <v>2.6577311506172729</v>
      </c>
      <c r="X61" s="17">
        <v>3.3341055809346423</v>
      </c>
      <c r="Y61" s="17">
        <v>0</v>
      </c>
      <c r="Z61" s="17">
        <v>46.02438429806908</v>
      </c>
      <c r="AA61" s="17">
        <v>1.2662952404061685</v>
      </c>
      <c r="AB61" s="17">
        <v>2.4063826343060195</v>
      </c>
      <c r="AC61" s="17">
        <v>33.130952587325034</v>
      </c>
      <c r="AD61" s="17">
        <v>0.782416507715614</v>
      </c>
      <c r="AE61" s="17">
        <v>7.8241650771561408E-2</v>
      </c>
      <c r="AF61" s="17">
        <v>71.548904923113867</v>
      </c>
      <c r="AG61" s="17">
        <v>45.049358514585414</v>
      </c>
      <c r="AH61" s="17">
        <v>-1</v>
      </c>
      <c r="AI61" s="17">
        <v>-1</v>
      </c>
      <c r="AJ61" s="17">
        <v>-1</v>
      </c>
      <c r="AK61" s="17">
        <v>-1</v>
      </c>
      <c r="AL61" s="17">
        <v>-1</v>
      </c>
      <c r="AM61" s="17">
        <v>-1</v>
      </c>
      <c r="AN61" s="17">
        <v>-1</v>
      </c>
      <c r="AO61" s="17">
        <v>-1</v>
      </c>
      <c r="AP61" s="17">
        <v>-1</v>
      </c>
      <c r="AQ61" s="17">
        <v>-1</v>
      </c>
      <c r="AR61" s="17">
        <v>0.391208253857807</v>
      </c>
      <c r="AS61" s="17">
        <v>4.694499046293684</v>
      </c>
      <c r="AT61" s="17">
        <v>10.102848760181789</v>
      </c>
      <c r="AU61" s="17">
        <v>-1</v>
      </c>
      <c r="AV61" s="17">
        <v>-1</v>
      </c>
      <c r="AW61" s="17">
        <v>-1</v>
      </c>
      <c r="AX61" s="17">
        <v>-1</v>
      </c>
      <c r="AY61" s="17">
        <v>7.8241650771561408E-2</v>
      </c>
      <c r="AZ61" s="17">
        <v>-0.31211411242715831</v>
      </c>
      <c r="BA61" s="17">
        <v>0.82493462524767147</v>
      </c>
      <c r="BB61" s="17">
        <v>-0.13268827928997556</v>
      </c>
      <c r="BC61" s="17">
        <v>0.31217545877715491</v>
      </c>
      <c r="BD61" s="17">
        <v>-4.2020881092778222</v>
      </c>
      <c r="BE61" s="17">
        <v>11.253370160559882</v>
      </c>
      <c r="BF61" s="17">
        <v>-1</v>
      </c>
      <c r="BG61" s="22">
        <v>214.24282089137773</v>
      </c>
    </row>
    <row r="62" spans="1:59" x14ac:dyDescent="0.25">
      <c r="A62">
        <v>122</v>
      </c>
      <c r="B62" t="s">
        <v>2897</v>
      </c>
      <c r="C62" s="49">
        <v>0</v>
      </c>
      <c r="D62" s="22">
        <v>1450</v>
      </c>
      <c r="E62" s="17">
        <v>42.510834345099084</v>
      </c>
      <c r="F62" s="17">
        <v>-34.162466733731819</v>
      </c>
      <c r="G62" s="17">
        <v>9.7588733186206644E-2</v>
      </c>
      <c r="H62" s="17">
        <v>1.5658069454695622</v>
      </c>
      <c r="I62" s="17">
        <v>31.883730774475264</v>
      </c>
      <c r="J62" s="17">
        <v>0.93163294809285269</v>
      </c>
      <c r="K62" s="17">
        <v>-1</v>
      </c>
      <c r="L62" s="17">
        <v>-1</v>
      </c>
      <c r="M62" s="17">
        <v>-1</v>
      </c>
      <c r="N62" s="17">
        <v>0.16666666666666666</v>
      </c>
      <c r="O62" s="17">
        <v>-1</v>
      </c>
      <c r="P62" s="17">
        <v>-1</v>
      </c>
      <c r="Q62" s="17">
        <v>1.5814579933319561</v>
      </c>
      <c r="R62" s="17">
        <v>-1</v>
      </c>
      <c r="S62" s="17">
        <v>-0.35349720193228051</v>
      </c>
      <c r="T62" s="17">
        <v>-3.7116137603193253E-2</v>
      </c>
      <c r="U62" s="17">
        <v>-0.25976454836216811</v>
      </c>
      <c r="V62" s="17">
        <v>-0.52255781179374472</v>
      </c>
      <c r="W62" s="17">
        <v>-0.66835579592337224</v>
      </c>
      <c r="X62" s="17">
        <v>-1.6139256024373154</v>
      </c>
      <c r="Y62" s="17">
        <v>0</v>
      </c>
      <c r="Z62" s="17">
        <v>17.257403896478259</v>
      </c>
      <c r="AA62" s="17">
        <v>-0.33425274724250115</v>
      </c>
      <c r="AB62" s="17">
        <v>-0.1472085642265627</v>
      </c>
      <c r="AC62" s="17">
        <v>3.7713995992259974</v>
      </c>
      <c r="AD62" s="17">
        <v>-0.32470568545271017</v>
      </c>
      <c r="AE62" s="17">
        <v>-3.2470568545271014E-2</v>
      </c>
      <c r="AF62" s="17">
        <v>27.835166854393844</v>
      </c>
      <c r="AG62" s="17">
        <v>-31.187689879181502</v>
      </c>
      <c r="AH62" s="17">
        <v>-1</v>
      </c>
      <c r="AI62" s="17">
        <v>-1</v>
      </c>
      <c r="AJ62" s="17">
        <v>-1</v>
      </c>
      <c r="AK62" s="17">
        <v>-1</v>
      </c>
      <c r="AL62" s="17">
        <v>-1</v>
      </c>
      <c r="AM62" s="17">
        <v>-1</v>
      </c>
      <c r="AN62" s="17">
        <v>-1</v>
      </c>
      <c r="AO62" s="17">
        <v>-1</v>
      </c>
      <c r="AP62" s="17">
        <v>-1</v>
      </c>
      <c r="AQ62" s="17">
        <v>-1</v>
      </c>
      <c r="AR62" s="17">
        <v>-0.16235284272635508</v>
      </c>
      <c r="AS62" s="17">
        <v>-1.948234112716261</v>
      </c>
      <c r="AT62" s="17">
        <v>1.4672956534688604</v>
      </c>
      <c r="AU62" s="17">
        <v>-1</v>
      </c>
      <c r="AV62" s="17">
        <v>-1</v>
      </c>
      <c r="AW62" s="17">
        <v>-1</v>
      </c>
      <c r="AX62" s="17">
        <v>-1</v>
      </c>
      <c r="AY62" s="17">
        <v>-3.2470568545271014E-2</v>
      </c>
      <c r="AZ62" s="17">
        <v>0.64999991647873501</v>
      </c>
      <c r="BA62" s="17">
        <v>-0.13717940365822218</v>
      </c>
      <c r="BB62" s="17">
        <v>0.24373326638725484</v>
      </c>
      <c r="BC62" s="17">
        <v>-6.4246086900075286E-2</v>
      </c>
      <c r="BD62" s="17">
        <v>8.8755511614786737</v>
      </c>
      <c r="BE62" s="17">
        <v>-1.8242691101966289</v>
      </c>
      <c r="BF62" s="17">
        <v>-1</v>
      </c>
      <c r="BG62" s="22">
        <v>1126.7116168046714</v>
      </c>
    </row>
    <row r="63" spans="1:59" x14ac:dyDescent="0.25">
      <c r="A63">
        <v>123</v>
      </c>
      <c r="B63" t="s">
        <v>127</v>
      </c>
      <c r="C63" s="49">
        <v>0</v>
      </c>
      <c r="D63" s="22">
        <v>1546.6412304687501</v>
      </c>
      <c r="E63" s="17">
        <v>102.89283084060847</v>
      </c>
      <c r="F63" s="17">
        <v>67.085207548877648</v>
      </c>
      <c r="G63" s="17">
        <v>0.83426386241269779</v>
      </c>
      <c r="H63" s="17">
        <v>7.1462107683526703</v>
      </c>
      <c r="I63" s="17">
        <v>85.803092709200996</v>
      </c>
      <c r="J63" s="17">
        <v>15.458855701177594</v>
      </c>
      <c r="K63" s="17">
        <v>-1</v>
      </c>
      <c r="L63" s="17">
        <v>-1</v>
      </c>
      <c r="M63" s="17">
        <v>-1</v>
      </c>
      <c r="N63" s="17">
        <v>0.16666666666666666</v>
      </c>
      <c r="O63" s="17">
        <v>-1</v>
      </c>
      <c r="P63" s="17">
        <v>-1</v>
      </c>
      <c r="Q63" s="17">
        <v>5.0636767967038185</v>
      </c>
      <c r="R63" s="17">
        <v>-1</v>
      </c>
      <c r="S63" s="17">
        <v>1.4160958737024036</v>
      </c>
      <c r="T63" s="17">
        <v>0.14887794978445157</v>
      </c>
      <c r="U63" s="17">
        <v>0.81407281584718694</v>
      </c>
      <c r="V63" s="17">
        <v>1.0261524594726268</v>
      </c>
      <c r="W63" s="17">
        <v>3.3642573856250979</v>
      </c>
      <c r="X63" s="17">
        <v>4.3851646479037392</v>
      </c>
      <c r="Y63" s="17">
        <v>0</v>
      </c>
      <c r="Z63" s="17">
        <v>52.135056292623766</v>
      </c>
      <c r="AA63" s="17">
        <v>1.6062830885407169</v>
      </c>
      <c r="AB63" s="17">
        <v>2.9488155905836093</v>
      </c>
      <c r="AC63" s="17">
        <v>39.367498645078811</v>
      </c>
      <c r="AD63" s="17">
        <v>1.0175910198089839</v>
      </c>
      <c r="AE63" s="17">
        <v>0.10175910198089837</v>
      </c>
      <c r="AF63" s="17">
        <v>80.834561994686624</v>
      </c>
      <c r="AG63" s="17">
        <v>61.243605879579633</v>
      </c>
      <c r="AH63" s="17">
        <v>-1</v>
      </c>
      <c r="AI63" s="17">
        <v>-1</v>
      </c>
      <c r="AJ63" s="17">
        <v>-1</v>
      </c>
      <c r="AK63" s="17">
        <v>-1</v>
      </c>
      <c r="AL63" s="17">
        <v>-1</v>
      </c>
      <c r="AM63" s="17">
        <v>-1</v>
      </c>
      <c r="AN63" s="17">
        <v>-1</v>
      </c>
      <c r="AO63" s="17">
        <v>-1</v>
      </c>
      <c r="AP63" s="17">
        <v>-1</v>
      </c>
      <c r="AQ63" s="17">
        <v>-1</v>
      </c>
      <c r="AR63" s="17">
        <v>0.50879550990449196</v>
      </c>
      <c r="AS63" s="17">
        <v>6.1055461188539022</v>
      </c>
      <c r="AT63" s="17">
        <v>11.937209954510074</v>
      </c>
      <c r="AU63" s="17">
        <v>-1</v>
      </c>
      <c r="AV63" s="17">
        <v>-1</v>
      </c>
      <c r="AW63" s="17">
        <v>-1</v>
      </c>
      <c r="AX63" s="17">
        <v>-1</v>
      </c>
      <c r="AY63" s="17">
        <v>0.10175910198089837</v>
      </c>
      <c r="AZ63" s="17">
        <v>-0.51648604058678904</v>
      </c>
      <c r="BA63" s="17">
        <v>1.0293065534073023</v>
      </c>
      <c r="BB63" s="17">
        <v>-0.21264761340172122</v>
      </c>
      <c r="BC63" s="17">
        <v>0.39213479288890063</v>
      </c>
      <c r="BD63" s="17">
        <v>-6.9800357051360642</v>
      </c>
      <c r="BE63" s="17">
        <v>14.031317756418126</v>
      </c>
      <c r="BF63" s="17">
        <v>-1</v>
      </c>
      <c r="BG63" s="22">
        <v>2295.1832111247536</v>
      </c>
    </row>
    <row r="64" spans="1:59" x14ac:dyDescent="0.25">
      <c r="A64">
        <v>125</v>
      </c>
      <c r="B64" t="s">
        <v>128</v>
      </c>
      <c r="C64" s="49">
        <v>0</v>
      </c>
      <c r="D64" s="22">
        <v>1680.6014257812501</v>
      </c>
      <c r="E64" s="17">
        <v>157.31680819412958</v>
      </c>
      <c r="F64" s="17">
        <v>158.34255993972181</v>
      </c>
      <c r="G64" s="17">
        <v>1.4982497005243356</v>
      </c>
      <c r="H64" s="17">
        <v>12.175984358278264</v>
      </c>
      <c r="I64" s="17">
        <v>134.40211730538272</v>
      </c>
      <c r="J64" s="17">
        <v>28.552646698668696</v>
      </c>
      <c r="K64" s="17">
        <v>-1</v>
      </c>
      <c r="L64" s="17">
        <v>-1</v>
      </c>
      <c r="M64" s="17">
        <v>-1</v>
      </c>
      <c r="N64" s="17">
        <v>0.16666666666666666</v>
      </c>
      <c r="O64" s="17">
        <v>-1</v>
      </c>
      <c r="P64" s="17">
        <v>-1</v>
      </c>
      <c r="Q64" s="17">
        <v>8.2022977150898111</v>
      </c>
      <c r="R64" s="17">
        <v>-1</v>
      </c>
      <c r="S64" s="17">
        <v>3.0110794625682051</v>
      </c>
      <c r="T64" s="17">
        <v>0.31651960768535947</v>
      </c>
      <c r="U64" s="17">
        <v>1.7819523790120304</v>
      </c>
      <c r="V64" s="17">
        <v>2.422048216858439</v>
      </c>
      <c r="W64" s="17">
        <v>6.9989641062686694</v>
      </c>
      <c r="X64" s="17">
        <v>9.7923119910786571</v>
      </c>
      <c r="Y64" s="17">
        <v>0</v>
      </c>
      <c r="Z64" s="17">
        <v>83.571257053109917</v>
      </c>
      <c r="AA64" s="17">
        <v>3.3553421543206365</v>
      </c>
      <c r="AB64" s="17">
        <v>5.7393485021589052</v>
      </c>
      <c r="AC64" s="17">
        <v>71.45125540673645</v>
      </c>
      <c r="AD64" s="17">
        <v>2.2274404737650384</v>
      </c>
      <c r="AE64" s="17">
        <v>0.2227440473765038</v>
      </c>
      <c r="AF64" s="17">
        <v>128.60439486333195</v>
      </c>
      <c r="AG64" s="17">
        <v>144.55451043878119</v>
      </c>
      <c r="AH64" s="17">
        <v>-1</v>
      </c>
      <c r="AI64" s="17">
        <v>-1</v>
      </c>
      <c r="AJ64" s="17">
        <v>-1</v>
      </c>
      <c r="AK64" s="17">
        <v>-1</v>
      </c>
      <c r="AL64" s="17">
        <v>-1</v>
      </c>
      <c r="AM64" s="17">
        <v>-1</v>
      </c>
      <c r="AN64" s="17">
        <v>-1</v>
      </c>
      <c r="AO64" s="17">
        <v>-1</v>
      </c>
      <c r="AP64" s="17">
        <v>-1</v>
      </c>
      <c r="AQ64" s="17">
        <v>-1</v>
      </c>
      <c r="AR64" s="17">
        <v>1.1137202368825192</v>
      </c>
      <c r="AS64" s="17">
        <v>13.364642842590229</v>
      </c>
      <c r="AT64" s="17">
        <v>21.374035695367297</v>
      </c>
      <c r="AU64" s="17">
        <v>-1</v>
      </c>
      <c r="AV64" s="17">
        <v>-1</v>
      </c>
      <c r="AW64" s="17">
        <v>-1</v>
      </c>
      <c r="AX64" s="17">
        <v>-1</v>
      </c>
      <c r="AY64" s="17">
        <v>0.2227440473765038</v>
      </c>
      <c r="AZ64" s="17">
        <v>-1.5678723642446337</v>
      </c>
      <c r="BA64" s="17">
        <v>2.0806928770651467</v>
      </c>
      <c r="BB64" s="17">
        <v>-0.62399642774677977</v>
      </c>
      <c r="BC64" s="17">
        <v>0.80348360723395895</v>
      </c>
      <c r="BD64" s="17">
        <v>-21.271118323108173</v>
      </c>
      <c r="BE64" s="17">
        <v>28.322400374390252</v>
      </c>
      <c r="BF64" s="17">
        <v>-1</v>
      </c>
      <c r="BG64" s="22">
        <v>6223.0450008418375</v>
      </c>
    </row>
    <row r="65" spans="1:59" x14ac:dyDescent="0.25">
      <c r="A65">
        <v>126</v>
      </c>
      <c r="B65" t="s">
        <v>129</v>
      </c>
      <c r="C65" s="49">
        <v>0</v>
      </c>
      <c r="D65" s="22">
        <v>1534.6532324218749</v>
      </c>
      <c r="E65" s="17">
        <v>82.707153330639329</v>
      </c>
      <c r="F65" s="17">
        <v>33.238150142368312</v>
      </c>
      <c r="G65" s="17">
        <v>0.58799365852358487</v>
      </c>
      <c r="H65" s="17">
        <v>5.2806839808690071</v>
      </c>
      <c r="I65" s="17">
        <v>67.777871372926953</v>
      </c>
      <c r="J65" s="17">
        <v>10.602410889335985</v>
      </c>
      <c r="K65" s="17">
        <v>-1</v>
      </c>
      <c r="L65" s="17">
        <v>-1</v>
      </c>
      <c r="M65" s="17">
        <v>-1</v>
      </c>
      <c r="N65" s="17">
        <v>0.16666666666666666</v>
      </c>
      <c r="O65" s="17">
        <v>-1</v>
      </c>
      <c r="P65" s="17">
        <v>-1</v>
      </c>
      <c r="Q65" s="17">
        <v>3.899572430110994</v>
      </c>
      <c r="R65" s="17">
        <v>-1</v>
      </c>
      <c r="S65" s="17">
        <v>0.82452160948785902</v>
      </c>
      <c r="T65" s="17">
        <v>8.6700200046626402E-2</v>
      </c>
      <c r="U65" s="17">
        <v>0.45508941035980166</v>
      </c>
      <c r="V65" s="17">
        <v>0.5084192292624472</v>
      </c>
      <c r="W65" s="17">
        <v>2.0161563964297193</v>
      </c>
      <c r="X65" s="17">
        <v>2.3796711535706971</v>
      </c>
      <c r="Y65" s="17">
        <v>0</v>
      </c>
      <c r="Z65" s="17">
        <v>40.475470912306726</v>
      </c>
      <c r="AA65" s="17">
        <v>0.95756272732225933</v>
      </c>
      <c r="AB65" s="17">
        <v>1.9138159420257694</v>
      </c>
      <c r="AC65" s="17">
        <v>27.467736834355268</v>
      </c>
      <c r="AD65" s="17">
        <v>0.5688617629497521</v>
      </c>
      <c r="AE65" s="17">
        <v>5.6886176294975208E-2</v>
      </c>
      <c r="AF65" s="17">
        <v>63.116885193374841</v>
      </c>
      <c r="AG65" s="17">
        <v>30.343860321254308</v>
      </c>
      <c r="AH65" s="17">
        <v>-1</v>
      </c>
      <c r="AI65" s="17">
        <v>-1</v>
      </c>
      <c r="AJ65" s="17">
        <v>-1</v>
      </c>
      <c r="AK65" s="17">
        <v>-1</v>
      </c>
      <c r="AL65" s="17">
        <v>-1</v>
      </c>
      <c r="AM65" s="17">
        <v>-1</v>
      </c>
      <c r="AN65" s="17">
        <v>-1</v>
      </c>
      <c r="AO65" s="17">
        <v>-1</v>
      </c>
      <c r="AP65" s="17">
        <v>-1</v>
      </c>
      <c r="AQ65" s="17">
        <v>-1</v>
      </c>
      <c r="AR65" s="17">
        <v>0.28443088147487605</v>
      </c>
      <c r="AS65" s="17">
        <v>3.4131705776985122</v>
      </c>
      <c r="AT65" s="17">
        <v>8.4371217510080658</v>
      </c>
      <c r="AU65" s="17">
        <v>-1</v>
      </c>
      <c r="AV65" s="17">
        <v>-1</v>
      </c>
      <c r="AW65" s="17">
        <v>-1</v>
      </c>
      <c r="AX65" s="17">
        <v>-1</v>
      </c>
      <c r="AY65" s="17">
        <v>5.6886176294975208E-2</v>
      </c>
      <c r="AZ65" s="17">
        <v>-0.12653024720749056</v>
      </c>
      <c r="BA65" s="17">
        <v>0.63935076002800351</v>
      </c>
      <c r="BB65" s="17">
        <v>-6.0079666069582441E-2</v>
      </c>
      <c r="BC65" s="17">
        <v>0.23956684555676183</v>
      </c>
      <c r="BD65" s="17">
        <v>-1.6795192963321606</v>
      </c>
      <c r="BE65" s="17">
        <v>8.7308013476142179</v>
      </c>
      <c r="BF65" s="17">
        <v>-1</v>
      </c>
      <c r="BG65" s="22">
        <v>1541.735998146798</v>
      </c>
    </row>
    <row r="66" spans="1:59" x14ac:dyDescent="0.25">
      <c r="A66">
        <v>128</v>
      </c>
      <c r="B66" t="s">
        <v>130</v>
      </c>
      <c r="C66" s="49">
        <v>0</v>
      </c>
      <c r="D66" s="22">
        <v>1462.2003808593749</v>
      </c>
      <c r="E66" s="17">
        <v>-24.332417090407731</v>
      </c>
      <c r="F66" s="17">
        <v>-146.24428154812071</v>
      </c>
      <c r="G66" s="17">
        <v>-0.71791528700353546</v>
      </c>
      <c r="H66" s="17">
        <v>-4.6117353269589429</v>
      </c>
      <c r="I66" s="17">
        <v>-27.805343390421008</v>
      </c>
      <c r="J66" s="17">
        <v>-15.150094379626026</v>
      </c>
      <c r="K66" s="17">
        <v>-1</v>
      </c>
      <c r="L66" s="17">
        <v>-1</v>
      </c>
      <c r="M66" s="17">
        <v>-1</v>
      </c>
      <c r="N66" s="17">
        <v>0.16666666666666666</v>
      </c>
      <c r="O66" s="17">
        <v>-1</v>
      </c>
      <c r="P66" s="17">
        <v>-1</v>
      </c>
      <c r="Q66" s="17">
        <v>-2.2733802123664204</v>
      </c>
      <c r="R66" s="17">
        <v>-1</v>
      </c>
      <c r="S66" s="17">
        <v>-2.3124479117183987</v>
      </c>
      <c r="T66" s="17">
        <v>-0.2430127669022025</v>
      </c>
      <c r="U66" s="17">
        <v>-1.4485092918723639</v>
      </c>
      <c r="V66" s="17">
        <v>-2.2369898622594642</v>
      </c>
      <c r="W66" s="17">
        <v>-5.1324840540280903</v>
      </c>
      <c r="X66" s="17">
        <v>-8.2549563940850703</v>
      </c>
      <c r="Y66" s="17">
        <v>0</v>
      </c>
      <c r="Z66" s="17">
        <v>-21.352377559971973</v>
      </c>
      <c r="AA66" s="17">
        <v>-2.482438172024136</v>
      </c>
      <c r="AB66" s="17">
        <v>-3.5745268551308658</v>
      </c>
      <c r="AC66" s="17">
        <v>-35.633706835472587</v>
      </c>
      <c r="AD66" s="17">
        <v>-1.8106366148404547</v>
      </c>
      <c r="AE66" s="17">
        <v>-0.18106366148404548</v>
      </c>
      <c r="AF66" s="17">
        <v>-30.835498259434182</v>
      </c>
      <c r="AG66" s="17">
        <v>-133.50971799185007</v>
      </c>
      <c r="AH66" s="17">
        <v>-1</v>
      </c>
      <c r="AI66" s="17">
        <v>-1</v>
      </c>
      <c r="AJ66" s="17">
        <v>-1</v>
      </c>
      <c r="AK66" s="17">
        <v>-1</v>
      </c>
      <c r="AL66" s="17">
        <v>-1</v>
      </c>
      <c r="AM66" s="17">
        <v>-1</v>
      </c>
      <c r="AN66" s="17">
        <v>-1</v>
      </c>
      <c r="AO66" s="17">
        <v>-1</v>
      </c>
      <c r="AP66" s="17">
        <v>-1</v>
      </c>
      <c r="AQ66" s="17">
        <v>-1</v>
      </c>
      <c r="AR66" s="17">
        <v>-0.90531830742022734</v>
      </c>
      <c r="AS66" s="17">
        <v>-10.863819689042728</v>
      </c>
      <c r="AT66" s="17">
        <v>-10.122965595755547</v>
      </c>
      <c r="AU66" s="17">
        <v>-1</v>
      </c>
      <c r="AV66" s="17">
        <v>-1</v>
      </c>
      <c r="AW66" s="17">
        <v>-1</v>
      </c>
      <c r="AX66" s="17">
        <v>-1</v>
      </c>
      <c r="AY66" s="17">
        <v>-0.18106366148404548</v>
      </c>
      <c r="AZ66" s="17">
        <v>1.9413072373606703</v>
      </c>
      <c r="BA66" s="17">
        <v>-1.428486724540158</v>
      </c>
      <c r="BB66" s="17">
        <v>0.74894978237908827</v>
      </c>
      <c r="BC66" s="17">
        <v>-0.56946260289190831</v>
      </c>
      <c r="BD66" s="17">
        <v>26.427785951553375</v>
      </c>
      <c r="BE66" s="17">
        <v>-19.376503900271349</v>
      </c>
      <c r="BF66" s="17">
        <v>-1</v>
      </c>
      <c r="BG66" s="22">
        <v>1250.9219230253268</v>
      </c>
    </row>
    <row r="67" spans="1:59" x14ac:dyDescent="0.25">
      <c r="A67">
        <v>131</v>
      </c>
      <c r="B67" t="s">
        <v>131</v>
      </c>
      <c r="C67" s="49">
        <v>0</v>
      </c>
      <c r="D67" s="22">
        <v>1593.5426757812502</v>
      </c>
      <c r="E67" s="17">
        <v>126.02826261170758</v>
      </c>
      <c r="F67" s="17">
        <v>105.87837101312284</v>
      </c>
      <c r="G67" s="17">
        <v>1.1165217899218125</v>
      </c>
      <c r="H67" s="17">
        <v>9.2843489451698993</v>
      </c>
      <c r="I67" s="17">
        <v>106.46235857621846</v>
      </c>
      <c r="J67" s="17">
        <v>21.024977895440344</v>
      </c>
      <c r="K67" s="17">
        <v>-1</v>
      </c>
      <c r="L67" s="17">
        <v>-1</v>
      </c>
      <c r="M67" s="17">
        <v>-1</v>
      </c>
      <c r="N67" s="17">
        <v>0.16666666666666666</v>
      </c>
      <c r="O67" s="17">
        <v>-1</v>
      </c>
      <c r="P67" s="17">
        <v>-1</v>
      </c>
      <c r="Q67" s="17">
        <v>6.3978929573675281</v>
      </c>
      <c r="R67" s="17">
        <v>-1</v>
      </c>
      <c r="S67" s="17">
        <v>2.0941175066406319</v>
      </c>
      <c r="T67" s="17">
        <v>0.22014179941394699</v>
      </c>
      <c r="U67" s="17">
        <v>1.2255148435179692</v>
      </c>
      <c r="V67" s="17">
        <v>1.6195425905317782</v>
      </c>
      <c r="W67" s="17">
        <v>4.9093577886547983</v>
      </c>
      <c r="X67" s="17">
        <v>6.6837230134879793</v>
      </c>
      <c r="Y67" s="17">
        <v>0</v>
      </c>
      <c r="Z67" s="17">
        <v>65.498469133852794</v>
      </c>
      <c r="AA67" s="17">
        <v>2.3498016376743864</v>
      </c>
      <c r="AB67" s="17">
        <v>4.1350608251315011</v>
      </c>
      <c r="AC67" s="17">
        <v>53.006185150813351</v>
      </c>
      <c r="AD67" s="17">
        <v>1.5318935543974614</v>
      </c>
      <c r="AE67" s="17">
        <v>0.15318935543974616</v>
      </c>
      <c r="AF67" s="17">
        <v>101.14134152074877</v>
      </c>
      <c r="AG67" s="17">
        <v>96.658763718889162</v>
      </c>
      <c r="AH67" s="17">
        <v>-1</v>
      </c>
      <c r="AI67" s="17">
        <v>-1</v>
      </c>
      <c r="AJ67" s="17">
        <v>-1</v>
      </c>
      <c r="AK67" s="17">
        <v>-1</v>
      </c>
      <c r="AL67" s="17">
        <v>-1</v>
      </c>
      <c r="AM67" s="17">
        <v>-1</v>
      </c>
      <c r="AN67" s="17">
        <v>-1</v>
      </c>
      <c r="AO67" s="17">
        <v>-1</v>
      </c>
      <c r="AP67" s="17">
        <v>-1</v>
      </c>
      <c r="AQ67" s="17">
        <v>-1</v>
      </c>
      <c r="AR67" s="17">
        <v>0.76594677719873072</v>
      </c>
      <c r="AS67" s="17">
        <v>9.1913613263847687</v>
      </c>
      <c r="AT67" s="17">
        <v>15.948769724300199</v>
      </c>
      <c r="AU67" s="17">
        <v>-1</v>
      </c>
      <c r="AV67" s="17">
        <v>-1</v>
      </c>
      <c r="AW67" s="17">
        <v>-1</v>
      </c>
      <c r="AX67" s="17">
        <v>-1</v>
      </c>
      <c r="AY67" s="17">
        <v>0.15318935543974616</v>
      </c>
      <c r="AZ67" s="17">
        <v>-0.96342648373099227</v>
      </c>
      <c r="BA67" s="17">
        <v>1.4762469965515053</v>
      </c>
      <c r="BB67" s="17">
        <v>-0.3875104751618037</v>
      </c>
      <c r="BC67" s="17">
        <v>0.566997654648983</v>
      </c>
      <c r="BD67" s="17">
        <v>-13.055122145356393</v>
      </c>
      <c r="BE67" s="17">
        <v>20.106404196638458</v>
      </c>
      <c r="BF67" s="17">
        <v>-1</v>
      </c>
      <c r="BG67" s="22">
        <v>1318.9727595075472</v>
      </c>
    </row>
    <row r="68" spans="1:59" x14ac:dyDescent="0.25">
      <c r="A68">
        <v>133</v>
      </c>
      <c r="B68" t="s">
        <v>132</v>
      </c>
      <c r="C68" s="49">
        <v>0</v>
      </c>
      <c r="D68" s="22">
        <v>1657.660625</v>
      </c>
      <c r="E68" s="17">
        <v>94.953721565666214</v>
      </c>
      <c r="F68" s="17">
        <v>53.773021854203279</v>
      </c>
      <c r="G68" s="17">
        <v>0.7374047870176621</v>
      </c>
      <c r="H68" s="17">
        <v>6.412491475856779</v>
      </c>
      <c r="I68" s="17">
        <v>78.713699656972494</v>
      </c>
      <c r="J68" s="17">
        <v>13.548796153763579</v>
      </c>
      <c r="K68" s="17">
        <v>-1</v>
      </c>
      <c r="L68" s="17">
        <v>-1</v>
      </c>
      <c r="M68" s="17">
        <v>-1</v>
      </c>
      <c r="N68" s="17">
        <v>0.16666666666666666</v>
      </c>
      <c r="O68" s="17">
        <v>-1</v>
      </c>
      <c r="P68" s="17">
        <v>-1</v>
      </c>
      <c r="Q68" s="17">
        <v>4.6058298025044149</v>
      </c>
      <c r="R68" s="17">
        <v>-1</v>
      </c>
      <c r="S68" s="17">
        <v>1.1834273033498195</v>
      </c>
      <c r="T68" s="17">
        <v>0.12442318727302172</v>
      </c>
      <c r="U68" s="17">
        <v>0.67288317865776304</v>
      </c>
      <c r="V68" s="17">
        <v>0.82252586889237655</v>
      </c>
      <c r="W68" s="17">
        <v>2.8340437694809739</v>
      </c>
      <c r="X68" s="17">
        <v>3.5963958788677504</v>
      </c>
      <c r="Y68" s="17">
        <v>0</v>
      </c>
      <c r="Z68" s="17">
        <v>47.549293818753867</v>
      </c>
      <c r="AA68" s="17">
        <v>1.3511387252143052</v>
      </c>
      <c r="AB68" s="17">
        <v>2.5417460084321366</v>
      </c>
      <c r="AC68" s="17">
        <v>34.687273801772903</v>
      </c>
      <c r="AD68" s="17">
        <v>0.84110397332220388</v>
      </c>
      <c r="AE68" s="17">
        <v>8.411039733222038E-2</v>
      </c>
      <c r="AF68" s="17">
        <v>73.866127462119948</v>
      </c>
      <c r="AG68" s="17">
        <v>49.090609952923153</v>
      </c>
      <c r="AH68" s="17">
        <v>-1</v>
      </c>
      <c r="AI68" s="17">
        <v>-1</v>
      </c>
      <c r="AJ68" s="17">
        <v>-1</v>
      </c>
      <c r="AK68" s="17">
        <v>-1</v>
      </c>
      <c r="AL68" s="17">
        <v>-1</v>
      </c>
      <c r="AM68" s="17">
        <v>-1</v>
      </c>
      <c r="AN68" s="17">
        <v>-1</v>
      </c>
      <c r="AO68" s="17">
        <v>-1</v>
      </c>
      <c r="AP68" s="17">
        <v>-1</v>
      </c>
      <c r="AQ68" s="17">
        <v>-1</v>
      </c>
      <c r="AR68" s="17">
        <v>0.42055198666110194</v>
      </c>
      <c r="AS68" s="17">
        <v>5.0466238399332237</v>
      </c>
      <c r="AT68" s="17">
        <v>10.56061099191319</v>
      </c>
      <c r="AU68" s="17">
        <v>-1</v>
      </c>
      <c r="AV68" s="17">
        <v>-1</v>
      </c>
      <c r="AW68" s="17">
        <v>-1</v>
      </c>
      <c r="AX68" s="17">
        <v>-1</v>
      </c>
      <c r="AY68" s="17">
        <v>8.411039733222038E-2</v>
      </c>
      <c r="AZ68" s="17">
        <v>-0.36311483694469809</v>
      </c>
      <c r="BA68" s="17">
        <v>0.87593534976521115</v>
      </c>
      <c r="BB68" s="17">
        <v>-0.1526420175962161</v>
      </c>
      <c r="BC68" s="17">
        <v>0.33212919708339544</v>
      </c>
      <c r="BD68" s="17">
        <v>-4.895320987865075</v>
      </c>
      <c r="BE68" s="17">
        <v>11.946603039147135</v>
      </c>
      <c r="BF68" s="17">
        <v>-1</v>
      </c>
      <c r="BG68" s="22">
        <v>1933.3633858769042</v>
      </c>
    </row>
    <row r="69" spans="1:59" x14ac:dyDescent="0.25">
      <c r="A69">
        <v>135</v>
      </c>
      <c r="B69" t="s">
        <v>133</v>
      </c>
      <c r="C69" s="49">
        <v>0</v>
      </c>
      <c r="D69" s="22">
        <v>1664.2222753906251</v>
      </c>
      <c r="E69" s="17">
        <v>131.52066377407715</v>
      </c>
      <c r="F69" s="17">
        <v>115.08795128856762</v>
      </c>
      <c r="G69" s="17">
        <v>1.183530427775535</v>
      </c>
      <c r="H69" s="17">
        <v>9.7919475378327654</v>
      </c>
      <c r="I69" s="17">
        <v>111.36691263790036</v>
      </c>
      <c r="J69" s="17">
        <v>22.346387251968959</v>
      </c>
      <c r="K69" s="17">
        <v>-1</v>
      </c>
      <c r="L69" s="17">
        <v>-1</v>
      </c>
      <c r="M69" s="17">
        <v>-1</v>
      </c>
      <c r="N69" s="17">
        <v>0.16666666666666666</v>
      </c>
      <c r="O69" s="17">
        <v>-1</v>
      </c>
      <c r="P69" s="17">
        <v>-1</v>
      </c>
      <c r="Q69" s="17">
        <v>6.7146387377871459</v>
      </c>
      <c r="R69" s="17">
        <v>-1</v>
      </c>
      <c r="S69" s="17">
        <v>2.2550812976649963</v>
      </c>
      <c r="T69" s="17">
        <v>0.23705999028293789</v>
      </c>
      <c r="U69" s="17">
        <v>1.3231920640421027</v>
      </c>
      <c r="V69" s="17">
        <v>1.7604146813496049</v>
      </c>
      <c r="W69" s="17">
        <v>5.2761679408724529</v>
      </c>
      <c r="X69" s="17">
        <v>7.2294057033040326</v>
      </c>
      <c r="Y69" s="17">
        <v>0</v>
      </c>
      <c r="Z69" s="17">
        <v>68.670972026756601</v>
      </c>
      <c r="AA69" s="17">
        <v>2.5263145371918476</v>
      </c>
      <c r="AB69" s="17">
        <v>4.4166779900735094</v>
      </c>
      <c r="AC69" s="17">
        <v>56.24403860254219</v>
      </c>
      <c r="AD69" s="17">
        <v>1.6539900800526284</v>
      </c>
      <c r="AE69" s="17">
        <v>0.16539900800526283</v>
      </c>
      <c r="AF69" s="17">
        <v>105.96221456848039</v>
      </c>
      <c r="AG69" s="17">
        <v>105.06639820812802</v>
      </c>
      <c r="AH69" s="17">
        <v>-1</v>
      </c>
      <c r="AI69" s="17">
        <v>-1</v>
      </c>
      <c r="AJ69" s="17">
        <v>-1</v>
      </c>
      <c r="AK69" s="17">
        <v>-1</v>
      </c>
      <c r="AL69" s="17">
        <v>-1</v>
      </c>
      <c r="AM69" s="17">
        <v>-1</v>
      </c>
      <c r="AN69" s="17">
        <v>-1</v>
      </c>
      <c r="AO69" s="17">
        <v>-1</v>
      </c>
      <c r="AP69" s="17">
        <v>-1</v>
      </c>
      <c r="AQ69" s="17">
        <v>-1</v>
      </c>
      <c r="AR69" s="17">
        <v>0.82699504002631419</v>
      </c>
      <c r="AS69" s="17">
        <v>9.9239404803157711</v>
      </c>
      <c r="AT69" s="17">
        <v>16.901122624410501</v>
      </c>
      <c r="AU69" s="17">
        <v>-1</v>
      </c>
      <c r="AV69" s="17">
        <v>-1</v>
      </c>
      <c r="AW69" s="17">
        <v>-1</v>
      </c>
      <c r="AX69" s="17">
        <v>-1</v>
      </c>
      <c r="AY69" s="17">
        <v>0.16539900800526283</v>
      </c>
      <c r="AZ69" s="17">
        <v>-1.0695311042854141</v>
      </c>
      <c r="BA69" s="17">
        <v>1.5823516171059271</v>
      </c>
      <c r="BB69" s="17">
        <v>-0.42902329388456051</v>
      </c>
      <c r="BC69" s="17">
        <v>0.60851047337173969</v>
      </c>
      <c r="BD69" s="17">
        <v>-14.497360706360627</v>
      </c>
      <c r="BE69" s="17">
        <v>21.5486427576427</v>
      </c>
      <c r="BF69" s="17">
        <v>-1</v>
      </c>
      <c r="BG69" s="22">
        <v>3095.0874193931959</v>
      </c>
    </row>
    <row r="70" spans="1:59" x14ac:dyDescent="0.25">
      <c r="A70">
        <v>136</v>
      </c>
      <c r="B70" t="s">
        <v>134</v>
      </c>
      <c r="C70" s="49">
        <v>0</v>
      </c>
      <c r="D70" s="22">
        <v>1400.639150390625</v>
      </c>
      <c r="E70" s="17">
        <v>-8.9741430627654353</v>
      </c>
      <c r="F70" s="17">
        <v>-120.49174575031165</v>
      </c>
      <c r="G70" s="17">
        <v>-0.53054058658516356</v>
      </c>
      <c r="H70" s="17">
        <v>-3.1923491510958222</v>
      </c>
      <c r="I70" s="17">
        <v>-14.090852581049894</v>
      </c>
      <c r="J70" s="17">
        <v>-11.455068033170782</v>
      </c>
      <c r="K70" s="17">
        <v>-1</v>
      </c>
      <c r="L70" s="17">
        <v>-1</v>
      </c>
      <c r="M70" s="17">
        <v>-1</v>
      </c>
      <c r="N70" s="17">
        <v>0.16666666666666666</v>
      </c>
      <c r="O70" s="17">
        <v>-1</v>
      </c>
      <c r="P70" s="17">
        <v>-1</v>
      </c>
      <c r="Q70" s="17">
        <v>-1.3876713304090136</v>
      </c>
      <c r="R70" s="17">
        <v>-1</v>
      </c>
      <c r="S70" s="17">
        <v>-1.8623485948626364</v>
      </c>
      <c r="T70" s="17">
        <v>-0.19570482202772094</v>
      </c>
      <c r="U70" s="17">
        <v>-1.1753767447914647</v>
      </c>
      <c r="V70" s="17">
        <v>-1.8430725008601587</v>
      </c>
      <c r="W70" s="17">
        <v>-4.1067813299667906</v>
      </c>
      <c r="X70" s="17">
        <v>-6.72907654034179</v>
      </c>
      <c r="Y70" s="17">
        <v>0</v>
      </c>
      <c r="Z70" s="17">
        <v>-12.481181275816407</v>
      </c>
      <c r="AA70" s="17">
        <v>-1.9888592435990884</v>
      </c>
      <c r="AB70" s="17">
        <v>-2.7870473061677816</v>
      </c>
      <c r="AC70" s="17">
        <v>-26.579772298843579</v>
      </c>
      <c r="AD70" s="17">
        <v>-1.4692209309893309</v>
      </c>
      <c r="AE70" s="17">
        <v>-0.14692209309893309</v>
      </c>
      <c r="AF70" s="17">
        <v>-17.355002729206966</v>
      </c>
      <c r="AG70" s="17">
        <v>-109.99964460269541</v>
      </c>
      <c r="AH70" s="17">
        <v>-1</v>
      </c>
      <c r="AI70" s="17">
        <v>-1</v>
      </c>
      <c r="AJ70" s="17">
        <v>-1</v>
      </c>
      <c r="AK70" s="17">
        <v>-1</v>
      </c>
      <c r="AL70" s="17">
        <v>-1</v>
      </c>
      <c r="AM70" s="17">
        <v>-1</v>
      </c>
      <c r="AN70" s="17">
        <v>-1</v>
      </c>
      <c r="AO70" s="17">
        <v>-1</v>
      </c>
      <c r="AP70" s="17">
        <v>-1</v>
      </c>
      <c r="AQ70" s="17">
        <v>-1</v>
      </c>
      <c r="AR70" s="17">
        <v>-0.73461046549466547</v>
      </c>
      <c r="AS70" s="17">
        <v>-8.8153255859359874</v>
      </c>
      <c r="AT70" s="17">
        <v>-7.4599232617167814</v>
      </c>
      <c r="AU70" s="17">
        <v>-1</v>
      </c>
      <c r="AV70" s="17">
        <v>-1</v>
      </c>
      <c r="AW70" s="17">
        <v>-1</v>
      </c>
      <c r="AX70" s="17">
        <v>-1</v>
      </c>
      <c r="AY70" s="17">
        <v>-0.14692209309893309</v>
      </c>
      <c r="AZ70" s="17">
        <v>1.6446093469664489</v>
      </c>
      <c r="BA70" s="17">
        <v>-1.1317888341459368</v>
      </c>
      <c r="BB70" s="17">
        <v>0.63286844986970614</v>
      </c>
      <c r="BC70" s="17">
        <v>-0.45338127038252629</v>
      </c>
      <c r="BD70" s="17">
        <v>22.394887702078211</v>
      </c>
      <c r="BE70" s="17">
        <v>-15.343605650796182</v>
      </c>
      <c r="BF70" s="17">
        <v>-1</v>
      </c>
      <c r="BG70" s="22">
        <v>-31.447756636444176</v>
      </c>
    </row>
    <row r="71" spans="1:59" x14ac:dyDescent="0.25">
      <c r="A71">
        <v>138</v>
      </c>
      <c r="B71" t="s">
        <v>135</v>
      </c>
      <c r="C71" s="49">
        <v>0</v>
      </c>
      <c r="D71" s="22">
        <v>1523.5570312500001</v>
      </c>
      <c r="E71" s="17">
        <v>77.425023079071693</v>
      </c>
      <c r="F71" s="17">
        <v>24.381149144251083</v>
      </c>
      <c r="G71" s="17">
        <v>0.52355037722277309</v>
      </c>
      <c r="H71" s="17">
        <v>4.7925182765268746</v>
      </c>
      <c r="I71" s="17">
        <v>63.061083102406286</v>
      </c>
      <c r="J71" s="17">
        <v>9.3315903264379472</v>
      </c>
      <c r="K71" s="17">
        <v>-1</v>
      </c>
      <c r="L71" s="17">
        <v>-1</v>
      </c>
      <c r="M71" s="17">
        <v>-1</v>
      </c>
      <c r="N71" s="17">
        <v>0.16666666666666666</v>
      </c>
      <c r="O71" s="17">
        <v>-1</v>
      </c>
      <c r="P71" s="17">
        <v>-1</v>
      </c>
      <c r="Q71" s="17">
        <v>3.5949529350395437</v>
      </c>
      <c r="R71" s="17">
        <v>-1</v>
      </c>
      <c r="S71" s="17">
        <v>0.66972015110167049</v>
      </c>
      <c r="T71" s="17">
        <v>7.0429704656894521E-2</v>
      </c>
      <c r="U71" s="17">
        <v>0.36115166142869898</v>
      </c>
      <c r="V71" s="17">
        <v>0.37294028107334598</v>
      </c>
      <c r="W71" s="17">
        <v>1.6633891923722697</v>
      </c>
      <c r="X71" s="17">
        <v>1.8548793624352791</v>
      </c>
      <c r="Y71" s="17">
        <v>0</v>
      </c>
      <c r="Z71" s="17">
        <v>37.424424018899657</v>
      </c>
      <c r="AA71" s="17">
        <v>0.78780744201625064</v>
      </c>
      <c r="AB71" s="17">
        <v>1.6429801996381665</v>
      </c>
      <c r="AC71" s="17">
        <v>24.353841260831459</v>
      </c>
      <c r="AD71" s="17">
        <v>0.45143957678587365</v>
      </c>
      <c r="AE71" s="17">
        <v>4.5143957678587372E-2</v>
      </c>
      <c r="AF71" s="17">
        <v>58.48057429553716</v>
      </c>
      <c r="AG71" s="17">
        <v>22.258103442459202</v>
      </c>
      <c r="AH71" s="17">
        <v>-1</v>
      </c>
      <c r="AI71" s="17">
        <v>-1</v>
      </c>
      <c r="AJ71" s="17">
        <v>-1</v>
      </c>
      <c r="AK71" s="17">
        <v>-1</v>
      </c>
      <c r="AL71" s="17">
        <v>-1</v>
      </c>
      <c r="AM71" s="17">
        <v>-1</v>
      </c>
      <c r="AN71" s="17">
        <v>-1</v>
      </c>
      <c r="AO71" s="17">
        <v>-1</v>
      </c>
      <c r="AP71" s="17">
        <v>-1</v>
      </c>
      <c r="AQ71" s="17">
        <v>-1</v>
      </c>
      <c r="AR71" s="17">
        <v>0.22571978839293683</v>
      </c>
      <c r="AS71" s="17">
        <v>2.7086374607152424</v>
      </c>
      <c r="AT71" s="17">
        <v>7.5212286989298143</v>
      </c>
      <c r="AU71" s="17">
        <v>-1</v>
      </c>
      <c r="AV71" s="17">
        <v>-1</v>
      </c>
      <c r="AW71" s="17">
        <v>-1</v>
      </c>
      <c r="AX71" s="17">
        <v>-1</v>
      </c>
      <c r="AY71" s="17">
        <v>4.5143957678587372E-2</v>
      </c>
      <c r="AZ71" s="17">
        <v>-2.4487732559885955E-2</v>
      </c>
      <c r="BA71" s="17">
        <v>0.53730824538039901</v>
      </c>
      <c r="BB71" s="17">
        <v>-2.0156122773863763E-2</v>
      </c>
      <c r="BC71" s="17">
        <v>0.19964330226104321</v>
      </c>
      <c r="BD71" s="17">
        <v>-0.29249535036620156</v>
      </c>
      <c r="BE71" s="17">
        <v>7.3437774016482571</v>
      </c>
      <c r="BF71" s="17">
        <v>-1</v>
      </c>
      <c r="BG71" s="22">
        <v>285.27959197873889</v>
      </c>
    </row>
    <row r="72" spans="1:59" x14ac:dyDescent="0.25">
      <c r="A72">
        <v>141</v>
      </c>
      <c r="B72" t="s">
        <v>136</v>
      </c>
      <c r="C72" s="49">
        <v>0</v>
      </c>
      <c r="D72" s="22">
        <v>1580.03</v>
      </c>
      <c r="E72" s="17">
        <v>117.4589750838971</v>
      </c>
      <c r="F72" s="17">
        <v>91.509511372744655</v>
      </c>
      <c r="G72" s="17">
        <v>1.0119743856736236</v>
      </c>
      <c r="H72" s="17">
        <v>8.4923896252568127</v>
      </c>
      <c r="I72" s="17">
        <v>98.810234722229836</v>
      </c>
      <c r="J72" s="17">
        <v>18.963304615707177</v>
      </c>
      <c r="K72" s="17">
        <v>-1</v>
      </c>
      <c r="L72" s="17">
        <v>-1</v>
      </c>
      <c r="M72" s="17">
        <v>-1</v>
      </c>
      <c r="N72" s="17">
        <v>0.16666666666666666</v>
      </c>
      <c r="O72" s="17">
        <v>-1</v>
      </c>
      <c r="P72" s="17">
        <v>-1</v>
      </c>
      <c r="Q72" s="17">
        <v>5.903703697443655</v>
      </c>
      <c r="R72" s="17">
        <v>-1</v>
      </c>
      <c r="S72" s="17">
        <v>1.8429805328331523</v>
      </c>
      <c r="T72" s="17">
        <v>0.1937459048460029</v>
      </c>
      <c r="U72" s="17">
        <v>1.0731180751749341</v>
      </c>
      <c r="V72" s="17">
        <v>1.3997528455414499</v>
      </c>
      <c r="W72" s="17">
        <v>4.3370577017622196</v>
      </c>
      <c r="X72" s="17">
        <v>5.8323445854116525</v>
      </c>
      <c r="Y72" s="17">
        <v>0</v>
      </c>
      <c r="Z72" s="17">
        <v>60.548705147499234</v>
      </c>
      <c r="AA72" s="17">
        <v>2.0744048223987748</v>
      </c>
      <c r="AB72" s="17">
        <v>3.6956795075961018</v>
      </c>
      <c r="AC72" s="17">
        <v>47.954460708163985</v>
      </c>
      <c r="AD72" s="17">
        <v>1.3413975939686675</v>
      </c>
      <c r="AE72" s="17">
        <v>0.13413975939686676</v>
      </c>
      <c r="AF72" s="17">
        <v>93.619777443433321</v>
      </c>
      <c r="AG72" s="17">
        <v>83.541106206789181</v>
      </c>
      <c r="AH72" s="17">
        <v>-1</v>
      </c>
      <c r="AI72" s="17">
        <v>-1</v>
      </c>
      <c r="AJ72" s="17">
        <v>-1</v>
      </c>
      <c r="AK72" s="17">
        <v>-1</v>
      </c>
      <c r="AL72" s="17">
        <v>-1</v>
      </c>
      <c r="AM72" s="17">
        <v>-1</v>
      </c>
      <c r="AN72" s="17">
        <v>-1</v>
      </c>
      <c r="AO72" s="17">
        <v>-1</v>
      </c>
      <c r="AP72" s="17">
        <v>-1</v>
      </c>
      <c r="AQ72" s="17">
        <v>-1</v>
      </c>
      <c r="AR72" s="17">
        <v>0.67069879698433377</v>
      </c>
      <c r="AS72" s="17">
        <v>8.0483855638120048</v>
      </c>
      <c r="AT72" s="17">
        <v>14.462901232955607</v>
      </c>
      <c r="AU72" s="17">
        <v>-1</v>
      </c>
      <c r="AV72" s="17">
        <v>-1</v>
      </c>
      <c r="AW72" s="17">
        <v>-1</v>
      </c>
      <c r="AX72" s="17">
        <v>-1</v>
      </c>
      <c r="AY72" s="17">
        <v>0.13413975939686676</v>
      </c>
      <c r="AZ72" s="17">
        <v>-0.79788121952312419</v>
      </c>
      <c r="BA72" s="17">
        <v>1.3107017323436372</v>
      </c>
      <c r="BB72" s="17">
        <v>-0.32274184861601374</v>
      </c>
      <c r="BC72" s="17">
        <v>0.50222902810319303</v>
      </c>
      <c r="BD72" s="17">
        <v>-10.804930189674666</v>
      </c>
      <c r="BE72" s="17">
        <v>17.856212240956733</v>
      </c>
      <c r="BF72" s="17">
        <v>-1</v>
      </c>
      <c r="BG72" s="22">
        <v>6082.6911287572611</v>
      </c>
    </row>
    <row r="73" spans="1:59" x14ac:dyDescent="0.25">
      <c r="A73">
        <v>144</v>
      </c>
      <c r="B73" t="s">
        <v>137</v>
      </c>
      <c r="C73" s="49">
        <v>0</v>
      </c>
      <c r="D73" s="22">
        <v>1587.0394042968749</v>
      </c>
      <c r="E73" s="17">
        <v>137.20325333627983</v>
      </c>
      <c r="F73" s="17">
        <v>124.6164367721247</v>
      </c>
      <c r="G73" s="17">
        <v>1.2528594106353201</v>
      </c>
      <c r="H73" s="17">
        <v>10.317123026509263</v>
      </c>
      <c r="I73" s="17">
        <v>116.4412993941198</v>
      </c>
      <c r="J73" s="17">
        <v>23.713553778014724</v>
      </c>
      <c r="K73" s="17">
        <v>-1</v>
      </c>
      <c r="L73" s="17">
        <v>-1</v>
      </c>
      <c r="M73" s="17">
        <v>-1</v>
      </c>
      <c r="N73" s="17">
        <v>0.16666666666666666</v>
      </c>
      <c r="O73" s="17">
        <v>-1</v>
      </c>
      <c r="P73" s="17">
        <v>-1</v>
      </c>
      <c r="Q73" s="17">
        <v>7.0423526487840853</v>
      </c>
      <c r="R73" s="17">
        <v>-1</v>
      </c>
      <c r="S73" s="17">
        <v>2.4216188705273924</v>
      </c>
      <c r="T73" s="17">
        <v>0.2545640166643619</v>
      </c>
      <c r="U73" s="17">
        <v>1.4242516074742775</v>
      </c>
      <c r="V73" s="17">
        <v>1.906164827637479</v>
      </c>
      <c r="W73" s="17">
        <v>5.6556798302412084</v>
      </c>
      <c r="X73" s="17">
        <v>7.7939840481395732</v>
      </c>
      <c r="Y73" s="17">
        <v>0</v>
      </c>
      <c r="Z73" s="17">
        <v>71.953330924498744</v>
      </c>
      <c r="AA73" s="17">
        <v>2.7089396460903603</v>
      </c>
      <c r="AB73" s="17">
        <v>4.7080468676786102</v>
      </c>
      <c r="AC73" s="17">
        <v>59.594010988899775</v>
      </c>
      <c r="AD73" s="17">
        <v>1.7803145093428465</v>
      </c>
      <c r="AE73" s="17">
        <v>0.17803145093428469</v>
      </c>
      <c r="AF73" s="17">
        <v>110.9500226421946</v>
      </c>
      <c r="AG73" s="17">
        <v>113.76516848709139</v>
      </c>
      <c r="AH73" s="17">
        <v>-1</v>
      </c>
      <c r="AI73" s="17">
        <v>-1</v>
      </c>
      <c r="AJ73" s="17">
        <v>-1</v>
      </c>
      <c r="AK73" s="17">
        <v>-1</v>
      </c>
      <c r="AL73" s="17">
        <v>-1</v>
      </c>
      <c r="AM73" s="17">
        <v>-1</v>
      </c>
      <c r="AN73" s="17">
        <v>-1</v>
      </c>
      <c r="AO73" s="17">
        <v>-1</v>
      </c>
      <c r="AP73" s="17">
        <v>-1</v>
      </c>
      <c r="AQ73" s="17">
        <v>-1</v>
      </c>
      <c r="AR73" s="17">
        <v>0.89015725467142326</v>
      </c>
      <c r="AS73" s="17">
        <v>10.681887056057079</v>
      </c>
      <c r="AT73" s="17">
        <v>17.886453172874205</v>
      </c>
      <c r="AU73" s="17">
        <v>-1</v>
      </c>
      <c r="AV73" s="17">
        <v>-1</v>
      </c>
      <c r="AW73" s="17">
        <v>-1</v>
      </c>
      <c r="AX73" s="17">
        <v>-1</v>
      </c>
      <c r="AY73" s="17">
        <v>0.17803145093428469</v>
      </c>
      <c r="AZ73" s="17">
        <v>-1.1793098679698766</v>
      </c>
      <c r="BA73" s="17">
        <v>1.6921303807903898</v>
      </c>
      <c r="BB73" s="17">
        <v>-0.47197359984323461</v>
      </c>
      <c r="BC73" s="17">
        <v>0.65146077933041391</v>
      </c>
      <c r="BD73" s="17">
        <v>-15.989540456288637</v>
      </c>
      <c r="BE73" s="17">
        <v>23.040822507570709</v>
      </c>
      <c r="BF73" s="17">
        <v>-1</v>
      </c>
      <c r="BG73" s="22">
        <v>1204.019391818736</v>
      </c>
    </row>
    <row r="74" spans="1:59" x14ac:dyDescent="0.25">
      <c r="A74">
        <v>145</v>
      </c>
      <c r="B74" t="s">
        <v>138</v>
      </c>
      <c r="C74" s="49">
        <v>0</v>
      </c>
      <c r="D74" s="22">
        <v>1528.5113964843749</v>
      </c>
      <c r="E74" s="17">
        <v>56.862861154182625</v>
      </c>
      <c r="F74" s="17">
        <v>-10.097191983013095</v>
      </c>
      <c r="G74" s="17">
        <v>0.27268697136768144</v>
      </c>
      <c r="H74" s="17">
        <v>2.892197424749043</v>
      </c>
      <c r="I74" s="17">
        <v>44.699672163121022</v>
      </c>
      <c r="J74" s="17">
        <v>4.384567639136173</v>
      </c>
      <c r="K74" s="17">
        <v>-1</v>
      </c>
      <c r="L74" s="17">
        <v>-1</v>
      </c>
      <c r="M74" s="17">
        <v>-1</v>
      </c>
      <c r="N74" s="17">
        <v>0.16666666666666666</v>
      </c>
      <c r="O74" s="17">
        <v>-1</v>
      </c>
      <c r="P74" s="17">
        <v>-1</v>
      </c>
      <c r="Q74" s="17">
        <v>2.4091367804155288</v>
      </c>
      <c r="R74" s="17">
        <v>-1</v>
      </c>
      <c r="S74" s="17">
        <v>6.71123959064788E-2</v>
      </c>
      <c r="T74" s="17">
        <v>7.0922735697799208E-3</v>
      </c>
      <c r="U74" s="17">
        <v>-4.527167450550873E-3</v>
      </c>
      <c r="V74" s="17">
        <v>-0.15444922607695688</v>
      </c>
      <c r="W74" s="17">
        <v>0.2901446818896054</v>
      </c>
      <c r="X74" s="17">
        <v>-0.18801872455841523</v>
      </c>
      <c r="Y74" s="17">
        <v>0</v>
      </c>
      <c r="Z74" s="17">
        <v>25.547374935521393</v>
      </c>
      <c r="AA74" s="17">
        <v>0.12698775415793406</v>
      </c>
      <c r="AB74" s="17">
        <v>0.58867670373920178</v>
      </c>
      <c r="AC74" s="17">
        <v>12.232136200455576</v>
      </c>
      <c r="AD74" s="17">
        <v>-5.6589593131886051E-3</v>
      </c>
      <c r="AE74" s="17">
        <v>-5.6589593131885912E-4</v>
      </c>
      <c r="AF74" s="17">
        <v>40.432443924807757</v>
      </c>
      <c r="AG74" s="17">
        <v>-9.217955327149479</v>
      </c>
      <c r="AH74" s="17">
        <v>-1</v>
      </c>
      <c r="AI74" s="17">
        <v>-1</v>
      </c>
      <c r="AJ74" s="17">
        <v>-1</v>
      </c>
      <c r="AK74" s="17">
        <v>-1</v>
      </c>
      <c r="AL74" s="17">
        <v>-1</v>
      </c>
      <c r="AM74" s="17">
        <v>-1</v>
      </c>
      <c r="AN74" s="17">
        <v>-1</v>
      </c>
      <c r="AO74" s="17">
        <v>-1</v>
      </c>
      <c r="AP74" s="17">
        <v>-1</v>
      </c>
      <c r="AQ74" s="17">
        <v>-1</v>
      </c>
      <c r="AR74" s="17">
        <v>-2.8294796565943026E-3</v>
      </c>
      <c r="AS74" s="17">
        <v>-3.3953755879131631E-2</v>
      </c>
      <c r="AT74" s="17">
        <v>3.9558601173571288</v>
      </c>
      <c r="AU74" s="17">
        <v>-1</v>
      </c>
      <c r="AV74" s="17">
        <v>-1</v>
      </c>
      <c r="AW74" s="17">
        <v>-1</v>
      </c>
      <c r="AX74" s="17">
        <v>-1</v>
      </c>
      <c r="AY74" s="17">
        <v>-5.6589593131885912E-4</v>
      </c>
      <c r="AZ74" s="17">
        <v>0.37274115227955962</v>
      </c>
      <c r="BA74" s="17">
        <v>0.14007936054095321</v>
      </c>
      <c r="BB74" s="17">
        <v>0.13525737949981748</v>
      </c>
      <c r="BC74" s="17">
        <v>4.4229799987362033E-2</v>
      </c>
      <c r="BD74" s="17">
        <v>5.1068813428129198</v>
      </c>
      <c r="BE74" s="17">
        <v>1.9444007084691293</v>
      </c>
      <c r="BF74" s="17">
        <v>-1</v>
      </c>
      <c r="BG74" s="22">
        <v>622.00205652785655</v>
      </c>
    </row>
    <row r="75" spans="1:59" x14ac:dyDescent="0.25">
      <c r="A75">
        <v>148</v>
      </c>
      <c r="B75" t="s">
        <v>139</v>
      </c>
      <c r="C75" s="49">
        <v>0</v>
      </c>
      <c r="D75" s="22">
        <v>1727.31884765625</v>
      </c>
      <c r="E75" s="17">
        <v>148.16462467022257</v>
      </c>
      <c r="F75" s="17">
        <v>142.9963085703734</v>
      </c>
      <c r="G75" s="17">
        <v>1.3865908225228409</v>
      </c>
      <c r="H75" s="17">
        <v>11.330154758583976</v>
      </c>
      <c r="I75" s="17">
        <v>126.22948432602644</v>
      </c>
      <c r="J75" s="17">
        <v>26.350735260732105</v>
      </c>
      <c r="K75" s="17">
        <v>-1</v>
      </c>
      <c r="L75" s="17">
        <v>-1</v>
      </c>
      <c r="M75" s="17">
        <v>-1</v>
      </c>
      <c r="N75" s="17">
        <v>0.16666666666666666</v>
      </c>
      <c r="O75" s="17">
        <v>-1</v>
      </c>
      <c r="P75" s="17">
        <v>-1</v>
      </c>
      <c r="Q75" s="17">
        <v>7.67449294862719</v>
      </c>
      <c r="R75" s="17">
        <v>-1</v>
      </c>
      <c r="S75" s="17">
        <v>2.7428597691029819</v>
      </c>
      <c r="T75" s="17">
        <v>0.28832822414506998</v>
      </c>
      <c r="U75" s="17">
        <v>1.619189350253889</v>
      </c>
      <c r="V75" s="17">
        <v>2.1873080384835188</v>
      </c>
      <c r="W75" s="17">
        <v>6.3877352953564159</v>
      </c>
      <c r="X75" s="17">
        <v>8.883021504937048</v>
      </c>
      <c r="Y75" s="17">
        <v>0</v>
      </c>
      <c r="Z75" s="17">
        <v>78.284802577622372</v>
      </c>
      <c r="AA75" s="17">
        <v>3.0612124280018467</v>
      </c>
      <c r="AB75" s="17">
        <v>5.2700797978460381</v>
      </c>
      <c r="AC75" s="17">
        <v>66.055904969341682</v>
      </c>
      <c r="AD75" s="17">
        <v>2.0239866878173616</v>
      </c>
      <c r="AE75" s="17">
        <v>0.20239866878173612</v>
      </c>
      <c r="AF75" s="17">
        <v>120.57120253561388</v>
      </c>
      <c r="AG75" s="17">
        <v>130.54456987314219</v>
      </c>
      <c r="AH75" s="17">
        <v>-1</v>
      </c>
      <c r="AI75" s="17">
        <v>-1</v>
      </c>
      <c r="AJ75" s="17">
        <v>-1</v>
      </c>
      <c r="AK75" s="17">
        <v>-1</v>
      </c>
      <c r="AL75" s="17">
        <v>-1</v>
      </c>
      <c r="AM75" s="17">
        <v>-1</v>
      </c>
      <c r="AN75" s="17">
        <v>-1</v>
      </c>
      <c r="AO75" s="17">
        <v>-1</v>
      </c>
      <c r="AP75" s="17">
        <v>-1</v>
      </c>
      <c r="AQ75" s="17">
        <v>-1</v>
      </c>
      <c r="AR75" s="17">
        <v>1.0119933439086808</v>
      </c>
      <c r="AS75" s="17">
        <v>12.143920126904167</v>
      </c>
      <c r="AT75" s="17">
        <v>19.787096164975416</v>
      </c>
      <c r="AU75" s="17">
        <v>-1</v>
      </c>
      <c r="AV75" s="17">
        <v>-1</v>
      </c>
      <c r="AW75" s="17">
        <v>-1</v>
      </c>
      <c r="AX75" s="17">
        <v>-1</v>
      </c>
      <c r="AY75" s="17">
        <v>0.20239866878173612</v>
      </c>
      <c r="AZ75" s="17">
        <v>-1.3910664588963739</v>
      </c>
      <c r="BA75" s="17">
        <v>1.9038869717168869</v>
      </c>
      <c r="BB75" s="17">
        <v>-0.55482214052456968</v>
      </c>
      <c r="BC75" s="17">
        <v>0.73430932001174887</v>
      </c>
      <c r="BD75" s="17">
        <v>-18.867864881607613</v>
      </c>
      <c r="BE75" s="17">
        <v>25.919146932889689</v>
      </c>
      <c r="BF75" s="17">
        <v>-1</v>
      </c>
      <c r="BG75" s="22">
        <v>2745.8331592428021</v>
      </c>
    </row>
    <row r="76" spans="1:59" x14ac:dyDescent="0.25">
      <c r="A76">
        <v>151</v>
      </c>
      <c r="B76" t="s">
        <v>140</v>
      </c>
      <c r="C76" s="49">
        <v>0</v>
      </c>
      <c r="D76" s="22">
        <v>1431.21677734375</v>
      </c>
      <c r="E76" s="17">
        <v>-20.560439667593755</v>
      </c>
      <c r="F76" s="17">
        <v>-139.91948336866952</v>
      </c>
      <c r="G76" s="17">
        <v>-0.67189623966054879</v>
      </c>
      <c r="H76" s="17">
        <v>-4.2631354387179936</v>
      </c>
      <c r="I76" s="17">
        <v>-24.437077555000236</v>
      </c>
      <c r="J76" s="17">
        <v>-14.242599440386972</v>
      </c>
      <c r="K76" s="17">
        <v>-1</v>
      </c>
      <c r="L76" s="17">
        <v>-1</v>
      </c>
      <c r="M76" s="17">
        <v>-1</v>
      </c>
      <c r="N76" s="17">
        <v>0.16666666666666666</v>
      </c>
      <c r="O76" s="17">
        <v>-1</v>
      </c>
      <c r="P76" s="17">
        <v>-1</v>
      </c>
      <c r="Q76" s="17">
        <v>-2.0558509574569075</v>
      </c>
      <c r="R76" s="17">
        <v>-1</v>
      </c>
      <c r="S76" s="17">
        <v>-2.2019039496723876</v>
      </c>
      <c r="T76" s="17">
        <v>-0.23139398085468812</v>
      </c>
      <c r="U76" s="17">
        <v>-1.3814281993504727</v>
      </c>
      <c r="V76" s="17">
        <v>-2.1402441347787353</v>
      </c>
      <c r="W76" s="17">
        <v>-4.8805724452942831</v>
      </c>
      <c r="X76" s="17">
        <v>-7.8802017603360373</v>
      </c>
      <c r="Y76" s="17">
        <v>0</v>
      </c>
      <c r="Z76" s="17">
        <v>-19.173620231058567</v>
      </c>
      <c r="AA76" s="17">
        <v>-2.3612156589315108</v>
      </c>
      <c r="AB76" s="17">
        <v>-3.3811226305239628</v>
      </c>
      <c r="AC76" s="17">
        <v>-33.41006916640027</v>
      </c>
      <c r="AD76" s="17">
        <v>-1.7267852491880911</v>
      </c>
      <c r="AE76" s="17">
        <v>-0.17267852491880908</v>
      </c>
      <c r="AF76" s="17">
        <v>-27.52470144093467</v>
      </c>
      <c r="AG76" s="17">
        <v>-127.73566643677407</v>
      </c>
      <c r="AH76" s="17">
        <v>-1</v>
      </c>
      <c r="AI76" s="17">
        <v>-1</v>
      </c>
      <c r="AJ76" s="17">
        <v>-1</v>
      </c>
      <c r="AK76" s="17">
        <v>-1</v>
      </c>
      <c r="AL76" s="17">
        <v>-1</v>
      </c>
      <c r="AM76" s="17">
        <v>-1</v>
      </c>
      <c r="AN76" s="17">
        <v>-1</v>
      </c>
      <c r="AO76" s="17">
        <v>-1</v>
      </c>
      <c r="AP76" s="17">
        <v>-1</v>
      </c>
      <c r="AQ76" s="17">
        <v>-1</v>
      </c>
      <c r="AR76" s="17">
        <v>-0.86339262459404553</v>
      </c>
      <c r="AS76" s="17">
        <v>-10.360711495128545</v>
      </c>
      <c r="AT76" s="17">
        <v>-9.4689249436671101</v>
      </c>
      <c r="AU76" s="17">
        <v>-1</v>
      </c>
      <c r="AV76" s="17">
        <v>-1</v>
      </c>
      <c r="AW76" s="17">
        <v>-1</v>
      </c>
      <c r="AX76" s="17">
        <v>-1</v>
      </c>
      <c r="AY76" s="17">
        <v>-0.17267852491880908</v>
      </c>
      <c r="AZ76" s="17">
        <v>1.8684385190431509</v>
      </c>
      <c r="BA76" s="17">
        <v>-1.3556180062226386</v>
      </c>
      <c r="BB76" s="17">
        <v>0.72044031805728459</v>
      </c>
      <c r="BC76" s="17">
        <v>-0.54095313857010463</v>
      </c>
      <c r="BD76" s="17">
        <v>25.437309995847201</v>
      </c>
      <c r="BE76" s="17">
        <v>-18.386027944565171</v>
      </c>
      <c r="BF76" s="17">
        <v>-1</v>
      </c>
      <c r="BG76" s="22">
        <v>5.7264152616504447</v>
      </c>
    </row>
    <row r="77" spans="1:59" x14ac:dyDescent="0.25">
      <c r="A77">
        <v>155</v>
      </c>
      <c r="B77" t="s">
        <v>141</v>
      </c>
      <c r="C77" s="49">
        <v>0</v>
      </c>
      <c r="D77" s="22">
        <v>1514.4317871093751</v>
      </c>
      <c r="E77" s="17">
        <v>33.350617928909706</v>
      </c>
      <c r="F77" s="17">
        <v>-49.522187542790014</v>
      </c>
      <c r="G77" s="17">
        <v>-1.4168148066316888E-2</v>
      </c>
      <c r="H77" s="17">
        <v>0.71923495921300562</v>
      </c>
      <c r="I77" s="17">
        <v>23.703924656576142</v>
      </c>
      <c r="J77" s="17">
        <v>-1.2722111125178834</v>
      </c>
      <c r="K77" s="17">
        <v>-1</v>
      </c>
      <c r="L77" s="17">
        <v>-1</v>
      </c>
      <c r="M77" s="17">
        <v>-1</v>
      </c>
      <c r="N77" s="17">
        <v>0.16666666666666666</v>
      </c>
      <c r="O77" s="17">
        <v>-1</v>
      </c>
      <c r="P77" s="17">
        <v>-1</v>
      </c>
      <c r="Q77" s="17">
        <v>1.0531899714260802</v>
      </c>
      <c r="R77" s="17">
        <v>-1</v>
      </c>
      <c r="S77" s="17">
        <v>-0.62195231243213644</v>
      </c>
      <c r="T77" s="17">
        <v>-6.5332264784896718E-2</v>
      </c>
      <c r="U77" s="17">
        <v>-0.4226704346006202</v>
      </c>
      <c r="V77" s="17">
        <v>-0.75750402215680179</v>
      </c>
      <c r="W77" s="17">
        <v>-1.2801210837523227</v>
      </c>
      <c r="X77" s="17">
        <v>-2.5240141749054787</v>
      </c>
      <c r="Y77" s="17">
        <v>0</v>
      </c>
      <c r="Z77" s="17">
        <v>11.966309487881166</v>
      </c>
      <c r="AA77" s="17">
        <v>-0.62864063189065433</v>
      </c>
      <c r="AB77" s="17">
        <v>-0.6168891467478802</v>
      </c>
      <c r="AC77" s="17">
        <v>-1.6286863495116162</v>
      </c>
      <c r="AD77" s="17">
        <v>-0.52833804325077527</v>
      </c>
      <c r="AE77" s="17">
        <v>-5.2833804325077525E-2</v>
      </c>
      <c r="AF77" s="17">
        <v>19.794923775509844</v>
      </c>
      <c r="AG77" s="17">
        <v>-45.209927001500368</v>
      </c>
      <c r="AH77" s="17">
        <v>-1</v>
      </c>
      <c r="AI77" s="17">
        <v>-1</v>
      </c>
      <c r="AJ77" s="17">
        <v>-1</v>
      </c>
      <c r="AK77" s="17">
        <v>-1</v>
      </c>
      <c r="AL77" s="17">
        <v>-1</v>
      </c>
      <c r="AM77" s="17">
        <v>-1</v>
      </c>
      <c r="AN77" s="17">
        <v>-1</v>
      </c>
      <c r="AO77" s="17">
        <v>-1</v>
      </c>
      <c r="AP77" s="17">
        <v>-1</v>
      </c>
      <c r="AQ77" s="17">
        <v>-1</v>
      </c>
      <c r="AR77" s="17">
        <v>-0.26416902162538763</v>
      </c>
      <c r="AS77" s="17">
        <v>-3.1700282595046518</v>
      </c>
      <c r="AT77" s="17">
        <v>-0.12103673735604747</v>
      </c>
      <c r="AU77" s="17">
        <v>-1</v>
      </c>
      <c r="AV77" s="17">
        <v>-1</v>
      </c>
      <c r="AW77" s="17">
        <v>-1</v>
      </c>
      <c r="AX77" s="17">
        <v>-1</v>
      </c>
      <c r="AY77" s="17">
        <v>-5.2833804325077525E-2</v>
      </c>
      <c r="AZ77" s="17">
        <v>0.82696100477200885</v>
      </c>
      <c r="BA77" s="17">
        <v>-0.31414049195149613</v>
      </c>
      <c r="BB77" s="17">
        <v>0.31296826803859701</v>
      </c>
      <c r="BC77" s="17">
        <v>-0.13348108855141744</v>
      </c>
      <c r="BD77" s="17">
        <v>11.280913943987573</v>
      </c>
      <c r="BE77" s="17">
        <v>-4.2296318927055294</v>
      </c>
      <c r="BF77" s="17">
        <v>-1</v>
      </c>
      <c r="BG77" s="22">
        <v>1608.529779524443</v>
      </c>
    </row>
    <row r="78" spans="1:59" x14ac:dyDescent="0.25">
      <c r="A78">
        <v>156</v>
      </c>
      <c r="B78" t="s">
        <v>142</v>
      </c>
      <c r="C78" s="49">
        <v>0</v>
      </c>
      <c r="D78" s="22">
        <v>1565.34546875</v>
      </c>
      <c r="E78" s="17">
        <v>89.046275207395269</v>
      </c>
      <c r="F78" s="17">
        <v>43.867499688027713</v>
      </c>
      <c r="G78" s="17">
        <v>0.6653324962363949</v>
      </c>
      <c r="H78" s="17">
        <v>5.8665350955700868</v>
      </c>
      <c r="I78" s="17">
        <v>73.438522339420942</v>
      </c>
      <c r="J78" s="17">
        <v>12.127531635706717</v>
      </c>
      <c r="K78" s="17">
        <v>-1</v>
      </c>
      <c r="L78" s="17">
        <v>-1</v>
      </c>
      <c r="M78" s="17">
        <v>-1</v>
      </c>
      <c r="N78" s="17">
        <v>0.16666666666666666</v>
      </c>
      <c r="O78" s="17">
        <v>-1</v>
      </c>
      <c r="P78" s="17">
        <v>-1</v>
      </c>
      <c r="Q78" s="17">
        <v>4.2651484407973443</v>
      </c>
      <c r="R78" s="17">
        <v>-1</v>
      </c>
      <c r="S78" s="17">
        <v>1.010299934647179</v>
      </c>
      <c r="T78" s="17">
        <v>0.10622653664919242</v>
      </c>
      <c r="U78" s="17">
        <v>0.56782476729758891</v>
      </c>
      <c r="V78" s="17">
        <v>0.67100847326121793</v>
      </c>
      <c r="W78" s="17">
        <v>2.439514813231149</v>
      </c>
      <c r="X78" s="17">
        <v>3.0094774940980185</v>
      </c>
      <c r="Y78" s="17">
        <v>0</v>
      </c>
      <c r="Z78" s="17">
        <v>44.137053869914602</v>
      </c>
      <c r="AA78" s="17">
        <v>1.1612872459402739</v>
      </c>
      <c r="AB78" s="17">
        <v>2.2388478321551659</v>
      </c>
      <c r="AC78" s="17">
        <v>31.204744937515926</v>
      </c>
      <c r="AD78" s="17">
        <v>0.70978095912198613</v>
      </c>
      <c r="AE78" s="17">
        <v>7.0978095912198613E-2</v>
      </c>
      <c r="AF78" s="17">
        <v>68.680954695675069</v>
      </c>
      <c r="AG78" s="17">
        <v>40.047634344109582</v>
      </c>
      <c r="AH78" s="17">
        <v>-1</v>
      </c>
      <c r="AI78" s="17">
        <v>-1</v>
      </c>
      <c r="AJ78" s="17">
        <v>-1</v>
      </c>
      <c r="AK78" s="17">
        <v>-1</v>
      </c>
      <c r="AL78" s="17">
        <v>-1</v>
      </c>
      <c r="AM78" s="17">
        <v>-1</v>
      </c>
      <c r="AN78" s="17">
        <v>-1</v>
      </c>
      <c r="AO78" s="17">
        <v>-1</v>
      </c>
      <c r="AP78" s="17">
        <v>-1</v>
      </c>
      <c r="AQ78" s="17">
        <v>-1</v>
      </c>
      <c r="AR78" s="17">
        <v>0.35489047956099307</v>
      </c>
      <c r="AS78" s="17">
        <v>4.2586857547319168</v>
      </c>
      <c r="AT78" s="17">
        <v>9.5362914811514905</v>
      </c>
      <c r="AU78" s="17">
        <v>-1</v>
      </c>
      <c r="AV78" s="17">
        <v>-1</v>
      </c>
      <c r="AW78" s="17">
        <v>-1</v>
      </c>
      <c r="AX78" s="17">
        <v>-1</v>
      </c>
      <c r="AY78" s="17">
        <v>7.0978095912198613E-2</v>
      </c>
      <c r="AZ78" s="17">
        <v>-0.24899219080871943</v>
      </c>
      <c r="BA78" s="17">
        <v>0.76181270362923237</v>
      </c>
      <c r="BB78" s="17">
        <v>-0.107992192768142</v>
      </c>
      <c r="BC78" s="17">
        <v>0.28747937225532139</v>
      </c>
      <c r="BD78" s="17">
        <v>-3.3440965446587665</v>
      </c>
      <c r="BE78" s="17">
        <v>10.395378595940825</v>
      </c>
      <c r="BF78" s="17">
        <v>-1</v>
      </c>
      <c r="BG78" s="22">
        <v>499.59100582413328</v>
      </c>
    </row>
    <row r="79" spans="1:59" x14ac:dyDescent="0.25">
      <c r="A79">
        <v>157</v>
      </c>
      <c r="B79" t="s">
        <v>143</v>
      </c>
      <c r="C79" s="49">
        <v>0</v>
      </c>
      <c r="D79" s="22">
        <v>1541.307392578125</v>
      </c>
      <c r="E79" s="17">
        <v>65.496293882504858</v>
      </c>
      <c r="F79" s="17">
        <v>4.379225418703621</v>
      </c>
      <c r="G79" s="17">
        <v>0.37801696275473329</v>
      </c>
      <c r="H79" s="17">
        <v>3.6900849375495932</v>
      </c>
      <c r="I79" s="17">
        <v>52.409075810483579</v>
      </c>
      <c r="J79" s="17">
        <v>6.4616735257796645</v>
      </c>
      <c r="K79" s="17">
        <v>-1</v>
      </c>
      <c r="L79" s="17">
        <v>-1</v>
      </c>
      <c r="M79" s="17">
        <v>-1</v>
      </c>
      <c r="N79" s="17">
        <v>0.16666666666666666</v>
      </c>
      <c r="O79" s="17">
        <v>-1</v>
      </c>
      <c r="P79" s="17">
        <v>-1</v>
      </c>
      <c r="Q79" s="17">
        <v>2.9070252824369143</v>
      </c>
      <c r="R79" s="17">
        <v>-1</v>
      </c>
      <c r="S79" s="17">
        <v>0.32012924963262357</v>
      </c>
      <c r="T79" s="17">
        <v>3.3685753986518699E-2</v>
      </c>
      <c r="U79" s="17">
        <v>0.14901036332238088</v>
      </c>
      <c r="V79" s="17">
        <v>6.6985749887017332E-2</v>
      </c>
      <c r="W79" s="17">
        <v>0.86672870764028476</v>
      </c>
      <c r="X79" s="17">
        <v>0.66973267674387715</v>
      </c>
      <c r="Y79" s="17">
        <v>0</v>
      </c>
      <c r="Z79" s="17">
        <v>30.534190263933446</v>
      </c>
      <c r="AA79" s="17">
        <v>0.40444604582569854</v>
      </c>
      <c r="AB79" s="17">
        <v>1.0313469998067091</v>
      </c>
      <c r="AC79" s="17">
        <v>17.321675207764166</v>
      </c>
      <c r="AD79" s="17">
        <v>0.18626295415297608</v>
      </c>
      <c r="AE79" s="17">
        <v>1.862629541529761E-2</v>
      </c>
      <c r="AF79" s="17">
        <v>48.010310493355476</v>
      </c>
      <c r="AG79" s="17">
        <v>3.9978941021463488</v>
      </c>
      <c r="AH79" s="17">
        <v>-1</v>
      </c>
      <c r="AI79" s="17">
        <v>-1</v>
      </c>
      <c r="AJ79" s="17">
        <v>-1</v>
      </c>
      <c r="AK79" s="17">
        <v>-1</v>
      </c>
      <c r="AL79" s="17">
        <v>-1</v>
      </c>
      <c r="AM79" s="17">
        <v>-1</v>
      </c>
      <c r="AN79" s="17">
        <v>-1</v>
      </c>
      <c r="AO79" s="17">
        <v>-1</v>
      </c>
      <c r="AP79" s="17">
        <v>-1</v>
      </c>
      <c r="AQ79" s="17">
        <v>-1</v>
      </c>
      <c r="AR79" s="17">
        <v>9.3131477076488042E-2</v>
      </c>
      <c r="AS79" s="17">
        <v>1.1175777249178565</v>
      </c>
      <c r="AT79" s="17">
        <v>5.4528510423932133</v>
      </c>
      <c r="AU79" s="17">
        <v>-1</v>
      </c>
      <c r="AV79" s="17">
        <v>-1</v>
      </c>
      <c r="AW79" s="17">
        <v>-1</v>
      </c>
      <c r="AX79" s="17">
        <v>-1</v>
      </c>
      <c r="AY79" s="17">
        <v>1.862629541529761E-2</v>
      </c>
      <c r="AZ79" s="17">
        <v>0.20595670288483409</v>
      </c>
      <c r="BA79" s="17">
        <v>0.3068638099356788</v>
      </c>
      <c r="BB79" s="17">
        <v>7.0003928921321457E-2</v>
      </c>
      <c r="BC79" s="17">
        <v>0.10948325056585802</v>
      </c>
      <c r="BD79" s="17">
        <v>2.8398456281000382</v>
      </c>
      <c r="BE79" s="17">
        <v>4.2114364231820138</v>
      </c>
      <c r="BF79" s="17">
        <v>-1</v>
      </c>
      <c r="BG79" s="22">
        <v>545.67977925200034</v>
      </c>
    </row>
    <row r="80" spans="1:59" x14ac:dyDescent="0.25">
      <c r="A80">
        <v>159</v>
      </c>
      <c r="B80" t="s">
        <v>144</v>
      </c>
      <c r="C80" s="49">
        <v>0</v>
      </c>
      <c r="D80" s="22">
        <v>1558.1516992187499</v>
      </c>
      <c r="E80" s="17">
        <v>116.91105005335879</v>
      </c>
      <c r="F80" s="17">
        <v>90.590758462225068</v>
      </c>
      <c r="G80" s="17">
        <v>1.0052895662555001</v>
      </c>
      <c r="H80" s="17">
        <v>8.4417513040264627</v>
      </c>
      <c r="I80" s="17">
        <v>98.320953649238362</v>
      </c>
      <c r="J80" s="17">
        <v>18.831480074741343</v>
      </c>
      <c r="K80" s="17">
        <v>-1</v>
      </c>
      <c r="L80" s="17">
        <v>-1</v>
      </c>
      <c r="M80" s="17">
        <v>-1</v>
      </c>
      <c r="N80" s="17">
        <v>0.16666666666666666</v>
      </c>
      <c r="O80" s="17">
        <v>-1</v>
      </c>
      <c r="P80" s="17">
        <v>-1</v>
      </c>
      <c r="Q80" s="17">
        <v>5.8721049601557862</v>
      </c>
      <c r="R80" s="17">
        <v>-1</v>
      </c>
      <c r="S80" s="17">
        <v>1.8269226944660548</v>
      </c>
      <c r="T80" s="17">
        <v>0.19205813660502727</v>
      </c>
      <c r="U80" s="17">
        <v>1.0633737406923642</v>
      </c>
      <c r="V80" s="17">
        <v>1.385699366492579</v>
      </c>
      <c r="W80" s="17">
        <v>4.3004645145724991</v>
      </c>
      <c r="X80" s="17">
        <v>5.7779069732193369</v>
      </c>
      <c r="Y80" s="17">
        <v>0</v>
      </c>
      <c r="Z80" s="17">
        <v>60.232214473732185</v>
      </c>
      <c r="AA80" s="17">
        <v>2.0567957962189052</v>
      </c>
      <c r="AB80" s="17">
        <v>3.6675852207551904</v>
      </c>
      <c r="AC80" s="17">
        <v>47.631450625875722</v>
      </c>
      <c r="AD80" s="17">
        <v>1.3292171758654552</v>
      </c>
      <c r="AE80" s="17">
        <v>0.13292171758654553</v>
      </c>
      <c r="AF80" s="17">
        <v>93.138844435480905</v>
      </c>
      <c r="AG80" s="17">
        <v>82.702355859157308</v>
      </c>
      <c r="AH80" s="17">
        <v>-1</v>
      </c>
      <c r="AI80" s="17">
        <v>-1</v>
      </c>
      <c r="AJ80" s="17">
        <v>-1</v>
      </c>
      <c r="AK80" s="17">
        <v>-1</v>
      </c>
      <c r="AL80" s="17">
        <v>-1</v>
      </c>
      <c r="AM80" s="17">
        <v>-1</v>
      </c>
      <c r="AN80" s="17">
        <v>-1</v>
      </c>
      <c r="AO80" s="17">
        <v>-1</v>
      </c>
      <c r="AP80" s="17">
        <v>-1</v>
      </c>
      <c r="AQ80" s="17">
        <v>-1</v>
      </c>
      <c r="AR80" s="17">
        <v>0.66460858793272759</v>
      </c>
      <c r="AS80" s="17">
        <v>7.9753030551927315</v>
      </c>
      <c r="AT80" s="17">
        <v>14.367893971750552</v>
      </c>
      <c r="AU80" s="17">
        <v>-1</v>
      </c>
      <c r="AV80" s="17">
        <v>-1</v>
      </c>
      <c r="AW80" s="17">
        <v>-1</v>
      </c>
      <c r="AX80" s="17">
        <v>-1</v>
      </c>
      <c r="AY80" s="17">
        <v>0.13292171758654553</v>
      </c>
      <c r="AZ80" s="17">
        <v>-0.78729616287142523</v>
      </c>
      <c r="BA80" s="17">
        <v>1.3001166756919385</v>
      </c>
      <c r="BB80" s="17">
        <v>-0.31860050646092158</v>
      </c>
      <c r="BC80" s="17">
        <v>0.49808768594810093</v>
      </c>
      <c r="BD80" s="17">
        <v>-10.661051659279618</v>
      </c>
      <c r="BE80" s="17">
        <v>17.712333710561683</v>
      </c>
      <c r="BF80" s="17">
        <v>-1</v>
      </c>
      <c r="BG80" s="22">
        <v>450.79091606137752</v>
      </c>
    </row>
    <row r="81" spans="1:59" x14ac:dyDescent="0.25">
      <c r="A81">
        <v>166</v>
      </c>
      <c r="B81" t="s">
        <v>145</v>
      </c>
      <c r="C81" s="49">
        <v>0</v>
      </c>
      <c r="D81" s="22">
        <v>1552.1685351562501</v>
      </c>
      <c r="E81" s="17">
        <v>34.716485031519667</v>
      </c>
      <c r="F81" s="17">
        <v>-47.231920980824491</v>
      </c>
      <c r="G81" s="17">
        <v>2.4957647341854461E-3</v>
      </c>
      <c r="H81" s="17">
        <v>0.8454661281595599</v>
      </c>
      <c r="I81" s="17">
        <v>24.923604146071632</v>
      </c>
      <c r="J81" s="17">
        <v>-0.94359899628550714</v>
      </c>
      <c r="K81" s="17">
        <v>-1</v>
      </c>
      <c r="L81" s="17">
        <v>-1</v>
      </c>
      <c r="M81" s="17">
        <v>-1</v>
      </c>
      <c r="N81" s="17">
        <v>0.16666666666666666</v>
      </c>
      <c r="O81" s="17">
        <v>-1</v>
      </c>
      <c r="P81" s="17">
        <v>-1</v>
      </c>
      <c r="Q81" s="17">
        <v>1.1319592798898899</v>
      </c>
      <c r="R81" s="17">
        <v>-1</v>
      </c>
      <c r="S81" s="17">
        <v>-0.58192334506939702</v>
      </c>
      <c r="T81" s="17">
        <v>-6.1124997387541971E-2</v>
      </c>
      <c r="U81" s="17">
        <v>-0.39837976495646515</v>
      </c>
      <c r="V81" s="17">
        <v>-0.72247152018985872</v>
      </c>
      <c r="W81" s="17">
        <v>-1.1889016143424636</v>
      </c>
      <c r="X81" s="17">
        <v>-2.3883121363162383</v>
      </c>
      <c r="Y81" s="17">
        <v>0</v>
      </c>
      <c r="Z81" s="17">
        <v>12.755257200593899</v>
      </c>
      <c r="AA81" s="17">
        <v>-0.5847448647189093</v>
      </c>
      <c r="AB81" s="17">
        <v>-0.54685572971345808</v>
      </c>
      <c r="AC81" s="17">
        <v>-0.8234870601573494</v>
      </c>
      <c r="AD81" s="17">
        <v>-0.4979747061955816</v>
      </c>
      <c r="AE81" s="17">
        <v>-4.9797470619558144E-2</v>
      </c>
      <c r="AF81" s="17">
        <v>20.993793214776158</v>
      </c>
      <c r="AG81" s="17">
        <v>-43.119090767923822</v>
      </c>
      <c r="AH81" s="17">
        <v>-1</v>
      </c>
      <c r="AI81" s="17">
        <v>-1</v>
      </c>
      <c r="AJ81" s="17">
        <v>-1</v>
      </c>
      <c r="AK81" s="17">
        <v>-1</v>
      </c>
      <c r="AL81" s="17">
        <v>-1</v>
      </c>
      <c r="AM81" s="17">
        <v>-1</v>
      </c>
      <c r="AN81" s="17">
        <v>-1</v>
      </c>
      <c r="AO81" s="17">
        <v>-1</v>
      </c>
      <c r="AP81" s="17">
        <v>-1</v>
      </c>
      <c r="AQ81" s="17">
        <v>-1</v>
      </c>
      <c r="AR81" s="17">
        <v>-0.2489873530977908</v>
      </c>
      <c r="AS81" s="17">
        <v>-2.9878482371734894</v>
      </c>
      <c r="AT81" s="17">
        <v>0.11579729167446473</v>
      </c>
      <c r="AU81" s="17">
        <v>-1</v>
      </c>
      <c r="AV81" s="17">
        <v>-1</v>
      </c>
      <c r="AW81" s="17">
        <v>-1</v>
      </c>
      <c r="AX81" s="17">
        <v>-1</v>
      </c>
      <c r="AY81" s="17">
        <v>-4.9797470619558144E-2</v>
      </c>
      <c r="AZ81" s="17">
        <v>0.80057458353913713</v>
      </c>
      <c r="BA81" s="17">
        <v>-0.28775407071862452</v>
      </c>
      <c r="BB81" s="17">
        <v>0.30264473343983112</v>
      </c>
      <c r="BC81" s="17">
        <v>-0.12315755395265153</v>
      </c>
      <c r="BD81" s="17">
        <v>10.922253652003121</v>
      </c>
      <c r="BE81" s="17">
        <v>-3.8709716007210764</v>
      </c>
      <c r="BF81" s="17">
        <v>-1</v>
      </c>
      <c r="BG81" s="22">
        <v>2448.9698742067067</v>
      </c>
    </row>
    <row r="82" spans="1:59" x14ac:dyDescent="0.25">
      <c r="A82">
        <v>167</v>
      </c>
      <c r="B82" t="s">
        <v>146</v>
      </c>
      <c r="C82" s="49">
        <v>0</v>
      </c>
      <c r="D82" s="22">
        <v>1543.9598437500001</v>
      </c>
      <c r="E82" s="17">
        <v>70.062503478476387</v>
      </c>
      <c r="F82" s="17">
        <v>12.035780827788745</v>
      </c>
      <c r="G82" s="17">
        <v>0.43372583691290623</v>
      </c>
      <c r="H82" s="17">
        <v>4.1120864440307532</v>
      </c>
      <c r="I82" s="17">
        <v>56.486567814135981</v>
      </c>
      <c r="J82" s="17">
        <v>7.5602517078191536</v>
      </c>
      <c r="K82" s="17">
        <v>-1</v>
      </c>
      <c r="L82" s="17">
        <v>-1</v>
      </c>
      <c r="M82" s="17">
        <v>-1</v>
      </c>
      <c r="N82" s="17">
        <v>0.16666666666666666</v>
      </c>
      <c r="O82" s="17">
        <v>-1</v>
      </c>
      <c r="P82" s="17">
        <v>-1</v>
      </c>
      <c r="Q82" s="17">
        <v>3.1703577629455975</v>
      </c>
      <c r="R82" s="17">
        <v>-1</v>
      </c>
      <c r="S82" s="17">
        <v>0.45394948334299462</v>
      </c>
      <c r="T82" s="17">
        <v>4.7751005815126146E-2</v>
      </c>
      <c r="U82" s="17">
        <v>0.23021613261704471</v>
      </c>
      <c r="V82" s="17">
        <v>0.18410237590918116</v>
      </c>
      <c r="W82" s="17">
        <v>1.1716831323883528</v>
      </c>
      <c r="X82" s="17">
        <v>1.1233961038921301</v>
      </c>
      <c r="Y82" s="17">
        <v>0</v>
      </c>
      <c r="Z82" s="17">
        <v>33.171709397108899</v>
      </c>
      <c r="AA82" s="17">
        <v>0.55119331933360505</v>
      </c>
      <c r="AB82" s="17">
        <v>1.2654746541664856</v>
      </c>
      <c r="AC82" s="17">
        <v>20.013524740338237</v>
      </c>
      <c r="AD82" s="17">
        <v>0.28777016577130587</v>
      </c>
      <c r="AE82" s="17">
        <v>2.8777016577130589E-2</v>
      </c>
      <c r="AF82" s="17">
        <v>52.018232733692294</v>
      </c>
      <c r="AG82" s="17">
        <v>10.98773700495806</v>
      </c>
      <c r="AH82" s="17">
        <v>-1</v>
      </c>
      <c r="AI82" s="17">
        <v>-1</v>
      </c>
      <c r="AJ82" s="17">
        <v>-1</v>
      </c>
      <c r="AK82" s="17">
        <v>-1</v>
      </c>
      <c r="AL82" s="17">
        <v>-1</v>
      </c>
      <c r="AM82" s="17">
        <v>-1</v>
      </c>
      <c r="AN82" s="17">
        <v>-1</v>
      </c>
      <c r="AO82" s="17">
        <v>-1</v>
      </c>
      <c r="AP82" s="17">
        <v>-1</v>
      </c>
      <c r="AQ82" s="17">
        <v>-1</v>
      </c>
      <c r="AR82" s="17">
        <v>0.14388508288565294</v>
      </c>
      <c r="AS82" s="17">
        <v>1.726620994627835</v>
      </c>
      <c r="AT82" s="17">
        <v>6.2446072930161858</v>
      </c>
      <c r="AU82" s="17">
        <v>-1</v>
      </c>
      <c r="AV82" s="17">
        <v>-1</v>
      </c>
      <c r="AW82" s="17">
        <v>-1</v>
      </c>
      <c r="AX82" s="17">
        <v>-1</v>
      </c>
      <c r="AY82" s="17">
        <v>2.8777016577130589E-2</v>
      </c>
      <c r="AZ82" s="17">
        <v>0.11774465823813615</v>
      </c>
      <c r="BA82" s="17">
        <v>0.39507585458237676</v>
      </c>
      <c r="BB82" s="17">
        <v>3.5491476971089321E-2</v>
      </c>
      <c r="BC82" s="17">
        <v>0.14399570251609015</v>
      </c>
      <c r="BD82" s="17">
        <v>1.6408138454149326</v>
      </c>
      <c r="BE82" s="17">
        <v>5.4104682058671205</v>
      </c>
      <c r="BF82" s="17">
        <v>-1</v>
      </c>
      <c r="BG82" s="22">
        <v>111.34395254364358</v>
      </c>
    </row>
    <row r="83" spans="1:59" x14ac:dyDescent="0.25">
      <c r="A83">
        <v>171</v>
      </c>
      <c r="B83" t="s">
        <v>147</v>
      </c>
      <c r="C83" s="49">
        <v>0</v>
      </c>
      <c r="D83" s="22">
        <v>1547.4852246093751</v>
      </c>
      <c r="E83" s="17">
        <v>94.824835029425074</v>
      </c>
      <c r="F83" s="17">
        <v>53.556906740458622</v>
      </c>
      <c r="G83" s="17">
        <v>0.73583233974444129</v>
      </c>
      <c r="H83" s="17">
        <v>6.4005799962552112</v>
      </c>
      <c r="I83" s="17">
        <v>78.598607738860522</v>
      </c>
      <c r="J83" s="17">
        <v>13.517787516578359</v>
      </c>
      <c r="K83" s="17">
        <v>-1</v>
      </c>
      <c r="L83" s="17">
        <v>-1</v>
      </c>
      <c r="M83" s="17">
        <v>-1</v>
      </c>
      <c r="N83" s="17">
        <v>0.16666666666666666</v>
      </c>
      <c r="O83" s="17">
        <v>-1</v>
      </c>
      <c r="P83" s="17">
        <v>-1</v>
      </c>
      <c r="Q83" s="17">
        <v>4.5983969392993407</v>
      </c>
      <c r="R83" s="17">
        <v>-1</v>
      </c>
      <c r="S83" s="17">
        <v>1.1796500727958112</v>
      </c>
      <c r="T83" s="17">
        <v>0.12402617930581235</v>
      </c>
      <c r="U83" s="17">
        <v>0.67059105209037562</v>
      </c>
      <c r="V83" s="17">
        <v>0.81922011694494901</v>
      </c>
      <c r="W83" s="17">
        <v>2.8254360788590054</v>
      </c>
      <c r="X83" s="17">
        <v>3.5835907050106397</v>
      </c>
      <c r="Y83" s="17">
        <v>0</v>
      </c>
      <c r="Z83" s="17">
        <v>47.474846796951667</v>
      </c>
      <c r="AA83" s="17">
        <v>1.3469966140414078</v>
      </c>
      <c r="AB83" s="17">
        <v>2.5351374851538102</v>
      </c>
      <c r="AC83" s="17">
        <v>34.611293241738629</v>
      </c>
      <c r="AD83" s="17">
        <v>0.83823881511296949</v>
      </c>
      <c r="AE83" s="17">
        <v>8.3823881511296952E-2</v>
      </c>
      <c r="AF83" s="17">
        <v>73.752999230876128</v>
      </c>
      <c r="AG83" s="17">
        <v>48.893313569198696</v>
      </c>
      <c r="AH83" s="17">
        <v>-1</v>
      </c>
      <c r="AI83" s="17">
        <v>-1</v>
      </c>
      <c r="AJ83" s="17">
        <v>-1</v>
      </c>
      <c r="AK83" s="17">
        <v>-1</v>
      </c>
      <c r="AL83" s="17">
        <v>-1</v>
      </c>
      <c r="AM83" s="17">
        <v>-1</v>
      </c>
      <c r="AN83" s="17">
        <v>-1</v>
      </c>
      <c r="AO83" s="17">
        <v>-1</v>
      </c>
      <c r="AP83" s="17">
        <v>-1</v>
      </c>
      <c r="AQ83" s="17">
        <v>-1</v>
      </c>
      <c r="AR83" s="17">
        <v>0.41911940755648475</v>
      </c>
      <c r="AS83" s="17">
        <v>5.0294328906778167</v>
      </c>
      <c r="AT83" s="17">
        <v>10.538262757881162</v>
      </c>
      <c r="AU83" s="17">
        <v>-1</v>
      </c>
      <c r="AV83" s="17">
        <v>-1</v>
      </c>
      <c r="AW83" s="17">
        <v>-1</v>
      </c>
      <c r="AX83" s="17">
        <v>-1</v>
      </c>
      <c r="AY83" s="17">
        <v>8.3823881511296952E-2</v>
      </c>
      <c r="AZ83" s="17">
        <v>-0.36062495016874024</v>
      </c>
      <c r="BA83" s="17">
        <v>0.87344546298925319</v>
      </c>
      <c r="BB83" s="17">
        <v>-0.15166786380507635</v>
      </c>
      <c r="BC83" s="17">
        <v>0.3311550432922557</v>
      </c>
      <c r="BD83" s="17">
        <v>-4.8614769318564193</v>
      </c>
      <c r="BE83" s="17">
        <v>11.912758983138479</v>
      </c>
      <c r="BF83" s="17">
        <v>-1</v>
      </c>
      <c r="BG83" s="22">
        <v>635.77690586108019</v>
      </c>
    </row>
    <row r="84" spans="1:59" x14ac:dyDescent="0.25">
      <c r="A84">
        <v>172</v>
      </c>
      <c r="B84" t="s">
        <v>148</v>
      </c>
      <c r="C84" s="49">
        <v>0</v>
      </c>
      <c r="D84" s="22">
        <v>1582.1382617187501</v>
      </c>
      <c r="E84" s="17">
        <v>105.55165543536589</v>
      </c>
      <c r="F84" s="17">
        <v>71.543486873321825</v>
      </c>
      <c r="G84" s="17">
        <v>0.8667021729292963</v>
      </c>
      <c r="H84" s="17">
        <v>7.391934921148172</v>
      </c>
      <c r="I84" s="17">
        <v>88.177345532330776</v>
      </c>
      <c r="J84" s="17">
        <v>16.098538709212843</v>
      </c>
      <c r="K84" s="17">
        <v>-1</v>
      </c>
      <c r="L84" s="17">
        <v>-1</v>
      </c>
      <c r="M84" s="17">
        <v>-1</v>
      </c>
      <c r="N84" s="17">
        <v>0.16666666666666666</v>
      </c>
      <c r="O84" s="17">
        <v>-1</v>
      </c>
      <c r="P84" s="17">
        <v>-1</v>
      </c>
      <c r="Q84" s="17">
        <v>5.2170107295992043</v>
      </c>
      <c r="R84" s="17">
        <v>-1</v>
      </c>
      <c r="S84" s="17">
        <v>1.4940170731539628</v>
      </c>
      <c r="T84" s="17">
        <v>0.15706790180206179</v>
      </c>
      <c r="U84" s="17">
        <v>0.86135752586736092</v>
      </c>
      <c r="V84" s="17">
        <v>1.0943474380819</v>
      </c>
      <c r="W84" s="17">
        <v>3.5418270542438135</v>
      </c>
      <c r="X84" s="17">
        <v>4.6493249875666134</v>
      </c>
      <c r="Y84" s="17">
        <v>0</v>
      </c>
      <c r="Z84" s="17">
        <v>53.670837906025184</v>
      </c>
      <c r="AA84" s="17">
        <v>1.6917314788994604</v>
      </c>
      <c r="AB84" s="17">
        <v>3.0851440601032372</v>
      </c>
      <c r="AC84" s="17">
        <v>40.934915907069694</v>
      </c>
      <c r="AD84" s="17">
        <v>1.0766969073342012</v>
      </c>
      <c r="AE84" s="17">
        <v>0.10766969073342011</v>
      </c>
      <c r="AF84" s="17">
        <v>83.168305552118653</v>
      </c>
      <c r="AG84" s="17">
        <v>65.313670083352164</v>
      </c>
      <c r="AH84" s="17">
        <v>-1</v>
      </c>
      <c r="AI84" s="17">
        <v>-1</v>
      </c>
      <c r="AJ84" s="17">
        <v>-1</v>
      </c>
      <c r="AK84" s="17">
        <v>-1</v>
      </c>
      <c r="AL84" s="17">
        <v>-1</v>
      </c>
      <c r="AM84" s="17">
        <v>-1</v>
      </c>
      <c r="AN84" s="17">
        <v>-1</v>
      </c>
      <c r="AO84" s="17">
        <v>-1</v>
      </c>
      <c r="AP84" s="17">
        <v>-1</v>
      </c>
      <c r="AQ84" s="17">
        <v>-1</v>
      </c>
      <c r="AR84" s="17">
        <v>0.5383484536671006</v>
      </c>
      <c r="AS84" s="17">
        <v>6.4601814440052063</v>
      </c>
      <c r="AT84" s="17">
        <v>12.398235877206769</v>
      </c>
      <c r="AU84" s="17">
        <v>-1</v>
      </c>
      <c r="AV84" s="17">
        <v>-1</v>
      </c>
      <c r="AW84" s="17">
        <v>-1</v>
      </c>
      <c r="AX84" s="17">
        <v>-1</v>
      </c>
      <c r="AY84" s="17">
        <v>0.10766969073342011</v>
      </c>
      <c r="AZ84" s="17">
        <v>-0.56785038314070957</v>
      </c>
      <c r="BA84" s="17">
        <v>1.0806708959612226</v>
      </c>
      <c r="BB84" s="17">
        <v>-0.23274361516029518</v>
      </c>
      <c r="BC84" s="17">
        <v>0.41223079464747453</v>
      </c>
      <c r="BD84" s="17">
        <v>-7.6782111013140177</v>
      </c>
      <c r="BE84" s="17">
        <v>14.729493152596081</v>
      </c>
      <c r="BF84" s="17">
        <v>-1</v>
      </c>
      <c r="BG84" s="22">
        <v>2679.0265616177203</v>
      </c>
    </row>
    <row r="85" spans="1:59" x14ac:dyDescent="0.25">
      <c r="A85">
        <v>173</v>
      </c>
      <c r="B85" t="s">
        <v>149</v>
      </c>
      <c r="C85" s="49">
        <v>0</v>
      </c>
      <c r="D85" s="22">
        <v>1572.780283203125</v>
      </c>
      <c r="E85" s="17">
        <v>90.309624019159173</v>
      </c>
      <c r="F85" s="17">
        <v>45.985865035690665</v>
      </c>
      <c r="G85" s="17">
        <v>0.68074566080828047</v>
      </c>
      <c r="H85" s="17">
        <v>5.9832916943573826</v>
      </c>
      <c r="I85" s="17">
        <v>74.566655984958317</v>
      </c>
      <c r="J85" s="17">
        <v>12.43147901519928</v>
      </c>
      <c r="K85" s="17">
        <v>-1</v>
      </c>
      <c r="L85" s="17">
        <v>-1</v>
      </c>
      <c r="M85" s="17">
        <v>-1</v>
      </c>
      <c r="N85" s="17">
        <v>0.16666666666666666</v>
      </c>
      <c r="O85" s="17">
        <v>-1</v>
      </c>
      <c r="P85" s="17">
        <v>-1</v>
      </c>
      <c r="Q85" s="17">
        <v>4.3380055379930109</v>
      </c>
      <c r="R85" s="17">
        <v>-1</v>
      </c>
      <c r="S85" s="17">
        <v>1.0473244359747389</v>
      </c>
      <c r="T85" s="17">
        <v>0.11011801793391222</v>
      </c>
      <c r="U85" s="17">
        <v>0.59029224497038268</v>
      </c>
      <c r="V85" s="17">
        <v>0.70341153037305815</v>
      </c>
      <c r="W85" s="17">
        <v>2.5238875959626967</v>
      </c>
      <c r="X85" s="17">
        <v>3.1349941046658127</v>
      </c>
      <c r="Y85" s="17">
        <v>0</v>
      </c>
      <c r="Z85" s="17">
        <v>44.866785300955669</v>
      </c>
      <c r="AA85" s="17">
        <v>1.2018883155406195</v>
      </c>
      <c r="AB85" s="17">
        <v>2.3036247303066317</v>
      </c>
      <c r="AC85" s="17">
        <v>31.949508145806874</v>
      </c>
      <c r="AD85" s="17">
        <v>0.7378653062129783</v>
      </c>
      <c r="AE85" s="17">
        <v>7.3786530621297836E-2</v>
      </c>
      <c r="AF85" s="17">
        <v>69.789840237074372</v>
      </c>
      <c r="AG85" s="17">
        <v>41.981538064489435</v>
      </c>
      <c r="AH85" s="17">
        <v>-1</v>
      </c>
      <c r="AI85" s="17">
        <v>-1</v>
      </c>
      <c r="AJ85" s="17">
        <v>-1</v>
      </c>
      <c r="AK85" s="17">
        <v>-1</v>
      </c>
      <c r="AL85" s="17">
        <v>-1</v>
      </c>
      <c r="AM85" s="17">
        <v>-1</v>
      </c>
      <c r="AN85" s="17">
        <v>-1</v>
      </c>
      <c r="AO85" s="17">
        <v>-1</v>
      </c>
      <c r="AP85" s="17">
        <v>-1</v>
      </c>
      <c r="AQ85" s="17">
        <v>-1</v>
      </c>
      <c r="AR85" s="17">
        <v>0.36893265310648915</v>
      </c>
      <c r="AS85" s="17">
        <v>4.4271918372778698</v>
      </c>
      <c r="AT85" s="17">
        <v>9.7553493884612301</v>
      </c>
      <c r="AU85" s="17">
        <v>-1</v>
      </c>
      <c r="AV85" s="17">
        <v>-1</v>
      </c>
      <c r="AW85" s="17">
        <v>-1</v>
      </c>
      <c r="AX85" s="17">
        <v>-1</v>
      </c>
      <c r="AY85" s="17">
        <v>7.3786530621297836E-2</v>
      </c>
      <c r="AZ85" s="17">
        <v>-0.27339811862376945</v>
      </c>
      <c r="BA85" s="17">
        <v>0.7862186314442825</v>
      </c>
      <c r="BB85" s="17">
        <v>-0.11754087077907939</v>
      </c>
      <c r="BC85" s="17">
        <v>0.29702805026625873</v>
      </c>
      <c r="BD85" s="17">
        <v>-3.675836765094286</v>
      </c>
      <c r="BE85" s="17">
        <v>10.727118816376345</v>
      </c>
      <c r="BF85" s="17">
        <v>-1</v>
      </c>
      <c r="BG85" s="22">
        <v>944.01668474668418</v>
      </c>
    </row>
    <row r="86" spans="1:59" x14ac:dyDescent="0.25">
      <c r="A86">
        <v>174</v>
      </c>
      <c r="B86" t="s">
        <v>150</v>
      </c>
      <c r="C86" s="49">
        <v>0</v>
      </c>
      <c r="D86" s="22">
        <v>1532.7074609374999</v>
      </c>
      <c r="E86" s="17">
        <v>87.238206115895466</v>
      </c>
      <c r="F86" s="17">
        <v>40.83575511048231</v>
      </c>
      <c r="G86" s="17">
        <v>0.64327361099019242</v>
      </c>
      <c r="H86" s="17">
        <v>5.6994363532985775</v>
      </c>
      <c r="I86" s="17">
        <v>71.823969369897668</v>
      </c>
      <c r="J86" s="17">
        <v>11.692530741903237</v>
      </c>
      <c r="K86" s="17">
        <v>-1</v>
      </c>
      <c r="L86" s="17">
        <v>-1</v>
      </c>
      <c r="M86" s="17">
        <v>-1</v>
      </c>
      <c r="N86" s="17">
        <v>0.16666666666666666</v>
      </c>
      <c r="O86" s="17">
        <v>-1</v>
      </c>
      <c r="P86" s="17">
        <v>-1</v>
      </c>
      <c r="Q86" s="17">
        <v>4.1608774237122379</v>
      </c>
      <c r="R86" s="17">
        <v>-1</v>
      </c>
      <c r="S86" s="17">
        <v>0.95731151541156967</v>
      </c>
      <c r="T86" s="17">
        <v>0.10065715868680052</v>
      </c>
      <c r="U86" s="17">
        <v>0.53566994863953155</v>
      </c>
      <c r="V86" s="17">
        <v>0.62463413429126935</v>
      </c>
      <c r="W86" s="17">
        <v>2.318762872674252</v>
      </c>
      <c r="X86" s="17">
        <v>2.829841670702113</v>
      </c>
      <c r="Y86" s="17">
        <v>0</v>
      </c>
      <c r="Z86" s="17">
        <v>43.092682882840094</v>
      </c>
      <c r="AA86" s="17">
        <v>1.1031801433391151</v>
      </c>
      <c r="AB86" s="17">
        <v>2.1461409674315828</v>
      </c>
      <c r="AC86" s="17">
        <v>30.138860895944717</v>
      </c>
      <c r="AD86" s="17">
        <v>0.66958743579941449</v>
      </c>
      <c r="AE86" s="17">
        <v>6.6958743579941443E-2</v>
      </c>
      <c r="AF86" s="17">
        <v>67.09394906845182</v>
      </c>
      <c r="AG86" s="17">
        <v>37.279886030899668</v>
      </c>
      <c r="AH86" s="17">
        <v>-1</v>
      </c>
      <c r="AI86" s="17">
        <v>-1</v>
      </c>
      <c r="AJ86" s="17">
        <v>-1</v>
      </c>
      <c r="AK86" s="17">
        <v>-1</v>
      </c>
      <c r="AL86" s="17">
        <v>-1</v>
      </c>
      <c r="AM86" s="17">
        <v>-1</v>
      </c>
      <c r="AN86" s="17">
        <v>-1</v>
      </c>
      <c r="AO86" s="17">
        <v>-1</v>
      </c>
      <c r="AP86" s="17">
        <v>-1</v>
      </c>
      <c r="AQ86" s="17">
        <v>-1</v>
      </c>
      <c r="AR86" s="17">
        <v>0.33479371789970724</v>
      </c>
      <c r="AS86" s="17">
        <v>4.0175246147964874</v>
      </c>
      <c r="AT86" s="17">
        <v>9.2227819992354334</v>
      </c>
      <c r="AU86" s="17">
        <v>-1</v>
      </c>
      <c r="AV86" s="17">
        <v>-1</v>
      </c>
      <c r="AW86" s="17">
        <v>-1</v>
      </c>
      <c r="AX86" s="17">
        <v>-1</v>
      </c>
      <c r="AY86" s="17">
        <v>6.6958743579941443E-2</v>
      </c>
      <c r="AZ86" s="17">
        <v>-0.21406311712703685</v>
      </c>
      <c r="BA86" s="17">
        <v>0.72688362994754985</v>
      </c>
      <c r="BB86" s="17">
        <v>-9.432639483846765E-2</v>
      </c>
      <c r="BC86" s="17">
        <v>0.27381357432564707</v>
      </c>
      <c r="BD86" s="17">
        <v>-2.8693193228878968</v>
      </c>
      <c r="BE86" s="17">
        <v>9.920601374169955</v>
      </c>
      <c r="BF86" s="17">
        <v>-1</v>
      </c>
      <c r="BG86" s="22">
        <v>394.12502945652471</v>
      </c>
    </row>
    <row r="87" spans="1:59" x14ac:dyDescent="0.25">
      <c r="A87">
        <v>175</v>
      </c>
      <c r="B87" t="s">
        <v>151</v>
      </c>
      <c r="C87" s="49">
        <v>0</v>
      </c>
      <c r="D87" s="22">
        <v>1622.2232714843749</v>
      </c>
      <c r="E87" s="17">
        <v>84.547319488349927</v>
      </c>
      <c r="F87" s="17">
        <v>36.323714624748753</v>
      </c>
      <c r="G87" s="17">
        <v>0.61044413582985424</v>
      </c>
      <c r="H87" s="17">
        <v>5.4507490806871637</v>
      </c>
      <c r="I87" s="17">
        <v>69.421086086521441</v>
      </c>
      <c r="J87" s="17">
        <v>11.045133972825582</v>
      </c>
      <c r="K87" s="17">
        <v>-1</v>
      </c>
      <c r="L87" s="17">
        <v>-1</v>
      </c>
      <c r="M87" s="17">
        <v>-1</v>
      </c>
      <c r="N87" s="17">
        <v>0.16666666666666666</v>
      </c>
      <c r="O87" s="17">
        <v>-1</v>
      </c>
      <c r="P87" s="17">
        <v>-1</v>
      </c>
      <c r="Q87" s="17">
        <v>4.005694479192047</v>
      </c>
      <c r="R87" s="17">
        <v>-1</v>
      </c>
      <c r="S87" s="17">
        <v>0.87845068569758888</v>
      </c>
      <c r="T87" s="17">
        <v>9.2368446295663015E-2</v>
      </c>
      <c r="U87" s="17">
        <v>0.48781504533694542</v>
      </c>
      <c r="V87" s="17">
        <v>0.55561681123533113</v>
      </c>
      <c r="W87" s="17">
        <v>2.1390519403750914</v>
      </c>
      <c r="X87" s="17">
        <v>2.5624958943284866</v>
      </c>
      <c r="Y87" s="17">
        <v>0</v>
      </c>
      <c r="Z87" s="17">
        <v>41.538381702355785</v>
      </c>
      <c r="AA87" s="17">
        <v>1.0167013543979393</v>
      </c>
      <c r="AB87" s="17">
        <v>2.0081685504818338</v>
      </c>
      <c r="AC87" s="17">
        <v>28.552542581306092</v>
      </c>
      <c r="AD87" s="17">
        <v>0.60976880667118172</v>
      </c>
      <c r="AE87" s="17">
        <v>6.0976880667118177E-2</v>
      </c>
      <c r="AF87" s="17">
        <v>64.732063540840571</v>
      </c>
      <c r="AG87" s="17">
        <v>33.160742044952556</v>
      </c>
      <c r="AH87" s="17">
        <v>-1</v>
      </c>
      <c r="AI87" s="17">
        <v>-1</v>
      </c>
      <c r="AJ87" s="17">
        <v>-1</v>
      </c>
      <c r="AK87" s="17">
        <v>-1</v>
      </c>
      <c r="AL87" s="17">
        <v>-1</v>
      </c>
      <c r="AM87" s="17">
        <v>-1</v>
      </c>
      <c r="AN87" s="17">
        <v>-1</v>
      </c>
      <c r="AO87" s="17">
        <v>-1</v>
      </c>
      <c r="AP87" s="17">
        <v>-1</v>
      </c>
      <c r="AQ87" s="17">
        <v>-1</v>
      </c>
      <c r="AR87" s="17">
        <v>0.30488440333559086</v>
      </c>
      <c r="AS87" s="17">
        <v>3.6586128400270903</v>
      </c>
      <c r="AT87" s="17">
        <v>8.7561966920352177</v>
      </c>
      <c r="AU87" s="17">
        <v>-1</v>
      </c>
      <c r="AV87" s="17">
        <v>-1</v>
      </c>
      <c r="AW87" s="17">
        <v>-1</v>
      </c>
      <c r="AX87" s="17">
        <v>-1</v>
      </c>
      <c r="AY87" s="17">
        <v>6.0976880667118177E-2</v>
      </c>
      <c r="AZ87" s="17">
        <v>-0.16207938612667622</v>
      </c>
      <c r="BA87" s="17">
        <v>0.67489989894718927</v>
      </c>
      <c r="BB87" s="17">
        <v>-7.3988060934868496E-2</v>
      </c>
      <c r="BC87" s="17">
        <v>0.25347524042204789</v>
      </c>
      <c r="BD87" s="17">
        <v>-2.1627248220844439</v>
      </c>
      <c r="BE87" s="17">
        <v>9.2140068733665004</v>
      </c>
      <c r="BF87" s="17">
        <v>-1</v>
      </c>
      <c r="BG87" s="22">
        <v>951.24470141866959</v>
      </c>
    </row>
    <row r="88" spans="1:59" x14ac:dyDescent="0.25">
      <c r="A88">
        <v>176</v>
      </c>
      <c r="B88" t="s">
        <v>152</v>
      </c>
      <c r="C88" s="49">
        <v>0</v>
      </c>
      <c r="D88" s="22">
        <v>1559.8929687500001</v>
      </c>
      <c r="E88" s="17">
        <v>66.51064772643538</v>
      </c>
      <c r="F88" s="17">
        <v>6.0800795401010186</v>
      </c>
      <c r="G88" s="17">
        <v>0.3903923278043881</v>
      </c>
      <c r="H88" s="17">
        <v>3.7838298349851565</v>
      </c>
      <c r="I88" s="17">
        <v>53.314864211250317</v>
      </c>
      <c r="J88" s="17">
        <v>6.7057155432098483</v>
      </c>
      <c r="K88" s="17">
        <v>-1</v>
      </c>
      <c r="L88" s="17">
        <v>-1</v>
      </c>
      <c r="M88" s="17">
        <v>-1</v>
      </c>
      <c r="N88" s="17">
        <v>0.16666666666666666</v>
      </c>
      <c r="O88" s="17">
        <v>-1</v>
      </c>
      <c r="P88" s="17">
        <v>-1</v>
      </c>
      <c r="Q88" s="17">
        <v>2.9655228849279163</v>
      </c>
      <c r="R88" s="17">
        <v>-1</v>
      </c>
      <c r="S88" s="17">
        <v>0.34985654655292941</v>
      </c>
      <c r="T88" s="17">
        <v>3.6810258448772407E-2</v>
      </c>
      <c r="U88" s="17">
        <v>0.16704969824604454</v>
      </c>
      <c r="V88" s="17">
        <v>9.3002448704032376E-2</v>
      </c>
      <c r="W88" s="17">
        <v>0.9344723550715649</v>
      </c>
      <c r="X88" s="17">
        <v>0.7705110644868548</v>
      </c>
      <c r="Y88" s="17">
        <v>0</v>
      </c>
      <c r="Z88" s="17">
        <v>31.120098031622675</v>
      </c>
      <c r="AA88" s="17">
        <v>0.43704500078834252</v>
      </c>
      <c r="AB88" s="17">
        <v>1.0833569396000546</v>
      </c>
      <c r="AC88" s="17">
        <v>17.919652121276417</v>
      </c>
      <c r="AD88" s="17">
        <v>0.20881212280755565</v>
      </c>
      <c r="AE88" s="17">
        <v>2.0881212280755568E-2</v>
      </c>
      <c r="AF88" s="17">
        <v>48.900644422452153</v>
      </c>
      <c r="AG88" s="17">
        <v>5.550642364773787</v>
      </c>
      <c r="AH88" s="17">
        <v>-1</v>
      </c>
      <c r="AI88" s="17">
        <v>-1</v>
      </c>
      <c r="AJ88" s="17">
        <v>-1</v>
      </c>
      <c r="AK88" s="17">
        <v>-1</v>
      </c>
      <c r="AL88" s="17">
        <v>-1</v>
      </c>
      <c r="AM88" s="17">
        <v>-1</v>
      </c>
      <c r="AN88" s="17">
        <v>-1</v>
      </c>
      <c r="AO88" s="17">
        <v>-1</v>
      </c>
      <c r="AP88" s="17">
        <v>-1</v>
      </c>
      <c r="AQ88" s="17">
        <v>-1</v>
      </c>
      <c r="AR88" s="17">
        <v>0.10440606140377783</v>
      </c>
      <c r="AS88" s="17">
        <v>1.2528727368453338</v>
      </c>
      <c r="AT88" s="17">
        <v>5.6287345578989338</v>
      </c>
      <c r="AU88" s="17">
        <v>-1</v>
      </c>
      <c r="AV88" s="17">
        <v>-1</v>
      </c>
      <c r="AW88" s="17">
        <v>-1</v>
      </c>
      <c r="AX88" s="17">
        <v>-1</v>
      </c>
      <c r="AY88" s="17">
        <v>2.0881212280755568E-2</v>
      </c>
      <c r="AZ88" s="17">
        <v>0.18636096933653407</v>
      </c>
      <c r="BA88" s="17">
        <v>0.32645954348397882</v>
      </c>
      <c r="BB88" s="17">
        <v>6.2337211578764401E-2</v>
      </c>
      <c r="BC88" s="17">
        <v>0.11714996790841507</v>
      </c>
      <c r="BD88" s="17">
        <v>2.5734884948588235</v>
      </c>
      <c r="BE88" s="17">
        <v>4.4777935564232285</v>
      </c>
      <c r="BF88" s="17">
        <v>-1</v>
      </c>
      <c r="BG88" s="22">
        <v>1300.6596054311844</v>
      </c>
    </row>
    <row r="89" spans="1:59" x14ac:dyDescent="0.25">
      <c r="A89">
        <v>177</v>
      </c>
      <c r="B89" t="s">
        <v>153</v>
      </c>
      <c r="C89" s="49">
        <v>0</v>
      </c>
      <c r="D89" s="22">
        <v>1637.9386230468751</v>
      </c>
      <c r="E89" s="17">
        <v>109.44810706900483</v>
      </c>
      <c r="F89" s="17">
        <v>78.077001641916084</v>
      </c>
      <c r="G89" s="17">
        <v>0.91423983609598558</v>
      </c>
      <c r="H89" s="17">
        <v>7.752038509204505</v>
      </c>
      <c r="I89" s="17">
        <v>91.656763207944664</v>
      </c>
      <c r="J89" s="17">
        <v>17.035980730241473</v>
      </c>
      <c r="K89" s="17">
        <v>-1</v>
      </c>
      <c r="L89" s="17">
        <v>-1</v>
      </c>
      <c r="M89" s="17">
        <v>-1</v>
      </c>
      <c r="N89" s="17">
        <v>0.16666666666666666</v>
      </c>
      <c r="O89" s="17">
        <v>-1</v>
      </c>
      <c r="P89" s="17">
        <v>-1</v>
      </c>
      <c r="Q89" s="17">
        <v>5.4417183897060646</v>
      </c>
      <c r="R89" s="17">
        <v>-1</v>
      </c>
      <c r="S89" s="17">
        <v>1.6082089553476184</v>
      </c>
      <c r="T89" s="17">
        <v>0.16907010457292695</v>
      </c>
      <c r="U89" s="17">
        <v>0.93065227587363564</v>
      </c>
      <c r="V89" s="17">
        <v>1.1942857477891329</v>
      </c>
      <c r="W89" s="17">
        <v>3.8020516763337282</v>
      </c>
      <c r="X89" s="17">
        <v>5.0364464204928545</v>
      </c>
      <c r="Y89" s="17">
        <v>0</v>
      </c>
      <c r="Z89" s="17">
        <v>55.92149362368697</v>
      </c>
      <c r="AA89" s="17">
        <v>1.8169543013683196</v>
      </c>
      <c r="AB89" s="17">
        <v>3.2849305705855945</v>
      </c>
      <c r="AC89" s="17">
        <v>43.231933003692234</v>
      </c>
      <c r="AD89" s="17">
        <v>1.1633153448420446</v>
      </c>
      <c r="AE89" s="17">
        <v>0.11633153448420445</v>
      </c>
      <c r="AF89" s="17">
        <v>86.588357749160991</v>
      </c>
      <c r="AG89" s="17">
        <v>71.278263741420005</v>
      </c>
      <c r="AH89" s="17">
        <v>-1</v>
      </c>
      <c r="AI89" s="17">
        <v>-1</v>
      </c>
      <c r="AJ89" s="17">
        <v>-1</v>
      </c>
      <c r="AK89" s="17">
        <v>-1</v>
      </c>
      <c r="AL89" s="17">
        <v>-1</v>
      </c>
      <c r="AM89" s="17">
        <v>-1</v>
      </c>
      <c r="AN89" s="17">
        <v>-1</v>
      </c>
      <c r="AO89" s="17">
        <v>-1</v>
      </c>
      <c r="AP89" s="17">
        <v>-1</v>
      </c>
      <c r="AQ89" s="17">
        <v>-1</v>
      </c>
      <c r="AR89" s="17">
        <v>0.58165767242102229</v>
      </c>
      <c r="AS89" s="17">
        <v>6.9798920690522674</v>
      </c>
      <c r="AT89" s="17">
        <v>13.073859689767948</v>
      </c>
      <c r="AU89" s="17">
        <v>-1</v>
      </c>
      <c r="AV89" s="17">
        <v>-1</v>
      </c>
      <c r="AW89" s="17">
        <v>-1</v>
      </c>
      <c r="AX89" s="17">
        <v>-1</v>
      </c>
      <c r="AY89" s="17">
        <v>0.11633153448420445</v>
      </c>
      <c r="AZ89" s="17">
        <v>-0.64312374899178515</v>
      </c>
      <c r="BA89" s="17">
        <v>1.1559442618122984</v>
      </c>
      <c r="BB89" s="17">
        <v>-0.26219388391296194</v>
      </c>
      <c r="BC89" s="17">
        <v>0.44168106340014129</v>
      </c>
      <c r="BD89" s="17">
        <v>-8.701372489383056</v>
      </c>
      <c r="BE89" s="17">
        <v>15.752654540665119</v>
      </c>
      <c r="BF89" s="17">
        <v>-1</v>
      </c>
      <c r="BG89" s="22">
        <v>1307.5280815363096</v>
      </c>
    </row>
    <row r="90" spans="1:59" x14ac:dyDescent="0.25">
      <c r="A90">
        <v>178</v>
      </c>
      <c r="B90" t="s">
        <v>154</v>
      </c>
      <c r="C90" s="49">
        <v>0</v>
      </c>
      <c r="D90" s="22">
        <v>1516.5838964843749</v>
      </c>
      <c r="E90" s="17">
        <v>101.59045976330354</v>
      </c>
      <c r="F90" s="17">
        <v>64.901410220482461</v>
      </c>
      <c r="G90" s="17">
        <v>0.81837461665472078</v>
      </c>
      <c r="H90" s="17">
        <v>7.0258477965992379</v>
      </c>
      <c r="I90" s="17">
        <v>84.640113318551897</v>
      </c>
      <c r="J90" s="17">
        <v>15.145520007671816</v>
      </c>
      <c r="K90" s="17">
        <v>-1</v>
      </c>
      <c r="L90" s="17">
        <v>-1</v>
      </c>
      <c r="M90" s="17">
        <v>-1</v>
      </c>
      <c r="N90" s="17">
        <v>0.16666666666666666</v>
      </c>
      <c r="O90" s="17">
        <v>-1</v>
      </c>
      <c r="P90" s="17">
        <v>-1</v>
      </c>
      <c r="Q90" s="17">
        <v>4.9885692925209089</v>
      </c>
      <c r="R90" s="17">
        <v>-1</v>
      </c>
      <c r="S90" s="17">
        <v>1.3779277611180989</v>
      </c>
      <c r="T90" s="17">
        <v>0.14486626858769933</v>
      </c>
      <c r="U90" s="17">
        <v>0.79091136365870829</v>
      </c>
      <c r="V90" s="17">
        <v>0.99274853808071983</v>
      </c>
      <c r="W90" s="17">
        <v>3.2772784998905409</v>
      </c>
      <c r="X90" s="17">
        <v>4.255771085490359</v>
      </c>
      <c r="Y90" s="17">
        <v>0</v>
      </c>
      <c r="Z90" s="17">
        <v>51.382784947498351</v>
      </c>
      <c r="AA90" s="17">
        <v>1.5644279347916061</v>
      </c>
      <c r="AB90" s="17">
        <v>2.8820378662968329</v>
      </c>
      <c r="AC90" s="17">
        <v>38.599731221793164</v>
      </c>
      <c r="AD90" s="17">
        <v>0.9886392045733855</v>
      </c>
      <c r="AE90" s="17">
        <v>9.8863920457338536E-2</v>
      </c>
      <c r="AF90" s="17">
        <v>79.691425242815455</v>
      </c>
      <c r="AG90" s="17">
        <v>59.249967821537261</v>
      </c>
      <c r="AH90" s="17">
        <v>-1</v>
      </c>
      <c r="AI90" s="17">
        <v>-1</v>
      </c>
      <c r="AJ90" s="17">
        <v>-1</v>
      </c>
      <c r="AK90" s="17">
        <v>-1</v>
      </c>
      <c r="AL90" s="17">
        <v>-1</v>
      </c>
      <c r="AM90" s="17">
        <v>-1</v>
      </c>
      <c r="AN90" s="17">
        <v>-1</v>
      </c>
      <c r="AO90" s="17">
        <v>-1</v>
      </c>
      <c r="AP90" s="17">
        <v>-1</v>
      </c>
      <c r="AQ90" s="17">
        <v>-1</v>
      </c>
      <c r="AR90" s="17">
        <v>0.49431960228669275</v>
      </c>
      <c r="AS90" s="17">
        <v>5.9318352274403123</v>
      </c>
      <c r="AT90" s="17">
        <v>11.711385795672406</v>
      </c>
      <c r="AU90" s="17">
        <v>-1</v>
      </c>
      <c r="AV90" s="17">
        <v>-1</v>
      </c>
      <c r="AW90" s="17">
        <v>-1</v>
      </c>
      <c r="AX90" s="17">
        <v>-1</v>
      </c>
      <c r="AY90" s="17">
        <v>9.8863920457338536E-2</v>
      </c>
      <c r="AZ90" s="17">
        <v>-0.49132626348870195</v>
      </c>
      <c r="BA90" s="17">
        <v>1.0041467763092149</v>
      </c>
      <c r="BB90" s="17">
        <v>-0.20280399622161782</v>
      </c>
      <c r="BC90" s="17">
        <v>0.38229117570879717</v>
      </c>
      <c r="BD90" s="17">
        <v>-6.6380487065724978</v>
      </c>
      <c r="BE90" s="17">
        <v>13.689330757854561</v>
      </c>
      <c r="BF90" s="17">
        <v>-1</v>
      </c>
      <c r="BG90" s="22">
        <v>1892.5697158233304</v>
      </c>
    </row>
    <row r="91" spans="1:59" x14ac:dyDescent="0.25">
      <c r="A91">
        <v>179</v>
      </c>
      <c r="B91" t="s">
        <v>155</v>
      </c>
      <c r="C91" s="49">
        <v>0</v>
      </c>
      <c r="D91" s="22">
        <v>1696.7378515625001</v>
      </c>
      <c r="E91" s="17">
        <v>104.40160650885483</v>
      </c>
      <c r="F91" s="17">
        <v>69.615101164361093</v>
      </c>
      <c r="G91" s="17">
        <v>0.85267129467542246</v>
      </c>
      <c r="H91" s="17">
        <v>7.285649309567205</v>
      </c>
      <c r="I91" s="17">
        <v>87.150385380130359</v>
      </c>
      <c r="J91" s="17">
        <v>15.821849995655402</v>
      </c>
      <c r="K91" s="17">
        <v>-1</v>
      </c>
      <c r="L91" s="17">
        <v>-1</v>
      </c>
      <c r="M91" s="17">
        <v>-1</v>
      </c>
      <c r="N91" s="17">
        <v>0.16666666666666666</v>
      </c>
      <c r="O91" s="17">
        <v>-1</v>
      </c>
      <c r="P91" s="17">
        <v>-1</v>
      </c>
      <c r="Q91" s="17">
        <v>5.150687616268689</v>
      </c>
      <c r="R91" s="17">
        <v>-1</v>
      </c>
      <c r="S91" s="17">
        <v>1.4603130101035395</v>
      </c>
      <c r="T91" s="17">
        <v>0.15352541707230505</v>
      </c>
      <c r="U91" s="17">
        <v>0.84090498074410891</v>
      </c>
      <c r="V91" s="17">
        <v>1.0648503580196498</v>
      </c>
      <c r="W91" s="17">
        <v>3.4650210072490095</v>
      </c>
      <c r="X91" s="17">
        <v>4.535064981225803</v>
      </c>
      <c r="Y91" s="17">
        <v>0</v>
      </c>
      <c r="Z91" s="17">
        <v>53.006550386145037</v>
      </c>
      <c r="AA91" s="17">
        <v>1.6547716020433729</v>
      </c>
      <c r="AB91" s="17">
        <v>3.0261764958896795</v>
      </c>
      <c r="AC91" s="17">
        <v>40.256944692608293</v>
      </c>
      <c r="AD91" s="17">
        <v>1.0511312259301364</v>
      </c>
      <c r="AE91" s="17">
        <v>0.10511312259301361</v>
      </c>
      <c r="AF91" s="17">
        <v>82.158867291968321</v>
      </c>
      <c r="AG91" s="17">
        <v>63.553203079395182</v>
      </c>
      <c r="AH91" s="17">
        <v>-1</v>
      </c>
      <c r="AI91" s="17">
        <v>-1</v>
      </c>
      <c r="AJ91" s="17">
        <v>-1</v>
      </c>
      <c r="AK91" s="17">
        <v>-1</v>
      </c>
      <c r="AL91" s="17">
        <v>-1</v>
      </c>
      <c r="AM91" s="17">
        <v>-1</v>
      </c>
      <c r="AN91" s="17">
        <v>-1</v>
      </c>
      <c r="AO91" s="17">
        <v>-1</v>
      </c>
      <c r="AP91" s="17">
        <v>-1</v>
      </c>
      <c r="AQ91" s="17">
        <v>-1</v>
      </c>
      <c r="AR91" s="17">
        <v>0.52556561296506821</v>
      </c>
      <c r="AS91" s="17">
        <v>6.3067873555808172</v>
      </c>
      <c r="AT91" s="17">
        <v>12.198823562255063</v>
      </c>
      <c r="AU91" s="17">
        <v>-1</v>
      </c>
      <c r="AV91" s="17">
        <v>-1</v>
      </c>
      <c r="AW91" s="17">
        <v>-1</v>
      </c>
      <c r="AX91" s="17">
        <v>-1</v>
      </c>
      <c r="AY91" s="17">
        <v>0.10511312259301361</v>
      </c>
      <c r="AZ91" s="17">
        <v>-0.54563323232468419</v>
      </c>
      <c r="BA91" s="17">
        <v>1.0584537451451974</v>
      </c>
      <c r="BB91" s="17">
        <v>-0.22405128348291309</v>
      </c>
      <c r="BC91" s="17">
        <v>0.40353846297009249</v>
      </c>
      <c r="BD91" s="17">
        <v>-7.3762220695914671</v>
      </c>
      <c r="BE91" s="17">
        <v>14.427504120873531</v>
      </c>
      <c r="BF91" s="17">
        <v>-1</v>
      </c>
      <c r="BG91" s="22">
        <v>3052.1638245923905</v>
      </c>
    </row>
    <row r="92" spans="1:59" x14ac:dyDescent="0.25">
      <c r="A92">
        <v>180</v>
      </c>
      <c r="B92" t="s">
        <v>156</v>
      </c>
      <c r="C92" s="49">
        <v>0</v>
      </c>
      <c r="D92" s="22">
        <v>1678.414560546875</v>
      </c>
      <c r="E92" s="17">
        <v>154.38037357811515</v>
      </c>
      <c r="F92" s="17">
        <v>153.41878807377302</v>
      </c>
      <c r="G92" s="17">
        <v>1.4624244798332902</v>
      </c>
      <c r="H92" s="17">
        <v>11.904603948422624</v>
      </c>
      <c r="I92" s="17">
        <v>131.77996682928321</v>
      </c>
      <c r="J92" s="17">
        <v>27.846173871625247</v>
      </c>
      <c r="K92" s="17">
        <v>-1</v>
      </c>
      <c r="L92" s="17">
        <v>-1</v>
      </c>
      <c r="M92" s="17">
        <v>-1</v>
      </c>
      <c r="N92" s="17">
        <v>0.16666666666666666</v>
      </c>
      <c r="O92" s="17">
        <v>-1</v>
      </c>
      <c r="P92" s="17">
        <v>-1</v>
      </c>
      <c r="Q92" s="17">
        <v>8.0329540625406963</v>
      </c>
      <c r="R92" s="17">
        <v>-1</v>
      </c>
      <c r="S92" s="17">
        <v>2.9250224478098477</v>
      </c>
      <c r="T92" s="17">
        <v>0.30747453616938686</v>
      </c>
      <c r="U92" s="17">
        <v>1.7297306342661685</v>
      </c>
      <c r="V92" s="17">
        <v>2.3467329455082799</v>
      </c>
      <c r="W92" s="17">
        <v>6.8028542452743315</v>
      </c>
      <c r="X92" s="17">
        <v>9.5005704572092657</v>
      </c>
      <c r="Y92" s="17">
        <v>0</v>
      </c>
      <c r="Z92" s="17">
        <v>81.875123242281447</v>
      </c>
      <c r="AA92" s="17">
        <v>3.2609720285790327</v>
      </c>
      <c r="AB92" s="17">
        <v>5.5887858671377613</v>
      </c>
      <c r="AC92" s="17">
        <v>69.720182843723506</v>
      </c>
      <c r="AD92" s="17">
        <v>2.1621632928327101</v>
      </c>
      <c r="AE92" s="17">
        <v>0.21621632928327106</v>
      </c>
      <c r="AF92" s="17">
        <v>126.0269832580473</v>
      </c>
      <c r="AG92" s="17">
        <v>140.05948754749144</v>
      </c>
      <c r="AH92" s="17">
        <v>-1</v>
      </c>
      <c r="AI92" s="17">
        <v>-1</v>
      </c>
      <c r="AJ92" s="17">
        <v>-1</v>
      </c>
      <c r="AK92" s="17">
        <v>-1</v>
      </c>
      <c r="AL92" s="17">
        <v>-1</v>
      </c>
      <c r="AM92" s="17">
        <v>-1</v>
      </c>
      <c r="AN92" s="17">
        <v>-1</v>
      </c>
      <c r="AO92" s="17">
        <v>-1</v>
      </c>
      <c r="AP92" s="17">
        <v>-1</v>
      </c>
      <c r="AQ92" s="17">
        <v>-1</v>
      </c>
      <c r="AR92" s="17">
        <v>1.0810816464163551</v>
      </c>
      <c r="AS92" s="17">
        <v>12.972979756996263</v>
      </c>
      <c r="AT92" s="17">
        <v>20.864873684095141</v>
      </c>
      <c r="AU92" s="17">
        <v>-1</v>
      </c>
      <c r="AV92" s="17">
        <v>-1</v>
      </c>
      <c r="AW92" s="17">
        <v>-1</v>
      </c>
      <c r="AX92" s="17">
        <v>-1</v>
      </c>
      <c r="AY92" s="17">
        <v>0.21621632928327106</v>
      </c>
      <c r="AZ92" s="17">
        <v>-1.5111450292404549</v>
      </c>
      <c r="BA92" s="17">
        <v>2.0239655420609681</v>
      </c>
      <c r="BB92" s="17">
        <v>-0.60180218622978854</v>
      </c>
      <c r="BC92" s="17">
        <v>0.78128936571696761</v>
      </c>
      <c r="BD92" s="17">
        <v>-20.500045870480449</v>
      </c>
      <c r="BE92" s="17">
        <v>27.551327921762528</v>
      </c>
      <c r="BF92" s="17">
        <v>-1</v>
      </c>
      <c r="BG92" s="22">
        <v>3807.0609973117266</v>
      </c>
    </row>
    <row r="93" spans="1:59" x14ac:dyDescent="0.25">
      <c r="A93">
        <v>181</v>
      </c>
      <c r="B93" t="s">
        <v>157</v>
      </c>
      <c r="C93" s="49">
        <v>0</v>
      </c>
      <c r="D93" s="22">
        <v>1531.6614843750001</v>
      </c>
      <c r="E93" s="17">
        <v>63.986509266990382</v>
      </c>
      <c r="F93" s="17">
        <v>1.8476400147683185</v>
      </c>
      <c r="G93" s="17">
        <v>0.35959722108850656</v>
      </c>
      <c r="H93" s="17">
        <v>3.5505531511043795</v>
      </c>
      <c r="I93" s="17">
        <v>51.060882179067967</v>
      </c>
      <c r="J93" s="17">
        <v>6.0984364900451746</v>
      </c>
      <c r="K93" s="17">
        <v>-1</v>
      </c>
      <c r="L93" s="17">
        <v>-1</v>
      </c>
      <c r="M93" s="17">
        <v>-1</v>
      </c>
      <c r="N93" s="17">
        <v>0.16666666666666666</v>
      </c>
      <c r="O93" s="17">
        <v>-1</v>
      </c>
      <c r="P93" s="17">
        <v>-1</v>
      </c>
      <c r="Q93" s="17">
        <v>2.8199562770658009</v>
      </c>
      <c r="R93" s="17">
        <v>-1</v>
      </c>
      <c r="S93" s="17">
        <v>0.27588254438310633</v>
      </c>
      <c r="T93" s="17">
        <v>2.9035178848026807E-2</v>
      </c>
      <c r="U93" s="17">
        <v>0.12216025524143209</v>
      </c>
      <c r="V93" s="17">
        <v>2.8261973311973013E-2</v>
      </c>
      <c r="W93" s="17">
        <v>0.76589770344724606</v>
      </c>
      <c r="X93" s="17">
        <v>0.51973210218981469</v>
      </c>
      <c r="Y93" s="17">
        <v>0</v>
      </c>
      <c r="Z93" s="17">
        <v>29.662113385573221</v>
      </c>
      <c r="AA93" s="17">
        <v>0.35592510712275399</v>
      </c>
      <c r="AB93" s="17">
        <v>0.95393436177740454</v>
      </c>
      <c r="AC93" s="17">
        <v>16.431634370579278</v>
      </c>
      <c r="AD93" s="17">
        <v>0.15270031905179013</v>
      </c>
      <c r="AE93" s="17">
        <v>1.5270031905179011E-2</v>
      </c>
      <c r="AF93" s="17">
        <v>46.685119607685813</v>
      </c>
      <c r="AG93" s="17">
        <v>1.6867524303232884</v>
      </c>
      <c r="AH93" s="17">
        <v>-1</v>
      </c>
      <c r="AI93" s="17">
        <v>-1</v>
      </c>
      <c r="AJ93" s="17">
        <v>-1</v>
      </c>
      <c r="AK93" s="17">
        <v>-1</v>
      </c>
      <c r="AL93" s="17">
        <v>-1</v>
      </c>
      <c r="AM93" s="17">
        <v>-1</v>
      </c>
      <c r="AN93" s="17">
        <v>-1</v>
      </c>
      <c r="AO93" s="17">
        <v>-1</v>
      </c>
      <c r="AP93" s="17">
        <v>-1</v>
      </c>
      <c r="AQ93" s="17">
        <v>-1</v>
      </c>
      <c r="AR93" s="17">
        <v>7.6350159525895064E-2</v>
      </c>
      <c r="AS93" s="17">
        <v>0.91620191431074061</v>
      </c>
      <c r="AT93" s="17">
        <v>5.1910624886039631</v>
      </c>
      <c r="AU93" s="17">
        <v>-1</v>
      </c>
      <c r="AV93" s="17">
        <v>-1</v>
      </c>
      <c r="AW93" s="17">
        <v>-1</v>
      </c>
      <c r="AX93" s="17">
        <v>-1</v>
      </c>
      <c r="AY93" s="17">
        <v>1.5270031905179011E-2</v>
      </c>
      <c r="AZ93" s="17">
        <v>0.23512338590966886</v>
      </c>
      <c r="BA93" s="17">
        <v>0.27769712691084403</v>
      </c>
      <c r="BB93" s="17">
        <v>8.1415224855724694E-2</v>
      </c>
      <c r="BC93" s="17">
        <v>9.8071954631454794E-2</v>
      </c>
      <c r="BD93" s="17">
        <v>3.2362969299868278</v>
      </c>
      <c r="BE93" s="17">
        <v>3.8149851212952237</v>
      </c>
      <c r="BF93" s="17">
        <v>-1</v>
      </c>
      <c r="BG93" s="22">
        <v>327.84442035365885</v>
      </c>
    </row>
    <row r="94" spans="1:59" x14ac:dyDescent="0.25">
      <c r="A94">
        <v>188</v>
      </c>
      <c r="B94" t="s">
        <v>158</v>
      </c>
      <c r="C94" s="49">
        <v>0</v>
      </c>
      <c r="D94" s="22">
        <v>1573.8292773437499</v>
      </c>
      <c r="E94" s="17">
        <v>137.32624663650734</v>
      </c>
      <c r="F94" s="17">
        <v>124.82267019140724</v>
      </c>
      <c r="G94" s="17">
        <v>1.2543599589874403</v>
      </c>
      <c r="H94" s="17">
        <v>10.328489863026988</v>
      </c>
      <c r="I94" s="17">
        <v>116.55112882433755</v>
      </c>
      <c r="J94" s="17">
        <v>23.743144569529449</v>
      </c>
      <c r="K94" s="17">
        <v>-1</v>
      </c>
      <c r="L94" s="17">
        <v>-1</v>
      </c>
      <c r="M94" s="17">
        <v>-1</v>
      </c>
      <c r="N94" s="17">
        <v>0.16666666666666666</v>
      </c>
      <c r="O94" s="17">
        <v>-1</v>
      </c>
      <c r="P94" s="17">
        <v>-1</v>
      </c>
      <c r="Q94" s="17">
        <v>7.0494456501354534</v>
      </c>
      <c r="R94" s="17">
        <v>-1</v>
      </c>
      <c r="S94" s="17">
        <v>2.4252233901700673</v>
      </c>
      <c r="T94" s="17">
        <v>0.25494287175293628</v>
      </c>
      <c r="U94" s="17">
        <v>1.4264389283479999</v>
      </c>
      <c r="V94" s="17">
        <v>1.9093194266639191</v>
      </c>
      <c r="W94" s="17">
        <v>5.6638939409451554</v>
      </c>
      <c r="X94" s="17">
        <v>7.80620371544234</v>
      </c>
      <c r="Y94" s="17">
        <v>0</v>
      </c>
      <c r="Z94" s="17">
        <v>72.024373914485139</v>
      </c>
      <c r="AA94" s="17">
        <v>2.712892362471151</v>
      </c>
      <c r="AB94" s="17">
        <v>4.7143532214013204</v>
      </c>
      <c r="AC94" s="17">
        <v>59.666517397282597</v>
      </c>
      <c r="AD94" s="17">
        <v>1.783048660435</v>
      </c>
      <c r="AE94" s="17">
        <v>0.17830486604349999</v>
      </c>
      <c r="AF94" s="17">
        <v>111.05797817358962</v>
      </c>
      <c r="AG94" s="17">
        <v>113.95344364805791</v>
      </c>
      <c r="AH94" s="17">
        <v>-1</v>
      </c>
      <c r="AI94" s="17">
        <v>-1</v>
      </c>
      <c r="AJ94" s="17">
        <v>-1</v>
      </c>
      <c r="AK94" s="17">
        <v>-1</v>
      </c>
      <c r="AL94" s="17">
        <v>-1</v>
      </c>
      <c r="AM94" s="17">
        <v>-1</v>
      </c>
      <c r="AN94" s="17">
        <v>-1</v>
      </c>
      <c r="AO94" s="17">
        <v>-1</v>
      </c>
      <c r="AP94" s="17">
        <v>-1</v>
      </c>
      <c r="AQ94" s="17">
        <v>-1</v>
      </c>
      <c r="AR94" s="17">
        <v>0.89152433021749999</v>
      </c>
      <c r="AS94" s="17">
        <v>10.69829196261</v>
      </c>
      <c r="AT94" s="17">
        <v>17.907779551392998</v>
      </c>
      <c r="AU94" s="17">
        <v>-1</v>
      </c>
      <c r="AV94" s="17">
        <v>-1</v>
      </c>
      <c r="AW94" s="17">
        <v>-1</v>
      </c>
      <c r="AX94" s="17">
        <v>-1</v>
      </c>
      <c r="AY94" s="17">
        <v>0.17830486604349999</v>
      </c>
      <c r="AZ94" s="17">
        <v>-1.1816859066213838</v>
      </c>
      <c r="BA94" s="17">
        <v>1.6945064194418968</v>
      </c>
      <c r="BB94" s="17">
        <v>-0.4729032112145668</v>
      </c>
      <c r="BC94" s="17">
        <v>0.65239039070174609</v>
      </c>
      <c r="BD94" s="17">
        <v>-16.021837019319861</v>
      </c>
      <c r="BE94" s="17">
        <v>23.073119070601933</v>
      </c>
      <c r="BF94" s="17">
        <v>-1</v>
      </c>
      <c r="BG94" s="22">
        <v>1593.6164381316173</v>
      </c>
    </row>
    <row r="95" spans="1:59" x14ac:dyDescent="0.25">
      <c r="A95">
        <v>190</v>
      </c>
      <c r="B95" t="s">
        <v>159</v>
      </c>
      <c r="C95" s="49">
        <v>0</v>
      </c>
      <c r="D95" s="22">
        <v>1548.9409277343748</v>
      </c>
      <c r="E95" s="17">
        <v>119.89311151069316</v>
      </c>
      <c r="F95" s="17">
        <v>95.591036767785397</v>
      </c>
      <c r="G95" s="17">
        <v>1.0416714455728977</v>
      </c>
      <c r="H95" s="17">
        <v>8.7173484707716646</v>
      </c>
      <c r="I95" s="17">
        <v>100.98384756400921</v>
      </c>
      <c r="J95" s="17">
        <v>19.548930201739164</v>
      </c>
      <c r="K95" s="17">
        <v>-1</v>
      </c>
      <c r="L95" s="17">
        <v>-1</v>
      </c>
      <c r="M95" s="17">
        <v>-1</v>
      </c>
      <c r="N95" s="17">
        <v>0.16666666666666666</v>
      </c>
      <c r="O95" s="17">
        <v>-1</v>
      </c>
      <c r="P95" s="17">
        <v>-1</v>
      </c>
      <c r="Q95" s="17">
        <v>6.0440799043812987</v>
      </c>
      <c r="R95" s="17">
        <v>-1</v>
      </c>
      <c r="S95" s="17">
        <v>1.9143168783666891</v>
      </c>
      <c r="T95" s="17">
        <v>0.20124375204475567</v>
      </c>
      <c r="U95" s="17">
        <v>1.1164069161603603</v>
      </c>
      <c r="V95" s="17">
        <v>1.4621848998727942</v>
      </c>
      <c r="W95" s="17">
        <v>4.4996215653322995</v>
      </c>
      <c r="X95" s="17">
        <v>6.0741816387306535</v>
      </c>
      <c r="Y95" s="17">
        <v>0</v>
      </c>
      <c r="Z95" s="17">
        <v>61.954703112222091</v>
      </c>
      <c r="AA95" s="17">
        <v>2.1526322616941012</v>
      </c>
      <c r="AB95" s="17">
        <v>3.8204873246748958</v>
      </c>
      <c r="AC95" s="17">
        <v>49.389420901071723</v>
      </c>
      <c r="AD95" s="17">
        <v>1.3955086452004499</v>
      </c>
      <c r="AE95" s="17">
        <v>0.13955086452004503</v>
      </c>
      <c r="AF95" s="17">
        <v>95.756304318935676</v>
      </c>
      <c r="AG95" s="17">
        <v>87.267223212527711</v>
      </c>
      <c r="AH95" s="17">
        <v>-1</v>
      </c>
      <c r="AI95" s="17">
        <v>-1</v>
      </c>
      <c r="AJ95" s="17">
        <v>-1</v>
      </c>
      <c r="AK95" s="17">
        <v>-1</v>
      </c>
      <c r="AL95" s="17">
        <v>-1</v>
      </c>
      <c r="AM95" s="17">
        <v>-1</v>
      </c>
      <c r="AN95" s="17">
        <v>-1</v>
      </c>
      <c r="AO95" s="17">
        <v>-1</v>
      </c>
      <c r="AP95" s="17">
        <v>-1</v>
      </c>
      <c r="AQ95" s="17">
        <v>-1</v>
      </c>
      <c r="AR95" s="17">
        <v>0.69775432260022496</v>
      </c>
      <c r="AS95" s="17">
        <v>8.3730518712026996</v>
      </c>
      <c r="AT95" s="17">
        <v>14.88496743256351</v>
      </c>
      <c r="AU95" s="17">
        <v>-1</v>
      </c>
      <c r="AV95" s="17">
        <v>-1</v>
      </c>
      <c r="AW95" s="17">
        <v>-1</v>
      </c>
      <c r="AX95" s="17">
        <v>-1</v>
      </c>
      <c r="AY95" s="17">
        <v>0.13955086452004503</v>
      </c>
      <c r="AZ95" s="17">
        <v>-0.84490493725743954</v>
      </c>
      <c r="BA95" s="17">
        <v>1.3577254500779525</v>
      </c>
      <c r="BB95" s="17">
        <v>-0.3411396060348198</v>
      </c>
      <c r="BC95" s="17">
        <v>0.52062678552199915</v>
      </c>
      <c r="BD95" s="17">
        <v>-11.444105172289335</v>
      </c>
      <c r="BE95" s="17">
        <v>18.495387223571402</v>
      </c>
      <c r="BF95" s="17">
        <v>-1</v>
      </c>
      <c r="BG95" s="22">
        <v>1404.075397596843</v>
      </c>
    </row>
    <row r="96" spans="1:59" x14ac:dyDescent="0.25">
      <c r="A96">
        <v>191</v>
      </c>
      <c r="B96" t="s">
        <v>160</v>
      </c>
      <c r="C96" s="49">
        <v>0</v>
      </c>
      <c r="D96" s="22">
        <v>1569.9265039062502</v>
      </c>
      <c r="E96" s="17">
        <v>101.91068707448616</v>
      </c>
      <c r="F96" s="17">
        <v>65.438362828557047</v>
      </c>
      <c r="G96" s="17">
        <v>0.82228146819224579</v>
      </c>
      <c r="H96" s="17">
        <v>7.0554426728078781</v>
      </c>
      <c r="I96" s="17">
        <v>84.926066968566175</v>
      </c>
      <c r="J96" s="17">
        <v>15.222563062740679</v>
      </c>
      <c r="K96" s="17">
        <v>-1</v>
      </c>
      <c r="L96" s="17">
        <v>-1</v>
      </c>
      <c r="M96" s="17">
        <v>-1</v>
      </c>
      <c r="N96" s="17">
        <v>0.16666666666666666</v>
      </c>
      <c r="O96" s="17">
        <v>-1</v>
      </c>
      <c r="P96" s="17">
        <v>-1</v>
      </c>
      <c r="Q96" s="17">
        <v>5.0070367435671201</v>
      </c>
      <c r="R96" s="17">
        <v>-1</v>
      </c>
      <c r="S96" s="17">
        <v>1.3873125457457494</v>
      </c>
      <c r="T96" s="17">
        <v>0.14585266171738726</v>
      </c>
      <c r="U96" s="17">
        <v>0.79660630704822966</v>
      </c>
      <c r="V96" s="17">
        <v>1.0009619022414333</v>
      </c>
      <c r="W96" s="17">
        <v>3.2986648890647197</v>
      </c>
      <c r="X96" s="17">
        <v>4.287586405484813</v>
      </c>
      <c r="Y96" s="17">
        <v>0</v>
      </c>
      <c r="Z96" s="17">
        <v>51.567753605300361</v>
      </c>
      <c r="AA96" s="17">
        <v>1.574719289980443</v>
      </c>
      <c r="AB96" s="17">
        <v>2.8984571890750233</v>
      </c>
      <c r="AC96" s="17">
        <v>38.788510058989964</v>
      </c>
      <c r="AD96" s="17">
        <v>0.99575788381028707</v>
      </c>
      <c r="AE96" s="17">
        <v>9.9575788381028707E-2</v>
      </c>
      <c r="AF96" s="17">
        <v>79.972499980073337</v>
      </c>
      <c r="AG96" s="17">
        <v>59.740164022852916</v>
      </c>
      <c r="AH96" s="17">
        <v>-1</v>
      </c>
      <c r="AI96" s="17">
        <v>-1</v>
      </c>
      <c r="AJ96" s="17">
        <v>-1</v>
      </c>
      <c r="AK96" s="17">
        <v>-1</v>
      </c>
      <c r="AL96" s="17">
        <v>-1</v>
      </c>
      <c r="AM96" s="17">
        <v>-1</v>
      </c>
      <c r="AN96" s="17">
        <v>-1</v>
      </c>
      <c r="AO96" s="17">
        <v>-1</v>
      </c>
      <c r="AP96" s="17">
        <v>-1</v>
      </c>
      <c r="AQ96" s="17">
        <v>-1</v>
      </c>
      <c r="AR96" s="17">
        <v>0.49787894190514353</v>
      </c>
      <c r="AS96" s="17">
        <v>5.9745473028617226</v>
      </c>
      <c r="AT96" s="17">
        <v>11.76691149372024</v>
      </c>
      <c r="AU96" s="17">
        <v>-1</v>
      </c>
      <c r="AV96" s="17">
        <v>-1</v>
      </c>
      <c r="AW96" s="17">
        <v>-1</v>
      </c>
      <c r="AX96" s="17">
        <v>-1</v>
      </c>
      <c r="AY96" s="17">
        <v>9.9575788381028707E-2</v>
      </c>
      <c r="AZ96" s="17">
        <v>-0.49751255548372003</v>
      </c>
      <c r="BA96" s="17">
        <v>1.0103330683042331</v>
      </c>
      <c r="BB96" s="17">
        <v>-0.20522434716216437</v>
      </c>
      <c r="BC96" s="17">
        <v>0.38471152664934372</v>
      </c>
      <c r="BD96" s="17">
        <v>-6.7221365513640539</v>
      </c>
      <c r="BE96" s="17">
        <v>13.773418602646114</v>
      </c>
      <c r="BF96" s="17">
        <v>-1</v>
      </c>
      <c r="BG96" s="22">
        <v>283.47406648480188</v>
      </c>
    </row>
    <row r="97" spans="1:59" x14ac:dyDescent="0.25">
      <c r="A97">
        <v>192</v>
      </c>
      <c r="B97" t="s">
        <v>161</v>
      </c>
      <c r="C97" s="49">
        <v>0</v>
      </c>
      <c r="D97" s="22">
        <v>1614.5057617187499</v>
      </c>
      <c r="E97" s="17">
        <v>155.9959644454886</v>
      </c>
      <c r="F97" s="17">
        <v>156.12778789834738</v>
      </c>
      <c r="G97" s="17">
        <v>1.482135083656865</v>
      </c>
      <c r="H97" s="17">
        <v>12.053914172922674</v>
      </c>
      <c r="I97" s="17">
        <v>133.22264235795384</v>
      </c>
      <c r="J97" s="17">
        <v>28.234866690186305</v>
      </c>
      <c r="K97" s="17">
        <v>-1</v>
      </c>
      <c r="L97" s="17">
        <v>-1</v>
      </c>
      <c r="M97" s="17">
        <v>-1</v>
      </c>
      <c r="N97" s="17">
        <v>0.16666666666666666</v>
      </c>
      <c r="O97" s="17">
        <v>-1</v>
      </c>
      <c r="P97" s="17">
        <v>-1</v>
      </c>
      <c r="Q97" s="17">
        <v>8.1261248952961527</v>
      </c>
      <c r="R97" s="17">
        <v>-1</v>
      </c>
      <c r="S97" s="17">
        <v>2.9723699781647825</v>
      </c>
      <c r="T97" s="17">
        <v>0.31245102529543434</v>
      </c>
      <c r="U97" s="17">
        <v>1.7584624076315958</v>
      </c>
      <c r="V97" s="17">
        <v>2.3881704983499032</v>
      </c>
      <c r="W97" s="17">
        <v>6.9107515227060912</v>
      </c>
      <c r="X97" s="17">
        <v>9.6610831262748018</v>
      </c>
      <c r="Y97" s="17">
        <v>0</v>
      </c>
      <c r="Z97" s="17">
        <v>82.808315583658043</v>
      </c>
      <c r="AA97" s="17">
        <v>3.3128933322135592</v>
      </c>
      <c r="AB97" s="17">
        <v>5.6716236108359324</v>
      </c>
      <c r="AC97" s="17">
        <v>70.672598064655745</v>
      </c>
      <c r="AD97" s="17">
        <v>2.1980780095394947</v>
      </c>
      <c r="AE97" s="17">
        <v>0.21980780095394947</v>
      </c>
      <c r="AF97" s="17">
        <v>127.44504400023132</v>
      </c>
      <c r="AG97" s="17">
        <v>142.53259486348512</v>
      </c>
      <c r="AH97" s="17">
        <v>-1</v>
      </c>
      <c r="AI97" s="17">
        <v>-1</v>
      </c>
      <c r="AJ97" s="17">
        <v>-1</v>
      </c>
      <c r="AK97" s="17">
        <v>-1</v>
      </c>
      <c r="AL97" s="17">
        <v>-1</v>
      </c>
      <c r="AM97" s="17">
        <v>-1</v>
      </c>
      <c r="AN97" s="17">
        <v>-1</v>
      </c>
      <c r="AO97" s="17">
        <v>-1</v>
      </c>
      <c r="AP97" s="17">
        <v>-1</v>
      </c>
      <c r="AQ97" s="17">
        <v>-1</v>
      </c>
      <c r="AR97" s="17">
        <v>1.0990390047697474</v>
      </c>
      <c r="AS97" s="17">
        <v>13.188468057236967</v>
      </c>
      <c r="AT97" s="17">
        <v>21.145008474408058</v>
      </c>
      <c r="AU97" s="17">
        <v>-1</v>
      </c>
      <c r="AV97" s="17">
        <v>-1</v>
      </c>
      <c r="AW97" s="17">
        <v>-1</v>
      </c>
      <c r="AX97" s="17">
        <v>-1</v>
      </c>
      <c r="AY97" s="17">
        <v>0.21980780095394947</v>
      </c>
      <c r="AZ97" s="17">
        <v>-1.5423557239596097</v>
      </c>
      <c r="BA97" s="17">
        <v>2.055176236780123</v>
      </c>
      <c r="BB97" s="17">
        <v>-0.61401318991009501</v>
      </c>
      <c r="BC97" s="17">
        <v>0.7935003693972742</v>
      </c>
      <c r="BD97" s="17">
        <v>-20.924280622977481</v>
      </c>
      <c r="BE97" s="17">
        <v>27.975562674259557</v>
      </c>
      <c r="BF97" s="17">
        <v>-1</v>
      </c>
      <c r="BG97" s="22">
        <v>2650.955048710196</v>
      </c>
    </row>
    <row r="98" spans="1:59" x14ac:dyDescent="0.25">
      <c r="A98">
        <v>193</v>
      </c>
      <c r="B98" t="s">
        <v>162</v>
      </c>
      <c r="C98" s="49">
        <v>0</v>
      </c>
      <c r="D98" s="22">
        <v>1570.5345703125001</v>
      </c>
      <c r="E98" s="17">
        <v>115.52762841691879</v>
      </c>
      <c r="F98" s="17">
        <v>88.271056707212566</v>
      </c>
      <c r="G98" s="17">
        <v>0.98841148384769251</v>
      </c>
      <c r="H98" s="17">
        <v>8.3138977742210507</v>
      </c>
      <c r="I98" s="17">
        <v>97.085598472980053</v>
      </c>
      <c r="J98" s="17">
        <v>18.498644536991357</v>
      </c>
      <c r="K98" s="17">
        <v>-1</v>
      </c>
      <c r="L98" s="17">
        <v>-1</v>
      </c>
      <c r="M98" s="17">
        <v>-1</v>
      </c>
      <c r="N98" s="17">
        <v>0.16666666666666666</v>
      </c>
      <c r="O98" s="17">
        <v>-1</v>
      </c>
      <c r="P98" s="17">
        <v>-1</v>
      </c>
      <c r="Q98" s="17">
        <v>5.792323284904934</v>
      </c>
      <c r="R98" s="17">
        <v>-1</v>
      </c>
      <c r="S98" s="17">
        <v>1.7863792628041109</v>
      </c>
      <c r="T98" s="17">
        <v>0.18779679614469461</v>
      </c>
      <c r="U98" s="17">
        <v>1.0387708800735471</v>
      </c>
      <c r="V98" s="17">
        <v>1.3502166162988836</v>
      </c>
      <c r="W98" s="17">
        <v>4.2080726651714588</v>
      </c>
      <c r="X98" s="17">
        <v>5.6404608513128638</v>
      </c>
      <c r="Y98" s="17">
        <v>0</v>
      </c>
      <c r="Z98" s="17">
        <v>59.433126968292569</v>
      </c>
      <c r="AA98" s="17">
        <v>2.0123358674765801</v>
      </c>
      <c r="AB98" s="17">
        <v>3.5966517132315734</v>
      </c>
      <c r="AC98" s="17">
        <v>46.815902673655295</v>
      </c>
      <c r="AD98" s="17">
        <v>1.2984636000919338</v>
      </c>
      <c r="AE98" s="17">
        <v>0.12984636000919339</v>
      </c>
      <c r="AF98" s="17">
        <v>91.924566766461368</v>
      </c>
      <c r="AG98" s="17">
        <v>80.584647570953152</v>
      </c>
      <c r="AH98" s="17">
        <v>-1</v>
      </c>
      <c r="AI98" s="17">
        <v>-1</v>
      </c>
      <c r="AJ98" s="17">
        <v>-1</v>
      </c>
      <c r="AK98" s="17">
        <v>-1</v>
      </c>
      <c r="AL98" s="17">
        <v>-1</v>
      </c>
      <c r="AM98" s="17">
        <v>-1</v>
      </c>
      <c r="AN98" s="17">
        <v>-1</v>
      </c>
      <c r="AO98" s="17">
        <v>-1</v>
      </c>
      <c r="AP98" s="17">
        <v>-1</v>
      </c>
      <c r="AQ98" s="17">
        <v>-1</v>
      </c>
      <c r="AR98" s="17">
        <v>0.64923180004596692</v>
      </c>
      <c r="AS98" s="17">
        <v>7.7907816005516031</v>
      </c>
      <c r="AT98" s="17">
        <v>14.128016080717085</v>
      </c>
      <c r="AU98" s="17">
        <v>-1</v>
      </c>
      <c r="AV98" s="17">
        <v>-1</v>
      </c>
      <c r="AW98" s="17">
        <v>-1</v>
      </c>
      <c r="AX98" s="17">
        <v>-1</v>
      </c>
      <c r="AY98" s="17">
        <v>0.12984636000919339</v>
      </c>
      <c r="AZ98" s="17">
        <v>-0.76057061543564486</v>
      </c>
      <c r="BA98" s="17">
        <v>1.2733911282561579</v>
      </c>
      <c r="BB98" s="17">
        <v>-0.30814429069792437</v>
      </c>
      <c r="BC98" s="17">
        <v>0.48763147018510361</v>
      </c>
      <c r="BD98" s="17">
        <v>-10.297781757606858</v>
      </c>
      <c r="BE98" s="17">
        <v>17.349063808888925</v>
      </c>
      <c r="BF98" s="17">
        <v>-1</v>
      </c>
      <c r="BG98" s="22">
        <v>1340.4232604283643</v>
      </c>
    </row>
    <row r="99" spans="1:59" x14ac:dyDescent="0.25">
      <c r="A99">
        <v>195</v>
      </c>
      <c r="B99" t="s">
        <v>163</v>
      </c>
      <c r="C99" s="49">
        <v>0</v>
      </c>
      <c r="D99" s="22">
        <v>1772.5966308593752</v>
      </c>
      <c r="E99" s="17">
        <v>179.43868039523767</v>
      </c>
      <c r="F99" s="17">
        <v>195.43620110983247</v>
      </c>
      <c r="G99" s="17">
        <v>1.7681419533201703</v>
      </c>
      <c r="H99" s="17">
        <v>14.220451043138146</v>
      </c>
      <c r="I99" s="17">
        <v>154.1563040350978</v>
      </c>
      <c r="J99" s="17">
        <v>33.874917968792573</v>
      </c>
      <c r="K99" s="17">
        <v>-1</v>
      </c>
      <c r="L99" s="17">
        <v>-1</v>
      </c>
      <c r="M99" s="17">
        <v>-1</v>
      </c>
      <c r="N99" s="17">
        <v>0.16666666666666666</v>
      </c>
      <c r="O99" s="17">
        <v>-1</v>
      </c>
      <c r="P99" s="17">
        <v>-1</v>
      </c>
      <c r="Q99" s="17">
        <v>9.4780620788967767</v>
      </c>
      <c r="R99" s="17">
        <v>-1</v>
      </c>
      <c r="S99" s="17">
        <v>3.6593970760818229</v>
      </c>
      <c r="T99" s="17">
        <v>0.38466139944703481</v>
      </c>
      <c r="U99" s="17">
        <v>2.1753691971786973</v>
      </c>
      <c r="V99" s="17">
        <v>2.9894420210703623</v>
      </c>
      <c r="W99" s="17">
        <v>8.4763739074724711</v>
      </c>
      <c r="X99" s="17">
        <v>11.9901708818629</v>
      </c>
      <c r="Y99" s="17">
        <v>0</v>
      </c>
      <c r="Z99" s="17">
        <v>96.3492209125789</v>
      </c>
      <c r="AA99" s="17">
        <v>4.066287274594349</v>
      </c>
      <c r="AB99" s="17">
        <v>6.8736245224847305</v>
      </c>
      <c r="AC99" s="17">
        <v>84.492433235444125</v>
      </c>
      <c r="AD99" s="17">
        <v>2.7192114964733713</v>
      </c>
      <c r="AE99" s="17">
        <v>0.27192114964733716</v>
      </c>
      <c r="AF99" s="17">
        <v>148.02153762237901</v>
      </c>
      <c r="AG99" s="17">
        <v>178.41813587074594</v>
      </c>
      <c r="AH99" s="17">
        <v>-1</v>
      </c>
      <c r="AI99" s="17">
        <v>-1</v>
      </c>
      <c r="AJ99" s="17">
        <v>-1</v>
      </c>
      <c r="AK99" s="17">
        <v>-1</v>
      </c>
      <c r="AL99" s="17">
        <v>-1</v>
      </c>
      <c r="AM99" s="17">
        <v>-1</v>
      </c>
      <c r="AN99" s="17">
        <v>-1</v>
      </c>
      <c r="AO99" s="17">
        <v>-1</v>
      </c>
      <c r="AP99" s="17">
        <v>-1</v>
      </c>
      <c r="AQ99" s="17">
        <v>-1</v>
      </c>
      <c r="AR99" s="17">
        <v>1.3596057482366857</v>
      </c>
      <c r="AS99" s="17">
        <v>16.315268978840226</v>
      </c>
      <c r="AT99" s="17">
        <v>25.209849672492297</v>
      </c>
      <c r="AU99" s="17">
        <v>-1</v>
      </c>
      <c r="AV99" s="17">
        <v>-1</v>
      </c>
      <c r="AW99" s="17">
        <v>-1</v>
      </c>
      <c r="AX99" s="17">
        <v>-1</v>
      </c>
      <c r="AY99" s="17">
        <v>0.27192114964733716</v>
      </c>
      <c r="AZ99" s="17">
        <v>-1.9952324179737264</v>
      </c>
      <c r="BA99" s="17">
        <v>2.5080529307942396</v>
      </c>
      <c r="BB99" s="17">
        <v>-0.7911985754676133</v>
      </c>
      <c r="BC99" s="17">
        <v>0.97068575495479226</v>
      </c>
      <c r="BD99" s="17">
        <v>-27.080056196881603</v>
      </c>
      <c r="BE99" s="17">
        <v>34.131338248163686</v>
      </c>
      <c r="BF99" s="17">
        <v>-1</v>
      </c>
      <c r="BG99" s="22">
        <v>3624.6920727544593</v>
      </c>
    </row>
    <row r="100" spans="1:59" x14ac:dyDescent="0.25">
      <c r="A100">
        <v>199</v>
      </c>
      <c r="B100" t="s">
        <v>164</v>
      </c>
      <c r="C100" s="49">
        <v>0</v>
      </c>
      <c r="D100" s="22">
        <v>1479.8577246093751</v>
      </c>
      <c r="E100" s="17">
        <v>103.30696041464336</v>
      </c>
      <c r="F100" s="17">
        <v>67.779614137864783</v>
      </c>
      <c r="G100" s="17">
        <v>0.83931634452947157</v>
      </c>
      <c r="H100" s="17">
        <v>7.1844839357244235</v>
      </c>
      <c r="I100" s="17">
        <v>86.172898341446384</v>
      </c>
      <c r="J100" s="17">
        <v>15.558490574481134</v>
      </c>
      <c r="K100" s="17">
        <v>-1</v>
      </c>
      <c r="L100" s="17">
        <v>-1</v>
      </c>
      <c r="M100" s="17">
        <v>-1</v>
      </c>
      <c r="N100" s="17">
        <v>0.16666666666666666</v>
      </c>
      <c r="O100" s="17">
        <v>-1</v>
      </c>
      <c r="P100" s="17">
        <v>-1</v>
      </c>
      <c r="Q100" s="17">
        <v>5.0875595742440396</v>
      </c>
      <c r="R100" s="17">
        <v>-1</v>
      </c>
      <c r="S100" s="17">
        <v>1.4282326175856932</v>
      </c>
      <c r="T100" s="17">
        <v>0.15015358915799532</v>
      </c>
      <c r="U100" s="17">
        <v>0.82143772320423081</v>
      </c>
      <c r="V100" s="17">
        <v>1.0367742799185722</v>
      </c>
      <c r="W100" s="17">
        <v>3.3919150398274782</v>
      </c>
      <c r="X100" s="17">
        <v>4.4263093737187491</v>
      </c>
      <c r="Y100" s="17">
        <v>0</v>
      </c>
      <c r="Z100" s="17">
        <v>52.374264470035172</v>
      </c>
      <c r="AA100" s="17">
        <v>1.619592242356658</v>
      </c>
      <c r="AB100" s="17">
        <v>2.9700496543583736</v>
      </c>
      <c r="AC100" s="17">
        <v>39.611634284685543</v>
      </c>
      <c r="AD100" s="17">
        <v>1.0267971540052885</v>
      </c>
      <c r="AE100" s="17">
        <v>0.10267971540052885</v>
      </c>
      <c r="AF100" s="17">
        <v>81.198058039988609</v>
      </c>
      <c r="AG100" s="17">
        <v>61.877545387408183</v>
      </c>
      <c r="AH100" s="17">
        <v>-1</v>
      </c>
      <c r="AI100" s="17">
        <v>-1</v>
      </c>
      <c r="AJ100" s="17">
        <v>-1</v>
      </c>
      <c r="AK100" s="17">
        <v>-1</v>
      </c>
      <c r="AL100" s="17">
        <v>-1</v>
      </c>
      <c r="AM100" s="17">
        <v>-1</v>
      </c>
      <c r="AN100" s="17">
        <v>-1</v>
      </c>
      <c r="AO100" s="17">
        <v>-1</v>
      </c>
      <c r="AP100" s="17">
        <v>-1</v>
      </c>
      <c r="AQ100" s="17">
        <v>-1</v>
      </c>
      <c r="AR100" s="17">
        <v>0.51339857700264424</v>
      </c>
      <c r="AS100" s="17">
        <v>6.1607829240317304</v>
      </c>
      <c r="AT100" s="17">
        <v>12.009017801241249</v>
      </c>
      <c r="AU100" s="17">
        <v>-1</v>
      </c>
      <c r="AV100" s="17">
        <v>-1</v>
      </c>
      <c r="AW100" s="17">
        <v>-1</v>
      </c>
      <c r="AX100" s="17">
        <v>-1</v>
      </c>
      <c r="AY100" s="17">
        <v>0.10267971540052885</v>
      </c>
      <c r="AZ100" s="17">
        <v>-0.52448637778254836</v>
      </c>
      <c r="BA100" s="17">
        <v>1.0373068906030614</v>
      </c>
      <c r="BB100" s="17">
        <v>-0.21577769902846483</v>
      </c>
      <c r="BC100" s="17">
        <v>0.39526487851564424</v>
      </c>
      <c r="BD100" s="17">
        <v>-7.0887811560360294</v>
      </c>
      <c r="BE100" s="17">
        <v>14.140063207318093</v>
      </c>
      <c r="BF100" s="17">
        <v>-1</v>
      </c>
      <c r="BG100" s="22">
        <v>559.45862410791256</v>
      </c>
    </row>
    <row r="101" spans="1:59" x14ac:dyDescent="0.25">
      <c r="A101">
        <v>201</v>
      </c>
      <c r="B101" t="s">
        <v>165</v>
      </c>
      <c r="C101" s="49">
        <v>0</v>
      </c>
      <c r="D101" s="22">
        <v>1562.1048535156251</v>
      </c>
      <c r="E101" s="17">
        <v>117.8276412776095</v>
      </c>
      <c r="F101" s="17">
        <v>92.127685611199624</v>
      </c>
      <c r="G101" s="17">
        <v>1.0164722034282039</v>
      </c>
      <c r="H101" s="17">
        <v>8.5264611425328809</v>
      </c>
      <c r="I101" s="17">
        <v>99.139442881707552</v>
      </c>
      <c r="J101" s="17">
        <v>19.052001515916331</v>
      </c>
      <c r="K101" s="17">
        <v>-1</v>
      </c>
      <c r="L101" s="17">
        <v>-1</v>
      </c>
      <c r="M101" s="17">
        <v>-1</v>
      </c>
      <c r="N101" s="17">
        <v>0.16666666666666666</v>
      </c>
      <c r="O101" s="17">
        <v>-1</v>
      </c>
      <c r="P101" s="17">
        <v>-1</v>
      </c>
      <c r="Q101" s="17">
        <v>5.9249646100736033</v>
      </c>
      <c r="R101" s="17">
        <v>-1</v>
      </c>
      <c r="S101" s="17">
        <v>1.8537848980658016</v>
      </c>
      <c r="T101" s="17">
        <v>0.19488150380314093</v>
      </c>
      <c r="U101" s="17">
        <v>1.0796744588108851</v>
      </c>
      <c r="V101" s="17">
        <v>1.4092085964938637</v>
      </c>
      <c r="W101" s="17">
        <v>4.3616790829460372</v>
      </c>
      <c r="X101" s="17">
        <v>5.8689724198108486</v>
      </c>
      <c r="Y101" s="17">
        <v>0</v>
      </c>
      <c r="Z101" s="17">
        <v>60.761652915058846</v>
      </c>
      <c r="AA101" s="17">
        <v>2.0862528897344399</v>
      </c>
      <c r="AB101" s="17">
        <v>3.714582483765172</v>
      </c>
      <c r="AC101" s="17">
        <v>48.171794998314851</v>
      </c>
      <c r="AD101" s="17">
        <v>1.3495930735136064</v>
      </c>
      <c r="AE101" s="17">
        <v>0.13495930735136064</v>
      </c>
      <c r="AF101" s="17">
        <v>93.943368686013116</v>
      </c>
      <c r="AG101" s="17">
        <v>84.105451474667532</v>
      </c>
      <c r="AH101" s="17">
        <v>-1</v>
      </c>
      <c r="AI101" s="17">
        <v>-1</v>
      </c>
      <c r="AJ101" s="17">
        <v>-1</v>
      </c>
      <c r="AK101" s="17">
        <v>-1</v>
      </c>
      <c r="AL101" s="17">
        <v>-1</v>
      </c>
      <c r="AM101" s="17">
        <v>-1</v>
      </c>
      <c r="AN101" s="17">
        <v>-1</v>
      </c>
      <c r="AO101" s="17">
        <v>-1</v>
      </c>
      <c r="AP101" s="17">
        <v>-1</v>
      </c>
      <c r="AQ101" s="17">
        <v>-1</v>
      </c>
      <c r="AR101" s="17">
        <v>0.67479653675680318</v>
      </c>
      <c r="AS101" s="17">
        <v>8.0975584410816381</v>
      </c>
      <c r="AT101" s="17">
        <v>14.526825973406128</v>
      </c>
      <c r="AU101" s="17">
        <v>-1</v>
      </c>
      <c r="AV101" s="17">
        <v>-1</v>
      </c>
      <c r="AW101" s="17">
        <v>-1</v>
      </c>
      <c r="AX101" s="17">
        <v>-1</v>
      </c>
      <c r="AY101" s="17">
        <v>0.13495930735136064</v>
      </c>
      <c r="AZ101" s="17">
        <v>-0.80500327514846748</v>
      </c>
      <c r="BA101" s="17">
        <v>1.3178237879689805</v>
      </c>
      <c r="BB101" s="17">
        <v>-0.32552831166129292</v>
      </c>
      <c r="BC101" s="17">
        <v>0.50501549114847222</v>
      </c>
      <c r="BD101" s="17">
        <v>-10.9017375030868</v>
      </c>
      <c r="BE101" s="17">
        <v>17.953019554368865</v>
      </c>
      <c r="BF101" s="17">
        <v>-1</v>
      </c>
      <c r="BG101" s="22">
        <v>1771.2645531651635</v>
      </c>
    </row>
    <row r="102" spans="1:59" x14ac:dyDescent="0.25">
      <c r="A102">
        <v>203</v>
      </c>
      <c r="B102" t="s">
        <v>2898</v>
      </c>
      <c r="C102" s="49">
        <v>0</v>
      </c>
      <c r="D102" s="22">
        <v>1570.295380859375</v>
      </c>
      <c r="E102" s="17">
        <v>137.19640094992002</v>
      </c>
      <c r="F102" s="17">
        <v>124.6049467879823</v>
      </c>
      <c r="G102" s="17">
        <v>1.2527758098453474</v>
      </c>
      <c r="H102" s="17">
        <v>10.316489740343556</v>
      </c>
      <c r="I102" s="17">
        <v>116.43518041293837</v>
      </c>
      <c r="J102" s="17">
        <v>23.711905171661549</v>
      </c>
      <c r="K102" s="17">
        <v>-1</v>
      </c>
      <c r="L102" s="17">
        <v>-1</v>
      </c>
      <c r="M102" s="17">
        <v>-1</v>
      </c>
      <c r="N102" s="17">
        <v>0.16666666666666666</v>
      </c>
      <c r="O102" s="17">
        <v>-1</v>
      </c>
      <c r="P102" s="17">
        <v>-1</v>
      </c>
      <c r="Q102" s="17">
        <v>7.0419574729036061</v>
      </c>
      <c r="R102" s="17">
        <v>-1</v>
      </c>
      <c r="S102" s="17">
        <v>2.4214180501478464</v>
      </c>
      <c r="T102" s="17">
        <v>0.25454290932407175</v>
      </c>
      <c r="U102" s="17">
        <v>1.4241297441882936</v>
      </c>
      <c r="V102" s="17">
        <v>1.9059890739069947</v>
      </c>
      <c r="W102" s="17">
        <v>5.655222193442766</v>
      </c>
      <c r="X102" s="17">
        <v>7.7933032477919735</v>
      </c>
      <c r="Y102" s="17">
        <v>0</v>
      </c>
      <c r="Z102" s="17">
        <v>71.949372871380035</v>
      </c>
      <c r="AA102" s="17">
        <v>2.7087194264543148</v>
      </c>
      <c r="AB102" s="17">
        <v>4.7076955186852105</v>
      </c>
      <c r="AC102" s="17">
        <v>59.589971403630621</v>
      </c>
      <c r="AD102" s="17">
        <v>1.7801621802353669</v>
      </c>
      <c r="AE102" s="17">
        <v>0.1780162180235367</v>
      </c>
      <c r="AF102" s="17">
        <v>110.94400806246193</v>
      </c>
      <c r="AG102" s="17">
        <v>113.75467902024629</v>
      </c>
      <c r="AH102" s="17">
        <v>-1</v>
      </c>
      <c r="AI102" s="17">
        <v>-1</v>
      </c>
      <c r="AJ102" s="17">
        <v>-1</v>
      </c>
      <c r="AK102" s="17">
        <v>-1</v>
      </c>
      <c r="AL102" s="17">
        <v>-1</v>
      </c>
      <c r="AM102" s="17">
        <v>-1</v>
      </c>
      <c r="AN102" s="17">
        <v>-1</v>
      </c>
      <c r="AO102" s="17">
        <v>-1</v>
      </c>
      <c r="AP102" s="17">
        <v>-1</v>
      </c>
      <c r="AQ102" s="17">
        <v>-1</v>
      </c>
      <c r="AR102" s="17">
        <v>0.89008109011768344</v>
      </c>
      <c r="AS102" s="17">
        <v>10.680973081412201</v>
      </c>
      <c r="AT102" s="17">
        <v>17.885265005835862</v>
      </c>
      <c r="AU102" s="17">
        <v>-1</v>
      </c>
      <c r="AV102" s="17">
        <v>-1</v>
      </c>
      <c r="AW102" s="17">
        <v>-1</v>
      </c>
      <c r="AX102" s="17">
        <v>-1</v>
      </c>
      <c r="AY102" s="17">
        <v>0.1780162180235367</v>
      </c>
      <c r="AZ102" s="17">
        <v>-1.1791774905573189</v>
      </c>
      <c r="BA102" s="17">
        <v>1.6919980033778321</v>
      </c>
      <c r="BB102" s="17">
        <v>-0.47192180794669158</v>
      </c>
      <c r="BC102" s="17">
        <v>0.65140898743387077</v>
      </c>
      <c r="BD102" s="17">
        <v>-15.987741101953272</v>
      </c>
      <c r="BE102" s="17">
        <v>23.039023153235345</v>
      </c>
      <c r="BF102" s="17">
        <v>-1</v>
      </c>
      <c r="BG102" s="22">
        <v>2872.1437368975348</v>
      </c>
    </row>
    <row r="103" spans="1:59" x14ac:dyDescent="0.25">
      <c r="A103">
        <v>204</v>
      </c>
      <c r="B103" t="s">
        <v>166</v>
      </c>
      <c r="C103" s="49">
        <v>0</v>
      </c>
      <c r="D103" s="22">
        <v>1493.2877734374999</v>
      </c>
      <c r="E103" s="17">
        <v>50.087040055735862</v>
      </c>
      <c r="F103" s="17">
        <v>-21.458792582353848</v>
      </c>
      <c r="G103" s="17">
        <v>0.19002029631520823</v>
      </c>
      <c r="H103" s="17">
        <v>2.2659872933275622</v>
      </c>
      <c r="I103" s="17">
        <v>38.649061527229371</v>
      </c>
      <c r="J103" s="17">
        <v>2.7543820185015857</v>
      </c>
      <c r="K103" s="17">
        <v>-1</v>
      </c>
      <c r="L103" s="17">
        <v>-1</v>
      </c>
      <c r="M103" s="17">
        <v>-1</v>
      </c>
      <c r="N103" s="17">
        <v>0.16666666666666666</v>
      </c>
      <c r="O103" s="17">
        <v>-1</v>
      </c>
      <c r="P103" s="17">
        <v>-1</v>
      </c>
      <c r="Q103" s="17">
        <v>2.0183764046957586</v>
      </c>
      <c r="R103" s="17">
        <v>-1</v>
      </c>
      <c r="S103" s="17">
        <v>-0.13146411354104373</v>
      </c>
      <c r="T103" s="17">
        <v>-1.3779223476550442E-2</v>
      </c>
      <c r="U103" s="17">
        <v>-0.12502881183144399</v>
      </c>
      <c r="V103" s="17">
        <v>-0.32823916911417178</v>
      </c>
      <c r="W103" s="17">
        <v>-0.16237870361061979</v>
      </c>
      <c r="X103" s="17">
        <v>-0.86121213731299728</v>
      </c>
      <c r="Y103" s="17">
        <v>0</v>
      </c>
      <c r="Z103" s="17">
        <v>21.633547194041029</v>
      </c>
      <c r="AA103" s="17">
        <v>-9.077125384985546E-2</v>
      </c>
      <c r="AB103" s="17">
        <v>0.24125351459334932</v>
      </c>
      <c r="AC103" s="17">
        <v>8.2376873094649028</v>
      </c>
      <c r="AD103" s="17">
        <v>-0.15628601478930501</v>
      </c>
      <c r="AE103" s="17">
        <v>-1.5628601478930498E-2</v>
      </c>
      <c r="AF103" s="17">
        <v>34.485068206232107</v>
      </c>
      <c r="AG103" s="17">
        <v>-19.590217927071365</v>
      </c>
      <c r="AH103" s="17">
        <v>-1</v>
      </c>
      <c r="AI103" s="17">
        <v>-1</v>
      </c>
      <c r="AJ103" s="17">
        <v>-1</v>
      </c>
      <c r="AK103" s="17">
        <v>-1</v>
      </c>
      <c r="AL103" s="17">
        <v>-1</v>
      </c>
      <c r="AM103" s="17">
        <v>-1</v>
      </c>
      <c r="AN103" s="17">
        <v>-1</v>
      </c>
      <c r="AO103" s="17">
        <v>-1</v>
      </c>
      <c r="AP103" s="17">
        <v>-1</v>
      </c>
      <c r="AQ103" s="17">
        <v>-1</v>
      </c>
      <c r="AR103" s="17">
        <v>-7.8143007394652506E-2</v>
      </c>
      <c r="AS103" s="17">
        <v>-0.93771608873583023</v>
      </c>
      <c r="AT103" s="17">
        <v>2.780969084643421</v>
      </c>
      <c r="AU103" s="17">
        <v>-1</v>
      </c>
      <c r="AV103" s="17">
        <v>-1</v>
      </c>
      <c r="AW103" s="17">
        <v>-1</v>
      </c>
      <c r="AX103" s="17">
        <v>-1</v>
      </c>
      <c r="AY103" s="17">
        <v>-1.5628601478930498E-2</v>
      </c>
      <c r="AZ103" s="17">
        <v>0.50363944345339084</v>
      </c>
      <c r="BA103" s="17">
        <v>9.1810693671220411E-3</v>
      </c>
      <c r="BB103" s="17">
        <v>0.18647057836169706</v>
      </c>
      <c r="BC103" s="17">
        <v>-6.9833988745175435E-3</v>
      </c>
      <c r="BD103" s="17">
        <v>6.8861305603682457</v>
      </c>
      <c r="BE103" s="17">
        <v>0.16515149091380144</v>
      </c>
      <c r="BF103" s="17">
        <v>-1</v>
      </c>
      <c r="BG103" s="22">
        <v>128.08807144726373</v>
      </c>
    </row>
    <row r="104" spans="1:59" x14ac:dyDescent="0.25">
      <c r="A104">
        <v>207</v>
      </c>
      <c r="B104" t="s">
        <v>167</v>
      </c>
      <c r="C104" s="49">
        <v>0</v>
      </c>
      <c r="D104" s="22">
        <v>1630.0526367187499</v>
      </c>
      <c r="E104" s="17">
        <v>120.37820199835596</v>
      </c>
      <c r="F104" s="17">
        <v>96.404429609079216</v>
      </c>
      <c r="G104" s="17">
        <v>1.0475896681959622</v>
      </c>
      <c r="H104" s="17">
        <v>8.7621797279163189</v>
      </c>
      <c r="I104" s="17">
        <v>101.41701922267288</v>
      </c>
      <c r="J104" s="17">
        <v>19.665637465140168</v>
      </c>
      <c r="K104" s="17">
        <v>-1</v>
      </c>
      <c r="L104" s="17">
        <v>-1</v>
      </c>
      <c r="M104" s="17">
        <v>-1</v>
      </c>
      <c r="N104" s="17">
        <v>0.16666666666666666</v>
      </c>
      <c r="O104" s="17">
        <v>-1</v>
      </c>
      <c r="P104" s="17">
        <v>-1</v>
      </c>
      <c r="Q104" s="17">
        <v>6.0720549849601895</v>
      </c>
      <c r="R104" s="17">
        <v>-1</v>
      </c>
      <c r="S104" s="17">
        <v>1.9285332477788562</v>
      </c>
      <c r="T104" s="17">
        <v>0.20273797164314181</v>
      </c>
      <c r="U104" s="17">
        <v>1.1250337970339264</v>
      </c>
      <c r="V104" s="17">
        <v>1.4746267644075792</v>
      </c>
      <c r="W104" s="17">
        <v>4.532018345967705</v>
      </c>
      <c r="X104" s="17">
        <v>6.1223764945481083</v>
      </c>
      <c r="Y104" s="17">
        <v>0</v>
      </c>
      <c r="Z104" s="17">
        <v>62.234899501730979</v>
      </c>
      <c r="AA104" s="17">
        <v>2.1682219329461478</v>
      </c>
      <c r="AB104" s="17">
        <v>3.845359835592689</v>
      </c>
      <c r="AC104" s="17">
        <v>49.675389071175715</v>
      </c>
      <c r="AD104" s="17">
        <v>1.4062922462924081</v>
      </c>
      <c r="AE104" s="17">
        <v>0.1406292246292408</v>
      </c>
      <c r="AF104" s="17">
        <v>96.182085245810953</v>
      </c>
      <c r="AG104" s="17">
        <v>88.009787965885224</v>
      </c>
      <c r="AH104" s="17">
        <v>-1</v>
      </c>
      <c r="AI104" s="17">
        <v>-1</v>
      </c>
      <c r="AJ104" s="17">
        <v>-1</v>
      </c>
      <c r="AK104" s="17">
        <v>-1</v>
      </c>
      <c r="AL104" s="17">
        <v>-1</v>
      </c>
      <c r="AM104" s="17">
        <v>-1</v>
      </c>
      <c r="AN104" s="17">
        <v>-1</v>
      </c>
      <c r="AO104" s="17">
        <v>-1</v>
      </c>
      <c r="AP104" s="17">
        <v>-1</v>
      </c>
      <c r="AQ104" s="17">
        <v>-1</v>
      </c>
      <c r="AR104" s="17">
        <v>0.70314612314620406</v>
      </c>
      <c r="AS104" s="17">
        <v>8.4377534777544483</v>
      </c>
      <c r="AT104" s="17">
        <v>14.969079521080783</v>
      </c>
      <c r="AU104" s="17">
        <v>-1</v>
      </c>
      <c r="AV104" s="17">
        <v>-1</v>
      </c>
      <c r="AW104" s="17">
        <v>-1</v>
      </c>
      <c r="AX104" s="17">
        <v>-1</v>
      </c>
      <c r="AY104" s="17">
        <v>0.1406292246292408</v>
      </c>
      <c r="AZ104" s="17">
        <v>-0.85427612858276802</v>
      </c>
      <c r="BA104" s="17">
        <v>1.367096641403281</v>
      </c>
      <c r="BB104" s="17">
        <v>-0.34480603040608554</v>
      </c>
      <c r="BC104" s="17">
        <v>0.52429320989326478</v>
      </c>
      <c r="BD104" s="17">
        <v>-11.571484106602613</v>
      </c>
      <c r="BE104" s="17">
        <v>18.62276615788468</v>
      </c>
      <c r="BF104" s="17">
        <v>-1</v>
      </c>
      <c r="BG104" s="22">
        <v>2835.2763195520374</v>
      </c>
    </row>
    <row r="105" spans="1:59" x14ac:dyDescent="0.25">
      <c r="A105">
        <v>213</v>
      </c>
      <c r="B105" t="s">
        <v>168</v>
      </c>
      <c r="C105" s="49">
        <v>0</v>
      </c>
      <c r="D105" s="22">
        <v>1564.1769042968751</v>
      </c>
      <c r="E105" s="17">
        <v>122.19455499394257</v>
      </c>
      <c r="F105" s="17">
        <v>99.450064519363607</v>
      </c>
      <c r="G105" s="17">
        <v>1.0697496190986158</v>
      </c>
      <c r="H105" s="17">
        <v>8.9300440548441387</v>
      </c>
      <c r="I105" s="17">
        <v>103.03896947696003</v>
      </c>
      <c r="J105" s="17">
        <v>20.102631372207842</v>
      </c>
      <c r="K105" s="17">
        <v>-1</v>
      </c>
      <c r="L105" s="17">
        <v>-1</v>
      </c>
      <c r="M105" s="17">
        <v>-1</v>
      </c>
      <c r="N105" s="17">
        <v>0.16666666666666666</v>
      </c>
      <c r="O105" s="17">
        <v>-1</v>
      </c>
      <c r="P105" s="17">
        <v>-1</v>
      </c>
      <c r="Q105" s="17">
        <v>6.1768037332938572</v>
      </c>
      <c r="R105" s="17">
        <v>-1</v>
      </c>
      <c r="S105" s="17">
        <v>1.9817644403601979</v>
      </c>
      <c r="T105" s="17">
        <v>0.20833286643621257</v>
      </c>
      <c r="U105" s="17">
        <v>1.1573359371825969</v>
      </c>
      <c r="V105" s="17">
        <v>1.5212135734528818</v>
      </c>
      <c r="W105" s="17">
        <v>4.6533235272710805</v>
      </c>
      <c r="X105" s="17">
        <v>6.3028353428707486</v>
      </c>
      <c r="Y105" s="17">
        <v>0</v>
      </c>
      <c r="Z105" s="17">
        <v>63.284055410536979</v>
      </c>
      <c r="AA105" s="17">
        <v>2.2265952608077089</v>
      </c>
      <c r="AB105" s="17">
        <v>3.9384914488942813</v>
      </c>
      <c r="AC105" s="17">
        <v>50.746156599340182</v>
      </c>
      <c r="AD105" s="17">
        <v>1.4466699214782459</v>
      </c>
      <c r="AE105" s="17">
        <v>0.14466699214782461</v>
      </c>
      <c r="AF105" s="17">
        <v>97.776361946060632</v>
      </c>
      <c r="AG105" s="17">
        <v>90.790217078557276</v>
      </c>
      <c r="AH105" s="17">
        <v>-1</v>
      </c>
      <c r="AI105" s="17">
        <v>-1</v>
      </c>
      <c r="AJ105" s="17">
        <v>-1</v>
      </c>
      <c r="AK105" s="17">
        <v>-1</v>
      </c>
      <c r="AL105" s="17">
        <v>-1</v>
      </c>
      <c r="AM105" s="17">
        <v>-1</v>
      </c>
      <c r="AN105" s="17">
        <v>-1</v>
      </c>
      <c r="AO105" s="17">
        <v>-1</v>
      </c>
      <c r="AP105" s="17">
        <v>-1</v>
      </c>
      <c r="AQ105" s="17">
        <v>-1</v>
      </c>
      <c r="AR105" s="17">
        <v>0.72333496073912296</v>
      </c>
      <c r="AS105" s="17">
        <v>8.6800195288694759</v>
      </c>
      <c r="AT105" s="17">
        <v>15.284025387530319</v>
      </c>
      <c r="AU105" s="17">
        <v>-1</v>
      </c>
      <c r="AV105" s="17">
        <v>-1</v>
      </c>
      <c r="AW105" s="17">
        <v>-1</v>
      </c>
      <c r="AX105" s="17">
        <v>-1</v>
      </c>
      <c r="AY105" s="17">
        <v>0.14466699214782461</v>
      </c>
      <c r="AZ105" s="17">
        <v>-0.88936523436586734</v>
      </c>
      <c r="BA105" s="17">
        <v>1.4021857471863803</v>
      </c>
      <c r="BB105" s="17">
        <v>-0.35853443996927048</v>
      </c>
      <c r="BC105" s="17">
        <v>0.53802161945644977</v>
      </c>
      <c r="BD105" s="17">
        <v>-12.048436582066074</v>
      </c>
      <c r="BE105" s="17">
        <v>19.099718633348139</v>
      </c>
      <c r="BF105" s="17">
        <v>-1</v>
      </c>
      <c r="BG105" s="22">
        <v>288.10098270840541</v>
      </c>
    </row>
    <row r="106" spans="1:59" x14ac:dyDescent="0.25">
      <c r="A106">
        <v>216</v>
      </c>
      <c r="B106" t="s">
        <v>169</v>
      </c>
      <c r="C106" s="49">
        <v>0</v>
      </c>
      <c r="D106" s="22">
        <v>1566.7403320312499</v>
      </c>
      <c r="E106" s="17">
        <v>127.29407809588648</v>
      </c>
      <c r="F106" s="17">
        <v>108.00087244206385</v>
      </c>
      <c r="G106" s="17">
        <v>1.131965048500613</v>
      </c>
      <c r="H106" s="17">
        <v>9.4013335097246973</v>
      </c>
      <c r="I106" s="17">
        <v>107.5926948882862</v>
      </c>
      <c r="J106" s="17">
        <v>21.329518728308273</v>
      </c>
      <c r="K106" s="17">
        <v>-1</v>
      </c>
      <c r="L106" s="17">
        <v>-1</v>
      </c>
      <c r="M106" s="17">
        <v>-1</v>
      </c>
      <c r="N106" s="17">
        <v>0.16666666666666666</v>
      </c>
      <c r="O106" s="17">
        <v>-1</v>
      </c>
      <c r="P106" s="17">
        <v>-1</v>
      </c>
      <c r="Q106" s="17">
        <v>6.4708923071146796</v>
      </c>
      <c r="R106" s="17">
        <v>-1</v>
      </c>
      <c r="S106" s="17">
        <v>2.1312142978340258</v>
      </c>
      <c r="T106" s="17">
        <v>0.22404087876615941</v>
      </c>
      <c r="U106" s="17">
        <v>1.2480261886538846</v>
      </c>
      <c r="V106" s="17">
        <v>1.6520089141986622</v>
      </c>
      <c r="W106" s="17">
        <v>4.9938953081667217</v>
      </c>
      <c r="X106" s="17">
        <v>6.8094846936343627</v>
      </c>
      <c r="Y106" s="17">
        <v>0</v>
      </c>
      <c r="Z106" s="17">
        <v>66.22962535619024</v>
      </c>
      <c r="AA106" s="17">
        <v>2.3904819803444255</v>
      </c>
      <c r="AB106" s="17">
        <v>4.1999641993490471</v>
      </c>
      <c r="AC106" s="17">
        <v>53.752402499753721</v>
      </c>
      <c r="AD106" s="17">
        <v>1.5600327358173558</v>
      </c>
      <c r="AE106" s="17">
        <v>0.15600327358173557</v>
      </c>
      <c r="AF106" s="17">
        <v>102.25239214700103</v>
      </c>
      <c r="AG106" s="17">
        <v>98.596443361576377</v>
      </c>
      <c r="AH106" s="17">
        <v>-1</v>
      </c>
      <c r="AI106" s="17">
        <v>-1</v>
      </c>
      <c r="AJ106" s="17">
        <v>-1</v>
      </c>
      <c r="AK106" s="17">
        <v>-1</v>
      </c>
      <c r="AL106" s="17">
        <v>-1</v>
      </c>
      <c r="AM106" s="17">
        <v>-1</v>
      </c>
      <c r="AN106" s="17">
        <v>-1</v>
      </c>
      <c r="AO106" s="17">
        <v>-1</v>
      </c>
      <c r="AP106" s="17">
        <v>-1</v>
      </c>
      <c r="AQ106" s="17">
        <v>-1</v>
      </c>
      <c r="AR106" s="17">
        <v>0.7800163679086779</v>
      </c>
      <c r="AS106" s="17">
        <v>9.3601964149041343</v>
      </c>
      <c r="AT106" s="17">
        <v>16.168255339375378</v>
      </c>
      <c r="AU106" s="17">
        <v>-1</v>
      </c>
      <c r="AV106" s="17">
        <v>-1</v>
      </c>
      <c r="AW106" s="17">
        <v>-1</v>
      </c>
      <c r="AX106" s="17">
        <v>-1</v>
      </c>
      <c r="AY106" s="17">
        <v>0.15600327358173557</v>
      </c>
      <c r="AZ106" s="17">
        <v>-0.98788006380830184</v>
      </c>
      <c r="BA106" s="17">
        <v>1.5007005766288151</v>
      </c>
      <c r="BB106" s="17">
        <v>-0.39707779684456784</v>
      </c>
      <c r="BC106" s="17">
        <v>0.57656497633174708</v>
      </c>
      <c r="BD106" s="17">
        <v>-13.387510084334149</v>
      </c>
      <c r="BE106" s="17">
        <v>20.438792135616215</v>
      </c>
      <c r="BF106" s="17">
        <v>-1</v>
      </c>
      <c r="BG106" s="22">
        <v>908.12786161242298</v>
      </c>
    </row>
    <row r="107" spans="1:59" x14ac:dyDescent="0.25">
      <c r="A107">
        <v>217</v>
      </c>
      <c r="B107" t="s">
        <v>170</v>
      </c>
      <c r="C107" s="49">
        <v>0</v>
      </c>
      <c r="D107" s="22">
        <v>1664.0997851562497</v>
      </c>
      <c r="E107" s="17">
        <v>129.80261252157285</v>
      </c>
      <c r="F107" s="17">
        <v>112.20714734517169</v>
      </c>
      <c r="G107" s="17">
        <v>1.1625697821872349</v>
      </c>
      <c r="H107" s="17">
        <v>9.6331680947234766</v>
      </c>
      <c r="I107" s="17">
        <v>109.83274297338657</v>
      </c>
      <c r="J107" s="17">
        <v>21.933043628125681</v>
      </c>
      <c r="K107" s="17">
        <v>-1</v>
      </c>
      <c r="L107" s="17">
        <v>-1</v>
      </c>
      <c r="M107" s="17">
        <v>-1</v>
      </c>
      <c r="N107" s="17">
        <v>0.16666666666666666</v>
      </c>
      <c r="O107" s="17">
        <v>-1</v>
      </c>
      <c r="P107" s="17">
        <v>-1</v>
      </c>
      <c r="Q107" s="17">
        <v>6.6155590331756571</v>
      </c>
      <c r="R107" s="17">
        <v>-1</v>
      </c>
      <c r="S107" s="17">
        <v>2.2047309982964882</v>
      </c>
      <c r="T107" s="17">
        <v>0.23176789341067727</v>
      </c>
      <c r="U107" s="17">
        <v>1.2926381285043305</v>
      </c>
      <c r="V107" s="17">
        <v>1.7163491688501411</v>
      </c>
      <c r="W107" s="17">
        <v>5.1614278439970551</v>
      </c>
      <c r="X107" s="17">
        <v>7.0587133592830584</v>
      </c>
      <c r="Y107" s="17">
        <v>0</v>
      </c>
      <c r="Z107" s="17">
        <v>67.678596851019179</v>
      </c>
      <c r="AA107" s="17">
        <v>2.4711003969398808</v>
      </c>
      <c r="AB107" s="17">
        <v>4.3285866965477853</v>
      </c>
      <c r="AC107" s="17">
        <v>55.23122143684045</v>
      </c>
      <c r="AD107" s="17">
        <v>1.615797660630413</v>
      </c>
      <c r="AE107" s="17">
        <v>0.16157976606304131</v>
      </c>
      <c r="AF107" s="17">
        <v>104.45422075430565</v>
      </c>
      <c r="AG107" s="17">
        <v>102.4364470196021</v>
      </c>
      <c r="AH107" s="17">
        <v>-1</v>
      </c>
      <c r="AI107" s="17">
        <v>-1</v>
      </c>
      <c r="AJ107" s="17">
        <v>-1</v>
      </c>
      <c r="AK107" s="17">
        <v>-1</v>
      </c>
      <c r="AL107" s="17">
        <v>-1</v>
      </c>
      <c r="AM107" s="17">
        <v>-1</v>
      </c>
      <c r="AN107" s="17">
        <v>-1</v>
      </c>
      <c r="AO107" s="17">
        <v>-1</v>
      </c>
      <c r="AP107" s="17">
        <v>-1</v>
      </c>
      <c r="AQ107" s="17">
        <v>-1</v>
      </c>
      <c r="AR107" s="17">
        <v>0.80789883031520648</v>
      </c>
      <c r="AS107" s="17">
        <v>9.6947859637824791</v>
      </c>
      <c r="AT107" s="17">
        <v>16.603221752917221</v>
      </c>
      <c r="AU107" s="17">
        <v>-1</v>
      </c>
      <c r="AV107" s="17">
        <v>-1</v>
      </c>
      <c r="AW107" s="17">
        <v>-1</v>
      </c>
      <c r="AX107" s="17">
        <v>-1</v>
      </c>
      <c r="AY107" s="17">
        <v>0.16157976606304131</v>
      </c>
      <c r="AZ107" s="17">
        <v>-1.0363410347965039</v>
      </c>
      <c r="BA107" s="17">
        <v>1.5491615476170171</v>
      </c>
      <c r="BB107" s="17">
        <v>-0.41603787128100722</v>
      </c>
      <c r="BC107" s="17">
        <v>0.59552505076818651</v>
      </c>
      <c r="BD107" s="17">
        <v>-14.046221087659813</v>
      </c>
      <c r="BE107" s="17">
        <v>21.097503138941882</v>
      </c>
      <c r="BF107" s="17">
        <v>-1</v>
      </c>
      <c r="BG107" s="22">
        <v>4816.2320287297289</v>
      </c>
    </row>
    <row r="108" spans="1:59" x14ac:dyDescent="0.25">
      <c r="A108">
        <v>219</v>
      </c>
      <c r="B108" t="s">
        <v>171</v>
      </c>
      <c r="C108" s="49">
        <v>0</v>
      </c>
      <c r="D108" s="22">
        <v>1576.4135156249999</v>
      </c>
      <c r="E108" s="17">
        <v>110.16075521867089</v>
      </c>
      <c r="F108" s="17">
        <v>79.271959939475167</v>
      </c>
      <c r="G108" s="17">
        <v>0.92293431786568481</v>
      </c>
      <c r="H108" s="17">
        <v>7.8179002675029858</v>
      </c>
      <c r="I108" s="17">
        <v>92.293137222454334</v>
      </c>
      <c r="J108" s="17">
        <v>17.20743578333072</v>
      </c>
      <c r="K108" s="17">
        <v>-1</v>
      </c>
      <c r="L108" s="17">
        <v>-1</v>
      </c>
      <c r="M108" s="17">
        <v>-1</v>
      </c>
      <c r="N108" s="17">
        <v>0.16666666666666666</v>
      </c>
      <c r="O108" s="17">
        <v>-1</v>
      </c>
      <c r="P108" s="17">
        <v>-1</v>
      </c>
      <c r="Q108" s="17">
        <v>5.4828166794444604</v>
      </c>
      <c r="R108" s="17">
        <v>-1</v>
      </c>
      <c r="S108" s="17">
        <v>1.6290942738896559</v>
      </c>
      <c r="T108" s="17">
        <v>0.17126526786527499</v>
      </c>
      <c r="U108" s="17">
        <v>0.9433260570511588</v>
      </c>
      <c r="V108" s="17">
        <v>1.212564134944961</v>
      </c>
      <c r="W108" s="17">
        <v>3.8496459012508053</v>
      </c>
      <c r="X108" s="17">
        <v>5.1072496534880258</v>
      </c>
      <c r="Y108" s="17">
        <v>0</v>
      </c>
      <c r="Z108" s="17">
        <v>56.333131129688567</v>
      </c>
      <c r="AA108" s="17">
        <v>1.8398571424963768</v>
      </c>
      <c r="AB108" s="17">
        <v>3.321470864270831</v>
      </c>
      <c r="AC108" s="17">
        <v>43.65204985296274</v>
      </c>
      <c r="AD108" s="17">
        <v>1.1791575713139486</v>
      </c>
      <c r="AE108" s="17">
        <v>0.11791575713139485</v>
      </c>
      <c r="AF108" s="17">
        <v>87.213874013482553</v>
      </c>
      <c r="AG108" s="17">
        <v>72.369168244695487</v>
      </c>
      <c r="AH108" s="17">
        <v>-1</v>
      </c>
      <c r="AI108" s="17">
        <v>-1</v>
      </c>
      <c r="AJ108" s="17">
        <v>-1</v>
      </c>
      <c r="AK108" s="17">
        <v>-1</v>
      </c>
      <c r="AL108" s="17">
        <v>-1</v>
      </c>
      <c r="AM108" s="17">
        <v>-1</v>
      </c>
      <c r="AN108" s="17">
        <v>-1</v>
      </c>
      <c r="AO108" s="17">
        <v>-1</v>
      </c>
      <c r="AP108" s="17">
        <v>-1</v>
      </c>
      <c r="AQ108" s="17">
        <v>-1</v>
      </c>
      <c r="AR108" s="17">
        <v>0.5895787856569743</v>
      </c>
      <c r="AS108" s="17">
        <v>7.0749454278836916</v>
      </c>
      <c r="AT108" s="17">
        <v>13.197429056248799</v>
      </c>
      <c r="AU108" s="17">
        <v>-1</v>
      </c>
      <c r="AV108" s="17">
        <v>-1</v>
      </c>
      <c r="AW108" s="17">
        <v>-1</v>
      </c>
      <c r="AX108" s="17">
        <v>-1</v>
      </c>
      <c r="AY108" s="17">
        <v>0.11791575713139485</v>
      </c>
      <c r="AZ108" s="17">
        <v>-0.6568909992842793</v>
      </c>
      <c r="BA108" s="17">
        <v>1.1697115121047923</v>
      </c>
      <c r="BB108" s="17">
        <v>-0.26758024091340932</v>
      </c>
      <c r="BC108" s="17">
        <v>0.44706742040058867</v>
      </c>
      <c r="BD108" s="17">
        <v>-8.8885053319216851</v>
      </c>
      <c r="BE108" s="17">
        <v>15.93978738320375</v>
      </c>
      <c r="BF108" s="17">
        <v>-1</v>
      </c>
      <c r="BG108" s="22">
        <v>640.11249243241571</v>
      </c>
    </row>
    <row r="109" spans="1:59" x14ac:dyDescent="0.25">
      <c r="A109">
        <v>222</v>
      </c>
      <c r="B109" t="s">
        <v>172</v>
      </c>
      <c r="C109" s="49">
        <v>0</v>
      </c>
      <c r="D109" s="22">
        <v>1625.9304882812501</v>
      </c>
      <c r="E109" s="17">
        <v>122.9670142415428</v>
      </c>
      <c r="F109" s="17">
        <v>100.74531321660457</v>
      </c>
      <c r="G109" s="17">
        <v>1.0791738108954276</v>
      </c>
      <c r="H109" s="17">
        <v>9.0014334554687139</v>
      </c>
      <c r="I109" s="17">
        <v>103.72875305763843</v>
      </c>
      <c r="J109" s="17">
        <v>20.288476296338551</v>
      </c>
      <c r="K109" s="17">
        <v>-1</v>
      </c>
      <c r="L109" s="17">
        <v>-1</v>
      </c>
      <c r="M109" s="17">
        <v>-1</v>
      </c>
      <c r="N109" s="17">
        <v>0.16666666666666666</v>
      </c>
      <c r="O109" s="17">
        <v>-1</v>
      </c>
      <c r="P109" s="17">
        <v>-1</v>
      </c>
      <c r="Q109" s="17">
        <v>6.2213513182189768</v>
      </c>
      <c r="R109" s="17">
        <v>-1</v>
      </c>
      <c r="S109" s="17">
        <v>2.0044026208626429</v>
      </c>
      <c r="T109" s="17">
        <v>0.21071226528255968</v>
      </c>
      <c r="U109" s="17">
        <v>1.1710734028270768</v>
      </c>
      <c r="V109" s="17">
        <v>1.5410260281633206</v>
      </c>
      <c r="W109" s="17">
        <v>4.7049122378946748</v>
      </c>
      <c r="X109" s="17">
        <v>6.3795809460309378</v>
      </c>
      <c r="Y109" s="17">
        <v>0</v>
      </c>
      <c r="Z109" s="17">
        <v>63.730240808364826</v>
      </c>
      <c r="AA109" s="17">
        <v>2.2514202904299383</v>
      </c>
      <c r="AB109" s="17">
        <v>3.9780984945035578</v>
      </c>
      <c r="AC109" s="17">
        <v>51.201532994330826</v>
      </c>
      <c r="AD109" s="17">
        <v>1.4638417535338459</v>
      </c>
      <c r="AE109" s="17">
        <v>0.1463841753533846</v>
      </c>
      <c r="AF109" s="17">
        <v>98.454376507841204</v>
      </c>
      <c r="AG109" s="17">
        <v>91.972678959920145</v>
      </c>
      <c r="AH109" s="17">
        <v>-1</v>
      </c>
      <c r="AI109" s="17">
        <v>-1</v>
      </c>
      <c r="AJ109" s="17">
        <v>-1</v>
      </c>
      <c r="AK109" s="17">
        <v>-1</v>
      </c>
      <c r="AL109" s="17">
        <v>-1</v>
      </c>
      <c r="AM109" s="17">
        <v>-1</v>
      </c>
      <c r="AN109" s="17">
        <v>-1</v>
      </c>
      <c r="AO109" s="17">
        <v>-1</v>
      </c>
      <c r="AP109" s="17">
        <v>-1</v>
      </c>
      <c r="AQ109" s="17">
        <v>-1</v>
      </c>
      <c r="AR109" s="17">
        <v>0.73192087676692297</v>
      </c>
      <c r="AS109" s="17">
        <v>8.7830505212030765</v>
      </c>
      <c r="AT109" s="17">
        <v>15.417965677564</v>
      </c>
      <c r="AU109" s="17">
        <v>-1</v>
      </c>
      <c r="AV109" s="17">
        <v>-1</v>
      </c>
      <c r="AW109" s="17">
        <v>-1</v>
      </c>
      <c r="AX109" s="17">
        <v>-1</v>
      </c>
      <c r="AY109" s="17">
        <v>0.1463841753533846</v>
      </c>
      <c r="AZ109" s="17">
        <v>-0.90428794174600635</v>
      </c>
      <c r="BA109" s="17">
        <v>1.4171084545665193</v>
      </c>
      <c r="BB109" s="17">
        <v>-0.3643728628681745</v>
      </c>
      <c r="BC109" s="17">
        <v>0.54386004235535368</v>
      </c>
      <c r="BD109" s="17">
        <v>-12.251275100367735</v>
      </c>
      <c r="BE109" s="17">
        <v>19.3025571516498</v>
      </c>
      <c r="BF109" s="17">
        <v>-1</v>
      </c>
      <c r="BG109" s="22">
        <v>1451.3186822630225</v>
      </c>
    </row>
    <row r="110" spans="1:59" x14ac:dyDescent="0.25">
      <c r="A110">
        <v>223</v>
      </c>
      <c r="B110" t="s">
        <v>173</v>
      </c>
      <c r="C110" s="49">
        <v>0</v>
      </c>
      <c r="D110" s="22">
        <v>1519.5335351562501</v>
      </c>
      <c r="E110" s="17">
        <v>117.03689285176829</v>
      </c>
      <c r="F110" s="17">
        <v>90.801769879595554</v>
      </c>
      <c r="G110" s="17">
        <v>1.0068248791825483</v>
      </c>
      <c r="H110" s="17">
        <v>8.4533814864332157</v>
      </c>
      <c r="I110" s="17">
        <v>98.433327598231983</v>
      </c>
      <c r="J110" s="17">
        <v>18.861756423164213</v>
      </c>
      <c r="K110" s="17">
        <v>-1</v>
      </c>
      <c r="L110" s="17">
        <v>-1</v>
      </c>
      <c r="M110" s="17">
        <v>-1</v>
      </c>
      <c r="N110" s="17">
        <v>0.16666666666666666</v>
      </c>
      <c r="O110" s="17">
        <v>-1</v>
      </c>
      <c r="P110" s="17">
        <v>-1</v>
      </c>
      <c r="Q110" s="17">
        <v>5.8793622915512973</v>
      </c>
      <c r="R110" s="17">
        <v>-1</v>
      </c>
      <c r="S110" s="17">
        <v>1.8306107233092299</v>
      </c>
      <c r="T110" s="17">
        <v>0.19244576897564991</v>
      </c>
      <c r="U110" s="17">
        <v>1.0656117372276201</v>
      </c>
      <c r="V110" s="17">
        <v>1.3889270509974494</v>
      </c>
      <c r="W110" s="17">
        <v>4.308868929085472</v>
      </c>
      <c r="X110" s="17">
        <v>5.7904097447212743</v>
      </c>
      <c r="Y110" s="17">
        <v>0</v>
      </c>
      <c r="Z110" s="17">
        <v>60.304903381589206</v>
      </c>
      <c r="AA110" s="17">
        <v>2.0608400887922227</v>
      </c>
      <c r="AB110" s="17">
        <v>3.6740376795375642</v>
      </c>
      <c r="AC110" s="17">
        <v>47.705636856480488</v>
      </c>
      <c r="AD110" s="17">
        <v>1.3320146715345254</v>
      </c>
      <c r="AE110" s="17">
        <v>0.13320146715345252</v>
      </c>
      <c r="AF110" s="17">
        <v>93.249301071325362</v>
      </c>
      <c r="AG110" s="17">
        <v>82.894992962830486</v>
      </c>
      <c r="AH110" s="17">
        <v>-1</v>
      </c>
      <c r="AI110" s="17">
        <v>-1</v>
      </c>
      <c r="AJ110" s="17">
        <v>-1</v>
      </c>
      <c r="AK110" s="17">
        <v>-1</v>
      </c>
      <c r="AL110" s="17">
        <v>-1</v>
      </c>
      <c r="AM110" s="17">
        <v>-1</v>
      </c>
      <c r="AN110" s="17">
        <v>-1</v>
      </c>
      <c r="AO110" s="17">
        <v>-1</v>
      </c>
      <c r="AP110" s="17">
        <v>-1</v>
      </c>
      <c r="AQ110" s="17">
        <v>-1</v>
      </c>
      <c r="AR110" s="17">
        <v>0.66600733576726268</v>
      </c>
      <c r="AS110" s="17">
        <v>7.9920880292071503</v>
      </c>
      <c r="AT110" s="17">
        <v>14.389714437969296</v>
      </c>
      <c r="AU110" s="17">
        <v>-1</v>
      </c>
      <c r="AV110" s="17">
        <v>-1</v>
      </c>
      <c r="AW110" s="17">
        <v>-1</v>
      </c>
      <c r="AX110" s="17">
        <v>-1</v>
      </c>
      <c r="AY110" s="17">
        <v>0.13320146715345252</v>
      </c>
      <c r="AZ110" s="17">
        <v>-0.78972724938168049</v>
      </c>
      <c r="BA110" s="17">
        <v>1.3025477622021935</v>
      </c>
      <c r="BB110" s="17">
        <v>-0.31955165498840532</v>
      </c>
      <c r="BC110" s="17">
        <v>0.49903883447558467</v>
      </c>
      <c r="BD110" s="17">
        <v>-10.694096466300335</v>
      </c>
      <c r="BE110" s="17">
        <v>17.745378517582402</v>
      </c>
      <c r="BF110" s="17">
        <v>-1</v>
      </c>
      <c r="BG110" s="22">
        <v>1831.454426522622</v>
      </c>
    </row>
    <row r="111" spans="1:59" x14ac:dyDescent="0.25">
      <c r="A111">
        <v>224</v>
      </c>
      <c r="B111" t="s">
        <v>174</v>
      </c>
      <c r="C111" s="49">
        <v>0</v>
      </c>
      <c r="D111" s="22">
        <v>1460.948720703125</v>
      </c>
      <c r="E111" s="17">
        <v>31.498776184383544</v>
      </c>
      <c r="F111" s="17">
        <v>-52.627329483346216</v>
      </c>
      <c r="G111" s="17">
        <v>-3.67610703880768E-2</v>
      </c>
      <c r="H111" s="17">
        <v>0.54809082105426077</v>
      </c>
      <c r="I111" s="17">
        <v>22.050283984453515</v>
      </c>
      <c r="J111" s="17">
        <v>-1.7177432096255583</v>
      </c>
      <c r="K111" s="17">
        <v>-1</v>
      </c>
      <c r="L111" s="17">
        <v>-1</v>
      </c>
      <c r="M111" s="17">
        <v>-1</v>
      </c>
      <c r="N111" s="17">
        <v>0.16666666666666666</v>
      </c>
      <c r="O111" s="17">
        <v>-1</v>
      </c>
      <c r="P111" s="17">
        <v>-1</v>
      </c>
      <c r="Q111" s="17">
        <v>0.94639459336769605</v>
      </c>
      <c r="R111" s="17">
        <v>-1</v>
      </c>
      <c r="S111" s="17">
        <v>-0.6762235607922078</v>
      </c>
      <c r="T111" s="17">
        <v>-7.1036475232544027E-2</v>
      </c>
      <c r="U111" s="17">
        <v>-0.45560370897525476</v>
      </c>
      <c r="V111" s="17">
        <v>-0.80500106592746923</v>
      </c>
      <c r="W111" s="17">
        <v>-1.4037963820620316</v>
      </c>
      <c r="X111" s="17">
        <v>-2.707998912071095</v>
      </c>
      <c r="Y111" s="17">
        <v>0</v>
      </c>
      <c r="Z111" s="17">
        <v>10.896654683355806</v>
      </c>
      <c r="AA111" s="17">
        <v>-0.68815448495974896</v>
      </c>
      <c r="AB111" s="17">
        <v>-0.7118404087911151</v>
      </c>
      <c r="AC111" s="17">
        <v>-2.7203750312580137</v>
      </c>
      <c r="AD111" s="17">
        <v>-0.56950463621906833</v>
      </c>
      <c r="AE111" s="17">
        <v>-5.6950463621906845E-2</v>
      </c>
      <c r="AF111" s="17">
        <v>18.169497356184166</v>
      </c>
      <c r="AG111" s="17">
        <v>-48.044681430321674</v>
      </c>
      <c r="AH111" s="17">
        <v>-1</v>
      </c>
      <c r="AI111" s="17">
        <v>-1</v>
      </c>
      <c r="AJ111" s="17">
        <v>-1</v>
      </c>
      <c r="AK111" s="17">
        <v>-1</v>
      </c>
      <c r="AL111" s="17">
        <v>-1</v>
      </c>
      <c r="AM111" s="17">
        <v>-1</v>
      </c>
      <c r="AN111" s="17">
        <v>-1</v>
      </c>
      <c r="AO111" s="17">
        <v>-1</v>
      </c>
      <c r="AP111" s="17">
        <v>-1</v>
      </c>
      <c r="AQ111" s="17">
        <v>-1</v>
      </c>
      <c r="AR111" s="17">
        <v>-0.28475231810953416</v>
      </c>
      <c r="AS111" s="17">
        <v>-3.4170278173144109</v>
      </c>
      <c r="AT111" s="17">
        <v>-0.44213616250873322</v>
      </c>
      <c r="AU111" s="17">
        <v>-1</v>
      </c>
      <c r="AV111" s="17">
        <v>-1</v>
      </c>
      <c r="AW111" s="17">
        <v>-1</v>
      </c>
      <c r="AX111" s="17">
        <v>-1</v>
      </c>
      <c r="AY111" s="17">
        <v>-5.6950463621906845E-2</v>
      </c>
      <c r="AZ111" s="17">
        <v>0.86273569781082116</v>
      </c>
      <c r="BA111" s="17">
        <v>-0.34991518499030855</v>
      </c>
      <c r="BB111" s="17">
        <v>0.32696490964781666</v>
      </c>
      <c r="BC111" s="17">
        <v>-0.14747773016063703</v>
      </c>
      <c r="BD111" s="17">
        <v>11.767185338570254</v>
      </c>
      <c r="BE111" s="17">
        <v>-4.7159032872882118</v>
      </c>
      <c r="BF111" s="17">
        <v>-1</v>
      </c>
      <c r="BG111" s="22">
        <v>30.232717230621596</v>
      </c>
    </row>
    <row r="112" spans="1:59" x14ac:dyDescent="0.25">
      <c r="A112">
        <v>225</v>
      </c>
      <c r="B112" t="s">
        <v>175</v>
      </c>
      <c r="C112" s="49">
        <v>0</v>
      </c>
      <c r="D112" s="22">
        <v>1695.940224609375</v>
      </c>
      <c r="E112" s="17">
        <v>135.10541229011494</v>
      </c>
      <c r="F112" s="17">
        <v>121.09880669583883</v>
      </c>
      <c r="G112" s="17">
        <v>1.2272652366517705</v>
      </c>
      <c r="H112" s="17">
        <v>10.123244041492754</v>
      </c>
      <c r="I112" s="17">
        <v>114.56798851977499</v>
      </c>
      <c r="J112" s="17">
        <v>23.20883704211699</v>
      </c>
      <c r="K112" s="17">
        <v>-1</v>
      </c>
      <c r="L112" s="17">
        <v>-1</v>
      </c>
      <c r="M112" s="17">
        <v>-1</v>
      </c>
      <c r="N112" s="17">
        <v>0.16666666666666666</v>
      </c>
      <c r="O112" s="17">
        <v>-1</v>
      </c>
      <c r="P112" s="17">
        <v>-1</v>
      </c>
      <c r="Q112" s="17">
        <v>6.9213705355479984</v>
      </c>
      <c r="R112" s="17">
        <v>-1</v>
      </c>
      <c r="S112" s="17">
        <v>2.3601382106530253</v>
      </c>
      <c r="T112" s="17">
        <v>0.24810205691623066</v>
      </c>
      <c r="U112" s="17">
        <v>1.3869434654735164</v>
      </c>
      <c r="V112" s="17">
        <v>1.8523582600470652</v>
      </c>
      <c r="W112" s="17">
        <v>5.5155754622747208</v>
      </c>
      <c r="X112" s="17">
        <v>7.5855587144765986</v>
      </c>
      <c r="Y112" s="17">
        <v>0</v>
      </c>
      <c r="Z112" s="17">
        <v>70.741582803584137</v>
      </c>
      <c r="AA112" s="17">
        <v>2.6415199520734074</v>
      </c>
      <c r="AB112" s="17">
        <v>4.6004822469499507</v>
      </c>
      <c r="AC112" s="17">
        <v>58.35730200284803</v>
      </c>
      <c r="AD112" s="17">
        <v>1.7336793318418955</v>
      </c>
      <c r="AE112" s="17">
        <v>0.17336793318418955</v>
      </c>
      <c r="AF112" s="17">
        <v>109.10867401180462</v>
      </c>
      <c r="AG112" s="17">
        <v>110.55384429367295</v>
      </c>
      <c r="AH112" s="17">
        <v>-1</v>
      </c>
      <c r="AI112" s="17">
        <v>-1</v>
      </c>
      <c r="AJ112" s="17">
        <v>-1</v>
      </c>
      <c r="AK112" s="17">
        <v>-1</v>
      </c>
      <c r="AL112" s="17">
        <v>-1</v>
      </c>
      <c r="AM112" s="17">
        <v>-1</v>
      </c>
      <c r="AN112" s="17">
        <v>-1</v>
      </c>
      <c r="AO112" s="17">
        <v>-1</v>
      </c>
      <c r="AP112" s="17">
        <v>-1</v>
      </c>
      <c r="AQ112" s="17">
        <v>-1</v>
      </c>
      <c r="AR112" s="17">
        <v>0.86683966592094774</v>
      </c>
      <c r="AS112" s="17">
        <v>10.402075991051372</v>
      </c>
      <c r="AT112" s="17">
        <v>17.522698788366785</v>
      </c>
      <c r="AU112" s="17">
        <v>-1</v>
      </c>
      <c r="AV112" s="17">
        <v>-1</v>
      </c>
      <c r="AW112" s="17">
        <v>-1</v>
      </c>
      <c r="AX112" s="17">
        <v>-1</v>
      </c>
      <c r="AY112" s="17">
        <v>0.17336793318418955</v>
      </c>
      <c r="AZ112" s="17">
        <v>-1.1387828522609975</v>
      </c>
      <c r="BA112" s="17">
        <v>1.6516033650815105</v>
      </c>
      <c r="BB112" s="17">
        <v>-0.45611763949291129</v>
      </c>
      <c r="BC112" s="17">
        <v>0.63560481898009058</v>
      </c>
      <c r="BD112" s="17">
        <v>-15.438672600465235</v>
      </c>
      <c r="BE112" s="17">
        <v>22.489954651747308</v>
      </c>
      <c r="BF112" s="17">
        <v>-1</v>
      </c>
      <c r="BG112" s="22">
        <v>4153.2115038117599</v>
      </c>
    </row>
    <row r="113" spans="1:59" x14ac:dyDescent="0.25">
      <c r="A113">
        <v>226</v>
      </c>
      <c r="B113" t="s">
        <v>176</v>
      </c>
      <c r="C113" s="49">
        <v>0</v>
      </c>
      <c r="D113" s="22">
        <v>1570.4364453124999</v>
      </c>
      <c r="E113" s="17">
        <v>145.02128316027034</v>
      </c>
      <c r="F113" s="17">
        <v>137.72559816280486</v>
      </c>
      <c r="G113" s="17">
        <v>1.3482412871076073</v>
      </c>
      <c r="H113" s="17">
        <v>11.039652357258623</v>
      </c>
      <c r="I113" s="17">
        <v>123.42257202771967</v>
      </c>
      <c r="J113" s="17">
        <v>25.594482984319054</v>
      </c>
      <c r="K113" s="17">
        <v>-1</v>
      </c>
      <c r="L113" s="17">
        <v>-1</v>
      </c>
      <c r="M113" s="17">
        <v>-1</v>
      </c>
      <c r="N113" s="17">
        <v>0.16666666666666666</v>
      </c>
      <c r="O113" s="17">
        <v>-1</v>
      </c>
      <c r="P113" s="17">
        <v>-1</v>
      </c>
      <c r="Q113" s="17">
        <v>7.4932170129732754</v>
      </c>
      <c r="R113" s="17">
        <v>-1</v>
      </c>
      <c r="S113" s="17">
        <v>2.6507390097176873</v>
      </c>
      <c r="T113" s="17">
        <v>0.27864581929887133</v>
      </c>
      <c r="U113" s="17">
        <v>1.5632879598103322</v>
      </c>
      <c r="V113" s="17">
        <v>2.106685906637928</v>
      </c>
      <c r="W113" s="17">
        <v>6.1778071521542515</v>
      </c>
      <c r="X113" s="17">
        <v>8.5707232952008212</v>
      </c>
      <c r="Y113" s="17">
        <v>0</v>
      </c>
      <c r="Z113" s="17">
        <v>76.469155879775229</v>
      </c>
      <c r="AA113" s="17">
        <v>2.9601927996657604</v>
      </c>
      <c r="AB113" s="17">
        <v>5.1089082267411747</v>
      </c>
      <c r="AC113" s="17">
        <v>64.202857666880902</v>
      </c>
      <c r="AD113" s="17">
        <v>1.9541099497629151</v>
      </c>
      <c r="AE113" s="17">
        <v>0.19541099497629152</v>
      </c>
      <c r="AF113" s="17">
        <v>117.81218149596953</v>
      </c>
      <c r="AG113" s="17">
        <v>125.73281892683498</v>
      </c>
      <c r="AH113" s="17">
        <v>-1</v>
      </c>
      <c r="AI113" s="17">
        <v>-1</v>
      </c>
      <c r="AJ113" s="17">
        <v>-1</v>
      </c>
      <c r="AK113" s="17">
        <v>-1</v>
      </c>
      <c r="AL113" s="17">
        <v>-1</v>
      </c>
      <c r="AM113" s="17">
        <v>-1</v>
      </c>
      <c r="AN113" s="17">
        <v>-1</v>
      </c>
      <c r="AO113" s="17">
        <v>-1</v>
      </c>
      <c r="AP113" s="17">
        <v>-1</v>
      </c>
      <c r="AQ113" s="17">
        <v>-1</v>
      </c>
      <c r="AR113" s="17">
        <v>0.97705497488145754</v>
      </c>
      <c r="AS113" s="17">
        <v>11.72465969857749</v>
      </c>
      <c r="AT113" s="17">
        <v>19.242057608150738</v>
      </c>
      <c r="AU113" s="17">
        <v>-1</v>
      </c>
      <c r="AV113" s="17">
        <v>-1</v>
      </c>
      <c r="AW113" s="17">
        <v>-1</v>
      </c>
      <c r="AX113" s="17">
        <v>-1</v>
      </c>
      <c r="AY113" s="17">
        <v>0.19541099497629152</v>
      </c>
      <c r="AZ113" s="17">
        <v>-1.3303420055422501</v>
      </c>
      <c r="BA113" s="17">
        <v>1.8431625183627633</v>
      </c>
      <c r="BB113" s="17">
        <v>-0.53106404958605802</v>
      </c>
      <c r="BC113" s="17">
        <v>0.7105512290732372</v>
      </c>
      <c r="BD113" s="17">
        <v>-18.042461164355732</v>
      </c>
      <c r="BE113" s="17">
        <v>25.093743215637804</v>
      </c>
      <c r="BF113" s="17">
        <v>-1</v>
      </c>
      <c r="BG113" s="22">
        <v>3820.0259300053958</v>
      </c>
    </row>
    <row r="114" spans="1:59" x14ac:dyDescent="0.25">
      <c r="A114">
        <v>228</v>
      </c>
      <c r="B114" t="s">
        <v>177</v>
      </c>
      <c r="C114" s="49">
        <v>0</v>
      </c>
      <c r="D114" s="22">
        <v>1591.5573242187502</v>
      </c>
      <c r="E114" s="17">
        <v>101.64906824220246</v>
      </c>
      <c r="F114" s="17">
        <v>64.999684085643551</v>
      </c>
      <c r="G114" s="17">
        <v>0.81908965443539183</v>
      </c>
      <c r="H114" s="17">
        <v>7.0312642948716206</v>
      </c>
      <c r="I114" s="17">
        <v>84.692448980994413</v>
      </c>
      <c r="J114" s="17">
        <v>15.159620542228463</v>
      </c>
      <c r="K114" s="17">
        <v>-1</v>
      </c>
      <c r="L114" s="17">
        <v>-1</v>
      </c>
      <c r="M114" s="17">
        <v>-1</v>
      </c>
      <c r="N114" s="17">
        <v>0.16666666666666666</v>
      </c>
      <c r="O114" s="17">
        <v>-1</v>
      </c>
      <c r="P114" s="17">
        <v>-1</v>
      </c>
      <c r="Q114" s="17">
        <v>4.9919492328856503</v>
      </c>
      <c r="R114" s="17">
        <v>-1</v>
      </c>
      <c r="S114" s="17">
        <v>1.379645378362516</v>
      </c>
      <c r="T114" s="17">
        <v>0.14504679972576454</v>
      </c>
      <c r="U114" s="17">
        <v>0.79195366067029893</v>
      </c>
      <c r="V114" s="17">
        <v>0.99425176020854089</v>
      </c>
      <c r="W114" s="17">
        <v>3.2811926686540045</v>
      </c>
      <c r="X114" s="17">
        <v>4.2615939726878045</v>
      </c>
      <c r="Y114" s="17">
        <v>0</v>
      </c>
      <c r="Z114" s="17">
        <v>51.416638186429523</v>
      </c>
      <c r="AA114" s="17">
        <v>1.5663114739288482</v>
      </c>
      <c r="AB114" s="17">
        <v>2.8850429551789345</v>
      </c>
      <c r="AC114" s="17">
        <v>38.634281805425616</v>
      </c>
      <c r="AD114" s="17">
        <v>0.98994207583787375</v>
      </c>
      <c r="AE114" s="17">
        <v>9.8994207583787366E-2</v>
      </c>
      <c r="AF114" s="17">
        <v>79.742867959386899</v>
      </c>
      <c r="AG114" s="17">
        <v>59.339684259573232</v>
      </c>
      <c r="AH114" s="17">
        <v>-1</v>
      </c>
      <c r="AI114" s="17">
        <v>-1</v>
      </c>
      <c r="AJ114" s="17">
        <v>-1</v>
      </c>
      <c r="AK114" s="17">
        <v>-1</v>
      </c>
      <c r="AL114" s="17">
        <v>-1</v>
      </c>
      <c r="AM114" s="17">
        <v>-1</v>
      </c>
      <c r="AN114" s="17">
        <v>-1</v>
      </c>
      <c r="AO114" s="17">
        <v>-1</v>
      </c>
      <c r="AP114" s="17">
        <v>-1</v>
      </c>
      <c r="AQ114" s="17">
        <v>-1</v>
      </c>
      <c r="AR114" s="17">
        <v>0.49497103791893687</v>
      </c>
      <c r="AS114" s="17">
        <v>5.9396524550272414</v>
      </c>
      <c r="AT114" s="17">
        <v>11.721548191535415</v>
      </c>
      <c r="AU114" s="17">
        <v>-1</v>
      </c>
      <c r="AV114" s="17">
        <v>-1</v>
      </c>
      <c r="AW114" s="17">
        <v>-1</v>
      </c>
      <c r="AX114" s="17">
        <v>-1</v>
      </c>
      <c r="AY114" s="17">
        <v>9.8994207583787366E-2</v>
      </c>
      <c r="AZ114" s="17">
        <v>-0.49245848785305618</v>
      </c>
      <c r="BA114" s="17">
        <v>1.0052790006735692</v>
      </c>
      <c r="BB114" s="17">
        <v>-0.20324697245154383</v>
      </c>
      <c r="BC114" s="17">
        <v>0.38273415193872323</v>
      </c>
      <c r="BD114" s="17">
        <v>-6.653438589024816</v>
      </c>
      <c r="BE114" s="17">
        <v>13.704720640306878</v>
      </c>
      <c r="BF114" s="17">
        <v>-1</v>
      </c>
      <c r="BG114" s="22">
        <v>2012.8145740906609</v>
      </c>
    </row>
    <row r="115" spans="1:59" x14ac:dyDescent="0.25">
      <c r="A115">
        <v>229</v>
      </c>
      <c r="B115" t="s">
        <v>178</v>
      </c>
      <c r="C115" s="49">
        <v>0</v>
      </c>
      <c r="D115" s="22">
        <v>1607.2803906250001</v>
      </c>
      <c r="E115" s="17">
        <v>115.90330483091788</v>
      </c>
      <c r="F115" s="17">
        <v>88.900985583497203</v>
      </c>
      <c r="G115" s="17">
        <v>0.99299482800476602</v>
      </c>
      <c r="H115" s="17">
        <v>8.3486171644121878</v>
      </c>
      <c r="I115" s="17">
        <v>97.421066554732903</v>
      </c>
      <c r="J115" s="17">
        <v>18.589028016604367</v>
      </c>
      <c r="K115" s="17">
        <v>-1</v>
      </c>
      <c r="L115" s="17">
        <v>-1</v>
      </c>
      <c r="M115" s="17">
        <v>-1</v>
      </c>
      <c r="N115" s="17">
        <v>0.16666666666666666</v>
      </c>
      <c r="O115" s="17">
        <v>-1</v>
      </c>
      <c r="P115" s="17">
        <v>-1</v>
      </c>
      <c r="Q115" s="17">
        <v>5.8139884756693405</v>
      </c>
      <c r="R115" s="17">
        <v>-1</v>
      </c>
      <c r="S115" s="17">
        <v>1.7973890739974441</v>
      </c>
      <c r="T115" s="17">
        <v>0.1889539886164609</v>
      </c>
      <c r="U115" s="17">
        <v>1.0454519339243322</v>
      </c>
      <c r="V115" s="17">
        <v>1.3598521691921401</v>
      </c>
      <c r="W115" s="17">
        <v>4.2331622240965636</v>
      </c>
      <c r="X115" s="17">
        <v>5.6777851672233624</v>
      </c>
      <c r="Y115" s="17">
        <v>0</v>
      </c>
      <c r="Z115" s="17">
        <v>59.650123956490283</v>
      </c>
      <c r="AA115" s="17">
        <v>2.0244092268607465</v>
      </c>
      <c r="AB115" s="17">
        <v>3.6159141311647094</v>
      </c>
      <c r="AC115" s="17">
        <v>47.037369594559387</v>
      </c>
      <c r="AD115" s="17">
        <v>1.3068149174054151</v>
      </c>
      <c r="AE115" s="17">
        <v>0.13068149174054153</v>
      </c>
      <c r="AF115" s="17">
        <v>92.254311125144596</v>
      </c>
      <c r="AG115" s="17">
        <v>81.159723914023786</v>
      </c>
      <c r="AH115" s="17">
        <v>-1</v>
      </c>
      <c r="AI115" s="17">
        <v>-1</v>
      </c>
      <c r="AJ115" s="17">
        <v>-1</v>
      </c>
      <c r="AK115" s="17">
        <v>-1</v>
      </c>
      <c r="AL115" s="17">
        <v>-1</v>
      </c>
      <c r="AM115" s="17">
        <v>-1</v>
      </c>
      <c r="AN115" s="17">
        <v>-1</v>
      </c>
      <c r="AO115" s="17">
        <v>-1</v>
      </c>
      <c r="AP115" s="17">
        <v>-1</v>
      </c>
      <c r="AQ115" s="17">
        <v>-1</v>
      </c>
      <c r="AR115" s="17">
        <v>0.65340745870270756</v>
      </c>
      <c r="AS115" s="17">
        <v>7.8408895044324911</v>
      </c>
      <c r="AT115" s="17">
        <v>14.193156355762238</v>
      </c>
      <c r="AU115" s="17">
        <v>-1</v>
      </c>
      <c r="AV115" s="17">
        <v>-1</v>
      </c>
      <c r="AW115" s="17">
        <v>-1</v>
      </c>
      <c r="AX115" s="17">
        <v>-1</v>
      </c>
      <c r="AY115" s="17">
        <v>0.13068149174054153</v>
      </c>
      <c r="AZ115" s="17">
        <v>-0.76782809757874149</v>
      </c>
      <c r="BA115" s="17">
        <v>1.2806486103992545</v>
      </c>
      <c r="BB115" s="17">
        <v>-0.31098373858450795</v>
      </c>
      <c r="BC115" s="17">
        <v>0.49047091807168725</v>
      </c>
      <c r="BD115" s="17">
        <v>-10.396429870647371</v>
      </c>
      <c r="BE115" s="17">
        <v>17.447711921929439</v>
      </c>
      <c r="BF115" s="17">
        <v>-1</v>
      </c>
      <c r="BG115" s="22">
        <v>1278.872263246878</v>
      </c>
    </row>
    <row r="116" spans="1:59" x14ac:dyDescent="0.25">
      <c r="A116">
        <v>230</v>
      </c>
      <c r="B116" t="s">
        <v>179</v>
      </c>
      <c r="C116" s="49">
        <v>0</v>
      </c>
      <c r="D116" s="22">
        <v>1639.3425976562501</v>
      </c>
      <c r="E116" s="17">
        <v>147.45349646136629</v>
      </c>
      <c r="F116" s="17">
        <v>141.80389888798058</v>
      </c>
      <c r="G116" s="17">
        <v>1.3779148844028626</v>
      </c>
      <c r="H116" s="17">
        <v>11.264433470690546</v>
      </c>
      <c r="I116" s="17">
        <v>125.59446757433346</v>
      </c>
      <c r="J116" s="17">
        <v>26.179645888143618</v>
      </c>
      <c r="K116" s="17">
        <v>-1</v>
      </c>
      <c r="L116" s="17">
        <v>-1</v>
      </c>
      <c r="M116" s="17">
        <v>-1</v>
      </c>
      <c r="N116" s="17">
        <v>0.16666666666666666</v>
      </c>
      <c r="O116" s="17">
        <v>-1</v>
      </c>
      <c r="P116" s="17">
        <v>-1</v>
      </c>
      <c r="Q116" s="17">
        <v>7.6334823136000498</v>
      </c>
      <c r="R116" s="17">
        <v>-1</v>
      </c>
      <c r="S116" s="17">
        <v>2.722018994910063</v>
      </c>
      <c r="T116" s="17">
        <v>0.28613774271188863</v>
      </c>
      <c r="U116" s="17">
        <v>1.606542599802868</v>
      </c>
      <c r="V116" s="17">
        <v>2.1690686355958575</v>
      </c>
      <c r="W116" s="17">
        <v>6.3402425797252251</v>
      </c>
      <c r="X116" s="17">
        <v>8.8123692815576948</v>
      </c>
      <c r="Y116" s="17">
        <v>0</v>
      </c>
      <c r="Z116" s="17">
        <v>77.874043014887036</v>
      </c>
      <c r="AA116" s="17">
        <v>3.0383584342087704</v>
      </c>
      <c r="AB116" s="17">
        <v>5.2336174375471423</v>
      </c>
      <c r="AC116" s="17">
        <v>65.636684148138286</v>
      </c>
      <c r="AD116" s="17">
        <v>2.0081782497535849</v>
      </c>
      <c r="AE116" s="17">
        <v>0.20081782497535849</v>
      </c>
      <c r="AF116" s="17">
        <v>119.94702037662572</v>
      </c>
      <c r="AG116" s="17">
        <v>129.45599205839437</v>
      </c>
      <c r="AH116" s="17">
        <v>-1</v>
      </c>
      <c r="AI116" s="17">
        <v>-1</v>
      </c>
      <c r="AJ116" s="17">
        <v>-1</v>
      </c>
      <c r="AK116" s="17">
        <v>-1</v>
      </c>
      <c r="AL116" s="17">
        <v>-1</v>
      </c>
      <c r="AM116" s="17">
        <v>-1</v>
      </c>
      <c r="AN116" s="17">
        <v>-1</v>
      </c>
      <c r="AO116" s="17">
        <v>-1</v>
      </c>
      <c r="AP116" s="17">
        <v>-1</v>
      </c>
      <c r="AQ116" s="17">
        <v>-1</v>
      </c>
      <c r="AR116" s="17">
        <v>1.0040891248767925</v>
      </c>
      <c r="AS116" s="17">
        <v>12.049069498521508</v>
      </c>
      <c r="AT116" s="17">
        <v>19.663790348077963</v>
      </c>
      <c r="AU116" s="17">
        <v>-1</v>
      </c>
      <c r="AV116" s="17">
        <v>-1</v>
      </c>
      <c r="AW116" s="17">
        <v>-1</v>
      </c>
      <c r="AX116" s="17">
        <v>-1</v>
      </c>
      <c r="AY116" s="17">
        <v>0.20081782497535849</v>
      </c>
      <c r="AZ116" s="17">
        <v>-1.3773285714887309</v>
      </c>
      <c r="BA116" s="17">
        <v>1.8901490843092441</v>
      </c>
      <c r="BB116" s="17">
        <v>-0.54944727158288575</v>
      </c>
      <c r="BC116" s="17">
        <v>0.72893445107006505</v>
      </c>
      <c r="BD116" s="17">
        <v>-18.681131157265469</v>
      </c>
      <c r="BE116" s="17">
        <v>25.732413208547541</v>
      </c>
      <c r="BF116" s="17">
        <v>-1</v>
      </c>
      <c r="BG116" s="22">
        <v>4230.2916866864316</v>
      </c>
    </row>
    <row r="117" spans="1:59" x14ac:dyDescent="0.25">
      <c r="A117">
        <v>231</v>
      </c>
      <c r="B117" t="s">
        <v>180</v>
      </c>
      <c r="C117" s="49">
        <v>0</v>
      </c>
      <c r="D117" s="22">
        <v>1594.0782910156249</v>
      </c>
      <c r="E117" s="17">
        <v>139.1669672542576</v>
      </c>
      <c r="F117" s="17">
        <v>127.90916438450876</v>
      </c>
      <c r="G117" s="17">
        <v>1.2768172008418384</v>
      </c>
      <c r="H117" s="17">
        <v>10.498606205121067</v>
      </c>
      <c r="I117" s="17">
        <v>118.19483865457761</v>
      </c>
      <c r="J117" s="17">
        <v>24.186001049809015</v>
      </c>
      <c r="K117" s="17">
        <v>-1</v>
      </c>
      <c r="L117" s="17">
        <v>-1</v>
      </c>
      <c r="M117" s="17">
        <v>-1</v>
      </c>
      <c r="N117" s="17">
        <v>0.16666666666666666</v>
      </c>
      <c r="O117" s="17">
        <v>-1</v>
      </c>
      <c r="P117" s="17">
        <v>-1</v>
      </c>
      <c r="Q117" s="17">
        <v>7.155599674826588</v>
      </c>
      <c r="R117" s="17">
        <v>-1</v>
      </c>
      <c r="S117" s="17">
        <v>2.4791687157372864</v>
      </c>
      <c r="T117" s="17">
        <v>0.26061282589994017</v>
      </c>
      <c r="U117" s="17">
        <v>1.4591744238786555</v>
      </c>
      <c r="V117" s="17">
        <v>1.9565312297293191</v>
      </c>
      <c r="W117" s="17">
        <v>5.786826514518471</v>
      </c>
      <c r="X117" s="17">
        <v>7.9890835430805129</v>
      </c>
      <c r="Y117" s="17">
        <v>0</v>
      </c>
      <c r="Z117" s="17">
        <v>73.087604969938695</v>
      </c>
      <c r="AA117" s="17">
        <v>2.7720488085928876</v>
      </c>
      <c r="AB117" s="17">
        <v>4.8087342592200324</v>
      </c>
      <c r="AC117" s="17">
        <v>60.751650006802322</v>
      </c>
      <c r="AD117" s="17">
        <v>1.8239680298483192</v>
      </c>
      <c r="AE117" s="17">
        <v>0.18239680298483193</v>
      </c>
      <c r="AF117" s="17">
        <v>112.67364319006995</v>
      </c>
      <c r="AG117" s="17">
        <v>116.77117412573732</v>
      </c>
      <c r="AH117" s="17">
        <v>-1</v>
      </c>
      <c r="AI117" s="17">
        <v>-1</v>
      </c>
      <c r="AJ117" s="17">
        <v>-1</v>
      </c>
      <c r="AK117" s="17">
        <v>-1</v>
      </c>
      <c r="AL117" s="17">
        <v>-1</v>
      </c>
      <c r="AM117" s="17">
        <v>-1</v>
      </c>
      <c r="AN117" s="17">
        <v>-1</v>
      </c>
      <c r="AO117" s="17">
        <v>-1</v>
      </c>
      <c r="AP117" s="17">
        <v>-1</v>
      </c>
      <c r="AQ117" s="17">
        <v>-1</v>
      </c>
      <c r="AR117" s="17">
        <v>0.91198401492415959</v>
      </c>
      <c r="AS117" s="17">
        <v>10.943808179089917</v>
      </c>
      <c r="AT117" s="17">
        <v>18.226950632816891</v>
      </c>
      <c r="AU117" s="17">
        <v>-1</v>
      </c>
      <c r="AV117" s="17">
        <v>-1</v>
      </c>
      <c r="AW117" s="17">
        <v>-1</v>
      </c>
      <c r="AX117" s="17">
        <v>-1</v>
      </c>
      <c r="AY117" s="17">
        <v>0.18239680298483193</v>
      </c>
      <c r="AZ117" s="17">
        <v>-1.2172457568434012</v>
      </c>
      <c r="BA117" s="17">
        <v>1.7300662696639144</v>
      </c>
      <c r="BB117" s="17">
        <v>-0.48681579681509535</v>
      </c>
      <c r="BC117" s="17">
        <v>0.66630297630227464</v>
      </c>
      <c r="BD117" s="17">
        <v>-16.505188139617434</v>
      </c>
      <c r="BE117" s="17">
        <v>23.556470190899507</v>
      </c>
      <c r="BF117" s="17">
        <v>-1</v>
      </c>
      <c r="BG117" s="22">
        <v>979.06270329619713</v>
      </c>
    </row>
    <row r="118" spans="1:59" x14ac:dyDescent="0.25">
      <c r="A118">
        <v>233</v>
      </c>
      <c r="B118" t="s">
        <v>181</v>
      </c>
      <c r="C118" s="49">
        <v>0</v>
      </c>
      <c r="D118" s="22">
        <v>1624.48068359375</v>
      </c>
      <c r="E118" s="17">
        <v>91.269814159640561</v>
      </c>
      <c r="F118" s="17">
        <v>47.595898228284121</v>
      </c>
      <c r="G118" s="17">
        <v>0.69246021542513103</v>
      </c>
      <c r="H118" s="17">
        <v>6.0720308722849534</v>
      </c>
      <c r="I118" s="17">
        <v>75.424077778135043</v>
      </c>
      <c r="J118" s="17">
        <v>12.662489860578102</v>
      </c>
      <c r="K118" s="17">
        <v>-1</v>
      </c>
      <c r="L118" s="17">
        <v>-1</v>
      </c>
      <c r="M118" s="17">
        <v>-1</v>
      </c>
      <c r="N118" s="17">
        <v>0.16666666666666666</v>
      </c>
      <c r="O118" s="17">
        <v>-1</v>
      </c>
      <c r="P118" s="17">
        <v>-1</v>
      </c>
      <c r="Q118" s="17">
        <v>4.3933795295145597</v>
      </c>
      <c r="R118" s="17">
        <v>-1</v>
      </c>
      <c r="S118" s="17">
        <v>1.0754643770582524</v>
      </c>
      <c r="T118" s="17">
        <v>0.11307568245748806</v>
      </c>
      <c r="U118" s="17">
        <v>0.60736832905897375</v>
      </c>
      <c r="V118" s="17">
        <v>0.72803900907927821</v>
      </c>
      <c r="W118" s="17">
        <v>2.5880139190726994</v>
      </c>
      <c r="X118" s="17">
        <v>3.2303912038767315</v>
      </c>
      <c r="Y118" s="17">
        <v>0</v>
      </c>
      <c r="Z118" s="17">
        <v>45.421407206450404</v>
      </c>
      <c r="AA118" s="17">
        <v>1.2327465760307046</v>
      </c>
      <c r="AB118" s="17">
        <v>2.3528574824625164</v>
      </c>
      <c r="AC118" s="17">
        <v>32.515554737955718</v>
      </c>
      <c r="AD118" s="17">
        <v>0.75921041132371736</v>
      </c>
      <c r="AE118" s="17">
        <v>7.5921041132371719E-2</v>
      </c>
      <c r="AF118" s="17">
        <v>70.632632784832722</v>
      </c>
      <c r="AG118" s="17">
        <v>43.45137384353793</v>
      </c>
      <c r="AH118" s="17">
        <v>-1</v>
      </c>
      <c r="AI118" s="17">
        <v>-1</v>
      </c>
      <c r="AJ118" s="17">
        <v>-1</v>
      </c>
      <c r="AK118" s="17">
        <v>-1</v>
      </c>
      <c r="AL118" s="17">
        <v>-1</v>
      </c>
      <c r="AM118" s="17">
        <v>-1</v>
      </c>
      <c r="AN118" s="17">
        <v>-1</v>
      </c>
      <c r="AO118" s="17">
        <v>-1</v>
      </c>
      <c r="AP118" s="17">
        <v>-1</v>
      </c>
      <c r="AQ118" s="17">
        <v>-1</v>
      </c>
      <c r="AR118" s="17">
        <v>0.37960520566185868</v>
      </c>
      <c r="AS118" s="17">
        <v>4.5552624679423035</v>
      </c>
      <c r="AT118" s="17">
        <v>9.9218412083249952</v>
      </c>
      <c r="AU118" s="17">
        <v>-1</v>
      </c>
      <c r="AV118" s="17">
        <v>-1</v>
      </c>
      <c r="AW118" s="17">
        <v>-1</v>
      </c>
      <c r="AX118" s="17">
        <v>-1</v>
      </c>
      <c r="AY118" s="17">
        <v>7.5921041132371719E-2</v>
      </c>
      <c r="AZ118" s="17">
        <v>-0.29194749393413361</v>
      </c>
      <c r="BA118" s="17">
        <v>0.80476800675464677</v>
      </c>
      <c r="BB118" s="17">
        <v>-0.12479820651673061</v>
      </c>
      <c r="BC118" s="17">
        <v>0.30428538600390997</v>
      </c>
      <c r="BD118" s="17">
        <v>-3.9279711605179575</v>
      </c>
      <c r="BE118" s="17">
        <v>10.979253211800017</v>
      </c>
      <c r="BF118" s="17">
        <v>-1</v>
      </c>
      <c r="BG118" s="22">
        <v>5287.0370714390829</v>
      </c>
    </row>
    <row r="119" spans="1:59" x14ac:dyDescent="0.25">
      <c r="A119">
        <v>234</v>
      </c>
      <c r="B119" t="s">
        <v>182</v>
      </c>
      <c r="C119" s="49">
        <v>0</v>
      </c>
      <c r="D119" s="22">
        <v>1612.6649804687499</v>
      </c>
      <c r="E119" s="17">
        <v>129.70073628698634</v>
      </c>
      <c r="F119" s="17">
        <v>112.03632272168775</v>
      </c>
      <c r="G119" s="17">
        <v>1.1613268672020589</v>
      </c>
      <c r="H119" s="17">
        <v>9.6237528623372839</v>
      </c>
      <c r="I119" s="17">
        <v>109.74177046694376</v>
      </c>
      <c r="J119" s="17">
        <v>21.908533362831722</v>
      </c>
      <c r="K119" s="17">
        <v>-1</v>
      </c>
      <c r="L119" s="17">
        <v>-1</v>
      </c>
      <c r="M119" s="17">
        <v>-1</v>
      </c>
      <c r="N119" s="17">
        <v>0.16666666666666666</v>
      </c>
      <c r="O119" s="17">
        <v>-1</v>
      </c>
      <c r="P119" s="17">
        <v>-1</v>
      </c>
      <c r="Q119" s="17">
        <v>6.6096838491757328</v>
      </c>
      <c r="R119" s="17">
        <v>-1</v>
      </c>
      <c r="S119" s="17">
        <v>2.2017453487691592</v>
      </c>
      <c r="T119" s="17">
        <v>0.23145408501780942</v>
      </c>
      <c r="U119" s="17">
        <v>1.2908263549033683</v>
      </c>
      <c r="V119" s="17">
        <v>1.7137361918030207</v>
      </c>
      <c r="W119" s="17">
        <v>5.1546240370624723</v>
      </c>
      <c r="X119" s="17">
        <v>7.0485917210279405</v>
      </c>
      <c r="Y119" s="17">
        <v>0</v>
      </c>
      <c r="Z119" s="17">
        <v>67.619751431795578</v>
      </c>
      <c r="AA119" s="17">
        <v>2.4678263335517236</v>
      </c>
      <c r="AB119" s="17">
        <v>4.3233630984326687</v>
      </c>
      <c r="AC119" s="17">
        <v>55.171163857640835</v>
      </c>
      <c r="AD119" s="17">
        <v>1.6135329436292103</v>
      </c>
      <c r="AE119" s="17">
        <v>0.16135329436292103</v>
      </c>
      <c r="AF119" s="17">
        <v>104.36480041172626</v>
      </c>
      <c r="AG119" s="17">
        <v>102.28049735055536</v>
      </c>
      <c r="AH119" s="17">
        <v>-1</v>
      </c>
      <c r="AI119" s="17">
        <v>-1</v>
      </c>
      <c r="AJ119" s="17">
        <v>-1</v>
      </c>
      <c r="AK119" s="17">
        <v>-1</v>
      </c>
      <c r="AL119" s="17">
        <v>-1</v>
      </c>
      <c r="AM119" s="17">
        <v>-1</v>
      </c>
      <c r="AN119" s="17">
        <v>-1</v>
      </c>
      <c r="AO119" s="17">
        <v>-1</v>
      </c>
      <c r="AP119" s="17">
        <v>-1</v>
      </c>
      <c r="AQ119" s="17">
        <v>-1</v>
      </c>
      <c r="AR119" s="17">
        <v>0.80676647181460515</v>
      </c>
      <c r="AS119" s="17">
        <v>9.6811976617752613</v>
      </c>
      <c r="AT119" s="17">
        <v>16.585556960307841</v>
      </c>
      <c r="AU119" s="17">
        <v>-1</v>
      </c>
      <c r="AV119" s="17">
        <v>-1</v>
      </c>
      <c r="AW119" s="17">
        <v>-1</v>
      </c>
      <c r="AX119" s="17">
        <v>-1</v>
      </c>
      <c r="AY119" s="17">
        <v>0.16135329436292103</v>
      </c>
      <c r="AZ119" s="17">
        <v>-1.0343729449038035</v>
      </c>
      <c r="BA119" s="17">
        <v>1.5471934577243165</v>
      </c>
      <c r="BB119" s="17">
        <v>-0.4152678675005983</v>
      </c>
      <c r="BC119" s="17">
        <v>0.59475504698777759</v>
      </c>
      <c r="BD119" s="17">
        <v>-14.019469612371143</v>
      </c>
      <c r="BE119" s="17">
        <v>21.070751663653216</v>
      </c>
      <c r="BF119" s="17">
        <v>-1</v>
      </c>
      <c r="BG119" s="22">
        <v>2901.2092675727172</v>
      </c>
    </row>
    <row r="120" spans="1:59" x14ac:dyDescent="0.25">
      <c r="A120">
        <v>236</v>
      </c>
      <c r="B120" t="s">
        <v>183</v>
      </c>
      <c r="C120" s="49">
        <v>0</v>
      </c>
      <c r="D120" s="22">
        <v>1582.8604296875001</v>
      </c>
      <c r="E120" s="17">
        <v>99.960702057937397</v>
      </c>
      <c r="F120" s="17">
        <v>62.16865564313494</v>
      </c>
      <c r="G120" s="17">
        <v>0.79849117394182922</v>
      </c>
      <c r="H120" s="17">
        <v>6.8752282964627227</v>
      </c>
      <c r="I120" s="17">
        <v>83.184787216704947</v>
      </c>
      <c r="J120" s="17">
        <v>14.753418808746222</v>
      </c>
      <c r="K120" s="17">
        <v>-1</v>
      </c>
      <c r="L120" s="17">
        <v>-1</v>
      </c>
      <c r="M120" s="17">
        <v>-1</v>
      </c>
      <c r="N120" s="17">
        <v>0.16666666666666666</v>
      </c>
      <c r="O120" s="17">
        <v>-1</v>
      </c>
      <c r="P120" s="17">
        <v>-1</v>
      </c>
      <c r="Q120" s="17">
        <v>4.8945814607838729</v>
      </c>
      <c r="R120" s="17">
        <v>-1</v>
      </c>
      <c r="S120" s="17">
        <v>1.3301650484262009</v>
      </c>
      <c r="T120" s="17">
        <v>0.13984614148582214</v>
      </c>
      <c r="U120" s="17">
        <v>0.7619276463223591</v>
      </c>
      <c r="V120" s="17">
        <v>0.95094762647681508</v>
      </c>
      <c r="W120" s="17">
        <v>3.1684350898208109</v>
      </c>
      <c r="X120" s="17">
        <v>4.093850908481846</v>
      </c>
      <c r="Y120" s="17">
        <v>0</v>
      </c>
      <c r="Z120" s="17">
        <v>50.441409603244409</v>
      </c>
      <c r="AA120" s="17">
        <v>1.5120513421901665</v>
      </c>
      <c r="AB120" s="17">
        <v>2.7984737326949096</v>
      </c>
      <c r="AC120" s="17">
        <v>37.638964435864352</v>
      </c>
      <c r="AD120" s="17">
        <v>0.9524095579029489</v>
      </c>
      <c r="AE120" s="17">
        <v>9.5240955790294887E-2</v>
      </c>
      <c r="AF120" s="17">
        <v>78.260929770277357</v>
      </c>
      <c r="AG120" s="17">
        <v>56.755174253540183</v>
      </c>
      <c r="AH120" s="17">
        <v>-1</v>
      </c>
      <c r="AI120" s="17">
        <v>-1</v>
      </c>
      <c r="AJ120" s="17">
        <v>-1</v>
      </c>
      <c r="AK120" s="17">
        <v>-1</v>
      </c>
      <c r="AL120" s="17">
        <v>-1</v>
      </c>
      <c r="AM120" s="17">
        <v>-1</v>
      </c>
      <c r="AN120" s="17">
        <v>-1</v>
      </c>
      <c r="AO120" s="17">
        <v>-1</v>
      </c>
      <c r="AP120" s="17">
        <v>-1</v>
      </c>
      <c r="AQ120" s="17">
        <v>-1</v>
      </c>
      <c r="AR120" s="17">
        <v>0.47620477895147445</v>
      </c>
      <c r="AS120" s="17">
        <v>5.7144573474176923</v>
      </c>
      <c r="AT120" s="17">
        <v>11.428794551643001</v>
      </c>
      <c r="AU120" s="17">
        <v>-1</v>
      </c>
      <c r="AV120" s="17">
        <v>-1</v>
      </c>
      <c r="AW120" s="17">
        <v>-1</v>
      </c>
      <c r="AX120" s="17">
        <v>-1</v>
      </c>
      <c r="AY120" s="17">
        <v>9.5240955790294887E-2</v>
      </c>
      <c r="AZ120" s="17">
        <v>-0.45984188756432626</v>
      </c>
      <c r="BA120" s="17">
        <v>0.97266240038483942</v>
      </c>
      <c r="BB120" s="17">
        <v>-0.19048591635366935</v>
      </c>
      <c r="BC120" s="17">
        <v>0.36997309584084875</v>
      </c>
      <c r="BD120" s="17">
        <v>-6.2100939126151733</v>
      </c>
      <c r="BE120" s="17">
        <v>13.261375963897233</v>
      </c>
      <c r="BF120" s="17">
        <v>-1</v>
      </c>
      <c r="BG120" s="22">
        <v>707.44976062653495</v>
      </c>
    </row>
    <row r="121" spans="1:59" x14ac:dyDescent="0.25">
      <c r="A121">
        <v>237</v>
      </c>
      <c r="B121" t="s">
        <v>184</v>
      </c>
      <c r="C121" s="49">
        <v>0</v>
      </c>
      <c r="D121" s="22">
        <v>1552.1596484375</v>
      </c>
      <c r="E121" s="17">
        <v>37.1057074718492</v>
      </c>
      <c r="F121" s="17">
        <v>-43.225706720499787</v>
      </c>
      <c r="G121" s="17">
        <v>3.1644863010713786E-2</v>
      </c>
      <c r="H121" s="17">
        <v>1.0662740976463687</v>
      </c>
      <c r="I121" s="17">
        <v>27.057110107774594</v>
      </c>
      <c r="J121" s="17">
        <v>-0.36877920542421716</v>
      </c>
      <c r="K121" s="17">
        <v>-1</v>
      </c>
      <c r="L121" s="17">
        <v>-1</v>
      </c>
      <c r="M121" s="17">
        <v>-1</v>
      </c>
      <c r="N121" s="17">
        <v>0.16666666666666666</v>
      </c>
      <c r="O121" s="17">
        <v>-1</v>
      </c>
      <c r="P121" s="17">
        <v>-1</v>
      </c>
      <c r="Q121" s="17">
        <v>1.2697453053614434</v>
      </c>
      <c r="R121" s="17">
        <v>-1</v>
      </c>
      <c r="S121" s="17">
        <v>-0.51190327730180385</v>
      </c>
      <c r="T121" s="17">
        <v>-5.3765498312544971E-2</v>
      </c>
      <c r="U121" s="17">
        <v>-0.35588967723596199</v>
      </c>
      <c r="V121" s="17">
        <v>-0.66119144419976394</v>
      </c>
      <c r="W121" s="17">
        <v>-1.0293373325082116</v>
      </c>
      <c r="X121" s="17">
        <v>-2.1509373908696729</v>
      </c>
      <c r="Y121" s="17">
        <v>0</v>
      </c>
      <c r="Z121" s="17">
        <v>14.135312094556893</v>
      </c>
      <c r="AA121" s="17">
        <v>-0.50796085567307214</v>
      </c>
      <c r="AB121" s="17">
        <v>-0.42435083064101897</v>
      </c>
      <c r="AC121" s="17">
        <v>0.58499565927160013</v>
      </c>
      <c r="AD121" s="17">
        <v>-0.44486209654495257</v>
      </c>
      <c r="AE121" s="17">
        <v>-4.4486209654495248E-2</v>
      </c>
      <c r="AF121" s="17">
        <v>23.090897509803842</v>
      </c>
      <c r="AG121" s="17">
        <v>-39.461727003345551</v>
      </c>
      <c r="AH121" s="17">
        <v>-1</v>
      </c>
      <c r="AI121" s="17">
        <v>-1</v>
      </c>
      <c r="AJ121" s="17">
        <v>-1</v>
      </c>
      <c r="AK121" s="17">
        <v>-1</v>
      </c>
      <c r="AL121" s="17">
        <v>-1</v>
      </c>
      <c r="AM121" s="17">
        <v>-1</v>
      </c>
      <c r="AN121" s="17">
        <v>-1</v>
      </c>
      <c r="AO121" s="17">
        <v>-1</v>
      </c>
      <c r="AP121" s="17">
        <v>-1</v>
      </c>
      <c r="AQ121" s="17">
        <v>-1</v>
      </c>
      <c r="AR121" s="17">
        <v>-0.22243104827247628</v>
      </c>
      <c r="AS121" s="17">
        <v>-2.669172579269715</v>
      </c>
      <c r="AT121" s="17">
        <v>0.53007564694936971</v>
      </c>
      <c r="AU121" s="17">
        <v>-1</v>
      </c>
      <c r="AV121" s="17">
        <v>-1</v>
      </c>
      <c r="AW121" s="17">
        <v>-1</v>
      </c>
      <c r="AX121" s="17">
        <v>-1</v>
      </c>
      <c r="AY121" s="17">
        <v>-4.4486209654495248E-2</v>
      </c>
      <c r="AZ121" s="17">
        <v>0.75441853394317038</v>
      </c>
      <c r="BA121" s="17">
        <v>-0.24159802112265766</v>
      </c>
      <c r="BB121" s="17">
        <v>0.28458644615861728</v>
      </c>
      <c r="BC121" s="17">
        <v>-0.10509926667143767</v>
      </c>
      <c r="BD121" s="17">
        <v>10.29487254264998</v>
      </c>
      <c r="BE121" s="17">
        <v>-3.243590491367935</v>
      </c>
      <c r="BF121" s="17">
        <v>-1</v>
      </c>
      <c r="BG121" s="22">
        <v>883.42715594100389</v>
      </c>
    </row>
    <row r="122" spans="1:59" x14ac:dyDescent="0.25">
      <c r="A122">
        <v>238</v>
      </c>
      <c r="B122" t="s">
        <v>185</v>
      </c>
      <c r="C122" s="49">
        <v>0</v>
      </c>
      <c r="D122" s="22">
        <v>1579.541025390625</v>
      </c>
      <c r="E122" s="17">
        <v>113.53609678879083</v>
      </c>
      <c r="F122" s="17">
        <v>84.931684753467877</v>
      </c>
      <c r="G122" s="17">
        <v>0.96411431077195764</v>
      </c>
      <c r="H122" s="17">
        <v>8.1298437290417986</v>
      </c>
      <c r="I122" s="17">
        <v>95.307218808613186</v>
      </c>
      <c r="J122" s="17">
        <v>18.019504639989439</v>
      </c>
      <c r="K122" s="17">
        <v>-1</v>
      </c>
      <c r="L122" s="17">
        <v>-1</v>
      </c>
      <c r="M122" s="17">
        <v>-1</v>
      </c>
      <c r="N122" s="17">
        <v>0.16666666666666666</v>
      </c>
      <c r="O122" s="17">
        <v>-1</v>
      </c>
      <c r="P122" s="17">
        <v>-1</v>
      </c>
      <c r="Q122" s="17">
        <v>5.677472016555555</v>
      </c>
      <c r="R122" s="17">
        <v>-1</v>
      </c>
      <c r="S122" s="17">
        <v>1.7280141741422148</v>
      </c>
      <c r="T122" s="17">
        <v>0.1816623002820936</v>
      </c>
      <c r="U122" s="17">
        <v>1.0033533516973938</v>
      </c>
      <c r="V122" s="17">
        <v>1.2991367304547148</v>
      </c>
      <c r="W122" s="17">
        <v>4.0750681744097665</v>
      </c>
      <c r="X122" s="17">
        <v>5.4425976028785925</v>
      </c>
      <c r="Y122" s="17">
        <v>0</v>
      </c>
      <c r="Z122" s="17">
        <v>58.282784947605279</v>
      </c>
      <c r="AA122" s="17">
        <v>1.9483327089727795</v>
      </c>
      <c r="AB122" s="17">
        <v>3.4945379974949438</v>
      </c>
      <c r="AC122" s="17">
        <v>45.641864695413489</v>
      </c>
      <c r="AD122" s="17">
        <v>1.2541916896217422</v>
      </c>
      <c r="AE122" s="17">
        <v>0.12541916896217423</v>
      </c>
      <c r="AF122" s="17">
        <v>90.176529639179648</v>
      </c>
      <c r="AG122" s="17">
        <v>77.536059256287004</v>
      </c>
      <c r="AH122" s="17">
        <v>-1</v>
      </c>
      <c r="AI122" s="17">
        <v>-1</v>
      </c>
      <c r="AJ122" s="17">
        <v>-1</v>
      </c>
      <c r="AK122" s="17">
        <v>-1</v>
      </c>
      <c r="AL122" s="17">
        <v>-1</v>
      </c>
      <c r="AM122" s="17">
        <v>-1</v>
      </c>
      <c r="AN122" s="17">
        <v>-1</v>
      </c>
      <c r="AO122" s="17">
        <v>-1</v>
      </c>
      <c r="AP122" s="17">
        <v>-1</v>
      </c>
      <c r="AQ122" s="17">
        <v>-1</v>
      </c>
      <c r="AR122" s="17">
        <v>0.62709584481087111</v>
      </c>
      <c r="AS122" s="17">
        <v>7.5251501377304537</v>
      </c>
      <c r="AT122" s="17">
        <v>13.78269517904959</v>
      </c>
      <c r="AU122" s="17">
        <v>-1</v>
      </c>
      <c r="AV122" s="17">
        <v>-1</v>
      </c>
      <c r="AW122" s="17">
        <v>-1</v>
      </c>
      <c r="AX122" s="17">
        <v>-1</v>
      </c>
      <c r="AY122" s="17">
        <v>0.12541916896217423</v>
      </c>
      <c r="AZ122" s="17">
        <v>-0.72209733180654401</v>
      </c>
      <c r="BA122" s="17">
        <v>1.2349178446270572</v>
      </c>
      <c r="BB122" s="17">
        <v>-0.29309184113805919</v>
      </c>
      <c r="BC122" s="17">
        <v>0.47257902062523849</v>
      </c>
      <c r="BD122" s="17">
        <v>-9.7748294777871276</v>
      </c>
      <c r="BE122" s="17">
        <v>16.826111529069195</v>
      </c>
      <c r="BF122" s="17">
        <v>-1</v>
      </c>
      <c r="BG122" s="22">
        <v>1862.8820741245065</v>
      </c>
    </row>
    <row r="123" spans="1:59" x14ac:dyDescent="0.25">
      <c r="A123">
        <v>240</v>
      </c>
      <c r="B123" t="s">
        <v>2899</v>
      </c>
      <c r="C123" s="49">
        <v>0</v>
      </c>
      <c r="D123" s="22">
        <v>1495.4415820312499</v>
      </c>
      <c r="E123" s="17">
        <v>50.621089913787273</v>
      </c>
      <c r="F123" s="17">
        <v>-20.563305364029031</v>
      </c>
      <c r="G123" s="17">
        <v>0.19653583523453938</v>
      </c>
      <c r="H123" s="17">
        <v>2.315343294163041</v>
      </c>
      <c r="I123" s="17">
        <v>39.125952475835291</v>
      </c>
      <c r="J123" s="17">
        <v>2.882868350511874</v>
      </c>
      <c r="K123" s="17">
        <v>-1</v>
      </c>
      <c r="L123" s="17">
        <v>-1</v>
      </c>
      <c r="M123" s="17">
        <v>-1</v>
      </c>
      <c r="N123" s="17">
        <v>0.16666666666666666</v>
      </c>
      <c r="O123" s="17">
        <v>-1</v>
      </c>
      <c r="P123" s="17">
        <v>-1</v>
      </c>
      <c r="Q123" s="17">
        <v>2.0491749632989507</v>
      </c>
      <c r="R123" s="17">
        <v>-1</v>
      </c>
      <c r="S123" s="17">
        <v>-0.11581290977666106</v>
      </c>
      <c r="T123" s="17">
        <v>-1.2134194796931338E-2</v>
      </c>
      <c r="U123" s="17">
        <v>-0.11553123432141658</v>
      </c>
      <c r="V123" s="17">
        <v>-0.31454156803213279</v>
      </c>
      <c r="W123" s="17">
        <v>-0.12671217017060077</v>
      </c>
      <c r="X123" s="17">
        <v>-0.80815305542473115</v>
      </c>
      <c r="Y123" s="17">
        <v>0</v>
      </c>
      <c r="Z123" s="17">
        <v>21.942023335811417</v>
      </c>
      <c r="AA123" s="17">
        <v>-7.3608143191187969E-2</v>
      </c>
      <c r="AB123" s="17">
        <v>0.26863636637638155</v>
      </c>
      <c r="AC123" s="17">
        <v>8.5525177679780686</v>
      </c>
      <c r="AD123" s="17">
        <v>-0.14441404290177076</v>
      </c>
      <c r="AE123" s="17">
        <v>-1.4441404290177073E-2</v>
      </c>
      <c r="AF123" s="17">
        <v>34.95382248886979</v>
      </c>
      <c r="AG123" s="17">
        <v>-18.772707356960534</v>
      </c>
      <c r="AH123" s="17">
        <v>-1</v>
      </c>
      <c r="AI123" s="17">
        <v>-1</v>
      </c>
      <c r="AJ123" s="17">
        <v>-1</v>
      </c>
      <c r="AK123" s="17">
        <v>-1</v>
      </c>
      <c r="AL123" s="17">
        <v>-1</v>
      </c>
      <c r="AM123" s="17">
        <v>-1</v>
      </c>
      <c r="AN123" s="17">
        <v>-1</v>
      </c>
      <c r="AO123" s="17">
        <v>-1</v>
      </c>
      <c r="AP123" s="17">
        <v>-1</v>
      </c>
      <c r="AQ123" s="17">
        <v>-1</v>
      </c>
      <c r="AR123" s="17">
        <v>-7.2207021450885381E-2</v>
      </c>
      <c r="AS123" s="17">
        <v>-0.8664842574106244</v>
      </c>
      <c r="AT123" s="17">
        <v>2.8735704653661882</v>
      </c>
      <c r="AU123" s="17">
        <v>-1</v>
      </c>
      <c r="AV123" s="17">
        <v>-1</v>
      </c>
      <c r="AW123" s="17">
        <v>-1</v>
      </c>
      <c r="AX123" s="17">
        <v>-1</v>
      </c>
      <c r="AY123" s="17">
        <v>-1.4441404290177073E-2</v>
      </c>
      <c r="AZ123" s="17">
        <v>0.493322433484432</v>
      </c>
      <c r="BA123" s="17">
        <v>1.9498079336080831E-2</v>
      </c>
      <c r="BB123" s="17">
        <v>0.18243410791993542</v>
      </c>
      <c r="BC123" s="17">
        <v>-2.9469284327558881E-3</v>
      </c>
      <c r="BD123" s="17">
        <v>6.7458954835756604</v>
      </c>
      <c r="BE123" s="17">
        <v>0.30538656770638672</v>
      </c>
      <c r="BF123" s="17">
        <v>-1</v>
      </c>
      <c r="BG123" s="22">
        <v>141.41415860637255</v>
      </c>
    </row>
    <row r="124" spans="1:59" x14ac:dyDescent="0.25">
      <c r="A124">
        <v>244</v>
      </c>
      <c r="B124" t="s">
        <v>187</v>
      </c>
      <c r="C124" s="49">
        <v>0</v>
      </c>
      <c r="D124" s="22">
        <v>1543.4644238281251</v>
      </c>
      <c r="E124" s="17">
        <v>126.5944138704524</v>
      </c>
      <c r="F124" s="17">
        <v>106.82768540428162</v>
      </c>
      <c r="G124" s="17">
        <v>1.1234289737829588</v>
      </c>
      <c r="H124" s="17">
        <v>9.3366717041377107</v>
      </c>
      <c r="I124" s="17">
        <v>106.96791513946215</v>
      </c>
      <c r="J124" s="17">
        <v>21.161187459964054</v>
      </c>
      <c r="K124" s="17">
        <v>-1</v>
      </c>
      <c r="L124" s="17">
        <v>-1</v>
      </c>
      <c r="M124" s="17">
        <v>-1</v>
      </c>
      <c r="N124" s="17">
        <v>0.16666666666666666</v>
      </c>
      <c r="O124" s="17">
        <v>-1</v>
      </c>
      <c r="P124" s="17">
        <v>-1</v>
      </c>
      <c r="Q124" s="17">
        <v>6.4305427979354937</v>
      </c>
      <c r="R124" s="17">
        <v>-1</v>
      </c>
      <c r="S124" s="17">
        <v>2.1107094944082312</v>
      </c>
      <c r="T124" s="17">
        <v>0.22188570973167626</v>
      </c>
      <c r="U124" s="17">
        <v>1.2355833144318047</v>
      </c>
      <c r="V124" s="17">
        <v>1.6340635457899189</v>
      </c>
      <c r="W124" s="17">
        <v>4.9471682149618257</v>
      </c>
      <c r="X124" s="17">
        <v>6.7399714433789475</v>
      </c>
      <c r="Y124" s="17">
        <v>0</v>
      </c>
      <c r="Z124" s="17">
        <v>65.825487582267471</v>
      </c>
      <c r="AA124" s="17">
        <v>2.3679964121076864</v>
      </c>
      <c r="AB124" s="17">
        <v>4.1640896428931091</v>
      </c>
      <c r="AC124" s="17">
        <v>53.339939869949106</v>
      </c>
      <c r="AD124" s="17">
        <v>1.544479143039756</v>
      </c>
      <c r="AE124" s="17">
        <v>0.15444791430397559</v>
      </c>
      <c r="AF124" s="17">
        <v>101.63827232815628</v>
      </c>
      <c r="AG124" s="17">
        <v>97.525414334609195</v>
      </c>
      <c r="AH124" s="17">
        <v>-1</v>
      </c>
      <c r="AI124" s="17">
        <v>-1</v>
      </c>
      <c r="AJ124" s="17">
        <v>-1</v>
      </c>
      <c r="AK124" s="17">
        <v>-1</v>
      </c>
      <c r="AL124" s="17">
        <v>-1</v>
      </c>
      <c r="AM124" s="17">
        <v>-1</v>
      </c>
      <c r="AN124" s="17">
        <v>-1</v>
      </c>
      <c r="AO124" s="17">
        <v>-1</v>
      </c>
      <c r="AP124" s="17">
        <v>-1</v>
      </c>
      <c r="AQ124" s="17">
        <v>-1</v>
      </c>
      <c r="AR124" s="17">
        <v>0.77223957151987799</v>
      </c>
      <c r="AS124" s="17">
        <v>9.2668748582385341</v>
      </c>
      <c r="AT124" s="17">
        <v>16.046937315710096</v>
      </c>
      <c r="AU124" s="17">
        <v>-1</v>
      </c>
      <c r="AV124" s="17">
        <v>-1</v>
      </c>
      <c r="AW124" s="17">
        <v>-1</v>
      </c>
      <c r="AX124" s="17">
        <v>-1</v>
      </c>
      <c r="AY124" s="17">
        <v>0.15444791430397559</v>
      </c>
      <c r="AZ124" s="17">
        <v>-0.97436364267289521</v>
      </c>
      <c r="BA124" s="17">
        <v>1.4871841554934082</v>
      </c>
      <c r="BB124" s="17">
        <v>-0.39178957530018377</v>
      </c>
      <c r="BC124" s="17">
        <v>0.57127675478736306</v>
      </c>
      <c r="BD124" s="17">
        <v>-13.203786664313451</v>
      </c>
      <c r="BE124" s="17">
        <v>20.25506871559552</v>
      </c>
      <c r="BF124" s="17">
        <v>-1</v>
      </c>
      <c r="BG124" s="22">
        <v>314.50216824083054</v>
      </c>
    </row>
    <row r="125" spans="1:59" x14ac:dyDescent="0.25">
      <c r="A125">
        <v>245</v>
      </c>
      <c r="B125" t="s">
        <v>188</v>
      </c>
      <c r="C125" s="49">
        <v>0</v>
      </c>
      <c r="D125" s="22">
        <v>1605.179423828125</v>
      </c>
      <c r="E125" s="17">
        <v>151.52625551689823</v>
      </c>
      <c r="F125" s="17">
        <v>148.63304343799081</v>
      </c>
      <c r="G125" s="17">
        <v>1.4276035412488726</v>
      </c>
      <c r="H125" s="17">
        <v>11.640831097835292</v>
      </c>
      <c r="I125" s="17">
        <v>129.23132263599891</v>
      </c>
      <c r="J125" s="17">
        <v>27.159505473007716</v>
      </c>
      <c r="K125" s="17">
        <v>-1</v>
      </c>
      <c r="L125" s="17">
        <v>-1</v>
      </c>
      <c r="M125" s="17">
        <v>-1</v>
      </c>
      <c r="N125" s="17">
        <v>0.16666666666666666</v>
      </c>
      <c r="O125" s="17">
        <v>-1</v>
      </c>
      <c r="P125" s="17">
        <v>-1</v>
      </c>
      <c r="Q125" s="17">
        <v>7.8683575908001178</v>
      </c>
      <c r="R125" s="17">
        <v>-1</v>
      </c>
      <c r="S125" s="17">
        <v>2.8413778542007417</v>
      </c>
      <c r="T125" s="17">
        <v>0.29868302355134824</v>
      </c>
      <c r="U125" s="17">
        <v>1.6789728125000825</v>
      </c>
      <c r="V125" s="17">
        <v>2.273528973904885</v>
      </c>
      <c r="W125" s="17">
        <v>6.6122418974991986</v>
      </c>
      <c r="X125" s="17">
        <v>9.2170072624142385</v>
      </c>
      <c r="Y125" s="17">
        <v>0</v>
      </c>
      <c r="Z125" s="17">
        <v>80.226536852063489</v>
      </c>
      <c r="AA125" s="17">
        <v>3.169247363963819</v>
      </c>
      <c r="AB125" s="17">
        <v>5.4424439279661279</v>
      </c>
      <c r="AC125" s="17">
        <v>68.037637133212087</v>
      </c>
      <c r="AD125" s="17">
        <v>2.098716015625103</v>
      </c>
      <c r="AE125" s="17">
        <v>0.20987160156251031</v>
      </c>
      <c r="AF125" s="17">
        <v>123.52182377868607</v>
      </c>
      <c r="AG125" s="17">
        <v>135.69047284181863</v>
      </c>
      <c r="AH125" s="17">
        <v>-1</v>
      </c>
      <c r="AI125" s="17">
        <v>-1</v>
      </c>
      <c r="AJ125" s="17">
        <v>-1</v>
      </c>
      <c r="AK125" s="17">
        <v>-1</v>
      </c>
      <c r="AL125" s="17">
        <v>-1</v>
      </c>
      <c r="AM125" s="17">
        <v>-1</v>
      </c>
      <c r="AN125" s="17">
        <v>-1</v>
      </c>
      <c r="AO125" s="17">
        <v>-1</v>
      </c>
      <c r="AP125" s="17">
        <v>-1</v>
      </c>
      <c r="AQ125" s="17">
        <v>-1</v>
      </c>
      <c r="AR125" s="17">
        <v>1.0493580078125515</v>
      </c>
      <c r="AS125" s="17">
        <v>12.592296093750615</v>
      </c>
      <c r="AT125" s="17">
        <v>20.369984921875805</v>
      </c>
      <c r="AU125" s="17">
        <v>-1</v>
      </c>
      <c r="AV125" s="17">
        <v>-1</v>
      </c>
      <c r="AW125" s="17">
        <v>-1</v>
      </c>
      <c r="AX125" s="17">
        <v>-1</v>
      </c>
      <c r="AY125" s="17">
        <v>0.20987160156251031</v>
      </c>
      <c r="AZ125" s="17">
        <v>-1.456007921634809</v>
      </c>
      <c r="BA125" s="17">
        <v>1.9688284344553224</v>
      </c>
      <c r="BB125" s="17">
        <v>-0.58023011197920182</v>
      </c>
      <c r="BC125" s="17">
        <v>0.75971729146638101</v>
      </c>
      <c r="BD125" s="17">
        <v>-19.750588756213542</v>
      </c>
      <c r="BE125" s="17">
        <v>26.801870807495618</v>
      </c>
      <c r="BF125" s="17">
        <v>-1</v>
      </c>
      <c r="BG125" s="22">
        <v>7530.3852434133842</v>
      </c>
    </row>
    <row r="126" spans="1:59" x14ac:dyDescent="0.25">
      <c r="A126">
        <v>246</v>
      </c>
      <c r="B126" t="s">
        <v>189</v>
      </c>
      <c r="C126" s="49">
        <v>0</v>
      </c>
      <c r="D126" s="22">
        <v>1552.4900585937501</v>
      </c>
      <c r="E126" s="17">
        <v>55.91094627179595</v>
      </c>
      <c r="F126" s="17">
        <v>-11.693349340344305</v>
      </c>
      <c r="G126" s="17">
        <v>0.26107337692406318</v>
      </c>
      <c r="H126" s="17">
        <v>2.8042230324295545</v>
      </c>
      <c r="I126" s="17">
        <v>43.849639934089375</v>
      </c>
      <c r="J126" s="17">
        <v>4.1555477268940173</v>
      </c>
      <c r="K126" s="17">
        <v>-1</v>
      </c>
      <c r="L126" s="17">
        <v>-1</v>
      </c>
      <c r="M126" s="17">
        <v>-1</v>
      </c>
      <c r="N126" s="17">
        <v>0.16666666666666666</v>
      </c>
      <c r="O126" s="17">
        <v>-1</v>
      </c>
      <c r="P126" s="17">
        <v>-1</v>
      </c>
      <c r="Q126" s="17">
        <v>2.3542400215297423</v>
      </c>
      <c r="R126" s="17">
        <v>-1</v>
      </c>
      <c r="S126" s="17">
        <v>3.921497478377145E-2</v>
      </c>
      <c r="T126" s="17">
        <v>4.1600992447160916E-3</v>
      </c>
      <c r="U126" s="17">
        <v>-2.1456083809416007E-2</v>
      </c>
      <c r="V126" s="17">
        <v>-0.17886445646492863</v>
      </c>
      <c r="W126" s="17">
        <v>0.22657102210327901</v>
      </c>
      <c r="X126" s="17">
        <v>-0.28259365784180129</v>
      </c>
      <c r="Y126" s="17">
        <v>0</v>
      </c>
      <c r="Z126" s="17">
        <v>24.997532957688328</v>
      </c>
      <c r="AA126" s="17">
        <v>9.6395441066330884E-2</v>
      </c>
      <c r="AB126" s="17">
        <v>0.5398682568470623</v>
      </c>
      <c r="AC126" s="17">
        <v>11.67096799795705</v>
      </c>
      <c r="AD126" s="17">
        <v>-2.6820104761769992E-2</v>
      </c>
      <c r="AE126" s="17">
        <v>-2.6820104761770009E-3</v>
      </c>
      <c r="AF126" s="17">
        <v>39.596914861185482</v>
      </c>
      <c r="AG126" s="17">
        <v>-10.675123541810825</v>
      </c>
      <c r="AH126" s="17">
        <v>-1</v>
      </c>
      <c r="AI126" s="17">
        <v>-1</v>
      </c>
      <c r="AJ126" s="17">
        <v>-1</v>
      </c>
      <c r="AK126" s="17">
        <v>-1</v>
      </c>
      <c r="AL126" s="17">
        <v>-1</v>
      </c>
      <c r="AM126" s="17">
        <v>-1</v>
      </c>
      <c r="AN126" s="17">
        <v>-1</v>
      </c>
      <c r="AO126" s="17">
        <v>-1</v>
      </c>
      <c r="AP126" s="17">
        <v>-1</v>
      </c>
      <c r="AQ126" s="17">
        <v>-1</v>
      </c>
      <c r="AR126" s="17">
        <v>-1.3410052380884996E-2</v>
      </c>
      <c r="AS126" s="17">
        <v>-0.16092062857062017</v>
      </c>
      <c r="AT126" s="17">
        <v>3.7908031828581938</v>
      </c>
      <c r="AU126" s="17">
        <v>-1</v>
      </c>
      <c r="AV126" s="17">
        <v>-1</v>
      </c>
      <c r="AW126" s="17">
        <v>-1</v>
      </c>
      <c r="AX126" s="17">
        <v>-1</v>
      </c>
      <c r="AY126" s="17">
        <v>-2.6820104761770009E-3</v>
      </c>
      <c r="AZ126" s="17">
        <v>0.39113066251558365</v>
      </c>
      <c r="BA126" s="17">
        <v>0.12168985030492921</v>
      </c>
      <c r="BB126" s="17">
        <v>0.14245216895233515</v>
      </c>
      <c r="BC126" s="17">
        <v>3.7035010534844356E-2</v>
      </c>
      <c r="BD126" s="17">
        <v>5.3568427548776532</v>
      </c>
      <c r="BE126" s="17">
        <v>1.6944392964043962</v>
      </c>
      <c r="BF126" s="17">
        <v>-1</v>
      </c>
      <c r="BG126" s="22">
        <v>2372.4670370935783</v>
      </c>
    </row>
    <row r="127" spans="1:59" x14ac:dyDescent="0.25">
      <c r="A127">
        <v>247</v>
      </c>
      <c r="B127" t="s">
        <v>190</v>
      </c>
      <c r="C127" s="49">
        <v>0</v>
      </c>
      <c r="D127" s="22">
        <v>1516.3953222656248</v>
      </c>
      <c r="E127" s="17">
        <v>80.799204371644294</v>
      </c>
      <c r="F127" s="17">
        <v>30.038928421328666</v>
      </c>
      <c r="G127" s="17">
        <v>0.56471621445911524</v>
      </c>
      <c r="H127" s="17">
        <v>5.1043545071419576</v>
      </c>
      <c r="I127" s="17">
        <v>66.074128594552818</v>
      </c>
      <c r="J127" s="17">
        <v>10.143380033493077</v>
      </c>
      <c r="K127" s="17">
        <v>-1</v>
      </c>
      <c r="L127" s="17">
        <v>-1</v>
      </c>
      <c r="M127" s="17">
        <v>-1</v>
      </c>
      <c r="N127" s="17">
        <v>0.16666666666666666</v>
      </c>
      <c r="O127" s="17">
        <v>-1</v>
      </c>
      <c r="P127" s="17">
        <v>-1</v>
      </c>
      <c r="Q127" s="17">
        <v>3.7895413591545974</v>
      </c>
      <c r="R127" s="17">
        <v>-1</v>
      </c>
      <c r="S127" s="17">
        <v>0.76860604752473116</v>
      </c>
      <c r="T127" s="17">
        <v>8.0823163081860258E-2</v>
      </c>
      <c r="U127" s="17">
        <v>0.42115832162335048</v>
      </c>
      <c r="V127" s="17">
        <v>0.45948311715380996</v>
      </c>
      <c r="W127" s="17">
        <v>1.8887339763655322</v>
      </c>
      <c r="X127" s="17">
        <v>2.1901120355824948</v>
      </c>
      <c r="Y127" s="17">
        <v>0</v>
      </c>
      <c r="Z127" s="17">
        <v>39.373407641073797</v>
      </c>
      <c r="AA127" s="17">
        <v>0.89624571989189894</v>
      </c>
      <c r="AB127" s="17">
        <v>1.8159878408361565</v>
      </c>
      <c r="AC127" s="17">
        <v>26.342972102141253</v>
      </c>
      <c r="AD127" s="17">
        <v>0.52644790202918812</v>
      </c>
      <c r="AE127" s="17">
        <v>5.2644790202918811E-2</v>
      </c>
      <c r="AF127" s="17">
        <v>61.442211504955004</v>
      </c>
      <c r="AG127" s="17">
        <v>27.423218329322061</v>
      </c>
      <c r="AH127" s="17">
        <v>-1</v>
      </c>
      <c r="AI127" s="17">
        <v>-1</v>
      </c>
      <c r="AJ127" s="17">
        <v>-1</v>
      </c>
      <c r="AK127" s="17">
        <v>-1</v>
      </c>
      <c r="AL127" s="17">
        <v>-1</v>
      </c>
      <c r="AM127" s="17">
        <v>-1</v>
      </c>
      <c r="AN127" s="17">
        <v>-1</v>
      </c>
      <c r="AO127" s="17">
        <v>-1</v>
      </c>
      <c r="AP127" s="17">
        <v>-1</v>
      </c>
      <c r="AQ127" s="17">
        <v>-1</v>
      </c>
      <c r="AR127" s="17">
        <v>0.26322395101459406</v>
      </c>
      <c r="AS127" s="17">
        <v>3.1586874121751283</v>
      </c>
      <c r="AT127" s="17">
        <v>8.1062936358276669</v>
      </c>
      <c r="AU127" s="17">
        <v>-1</v>
      </c>
      <c r="AV127" s="17">
        <v>-1</v>
      </c>
      <c r="AW127" s="17">
        <v>-1</v>
      </c>
      <c r="AX127" s="17">
        <v>-1</v>
      </c>
      <c r="AY127" s="17">
        <v>5.2644790202918811E-2</v>
      </c>
      <c r="AZ127" s="17">
        <v>-8.967165033034008E-2</v>
      </c>
      <c r="BA127" s="17">
        <v>0.60249216315085308</v>
      </c>
      <c r="BB127" s="17">
        <v>-4.5658953356590662E-2</v>
      </c>
      <c r="BC127" s="17">
        <v>0.22514613284377011</v>
      </c>
      <c r="BD127" s="17">
        <v>-1.1785148212869734</v>
      </c>
      <c r="BE127" s="17">
        <v>8.2297968725690289</v>
      </c>
      <c r="BF127" s="17">
        <v>-1</v>
      </c>
      <c r="BG127" s="22">
        <v>1910.3711389625585</v>
      </c>
    </row>
    <row r="128" spans="1:59" x14ac:dyDescent="0.25">
      <c r="A128">
        <v>250</v>
      </c>
      <c r="B128" t="s">
        <v>2900</v>
      </c>
      <c r="C128" s="49">
        <v>0</v>
      </c>
      <c r="D128" s="22">
        <v>1583.2946093750002</v>
      </c>
      <c r="E128" s="17">
        <v>122.19602336242956</v>
      </c>
      <c r="F128" s="17">
        <v>99.452526658791356</v>
      </c>
      <c r="G128" s="17">
        <v>1.0697675335533818</v>
      </c>
      <c r="H128" s="17">
        <v>8.9301797590207777</v>
      </c>
      <c r="I128" s="17">
        <v>103.04028068719651</v>
      </c>
      <c r="J128" s="17">
        <v>20.102984644993313</v>
      </c>
      <c r="K128" s="17">
        <v>-1</v>
      </c>
      <c r="L128" s="17">
        <v>-1</v>
      </c>
      <c r="M128" s="17">
        <v>-1</v>
      </c>
      <c r="N128" s="17">
        <v>0.16666666666666666</v>
      </c>
      <c r="O128" s="17">
        <v>-1</v>
      </c>
      <c r="P128" s="17">
        <v>-1</v>
      </c>
      <c r="Q128" s="17">
        <v>6.1768884138385962</v>
      </c>
      <c r="R128" s="17">
        <v>-1</v>
      </c>
      <c r="S128" s="17">
        <v>1.9818074732981241</v>
      </c>
      <c r="T128" s="17">
        <v>0.20833738943764574</v>
      </c>
      <c r="U128" s="17">
        <v>1.1573620507435469</v>
      </c>
      <c r="V128" s="17">
        <v>1.5212512349660776</v>
      </c>
      <c r="W128" s="17">
        <v>4.65342159229807</v>
      </c>
      <c r="X128" s="17">
        <v>6.3029812286576634</v>
      </c>
      <c r="Y128" s="17">
        <v>0</v>
      </c>
      <c r="Z128" s="17">
        <v>63.284903564765898</v>
      </c>
      <c r="AA128" s="17">
        <v>2.226642450729118</v>
      </c>
      <c r="AB128" s="17">
        <v>3.9385667379633378</v>
      </c>
      <c r="AC128" s="17">
        <v>50.747022224743986</v>
      </c>
      <c r="AD128" s="17">
        <v>1.4467025634294335</v>
      </c>
      <c r="AE128" s="17">
        <v>0.14467025634294337</v>
      </c>
      <c r="AF128" s="17">
        <v>97.777650784558375</v>
      </c>
      <c r="AG128" s="17">
        <v>90.792464821424048</v>
      </c>
      <c r="AH128" s="17">
        <v>-1</v>
      </c>
      <c r="AI128" s="17">
        <v>-1</v>
      </c>
      <c r="AJ128" s="17">
        <v>-1</v>
      </c>
      <c r="AK128" s="17">
        <v>-1</v>
      </c>
      <c r="AL128" s="17">
        <v>-1</v>
      </c>
      <c r="AM128" s="17">
        <v>-1</v>
      </c>
      <c r="AN128" s="17">
        <v>-1</v>
      </c>
      <c r="AO128" s="17">
        <v>-1</v>
      </c>
      <c r="AP128" s="17">
        <v>-1</v>
      </c>
      <c r="AQ128" s="17">
        <v>-1</v>
      </c>
      <c r="AR128" s="17">
        <v>0.72335128171471674</v>
      </c>
      <c r="AS128" s="17">
        <v>8.6802153805766018</v>
      </c>
      <c r="AT128" s="17">
        <v>15.284279994749582</v>
      </c>
      <c r="AU128" s="17">
        <v>-1</v>
      </c>
      <c r="AV128" s="17">
        <v>-1</v>
      </c>
      <c r="AW128" s="17">
        <v>-1</v>
      </c>
      <c r="AX128" s="17">
        <v>-1</v>
      </c>
      <c r="AY128" s="17">
        <v>0.14467025634294337</v>
      </c>
      <c r="AZ128" s="17">
        <v>-0.88939360095391162</v>
      </c>
      <c r="BA128" s="17">
        <v>1.4022141137744246</v>
      </c>
      <c r="BB128" s="17">
        <v>-0.35854553823267421</v>
      </c>
      <c r="BC128" s="17">
        <v>0.53803271771985339</v>
      </c>
      <c r="BD128" s="17">
        <v>-12.048822157990172</v>
      </c>
      <c r="BE128" s="17">
        <v>19.100104209272242</v>
      </c>
      <c r="BF128" s="17">
        <v>-1</v>
      </c>
      <c r="BG128" s="22">
        <v>2084.7180625796318</v>
      </c>
    </row>
    <row r="129" spans="1:59" x14ac:dyDescent="0.25">
      <c r="A129">
        <v>253</v>
      </c>
      <c r="B129" t="s">
        <v>191</v>
      </c>
      <c r="C129" s="49">
        <v>0</v>
      </c>
      <c r="D129" s="22">
        <v>1474.8162304687501</v>
      </c>
      <c r="E129" s="17">
        <v>40.514032429390952</v>
      </c>
      <c r="F129" s="17">
        <v>-37.510675830851419</v>
      </c>
      <c r="G129" s="17">
        <v>7.3227261312659164E-2</v>
      </c>
      <c r="H129" s="17">
        <v>1.3812658290659878</v>
      </c>
      <c r="I129" s="17">
        <v>30.100644896998062</v>
      </c>
      <c r="J129" s="17">
        <v>0.45122507974030857</v>
      </c>
      <c r="K129" s="17">
        <v>-1</v>
      </c>
      <c r="L129" s="17">
        <v>-1</v>
      </c>
      <c r="M129" s="17">
        <v>-1</v>
      </c>
      <c r="N129" s="17">
        <v>0.16666666666666666</v>
      </c>
      <c r="O129" s="17">
        <v>-1</v>
      </c>
      <c r="P129" s="17">
        <v>-1</v>
      </c>
      <c r="Q129" s="17">
        <v>1.4663027884522208</v>
      </c>
      <c r="R129" s="17">
        <v>-1</v>
      </c>
      <c r="S129" s="17">
        <v>-0.41201674498372598</v>
      </c>
      <c r="T129" s="17">
        <v>-4.3266867482316354E-2</v>
      </c>
      <c r="U129" s="17">
        <v>-0.29527580387641211</v>
      </c>
      <c r="V129" s="17">
        <v>-0.57377287283882861</v>
      </c>
      <c r="W129" s="17">
        <v>-0.80171226297600995</v>
      </c>
      <c r="X129" s="17">
        <v>-1.8123124660660774</v>
      </c>
      <c r="Y129" s="17">
        <v>0</v>
      </c>
      <c r="Z129" s="17">
        <v>16.104017669422891</v>
      </c>
      <c r="AA129" s="17">
        <v>-0.39842528043590747</v>
      </c>
      <c r="AB129" s="17">
        <v>-0.24959250848490455</v>
      </c>
      <c r="AC129" s="17">
        <v>2.5942547068443478</v>
      </c>
      <c r="AD129" s="17">
        <v>-0.36909475484551513</v>
      </c>
      <c r="AE129" s="17">
        <v>-3.6909475484551514E-2</v>
      </c>
      <c r="AF129" s="17">
        <v>26.082503810942146</v>
      </c>
      <c r="AG129" s="17">
        <v>-34.244345822252313</v>
      </c>
      <c r="AH129" s="17">
        <v>-1</v>
      </c>
      <c r="AI129" s="17">
        <v>-1</v>
      </c>
      <c r="AJ129" s="17">
        <v>-1</v>
      </c>
      <c r="AK129" s="17">
        <v>-1</v>
      </c>
      <c r="AL129" s="17">
        <v>-1</v>
      </c>
      <c r="AM129" s="17">
        <v>-1</v>
      </c>
      <c r="AN129" s="17">
        <v>-1</v>
      </c>
      <c r="AO129" s="17">
        <v>-1</v>
      </c>
      <c r="AP129" s="17">
        <v>-1</v>
      </c>
      <c r="AQ129" s="17">
        <v>-1</v>
      </c>
      <c r="AR129" s="17">
        <v>-0.18454737742275756</v>
      </c>
      <c r="AS129" s="17">
        <v>-2.2145685290730905</v>
      </c>
      <c r="AT129" s="17">
        <v>1.1210609122049822</v>
      </c>
      <c r="AU129" s="17">
        <v>-1</v>
      </c>
      <c r="AV129" s="17">
        <v>-1</v>
      </c>
      <c r="AW129" s="17">
        <v>-1</v>
      </c>
      <c r="AX129" s="17">
        <v>-1</v>
      </c>
      <c r="AY129" s="17">
        <v>-3.6909475484551514E-2</v>
      </c>
      <c r="AZ129" s="17">
        <v>0.68857501384055042</v>
      </c>
      <c r="BA129" s="17">
        <v>-0.1757545010200377</v>
      </c>
      <c r="BB129" s="17">
        <v>0.25882554998080853</v>
      </c>
      <c r="BC129" s="17">
        <v>-7.9338370493628976E-2</v>
      </c>
      <c r="BD129" s="17">
        <v>9.3998873555011357</v>
      </c>
      <c r="BE129" s="17">
        <v>-2.3486053042190917</v>
      </c>
      <c r="BF129" s="17">
        <v>-1</v>
      </c>
      <c r="BG129" s="22">
        <v>47.309666379354894</v>
      </c>
    </row>
    <row r="130" spans="1:59" x14ac:dyDescent="0.25">
      <c r="A130">
        <v>254</v>
      </c>
      <c r="B130" t="s">
        <v>192</v>
      </c>
      <c r="C130" s="49">
        <v>0</v>
      </c>
      <c r="D130" s="22">
        <v>1831.4367089843749</v>
      </c>
      <c r="E130" s="17">
        <v>209.83561592835019</v>
      </c>
      <c r="F130" s="17">
        <v>246.40535096685883</v>
      </c>
      <c r="G130" s="17">
        <v>2.138992003195721</v>
      </c>
      <c r="H130" s="17">
        <v>17.029685336434952</v>
      </c>
      <c r="I130" s="17">
        <v>181.29988099248297</v>
      </c>
      <c r="J130" s="17">
        <v>41.188075517889573</v>
      </c>
      <c r="K130" s="17">
        <v>-1</v>
      </c>
      <c r="L130" s="17">
        <v>-1</v>
      </c>
      <c r="M130" s="17">
        <v>-1</v>
      </c>
      <c r="N130" s="17">
        <v>0.16666666666666666</v>
      </c>
      <c r="O130" s="17">
        <v>-1</v>
      </c>
      <c r="P130" s="17">
        <v>-1</v>
      </c>
      <c r="Q130" s="17">
        <v>11.231047846536288</v>
      </c>
      <c r="R130" s="17">
        <v>-1</v>
      </c>
      <c r="S130" s="17">
        <v>4.55022894256226</v>
      </c>
      <c r="T130" s="17">
        <v>0.47829278979503037</v>
      </c>
      <c r="U130" s="17">
        <v>2.7159502813988388</v>
      </c>
      <c r="V130" s="17">
        <v>3.7690791481510177</v>
      </c>
      <c r="W130" s="17">
        <v>10.506434025120701</v>
      </c>
      <c r="X130" s="17">
        <v>15.010176350057426</v>
      </c>
      <c r="Y130" s="17">
        <v>0</v>
      </c>
      <c r="Z130" s="17">
        <v>113.90699993551647</v>
      </c>
      <c r="AA130" s="17">
        <v>5.0431735341333823</v>
      </c>
      <c r="AB130" s="17">
        <v>8.4321958203006773</v>
      </c>
      <c r="AC130" s="17">
        <v>102.41188589891388</v>
      </c>
      <c r="AD130" s="17">
        <v>3.3949378517485487</v>
      </c>
      <c r="AE130" s="17">
        <v>0.33949378517485485</v>
      </c>
      <c r="AF130" s="17">
        <v>174.70199356744288</v>
      </c>
      <c r="AG130" s="17">
        <v>224.94902755184617</v>
      </c>
      <c r="AH130" s="17">
        <v>-1</v>
      </c>
      <c r="AI130" s="17">
        <v>-1</v>
      </c>
      <c r="AJ130" s="17">
        <v>-1</v>
      </c>
      <c r="AK130" s="17">
        <v>-1</v>
      </c>
      <c r="AL130" s="17">
        <v>-1</v>
      </c>
      <c r="AM130" s="17">
        <v>-1</v>
      </c>
      <c r="AN130" s="17">
        <v>-1</v>
      </c>
      <c r="AO130" s="17">
        <v>-1</v>
      </c>
      <c r="AP130" s="17">
        <v>-1</v>
      </c>
      <c r="AQ130" s="17">
        <v>-1</v>
      </c>
      <c r="AR130" s="17">
        <v>1.6974689258742743</v>
      </c>
      <c r="AS130" s="17">
        <v>20.369627110491294</v>
      </c>
      <c r="AT130" s="17">
        <v>30.480515243638678</v>
      </c>
      <c r="AU130" s="17">
        <v>-1</v>
      </c>
      <c r="AV130" s="17">
        <v>-1</v>
      </c>
      <c r="AW130" s="17">
        <v>-1</v>
      </c>
      <c r="AX130" s="17">
        <v>-1</v>
      </c>
      <c r="AY130" s="17">
        <v>0.33949378517485485</v>
      </c>
      <c r="AZ130" s="17">
        <v>-2.5824537835315677</v>
      </c>
      <c r="BA130" s="17">
        <v>3.0952742963520818</v>
      </c>
      <c r="BB130" s="17">
        <v>-1.0209455362611737</v>
      </c>
      <c r="BC130" s="17">
        <v>1.2004327157483523</v>
      </c>
      <c r="BD130" s="17">
        <v>-35.061926287248653</v>
      </c>
      <c r="BE130" s="17">
        <v>42.113208338530754</v>
      </c>
      <c r="BF130" s="17">
        <v>-1</v>
      </c>
      <c r="BG130" s="22">
        <v>3772.756896076643</v>
      </c>
    </row>
    <row r="131" spans="1:59" x14ac:dyDescent="0.25">
      <c r="A131">
        <v>256</v>
      </c>
      <c r="B131" t="s">
        <v>193</v>
      </c>
      <c r="C131" s="49">
        <v>0</v>
      </c>
      <c r="D131" s="22">
        <v>1484.0250878906249</v>
      </c>
      <c r="E131" s="17">
        <v>48.576425749416472</v>
      </c>
      <c r="F131" s="17">
        <v>-23.991769200048996</v>
      </c>
      <c r="G131" s="17">
        <v>0.17159043221818415</v>
      </c>
      <c r="H131" s="17">
        <v>2.1263788282362568</v>
      </c>
      <c r="I131" s="17">
        <v>37.30012700612145</v>
      </c>
      <c r="J131" s="17">
        <v>2.3909453685801081</v>
      </c>
      <c r="K131" s="17">
        <v>-1</v>
      </c>
      <c r="L131" s="17">
        <v>-1</v>
      </c>
      <c r="M131" s="17">
        <v>-1</v>
      </c>
      <c r="N131" s="17">
        <v>0.16666666666666666</v>
      </c>
      <c r="O131" s="17">
        <v>-1</v>
      </c>
      <c r="P131" s="17">
        <v>-1</v>
      </c>
      <c r="Q131" s="17">
        <v>1.9312595512061739</v>
      </c>
      <c r="R131" s="17">
        <v>-1</v>
      </c>
      <c r="S131" s="17">
        <v>-0.17573513423537082</v>
      </c>
      <c r="T131" s="17">
        <v>-1.8432354303708331E-2</v>
      </c>
      <c r="U131" s="17">
        <v>-0.15189367518778563</v>
      </c>
      <c r="V131" s="17">
        <v>-0.36698422605002107</v>
      </c>
      <c r="W131" s="17">
        <v>-0.26326511872530234</v>
      </c>
      <c r="X131" s="17">
        <v>-1.0112951435570907</v>
      </c>
      <c r="Y131" s="17">
        <v>0</v>
      </c>
      <c r="Z131" s="17">
        <v>20.760991072377006</v>
      </c>
      <c r="AA131" s="17">
        <v>-0.1393188568705272</v>
      </c>
      <c r="AB131" s="17">
        <v>0.16379833502977748</v>
      </c>
      <c r="AC131" s="17">
        <v>7.3471573570174673</v>
      </c>
      <c r="AD131" s="17">
        <v>-0.18986709398473198</v>
      </c>
      <c r="AE131" s="17">
        <v>-1.8986709398473203E-2</v>
      </c>
      <c r="AF131" s="17">
        <v>33.159149071856433</v>
      </c>
      <c r="AG131" s="17">
        <v>-21.90262966945566</v>
      </c>
      <c r="AH131" s="17">
        <v>-1</v>
      </c>
      <c r="AI131" s="17">
        <v>-1</v>
      </c>
      <c r="AJ131" s="17">
        <v>-1</v>
      </c>
      <c r="AK131" s="17">
        <v>-1</v>
      </c>
      <c r="AL131" s="17">
        <v>-1</v>
      </c>
      <c r="AM131" s="17">
        <v>-1</v>
      </c>
      <c r="AN131" s="17">
        <v>-1</v>
      </c>
      <c r="AO131" s="17">
        <v>-1</v>
      </c>
      <c r="AP131" s="17">
        <v>-1</v>
      </c>
      <c r="AQ131" s="17">
        <v>-1</v>
      </c>
      <c r="AR131" s="17">
        <v>-9.4933546992365989E-2</v>
      </c>
      <c r="AS131" s="17">
        <v>-1.1392025639083923</v>
      </c>
      <c r="AT131" s="17">
        <v>2.5190366669190905</v>
      </c>
      <c r="AU131" s="17">
        <v>-1</v>
      </c>
      <c r="AV131" s="17">
        <v>-1</v>
      </c>
      <c r="AW131" s="17">
        <v>-1</v>
      </c>
      <c r="AX131" s="17">
        <v>-1</v>
      </c>
      <c r="AY131" s="17">
        <v>-1.8986709398473203E-2</v>
      </c>
      <c r="AZ131" s="17">
        <v>0.53282215480999351</v>
      </c>
      <c r="BA131" s="17">
        <v>-2.0001641989480679E-2</v>
      </c>
      <c r="BB131" s="17">
        <v>0.19788814528814225</v>
      </c>
      <c r="BC131" s="17">
        <v>-1.8400965800962718E-2</v>
      </c>
      <c r="BD131" s="17">
        <v>7.2827997290927238</v>
      </c>
      <c r="BE131" s="17">
        <v>-0.23151767781067667</v>
      </c>
      <c r="BF131" s="17">
        <v>-1</v>
      </c>
      <c r="BG131" s="22">
        <v>22.332061226450378</v>
      </c>
    </row>
    <row r="132" spans="1:59" x14ac:dyDescent="0.25">
      <c r="A132">
        <v>263</v>
      </c>
      <c r="B132" t="s">
        <v>194</v>
      </c>
      <c r="C132" s="49">
        <v>0</v>
      </c>
      <c r="D132" s="22">
        <v>1564.5653613281249</v>
      </c>
      <c r="E132" s="17">
        <v>109.19845968393639</v>
      </c>
      <c r="F132" s="17">
        <v>77.658396451695282</v>
      </c>
      <c r="G132" s="17">
        <v>0.91119407692387822</v>
      </c>
      <c r="H132" s="17">
        <v>7.7289665125355587</v>
      </c>
      <c r="I132" s="17">
        <v>91.433835373609739</v>
      </c>
      <c r="J132" s="17">
        <v>16.975918404000168</v>
      </c>
      <c r="K132" s="17">
        <v>-1</v>
      </c>
      <c r="L132" s="17">
        <v>-1</v>
      </c>
      <c r="M132" s="17">
        <v>-1</v>
      </c>
      <c r="N132" s="17">
        <v>0.16666666666666666</v>
      </c>
      <c r="O132" s="17">
        <v>-1</v>
      </c>
      <c r="P132" s="17">
        <v>-1</v>
      </c>
      <c r="Q132" s="17">
        <v>5.4273212702175986</v>
      </c>
      <c r="R132" s="17">
        <v>-1</v>
      </c>
      <c r="S132" s="17">
        <v>1.6008926307871962</v>
      </c>
      <c r="T132" s="17">
        <v>0.16830111811587978</v>
      </c>
      <c r="U132" s="17">
        <v>0.926212530493842</v>
      </c>
      <c r="V132" s="17">
        <v>1.1878826559423925</v>
      </c>
      <c r="W132" s="17">
        <v>3.7853789693317168</v>
      </c>
      <c r="X132" s="17">
        <v>5.0116433785149601</v>
      </c>
      <c r="Y132" s="17">
        <v>0</v>
      </c>
      <c r="Z132" s="17">
        <v>55.7772931132141</v>
      </c>
      <c r="AA132" s="17">
        <v>1.8089312195699079</v>
      </c>
      <c r="AB132" s="17">
        <v>3.2721301602113764</v>
      </c>
      <c r="AC132" s="17">
        <v>43.084762099098249</v>
      </c>
      <c r="AD132" s="17">
        <v>1.1577656631173026</v>
      </c>
      <c r="AE132" s="17">
        <v>0.11577656631173025</v>
      </c>
      <c r="AF132" s="17">
        <v>86.36923348737929</v>
      </c>
      <c r="AG132" s="17">
        <v>70.896109579187566</v>
      </c>
      <c r="AH132" s="17">
        <v>-1</v>
      </c>
      <c r="AI132" s="17">
        <v>-1</v>
      </c>
      <c r="AJ132" s="17">
        <v>-1</v>
      </c>
      <c r="AK132" s="17">
        <v>-1</v>
      </c>
      <c r="AL132" s="17">
        <v>-1</v>
      </c>
      <c r="AM132" s="17">
        <v>-1</v>
      </c>
      <c r="AN132" s="17">
        <v>-1</v>
      </c>
      <c r="AO132" s="17">
        <v>-1</v>
      </c>
      <c r="AP132" s="17">
        <v>-1</v>
      </c>
      <c r="AQ132" s="17">
        <v>-1</v>
      </c>
      <c r="AR132" s="17">
        <v>0.57888283155865128</v>
      </c>
      <c r="AS132" s="17">
        <v>6.9465939787038149</v>
      </c>
      <c r="AT132" s="17">
        <v>13.03057217231496</v>
      </c>
      <c r="AU132" s="17">
        <v>-1</v>
      </c>
      <c r="AV132" s="17">
        <v>-1</v>
      </c>
      <c r="AW132" s="17">
        <v>-1</v>
      </c>
      <c r="AX132" s="17">
        <v>-1</v>
      </c>
      <c r="AY132" s="17">
        <v>0.11577656631173025</v>
      </c>
      <c r="AZ132" s="17">
        <v>-0.63830095104203344</v>
      </c>
      <c r="BA132" s="17">
        <v>1.1511214638625464</v>
      </c>
      <c r="BB132" s="17">
        <v>-0.26030699212654962</v>
      </c>
      <c r="BC132" s="17">
        <v>0.43979417161372897</v>
      </c>
      <c r="BD132" s="17">
        <v>-8.6358180852607891</v>
      </c>
      <c r="BE132" s="17">
        <v>15.687100136542853</v>
      </c>
      <c r="BF132" s="17">
        <v>-1</v>
      </c>
      <c r="BG132" s="22">
        <v>1101.6567986914588</v>
      </c>
    </row>
    <row r="133" spans="1:59" x14ac:dyDescent="0.25">
      <c r="A133">
        <v>269</v>
      </c>
      <c r="B133" t="s">
        <v>195</v>
      </c>
      <c r="C133" s="49">
        <v>0</v>
      </c>
      <c r="D133" s="22">
        <v>1572.1464453125</v>
      </c>
      <c r="E133" s="17">
        <v>97.325379617803122</v>
      </c>
      <c r="F133" s="17">
        <v>57.749784397825756</v>
      </c>
      <c r="G133" s="17">
        <v>0.76633959546125086</v>
      </c>
      <c r="H133" s="17">
        <v>6.6316761737609067</v>
      </c>
      <c r="I133" s="17">
        <v>80.831521132254238</v>
      </c>
      <c r="J133" s="17">
        <v>14.119390152259509</v>
      </c>
      <c r="K133" s="17">
        <v>-1</v>
      </c>
      <c r="L133" s="17">
        <v>-1</v>
      </c>
      <c r="M133" s="17">
        <v>-1</v>
      </c>
      <c r="N133" s="17">
        <v>0.16666666666666666</v>
      </c>
      <c r="O133" s="17">
        <v>-1</v>
      </c>
      <c r="P133" s="17">
        <v>-1</v>
      </c>
      <c r="Q133" s="17">
        <v>4.7426028928896198</v>
      </c>
      <c r="R133" s="17">
        <v>-1</v>
      </c>
      <c r="S133" s="17">
        <v>1.2529326180200098</v>
      </c>
      <c r="T133" s="17">
        <v>0.1317285829307418</v>
      </c>
      <c r="U133" s="17">
        <v>0.71506090015297719</v>
      </c>
      <c r="V133" s="17">
        <v>0.88335544390567033</v>
      </c>
      <c r="W133" s="17">
        <v>2.9924350132001862</v>
      </c>
      <c r="X133" s="17">
        <v>3.8320255619434911</v>
      </c>
      <c r="Y133" s="17">
        <v>0</v>
      </c>
      <c r="Z133" s="17">
        <v>48.919203227945104</v>
      </c>
      <c r="AA133" s="17">
        <v>1.4273582559934468</v>
      </c>
      <c r="AB133" s="17">
        <v>2.6633503117431738</v>
      </c>
      <c r="AC133" s="17">
        <v>36.085402049040084</v>
      </c>
      <c r="AD133" s="17">
        <v>0.89382612519122151</v>
      </c>
      <c r="AE133" s="17">
        <v>8.9382612519122148E-2</v>
      </c>
      <c r="AF133" s="17">
        <v>75.94781487787489</v>
      </c>
      <c r="AG133" s="17">
        <v>52.72108657805456</v>
      </c>
      <c r="AH133" s="17">
        <v>-1</v>
      </c>
      <c r="AI133" s="17">
        <v>-1</v>
      </c>
      <c r="AJ133" s="17">
        <v>-1</v>
      </c>
      <c r="AK133" s="17">
        <v>-1</v>
      </c>
      <c r="AL133" s="17">
        <v>-1</v>
      </c>
      <c r="AM133" s="17">
        <v>-1</v>
      </c>
      <c r="AN133" s="17">
        <v>-1</v>
      </c>
      <c r="AO133" s="17">
        <v>-1</v>
      </c>
      <c r="AP133" s="17">
        <v>-1</v>
      </c>
      <c r="AQ133" s="17">
        <v>-1</v>
      </c>
      <c r="AR133" s="17">
        <v>0.44691306259561075</v>
      </c>
      <c r="AS133" s="17">
        <v>5.3629567511473288</v>
      </c>
      <c r="AT133" s="17">
        <v>10.971843776491529</v>
      </c>
      <c r="AU133" s="17">
        <v>-1</v>
      </c>
      <c r="AV133" s="17">
        <v>-1</v>
      </c>
      <c r="AW133" s="17">
        <v>-1</v>
      </c>
      <c r="AX133" s="17">
        <v>-1</v>
      </c>
      <c r="AY133" s="17">
        <v>8.9382612519122148E-2</v>
      </c>
      <c r="AZ133" s="17">
        <v>-0.40893156996684682</v>
      </c>
      <c r="BA133" s="17">
        <v>0.92175208278735976</v>
      </c>
      <c r="BB133" s="17">
        <v>-0.17056754923168205</v>
      </c>
      <c r="BC133" s="17">
        <v>0.35005472871886145</v>
      </c>
      <c r="BD133" s="17">
        <v>-5.5180898998926793</v>
      </c>
      <c r="BE133" s="17">
        <v>12.569371951174741</v>
      </c>
      <c r="BF133" s="17">
        <v>-1</v>
      </c>
      <c r="BG133" s="22">
        <v>714.30539115555121</v>
      </c>
    </row>
    <row r="134" spans="1:59" x14ac:dyDescent="0.25">
      <c r="A134">
        <v>271</v>
      </c>
      <c r="B134" t="s">
        <v>196</v>
      </c>
      <c r="C134" s="49">
        <v>0</v>
      </c>
      <c r="D134" s="22">
        <v>1524.3023535156251</v>
      </c>
      <c r="E134" s="17">
        <v>68.359279840555288</v>
      </c>
      <c r="F134" s="17">
        <v>9.1798396179696695</v>
      </c>
      <c r="G134" s="17">
        <v>0.41294609184998088</v>
      </c>
      <c r="H134" s="17">
        <v>3.9546773444328851</v>
      </c>
      <c r="I134" s="17">
        <v>54.965638777023436</v>
      </c>
      <c r="J134" s="17">
        <v>7.1504754396853354</v>
      </c>
      <c r="K134" s="17">
        <v>-1</v>
      </c>
      <c r="L134" s="17">
        <v>-1</v>
      </c>
      <c r="M134" s="17">
        <v>-1</v>
      </c>
      <c r="N134" s="17">
        <v>0.16666666666666666</v>
      </c>
      <c r="O134" s="17">
        <v>-1</v>
      </c>
      <c r="P134" s="17">
        <v>-1</v>
      </c>
      <c r="Q134" s="17">
        <v>3.0721331641820013</v>
      </c>
      <c r="R134" s="17">
        <v>-1</v>
      </c>
      <c r="S134" s="17">
        <v>0.40403373144918897</v>
      </c>
      <c r="T134" s="17">
        <v>4.2504582302519064E-2</v>
      </c>
      <c r="U134" s="17">
        <v>0.1999258923441799</v>
      </c>
      <c r="V134" s="17">
        <v>0.14041717012920582</v>
      </c>
      <c r="W134" s="17">
        <v>1.0579332981324356</v>
      </c>
      <c r="X134" s="17">
        <v>0.95417691748840183</v>
      </c>
      <c r="Y134" s="17">
        <v>0</v>
      </c>
      <c r="Z134" s="17">
        <v>32.187898899873545</v>
      </c>
      <c r="AA134" s="17">
        <v>0.49645570385935101</v>
      </c>
      <c r="AB134" s="17">
        <v>1.1781436311778777</v>
      </c>
      <c r="AC134" s="17">
        <v>19.009448677414646</v>
      </c>
      <c r="AD134" s="17">
        <v>0.2499073654302249</v>
      </c>
      <c r="AE134" s="17">
        <v>2.4990736543022488E-2</v>
      </c>
      <c r="AF134" s="17">
        <v>50.523253636650011</v>
      </c>
      <c r="AG134" s="17">
        <v>8.3804835692140767</v>
      </c>
      <c r="AH134" s="17">
        <v>-1</v>
      </c>
      <c r="AI134" s="17">
        <v>-1</v>
      </c>
      <c r="AJ134" s="17">
        <v>-1</v>
      </c>
      <c r="AK134" s="17">
        <v>-1</v>
      </c>
      <c r="AL134" s="17">
        <v>-1</v>
      </c>
      <c r="AM134" s="17">
        <v>-1</v>
      </c>
      <c r="AN134" s="17">
        <v>-1</v>
      </c>
      <c r="AO134" s="17">
        <v>-1</v>
      </c>
      <c r="AP134" s="17">
        <v>-1</v>
      </c>
      <c r="AQ134" s="17">
        <v>-1</v>
      </c>
      <c r="AR134" s="17">
        <v>0.12495368271511245</v>
      </c>
      <c r="AS134" s="17">
        <v>1.4994441925813491</v>
      </c>
      <c r="AT134" s="17">
        <v>5.9492774503557539</v>
      </c>
      <c r="AU134" s="17">
        <v>-1</v>
      </c>
      <c r="AV134" s="17">
        <v>-1</v>
      </c>
      <c r="AW134" s="17">
        <v>-1</v>
      </c>
      <c r="AX134" s="17">
        <v>-1</v>
      </c>
      <c r="AY134" s="17">
        <v>2.4990736543022488E-2</v>
      </c>
      <c r="AZ134" s="17">
        <v>0.15064828134912042</v>
      </c>
      <c r="BA134" s="17">
        <v>0.36217223147139249</v>
      </c>
      <c r="BB134" s="17">
        <v>4.8364829087056867E-2</v>
      </c>
      <c r="BC134" s="17">
        <v>0.1311223504001226</v>
      </c>
      <c r="BD134" s="17">
        <v>2.0880599106611841</v>
      </c>
      <c r="BE134" s="17">
        <v>4.9632221406208687</v>
      </c>
      <c r="BF134" s="17">
        <v>-1</v>
      </c>
      <c r="BG134" s="22">
        <v>955.91951101811514</v>
      </c>
    </row>
    <row r="135" spans="1:59" x14ac:dyDescent="0.25">
      <c r="A135">
        <v>272</v>
      </c>
      <c r="B135" t="s">
        <v>197</v>
      </c>
      <c r="C135" s="49">
        <v>0</v>
      </c>
      <c r="D135" s="22">
        <v>1573.1012011718749</v>
      </c>
      <c r="E135" s="17">
        <v>111.25912356604505</v>
      </c>
      <c r="F135" s="17">
        <v>81.113688387217664</v>
      </c>
      <c r="G135" s="17">
        <v>0.93633468041084078</v>
      </c>
      <c r="H135" s="17">
        <v>7.9194096458004806</v>
      </c>
      <c r="I135" s="17">
        <v>93.273948124659583</v>
      </c>
      <c r="J135" s="17">
        <v>17.471690736351835</v>
      </c>
      <c r="K135" s="17">
        <v>-1</v>
      </c>
      <c r="L135" s="17">
        <v>-1</v>
      </c>
      <c r="M135" s="17">
        <v>-1</v>
      </c>
      <c r="N135" s="17">
        <v>0.16666666666666666</v>
      </c>
      <c r="O135" s="17">
        <v>-1</v>
      </c>
      <c r="P135" s="17">
        <v>-1</v>
      </c>
      <c r="Q135" s="17">
        <v>5.5461593831349436</v>
      </c>
      <c r="R135" s="17">
        <v>-1</v>
      </c>
      <c r="S135" s="17">
        <v>1.6612837531188529</v>
      </c>
      <c r="T135" s="17">
        <v>0.1746485614004685</v>
      </c>
      <c r="U135" s="17">
        <v>0.96285951138407389</v>
      </c>
      <c r="V135" s="17">
        <v>1.2407356834186647</v>
      </c>
      <c r="W135" s="17">
        <v>3.923000459445086</v>
      </c>
      <c r="X135" s="17">
        <v>5.2163750754092053</v>
      </c>
      <c r="Y135" s="17">
        <v>0</v>
      </c>
      <c r="Z135" s="17">
        <v>56.967567081561981</v>
      </c>
      <c r="AA135" s="17">
        <v>1.875156126675015</v>
      </c>
      <c r="AB135" s="17">
        <v>3.3777885604669526</v>
      </c>
      <c r="AC135" s="17">
        <v>44.299554585352112</v>
      </c>
      <c r="AD135" s="17">
        <v>1.2035743892300923</v>
      </c>
      <c r="AE135" s="17">
        <v>0.12035743892300924</v>
      </c>
      <c r="AF135" s="17">
        <v>88.17795041755447</v>
      </c>
      <c r="AG135" s="17">
        <v>74.05052387154619</v>
      </c>
      <c r="AH135" s="17">
        <v>-1</v>
      </c>
      <c r="AI135" s="17">
        <v>-1</v>
      </c>
      <c r="AJ135" s="17">
        <v>-1</v>
      </c>
      <c r="AK135" s="17">
        <v>-1</v>
      </c>
      <c r="AL135" s="17">
        <v>-1</v>
      </c>
      <c r="AM135" s="17">
        <v>-1</v>
      </c>
      <c r="AN135" s="17">
        <v>-1</v>
      </c>
      <c r="AO135" s="17">
        <v>-1</v>
      </c>
      <c r="AP135" s="17">
        <v>-1</v>
      </c>
      <c r="AQ135" s="17">
        <v>-1</v>
      </c>
      <c r="AR135" s="17">
        <v>0.60178719461504615</v>
      </c>
      <c r="AS135" s="17">
        <v>7.2214463353805547</v>
      </c>
      <c r="AT135" s="17">
        <v>13.387880235994722</v>
      </c>
      <c r="AU135" s="17">
        <v>-1</v>
      </c>
      <c r="AV135" s="17">
        <v>-1</v>
      </c>
      <c r="AW135" s="17">
        <v>-1</v>
      </c>
      <c r="AX135" s="17">
        <v>-1</v>
      </c>
      <c r="AY135" s="17">
        <v>0.12035743892300924</v>
      </c>
      <c r="AZ135" s="17">
        <v>-0.67810976194961325</v>
      </c>
      <c r="BA135" s="17">
        <v>1.1909302747701263</v>
      </c>
      <c r="BB135" s="17">
        <v>-0.2758819590048982</v>
      </c>
      <c r="BC135" s="17">
        <v>0.45536913849207755</v>
      </c>
      <c r="BD135" s="17">
        <v>-9.1769236644394994</v>
      </c>
      <c r="BE135" s="17">
        <v>16.228205715721565</v>
      </c>
      <c r="BF135" s="17">
        <v>-1</v>
      </c>
      <c r="BG135" s="22">
        <v>3476.0039756028573</v>
      </c>
    </row>
    <row r="136" spans="1:59" x14ac:dyDescent="0.25">
      <c r="A136">
        <v>279</v>
      </c>
      <c r="B136" t="s">
        <v>198</v>
      </c>
      <c r="C136" s="49">
        <v>0</v>
      </c>
      <c r="D136" s="22">
        <v>1518.7533984375</v>
      </c>
      <c r="E136" s="17">
        <v>73.582698470980148</v>
      </c>
      <c r="F136" s="17">
        <v>17.938393803475954</v>
      </c>
      <c r="G136" s="17">
        <v>0.47667307700951372</v>
      </c>
      <c r="H136" s="17">
        <v>4.4374170182677757</v>
      </c>
      <c r="I136" s="17">
        <v>59.629999282085784</v>
      </c>
      <c r="J136" s="17">
        <v>8.4071706531739778</v>
      </c>
      <c r="K136" s="17">
        <v>-1</v>
      </c>
      <c r="L136" s="17">
        <v>-1</v>
      </c>
      <c r="M136" s="17">
        <v>-1</v>
      </c>
      <c r="N136" s="17">
        <v>0.16666666666666666</v>
      </c>
      <c r="O136" s="17">
        <v>-1</v>
      </c>
      <c r="P136" s="17">
        <v>-1</v>
      </c>
      <c r="Q136" s="17">
        <v>3.3733667706941852</v>
      </c>
      <c r="R136" s="17">
        <v>-1</v>
      </c>
      <c r="S136" s="17">
        <v>0.55711454983896269</v>
      </c>
      <c r="T136" s="17">
        <v>5.8594228846116619E-2</v>
      </c>
      <c r="U136" s="17">
        <v>0.29281950997529971</v>
      </c>
      <c r="V136" s="17">
        <v>0.27439025074214507</v>
      </c>
      <c r="W136" s="17">
        <v>1.4067794450690254</v>
      </c>
      <c r="X136" s="17">
        <v>1.4731355740071872</v>
      </c>
      <c r="Y136" s="17">
        <v>0</v>
      </c>
      <c r="Z136" s="17">
        <v>35.205032977662071</v>
      </c>
      <c r="AA136" s="17">
        <v>0.66432413527815903</v>
      </c>
      <c r="AB136" s="17">
        <v>1.4459689961719535</v>
      </c>
      <c r="AC136" s="17">
        <v>22.088732863395212</v>
      </c>
      <c r="AD136" s="17">
        <v>0.36602438746912458</v>
      </c>
      <c r="AE136" s="17">
        <v>3.6602438746912463E-2</v>
      </c>
      <c r="AF136" s="17">
        <v>55.108031286352968</v>
      </c>
      <c r="AG136" s="17">
        <v>16.376366122327884</v>
      </c>
      <c r="AH136" s="17">
        <v>-1</v>
      </c>
      <c r="AI136" s="17">
        <v>-1</v>
      </c>
      <c r="AJ136" s="17">
        <v>-1</v>
      </c>
      <c r="AK136" s="17">
        <v>-1</v>
      </c>
      <c r="AL136" s="17">
        <v>-1</v>
      </c>
      <c r="AM136" s="17">
        <v>-1</v>
      </c>
      <c r="AN136" s="17">
        <v>-1</v>
      </c>
      <c r="AO136" s="17">
        <v>-1</v>
      </c>
      <c r="AP136" s="17">
        <v>-1</v>
      </c>
      <c r="AQ136" s="17">
        <v>-1</v>
      </c>
      <c r="AR136" s="17">
        <v>0.18301219373456229</v>
      </c>
      <c r="AS136" s="17">
        <v>2.1961463248147473</v>
      </c>
      <c r="AT136" s="17">
        <v>6.8549902222591719</v>
      </c>
      <c r="AU136" s="17">
        <v>-1</v>
      </c>
      <c r="AV136" s="17">
        <v>-1</v>
      </c>
      <c r="AW136" s="17">
        <v>-1</v>
      </c>
      <c r="AX136" s="17">
        <v>-1</v>
      </c>
      <c r="AY136" s="17">
        <v>3.6602438746912463E-2</v>
      </c>
      <c r="AZ136" s="17">
        <v>4.9739983613086403E-2</v>
      </c>
      <c r="BA136" s="17">
        <v>0.46308052920742654</v>
      </c>
      <c r="BB136" s="17">
        <v>8.8850415938309529E-3</v>
      </c>
      <c r="BC136" s="17">
        <v>0.17060213789334849</v>
      </c>
      <c r="BD136" s="17">
        <v>0.71645293106165386</v>
      </c>
      <c r="BE136" s="17">
        <v>6.3348291202203999</v>
      </c>
      <c r="BF136" s="17">
        <v>-1</v>
      </c>
      <c r="BG136" s="22">
        <v>572.46844756356722</v>
      </c>
    </row>
    <row r="137" spans="1:59" x14ac:dyDescent="0.25">
      <c r="A137">
        <v>280</v>
      </c>
      <c r="B137" t="s">
        <v>199</v>
      </c>
      <c r="C137" s="49">
        <v>0</v>
      </c>
      <c r="D137" s="22">
        <v>1517.509716796875</v>
      </c>
      <c r="E137" s="17">
        <v>61.853862638480621</v>
      </c>
      <c r="F137" s="17">
        <v>-1.7283515677445291</v>
      </c>
      <c r="G137" s="17">
        <v>0.33357841048543696</v>
      </c>
      <c r="H137" s="17">
        <v>3.3534574919789026</v>
      </c>
      <c r="I137" s="17">
        <v>49.15649093473337</v>
      </c>
      <c r="J137" s="17">
        <v>5.5853459262331517</v>
      </c>
      <c r="K137" s="17">
        <v>-1</v>
      </c>
      <c r="L137" s="17">
        <v>-1</v>
      </c>
      <c r="M137" s="17">
        <v>-1</v>
      </c>
      <c r="N137" s="17">
        <v>0.16666666666666666</v>
      </c>
      <c r="O137" s="17">
        <v>-1</v>
      </c>
      <c r="P137" s="17">
        <v>-1</v>
      </c>
      <c r="Q137" s="17">
        <v>2.6969669321987988</v>
      </c>
      <c r="R137" s="17">
        <v>-1</v>
      </c>
      <c r="S137" s="17">
        <v>0.21338185004340857</v>
      </c>
      <c r="T137" s="17">
        <v>2.2466007796859082E-2</v>
      </c>
      <c r="U137" s="17">
        <v>8.4233128493988285E-2</v>
      </c>
      <c r="V137" s="17">
        <v>-2.6437306775599162E-2</v>
      </c>
      <c r="W137" s="17">
        <v>0.62346884377293943</v>
      </c>
      <c r="X137" s="17">
        <v>0.30784875385655552</v>
      </c>
      <c r="Y137" s="17">
        <v>0</v>
      </c>
      <c r="Z137" s="17">
        <v>28.430260977405382</v>
      </c>
      <c r="AA137" s="17">
        <v>0.28738684327132213</v>
      </c>
      <c r="AB137" s="17">
        <v>0.84458512096467742</v>
      </c>
      <c r="AC137" s="17">
        <v>15.174406967972885</v>
      </c>
      <c r="AD137" s="17">
        <v>0.10529141061748536</v>
      </c>
      <c r="AE137" s="17">
        <v>1.0529141061748536E-2</v>
      </c>
      <c r="AF137" s="17">
        <v>44.813220897489835</v>
      </c>
      <c r="AG137" s="17">
        <v>-1.5778513043904332</v>
      </c>
      <c r="AH137" s="17">
        <v>-1</v>
      </c>
      <c r="AI137" s="17">
        <v>-1</v>
      </c>
      <c r="AJ137" s="17">
        <v>-1</v>
      </c>
      <c r="AK137" s="17">
        <v>-1</v>
      </c>
      <c r="AL137" s="17">
        <v>-1</v>
      </c>
      <c r="AM137" s="17">
        <v>-1</v>
      </c>
      <c r="AN137" s="17">
        <v>-1</v>
      </c>
      <c r="AO137" s="17">
        <v>-1</v>
      </c>
      <c r="AP137" s="17">
        <v>-1</v>
      </c>
      <c r="AQ137" s="17">
        <v>-1</v>
      </c>
      <c r="AR137" s="17">
        <v>5.2645705308742678E-2</v>
      </c>
      <c r="AS137" s="17">
        <v>0.631748463704912</v>
      </c>
      <c r="AT137" s="17">
        <v>4.8212730028163859</v>
      </c>
      <c r="AU137" s="17">
        <v>-1</v>
      </c>
      <c r="AV137" s="17">
        <v>-1</v>
      </c>
      <c r="AW137" s="17">
        <v>-1</v>
      </c>
      <c r="AX137" s="17">
        <v>-1</v>
      </c>
      <c r="AY137" s="17">
        <v>1.0529141061748536E-2</v>
      </c>
      <c r="AZ137" s="17">
        <v>0.2763227911616099</v>
      </c>
      <c r="BA137" s="17">
        <v>0.23649772165890298</v>
      </c>
      <c r="BB137" s="17">
        <v>9.7534253723388323E-2</v>
      </c>
      <c r="BC137" s="17">
        <v>8.1952925763791165E-2</v>
      </c>
      <c r="BD137" s="17">
        <v>3.7963043135890642</v>
      </c>
      <c r="BE137" s="17">
        <v>3.2549777376929865</v>
      </c>
      <c r="BF137" s="17">
        <v>-1</v>
      </c>
      <c r="BG137" s="22">
        <v>2595.01752388152</v>
      </c>
    </row>
    <row r="138" spans="1:59" x14ac:dyDescent="0.25">
      <c r="A138">
        <v>281</v>
      </c>
      <c r="B138" t="s">
        <v>200</v>
      </c>
      <c r="C138" s="49">
        <v>0</v>
      </c>
      <c r="D138" s="22">
        <v>1564.364765625</v>
      </c>
      <c r="E138" s="17">
        <v>113.78607891337938</v>
      </c>
      <c r="F138" s="17">
        <v>85.350851230162633</v>
      </c>
      <c r="G138" s="17">
        <v>0.96716415384810173</v>
      </c>
      <c r="H138" s="17">
        <v>8.152946661781197</v>
      </c>
      <c r="I138" s="17">
        <v>95.530445555577472</v>
      </c>
      <c r="J138" s="17">
        <v>18.079647500758501</v>
      </c>
      <c r="K138" s="17">
        <v>-1</v>
      </c>
      <c r="L138" s="17">
        <v>-1</v>
      </c>
      <c r="M138" s="17">
        <v>-1</v>
      </c>
      <c r="N138" s="17">
        <v>0.16666666666666666</v>
      </c>
      <c r="O138" s="17">
        <v>-1</v>
      </c>
      <c r="P138" s="17">
        <v>-1</v>
      </c>
      <c r="Q138" s="17">
        <v>5.6918884404115282</v>
      </c>
      <c r="R138" s="17">
        <v>-1</v>
      </c>
      <c r="S138" s="17">
        <v>1.7353403087912613</v>
      </c>
      <c r="T138" s="17">
        <v>0.18243231783408909</v>
      </c>
      <c r="U138" s="17">
        <v>1.0077990501066472</v>
      </c>
      <c r="V138" s="17">
        <v>1.3055484078826398</v>
      </c>
      <c r="W138" s="17">
        <v>4.0917632369991974</v>
      </c>
      <c r="X138" s="17">
        <v>5.4674339019978229</v>
      </c>
      <c r="Y138" s="17">
        <v>0</v>
      </c>
      <c r="Z138" s="17">
        <v>58.427178809230874</v>
      </c>
      <c r="AA138" s="17">
        <v>1.9563665485147597</v>
      </c>
      <c r="AB138" s="17">
        <v>3.5073555712903799</v>
      </c>
      <c r="AC138" s="17">
        <v>45.789232934011046</v>
      </c>
      <c r="AD138" s="17">
        <v>1.259748812633309</v>
      </c>
      <c r="AE138" s="17">
        <v>0.1259748812633309</v>
      </c>
      <c r="AF138" s="17">
        <v>90.395947713573136</v>
      </c>
      <c r="AG138" s="17">
        <v>77.918725829658214</v>
      </c>
      <c r="AH138" s="17">
        <v>-1</v>
      </c>
      <c r="AI138" s="17">
        <v>-1</v>
      </c>
      <c r="AJ138" s="17">
        <v>-1</v>
      </c>
      <c r="AK138" s="17">
        <v>-1</v>
      </c>
      <c r="AL138" s="17">
        <v>-1</v>
      </c>
      <c r="AM138" s="17">
        <v>-1</v>
      </c>
      <c r="AN138" s="17">
        <v>-1</v>
      </c>
      <c r="AO138" s="17">
        <v>-1</v>
      </c>
      <c r="AP138" s="17">
        <v>-1</v>
      </c>
      <c r="AQ138" s="17">
        <v>-1</v>
      </c>
      <c r="AR138" s="17">
        <v>0.62987440631665448</v>
      </c>
      <c r="AS138" s="17">
        <v>7.5584928757998542</v>
      </c>
      <c r="AT138" s="17">
        <v>13.826040738539811</v>
      </c>
      <c r="AU138" s="17">
        <v>-1</v>
      </c>
      <c r="AV138" s="17">
        <v>-1</v>
      </c>
      <c r="AW138" s="17">
        <v>-1</v>
      </c>
      <c r="AX138" s="17">
        <v>-1</v>
      </c>
      <c r="AY138" s="17">
        <v>0.1259748812633309</v>
      </c>
      <c r="AZ138" s="17">
        <v>-0.72692659640152391</v>
      </c>
      <c r="BA138" s="17">
        <v>1.2397471092220371</v>
      </c>
      <c r="BB138" s="17">
        <v>-0.2949812629619919</v>
      </c>
      <c r="BC138" s="17">
        <v>0.47446844244917125</v>
      </c>
      <c r="BD138" s="17">
        <v>-9.8404717804859061</v>
      </c>
      <c r="BE138" s="17">
        <v>16.891753831767971</v>
      </c>
      <c r="BF138" s="17">
        <v>-1</v>
      </c>
      <c r="BG138" s="22">
        <v>3064.2893471098164</v>
      </c>
    </row>
    <row r="139" spans="1:59" x14ac:dyDescent="0.25">
      <c r="A139">
        <v>283</v>
      </c>
      <c r="B139" t="s">
        <v>201</v>
      </c>
      <c r="C139" s="49">
        <v>0</v>
      </c>
      <c r="D139" s="22">
        <v>1563.3364355468748</v>
      </c>
      <c r="E139" s="17">
        <v>141.63546281646541</v>
      </c>
      <c r="F139" s="17">
        <v>132.04830268989863</v>
      </c>
      <c r="G139" s="17">
        <v>1.3069334505988282</v>
      </c>
      <c r="H139" s="17">
        <v>10.726740464860869</v>
      </c>
      <c r="I139" s="17">
        <v>120.39913320225531</v>
      </c>
      <c r="J139" s="17">
        <v>24.779893053692334</v>
      </c>
      <c r="K139" s="17">
        <v>-1</v>
      </c>
      <c r="L139" s="17">
        <v>-1</v>
      </c>
      <c r="M139" s="17">
        <v>-1</v>
      </c>
      <c r="N139" s="17">
        <v>0.16666666666666666</v>
      </c>
      <c r="O139" s="17">
        <v>-1</v>
      </c>
      <c r="P139" s="17">
        <v>-1</v>
      </c>
      <c r="Q139" s="17">
        <v>7.2979573668813593</v>
      </c>
      <c r="R139" s="17">
        <v>-1</v>
      </c>
      <c r="S139" s="17">
        <v>2.5515120118792529</v>
      </c>
      <c r="T139" s="17">
        <v>0.26821650921550316</v>
      </c>
      <c r="U139" s="17">
        <v>1.5030743099693851</v>
      </c>
      <c r="V139" s="17">
        <v>2.0198445458441809</v>
      </c>
      <c r="W139" s="17">
        <v>5.9516850538265142</v>
      </c>
      <c r="X139" s="17">
        <v>8.2343342555400145</v>
      </c>
      <c r="Y139" s="17">
        <v>0</v>
      </c>
      <c r="Z139" s="17">
        <v>74.513449346689526</v>
      </c>
      <c r="AA139" s="17">
        <v>2.8513804699647056</v>
      </c>
      <c r="AB139" s="17">
        <v>4.935303805280097</v>
      </c>
      <c r="AC139" s="17">
        <v>62.206865429053742</v>
      </c>
      <c r="AD139" s="17">
        <v>1.8788428874617311</v>
      </c>
      <c r="AE139" s="17">
        <v>0.18788428874617313</v>
      </c>
      <c r="AF139" s="17">
        <v>114.84032828325394</v>
      </c>
      <c r="AG139" s="17">
        <v>120.54988726263375</v>
      </c>
      <c r="AH139" s="17">
        <v>-1</v>
      </c>
      <c r="AI139" s="17">
        <v>-1</v>
      </c>
      <c r="AJ139" s="17">
        <v>-1</v>
      </c>
      <c r="AK139" s="17">
        <v>-1</v>
      </c>
      <c r="AL139" s="17">
        <v>-1</v>
      </c>
      <c r="AM139" s="17">
        <v>-1</v>
      </c>
      <c r="AN139" s="17">
        <v>-1</v>
      </c>
      <c r="AO139" s="17">
        <v>-1</v>
      </c>
      <c r="AP139" s="17">
        <v>-1</v>
      </c>
      <c r="AQ139" s="17">
        <v>-1</v>
      </c>
      <c r="AR139" s="17">
        <v>0.93942144373086556</v>
      </c>
      <c r="AS139" s="17">
        <v>11.273057324770388</v>
      </c>
      <c r="AT139" s="17">
        <v>18.654974522201506</v>
      </c>
      <c r="AU139" s="17">
        <v>-1</v>
      </c>
      <c r="AV139" s="17">
        <v>-1</v>
      </c>
      <c r="AW139" s="17">
        <v>-1</v>
      </c>
      <c r="AX139" s="17">
        <v>-1</v>
      </c>
      <c r="AY139" s="17">
        <v>0.18788428874617313</v>
      </c>
      <c r="AZ139" s="17">
        <v>-1.2649332394626303</v>
      </c>
      <c r="BA139" s="17">
        <v>1.7777537522831433</v>
      </c>
      <c r="BB139" s="17">
        <v>-0.50547324840365537</v>
      </c>
      <c r="BC139" s="17">
        <v>0.68496042789083467</v>
      </c>
      <c r="BD139" s="17">
        <v>-17.153385418409787</v>
      </c>
      <c r="BE139" s="17">
        <v>24.204667469691859</v>
      </c>
      <c r="BF139" s="17">
        <v>-1</v>
      </c>
      <c r="BG139" s="22">
        <v>910.45375172541208</v>
      </c>
    </row>
    <row r="140" spans="1:59" x14ac:dyDescent="0.25">
      <c r="A140">
        <v>287</v>
      </c>
      <c r="B140" t="s">
        <v>202</v>
      </c>
      <c r="C140" s="49">
        <v>0</v>
      </c>
      <c r="D140" s="22">
        <v>1575.36328125</v>
      </c>
      <c r="E140" s="17">
        <v>117.41540860452855</v>
      </c>
      <c r="F140" s="17">
        <v>91.436459718795533</v>
      </c>
      <c r="G140" s="17">
        <v>1.0114428639671302</v>
      </c>
      <c r="H140" s="17">
        <v>8.4883632835965805</v>
      </c>
      <c r="I140" s="17">
        <v>98.771331126694236</v>
      </c>
      <c r="J140" s="17">
        <v>18.952823015444064</v>
      </c>
      <c r="K140" s="17">
        <v>-1</v>
      </c>
      <c r="L140" s="17">
        <v>-1</v>
      </c>
      <c r="M140" s="17">
        <v>-1</v>
      </c>
      <c r="N140" s="17">
        <v>0.16666666666666666</v>
      </c>
      <c r="O140" s="17">
        <v>-1</v>
      </c>
      <c r="P140" s="17">
        <v>-1</v>
      </c>
      <c r="Q140" s="17">
        <v>5.9011912264678879</v>
      </c>
      <c r="R140" s="17">
        <v>-1</v>
      </c>
      <c r="S140" s="17">
        <v>1.8417037459646344</v>
      </c>
      <c r="T140" s="17">
        <v>0.19361170743549744</v>
      </c>
      <c r="U140" s="17">
        <v>1.0723432860641353</v>
      </c>
      <c r="V140" s="17">
        <v>1.3986354287947875</v>
      </c>
      <c r="W140" s="17">
        <v>4.3341481133224216</v>
      </c>
      <c r="X140" s="17">
        <v>5.828016155469113</v>
      </c>
      <c r="Y140" s="17">
        <v>0</v>
      </c>
      <c r="Z140" s="17">
        <v>60.523540419405933</v>
      </c>
      <c r="AA140" s="17">
        <v>2.0730046978689431</v>
      </c>
      <c r="AB140" s="17">
        <v>3.693445681616613</v>
      </c>
      <c r="AC140" s="17">
        <v>47.928777610474476</v>
      </c>
      <c r="AD140" s="17">
        <v>1.3404291075801693</v>
      </c>
      <c r="AE140" s="17">
        <v>0.13404291075801691</v>
      </c>
      <c r="AF140" s="17">
        <v>93.581537617178213</v>
      </c>
      <c r="AG140" s="17">
        <v>83.474415696812741</v>
      </c>
      <c r="AH140" s="17">
        <v>-1</v>
      </c>
      <c r="AI140" s="17">
        <v>-1</v>
      </c>
      <c r="AJ140" s="17">
        <v>-1</v>
      </c>
      <c r="AK140" s="17">
        <v>-1</v>
      </c>
      <c r="AL140" s="17">
        <v>-1</v>
      </c>
      <c r="AM140" s="17">
        <v>-1</v>
      </c>
      <c r="AN140" s="17">
        <v>-1</v>
      </c>
      <c r="AO140" s="17">
        <v>-1</v>
      </c>
      <c r="AP140" s="17">
        <v>-1</v>
      </c>
      <c r="AQ140" s="17">
        <v>-1</v>
      </c>
      <c r="AR140" s="17">
        <v>0.67021455379008466</v>
      </c>
      <c r="AS140" s="17">
        <v>8.0425746454810145</v>
      </c>
      <c r="AT140" s="17">
        <v>14.455347039125321</v>
      </c>
      <c r="AU140" s="17">
        <v>-1</v>
      </c>
      <c r="AV140" s="17">
        <v>-1</v>
      </c>
      <c r="AW140" s="17">
        <v>-1</v>
      </c>
      <c r="AX140" s="17">
        <v>-1</v>
      </c>
      <c r="AY140" s="17">
        <v>0.13404291075801691</v>
      </c>
      <c r="AZ140" s="17">
        <v>-0.7970395831193664</v>
      </c>
      <c r="BA140" s="17">
        <v>1.3098600959398794</v>
      </c>
      <c r="BB140" s="17">
        <v>-0.32241256324392431</v>
      </c>
      <c r="BC140" s="17">
        <v>0.5018997427311036</v>
      </c>
      <c r="BD140" s="17">
        <v>-10.793490155588483</v>
      </c>
      <c r="BE140" s="17">
        <v>17.844772206870548</v>
      </c>
      <c r="BF140" s="17">
        <v>-1</v>
      </c>
      <c r="BG140" s="22">
        <v>632.74649557712758</v>
      </c>
    </row>
    <row r="141" spans="1:59" x14ac:dyDescent="0.25">
      <c r="A141">
        <v>288</v>
      </c>
      <c r="B141" t="s">
        <v>203</v>
      </c>
      <c r="C141" s="49">
        <v>0</v>
      </c>
      <c r="D141" s="22">
        <v>1522.2688671875001</v>
      </c>
      <c r="E141" s="17">
        <v>97.98905892021503</v>
      </c>
      <c r="F141" s="17">
        <v>58.862632427680268</v>
      </c>
      <c r="G141" s="17">
        <v>0.77443664531460554</v>
      </c>
      <c r="H141" s="17">
        <v>6.6930123125323897</v>
      </c>
      <c r="I141" s="17">
        <v>81.424167394257097</v>
      </c>
      <c r="J141" s="17">
        <v>14.279063856713229</v>
      </c>
      <c r="K141" s="17">
        <v>-1</v>
      </c>
      <c r="L141" s="17">
        <v>-1</v>
      </c>
      <c r="M141" s="17">
        <v>-1</v>
      </c>
      <c r="N141" s="17">
        <v>0.16666666666666666</v>
      </c>
      <c r="O141" s="17">
        <v>-1</v>
      </c>
      <c r="P141" s="17">
        <v>-1</v>
      </c>
      <c r="Q141" s="17">
        <v>4.7808771580745955</v>
      </c>
      <c r="R141" s="17">
        <v>-1</v>
      </c>
      <c r="S141" s="17">
        <v>1.2723828244748014</v>
      </c>
      <c r="T141" s="17">
        <v>0.13377290795035837</v>
      </c>
      <c r="U141" s="17">
        <v>0.72686381615684437</v>
      </c>
      <c r="V141" s="17">
        <v>0.90037785144644533</v>
      </c>
      <c r="W141" s="17">
        <v>3.0367588523999411</v>
      </c>
      <c r="X141" s="17">
        <v>3.8979636273194589</v>
      </c>
      <c r="Y141" s="17">
        <v>0</v>
      </c>
      <c r="Z141" s="17">
        <v>49.30255550768895</v>
      </c>
      <c r="AA141" s="17">
        <v>1.4486873531506379</v>
      </c>
      <c r="AB141" s="17">
        <v>2.6973797786467335</v>
      </c>
      <c r="AC141" s="17">
        <v>36.476651023146026</v>
      </c>
      <c r="AD141" s="17">
        <v>0.90857977019605551</v>
      </c>
      <c r="AE141" s="17">
        <v>9.0857977019605546E-2</v>
      </c>
      <c r="AF141" s="17">
        <v>76.530349468256944</v>
      </c>
      <c r="AG141" s="17">
        <v>53.737030757620815</v>
      </c>
      <c r="AH141" s="17">
        <v>-1</v>
      </c>
      <c r="AI141" s="17">
        <v>-1</v>
      </c>
      <c r="AJ141" s="17">
        <v>-1</v>
      </c>
      <c r="AK141" s="17">
        <v>-1</v>
      </c>
      <c r="AL141" s="17">
        <v>-1</v>
      </c>
      <c r="AM141" s="17">
        <v>-1</v>
      </c>
      <c r="AN141" s="17">
        <v>-1</v>
      </c>
      <c r="AO141" s="17">
        <v>-1</v>
      </c>
      <c r="AP141" s="17">
        <v>-1</v>
      </c>
      <c r="AQ141" s="17">
        <v>-1</v>
      </c>
      <c r="AR141" s="17">
        <v>0.45428988509802776</v>
      </c>
      <c r="AS141" s="17">
        <v>5.4514786211763324</v>
      </c>
      <c r="AT141" s="17">
        <v>11.086922207529232</v>
      </c>
      <c r="AU141" s="17">
        <v>-1</v>
      </c>
      <c r="AV141" s="17">
        <v>-1</v>
      </c>
      <c r="AW141" s="17">
        <v>-1</v>
      </c>
      <c r="AX141" s="17">
        <v>-1</v>
      </c>
      <c r="AY141" s="17">
        <v>9.0857977019605546E-2</v>
      </c>
      <c r="AZ141" s="17">
        <v>-0.42175281853745522</v>
      </c>
      <c r="BA141" s="17">
        <v>0.93457333135796827</v>
      </c>
      <c r="BB141" s="17">
        <v>-0.17558378853332562</v>
      </c>
      <c r="BC141" s="17">
        <v>0.35507096802050497</v>
      </c>
      <c r="BD141" s="17">
        <v>-5.6923641114409644</v>
      </c>
      <c r="BE141" s="17">
        <v>12.743646162723024</v>
      </c>
      <c r="BF141" s="17">
        <v>-1</v>
      </c>
      <c r="BG141" s="22">
        <v>670.22755323043225</v>
      </c>
    </row>
    <row r="142" spans="1:59" x14ac:dyDescent="0.25">
      <c r="A142">
        <v>291</v>
      </c>
      <c r="B142" t="s">
        <v>204</v>
      </c>
      <c r="C142" s="49">
        <v>0</v>
      </c>
      <c r="D142" s="22">
        <v>1535.7161523437499</v>
      </c>
      <c r="E142" s="17">
        <v>112.95840768902448</v>
      </c>
      <c r="F142" s="17">
        <v>83.963023874324747</v>
      </c>
      <c r="G142" s="17">
        <v>0.95706636242770626</v>
      </c>
      <c r="H142" s="17">
        <v>8.0764546619708888</v>
      </c>
      <c r="I142" s="17">
        <v>94.791359289818303</v>
      </c>
      <c r="J142" s="17">
        <v>17.880519201921668</v>
      </c>
      <c r="K142" s="17">
        <v>-1</v>
      </c>
      <c r="L142" s="17">
        <v>-1</v>
      </c>
      <c r="M142" s="17">
        <v>-1</v>
      </c>
      <c r="N142" s="17">
        <v>0.16666666666666666</v>
      </c>
      <c r="O142" s="17">
        <v>-1</v>
      </c>
      <c r="P142" s="17">
        <v>-1</v>
      </c>
      <c r="Q142" s="17">
        <v>5.6441567907852557</v>
      </c>
      <c r="R142" s="17">
        <v>-1</v>
      </c>
      <c r="S142" s="17">
        <v>1.7110840510898544</v>
      </c>
      <c r="T142" s="17">
        <v>0.17988285006280805</v>
      </c>
      <c r="U142" s="17">
        <v>0.99307969106625327</v>
      </c>
      <c r="V142" s="17">
        <v>1.2843198463777976</v>
      </c>
      <c r="W142" s="17">
        <v>4.036487193094783</v>
      </c>
      <c r="X142" s="17">
        <v>5.3852028619412931</v>
      </c>
      <c r="Y142" s="17">
        <v>0</v>
      </c>
      <c r="Z142" s="17">
        <v>57.949102048991762</v>
      </c>
      <c r="AA142" s="17">
        <v>1.9297671353730173</v>
      </c>
      <c r="AB142" s="17">
        <v>3.4649175889186856</v>
      </c>
      <c r="AC142" s="17">
        <v>45.301308244708487</v>
      </c>
      <c r="AD142" s="17">
        <v>1.2413496138328166</v>
      </c>
      <c r="AE142" s="17">
        <v>0.12413496138328166</v>
      </c>
      <c r="AF142" s="17">
        <v>89.669471664224574</v>
      </c>
      <c r="AG142" s="17">
        <v>76.65174679336458</v>
      </c>
      <c r="AH142" s="17">
        <v>-1</v>
      </c>
      <c r="AI142" s="17">
        <v>-1</v>
      </c>
      <c r="AJ142" s="17">
        <v>-1</v>
      </c>
      <c r="AK142" s="17">
        <v>-1</v>
      </c>
      <c r="AL142" s="17">
        <v>-1</v>
      </c>
      <c r="AM142" s="17">
        <v>-1</v>
      </c>
      <c r="AN142" s="17">
        <v>-1</v>
      </c>
      <c r="AO142" s="17">
        <v>-1</v>
      </c>
      <c r="AP142" s="17">
        <v>-1</v>
      </c>
      <c r="AQ142" s="17">
        <v>-1</v>
      </c>
      <c r="AR142" s="17">
        <v>0.62067480691640831</v>
      </c>
      <c r="AS142" s="17">
        <v>7.4480976829968997</v>
      </c>
      <c r="AT142" s="17">
        <v>13.682526987895971</v>
      </c>
      <c r="AU142" s="17">
        <v>-1</v>
      </c>
      <c r="AV142" s="17">
        <v>-1</v>
      </c>
      <c r="AW142" s="17">
        <v>-1</v>
      </c>
      <c r="AX142" s="17">
        <v>-1</v>
      </c>
      <c r="AY142" s="17">
        <v>0.12413496138328166</v>
      </c>
      <c r="AZ142" s="17">
        <v>-0.71093727977882759</v>
      </c>
      <c r="BA142" s="17">
        <v>1.2237577925993406</v>
      </c>
      <c r="BB142" s="17">
        <v>-0.28872553536982443</v>
      </c>
      <c r="BC142" s="17">
        <v>0.46821271485700372</v>
      </c>
      <c r="BD142" s="17">
        <v>-9.62313526039034</v>
      </c>
      <c r="BE142" s="17">
        <v>16.674417311672407</v>
      </c>
      <c r="BF142" s="17">
        <v>-1</v>
      </c>
      <c r="BG142" s="22">
        <v>2474.573971469762</v>
      </c>
    </row>
    <row r="143" spans="1:59" x14ac:dyDescent="0.25">
      <c r="A143">
        <v>292</v>
      </c>
      <c r="B143" t="s">
        <v>205</v>
      </c>
      <c r="C143" s="49">
        <v>0</v>
      </c>
      <c r="D143" s="22">
        <v>1582.164296875</v>
      </c>
      <c r="E143" s="17">
        <v>115.54205945905287</v>
      </c>
      <c r="F143" s="17">
        <v>88.295254473738211</v>
      </c>
      <c r="G143" s="17">
        <v>0.98858754609216937</v>
      </c>
      <c r="H143" s="17">
        <v>8.3152314671654217</v>
      </c>
      <c r="I143" s="17">
        <v>97.09848497274956</v>
      </c>
      <c r="J143" s="17">
        <v>18.502116481872417</v>
      </c>
      <c r="K143" s="17">
        <v>-1</v>
      </c>
      <c r="L143" s="17">
        <v>-1</v>
      </c>
      <c r="M143" s="17">
        <v>-1</v>
      </c>
      <c r="N143" s="17">
        <v>0.16666666666666666</v>
      </c>
      <c r="O143" s="17">
        <v>-1</v>
      </c>
      <c r="P143" s="17">
        <v>-1</v>
      </c>
      <c r="Q143" s="17">
        <v>5.7931555204915011</v>
      </c>
      <c r="R143" s="17">
        <v>-1</v>
      </c>
      <c r="S143" s="17">
        <v>1.786802188075165</v>
      </c>
      <c r="T143" s="17">
        <v>0.18784124794601884</v>
      </c>
      <c r="U143" s="17">
        <v>1.0390275226681525</v>
      </c>
      <c r="V143" s="17">
        <v>1.3505867515126104</v>
      </c>
      <c r="W143" s="17">
        <v>4.2090364426897739</v>
      </c>
      <c r="X143" s="17">
        <v>5.6418946085450425</v>
      </c>
      <c r="Y143" s="17">
        <v>0</v>
      </c>
      <c r="Z143" s="17">
        <v>59.441462579906599</v>
      </c>
      <c r="AA143" s="17">
        <v>2.0127996473453189</v>
      </c>
      <c r="AB143" s="17">
        <v>3.5973916499282592</v>
      </c>
      <c r="AC143" s="17">
        <v>46.824409990984186</v>
      </c>
      <c r="AD143" s="17">
        <v>1.2987844033351905</v>
      </c>
      <c r="AE143" s="17">
        <v>0.12987844033351906</v>
      </c>
      <c r="AF143" s="17">
        <v>91.93723339805257</v>
      </c>
      <c r="AG143" s="17">
        <v>80.606738260248292</v>
      </c>
      <c r="AH143" s="17">
        <v>-1</v>
      </c>
      <c r="AI143" s="17">
        <v>-1</v>
      </c>
      <c r="AJ143" s="17">
        <v>-1</v>
      </c>
      <c r="AK143" s="17">
        <v>-1</v>
      </c>
      <c r="AL143" s="17">
        <v>-1</v>
      </c>
      <c r="AM143" s="17">
        <v>-1</v>
      </c>
      <c r="AN143" s="17">
        <v>-1</v>
      </c>
      <c r="AO143" s="17">
        <v>-1</v>
      </c>
      <c r="AP143" s="17">
        <v>-1</v>
      </c>
      <c r="AQ143" s="17">
        <v>-1</v>
      </c>
      <c r="AR143" s="17">
        <v>0.64939220166759526</v>
      </c>
      <c r="AS143" s="17">
        <v>7.7927064200111431</v>
      </c>
      <c r="AT143" s="17">
        <v>14.130518346014487</v>
      </c>
      <c r="AU143" s="17">
        <v>-1</v>
      </c>
      <c r="AV143" s="17">
        <v>-1</v>
      </c>
      <c r="AW143" s="17">
        <v>-1</v>
      </c>
      <c r="AX143" s="17">
        <v>-1</v>
      </c>
      <c r="AY143" s="17">
        <v>0.12987844033351906</v>
      </c>
      <c r="AZ143" s="17">
        <v>-0.76084940065263362</v>
      </c>
      <c r="BA143" s="17">
        <v>1.2736699134731468</v>
      </c>
      <c r="BB143" s="17">
        <v>-0.30825336380063151</v>
      </c>
      <c r="BC143" s="17">
        <v>0.48774054328781086</v>
      </c>
      <c r="BD143" s="17">
        <v>-10.301571175900598</v>
      </c>
      <c r="BE143" s="17">
        <v>17.352853227182663</v>
      </c>
      <c r="BF143" s="17">
        <v>-1</v>
      </c>
      <c r="BG143" s="22">
        <v>448.87831001364407</v>
      </c>
    </row>
    <row r="144" spans="1:59" x14ac:dyDescent="0.25">
      <c r="A144">
        <v>293</v>
      </c>
      <c r="B144" t="s">
        <v>206</v>
      </c>
      <c r="C144" s="49">
        <v>0</v>
      </c>
      <c r="D144" s="22">
        <v>1574.15064453125</v>
      </c>
      <c r="E144" s="17">
        <v>90.879983527192493</v>
      </c>
      <c r="F144" s="17">
        <v>46.942235759498082</v>
      </c>
      <c r="G144" s="17">
        <v>0.68770418634026176</v>
      </c>
      <c r="H144" s="17">
        <v>6.0360033727346218</v>
      </c>
      <c r="I144" s="17">
        <v>75.075970392090369</v>
      </c>
      <c r="J144" s="17">
        <v>12.568701036719487</v>
      </c>
      <c r="K144" s="17">
        <v>-1</v>
      </c>
      <c r="L144" s="17">
        <v>-1</v>
      </c>
      <c r="M144" s="17">
        <v>-1</v>
      </c>
      <c r="N144" s="17">
        <v>0.16666666666666666</v>
      </c>
      <c r="O144" s="17">
        <v>-1</v>
      </c>
      <c r="P144" s="17">
        <v>-1</v>
      </c>
      <c r="Q144" s="17">
        <v>4.3708980675353768</v>
      </c>
      <c r="R144" s="17">
        <v>-1</v>
      </c>
      <c r="S144" s="17">
        <v>1.064039753364306</v>
      </c>
      <c r="T144" s="17">
        <v>0.11187489088175212</v>
      </c>
      <c r="U144" s="17">
        <v>0.60043555566405604</v>
      </c>
      <c r="V144" s="17">
        <v>0.71804042109665855</v>
      </c>
      <c r="W144" s="17">
        <v>2.5619790703061747</v>
      </c>
      <c r="X144" s="17">
        <v>3.1916606338039553</v>
      </c>
      <c r="Y144" s="17">
        <v>0</v>
      </c>
      <c r="Z144" s="17">
        <v>45.19623450463515</v>
      </c>
      <c r="AA144" s="17">
        <v>1.2202183332421814</v>
      </c>
      <c r="AB144" s="17">
        <v>2.332869321679627</v>
      </c>
      <c r="AC144" s="17">
        <v>32.285743691466713</v>
      </c>
      <c r="AD144" s="17">
        <v>0.75054444458006997</v>
      </c>
      <c r="AE144" s="17">
        <v>7.5054444458007005E-2</v>
      </c>
      <c r="AF144" s="17">
        <v>70.290464772411326</v>
      </c>
      <c r="AG144" s="17">
        <v>42.854630566155386</v>
      </c>
      <c r="AH144" s="17">
        <v>-1</v>
      </c>
      <c r="AI144" s="17">
        <v>-1</v>
      </c>
      <c r="AJ144" s="17">
        <v>-1</v>
      </c>
      <c r="AK144" s="17">
        <v>-1</v>
      </c>
      <c r="AL144" s="17">
        <v>-1</v>
      </c>
      <c r="AM144" s="17">
        <v>-1</v>
      </c>
      <c r="AN144" s="17">
        <v>-1</v>
      </c>
      <c r="AO144" s="17">
        <v>-1</v>
      </c>
      <c r="AP144" s="17">
        <v>-1</v>
      </c>
      <c r="AQ144" s="17">
        <v>-1</v>
      </c>
      <c r="AR144" s="17">
        <v>0.37527222229003498</v>
      </c>
      <c r="AS144" s="17">
        <v>4.5032666674804194</v>
      </c>
      <c r="AT144" s="17">
        <v>9.8542466677245457</v>
      </c>
      <c r="AU144" s="17">
        <v>-1</v>
      </c>
      <c r="AV144" s="17">
        <v>-1</v>
      </c>
      <c r="AW144" s="17">
        <v>-1</v>
      </c>
      <c r="AX144" s="17">
        <v>-1</v>
      </c>
      <c r="AY144" s="17">
        <v>7.5054444458007005E-2</v>
      </c>
      <c r="AZ144" s="17">
        <v>-0.28441657437571105</v>
      </c>
      <c r="BA144" s="17">
        <v>0.79723708719622421</v>
      </c>
      <c r="BB144" s="17">
        <v>-0.12185177782389052</v>
      </c>
      <c r="BC144" s="17">
        <v>0.30133895731106991</v>
      </c>
      <c r="BD144" s="17">
        <v>-3.8256063197577275</v>
      </c>
      <c r="BE144" s="17">
        <v>10.876888371039787</v>
      </c>
      <c r="BF144" s="17">
        <v>-1</v>
      </c>
      <c r="BG144" s="22">
        <v>1384.5663682924774</v>
      </c>
    </row>
    <row r="145" spans="1:59" x14ac:dyDescent="0.25">
      <c r="A145">
        <v>294</v>
      </c>
      <c r="B145" t="s">
        <v>207</v>
      </c>
      <c r="C145" s="49">
        <v>0</v>
      </c>
      <c r="D145" s="22">
        <v>1622.1312109374999</v>
      </c>
      <c r="E145" s="17">
        <v>61.076636492454739</v>
      </c>
      <c r="F145" s="17">
        <v>-3.0315933325743547</v>
      </c>
      <c r="G145" s="17">
        <v>0.32409606136164798</v>
      </c>
      <c r="H145" s="17">
        <v>3.2816275425195451</v>
      </c>
      <c r="I145" s="17">
        <v>48.462450652779161</v>
      </c>
      <c r="J145" s="17">
        <v>5.398354140466691</v>
      </c>
      <c r="K145" s="17">
        <v>-1</v>
      </c>
      <c r="L145" s="17">
        <v>-1</v>
      </c>
      <c r="M145" s="17">
        <v>-1</v>
      </c>
      <c r="N145" s="17">
        <v>0.16666666666666666</v>
      </c>
      <c r="O145" s="17">
        <v>-1</v>
      </c>
      <c r="P145" s="17">
        <v>-1</v>
      </c>
      <c r="Q145" s="17">
        <v>2.6521444411047055</v>
      </c>
      <c r="R145" s="17">
        <v>-1</v>
      </c>
      <c r="S145" s="17">
        <v>0.19060396779316013</v>
      </c>
      <c r="T145" s="17">
        <v>2.0071925518797103E-2</v>
      </c>
      <c r="U145" s="17">
        <v>7.0410888016976314E-2</v>
      </c>
      <c r="V145" s="17">
        <v>-4.6372025488263351E-2</v>
      </c>
      <c r="W145" s="17">
        <v>0.57156177571597044</v>
      </c>
      <c r="X145" s="17">
        <v>0.23062954837233871</v>
      </c>
      <c r="Y145" s="17">
        <v>0</v>
      </c>
      <c r="Z145" s="17">
        <v>27.981322139215386</v>
      </c>
      <c r="AA145" s="17">
        <v>0.26240861670700066</v>
      </c>
      <c r="AB145" s="17">
        <v>0.80473365758974413</v>
      </c>
      <c r="AC145" s="17">
        <v>14.71622041435303</v>
      </c>
      <c r="AD145" s="17">
        <v>8.8013610021220406E-2</v>
      </c>
      <c r="AE145" s="17">
        <v>8.8013610021220393E-3</v>
      </c>
      <c r="AF145" s="17">
        <v>44.131022261847569</v>
      </c>
      <c r="AG145" s="17">
        <v>-2.7676102382491834</v>
      </c>
      <c r="AH145" s="17">
        <v>-1</v>
      </c>
      <c r="AI145" s="17">
        <v>-1</v>
      </c>
      <c r="AJ145" s="17">
        <v>-1</v>
      </c>
      <c r="AK145" s="17">
        <v>-1</v>
      </c>
      <c r="AL145" s="17">
        <v>-1</v>
      </c>
      <c r="AM145" s="17">
        <v>-1</v>
      </c>
      <c r="AN145" s="17">
        <v>-1</v>
      </c>
      <c r="AO145" s="17">
        <v>-1</v>
      </c>
      <c r="AP145" s="17">
        <v>-1</v>
      </c>
      <c r="AQ145" s="17">
        <v>-1</v>
      </c>
      <c r="AR145" s="17">
        <v>4.4006805010610203E-2</v>
      </c>
      <c r="AS145" s="17">
        <v>0.52808166012732216</v>
      </c>
      <c r="AT145" s="17">
        <v>4.6865061581655194</v>
      </c>
      <c r="AU145" s="17">
        <v>-1</v>
      </c>
      <c r="AV145" s="17">
        <v>-1</v>
      </c>
      <c r="AW145" s="17">
        <v>-1</v>
      </c>
      <c r="AX145" s="17">
        <v>-1</v>
      </c>
      <c r="AY145" s="17">
        <v>8.8013610021220393E-3</v>
      </c>
      <c r="AZ145" s="17">
        <v>0.29133758758144623</v>
      </c>
      <c r="BA145" s="17">
        <v>0.22148292523906662</v>
      </c>
      <c r="BB145" s="17">
        <v>0.10340870592611841</v>
      </c>
      <c r="BC145" s="17">
        <v>7.607847356106108E-2</v>
      </c>
      <c r="BD145" s="17">
        <v>4.0003945621490633</v>
      </c>
      <c r="BE145" s="17">
        <v>3.0508874891329874</v>
      </c>
      <c r="BF145" s="17">
        <v>-1</v>
      </c>
      <c r="BG145" s="22">
        <v>1185.7784005842022</v>
      </c>
    </row>
    <row r="146" spans="1:59" x14ac:dyDescent="0.25">
      <c r="A146">
        <v>295</v>
      </c>
      <c r="B146" t="s">
        <v>208</v>
      </c>
      <c r="C146" s="49">
        <v>0</v>
      </c>
      <c r="D146" s="22">
        <v>1505.9678808593749</v>
      </c>
      <c r="E146" s="17">
        <v>106.78130023041052</v>
      </c>
      <c r="F146" s="17">
        <v>73.605337804356267</v>
      </c>
      <c r="G146" s="17">
        <v>0.88170414025178379</v>
      </c>
      <c r="H146" s="17">
        <v>7.5055766506919381</v>
      </c>
      <c r="I146" s="17">
        <v>89.27538247385678</v>
      </c>
      <c r="J146" s="17">
        <v>16.394377284972972</v>
      </c>
      <c r="K146" s="17">
        <v>-1</v>
      </c>
      <c r="L146" s="17">
        <v>-1</v>
      </c>
      <c r="M146" s="17">
        <v>-1</v>
      </c>
      <c r="N146" s="17">
        <v>0.16666666666666666</v>
      </c>
      <c r="O146" s="17">
        <v>-1</v>
      </c>
      <c r="P146" s="17">
        <v>-1</v>
      </c>
      <c r="Q146" s="17">
        <v>5.2879241222541022</v>
      </c>
      <c r="R146" s="17">
        <v>-1</v>
      </c>
      <c r="S146" s="17">
        <v>1.5300538231968839</v>
      </c>
      <c r="T146" s="17">
        <v>0.16085556492582589</v>
      </c>
      <c r="U146" s="17">
        <v>0.88322560910840908</v>
      </c>
      <c r="V146" s="17">
        <v>1.1258860362505854</v>
      </c>
      <c r="W146" s="17">
        <v>3.6239489133560441</v>
      </c>
      <c r="X146" s="17">
        <v>4.7714930265429913</v>
      </c>
      <c r="Y146" s="17">
        <v>0</v>
      </c>
      <c r="Z146" s="17">
        <v>54.381101332566331</v>
      </c>
      <c r="AA146" s="17">
        <v>1.7312493804025331</v>
      </c>
      <c r="AB146" s="17">
        <v>3.1481928198039522</v>
      </c>
      <c r="AC146" s="17">
        <v>41.659810088382187</v>
      </c>
      <c r="AD146" s="17">
        <v>1.1040320113855113</v>
      </c>
      <c r="AE146" s="17">
        <v>0.11040320113855114</v>
      </c>
      <c r="AF146" s="17">
        <v>84.247607896479209</v>
      </c>
      <c r="AG146" s="17">
        <v>67.195980512379535</v>
      </c>
      <c r="AH146" s="17">
        <v>-1</v>
      </c>
      <c r="AI146" s="17">
        <v>-1</v>
      </c>
      <c r="AJ146" s="17">
        <v>-1</v>
      </c>
      <c r="AK146" s="17">
        <v>-1</v>
      </c>
      <c r="AL146" s="17">
        <v>-1</v>
      </c>
      <c r="AM146" s="17">
        <v>-1</v>
      </c>
      <c r="AN146" s="17">
        <v>-1</v>
      </c>
      <c r="AO146" s="17">
        <v>-1</v>
      </c>
      <c r="AP146" s="17">
        <v>-1</v>
      </c>
      <c r="AQ146" s="17">
        <v>-1</v>
      </c>
      <c r="AR146" s="17">
        <v>0.55201600569275566</v>
      </c>
      <c r="AS146" s="17">
        <v>6.6241920683130679</v>
      </c>
      <c r="AT146" s="17">
        <v>12.611449688806989</v>
      </c>
      <c r="AU146" s="17">
        <v>-1</v>
      </c>
      <c r="AV146" s="17">
        <v>-1</v>
      </c>
      <c r="AW146" s="17">
        <v>-1</v>
      </c>
      <c r="AX146" s="17">
        <v>-1</v>
      </c>
      <c r="AY146" s="17">
        <v>0.11040320113855114</v>
      </c>
      <c r="AZ146" s="17">
        <v>-0.59160520194178945</v>
      </c>
      <c r="BA146" s="17">
        <v>1.1044257147623027</v>
      </c>
      <c r="BB146" s="17">
        <v>-0.24203755053774062</v>
      </c>
      <c r="BC146" s="17">
        <v>0.42152473002491997</v>
      </c>
      <c r="BD146" s="17">
        <v>-8.0011010518700694</v>
      </c>
      <c r="BE146" s="17">
        <v>15.052383103152133</v>
      </c>
      <c r="BF146" s="17">
        <v>-1</v>
      </c>
      <c r="BG146" s="22">
        <v>240.66860115930763</v>
      </c>
    </row>
    <row r="147" spans="1:59" x14ac:dyDescent="0.25">
      <c r="A147">
        <v>296</v>
      </c>
      <c r="B147" t="s">
        <v>209</v>
      </c>
      <c r="C147" s="49">
        <v>0</v>
      </c>
      <c r="D147" s="22">
        <v>1471.49998046875</v>
      </c>
      <c r="E147" s="17">
        <v>26.986124403886635</v>
      </c>
      <c r="F147" s="17">
        <v>-60.194079907979301</v>
      </c>
      <c r="G147" s="17">
        <v>-9.1816526094960327E-2</v>
      </c>
      <c r="H147" s="17">
        <v>0.13103903892085533</v>
      </c>
      <c r="I147" s="17">
        <v>18.020617548099544</v>
      </c>
      <c r="J147" s="17">
        <v>-2.803435989380838</v>
      </c>
      <c r="K147" s="17">
        <v>-1</v>
      </c>
      <c r="L147" s="17">
        <v>-1</v>
      </c>
      <c r="M147" s="17">
        <v>-1</v>
      </c>
      <c r="N147" s="17">
        <v>0.16666666666666666</v>
      </c>
      <c r="O147" s="17">
        <v>-1</v>
      </c>
      <c r="P147" s="17">
        <v>-1</v>
      </c>
      <c r="Q147" s="17">
        <v>0.6861507823786952</v>
      </c>
      <c r="R147" s="17">
        <v>-1</v>
      </c>
      <c r="S147" s="17">
        <v>-0.80847419520294217</v>
      </c>
      <c r="T147" s="17">
        <v>-8.4936753433417583E-2</v>
      </c>
      <c r="U147" s="17">
        <v>-0.53585700258610525</v>
      </c>
      <c r="V147" s="17">
        <v>-0.92074401198298439</v>
      </c>
      <c r="W147" s="17">
        <v>-1.7051739467327094</v>
      </c>
      <c r="X147" s="17">
        <v>-3.1563412470512997</v>
      </c>
      <c r="Y147" s="17">
        <v>0</v>
      </c>
      <c r="Z147" s="17">
        <v>8.2900714413339287</v>
      </c>
      <c r="AA147" s="17">
        <v>-0.83318053581443485</v>
      </c>
      <c r="AB147" s="17">
        <v>-0.9432219417900215</v>
      </c>
      <c r="AC147" s="17">
        <v>-5.3806514225820106</v>
      </c>
      <c r="AD147" s="17">
        <v>-0.66982125323263153</v>
      </c>
      <c r="AE147" s="17">
        <v>-6.6982125323263156E-2</v>
      </c>
      <c r="AF147" s="17">
        <v>14.208584688069784</v>
      </c>
      <c r="AG147" s="17">
        <v>-54.952539328170921</v>
      </c>
      <c r="AH147" s="17">
        <v>-1</v>
      </c>
      <c r="AI147" s="17">
        <v>-1</v>
      </c>
      <c r="AJ147" s="17">
        <v>-1</v>
      </c>
      <c r="AK147" s="17">
        <v>-1</v>
      </c>
      <c r="AL147" s="17">
        <v>-1</v>
      </c>
      <c r="AM147" s="17">
        <v>-1</v>
      </c>
      <c r="AN147" s="17">
        <v>-1</v>
      </c>
      <c r="AO147" s="17">
        <v>-1</v>
      </c>
      <c r="AP147" s="17">
        <v>-1</v>
      </c>
      <c r="AQ147" s="17">
        <v>-1</v>
      </c>
      <c r="AR147" s="17">
        <v>-0.33491062661631577</v>
      </c>
      <c r="AS147" s="17">
        <v>-4.0189275193957883</v>
      </c>
      <c r="AT147" s="17">
        <v>-1.224605775214525</v>
      </c>
      <c r="AU147" s="17">
        <v>-1</v>
      </c>
      <c r="AV147" s="17">
        <v>-1</v>
      </c>
      <c r="AW147" s="17">
        <v>-1</v>
      </c>
      <c r="AX147" s="17">
        <v>-1</v>
      </c>
      <c r="AY147" s="17">
        <v>-6.6982125323263156E-2</v>
      </c>
      <c r="AZ147" s="17">
        <v>0.94991308902987215</v>
      </c>
      <c r="BA147" s="17">
        <v>-0.43709257620935932</v>
      </c>
      <c r="BB147" s="17">
        <v>0.36107255943242816</v>
      </c>
      <c r="BC147" s="17">
        <v>-0.18158537994524848</v>
      </c>
      <c r="BD147" s="17">
        <v>12.95215348234095</v>
      </c>
      <c r="BE147" s="17">
        <v>-5.9008714310589081</v>
      </c>
      <c r="BF147" s="17">
        <v>-1</v>
      </c>
      <c r="BG147" s="22">
        <v>1460.4919782843485</v>
      </c>
    </row>
    <row r="148" spans="1:59" x14ac:dyDescent="0.25">
      <c r="A148">
        <v>299</v>
      </c>
      <c r="B148" t="s">
        <v>210</v>
      </c>
      <c r="C148" s="49">
        <v>0</v>
      </c>
      <c r="D148" s="22">
        <v>1470.3382910156249</v>
      </c>
      <c r="E148" s="17">
        <v>57.965015656841985</v>
      </c>
      <c r="F148" s="17">
        <v>-8.2491149638528238</v>
      </c>
      <c r="G148" s="17">
        <v>0.28613352593356983</v>
      </c>
      <c r="H148" s="17">
        <v>2.9940567132292699</v>
      </c>
      <c r="I148" s="17">
        <v>45.683863991579322</v>
      </c>
      <c r="J148" s="17">
        <v>4.6497334981292369</v>
      </c>
      <c r="K148" s="17">
        <v>-1</v>
      </c>
      <c r="L148" s="17">
        <v>-1</v>
      </c>
      <c r="M148" s="17">
        <v>-1</v>
      </c>
      <c r="N148" s="17">
        <v>0.16666666666666666</v>
      </c>
      <c r="O148" s="17">
        <v>-1</v>
      </c>
      <c r="P148" s="17">
        <v>-1</v>
      </c>
      <c r="Q148" s="17">
        <v>2.4726978309956769</v>
      </c>
      <c r="R148" s="17">
        <v>-1</v>
      </c>
      <c r="S148" s="17">
        <v>9.9412834603146455E-2</v>
      </c>
      <c r="T148" s="17">
        <v>1.0487229562955103E-2</v>
      </c>
      <c r="U148" s="17">
        <v>1.5073620114915365E-2</v>
      </c>
      <c r="V148" s="17">
        <v>-0.1261805682342507</v>
      </c>
      <c r="W148" s="17">
        <v>0.36375209856152191</v>
      </c>
      <c r="X148" s="17">
        <v>-7.8517139400246017E-2</v>
      </c>
      <c r="Y148" s="17">
        <v>0</v>
      </c>
      <c r="Z148" s="17">
        <v>26.183997834094463</v>
      </c>
      <c r="AA148" s="17">
        <v>0.16240841649292975</v>
      </c>
      <c r="AB148" s="17">
        <v>0.645188531115098</v>
      </c>
      <c r="AC148" s="17">
        <v>12.881872928578058</v>
      </c>
      <c r="AD148" s="17">
        <v>1.8842025143644192E-2</v>
      </c>
      <c r="AE148" s="17">
        <v>1.8842025143644206E-3</v>
      </c>
      <c r="AF148" s="17">
        <v>41.399843570105027</v>
      </c>
      <c r="AG148" s="17">
        <v>-7.5308039456158378</v>
      </c>
      <c r="AH148" s="17">
        <v>-1</v>
      </c>
      <c r="AI148" s="17">
        <v>-1</v>
      </c>
      <c r="AJ148" s="17">
        <v>-1</v>
      </c>
      <c r="AK148" s="17">
        <v>-1</v>
      </c>
      <c r="AL148" s="17">
        <v>-1</v>
      </c>
      <c r="AM148" s="17">
        <v>-1</v>
      </c>
      <c r="AN148" s="17">
        <v>-1</v>
      </c>
      <c r="AO148" s="17">
        <v>-1</v>
      </c>
      <c r="AP148" s="17">
        <v>-1</v>
      </c>
      <c r="AQ148" s="17">
        <v>-1</v>
      </c>
      <c r="AR148" s="17">
        <v>9.4210125718220961E-3</v>
      </c>
      <c r="AS148" s="17">
        <v>0.11305215086186504</v>
      </c>
      <c r="AT148" s="17">
        <v>4.1469677961204248</v>
      </c>
      <c r="AU148" s="17">
        <v>-1</v>
      </c>
      <c r="AV148" s="17">
        <v>-1</v>
      </c>
      <c r="AW148" s="17">
        <v>-1</v>
      </c>
      <c r="AX148" s="17">
        <v>-1</v>
      </c>
      <c r="AY148" s="17">
        <v>1.8842025143644206E-3</v>
      </c>
      <c r="AZ148" s="17">
        <v>0.35144924700172897</v>
      </c>
      <c r="BA148" s="17">
        <v>0.16137126581878386</v>
      </c>
      <c r="BB148" s="17">
        <v>0.12692704478449432</v>
      </c>
      <c r="BC148" s="17">
        <v>5.2560134702685182E-2</v>
      </c>
      <c r="BD148" s="17">
        <v>4.817468811403069</v>
      </c>
      <c r="BE148" s="17">
        <v>2.2338132398789812</v>
      </c>
      <c r="BF148" s="17">
        <v>-1</v>
      </c>
      <c r="BG148" s="22">
        <v>-7.9360586251457335</v>
      </c>
    </row>
    <row r="149" spans="1:59" x14ac:dyDescent="0.25">
      <c r="A149">
        <v>302</v>
      </c>
      <c r="B149" t="s">
        <v>211</v>
      </c>
      <c r="C149" s="49">
        <v>0</v>
      </c>
      <c r="D149" s="22">
        <v>1585.7166113281251</v>
      </c>
      <c r="E149" s="17">
        <v>117.78541985018015</v>
      </c>
      <c r="F149" s="17">
        <v>92.056889321242025</v>
      </c>
      <c r="G149" s="17">
        <v>1.0159570916844252</v>
      </c>
      <c r="H149" s="17">
        <v>8.5225591083387684</v>
      </c>
      <c r="I149" s="17">
        <v>99.101740378327548</v>
      </c>
      <c r="J149" s="17">
        <v>19.041843519877478</v>
      </c>
      <c r="K149" s="17">
        <v>-1</v>
      </c>
      <c r="L149" s="17">
        <v>-1</v>
      </c>
      <c r="M149" s="17">
        <v>-1</v>
      </c>
      <c r="N149" s="17">
        <v>0.16666666666666666</v>
      </c>
      <c r="O149" s="17">
        <v>-1</v>
      </c>
      <c r="P149" s="17">
        <v>-1</v>
      </c>
      <c r="Q149" s="17">
        <v>5.922529707999594</v>
      </c>
      <c r="R149" s="17">
        <v>-1</v>
      </c>
      <c r="S149" s="17">
        <v>1.8525475301422691</v>
      </c>
      <c r="T149" s="17">
        <v>0.19475144954328369</v>
      </c>
      <c r="U149" s="17">
        <v>1.0789235901915066</v>
      </c>
      <c r="V149" s="17">
        <v>1.4081256783705416</v>
      </c>
      <c r="W149" s="17">
        <v>4.3588593238344275</v>
      </c>
      <c r="X149" s="17">
        <v>5.8647776238725307</v>
      </c>
      <c r="Y149" s="17">
        <v>0</v>
      </c>
      <c r="Z149" s="17">
        <v>60.737265111491276</v>
      </c>
      <c r="AA149" s="17">
        <v>2.0848959920212171</v>
      </c>
      <c r="AB149" s="17">
        <v>3.7124176239268327</v>
      </c>
      <c r="AC149" s="17">
        <v>48.146904829061441</v>
      </c>
      <c r="AD149" s="17">
        <v>1.3486544877393833</v>
      </c>
      <c r="AE149" s="17">
        <v>0.13486544877393833</v>
      </c>
      <c r="AF149" s="17">
        <v>93.906309458998621</v>
      </c>
      <c r="AG149" s="17">
        <v>84.040819937577339</v>
      </c>
      <c r="AH149" s="17">
        <v>-1</v>
      </c>
      <c r="AI149" s="17">
        <v>-1</v>
      </c>
      <c r="AJ149" s="17">
        <v>-1</v>
      </c>
      <c r="AK149" s="17">
        <v>-1</v>
      </c>
      <c r="AL149" s="17">
        <v>-1</v>
      </c>
      <c r="AM149" s="17">
        <v>-1</v>
      </c>
      <c r="AN149" s="17">
        <v>-1</v>
      </c>
      <c r="AO149" s="17">
        <v>-1</v>
      </c>
      <c r="AP149" s="17">
        <v>-1</v>
      </c>
      <c r="AQ149" s="17">
        <v>-1</v>
      </c>
      <c r="AR149" s="17">
        <v>0.67432724386969167</v>
      </c>
      <c r="AS149" s="17">
        <v>8.091926926436301</v>
      </c>
      <c r="AT149" s="17">
        <v>14.519505004367188</v>
      </c>
      <c r="AU149" s="17">
        <v>-1</v>
      </c>
      <c r="AV149" s="17">
        <v>-1</v>
      </c>
      <c r="AW149" s="17">
        <v>-1</v>
      </c>
      <c r="AX149" s="17">
        <v>-1</v>
      </c>
      <c r="AY149" s="17">
        <v>0.13486544877393833</v>
      </c>
      <c r="AZ149" s="17">
        <v>-0.80418762304946356</v>
      </c>
      <c r="BA149" s="17">
        <v>1.3170081358699768</v>
      </c>
      <c r="BB149" s="17">
        <v>-0.32520919249805713</v>
      </c>
      <c r="BC149" s="17">
        <v>0.50469637198523642</v>
      </c>
      <c r="BD149" s="17">
        <v>-10.890650663480752</v>
      </c>
      <c r="BE149" s="17">
        <v>17.941932714762821</v>
      </c>
      <c r="BF149" s="17">
        <v>-1</v>
      </c>
      <c r="BG149" s="22">
        <v>2430.9375182600775</v>
      </c>
    </row>
    <row r="150" spans="1:59" x14ac:dyDescent="0.25">
      <c r="A150">
        <v>303</v>
      </c>
      <c r="B150" t="s">
        <v>212</v>
      </c>
      <c r="C150" s="49">
        <v>0</v>
      </c>
      <c r="D150" s="22">
        <v>1684.123330078125</v>
      </c>
      <c r="E150" s="17">
        <v>151.34888685113839</v>
      </c>
      <c r="F150" s="17">
        <v>148.33563417792885</v>
      </c>
      <c r="G150" s="17">
        <v>1.4254396001347514</v>
      </c>
      <c r="H150" s="17">
        <v>11.624438980351409</v>
      </c>
      <c r="I150" s="17">
        <v>129.07293759012359</v>
      </c>
      <c r="J150" s="17">
        <v>27.116832585947712</v>
      </c>
      <c r="K150" s="17">
        <v>-1</v>
      </c>
      <c r="L150" s="17">
        <v>-1</v>
      </c>
      <c r="M150" s="17">
        <v>-1</v>
      </c>
      <c r="N150" s="17">
        <v>0.16666666666666666</v>
      </c>
      <c r="O150" s="17">
        <v>-1</v>
      </c>
      <c r="P150" s="17">
        <v>-1</v>
      </c>
      <c r="Q150" s="17">
        <v>7.8581287719652888</v>
      </c>
      <c r="R150" s="17">
        <v>-1</v>
      </c>
      <c r="S150" s="17">
        <v>2.8361797756180551</v>
      </c>
      <c r="T150" s="17">
        <v>0.29813667654340159</v>
      </c>
      <c r="U150" s="17">
        <v>1.675818476578993</v>
      </c>
      <c r="V150" s="17">
        <v>2.268979725943475</v>
      </c>
      <c r="W150" s="17">
        <v>6.6003963266163286</v>
      </c>
      <c r="X150" s="17">
        <v>9.1993852774645521</v>
      </c>
      <c r="Y150" s="17">
        <v>0</v>
      </c>
      <c r="Z150" s="17">
        <v>80.12408574031862</v>
      </c>
      <c r="AA150" s="17">
        <v>3.1635471507872372</v>
      </c>
      <c r="AB150" s="17">
        <v>5.4333495338524829</v>
      </c>
      <c r="AC150" s="17">
        <v>67.933075625470494</v>
      </c>
      <c r="AD150" s="17">
        <v>2.0947730957237414</v>
      </c>
      <c r="AE150" s="17">
        <v>0.20947730957237412</v>
      </c>
      <c r="AF150" s="17">
        <v>123.36614108272201</v>
      </c>
      <c r="AG150" s="17">
        <v>135.41896119008976</v>
      </c>
      <c r="AH150" s="17">
        <v>-1</v>
      </c>
      <c r="AI150" s="17">
        <v>-1</v>
      </c>
      <c r="AJ150" s="17">
        <v>-1</v>
      </c>
      <c r="AK150" s="17">
        <v>-1</v>
      </c>
      <c r="AL150" s="17">
        <v>-1</v>
      </c>
      <c r="AM150" s="17">
        <v>-1</v>
      </c>
      <c r="AN150" s="17">
        <v>-1</v>
      </c>
      <c r="AO150" s="17">
        <v>-1</v>
      </c>
      <c r="AP150" s="17">
        <v>-1</v>
      </c>
      <c r="AQ150" s="17">
        <v>-1</v>
      </c>
      <c r="AR150" s="17">
        <v>1.0473865478618707</v>
      </c>
      <c r="AS150" s="17">
        <v>12.568638574342447</v>
      </c>
      <c r="AT150" s="17">
        <v>20.339230146645182</v>
      </c>
      <c r="AU150" s="17">
        <v>-1</v>
      </c>
      <c r="AV150" s="17">
        <v>-1</v>
      </c>
      <c r="AW150" s="17">
        <v>-1</v>
      </c>
      <c r="AX150" s="17">
        <v>-1</v>
      </c>
      <c r="AY150" s="17">
        <v>0.20947730957237412</v>
      </c>
      <c r="AZ150" s="17">
        <v>-1.4525814357641789</v>
      </c>
      <c r="BA150" s="17">
        <v>1.9654019485846921</v>
      </c>
      <c r="BB150" s="17">
        <v>-0.5788895192127389</v>
      </c>
      <c r="BC150" s="17">
        <v>0.75837669869991797</v>
      </c>
      <c r="BD150" s="17">
        <v>-19.704013875444574</v>
      </c>
      <c r="BE150" s="17">
        <v>26.755295926726649</v>
      </c>
      <c r="BF150" s="17">
        <v>-1</v>
      </c>
      <c r="BG150" s="22">
        <v>4307.2688330096144</v>
      </c>
    </row>
    <row r="151" spans="1:59" x14ac:dyDescent="0.25">
      <c r="A151">
        <v>308</v>
      </c>
      <c r="B151" t="s">
        <v>213</v>
      </c>
      <c r="C151" s="49">
        <v>0</v>
      </c>
      <c r="D151" s="22">
        <v>1518.3515625</v>
      </c>
      <c r="E151" s="17">
        <v>87.059431113204369</v>
      </c>
      <c r="F151" s="17">
        <v>40.535987724624377</v>
      </c>
      <c r="G151" s="17">
        <v>0.64109251222146035</v>
      </c>
      <c r="H151" s="17">
        <v>5.6829142644914015</v>
      </c>
      <c r="I151" s="17">
        <v>71.66432850615611</v>
      </c>
      <c r="J151" s="17">
        <v>11.649519506145737</v>
      </c>
      <c r="K151" s="17">
        <v>-1</v>
      </c>
      <c r="L151" s="17">
        <v>-1</v>
      </c>
      <c r="M151" s="17">
        <v>-1</v>
      </c>
      <c r="N151" s="17">
        <v>0.16666666666666666</v>
      </c>
      <c r="O151" s="17">
        <v>-1</v>
      </c>
      <c r="P151" s="17">
        <v>-1</v>
      </c>
      <c r="Q151" s="17">
        <v>4.1505675016812544</v>
      </c>
      <c r="R151" s="17">
        <v>-1</v>
      </c>
      <c r="S151" s="17">
        <v>0.95207222182706108</v>
      </c>
      <c r="T151" s="17">
        <v>0.10010647975262967</v>
      </c>
      <c r="U151" s="17">
        <v>0.53249060233072565</v>
      </c>
      <c r="V151" s="17">
        <v>0.62004881583572635</v>
      </c>
      <c r="W151" s="17">
        <v>2.3068233795434292</v>
      </c>
      <c r="X151" s="17">
        <v>2.8120799629432671</v>
      </c>
      <c r="Y151" s="17">
        <v>0</v>
      </c>
      <c r="Z151" s="17">
        <v>42.989419447331727</v>
      </c>
      <c r="AA151" s="17">
        <v>1.0974347337899271</v>
      </c>
      <c r="AB151" s="17">
        <v>2.136974464852472</v>
      </c>
      <c r="AC151" s="17">
        <v>30.033470331338453</v>
      </c>
      <c r="AD151" s="17">
        <v>0.66561325291340701</v>
      </c>
      <c r="AE151" s="17">
        <v>6.6561325291340706E-2</v>
      </c>
      <c r="AF151" s="17">
        <v>66.937031981261143</v>
      </c>
      <c r="AG151" s="17">
        <v>37.006221592705018</v>
      </c>
      <c r="AH151" s="17">
        <v>-1</v>
      </c>
      <c r="AI151" s="17">
        <v>-1</v>
      </c>
      <c r="AJ151" s="17">
        <v>-1</v>
      </c>
      <c r="AK151" s="17">
        <v>-1</v>
      </c>
      <c r="AL151" s="17">
        <v>-1</v>
      </c>
      <c r="AM151" s="17">
        <v>-1</v>
      </c>
      <c r="AN151" s="17">
        <v>-1</v>
      </c>
      <c r="AO151" s="17">
        <v>-1</v>
      </c>
      <c r="AP151" s="17">
        <v>-1</v>
      </c>
      <c r="AQ151" s="17">
        <v>-1</v>
      </c>
      <c r="AR151" s="17">
        <v>0.3328066264567035</v>
      </c>
      <c r="AS151" s="17">
        <v>3.9936795174804423</v>
      </c>
      <c r="AT151" s="17">
        <v>9.1917833727245757</v>
      </c>
      <c r="AU151" s="17">
        <v>-1</v>
      </c>
      <c r="AV151" s="17">
        <v>-1</v>
      </c>
      <c r="AW151" s="17">
        <v>-1</v>
      </c>
      <c r="AX151" s="17">
        <v>-1</v>
      </c>
      <c r="AY151" s="17">
        <v>6.6561325291340706E-2</v>
      </c>
      <c r="AZ151" s="17">
        <v>-0.21060946302123013</v>
      </c>
      <c r="BA151" s="17">
        <v>0.72342997584174307</v>
      </c>
      <c r="BB151" s="17">
        <v>-9.2975172657225116E-2</v>
      </c>
      <c r="BC151" s="17">
        <v>0.27246235214440451</v>
      </c>
      <c r="BD151" s="17">
        <v>-2.8223751549361316</v>
      </c>
      <c r="BE151" s="17">
        <v>9.8736572062181907</v>
      </c>
      <c r="BF151" s="17">
        <v>-1</v>
      </c>
      <c r="BG151" s="22">
        <v>1442.0912513883607</v>
      </c>
    </row>
    <row r="152" spans="1:59" x14ac:dyDescent="0.25">
      <c r="A152">
        <v>313</v>
      </c>
      <c r="B152" t="s">
        <v>214</v>
      </c>
      <c r="C152" s="49">
        <v>0</v>
      </c>
      <c r="D152" s="22">
        <v>1441.6890429687498</v>
      </c>
      <c r="E152" s="17">
        <v>-10.52139121900737</v>
      </c>
      <c r="F152" s="17">
        <v>-123.08614948734611</v>
      </c>
      <c r="G152" s="17">
        <v>-0.54941739261342648</v>
      </c>
      <c r="H152" s="17">
        <v>-3.3353432557489118</v>
      </c>
      <c r="I152" s="17">
        <v>-15.472500061776209</v>
      </c>
      <c r="J152" s="17">
        <v>-11.827318371426784</v>
      </c>
      <c r="K152" s="17">
        <v>-1</v>
      </c>
      <c r="L152" s="17">
        <v>-1</v>
      </c>
      <c r="M152" s="17">
        <v>-1</v>
      </c>
      <c r="N152" s="17">
        <v>0.16666666666666666</v>
      </c>
      <c r="O152" s="17">
        <v>-1</v>
      </c>
      <c r="P152" s="17">
        <v>-1</v>
      </c>
      <c r="Q152" s="17">
        <v>-1.4769008513896389</v>
      </c>
      <c r="R152" s="17">
        <v>-1</v>
      </c>
      <c r="S152" s="17">
        <v>-1.9076932303911733</v>
      </c>
      <c r="T152" s="17">
        <v>-0.20047079575308188</v>
      </c>
      <c r="U152" s="17">
        <v>-1.2028931069243431</v>
      </c>
      <c r="V152" s="17">
        <v>-1.8827571626938899</v>
      </c>
      <c r="W152" s="17">
        <v>-4.2101143376862655</v>
      </c>
      <c r="X152" s="17">
        <v>-6.8827992038456287</v>
      </c>
      <c r="Y152" s="17">
        <v>0</v>
      </c>
      <c r="Z152" s="17">
        <v>-13.37489772270462</v>
      </c>
      <c r="AA152" s="17">
        <v>-2.0385841726888421</v>
      </c>
      <c r="AB152" s="17">
        <v>-2.8663808483365436</v>
      </c>
      <c r="AC152" s="17">
        <v>-27.491898459199952</v>
      </c>
      <c r="AD152" s="17">
        <v>-1.5036163836554288</v>
      </c>
      <c r="AE152" s="17">
        <v>-0.15036163836554289</v>
      </c>
      <c r="AF152" s="17">
        <v>-18.713076677935284</v>
      </c>
      <c r="AG152" s="17">
        <v>-112.36813455404096</v>
      </c>
      <c r="AH152" s="17">
        <v>-1</v>
      </c>
      <c r="AI152" s="17">
        <v>-1</v>
      </c>
      <c r="AJ152" s="17">
        <v>-1</v>
      </c>
      <c r="AK152" s="17">
        <v>-1</v>
      </c>
      <c r="AL152" s="17">
        <v>-1</v>
      </c>
      <c r="AM152" s="17">
        <v>-1</v>
      </c>
      <c r="AN152" s="17">
        <v>-1</v>
      </c>
      <c r="AO152" s="17">
        <v>-1</v>
      </c>
      <c r="AP152" s="17">
        <v>-1</v>
      </c>
      <c r="AQ152" s="17">
        <v>-1</v>
      </c>
      <c r="AR152" s="17">
        <v>-0.75180819182771441</v>
      </c>
      <c r="AS152" s="17">
        <v>-9.0216983019325738</v>
      </c>
      <c r="AT152" s="17">
        <v>-7.7282077925123449</v>
      </c>
      <c r="AU152" s="17">
        <v>-1</v>
      </c>
      <c r="AV152" s="17">
        <v>-1</v>
      </c>
      <c r="AW152" s="17">
        <v>-1</v>
      </c>
      <c r="AX152" s="17">
        <v>-1</v>
      </c>
      <c r="AY152" s="17">
        <v>-0.15036163836554289</v>
      </c>
      <c r="AZ152" s="17">
        <v>1.6744997671430322</v>
      </c>
      <c r="BA152" s="17">
        <v>-1.1616792543225196</v>
      </c>
      <c r="BB152" s="17">
        <v>0.64456290377617931</v>
      </c>
      <c r="BC152" s="17">
        <v>-0.46507572428899957</v>
      </c>
      <c r="BD152" s="17">
        <v>22.801176479683107</v>
      </c>
      <c r="BE152" s="17">
        <v>-15.749894428401078</v>
      </c>
      <c r="BF152" s="17">
        <v>-1</v>
      </c>
      <c r="BG152" s="22">
        <v>-8.0694811368245993</v>
      </c>
    </row>
    <row r="153" spans="1:59" x14ac:dyDescent="0.25">
      <c r="A153">
        <v>314</v>
      </c>
      <c r="B153" t="s">
        <v>215</v>
      </c>
      <c r="C153" s="49">
        <v>0</v>
      </c>
      <c r="D153" s="22">
        <v>1598.5757617187501</v>
      </c>
      <c r="E153" s="17">
        <v>127.20300870536843</v>
      </c>
      <c r="F153" s="17">
        <v>107.84816858125373</v>
      </c>
      <c r="G153" s="17">
        <v>1.1308539796568817</v>
      </c>
      <c r="H153" s="17">
        <v>9.3929170279173722</v>
      </c>
      <c r="I153" s="17">
        <v>107.51137257843376</v>
      </c>
      <c r="J153" s="17">
        <v>21.307608466991532</v>
      </c>
      <c r="K153" s="17">
        <v>-1</v>
      </c>
      <c r="L153" s="17">
        <v>-1</v>
      </c>
      <c r="M153" s="17">
        <v>-1</v>
      </c>
      <c r="N153" s="17">
        <v>0.16666666666666666</v>
      </c>
      <c r="O153" s="17">
        <v>-1</v>
      </c>
      <c r="P153" s="17">
        <v>-1</v>
      </c>
      <c r="Q153" s="17">
        <v>6.4656403518551819</v>
      </c>
      <c r="R153" s="17">
        <v>-1</v>
      </c>
      <c r="S153" s="17">
        <v>2.1285453605312488</v>
      </c>
      <c r="T153" s="17">
        <v>0.22376035859191162</v>
      </c>
      <c r="U153" s="17">
        <v>1.2464066046727338</v>
      </c>
      <c r="V153" s="17">
        <v>1.6496731169630781</v>
      </c>
      <c r="W153" s="17">
        <v>4.987813236589874</v>
      </c>
      <c r="X153" s="17">
        <v>6.8004367401967531</v>
      </c>
      <c r="Y153" s="17">
        <v>0</v>
      </c>
      <c r="Z153" s="17">
        <v>66.177022151083349</v>
      </c>
      <c r="AA153" s="17">
        <v>2.3875552235940698</v>
      </c>
      <c r="AB153" s="17">
        <v>4.1952947109390593</v>
      </c>
      <c r="AC153" s="17">
        <v>53.698715718377315</v>
      </c>
      <c r="AD153" s="17">
        <v>1.5580082558409172</v>
      </c>
      <c r="AE153" s="17">
        <v>0.15580082558409172</v>
      </c>
      <c r="AF153" s="17">
        <v>102.17245735031689</v>
      </c>
      <c r="AG153" s="17">
        <v>98.457036547325572</v>
      </c>
      <c r="AH153" s="17">
        <v>-1</v>
      </c>
      <c r="AI153" s="17">
        <v>-1</v>
      </c>
      <c r="AJ153" s="17">
        <v>-1</v>
      </c>
      <c r="AK153" s="17">
        <v>-1</v>
      </c>
      <c r="AL153" s="17">
        <v>-1</v>
      </c>
      <c r="AM153" s="17">
        <v>-1</v>
      </c>
      <c r="AN153" s="17">
        <v>-1</v>
      </c>
      <c r="AO153" s="17">
        <v>-1</v>
      </c>
      <c r="AP153" s="17">
        <v>-1</v>
      </c>
      <c r="AQ153" s="17">
        <v>-1</v>
      </c>
      <c r="AR153" s="17">
        <v>0.77900412792045859</v>
      </c>
      <c r="AS153" s="17">
        <v>9.3480495350455008</v>
      </c>
      <c r="AT153" s="17">
        <v>16.15246439555915</v>
      </c>
      <c r="AU153" s="17">
        <v>-1</v>
      </c>
      <c r="AV153" s="17">
        <v>-1</v>
      </c>
      <c r="AW153" s="17">
        <v>-1</v>
      </c>
      <c r="AX153" s="17">
        <v>-1</v>
      </c>
      <c r="AY153" s="17">
        <v>0.15580082558409172</v>
      </c>
      <c r="AZ153" s="17">
        <v>-0.98612074528087112</v>
      </c>
      <c r="BA153" s="17">
        <v>1.4989412581013843</v>
      </c>
      <c r="BB153" s="17">
        <v>-0.39638947365257859</v>
      </c>
      <c r="BC153" s="17">
        <v>0.57587665313975789</v>
      </c>
      <c r="BD153" s="17">
        <v>-13.363596356467333</v>
      </c>
      <c r="BE153" s="17">
        <v>20.414878407749406</v>
      </c>
      <c r="BF153" s="17">
        <v>-1</v>
      </c>
      <c r="BG153" s="22">
        <v>1979.3491347324123</v>
      </c>
    </row>
    <row r="154" spans="1:59" x14ac:dyDescent="0.25">
      <c r="A154">
        <v>316</v>
      </c>
      <c r="B154" t="s">
        <v>2901</v>
      </c>
      <c r="C154" s="49">
        <v>0</v>
      </c>
      <c r="D154" s="22">
        <v>1561.656513671875</v>
      </c>
      <c r="E154" s="17">
        <v>93.088810442838806</v>
      </c>
      <c r="F154" s="17">
        <v>50.645965365700327</v>
      </c>
      <c r="G154" s="17">
        <v>0.71465241508330624</v>
      </c>
      <c r="H154" s="17">
        <v>6.2401394874633969</v>
      </c>
      <c r="I154" s="17">
        <v>77.04838841117251</v>
      </c>
      <c r="J154" s="17">
        <v>13.10011971263209</v>
      </c>
      <c r="K154" s="17">
        <v>-1</v>
      </c>
      <c r="L154" s="17">
        <v>-1</v>
      </c>
      <c r="M154" s="17">
        <v>-1</v>
      </c>
      <c r="N154" s="17">
        <v>0.16666666666666666</v>
      </c>
      <c r="O154" s="17">
        <v>-1</v>
      </c>
      <c r="P154" s="17">
        <v>-1</v>
      </c>
      <c r="Q154" s="17">
        <v>4.4982807157661195</v>
      </c>
      <c r="R154" s="17">
        <v>-1</v>
      </c>
      <c r="S154" s="17">
        <v>1.1287730355023671</v>
      </c>
      <c r="T154" s="17">
        <v>0.11867871934415572</v>
      </c>
      <c r="U154" s="17">
        <v>0.63971747760694353</v>
      </c>
      <c r="V154" s="17">
        <v>0.77469361460220065</v>
      </c>
      <c r="W154" s="17">
        <v>2.7094956324068797</v>
      </c>
      <c r="X154" s="17">
        <v>3.4111126689040225</v>
      </c>
      <c r="Y154" s="17">
        <v>0</v>
      </c>
      <c r="Z154" s="17">
        <v>46.472089922448163</v>
      </c>
      <c r="AA154" s="17">
        <v>1.291204852960405</v>
      </c>
      <c r="AB154" s="17">
        <v>2.4461246275909576</v>
      </c>
      <c r="AC154" s="17">
        <v>33.587880524095937</v>
      </c>
      <c r="AD154" s="17">
        <v>0.7996468470086795</v>
      </c>
      <c r="AE154" s="17">
        <v>7.9964684700867941E-2</v>
      </c>
      <c r="AF154" s="17">
        <v>72.22922959128509</v>
      </c>
      <c r="AG154" s="17">
        <v>46.235849236776851</v>
      </c>
      <c r="AH154" s="17">
        <v>-1</v>
      </c>
      <c r="AI154" s="17">
        <v>-1</v>
      </c>
      <c r="AJ154" s="17">
        <v>-1</v>
      </c>
      <c r="AK154" s="17">
        <v>-1</v>
      </c>
      <c r="AL154" s="17">
        <v>-1</v>
      </c>
      <c r="AM154" s="17">
        <v>-1</v>
      </c>
      <c r="AN154" s="17">
        <v>-1</v>
      </c>
      <c r="AO154" s="17">
        <v>-1</v>
      </c>
      <c r="AP154" s="17">
        <v>-1</v>
      </c>
      <c r="AQ154" s="17">
        <v>-1</v>
      </c>
      <c r="AR154" s="17">
        <v>0.39982342350433975</v>
      </c>
      <c r="AS154" s="17">
        <v>4.7978810820520765</v>
      </c>
      <c r="AT154" s="17">
        <v>10.2372454066677</v>
      </c>
      <c r="AU154" s="17">
        <v>-1</v>
      </c>
      <c r="AV154" s="17">
        <v>-1</v>
      </c>
      <c r="AW154" s="17">
        <v>-1</v>
      </c>
      <c r="AX154" s="17">
        <v>-1</v>
      </c>
      <c r="AY154" s="17">
        <v>7.9964684700867941E-2</v>
      </c>
      <c r="AZ154" s="17">
        <v>-0.32708766390951599</v>
      </c>
      <c r="BA154" s="17">
        <v>0.83990817673002893</v>
      </c>
      <c r="BB154" s="17">
        <v>-0.13854659464961777</v>
      </c>
      <c r="BC154" s="17">
        <v>0.31803377413679712</v>
      </c>
      <c r="BD154" s="17">
        <v>-4.4056177315524891</v>
      </c>
      <c r="BE154" s="17">
        <v>11.456899782834549</v>
      </c>
      <c r="BF154" s="17">
        <v>-1</v>
      </c>
      <c r="BG154" s="22">
        <v>1500.5279623097772</v>
      </c>
    </row>
    <row r="155" spans="1:59" x14ac:dyDescent="0.25">
      <c r="A155">
        <v>319</v>
      </c>
      <c r="B155" t="s">
        <v>216</v>
      </c>
      <c r="C155" s="49">
        <v>0</v>
      </c>
      <c r="D155" s="22">
        <v>1585.3541210937501</v>
      </c>
      <c r="E155" s="17">
        <v>72.212682565218756</v>
      </c>
      <c r="F155" s="17">
        <v>15.641170587300268</v>
      </c>
      <c r="G155" s="17">
        <v>0.45995854779559187</v>
      </c>
      <c r="H155" s="17">
        <v>4.3108024238250415</v>
      </c>
      <c r="I155" s="17">
        <v>58.406615032368684</v>
      </c>
      <c r="J155" s="17">
        <v>8.0775603820107023</v>
      </c>
      <c r="K155" s="17">
        <v>-1</v>
      </c>
      <c r="L155" s="17">
        <v>-1</v>
      </c>
      <c r="M155" s="17">
        <v>-1</v>
      </c>
      <c r="N155" s="17">
        <v>0.16666666666666666</v>
      </c>
      <c r="O155" s="17">
        <v>-1</v>
      </c>
      <c r="P155" s="17">
        <v>-1</v>
      </c>
      <c r="Q155" s="17">
        <v>3.2943582015039361</v>
      </c>
      <c r="R155" s="17">
        <v>-1</v>
      </c>
      <c r="S155" s="17">
        <v>0.51696399502044099</v>
      </c>
      <c r="T155" s="17">
        <v>5.4374181930019735E-2</v>
      </c>
      <c r="U155" s="17">
        <v>0.26845505774528589</v>
      </c>
      <c r="V155" s="17">
        <v>0.23925133801658197</v>
      </c>
      <c r="W155" s="17">
        <v>1.3152828977345015</v>
      </c>
      <c r="X155" s="17">
        <v>1.3370213422812365</v>
      </c>
      <c r="Y155" s="17">
        <v>0</v>
      </c>
      <c r="Z155" s="17">
        <v>34.413688846768849</v>
      </c>
      <c r="AA155" s="17">
        <v>0.62029503529765917</v>
      </c>
      <c r="AB155" s="17">
        <v>1.3757228535650783</v>
      </c>
      <c r="AC155" s="17">
        <v>21.28108779191264</v>
      </c>
      <c r="AD155" s="17">
        <v>0.33556882218160733</v>
      </c>
      <c r="AE155" s="17">
        <v>3.3556882218160736E-2</v>
      </c>
      <c r="AF155" s="17">
        <v>53.905520297115736</v>
      </c>
      <c r="AG155" s="17">
        <v>14.279179001510252</v>
      </c>
      <c r="AH155" s="17">
        <v>-1</v>
      </c>
      <c r="AI155" s="17">
        <v>-1</v>
      </c>
      <c r="AJ155" s="17">
        <v>-1</v>
      </c>
      <c r="AK155" s="17">
        <v>-1</v>
      </c>
      <c r="AL155" s="17">
        <v>-1</v>
      </c>
      <c r="AM155" s="17">
        <v>-1</v>
      </c>
      <c r="AN155" s="17">
        <v>-1</v>
      </c>
      <c r="AO155" s="17">
        <v>-1</v>
      </c>
      <c r="AP155" s="17">
        <v>-1</v>
      </c>
      <c r="AQ155" s="17">
        <v>-1</v>
      </c>
      <c r="AR155" s="17">
        <v>0.16778441109080366</v>
      </c>
      <c r="AS155" s="17">
        <v>2.013412933089644</v>
      </c>
      <c r="AT155" s="17">
        <v>6.6174368130165373</v>
      </c>
      <c r="AU155" s="17">
        <v>-1</v>
      </c>
      <c r="AV155" s="17">
        <v>-1</v>
      </c>
      <c r="AW155" s="17">
        <v>-1</v>
      </c>
      <c r="AX155" s="17">
        <v>-1</v>
      </c>
      <c r="AY155" s="17">
        <v>3.3556882218160736E-2</v>
      </c>
      <c r="AZ155" s="17">
        <v>7.6206553249383774E-2</v>
      </c>
      <c r="BA155" s="17">
        <v>0.43661395957112914</v>
      </c>
      <c r="BB155" s="17">
        <v>1.9239933791586811E-2</v>
      </c>
      <c r="BC155" s="17">
        <v>0.16024724569559262</v>
      </c>
      <c r="BD155" s="17">
        <v>1.0762026489110634</v>
      </c>
      <c r="BE155" s="17">
        <v>5.9750794023709908</v>
      </c>
      <c r="BF155" s="17">
        <v>-1</v>
      </c>
      <c r="BG155" s="22">
        <v>1018.9521088938609</v>
      </c>
    </row>
    <row r="156" spans="1:59" x14ac:dyDescent="0.25">
      <c r="A156">
        <v>321</v>
      </c>
      <c r="B156" t="s">
        <v>217</v>
      </c>
      <c r="C156" s="49">
        <v>0</v>
      </c>
      <c r="D156" s="22">
        <v>1530.177001953125</v>
      </c>
      <c r="E156" s="17">
        <v>36.354519388454698</v>
      </c>
      <c r="F156" s="17">
        <v>-44.485288231657023</v>
      </c>
      <c r="G156" s="17">
        <v>2.2480184621035126E-2</v>
      </c>
      <c r="H156" s="17">
        <v>0.99685054268672646</v>
      </c>
      <c r="I156" s="17">
        <v>26.386321056395456</v>
      </c>
      <c r="J156" s="17">
        <v>-0.54950652896918051</v>
      </c>
      <c r="K156" s="17">
        <v>-1</v>
      </c>
      <c r="L156" s="17">
        <v>-1</v>
      </c>
      <c r="M156" s="17">
        <v>-1</v>
      </c>
      <c r="N156" s="17">
        <v>0.16666666666666666</v>
      </c>
      <c r="O156" s="17">
        <v>-1</v>
      </c>
      <c r="P156" s="17">
        <v>-1</v>
      </c>
      <c r="Q156" s="17">
        <v>1.2264244246240905</v>
      </c>
      <c r="R156" s="17">
        <v>-1</v>
      </c>
      <c r="S156" s="17">
        <v>-0.53391807157865523</v>
      </c>
      <c r="T156" s="17">
        <v>-5.6079375794847591E-2</v>
      </c>
      <c r="U156" s="17">
        <v>-0.36924885510875438</v>
      </c>
      <c r="V156" s="17">
        <v>-0.68045832452712252</v>
      </c>
      <c r="W156" s="17">
        <v>-1.079505447885849</v>
      </c>
      <c r="X156" s="17">
        <v>-2.2255696549353288</v>
      </c>
      <c r="Y156" s="17">
        <v>0</v>
      </c>
      <c r="Z156" s="17">
        <v>13.701413277403525</v>
      </c>
      <c r="AA156" s="17">
        <v>-0.53210227993599402</v>
      </c>
      <c r="AB156" s="17">
        <v>-0.46286721939884889</v>
      </c>
      <c r="AC156" s="17">
        <v>0.14215893689585357</v>
      </c>
      <c r="AD156" s="17">
        <v>-0.46156106888594295</v>
      </c>
      <c r="AE156" s="17">
        <v>-4.6156106888594298E-2</v>
      </c>
      <c r="AF156" s="17">
        <v>22.431553394551457</v>
      </c>
      <c r="AG156" s="17">
        <v>-40.611627502443127</v>
      </c>
      <c r="AH156" s="17">
        <v>-1</v>
      </c>
      <c r="AI156" s="17">
        <v>-1</v>
      </c>
      <c r="AJ156" s="17">
        <v>-1</v>
      </c>
      <c r="AK156" s="17">
        <v>-1</v>
      </c>
      <c r="AL156" s="17">
        <v>-1</v>
      </c>
      <c r="AM156" s="17">
        <v>-1</v>
      </c>
      <c r="AN156" s="17">
        <v>-1</v>
      </c>
      <c r="AO156" s="17">
        <v>-1</v>
      </c>
      <c r="AP156" s="17">
        <v>-1</v>
      </c>
      <c r="AQ156" s="17">
        <v>-1</v>
      </c>
      <c r="AR156" s="17">
        <v>-0.23078053444297147</v>
      </c>
      <c r="AS156" s="17">
        <v>-2.7693664133156579</v>
      </c>
      <c r="AT156" s="17">
        <v>0.39982366268964498</v>
      </c>
      <c r="AU156" s="17">
        <v>-1</v>
      </c>
      <c r="AV156" s="17">
        <v>-1</v>
      </c>
      <c r="AW156" s="17">
        <v>-1</v>
      </c>
      <c r="AX156" s="17">
        <v>-1</v>
      </c>
      <c r="AY156" s="17">
        <v>-4.6156106888594298E-2</v>
      </c>
      <c r="AZ156" s="17">
        <v>0.7689303156206746</v>
      </c>
      <c r="BA156" s="17">
        <v>-0.25610980280016188</v>
      </c>
      <c r="BB156" s="17">
        <v>0.290264096754554</v>
      </c>
      <c r="BC156" s="17">
        <v>-0.11077691726737444</v>
      </c>
      <c r="BD156" s="17">
        <v>10.492125508777278</v>
      </c>
      <c r="BE156" s="17">
        <v>-3.4408434574952347</v>
      </c>
      <c r="BF156" s="17">
        <v>-1</v>
      </c>
      <c r="BG156" s="22">
        <v>3396.4558610070717</v>
      </c>
    </row>
    <row r="157" spans="1:59" x14ac:dyDescent="0.25">
      <c r="A157">
        <v>322</v>
      </c>
      <c r="B157" t="s">
        <v>218</v>
      </c>
      <c r="C157" s="49">
        <v>0</v>
      </c>
      <c r="D157" s="22">
        <v>1449.9923339843751</v>
      </c>
      <c r="E157" s="17">
        <v>31.080154831620376</v>
      </c>
      <c r="F157" s="17">
        <v>-53.329267823120432</v>
      </c>
      <c r="G157" s="17">
        <v>-4.1868353304213957E-2</v>
      </c>
      <c r="H157" s="17">
        <v>0.50940253095319088</v>
      </c>
      <c r="I157" s="17">
        <v>21.676467324798672</v>
      </c>
      <c r="J157" s="17">
        <v>-1.8184587538894936</v>
      </c>
      <c r="K157" s="17">
        <v>-1</v>
      </c>
      <c r="L157" s="17">
        <v>-1</v>
      </c>
      <c r="M157" s="17">
        <v>-1</v>
      </c>
      <c r="N157" s="17">
        <v>0.16666666666666666</v>
      </c>
      <c r="O157" s="17">
        <v>-1</v>
      </c>
      <c r="P157" s="17">
        <v>-1</v>
      </c>
      <c r="Q157" s="17">
        <v>0.92225277576162745</v>
      </c>
      <c r="R157" s="17">
        <v>-1</v>
      </c>
      <c r="S157" s="17">
        <v>-0.68849194359100463</v>
      </c>
      <c r="T157" s="17">
        <v>-7.2325950589225169E-2</v>
      </c>
      <c r="U157" s="17">
        <v>-0.46304849841818724</v>
      </c>
      <c r="V157" s="17">
        <v>-0.81573809395607966</v>
      </c>
      <c r="W157" s="17">
        <v>-1.431754019821756</v>
      </c>
      <c r="X157" s="17">
        <v>-2.7495899064353315</v>
      </c>
      <c r="Y157" s="17">
        <v>0</v>
      </c>
      <c r="Z157" s="17">
        <v>10.654851979326903</v>
      </c>
      <c r="AA157" s="17">
        <v>-0.7016079940155715</v>
      </c>
      <c r="AB157" s="17">
        <v>-0.7333047838548058</v>
      </c>
      <c r="AC157" s="17">
        <v>-2.9671586422764857</v>
      </c>
      <c r="AD157" s="17">
        <v>-0.57881062302273401</v>
      </c>
      <c r="AE157" s="17">
        <v>-5.7881062302273405E-2</v>
      </c>
      <c r="AF157" s="17">
        <v>17.802058719223744</v>
      </c>
      <c r="AG157" s="17">
        <v>-48.685496844085982</v>
      </c>
      <c r="AH157" s="17">
        <v>-1</v>
      </c>
      <c r="AI157" s="17">
        <v>-1</v>
      </c>
      <c r="AJ157" s="17">
        <v>-1</v>
      </c>
      <c r="AK157" s="17">
        <v>-1</v>
      </c>
      <c r="AL157" s="17">
        <v>-1</v>
      </c>
      <c r="AM157" s="17">
        <v>-1</v>
      </c>
      <c r="AN157" s="17">
        <v>-1</v>
      </c>
      <c r="AO157" s="17">
        <v>-1</v>
      </c>
      <c r="AP157" s="17">
        <v>-1</v>
      </c>
      <c r="AQ157" s="17">
        <v>-1</v>
      </c>
      <c r="AR157" s="17">
        <v>-0.289405311511367</v>
      </c>
      <c r="AS157" s="17">
        <v>-3.4728637381364038</v>
      </c>
      <c r="AT157" s="17">
        <v>-0.51472285957732478</v>
      </c>
      <c r="AU157" s="17">
        <v>-1</v>
      </c>
      <c r="AV157" s="17">
        <v>-1</v>
      </c>
      <c r="AW157" s="17">
        <v>-1</v>
      </c>
      <c r="AX157" s="17">
        <v>-1</v>
      </c>
      <c r="AY157" s="17">
        <v>-5.7881062302273405E-2</v>
      </c>
      <c r="AZ157" s="17">
        <v>0.87082280916299926</v>
      </c>
      <c r="BA157" s="17">
        <v>-0.35800229634248643</v>
      </c>
      <c r="BB157" s="17">
        <v>0.330128945161063</v>
      </c>
      <c r="BC157" s="17">
        <v>-0.15064176567388338</v>
      </c>
      <c r="BD157" s="17">
        <v>11.877110276601242</v>
      </c>
      <c r="BE157" s="17">
        <v>-4.8258282253191993</v>
      </c>
      <c r="BF157" s="17">
        <v>-1</v>
      </c>
      <c r="BG157" s="22">
        <v>4.0738718606371549</v>
      </c>
    </row>
    <row r="158" spans="1:59" x14ac:dyDescent="0.25">
      <c r="A158">
        <v>323</v>
      </c>
      <c r="B158" t="s">
        <v>2902</v>
      </c>
      <c r="C158" s="49">
        <v>0</v>
      </c>
      <c r="D158" s="22">
        <v>1450</v>
      </c>
      <c r="E158" s="17">
        <v>42.510834345099084</v>
      </c>
      <c r="F158" s="17">
        <v>-34.162466733731819</v>
      </c>
      <c r="G158" s="17">
        <v>9.7588733186206644E-2</v>
      </c>
      <c r="H158" s="17">
        <v>1.5658069454695622</v>
      </c>
      <c r="I158" s="17">
        <v>31.883730774475264</v>
      </c>
      <c r="J158" s="17">
        <v>0.93163294809285269</v>
      </c>
      <c r="K158" s="17">
        <v>-1</v>
      </c>
      <c r="L158" s="17">
        <v>-1</v>
      </c>
      <c r="M158" s="17">
        <v>-1</v>
      </c>
      <c r="N158" s="17">
        <v>0.16666666666666666</v>
      </c>
      <c r="O158" s="17">
        <v>-1</v>
      </c>
      <c r="P158" s="17">
        <v>-1</v>
      </c>
      <c r="Q158" s="17">
        <v>1.5814579933319561</v>
      </c>
      <c r="R158" s="17">
        <v>-1</v>
      </c>
      <c r="S158" s="17">
        <v>-0.35349720193228051</v>
      </c>
      <c r="T158" s="17">
        <v>-3.7116137603193253E-2</v>
      </c>
      <c r="U158" s="17">
        <v>-0.25976454836216811</v>
      </c>
      <c r="V158" s="17">
        <v>-0.52255781179374472</v>
      </c>
      <c r="W158" s="17">
        <v>-0.66835579592337224</v>
      </c>
      <c r="X158" s="17">
        <v>-1.6139256024373154</v>
      </c>
      <c r="Y158" s="17">
        <v>0</v>
      </c>
      <c r="Z158" s="17">
        <v>17.257403896478259</v>
      </c>
      <c r="AA158" s="17">
        <v>-0.33425274724250115</v>
      </c>
      <c r="AB158" s="17">
        <v>-0.1472085642265627</v>
      </c>
      <c r="AC158" s="17">
        <v>3.7713995992259974</v>
      </c>
      <c r="AD158" s="17">
        <v>-0.32470568545271017</v>
      </c>
      <c r="AE158" s="17">
        <v>-3.2470568545271014E-2</v>
      </c>
      <c r="AF158" s="17">
        <v>27.835166854393844</v>
      </c>
      <c r="AG158" s="17">
        <v>-31.187689879181502</v>
      </c>
      <c r="AH158" s="17">
        <v>-1</v>
      </c>
      <c r="AI158" s="17">
        <v>-1</v>
      </c>
      <c r="AJ158" s="17">
        <v>-1</v>
      </c>
      <c r="AK158" s="17">
        <v>-1</v>
      </c>
      <c r="AL158" s="17">
        <v>-1</v>
      </c>
      <c r="AM158" s="17">
        <v>-1</v>
      </c>
      <c r="AN158" s="17">
        <v>-1</v>
      </c>
      <c r="AO158" s="17">
        <v>-1</v>
      </c>
      <c r="AP158" s="17">
        <v>-1</v>
      </c>
      <c r="AQ158" s="17">
        <v>-1</v>
      </c>
      <c r="AR158" s="17">
        <v>-0.16235284272635508</v>
      </c>
      <c r="AS158" s="17">
        <v>-1.948234112716261</v>
      </c>
      <c r="AT158" s="17">
        <v>1.4672956534688604</v>
      </c>
      <c r="AU158" s="17">
        <v>-1</v>
      </c>
      <c r="AV158" s="17">
        <v>-1</v>
      </c>
      <c r="AW158" s="17">
        <v>-1</v>
      </c>
      <c r="AX158" s="17">
        <v>-1</v>
      </c>
      <c r="AY158" s="17">
        <v>-3.2470568545271014E-2</v>
      </c>
      <c r="AZ158" s="17">
        <v>0.64999991647873501</v>
      </c>
      <c r="BA158" s="17">
        <v>-0.13717940365822218</v>
      </c>
      <c r="BB158" s="17">
        <v>0.24373326638725484</v>
      </c>
      <c r="BC158" s="17">
        <v>-6.4246086900075286E-2</v>
      </c>
      <c r="BD158" s="17">
        <v>8.8755511614786737</v>
      </c>
      <c r="BE158" s="17">
        <v>-1.8242691101966289</v>
      </c>
      <c r="BF158" s="17">
        <v>-1</v>
      </c>
      <c r="BG158" s="22">
        <v>0</v>
      </c>
    </row>
    <row r="159" spans="1:59" x14ac:dyDescent="0.25">
      <c r="A159">
        <v>329</v>
      </c>
      <c r="B159" t="s">
        <v>219</v>
      </c>
      <c r="C159" s="49">
        <v>0</v>
      </c>
      <c r="D159" s="22">
        <v>1602.058076171875</v>
      </c>
      <c r="E159" s="17">
        <v>111.38150747236438</v>
      </c>
      <c r="F159" s="17">
        <v>81.31889998344856</v>
      </c>
      <c r="G159" s="17">
        <v>0.93782779400819805</v>
      </c>
      <c r="H159" s="17">
        <v>7.9307201631454056</v>
      </c>
      <c r="I159" s="17">
        <v>93.383233383889248</v>
      </c>
      <c r="J159" s="17">
        <v>17.501134914611587</v>
      </c>
      <c r="K159" s="17">
        <v>-1</v>
      </c>
      <c r="L159" s="17">
        <v>-1</v>
      </c>
      <c r="M159" s="17">
        <v>-1</v>
      </c>
      <c r="N159" s="17">
        <v>0.16666666666666666</v>
      </c>
      <c r="O159" s="17">
        <v>-1</v>
      </c>
      <c r="P159" s="17">
        <v>-1</v>
      </c>
      <c r="Q159" s="17">
        <v>5.5532172408499809</v>
      </c>
      <c r="R159" s="17">
        <v>-1</v>
      </c>
      <c r="S159" s="17">
        <v>1.6648704134772576</v>
      </c>
      <c r="T159" s="17">
        <v>0.175025539378805</v>
      </c>
      <c r="U159" s="17">
        <v>0.96503599475678514</v>
      </c>
      <c r="V159" s="17">
        <v>1.2438746523788666</v>
      </c>
      <c r="W159" s="17">
        <v>3.9311738717612781</v>
      </c>
      <c r="X159" s="17">
        <v>5.2285341980253897</v>
      </c>
      <c r="Y159" s="17">
        <v>0</v>
      </c>
      <c r="Z159" s="17">
        <v>57.038258075421467</v>
      </c>
      <c r="AA159" s="17">
        <v>1.8790892585639787</v>
      </c>
      <c r="AB159" s="17">
        <v>3.3840636681499654</v>
      </c>
      <c r="AC159" s="17">
        <v>44.371701746820754</v>
      </c>
      <c r="AD159" s="17">
        <v>1.2062949934459815</v>
      </c>
      <c r="AE159" s="17">
        <v>0.12062949934459814</v>
      </c>
      <c r="AF159" s="17">
        <v>88.285371062552727</v>
      </c>
      <c r="AG159" s="17">
        <v>74.237866187098049</v>
      </c>
      <c r="AH159" s="17">
        <v>-1</v>
      </c>
      <c r="AI159" s="17">
        <v>-1</v>
      </c>
      <c r="AJ159" s="17">
        <v>-1</v>
      </c>
      <c r="AK159" s="17">
        <v>-1</v>
      </c>
      <c r="AL159" s="17">
        <v>-1</v>
      </c>
      <c r="AM159" s="17">
        <v>-1</v>
      </c>
      <c r="AN159" s="17">
        <v>-1</v>
      </c>
      <c r="AO159" s="17">
        <v>-1</v>
      </c>
      <c r="AP159" s="17">
        <v>-1</v>
      </c>
      <c r="AQ159" s="17">
        <v>-1</v>
      </c>
      <c r="AR159" s="17">
        <v>0.60314749672299073</v>
      </c>
      <c r="AS159" s="17">
        <v>7.2377699606758883</v>
      </c>
      <c r="AT159" s="17">
        <v>13.409100948878656</v>
      </c>
      <c r="AU159" s="17">
        <v>-1</v>
      </c>
      <c r="AV159" s="17">
        <v>-1</v>
      </c>
      <c r="AW159" s="17">
        <v>-1</v>
      </c>
      <c r="AX159" s="17">
        <v>-1</v>
      </c>
      <c r="AY159" s="17">
        <v>0.12062949934459814</v>
      </c>
      <c r="AZ159" s="17">
        <v>-0.68047402806166413</v>
      </c>
      <c r="BA159" s="17">
        <v>1.1932945408821771</v>
      </c>
      <c r="BB159" s="17">
        <v>-0.27680696443830044</v>
      </c>
      <c r="BC159" s="17">
        <v>0.45629414392547979</v>
      </c>
      <c r="BD159" s="17">
        <v>-9.2090602079515342</v>
      </c>
      <c r="BE159" s="17">
        <v>16.260342259233603</v>
      </c>
      <c r="BF159" s="17">
        <v>-1</v>
      </c>
      <c r="BG159" s="22">
        <v>3893.1855056056365</v>
      </c>
    </row>
    <row r="160" spans="1:59" x14ac:dyDescent="0.25">
      <c r="A160">
        <v>330</v>
      </c>
      <c r="B160" t="s">
        <v>220</v>
      </c>
      <c r="C160" s="49">
        <v>0</v>
      </c>
      <c r="D160" s="22">
        <v>1727.999541015625</v>
      </c>
      <c r="E160" s="17">
        <v>137.54649386926275</v>
      </c>
      <c r="F160" s="17">
        <v>125.19197762371988</v>
      </c>
      <c r="G160" s="17">
        <v>1.2570470291088125</v>
      </c>
      <c r="H160" s="17">
        <v>10.348844746452205</v>
      </c>
      <c r="I160" s="17">
        <v>116.7478031800612</v>
      </c>
      <c r="J160" s="17">
        <v>23.796133552946493</v>
      </c>
      <c r="K160" s="17">
        <v>-1</v>
      </c>
      <c r="L160" s="17">
        <v>-1</v>
      </c>
      <c r="M160" s="17">
        <v>-1</v>
      </c>
      <c r="N160" s="17">
        <v>0.16666666666666666</v>
      </c>
      <c r="O160" s="17">
        <v>-1</v>
      </c>
      <c r="P160" s="17">
        <v>-1</v>
      </c>
      <c r="Q160" s="17">
        <v>7.0621472681640753</v>
      </c>
      <c r="R160" s="17">
        <v>-1</v>
      </c>
      <c r="S160" s="17">
        <v>2.4316780952250863</v>
      </c>
      <c r="T160" s="17">
        <v>0.25562129720147281</v>
      </c>
      <c r="U160" s="17">
        <v>1.4303558195013768</v>
      </c>
      <c r="V160" s="17">
        <v>1.9149684474214836</v>
      </c>
      <c r="W160" s="17">
        <v>5.678603158022387</v>
      </c>
      <c r="X160" s="17">
        <v>7.828085784657886</v>
      </c>
      <c r="Y160" s="17">
        <v>0</v>
      </c>
      <c r="Z160" s="17">
        <v>72.151592404616181</v>
      </c>
      <c r="AA160" s="17">
        <v>2.7199705922863204</v>
      </c>
      <c r="AB160" s="17">
        <v>4.7256461695020278</v>
      </c>
      <c r="AC160" s="17">
        <v>59.796356467978441</v>
      </c>
      <c r="AD160" s="17">
        <v>1.7879447743767209</v>
      </c>
      <c r="AE160" s="17">
        <v>0.1787944774376721</v>
      </c>
      <c r="AF160" s="17">
        <v>111.25129689100282</v>
      </c>
      <c r="AG160" s="17">
        <v>114.29059277018703</v>
      </c>
      <c r="AH160" s="17">
        <v>-1</v>
      </c>
      <c r="AI160" s="17">
        <v>-1</v>
      </c>
      <c r="AJ160" s="17">
        <v>-1</v>
      </c>
      <c r="AK160" s="17">
        <v>-1</v>
      </c>
      <c r="AL160" s="17">
        <v>-1</v>
      </c>
      <c r="AM160" s="17">
        <v>-1</v>
      </c>
      <c r="AN160" s="17">
        <v>-1</v>
      </c>
      <c r="AO160" s="17">
        <v>-1</v>
      </c>
      <c r="AP160" s="17">
        <v>-1</v>
      </c>
      <c r="AQ160" s="17">
        <v>-1</v>
      </c>
      <c r="AR160" s="17">
        <v>0.89397238718836047</v>
      </c>
      <c r="AS160" s="17">
        <v>10.727668646260327</v>
      </c>
      <c r="AT160" s="17">
        <v>17.945969240138425</v>
      </c>
      <c r="AU160" s="17">
        <v>-1</v>
      </c>
      <c r="AV160" s="17">
        <v>-1</v>
      </c>
      <c r="AW160" s="17">
        <v>-1</v>
      </c>
      <c r="AX160" s="17">
        <v>-1</v>
      </c>
      <c r="AY160" s="17">
        <v>0.1787944774376721</v>
      </c>
      <c r="AZ160" s="17">
        <v>-1.1859407395020891</v>
      </c>
      <c r="BA160" s="17">
        <v>1.6987612523226026</v>
      </c>
      <c r="BB160" s="17">
        <v>-0.47456788995475196</v>
      </c>
      <c r="BC160" s="17">
        <v>0.65405506944193115</v>
      </c>
      <c r="BD160" s="17">
        <v>-16.079671296650272</v>
      </c>
      <c r="BE160" s="17">
        <v>23.130953347932341</v>
      </c>
      <c r="BF160" s="17">
        <v>-1</v>
      </c>
      <c r="BG160" s="22">
        <v>2280.9799108459683</v>
      </c>
    </row>
    <row r="161" spans="1:59" x14ac:dyDescent="0.25">
      <c r="A161">
        <v>333</v>
      </c>
      <c r="B161" t="s">
        <v>221</v>
      </c>
      <c r="C161" s="49">
        <v>0</v>
      </c>
      <c r="D161" s="22">
        <v>1605.0974999999999</v>
      </c>
      <c r="E161" s="17">
        <v>109.32546882474085</v>
      </c>
      <c r="F161" s="17">
        <v>77.871363575431232</v>
      </c>
      <c r="G161" s="17">
        <v>0.91274361951348149</v>
      </c>
      <c r="H161" s="17">
        <v>7.7407044863691832</v>
      </c>
      <c r="I161" s="17">
        <v>91.547250832347729</v>
      </c>
      <c r="J161" s="17">
        <v>17.006475361160099</v>
      </c>
      <c r="K161" s="17">
        <v>-1</v>
      </c>
      <c r="L161" s="17">
        <v>-1</v>
      </c>
      <c r="M161" s="17">
        <v>-1</v>
      </c>
      <c r="N161" s="17">
        <v>0.16666666666666666</v>
      </c>
      <c r="O161" s="17">
        <v>-1</v>
      </c>
      <c r="P161" s="17">
        <v>-1</v>
      </c>
      <c r="Q161" s="17">
        <v>5.4346458643678144</v>
      </c>
      <c r="R161" s="17">
        <v>-1</v>
      </c>
      <c r="S161" s="17">
        <v>1.6046148412001391</v>
      </c>
      <c r="T161" s="17">
        <v>0.16869234315984746</v>
      </c>
      <c r="U161" s="17">
        <v>0.9284712693383268</v>
      </c>
      <c r="V161" s="17">
        <v>1.1911402554310615</v>
      </c>
      <c r="W161" s="17">
        <v>3.793861278051391</v>
      </c>
      <c r="X161" s="17">
        <v>5.0242620288168069</v>
      </c>
      <c r="Y161" s="17">
        <v>0</v>
      </c>
      <c r="Z161" s="17">
        <v>55.850655719971229</v>
      </c>
      <c r="AA161" s="17">
        <v>1.8130129956539665</v>
      </c>
      <c r="AB161" s="17">
        <v>3.2786424219886356</v>
      </c>
      <c r="AC161" s="17">
        <v>43.159635906163253</v>
      </c>
      <c r="AD161" s="17">
        <v>1.1605890866729085</v>
      </c>
      <c r="AE161" s="17">
        <v>0.11605890866729085</v>
      </c>
      <c r="AF161" s="17">
        <v>86.480713862832346</v>
      </c>
      <c r="AG161" s="17">
        <v>71.090532091511022</v>
      </c>
      <c r="AH161" s="17">
        <v>-1</v>
      </c>
      <c r="AI161" s="17">
        <v>-1</v>
      </c>
      <c r="AJ161" s="17">
        <v>-1</v>
      </c>
      <c r="AK161" s="17">
        <v>-1</v>
      </c>
      <c r="AL161" s="17">
        <v>-1</v>
      </c>
      <c r="AM161" s="17">
        <v>-1</v>
      </c>
      <c r="AN161" s="17">
        <v>-1</v>
      </c>
      <c r="AO161" s="17">
        <v>-1</v>
      </c>
      <c r="AP161" s="17">
        <v>-1</v>
      </c>
      <c r="AQ161" s="17">
        <v>-1</v>
      </c>
      <c r="AR161" s="17">
        <v>0.58029454333645425</v>
      </c>
      <c r="AS161" s="17">
        <v>6.9635345200374505</v>
      </c>
      <c r="AT161" s="17">
        <v>13.052594876048687</v>
      </c>
      <c r="AU161" s="17">
        <v>-1</v>
      </c>
      <c r="AV161" s="17">
        <v>-1</v>
      </c>
      <c r="AW161" s="17">
        <v>-1</v>
      </c>
      <c r="AX161" s="17">
        <v>-1</v>
      </c>
      <c r="AY161" s="17">
        <v>0.11605890866729085</v>
      </c>
      <c r="AZ161" s="17">
        <v>-0.64075456946749187</v>
      </c>
      <c r="BA161" s="17">
        <v>1.1535750822880051</v>
      </c>
      <c r="BB161" s="17">
        <v>-0.2612669561354557</v>
      </c>
      <c r="BC161" s="17">
        <v>0.44075413562263499</v>
      </c>
      <c r="BD161" s="17">
        <v>-8.6691691597822977</v>
      </c>
      <c r="BE161" s="17">
        <v>15.720451211064361</v>
      </c>
      <c r="BF161" s="17">
        <v>-1</v>
      </c>
      <c r="BG161" s="22">
        <v>1642.6576430146879</v>
      </c>
    </row>
    <row r="162" spans="1:59" x14ac:dyDescent="0.25">
      <c r="A162">
        <v>334</v>
      </c>
      <c r="B162" t="s">
        <v>222</v>
      </c>
      <c r="C162" s="49">
        <v>0</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25">
      <c r="A163">
        <v>335</v>
      </c>
      <c r="B163" t="s">
        <v>223</v>
      </c>
      <c r="C163" s="49">
        <v>0</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25">
      <c r="A164">
        <v>337</v>
      </c>
      <c r="B164" t="s">
        <v>224</v>
      </c>
      <c r="C164" s="49">
        <v>0</v>
      </c>
      <c r="D164" s="22">
        <v>1505.40015625</v>
      </c>
      <c r="E164" s="17">
        <v>95.5135198219416</v>
      </c>
      <c r="F164" s="17">
        <v>54.711683621035682</v>
      </c>
      <c r="G164" s="17">
        <v>0.74423446269446925</v>
      </c>
      <c r="H164" s="17">
        <v>6.4642271008885679</v>
      </c>
      <c r="I164" s="17">
        <v>79.213583174285233</v>
      </c>
      <c r="J164" s="17">
        <v>13.683477258027921</v>
      </c>
      <c r="K164" s="17">
        <v>-1</v>
      </c>
      <c r="L164" s="17">
        <v>-1</v>
      </c>
      <c r="M164" s="17">
        <v>-1</v>
      </c>
      <c r="N164" s="17">
        <v>0.16666666666666666</v>
      </c>
      <c r="O164" s="17">
        <v>-1</v>
      </c>
      <c r="P164" s="17">
        <v>-1</v>
      </c>
      <c r="Q164" s="17">
        <v>4.6381132665704286</v>
      </c>
      <c r="R164" s="17">
        <v>-1</v>
      </c>
      <c r="S164" s="17">
        <v>1.1998331059988085</v>
      </c>
      <c r="T164" s="17">
        <v>0.12614752849789124</v>
      </c>
      <c r="U164" s="17">
        <v>0.68283866736129506</v>
      </c>
      <c r="V164" s="17">
        <v>0.83688387888953142</v>
      </c>
      <c r="W164" s="17">
        <v>2.8714299103554617</v>
      </c>
      <c r="X164" s="17">
        <v>3.6520131233493784</v>
      </c>
      <c r="Y164" s="17">
        <v>0</v>
      </c>
      <c r="Z164" s="17">
        <v>47.872642666548145</v>
      </c>
      <c r="AA164" s="17">
        <v>1.3691293290392736</v>
      </c>
      <c r="AB164" s="17">
        <v>2.5704490825906414</v>
      </c>
      <c r="AC164" s="17">
        <v>35.017283329986434</v>
      </c>
      <c r="AD164" s="17">
        <v>0.8535483342016188</v>
      </c>
      <c r="AE164" s="17">
        <v>8.5354833420161882E-2</v>
      </c>
      <c r="AF164" s="17">
        <v>74.357482016542349</v>
      </c>
      <c r="AG164" s="17">
        <v>49.947535546545687</v>
      </c>
      <c r="AH164" s="17">
        <v>-1</v>
      </c>
      <c r="AI164" s="17">
        <v>-1</v>
      </c>
      <c r="AJ164" s="17">
        <v>-1</v>
      </c>
      <c r="AK164" s="17">
        <v>-1</v>
      </c>
      <c r="AL164" s="17">
        <v>-1</v>
      </c>
      <c r="AM164" s="17">
        <v>-1</v>
      </c>
      <c r="AN164" s="17">
        <v>-1</v>
      </c>
      <c r="AO164" s="17">
        <v>-1</v>
      </c>
      <c r="AP164" s="17">
        <v>-1</v>
      </c>
      <c r="AQ164" s="17">
        <v>-1</v>
      </c>
      <c r="AR164" s="17">
        <v>0.4267741671008094</v>
      </c>
      <c r="AS164" s="17">
        <v>5.1212900052097128</v>
      </c>
      <c r="AT164" s="17">
        <v>10.657677006772627</v>
      </c>
      <c r="AU164" s="17">
        <v>-1</v>
      </c>
      <c r="AV164" s="17">
        <v>-1</v>
      </c>
      <c r="AW164" s="17">
        <v>-1</v>
      </c>
      <c r="AX164" s="17">
        <v>-1</v>
      </c>
      <c r="AY164" s="17">
        <v>8.5354833420161882E-2</v>
      </c>
      <c r="AZ164" s="17">
        <v>-0.37392926579160707</v>
      </c>
      <c r="BA164" s="17">
        <v>0.88674977861212034</v>
      </c>
      <c r="BB164" s="17">
        <v>-0.15687310029521717</v>
      </c>
      <c r="BC164" s="17">
        <v>0.33636027978239652</v>
      </c>
      <c r="BD164" s="17">
        <v>-5.042317284696928</v>
      </c>
      <c r="BE164" s="17">
        <v>12.093599335978988</v>
      </c>
      <c r="BF164" s="17">
        <v>-1</v>
      </c>
      <c r="BG164" s="22">
        <v>2406.8544510691727</v>
      </c>
    </row>
    <row r="165" spans="1:59" x14ac:dyDescent="0.25">
      <c r="A165">
        <v>339</v>
      </c>
      <c r="B165" t="s">
        <v>225</v>
      </c>
      <c r="C165" s="49">
        <v>0</v>
      </c>
      <c r="D165" s="22">
        <v>1503.4291113281249</v>
      </c>
      <c r="E165" s="17">
        <v>46.037653691853677</v>
      </c>
      <c r="F165" s="17">
        <v>-28.248746134904479</v>
      </c>
      <c r="G165" s="17">
        <v>0.14061679202527053</v>
      </c>
      <c r="H165" s="17">
        <v>1.8917497315235325</v>
      </c>
      <c r="I165" s="17">
        <v>35.033077597583315</v>
      </c>
      <c r="J165" s="17">
        <v>1.7801456378645977</v>
      </c>
      <c r="K165" s="17">
        <v>-1</v>
      </c>
      <c r="L165" s="17">
        <v>-1</v>
      </c>
      <c r="M165" s="17">
        <v>-1</v>
      </c>
      <c r="N165" s="17">
        <v>0.16666666666666666</v>
      </c>
      <c r="O165" s="17">
        <v>-1</v>
      </c>
      <c r="P165" s="17">
        <v>-1</v>
      </c>
      <c r="Q165" s="17">
        <v>1.7848490263905905</v>
      </c>
      <c r="R165" s="17">
        <v>-1</v>
      </c>
      <c r="S165" s="17">
        <v>-0.25013799791034153</v>
      </c>
      <c r="T165" s="17">
        <v>-2.6252509637041229E-2</v>
      </c>
      <c r="U165" s="17">
        <v>-0.19704336305582992</v>
      </c>
      <c r="V165" s="17">
        <v>-0.43210003192179236</v>
      </c>
      <c r="W165" s="17">
        <v>-0.43281707557449434</v>
      </c>
      <c r="X165" s="17">
        <v>-1.2635279874892378</v>
      </c>
      <c r="Y165" s="17">
        <v>0</v>
      </c>
      <c r="Z165" s="17">
        <v>19.294553814985104</v>
      </c>
      <c r="AA165" s="17">
        <v>-0.22090904007939299</v>
      </c>
      <c r="AB165" s="17">
        <v>3.3625434662760023E-2</v>
      </c>
      <c r="AC165" s="17">
        <v>5.8505128791792806</v>
      </c>
      <c r="AD165" s="17">
        <v>-0.24630420381978738</v>
      </c>
      <c r="AE165" s="17">
        <v>-2.463042038197874E-2</v>
      </c>
      <c r="AF165" s="17">
        <v>30.930779835010952</v>
      </c>
      <c r="AG165" s="17">
        <v>-25.788920360988477</v>
      </c>
      <c r="AH165" s="17">
        <v>-1</v>
      </c>
      <c r="AI165" s="17">
        <v>-1</v>
      </c>
      <c r="AJ165" s="17">
        <v>-1</v>
      </c>
      <c r="AK165" s="17">
        <v>-1</v>
      </c>
      <c r="AL165" s="17">
        <v>-1</v>
      </c>
      <c r="AM165" s="17">
        <v>-1</v>
      </c>
      <c r="AN165" s="17">
        <v>-1</v>
      </c>
      <c r="AO165" s="17">
        <v>-1</v>
      </c>
      <c r="AP165" s="17">
        <v>-1</v>
      </c>
      <c r="AQ165" s="17">
        <v>-1</v>
      </c>
      <c r="AR165" s="17">
        <v>-0.12315210190989369</v>
      </c>
      <c r="AS165" s="17">
        <v>-1.4778252229187245</v>
      </c>
      <c r="AT165" s="17">
        <v>2.0788272102056582</v>
      </c>
      <c r="AU165" s="17">
        <v>-1</v>
      </c>
      <c r="AV165" s="17">
        <v>-1</v>
      </c>
      <c r="AW165" s="17">
        <v>-1</v>
      </c>
      <c r="AX165" s="17">
        <v>-1</v>
      </c>
      <c r="AY165" s="17">
        <v>-2.463042038197874E-2</v>
      </c>
      <c r="AZ165" s="17">
        <v>0.58186726966567059</v>
      </c>
      <c r="BA165" s="17">
        <v>-6.9046756845157764E-2</v>
      </c>
      <c r="BB165" s="17">
        <v>0.2170767626320611</v>
      </c>
      <c r="BC165" s="17">
        <v>-3.7589583144881547E-2</v>
      </c>
      <c r="BD165" s="17">
        <v>7.9494507712823408</v>
      </c>
      <c r="BE165" s="17">
        <v>-0.89816872000029502</v>
      </c>
      <c r="BF165" s="17">
        <v>-1</v>
      </c>
      <c r="BG165" s="22">
        <v>1985.6377342128922</v>
      </c>
    </row>
    <row r="166" spans="1:59" x14ac:dyDescent="0.25">
      <c r="A166">
        <v>340</v>
      </c>
      <c r="B166" t="s">
        <v>226</v>
      </c>
      <c r="C166" s="49">
        <v>0</v>
      </c>
      <c r="D166" s="22">
        <v>1614.6336816406251</v>
      </c>
      <c r="E166" s="17">
        <v>140.84794369839599</v>
      </c>
      <c r="F166" s="17">
        <v>130.72780181570926</v>
      </c>
      <c r="G166" s="17">
        <v>1.2973255246980133</v>
      </c>
      <c r="H166" s="17">
        <v>10.653959256021661</v>
      </c>
      <c r="I166" s="17">
        <v>119.69590159644284</v>
      </c>
      <c r="J166" s="17">
        <v>24.590424895723128</v>
      </c>
      <c r="K166" s="17">
        <v>-1</v>
      </c>
      <c r="L166" s="17">
        <v>-1</v>
      </c>
      <c r="M166" s="17">
        <v>-1</v>
      </c>
      <c r="N166" s="17">
        <v>0.16666666666666666</v>
      </c>
      <c r="O166" s="17">
        <v>-1</v>
      </c>
      <c r="P166" s="17">
        <v>-1</v>
      </c>
      <c r="Q166" s="17">
        <v>7.2525412819534587</v>
      </c>
      <c r="R166" s="17">
        <v>-1</v>
      </c>
      <c r="S166" s="17">
        <v>2.5284324772638449</v>
      </c>
      <c r="T166" s="17">
        <v>0.26579072159391404</v>
      </c>
      <c r="U166" s="17">
        <v>1.4890690186061719</v>
      </c>
      <c r="V166" s="17">
        <v>1.9996458273890294</v>
      </c>
      <c r="W166" s="17">
        <v>5.8990905693681484</v>
      </c>
      <c r="X166" s="17">
        <v>8.1560924196060416</v>
      </c>
      <c r="Y166" s="17">
        <v>0</v>
      </c>
      <c r="Z166" s="17">
        <v>74.058565115470259</v>
      </c>
      <c r="AA166" s="17">
        <v>2.8260714514049803</v>
      </c>
      <c r="AB166" s="17">
        <v>4.8949245804543819</v>
      </c>
      <c r="AC166" s="17">
        <v>61.742611012931775</v>
      </c>
      <c r="AD166" s="17">
        <v>1.8613362732577146</v>
      </c>
      <c r="AE166" s="17">
        <v>0.18613362732577149</v>
      </c>
      <c r="AF166" s="17">
        <v>114.14909514520758</v>
      </c>
      <c r="AG166" s="17">
        <v>119.34437209681168</v>
      </c>
      <c r="AH166" s="17">
        <v>-1</v>
      </c>
      <c r="AI166" s="17">
        <v>-1</v>
      </c>
      <c r="AJ166" s="17">
        <v>-1</v>
      </c>
      <c r="AK166" s="17">
        <v>-1</v>
      </c>
      <c r="AL166" s="17">
        <v>-1</v>
      </c>
      <c r="AM166" s="17">
        <v>-1</v>
      </c>
      <c r="AN166" s="17">
        <v>-1</v>
      </c>
      <c r="AO166" s="17">
        <v>-1</v>
      </c>
      <c r="AP166" s="17">
        <v>-1</v>
      </c>
      <c r="AQ166" s="17">
        <v>-1</v>
      </c>
      <c r="AR166" s="17">
        <v>0.93066813662885728</v>
      </c>
      <c r="AS166" s="17">
        <v>11.168017639546289</v>
      </c>
      <c r="AT166" s="17">
        <v>18.518422931410171</v>
      </c>
      <c r="AU166" s="17">
        <v>-1</v>
      </c>
      <c r="AV166" s="17">
        <v>-1</v>
      </c>
      <c r="AW166" s="17">
        <v>-1</v>
      </c>
      <c r="AX166" s="17">
        <v>-1</v>
      </c>
      <c r="AY166" s="17">
        <v>0.18613362732577149</v>
      </c>
      <c r="AZ166" s="17">
        <v>-1.2497195988832412</v>
      </c>
      <c r="BA166" s="17">
        <v>1.7625401117037547</v>
      </c>
      <c r="BB166" s="17">
        <v>-0.49952099957428986</v>
      </c>
      <c r="BC166" s="17">
        <v>0.67900817906146904</v>
      </c>
      <c r="BD166" s="17">
        <v>-16.946592359048161</v>
      </c>
      <c r="BE166" s="17">
        <v>23.997874410330233</v>
      </c>
      <c r="BF166" s="17">
        <v>-1</v>
      </c>
      <c r="BG166" s="22">
        <v>3285.6765903411933</v>
      </c>
    </row>
    <row r="167" spans="1:59" x14ac:dyDescent="0.25">
      <c r="A167">
        <v>341</v>
      </c>
      <c r="B167" t="s">
        <v>227</v>
      </c>
      <c r="C167" s="49">
        <v>0</v>
      </c>
      <c r="D167" s="22">
        <v>1623.951904296875</v>
      </c>
      <c r="E167" s="17">
        <v>108.07339982545676</v>
      </c>
      <c r="F167" s="17">
        <v>75.771912057157977</v>
      </c>
      <c r="G167" s="17">
        <v>0.89746807141336715</v>
      </c>
      <c r="H167" s="17">
        <v>7.6249903491157394</v>
      </c>
      <c r="I167" s="17">
        <v>90.429189730398747</v>
      </c>
      <c r="J167" s="17">
        <v>16.705241776474232</v>
      </c>
      <c r="K167" s="17">
        <v>-1</v>
      </c>
      <c r="L167" s="17">
        <v>-1</v>
      </c>
      <c r="M167" s="17">
        <v>-1</v>
      </c>
      <c r="N167" s="17">
        <v>0.16666666666666666</v>
      </c>
      <c r="O167" s="17">
        <v>-1</v>
      </c>
      <c r="P167" s="17">
        <v>-1</v>
      </c>
      <c r="Q167" s="17">
        <v>5.362439271915207</v>
      </c>
      <c r="R167" s="17">
        <v>-1</v>
      </c>
      <c r="S167" s="17">
        <v>1.5679209132092895</v>
      </c>
      <c r="T167" s="17">
        <v>0.16483560697383012</v>
      </c>
      <c r="U167" s="17">
        <v>0.90620439258642171</v>
      </c>
      <c r="V167" s="17">
        <v>1.1590265090816894</v>
      </c>
      <c r="W167" s="17">
        <v>3.7102418178850365</v>
      </c>
      <c r="X167" s="17">
        <v>4.8998660935661729</v>
      </c>
      <c r="Y167" s="17">
        <v>0</v>
      </c>
      <c r="Z167" s="17">
        <v>55.127439697522099</v>
      </c>
      <c r="AA167" s="17">
        <v>1.7727744327875548</v>
      </c>
      <c r="AB167" s="17">
        <v>3.2144438845063448</v>
      </c>
      <c r="AC167" s="17">
        <v>42.421522317718512</v>
      </c>
      <c r="AD167" s="17">
        <v>1.1327554907330273</v>
      </c>
      <c r="AE167" s="17">
        <v>0.11327554907330271</v>
      </c>
      <c r="AF167" s="17">
        <v>85.381729008283799</v>
      </c>
      <c r="AG167" s="17">
        <v>69.173895234500009</v>
      </c>
      <c r="AH167" s="17">
        <v>-1</v>
      </c>
      <c r="AI167" s="17">
        <v>-1</v>
      </c>
      <c r="AJ167" s="17">
        <v>-1</v>
      </c>
      <c r="AK167" s="17">
        <v>-1</v>
      </c>
      <c r="AL167" s="17">
        <v>-1</v>
      </c>
      <c r="AM167" s="17">
        <v>-1</v>
      </c>
      <c r="AN167" s="17">
        <v>-1</v>
      </c>
      <c r="AO167" s="17">
        <v>-1</v>
      </c>
      <c r="AP167" s="17">
        <v>-1</v>
      </c>
      <c r="AQ167" s="17">
        <v>-1</v>
      </c>
      <c r="AR167" s="17">
        <v>0.56637774536651364</v>
      </c>
      <c r="AS167" s="17">
        <v>6.7965329443981641</v>
      </c>
      <c r="AT167" s="17">
        <v>12.835492827717612</v>
      </c>
      <c r="AU167" s="17">
        <v>-1</v>
      </c>
      <c r="AV167" s="17">
        <v>-1</v>
      </c>
      <c r="AW167" s="17">
        <v>-1</v>
      </c>
      <c r="AX167" s="17">
        <v>-1</v>
      </c>
      <c r="AY167" s="17">
        <v>0.11327554907330271</v>
      </c>
      <c r="AZ167" s="17">
        <v>-0.61656655002943661</v>
      </c>
      <c r="BA167" s="17">
        <v>1.1293870628499496</v>
      </c>
      <c r="BB167" s="17">
        <v>-0.25180353351589607</v>
      </c>
      <c r="BC167" s="17">
        <v>0.43129071300307542</v>
      </c>
      <c r="BD167" s="17">
        <v>-8.3403908825913362</v>
      </c>
      <c r="BE167" s="17">
        <v>15.3916729338734</v>
      </c>
      <c r="BF167" s="17">
        <v>-1</v>
      </c>
      <c r="BG167" s="22">
        <v>3269.3309883336997</v>
      </c>
    </row>
    <row r="168" spans="1:59" x14ac:dyDescent="0.25">
      <c r="A168">
        <v>342</v>
      </c>
      <c r="B168" t="s">
        <v>228</v>
      </c>
      <c r="C168" s="49">
        <v>0</v>
      </c>
      <c r="D168" s="22">
        <v>1519.7501464843751</v>
      </c>
      <c r="E168" s="17">
        <v>104.50082894663458</v>
      </c>
      <c r="F168" s="17">
        <v>69.781475939044128</v>
      </c>
      <c r="G168" s="17">
        <v>0.85388183269032591</v>
      </c>
      <c r="H168" s="17">
        <v>7.294819282460419</v>
      </c>
      <c r="I168" s="17">
        <v>87.238988123418096</v>
      </c>
      <c r="J168" s="17">
        <v>15.845721787570035</v>
      </c>
      <c r="K168" s="17">
        <v>-1</v>
      </c>
      <c r="L168" s="17">
        <v>-1</v>
      </c>
      <c r="M168" s="17">
        <v>-1</v>
      </c>
      <c r="N168" s="17">
        <v>0.16666666666666666</v>
      </c>
      <c r="O168" s="17">
        <v>-1</v>
      </c>
      <c r="P168" s="17">
        <v>-1</v>
      </c>
      <c r="Q168" s="17">
        <v>5.1564097562873412</v>
      </c>
      <c r="R168" s="17">
        <v>-1</v>
      </c>
      <c r="S168" s="17">
        <v>1.4632208857789608</v>
      </c>
      <c r="T168" s="17">
        <v>0.1538310510002027</v>
      </c>
      <c r="U168" s="17">
        <v>0.84266955904956098</v>
      </c>
      <c r="V168" s="17">
        <v>1.067395269043601</v>
      </c>
      <c r="W168" s="17">
        <v>3.4716475802959241</v>
      </c>
      <c r="X168" s="17">
        <v>4.5449229586635633</v>
      </c>
      <c r="Y168" s="17">
        <v>0</v>
      </c>
      <c r="Z168" s="17">
        <v>53.063862927889801</v>
      </c>
      <c r="AA168" s="17">
        <v>1.657960378622493</v>
      </c>
      <c r="AB168" s="17">
        <v>3.0312640233298853</v>
      </c>
      <c r="AC168" s="17">
        <v>40.3154378185029</v>
      </c>
      <c r="AD168" s="17">
        <v>1.0533369488119513</v>
      </c>
      <c r="AE168" s="17">
        <v>0.10533369488119512</v>
      </c>
      <c r="AF168" s="17">
        <v>82.245958304056074</v>
      </c>
      <c r="AG168" s="17">
        <v>63.705090380654084</v>
      </c>
      <c r="AH168" s="17">
        <v>-1</v>
      </c>
      <c r="AI168" s="17">
        <v>-1</v>
      </c>
      <c r="AJ168" s="17">
        <v>-1</v>
      </c>
      <c r="AK168" s="17">
        <v>-1</v>
      </c>
      <c r="AL168" s="17">
        <v>-1</v>
      </c>
      <c r="AM168" s="17">
        <v>-1</v>
      </c>
      <c r="AN168" s="17">
        <v>-1</v>
      </c>
      <c r="AO168" s="17">
        <v>-1</v>
      </c>
      <c r="AP168" s="17">
        <v>-1</v>
      </c>
      <c r="AQ168" s="17">
        <v>-1</v>
      </c>
      <c r="AR168" s="17">
        <v>0.52666847440597564</v>
      </c>
      <c r="AS168" s="17">
        <v>6.3200216928717072</v>
      </c>
      <c r="AT168" s="17">
        <v>12.21602820073322</v>
      </c>
      <c r="AU168" s="17">
        <v>-1</v>
      </c>
      <c r="AV168" s="17">
        <v>-1</v>
      </c>
      <c r="AW168" s="17">
        <v>-1</v>
      </c>
      <c r="AX168" s="17">
        <v>-1</v>
      </c>
      <c r="AY168" s="17">
        <v>0.10533369488119512</v>
      </c>
      <c r="AZ168" s="17">
        <v>-0.54755005500385012</v>
      </c>
      <c r="BA168" s="17">
        <v>1.0603705678243631</v>
      </c>
      <c r="BB168" s="17">
        <v>-0.22480122926273016</v>
      </c>
      <c r="BC168" s="17">
        <v>0.40428840874990957</v>
      </c>
      <c r="BD168" s="17">
        <v>-7.4022766897206864</v>
      </c>
      <c r="BE168" s="17">
        <v>14.45355874100275</v>
      </c>
      <c r="BF168" s="17">
        <v>-1</v>
      </c>
      <c r="BG168" s="22">
        <v>1233.6619464326664</v>
      </c>
    </row>
    <row r="169" spans="1:59" x14ac:dyDescent="0.25">
      <c r="A169">
        <v>343</v>
      </c>
      <c r="B169" t="s">
        <v>229</v>
      </c>
      <c r="C169" s="49">
        <v>0</v>
      </c>
      <c r="D169" s="22">
        <v>1572.49216796875</v>
      </c>
      <c r="E169" s="17">
        <v>106.67134581306189</v>
      </c>
      <c r="F169" s="17">
        <v>73.420967798729237</v>
      </c>
      <c r="G169" s="17">
        <v>0.88036266946064567</v>
      </c>
      <c r="H169" s="17">
        <v>7.4954148460725625</v>
      </c>
      <c r="I169" s="17">
        <v>89.177196385793536</v>
      </c>
      <c r="J169" s="17">
        <v>16.367923500629683</v>
      </c>
      <c r="K169" s="17">
        <v>-1</v>
      </c>
      <c r="L169" s="17">
        <v>-1</v>
      </c>
      <c r="M169" s="17">
        <v>-1</v>
      </c>
      <c r="N169" s="17">
        <v>0.16666666666666666</v>
      </c>
      <c r="O169" s="17">
        <v>-1</v>
      </c>
      <c r="P169" s="17">
        <v>-1</v>
      </c>
      <c r="Q169" s="17">
        <v>5.2815830709171578</v>
      </c>
      <c r="R169" s="17">
        <v>-1</v>
      </c>
      <c r="S169" s="17">
        <v>1.5268314293234042</v>
      </c>
      <c r="T169" s="17">
        <v>0.16051687338371165</v>
      </c>
      <c r="U169" s="17">
        <v>0.8812701725782901</v>
      </c>
      <c r="V169" s="17">
        <v>1.1230658655804817</v>
      </c>
      <c r="W169" s="17">
        <v>3.6166056047789166</v>
      </c>
      <c r="X169" s="17">
        <v>4.7605688022479695</v>
      </c>
      <c r="Y169" s="17">
        <v>0</v>
      </c>
      <c r="Z169" s="17">
        <v>54.317589819693588</v>
      </c>
      <c r="AA169" s="17">
        <v>1.7277157031551511</v>
      </c>
      <c r="AB169" s="17">
        <v>3.1425550212580764</v>
      </c>
      <c r="AC169" s="17">
        <v>41.594990298417777</v>
      </c>
      <c r="AD169" s="17">
        <v>1.1015877157228628</v>
      </c>
      <c r="AE169" s="17">
        <v>0.11015877157228626</v>
      </c>
      <c r="AF169" s="17">
        <v>84.151097049692055</v>
      </c>
      <c r="AG169" s="17">
        <v>67.027664957085008</v>
      </c>
      <c r="AH169" s="17">
        <v>-1</v>
      </c>
      <c r="AI169" s="17">
        <v>-1</v>
      </c>
      <c r="AJ169" s="17">
        <v>-1</v>
      </c>
      <c r="AK169" s="17">
        <v>-1</v>
      </c>
      <c r="AL169" s="17">
        <v>-1</v>
      </c>
      <c r="AM169" s="17">
        <v>-1</v>
      </c>
      <c r="AN169" s="17">
        <v>-1</v>
      </c>
      <c r="AO169" s="17">
        <v>-1</v>
      </c>
      <c r="AP169" s="17">
        <v>-1</v>
      </c>
      <c r="AQ169" s="17">
        <v>-1</v>
      </c>
      <c r="AR169" s="17">
        <v>0.55079385786143142</v>
      </c>
      <c r="AS169" s="17">
        <v>6.6095262943371758</v>
      </c>
      <c r="AT169" s="17">
        <v>12.59238418263833</v>
      </c>
      <c r="AU169" s="17">
        <v>-1</v>
      </c>
      <c r="AV169" s="17">
        <v>-1</v>
      </c>
      <c r="AW169" s="17">
        <v>-1</v>
      </c>
      <c r="AX169" s="17">
        <v>-1</v>
      </c>
      <c r="AY169" s="17">
        <v>0.11015877157228626</v>
      </c>
      <c r="AZ169" s="17">
        <v>-0.58948105416267382</v>
      </c>
      <c r="BA169" s="17">
        <v>1.102301566983187</v>
      </c>
      <c r="BB169" s="17">
        <v>-0.24120649001244004</v>
      </c>
      <c r="BC169" s="17">
        <v>0.42069366949961945</v>
      </c>
      <c r="BD169" s="17">
        <v>-7.9722283428371892</v>
      </c>
      <c r="BE169" s="17">
        <v>15.023510394119251</v>
      </c>
      <c r="BF169" s="17">
        <v>-1</v>
      </c>
      <c r="BG169" s="22">
        <v>713.40943830226024</v>
      </c>
    </row>
    <row r="170" spans="1:59" x14ac:dyDescent="0.25">
      <c r="A170">
        <v>346</v>
      </c>
      <c r="B170" t="s">
        <v>230</v>
      </c>
      <c r="C170" s="49">
        <v>0</v>
      </c>
      <c r="D170" s="22">
        <v>1613.6304394531251</v>
      </c>
      <c r="E170" s="17">
        <v>103.65419822306876</v>
      </c>
      <c r="F170" s="17">
        <v>68.361857564159521</v>
      </c>
      <c r="G170" s="17">
        <v>0.84355273074126458</v>
      </c>
      <c r="H170" s="17">
        <v>7.2165750772243697</v>
      </c>
      <c r="I170" s="17">
        <v>86.482971577784355</v>
      </c>
      <c r="J170" s="17">
        <v>15.642032048497548</v>
      </c>
      <c r="K170" s="17">
        <v>-1</v>
      </c>
      <c r="L170" s="17">
        <v>-1</v>
      </c>
      <c r="M170" s="17">
        <v>-1</v>
      </c>
      <c r="N170" s="17">
        <v>0.16666666666666666</v>
      </c>
      <c r="O170" s="17">
        <v>-1</v>
      </c>
      <c r="P170" s="17">
        <v>-1</v>
      </c>
      <c r="Q170" s="17">
        <v>5.1075847157749337</v>
      </c>
      <c r="R170" s="17">
        <v>-1</v>
      </c>
      <c r="S170" s="17">
        <v>1.4384089889720526</v>
      </c>
      <c r="T170" s="17">
        <v>0.15122318246449307</v>
      </c>
      <c r="U170" s="17">
        <v>0.8276130230385299</v>
      </c>
      <c r="V170" s="17">
        <v>1.0456804239961439</v>
      </c>
      <c r="W170" s="17">
        <v>3.4151053257514032</v>
      </c>
      <c r="X170" s="17">
        <v>4.4608082487473268</v>
      </c>
      <c r="Y170" s="17">
        <v>0</v>
      </c>
      <c r="Z170" s="17">
        <v>52.574834843390775</v>
      </c>
      <c r="AA170" s="17">
        <v>1.6307516516159797</v>
      </c>
      <c r="AB170" s="17">
        <v>2.9878539123283523</v>
      </c>
      <c r="AC170" s="17">
        <v>39.816336218019181</v>
      </c>
      <c r="AD170" s="17">
        <v>1.0345162787981623</v>
      </c>
      <c r="AE170" s="17">
        <v>0.10345162787981624</v>
      </c>
      <c r="AF170" s="17">
        <v>81.502840837585509</v>
      </c>
      <c r="AG170" s="17">
        <v>62.409088602803173</v>
      </c>
      <c r="AH170" s="17">
        <v>-1</v>
      </c>
      <c r="AI170" s="17">
        <v>-1</v>
      </c>
      <c r="AJ170" s="17">
        <v>-1</v>
      </c>
      <c r="AK170" s="17">
        <v>-1</v>
      </c>
      <c r="AL170" s="17">
        <v>-1</v>
      </c>
      <c r="AM170" s="17">
        <v>-1</v>
      </c>
      <c r="AN170" s="17">
        <v>-1</v>
      </c>
      <c r="AO170" s="17">
        <v>-1</v>
      </c>
      <c r="AP170" s="17">
        <v>-1</v>
      </c>
      <c r="AQ170" s="17">
        <v>-1</v>
      </c>
      <c r="AR170" s="17">
        <v>0.51725813939908116</v>
      </c>
      <c r="AS170" s="17">
        <v>6.207097672788974</v>
      </c>
      <c r="AT170" s="17">
        <v>12.069226974625666</v>
      </c>
      <c r="AU170" s="17">
        <v>-1</v>
      </c>
      <c r="AV170" s="17">
        <v>-1</v>
      </c>
      <c r="AW170" s="17">
        <v>-1</v>
      </c>
      <c r="AX170" s="17">
        <v>-1</v>
      </c>
      <c r="AY170" s="17">
        <v>0.10345162787981624</v>
      </c>
      <c r="AZ170" s="17">
        <v>-0.53119447043928192</v>
      </c>
      <c r="BA170" s="17">
        <v>1.0440149832597949</v>
      </c>
      <c r="BB170" s="17">
        <v>-0.21840220145804196</v>
      </c>
      <c r="BC170" s="17">
        <v>0.3978893809452213</v>
      </c>
      <c r="BD170" s="17">
        <v>-7.1799616329066698</v>
      </c>
      <c r="BE170" s="17">
        <v>14.231243684188733</v>
      </c>
      <c r="BF170" s="17">
        <v>-1</v>
      </c>
      <c r="BG170" s="22">
        <v>2431.9301672819256</v>
      </c>
    </row>
    <row r="171" spans="1:59" x14ac:dyDescent="0.25">
      <c r="A171">
        <v>348</v>
      </c>
      <c r="B171" t="s">
        <v>231</v>
      </c>
      <c r="C171" s="49">
        <v>0</v>
      </c>
      <c r="D171" s="22">
        <v>1568.3670605468751</v>
      </c>
      <c r="E171" s="17">
        <v>134.98616653582872</v>
      </c>
      <c r="F171" s="17">
        <v>120.8988571083744</v>
      </c>
      <c r="G171" s="17">
        <v>1.2258104092769408</v>
      </c>
      <c r="H171" s="17">
        <v>10.112223546946321</v>
      </c>
      <c r="I171" s="17">
        <v>114.46150553879212</v>
      </c>
      <c r="J171" s="17">
        <v>23.180147867604443</v>
      </c>
      <c r="K171" s="17">
        <v>-1</v>
      </c>
      <c r="L171" s="17">
        <v>-1</v>
      </c>
      <c r="M171" s="17">
        <v>-1</v>
      </c>
      <c r="N171" s="17">
        <v>0.16666666666666666</v>
      </c>
      <c r="O171" s="17">
        <v>-1</v>
      </c>
      <c r="P171" s="17">
        <v>-1</v>
      </c>
      <c r="Q171" s="17">
        <v>6.9144936544924231</v>
      </c>
      <c r="R171" s="17">
        <v>-1</v>
      </c>
      <c r="S171" s="17">
        <v>2.356643518967906</v>
      </c>
      <c r="T171" s="17">
        <v>0.24773474535764434</v>
      </c>
      <c r="U171" s="17">
        <v>1.3848227912012538</v>
      </c>
      <c r="V171" s="17">
        <v>1.8492997801161848</v>
      </c>
      <c r="W171" s="17">
        <v>5.5076116315223853</v>
      </c>
      <c r="X171" s="17">
        <v>7.573711374483687</v>
      </c>
      <c r="Y171" s="17">
        <v>0</v>
      </c>
      <c r="Z171" s="17">
        <v>70.672704458893762</v>
      </c>
      <c r="AA171" s="17">
        <v>2.6376876730351571</v>
      </c>
      <c r="AB171" s="17">
        <v>4.594368044753006</v>
      </c>
      <c r="AC171" s="17">
        <v>58.287004829406847</v>
      </c>
      <c r="AD171" s="17">
        <v>1.731028489001567</v>
      </c>
      <c r="AE171" s="17">
        <v>0.17310284890015673</v>
      </c>
      <c r="AF171" s="17">
        <v>109.00400783286024</v>
      </c>
      <c r="AG171" s="17">
        <v>110.37130578514207</v>
      </c>
      <c r="AH171" s="17">
        <v>-1</v>
      </c>
      <c r="AI171" s="17">
        <v>-1</v>
      </c>
      <c r="AJ171" s="17">
        <v>-1</v>
      </c>
      <c r="AK171" s="17">
        <v>-1</v>
      </c>
      <c r="AL171" s="17">
        <v>-1</v>
      </c>
      <c r="AM171" s="17">
        <v>-1</v>
      </c>
      <c r="AN171" s="17">
        <v>-1</v>
      </c>
      <c r="AO171" s="17">
        <v>-1</v>
      </c>
      <c r="AP171" s="17">
        <v>-1</v>
      </c>
      <c r="AQ171" s="17">
        <v>-1</v>
      </c>
      <c r="AR171" s="17">
        <v>0.86551424450078351</v>
      </c>
      <c r="AS171" s="17">
        <v>10.386170934009403</v>
      </c>
      <c r="AT171" s="17">
        <v>17.502022214212221</v>
      </c>
      <c r="AU171" s="17">
        <v>-1</v>
      </c>
      <c r="AV171" s="17">
        <v>-1</v>
      </c>
      <c r="AW171" s="17">
        <v>-1</v>
      </c>
      <c r="AX171" s="17">
        <v>-1</v>
      </c>
      <c r="AY171" s="17">
        <v>0.17310284890015673</v>
      </c>
      <c r="AZ171" s="17">
        <v>-1.136479210349705</v>
      </c>
      <c r="BA171" s="17">
        <v>1.649299723170218</v>
      </c>
      <c r="BB171" s="17">
        <v>-0.45521635292719964</v>
      </c>
      <c r="BC171" s="17">
        <v>0.63470353241437882</v>
      </c>
      <c r="BD171" s="17">
        <v>-15.40736009797617</v>
      </c>
      <c r="BE171" s="17">
        <v>22.458642149258239</v>
      </c>
      <c r="BF171" s="17">
        <v>-1</v>
      </c>
      <c r="BG171" s="22">
        <v>714.40846838116011</v>
      </c>
    </row>
    <row r="172" spans="1:59" x14ac:dyDescent="0.25">
      <c r="A172">
        <v>352</v>
      </c>
      <c r="B172" t="s">
        <v>232</v>
      </c>
      <c r="C172" s="49">
        <v>0</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25">
      <c r="A173">
        <v>353</v>
      </c>
      <c r="B173" t="s">
        <v>233</v>
      </c>
      <c r="C173" s="49">
        <v>0</v>
      </c>
      <c r="D173" s="22">
        <v>1558.9441503906248</v>
      </c>
      <c r="E173" s="17">
        <v>115.81708768683728</v>
      </c>
      <c r="F173" s="17">
        <v>88.75641790061016</v>
      </c>
      <c r="G173" s="17">
        <v>0.99194295775463548</v>
      </c>
      <c r="H173" s="17">
        <v>8.3406491191611298</v>
      </c>
      <c r="I173" s="17">
        <v>97.344077159441781</v>
      </c>
      <c r="J173" s="17">
        <v>18.568285150685934</v>
      </c>
      <c r="K173" s="17">
        <v>-1</v>
      </c>
      <c r="L173" s="17">
        <v>-1</v>
      </c>
      <c r="M173" s="17">
        <v>-1</v>
      </c>
      <c r="N173" s="17">
        <v>0.16666666666666666</v>
      </c>
      <c r="O173" s="17">
        <v>-1</v>
      </c>
      <c r="P173" s="17">
        <v>-1</v>
      </c>
      <c r="Q173" s="17">
        <v>5.8090163485832012</v>
      </c>
      <c r="R173" s="17">
        <v>-1</v>
      </c>
      <c r="S173" s="17">
        <v>1.7948623397054209</v>
      </c>
      <c r="T173" s="17">
        <v>0.18868841477059392</v>
      </c>
      <c r="U173" s="17">
        <v>1.0439186426103217</v>
      </c>
      <c r="V173" s="17">
        <v>1.3576408250109848</v>
      </c>
      <c r="W173" s="17">
        <v>4.2274042099222449</v>
      </c>
      <c r="X173" s="17">
        <v>5.6692192956310814</v>
      </c>
      <c r="Y173" s="17">
        <v>0</v>
      </c>
      <c r="Z173" s="17">
        <v>59.600323490186469</v>
      </c>
      <c r="AA173" s="17">
        <v>2.0216384099375309</v>
      </c>
      <c r="AB173" s="17">
        <v>3.6114934366510369</v>
      </c>
      <c r="AC173" s="17">
        <v>46.986543285754379</v>
      </c>
      <c r="AD173" s="17">
        <v>1.3048983032629022</v>
      </c>
      <c r="AE173" s="17">
        <v>0.13048983032629022</v>
      </c>
      <c r="AF173" s="17">
        <v>92.178635315264174</v>
      </c>
      <c r="AG173" s="17">
        <v>81.027744800935295</v>
      </c>
      <c r="AH173" s="17">
        <v>-1</v>
      </c>
      <c r="AI173" s="17">
        <v>-1</v>
      </c>
      <c r="AJ173" s="17">
        <v>-1</v>
      </c>
      <c r="AK173" s="17">
        <v>-1</v>
      </c>
      <c r="AL173" s="17">
        <v>-1</v>
      </c>
      <c r="AM173" s="17">
        <v>-1</v>
      </c>
      <c r="AN173" s="17">
        <v>-1</v>
      </c>
      <c r="AO173" s="17">
        <v>-1</v>
      </c>
      <c r="AP173" s="17">
        <v>-1</v>
      </c>
      <c r="AQ173" s="17">
        <v>-1</v>
      </c>
      <c r="AR173" s="17">
        <v>0.65244915163145112</v>
      </c>
      <c r="AS173" s="17">
        <v>7.829389819577413</v>
      </c>
      <c r="AT173" s="17">
        <v>14.178206765450637</v>
      </c>
      <c r="AU173" s="17">
        <v>-1</v>
      </c>
      <c r="AV173" s="17">
        <v>-1</v>
      </c>
      <c r="AW173" s="17">
        <v>-1</v>
      </c>
      <c r="AX173" s="17">
        <v>-1</v>
      </c>
      <c r="AY173" s="17">
        <v>0.13048983032629022</v>
      </c>
      <c r="AZ173" s="17">
        <v>-0.76616251688142545</v>
      </c>
      <c r="BA173" s="17">
        <v>1.2789830297019384</v>
      </c>
      <c r="BB173" s="17">
        <v>-0.31033208977605353</v>
      </c>
      <c r="BC173" s="17">
        <v>0.48981926926323283</v>
      </c>
      <c r="BD173" s="17">
        <v>-10.373790284401444</v>
      </c>
      <c r="BE173" s="17">
        <v>17.42507233568351</v>
      </c>
      <c r="BF173" s="17">
        <v>-1</v>
      </c>
      <c r="BG173" s="22">
        <v>1964.5704992190801</v>
      </c>
    </row>
    <row r="174" spans="1:59" x14ac:dyDescent="0.25">
      <c r="A174">
        <v>354</v>
      </c>
      <c r="B174" t="s">
        <v>234</v>
      </c>
      <c r="C174" s="49">
        <v>0</v>
      </c>
      <c r="D174" s="22">
        <v>1501.554931640625</v>
      </c>
      <c r="E174" s="17">
        <v>39.119270189846119</v>
      </c>
      <c r="F174" s="17">
        <v>-39.849393348110389</v>
      </c>
      <c r="G174" s="17">
        <v>5.6210820772583103E-2</v>
      </c>
      <c r="H174" s="17">
        <v>1.2523642195581308</v>
      </c>
      <c r="I174" s="17">
        <v>28.855162892896075</v>
      </c>
      <c r="J174" s="17">
        <v>0.11566112164949072</v>
      </c>
      <c r="K174" s="17">
        <v>-1</v>
      </c>
      <c r="L174" s="17">
        <v>-1</v>
      </c>
      <c r="M174" s="17">
        <v>-1</v>
      </c>
      <c r="N174" s="17">
        <v>0.16666666666666666</v>
      </c>
      <c r="O174" s="17">
        <v>-1</v>
      </c>
      <c r="P174" s="17">
        <v>-1</v>
      </c>
      <c r="Q174" s="17">
        <v>1.3858671026739731</v>
      </c>
      <c r="R174" s="17">
        <v>-1</v>
      </c>
      <c r="S174" s="17">
        <v>-0.45289253155098219</v>
      </c>
      <c r="T174" s="17">
        <v>-4.7563140294133374E-2</v>
      </c>
      <c r="U174" s="17">
        <v>-0.32008034652055833</v>
      </c>
      <c r="V174" s="17">
        <v>-0.60954649298598973</v>
      </c>
      <c r="W174" s="17">
        <v>-0.894861494845692</v>
      </c>
      <c r="X174" s="17">
        <v>-1.950885302978145</v>
      </c>
      <c r="Y174" s="17">
        <v>0</v>
      </c>
      <c r="Z174" s="17">
        <v>15.298379641708262</v>
      </c>
      <c r="AA174" s="17">
        <v>-0.44324966958036521</v>
      </c>
      <c r="AB174" s="17">
        <v>-0.32110749365385394</v>
      </c>
      <c r="AC174" s="17">
        <v>1.7720212977859777</v>
      </c>
      <c r="AD174" s="17">
        <v>-0.40010043315069799</v>
      </c>
      <c r="AE174" s="17">
        <v>-4.0010043315069792E-2</v>
      </c>
      <c r="AF174" s="17">
        <v>24.858272097009113</v>
      </c>
      <c r="AG174" s="17">
        <v>-36.379414030639687</v>
      </c>
      <c r="AH174" s="17">
        <v>-1</v>
      </c>
      <c r="AI174" s="17">
        <v>-1</v>
      </c>
      <c r="AJ174" s="17">
        <v>-1</v>
      </c>
      <c r="AK174" s="17">
        <v>-1</v>
      </c>
      <c r="AL174" s="17">
        <v>-1</v>
      </c>
      <c r="AM174" s="17">
        <v>-1</v>
      </c>
      <c r="AN174" s="17">
        <v>-1</v>
      </c>
      <c r="AO174" s="17">
        <v>-1</v>
      </c>
      <c r="AP174" s="17">
        <v>-1</v>
      </c>
      <c r="AQ174" s="17">
        <v>-1</v>
      </c>
      <c r="AR174" s="17">
        <v>-0.20005021657534899</v>
      </c>
      <c r="AS174" s="17">
        <v>-2.4006025989041877</v>
      </c>
      <c r="AT174" s="17">
        <v>0.87921662142455581</v>
      </c>
      <c r="AU174" s="17">
        <v>-1</v>
      </c>
      <c r="AV174" s="17">
        <v>-1</v>
      </c>
      <c r="AW174" s="17">
        <v>-1</v>
      </c>
      <c r="AX174" s="17">
        <v>-1</v>
      </c>
      <c r="AY174" s="17">
        <v>-4.0010043315069792E-2</v>
      </c>
      <c r="AZ174" s="17">
        <v>0.715519644033348</v>
      </c>
      <c r="BA174" s="17">
        <v>-0.20269913121283528</v>
      </c>
      <c r="BB174" s="17">
        <v>0.26936748060457072</v>
      </c>
      <c r="BC174" s="17">
        <v>-8.9880301117391134E-2</v>
      </c>
      <c r="BD174" s="17">
        <v>9.766135163306263</v>
      </c>
      <c r="BE174" s="17">
        <v>-2.7148531120242181</v>
      </c>
      <c r="BF174" s="17">
        <v>-1</v>
      </c>
      <c r="BG174" s="22">
        <v>317.66101224079466</v>
      </c>
    </row>
    <row r="175" spans="1:59" x14ac:dyDescent="0.25">
      <c r="A175">
        <v>358</v>
      </c>
      <c r="B175" t="s">
        <v>235</v>
      </c>
      <c r="C175" s="49">
        <v>0</v>
      </c>
      <c r="D175" s="22">
        <v>1541.0391699218749</v>
      </c>
      <c r="E175" s="17">
        <v>65.272096632042263</v>
      </c>
      <c r="F175" s="17">
        <v>4.0032946527909443</v>
      </c>
      <c r="G175" s="17">
        <v>0.37528170145099293</v>
      </c>
      <c r="H175" s="17">
        <v>3.6693650000487787</v>
      </c>
      <c r="I175" s="17">
        <v>52.208874204142823</v>
      </c>
      <c r="J175" s="17">
        <v>6.407734212952513</v>
      </c>
      <c r="K175" s="17">
        <v>-1</v>
      </c>
      <c r="L175" s="17">
        <v>-1</v>
      </c>
      <c r="M175" s="17">
        <v>-1</v>
      </c>
      <c r="N175" s="17">
        <v>0.16666666666666666</v>
      </c>
      <c r="O175" s="17">
        <v>-1</v>
      </c>
      <c r="P175" s="17">
        <v>-1</v>
      </c>
      <c r="Q175" s="17">
        <v>2.8940958676024251</v>
      </c>
      <c r="R175" s="17">
        <v>-1</v>
      </c>
      <c r="S175" s="17">
        <v>0.3135587828540955</v>
      </c>
      <c r="T175" s="17">
        <v>3.2995161336146321E-2</v>
      </c>
      <c r="U175" s="17">
        <v>0.14502322479645216</v>
      </c>
      <c r="V175" s="17">
        <v>6.1235416927971804E-2</v>
      </c>
      <c r="W175" s="17">
        <v>0.85175568852937111</v>
      </c>
      <c r="X175" s="17">
        <v>0.64745816418277879</v>
      </c>
      <c r="Y175" s="17">
        <v>0</v>
      </c>
      <c r="Z175" s="17">
        <v>30.404690177423596</v>
      </c>
      <c r="AA175" s="17">
        <v>0.39724087170001221</v>
      </c>
      <c r="AB175" s="17">
        <v>1.0198515186507351</v>
      </c>
      <c r="AC175" s="17">
        <v>17.189507541962193</v>
      </c>
      <c r="AD175" s="17">
        <v>0.18127903099556522</v>
      </c>
      <c r="AE175" s="17">
        <v>1.812790309955652E-2</v>
      </c>
      <c r="AF175" s="17">
        <v>47.813524706924618</v>
      </c>
      <c r="AG175" s="17">
        <v>3.6546983887129536</v>
      </c>
      <c r="AH175" s="17">
        <v>-1</v>
      </c>
      <c r="AI175" s="17">
        <v>-1</v>
      </c>
      <c r="AJ175" s="17">
        <v>-1</v>
      </c>
      <c r="AK175" s="17">
        <v>-1</v>
      </c>
      <c r="AL175" s="17">
        <v>-1</v>
      </c>
      <c r="AM175" s="17">
        <v>-1</v>
      </c>
      <c r="AN175" s="17">
        <v>-1</v>
      </c>
      <c r="AO175" s="17">
        <v>-1</v>
      </c>
      <c r="AP175" s="17">
        <v>-1</v>
      </c>
      <c r="AQ175" s="17">
        <v>-1</v>
      </c>
      <c r="AR175" s="17">
        <v>9.0639515497782611E-2</v>
      </c>
      <c r="AS175" s="17">
        <v>1.0876741859733912</v>
      </c>
      <c r="AT175" s="17">
        <v>5.4139764417654082</v>
      </c>
      <c r="AU175" s="17">
        <v>-1</v>
      </c>
      <c r="AV175" s="17">
        <v>-1</v>
      </c>
      <c r="AW175" s="17">
        <v>-1</v>
      </c>
      <c r="AX175" s="17">
        <v>-1</v>
      </c>
      <c r="AY175" s="17">
        <v>1.812790309955652E-2</v>
      </c>
      <c r="AZ175" s="17">
        <v>0.21028784394435121</v>
      </c>
      <c r="BA175" s="17">
        <v>0.3025326688761617</v>
      </c>
      <c r="BB175" s="17">
        <v>7.1698462794841156E-2</v>
      </c>
      <c r="BC175" s="17">
        <v>0.10778871669233832</v>
      </c>
      <c r="BD175" s="17">
        <v>2.8987171326258983</v>
      </c>
      <c r="BE175" s="17">
        <v>4.1525649186561537</v>
      </c>
      <c r="BF175" s="17">
        <v>-1</v>
      </c>
      <c r="BG175" s="22">
        <v>1283.5137047458009</v>
      </c>
    </row>
    <row r="176" spans="1:59" x14ac:dyDescent="0.25">
      <c r="A176">
        <v>359</v>
      </c>
      <c r="B176" t="s">
        <v>236</v>
      </c>
      <c r="C176" s="49">
        <v>0</v>
      </c>
      <c r="D176" s="22">
        <v>1639.468779296875</v>
      </c>
      <c r="E176" s="17">
        <v>91.820011313765747</v>
      </c>
      <c r="F176" s="17">
        <v>48.518461003369396</v>
      </c>
      <c r="G176" s="17">
        <v>0.69917275530687162</v>
      </c>
      <c r="H176" s="17">
        <v>6.1228791794032515</v>
      </c>
      <c r="I176" s="17">
        <v>75.91538779122709</v>
      </c>
      <c r="J176" s="17">
        <v>12.794861048680247</v>
      </c>
      <c r="K176" s="17">
        <v>-1</v>
      </c>
      <c r="L176" s="17">
        <v>-1</v>
      </c>
      <c r="M176" s="17">
        <v>-1</v>
      </c>
      <c r="N176" s="17">
        <v>0.16666666666666666</v>
      </c>
      <c r="O176" s="17">
        <v>-1</v>
      </c>
      <c r="P176" s="17">
        <v>-1</v>
      </c>
      <c r="Q176" s="17">
        <v>4.425109299758228</v>
      </c>
      <c r="R176" s="17">
        <v>-1</v>
      </c>
      <c r="S176" s="17">
        <v>1.0915888037198693</v>
      </c>
      <c r="T176" s="17">
        <v>0.11477044949905825</v>
      </c>
      <c r="U176" s="17">
        <v>0.61715307113561624</v>
      </c>
      <c r="V176" s="17">
        <v>0.74215076478908804</v>
      </c>
      <c r="W176" s="17">
        <v>2.6247588500943282</v>
      </c>
      <c r="X176" s="17">
        <v>3.2850545567740363</v>
      </c>
      <c r="Y176" s="17">
        <v>0</v>
      </c>
      <c r="Z176" s="17">
        <v>45.73921029685259</v>
      </c>
      <c r="AA176" s="17">
        <v>1.2504286229369423</v>
      </c>
      <c r="AB176" s="17">
        <v>2.3810682700804136</v>
      </c>
      <c r="AC176" s="17">
        <v>32.839904271420437</v>
      </c>
      <c r="AD176" s="17">
        <v>0.77144133891952038</v>
      </c>
      <c r="AE176" s="17">
        <v>7.714413389195203E-2</v>
      </c>
      <c r="AF176" s="17">
        <v>71.115560115311354</v>
      </c>
      <c r="AG176" s="17">
        <v>44.293602302849585</v>
      </c>
      <c r="AH176" s="17">
        <v>-1</v>
      </c>
      <c r="AI176" s="17">
        <v>-1</v>
      </c>
      <c r="AJ176" s="17">
        <v>-1</v>
      </c>
      <c r="AK176" s="17">
        <v>-1</v>
      </c>
      <c r="AL176" s="17">
        <v>-1</v>
      </c>
      <c r="AM176" s="17">
        <v>-1</v>
      </c>
      <c r="AN176" s="17">
        <v>-1</v>
      </c>
      <c r="AO176" s="17">
        <v>-1</v>
      </c>
      <c r="AP176" s="17">
        <v>-1</v>
      </c>
      <c r="AQ176" s="17">
        <v>-1</v>
      </c>
      <c r="AR176" s="17">
        <v>0.38572066945976019</v>
      </c>
      <c r="AS176" s="17">
        <v>4.6286480335171216</v>
      </c>
      <c r="AT176" s="17">
        <v>10.017242443572259</v>
      </c>
      <c r="AU176" s="17">
        <v>-1</v>
      </c>
      <c r="AV176" s="17">
        <v>-1</v>
      </c>
      <c r="AW176" s="17">
        <v>-1</v>
      </c>
      <c r="AX176" s="17">
        <v>-1</v>
      </c>
      <c r="AY176" s="17">
        <v>7.714413389195203E-2</v>
      </c>
      <c r="AZ176" s="17">
        <v>-0.30257644446829141</v>
      </c>
      <c r="BA176" s="17">
        <v>0.81539695728880446</v>
      </c>
      <c r="BB176" s="17">
        <v>-0.12895672189930368</v>
      </c>
      <c r="BC176" s="17">
        <v>0.30844390138648303</v>
      </c>
      <c r="BD176" s="17">
        <v>-4.0724463232702366</v>
      </c>
      <c r="BE176" s="17">
        <v>11.123728374552297</v>
      </c>
      <c r="BF176" s="17">
        <v>-1</v>
      </c>
      <c r="BG176" s="22">
        <v>4783.5399006054204</v>
      </c>
    </row>
    <row r="177" spans="1:59" x14ac:dyDescent="0.25">
      <c r="A177">
        <v>360</v>
      </c>
      <c r="B177" t="s">
        <v>237</v>
      </c>
      <c r="C177" s="49">
        <v>0</v>
      </c>
      <c r="D177" s="22">
        <v>1576.1050683593749</v>
      </c>
      <c r="E177" s="17">
        <v>76.282807328438651</v>
      </c>
      <c r="F177" s="17">
        <v>22.465897993369371</v>
      </c>
      <c r="G177" s="17">
        <v>0.50961506563093617</v>
      </c>
      <c r="H177" s="17">
        <v>4.686956594049815</v>
      </c>
      <c r="I177" s="17">
        <v>62.041117747824025</v>
      </c>
      <c r="J177" s="17">
        <v>9.0567861860554419</v>
      </c>
      <c r="K177" s="17">
        <v>-1</v>
      </c>
      <c r="L177" s="17">
        <v>-1</v>
      </c>
      <c r="M177" s="17">
        <v>-1</v>
      </c>
      <c r="N177" s="17">
        <v>0.16666666666666666</v>
      </c>
      <c r="O177" s="17">
        <v>-1</v>
      </c>
      <c r="P177" s="17">
        <v>-1</v>
      </c>
      <c r="Q177" s="17">
        <v>3.5290815595434113</v>
      </c>
      <c r="R177" s="17">
        <v>-1</v>
      </c>
      <c r="S177" s="17">
        <v>0.63624565207030093</v>
      </c>
      <c r="T177" s="17">
        <v>6.691134838401798E-2</v>
      </c>
      <c r="U177" s="17">
        <v>0.34083842201619619</v>
      </c>
      <c r="V177" s="17">
        <v>0.34364411056432403</v>
      </c>
      <c r="W177" s="17">
        <v>1.5871062842289854</v>
      </c>
      <c r="X177" s="17">
        <v>1.7413976001368392</v>
      </c>
      <c r="Y177" s="17">
        <v>0</v>
      </c>
      <c r="Z177" s="17">
        <v>36.764661072589263</v>
      </c>
      <c r="AA177" s="17">
        <v>0.75109930507241396</v>
      </c>
      <c r="AB177" s="17">
        <v>1.5844142733818609</v>
      </c>
      <c r="AC177" s="17">
        <v>23.680487821875687</v>
      </c>
      <c r="AD177" s="17">
        <v>0.42604802752024518</v>
      </c>
      <c r="AE177" s="17">
        <v>4.2604802752024523E-2</v>
      </c>
      <c r="AF177" s="17">
        <v>57.478011488463224</v>
      </c>
      <c r="AG177" s="17">
        <v>20.509627274154148</v>
      </c>
      <c r="AH177" s="17">
        <v>-1</v>
      </c>
      <c r="AI177" s="17">
        <v>-1</v>
      </c>
      <c r="AJ177" s="17">
        <v>-1</v>
      </c>
      <c r="AK177" s="17">
        <v>-1</v>
      </c>
      <c r="AL177" s="17">
        <v>-1</v>
      </c>
      <c r="AM177" s="17">
        <v>-1</v>
      </c>
      <c r="AN177" s="17">
        <v>-1</v>
      </c>
      <c r="AO177" s="17">
        <v>-1</v>
      </c>
      <c r="AP177" s="17">
        <v>-1</v>
      </c>
      <c r="AQ177" s="17">
        <v>-1</v>
      </c>
      <c r="AR177" s="17">
        <v>0.21302401376012259</v>
      </c>
      <c r="AS177" s="17">
        <v>2.5562881651214711</v>
      </c>
      <c r="AT177" s="17">
        <v>7.323174614657912</v>
      </c>
      <c r="AU177" s="17">
        <v>-1</v>
      </c>
      <c r="AV177" s="17">
        <v>-1</v>
      </c>
      <c r="AW177" s="17">
        <v>-1</v>
      </c>
      <c r="AX177" s="17">
        <v>-1</v>
      </c>
      <c r="AY177" s="17">
        <v>4.2604802752024523E-2</v>
      </c>
      <c r="AZ177" s="17">
        <v>-2.4219064795645284E-3</v>
      </c>
      <c r="BA177" s="17">
        <v>0.51524241930007753</v>
      </c>
      <c r="BB177" s="17">
        <v>-1.1522996023550072E-2</v>
      </c>
      <c r="BC177" s="17">
        <v>0.19101017551072952</v>
      </c>
      <c r="BD177" s="17">
        <v>7.4367834764501595E-3</v>
      </c>
      <c r="BE177" s="17">
        <v>7.0438452678056045</v>
      </c>
      <c r="BF177" s="17">
        <v>-1</v>
      </c>
      <c r="BG177" s="22">
        <v>2592.920879093409</v>
      </c>
    </row>
    <row r="178" spans="1:59" x14ac:dyDescent="0.25">
      <c r="A178">
        <v>364</v>
      </c>
      <c r="B178" t="s">
        <v>238</v>
      </c>
      <c r="C178" s="49">
        <v>0</v>
      </c>
      <c r="D178" s="22">
        <v>1580.3660937499999</v>
      </c>
      <c r="E178" s="17">
        <v>99.180445129925019</v>
      </c>
      <c r="F178" s="17">
        <v>60.860331906108094</v>
      </c>
      <c r="G178" s="17">
        <v>0.78897184853634794</v>
      </c>
      <c r="H178" s="17">
        <v>6.803118247166239</v>
      </c>
      <c r="I178" s="17">
        <v>82.488040534824279</v>
      </c>
      <c r="J178" s="17">
        <v>14.565697851246643</v>
      </c>
      <c r="K178" s="17">
        <v>-1</v>
      </c>
      <c r="L178" s="17">
        <v>-1</v>
      </c>
      <c r="M178" s="17">
        <v>-1</v>
      </c>
      <c r="N178" s="17">
        <v>0.16666666666666666</v>
      </c>
      <c r="O178" s="17">
        <v>-1</v>
      </c>
      <c r="P178" s="17">
        <v>-1</v>
      </c>
      <c r="Q178" s="17">
        <v>4.8495841850414596</v>
      </c>
      <c r="R178" s="17">
        <v>-1</v>
      </c>
      <c r="S178" s="17">
        <v>1.307298344157332</v>
      </c>
      <c r="T178" s="17">
        <v>0.13744272351893955</v>
      </c>
      <c r="U178" s="17">
        <v>0.74805150622081074</v>
      </c>
      <c r="V178" s="17">
        <v>0.93093517262015313</v>
      </c>
      <c r="W178" s="17">
        <v>3.1163256109112947</v>
      </c>
      <c r="X178" s="17">
        <v>4.0163305878354727</v>
      </c>
      <c r="Y178" s="17">
        <v>0</v>
      </c>
      <c r="Z178" s="17">
        <v>49.990720134622357</v>
      </c>
      <c r="AA178" s="17">
        <v>1.4869757133967607</v>
      </c>
      <c r="AB178" s="17">
        <v>2.7584668691215275</v>
      </c>
      <c r="AC178" s="17">
        <v>37.178991190481398</v>
      </c>
      <c r="AD178" s="17">
        <v>0.93506438277601334</v>
      </c>
      <c r="AE178" s="17">
        <v>9.3506438277601342E-2</v>
      </c>
      <c r="AF178" s="17">
        <v>77.576070911035202</v>
      </c>
      <c r="AG178" s="17">
        <v>55.560775872123671</v>
      </c>
      <c r="AH178" s="17">
        <v>-1</v>
      </c>
      <c r="AI178" s="17">
        <v>-1</v>
      </c>
      <c r="AJ178" s="17">
        <v>-1</v>
      </c>
      <c r="AK178" s="17">
        <v>-1</v>
      </c>
      <c r="AL178" s="17">
        <v>-1</v>
      </c>
      <c r="AM178" s="17">
        <v>-1</v>
      </c>
      <c r="AN178" s="17">
        <v>-1</v>
      </c>
      <c r="AO178" s="17">
        <v>-1</v>
      </c>
      <c r="AP178" s="17">
        <v>-1</v>
      </c>
      <c r="AQ178" s="17">
        <v>-1</v>
      </c>
      <c r="AR178" s="17">
        <v>0.46753219138800667</v>
      </c>
      <c r="AS178" s="17">
        <v>5.6103862966560794</v>
      </c>
      <c r="AT178" s="17">
        <v>11.293502185652905</v>
      </c>
      <c r="AU178" s="17">
        <v>-1</v>
      </c>
      <c r="AV178" s="17">
        <v>-1</v>
      </c>
      <c r="AW178" s="17">
        <v>-1</v>
      </c>
      <c r="AX178" s="17">
        <v>-1</v>
      </c>
      <c r="AY178" s="17">
        <v>9.3506438277601342E-2</v>
      </c>
      <c r="AZ178" s="17">
        <v>-0.44476854116550008</v>
      </c>
      <c r="BA178" s="17">
        <v>0.95758905398601302</v>
      </c>
      <c r="BB178" s="17">
        <v>-0.18458855681051128</v>
      </c>
      <c r="BC178" s="17">
        <v>0.36407573629769063</v>
      </c>
      <c r="BD178" s="17">
        <v>-6.0052078171165206</v>
      </c>
      <c r="BE178" s="17">
        <v>13.056489868398582</v>
      </c>
      <c r="BF178" s="17">
        <v>-1</v>
      </c>
      <c r="BG178" s="22">
        <v>1674.7416561974881</v>
      </c>
    </row>
    <row r="179" spans="1:59" x14ac:dyDescent="0.25">
      <c r="A179">
        <v>365</v>
      </c>
      <c r="B179" t="s">
        <v>239</v>
      </c>
      <c r="C179" s="49">
        <v>0</v>
      </c>
      <c r="D179" s="22">
        <v>1698.0157128906249</v>
      </c>
      <c r="E179" s="17">
        <v>121.67380583760766</v>
      </c>
      <c r="F179" s="17">
        <v>98.576879728803391</v>
      </c>
      <c r="G179" s="17">
        <v>1.0633963519941383</v>
      </c>
      <c r="H179" s="17">
        <v>8.8819172827691126</v>
      </c>
      <c r="I179" s="17">
        <v>102.57395566709516</v>
      </c>
      <c r="J179" s="17">
        <v>19.977345038008533</v>
      </c>
      <c r="K179" s="17">
        <v>-1</v>
      </c>
      <c r="L179" s="17">
        <v>-1</v>
      </c>
      <c r="M179" s="17">
        <v>-1</v>
      </c>
      <c r="N179" s="17">
        <v>0.16666666666666666</v>
      </c>
      <c r="O179" s="17">
        <v>-1</v>
      </c>
      <c r="P179" s="17">
        <v>-1</v>
      </c>
      <c r="Q179" s="17">
        <v>6.1467722237500428</v>
      </c>
      <c r="R179" s="17">
        <v>-1</v>
      </c>
      <c r="S179" s="17">
        <v>1.9665030353938786</v>
      </c>
      <c r="T179" s="17">
        <v>0.20672880778111993</v>
      </c>
      <c r="U179" s="17">
        <v>1.1480749002194601</v>
      </c>
      <c r="V179" s="17">
        <v>1.5078571159990588</v>
      </c>
      <c r="W179" s="17">
        <v>4.6185452815356571</v>
      </c>
      <c r="X179" s="17">
        <v>6.2510977162940202</v>
      </c>
      <c r="Y179" s="17">
        <v>0</v>
      </c>
      <c r="Z179" s="17">
        <v>62.98326197682556</v>
      </c>
      <c r="AA179" s="17">
        <v>2.2098596035262061</v>
      </c>
      <c r="AB179" s="17">
        <v>3.9117905767770478</v>
      </c>
      <c r="AC179" s="17">
        <v>50.439167105405183</v>
      </c>
      <c r="AD179" s="17">
        <v>1.4350936252743252</v>
      </c>
      <c r="AE179" s="17">
        <v>0.14350936252743252</v>
      </c>
      <c r="AF179" s="17">
        <v>97.319282155603233</v>
      </c>
      <c r="AG179" s="17">
        <v>89.993066900045108</v>
      </c>
      <c r="AH179" s="17">
        <v>-1</v>
      </c>
      <c r="AI179" s="17">
        <v>-1</v>
      </c>
      <c r="AJ179" s="17">
        <v>-1</v>
      </c>
      <c r="AK179" s="17">
        <v>-1</v>
      </c>
      <c r="AL179" s="17">
        <v>-1</v>
      </c>
      <c r="AM179" s="17">
        <v>-1</v>
      </c>
      <c r="AN179" s="17">
        <v>-1</v>
      </c>
      <c r="AO179" s="17">
        <v>-1</v>
      </c>
      <c r="AP179" s="17">
        <v>-1</v>
      </c>
      <c r="AQ179" s="17">
        <v>-1</v>
      </c>
      <c r="AR179" s="17">
        <v>0.71754681263716258</v>
      </c>
      <c r="AS179" s="17">
        <v>8.6105617516459496</v>
      </c>
      <c r="AT179" s="17">
        <v>15.193730277139736</v>
      </c>
      <c r="AU179" s="17">
        <v>-1</v>
      </c>
      <c r="AV179" s="17">
        <v>-1</v>
      </c>
      <c r="AW179" s="17">
        <v>-1</v>
      </c>
      <c r="AX179" s="17">
        <v>-1</v>
      </c>
      <c r="AY179" s="17">
        <v>0.14350936252743252</v>
      </c>
      <c r="AZ179" s="17">
        <v>-0.87930517320072266</v>
      </c>
      <c r="BA179" s="17">
        <v>1.3921256860212357</v>
      </c>
      <c r="BB179" s="17">
        <v>-0.35459849925993731</v>
      </c>
      <c r="BC179" s="17">
        <v>0.53408567874711665</v>
      </c>
      <c r="BD179" s="17">
        <v>-11.911694109753181</v>
      </c>
      <c r="BE179" s="17">
        <v>18.96297616103525</v>
      </c>
      <c r="BF179" s="17">
        <v>-1</v>
      </c>
      <c r="BG179" s="22">
        <v>4159.2556968309245</v>
      </c>
    </row>
    <row r="180" spans="1:59" x14ac:dyDescent="0.25">
      <c r="A180">
        <v>368</v>
      </c>
      <c r="B180" t="s">
        <v>240</v>
      </c>
      <c r="C180" s="49">
        <v>0</v>
      </c>
      <c r="D180" s="22">
        <v>1581.0074511718751</v>
      </c>
      <c r="E180" s="17">
        <v>65.410765136033845</v>
      </c>
      <c r="F180" s="17">
        <v>4.2358120311529035</v>
      </c>
      <c r="G180" s="17">
        <v>0.37697349112385081</v>
      </c>
      <c r="H180" s="17">
        <v>3.6821805128621996</v>
      </c>
      <c r="I180" s="17">
        <v>52.332701134181896</v>
      </c>
      <c r="J180" s="17">
        <v>6.4410962805097292</v>
      </c>
      <c r="K180" s="17">
        <v>-1</v>
      </c>
      <c r="L180" s="17">
        <v>-1</v>
      </c>
      <c r="M180" s="17">
        <v>-1</v>
      </c>
      <c r="N180" s="17">
        <v>0.16666666666666666</v>
      </c>
      <c r="O180" s="17">
        <v>-1</v>
      </c>
      <c r="P180" s="17">
        <v>-1</v>
      </c>
      <c r="Q180" s="17">
        <v>2.9020928551162588</v>
      </c>
      <c r="R180" s="17">
        <v>-1</v>
      </c>
      <c r="S180" s="17">
        <v>0.31762268995743848</v>
      </c>
      <c r="T180" s="17">
        <v>3.3422300605236953E-2</v>
      </c>
      <c r="U180" s="17">
        <v>0.14748931451636155</v>
      </c>
      <c r="V180" s="17">
        <v>6.4792062101982933E-2</v>
      </c>
      <c r="W180" s="17">
        <v>0.86101666811794209</v>
      </c>
      <c r="X180" s="17">
        <v>0.66123519903764927</v>
      </c>
      <c r="Y180" s="17">
        <v>0</v>
      </c>
      <c r="Z180" s="17">
        <v>30.484787427617562</v>
      </c>
      <c r="AA180" s="17">
        <v>0.40169735238809495</v>
      </c>
      <c r="AB180" s="17">
        <v>1.0269616021654673</v>
      </c>
      <c r="AC180" s="17">
        <v>17.271254719748732</v>
      </c>
      <c r="AD180" s="17">
        <v>0.18436164314545192</v>
      </c>
      <c r="AE180" s="17">
        <v>1.8436164314545193E-2</v>
      </c>
      <c r="AF180" s="17">
        <v>47.935238914190187</v>
      </c>
      <c r="AG180" s="17">
        <v>3.8669687714225494</v>
      </c>
      <c r="AH180" s="17">
        <v>-1</v>
      </c>
      <c r="AI180" s="17">
        <v>-1</v>
      </c>
      <c r="AJ180" s="17">
        <v>-1</v>
      </c>
      <c r="AK180" s="17">
        <v>-1</v>
      </c>
      <c r="AL180" s="17">
        <v>-1</v>
      </c>
      <c r="AM180" s="17">
        <v>-1</v>
      </c>
      <c r="AN180" s="17">
        <v>-1</v>
      </c>
      <c r="AO180" s="17">
        <v>-1</v>
      </c>
      <c r="AP180" s="17">
        <v>-1</v>
      </c>
      <c r="AQ180" s="17">
        <v>-1</v>
      </c>
      <c r="AR180" s="17">
        <v>9.218082157272596E-2</v>
      </c>
      <c r="AS180" s="17">
        <v>1.1061698588727114</v>
      </c>
      <c r="AT180" s="17">
        <v>5.4380208165345252</v>
      </c>
      <c r="AU180" s="17">
        <v>-1</v>
      </c>
      <c r="AV180" s="17">
        <v>-1</v>
      </c>
      <c r="AW180" s="17">
        <v>-1</v>
      </c>
      <c r="AX180" s="17">
        <v>-1</v>
      </c>
      <c r="AY180" s="17">
        <v>1.8436164314545193E-2</v>
      </c>
      <c r="AZ180" s="17">
        <v>0.20760898481445311</v>
      </c>
      <c r="BA180" s="17">
        <v>0.30521152800605977</v>
      </c>
      <c r="BB180" s="17">
        <v>7.0650374663879675E-2</v>
      </c>
      <c r="BC180" s="17">
        <v>0.1088368048232998</v>
      </c>
      <c r="BD180" s="17">
        <v>2.8623044494039114</v>
      </c>
      <c r="BE180" s="17">
        <v>4.1889776018781406</v>
      </c>
      <c r="BF180" s="17">
        <v>-1</v>
      </c>
      <c r="BG180" s="22">
        <v>1278.7387827400028</v>
      </c>
    </row>
    <row r="181" spans="1:59" x14ac:dyDescent="0.25">
      <c r="A181">
        <v>369</v>
      </c>
      <c r="B181" t="s">
        <v>241</v>
      </c>
      <c r="C181" s="49">
        <v>0</v>
      </c>
      <c r="D181" s="22">
        <v>1556.8475683593749</v>
      </c>
      <c r="E181" s="17">
        <v>94.990617662965263</v>
      </c>
      <c r="F181" s="17">
        <v>53.834888706219516</v>
      </c>
      <c r="G181" s="17">
        <v>0.73785492843105083</v>
      </c>
      <c r="H181" s="17">
        <v>6.4159013518855108</v>
      </c>
      <c r="I181" s="17">
        <v>78.746646795850125</v>
      </c>
      <c r="J181" s="17">
        <v>13.557672935839218</v>
      </c>
      <c r="K181" s="17">
        <v>-1</v>
      </c>
      <c r="L181" s="17">
        <v>-1</v>
      </c>
      <c r="M181" s="17">
        <v>-1</v>
      </c>
      <c r="N181" s="17">
        <v>0.16666666666666666</v>
      </c>
      <c r="O181" s="17">
        <v>-1</v>
      </c>
      <c r="P181" s="17">
        <v>-1</v>
      </c>
      <c r="Q181" s="17">
        <v>4.6079575937541675</v>
      </c>
      <c r="R181" s="17">
        <v>-1</v>
      </c>
      <c r="S181" s="17">
        <v>1.1845086037719275</v>
      </c>
      <c r="T181" s="17">
        <v>0.12453683796931511</v>
      </c>
      <c r="U181" s="17">
        <v>0.67353934125874892</v>
      </c>
      <c r="V181" s="17">
        <v>0.82347220005353505</v>
      </c>
      <c r="W181" s="17">
        <v>2.8365078762835183</v>
      </c>
      <c r="X181" s="17">
        <v>3.6000615910076053</v>
      </c>
      <c r="Y181" s="17">
        <v>0</v>
      </c>
      <c r="Z181" s="17">
        <v>47.570605622454593</v>
      </c>
      <c r="AA181" s="17">
        <v>1.3523244792993767</v>
      </c>
      <c r="AB181" s="17">
        <v>2.5436378174991741</v>
      </c>
      <c r="AC181" s="17">
        <v>34.709024608471715</v>
      </c>
      <c r="AD181" s="17">
        <v>0.84192417657343621</v>
      </c>
      <c r="AE181" s="17">
        <v>8.4192417657343616E-2</v>
      </c>
      <c r="AF181" s="17">
        <v>73.898512460188556</v>
      </c>
      <c r="AG181" s="17">
        <v>49.147089603807913</v>
      </c>
      <c r="AH181" s="17">
        <v>-1</v>
      </c>
      <c r="AI181" s="17">
        <v>-1</v>
      </c>
      <c r="AJ181" s="17">
        <v>-1</v>
      </c>
      <c r="AK181" s="17">
        <v>-1</v>
      </c>
      <c r="AL181" s="17">
        <v>-1</v>
      </c>
      <c r="AM181" s="17">
        <v>-1</v>
      </c>
      <c r="AN181" s="17">
        <v>-1</v>
      </c>
      <c r="AO181" s="17">
        <v>-1</v>
      </c>
      <c r="AP181" s="17">
        <v>-1</v>
      </c>
      <c r="AQ181" s="17">
        <v>-1</v>
      </c>
      <c r="AR181" s="17">
        <v>0.42096208828671811</v>
      </c>
      <c r="AS181" s="17">
        <v>5.0515450594406168</v>
      </c>
      <c r="AT181" s="17">
        <v>10.567008577272802</v>
      </c>
      <c r="AU181" s="17">
        <v>-1</v>
      </c>
      <c r="AV181" s="17">
        <v>-1</v>
      </c>
      <c r="AW181" s="17">
        <v>-1</v>
      </c>
      <c r="AX181" s="17">
        <v>-1</v>
      </c>
      <c r="AY181" s="17">
        <v>8.4192417657343616E-2</v>
      </c>
      <c r="AZ181" s="17">
        <v>-0.36382761197480246</v>
      </c>
      <c r="BA181" s="17">
        <v>0.87664812479531551</v>
      </c>
      <c r="BB181" s="17">
        <v>-0.15292088670163506</v>
      </c>
      <c r="BC181" s="17">
        <v>0.33240806618881441</v>
      </c>
      <c r="BD181" s="17">
        <v>-4.9050094597559895</v>
      </c>
      <c r="BE181" s="17">
        <v>11.956291511038048</v>
      </c>
      <c r="BF181" s="17">
        <v>-1</v>
      </c>
      <c r="BG181" s="22">
        <v>248.19495808787457</v>
      </c>
    </row>
    <row r="182" spans="1:59" x14ac:dyDescent="0.25">
      <c r="A182">
        <v>371</v>
      </c>
      <c r="B182" t="s">
        <v>242</v>
      </c>
      <c r="C182" s="49">
        <v>0</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25">
      <c r="A183">
        <v>378</v>
      </c>
      <c r="B183" t="s">
        <v>243</v>
      </c>
      <c r="C183" s="49">
        <v>0</v>
      </c>
      <c r="D183" s="22">
        <v>1532.6713183593749</v>
      </c>
      <c r="E183" s="17">
        <v>64.68743959658967</v>
      </c>
      <c r="F183" s="17">
        <v>3.022950038035753</v>
      </c>
      <c r="G183" s="17">
        <v>0.36814874258671881</v>
      </c>
      <c r="H183" s="17">
        <v>3.6153319679353451</v>
      </c>
      <c r="I183" s="17">
        <v>51.68679252198784</v>
      </c>
      <c r="J183" s="17">
        <v>6.2670723686756427</v>
      </c>
      <c r="K183" s="17">
        <v>-1</v>
      </c>
      <c r="L183" s="17">
        <v>-1</v>
      </c>
      <c r="M183" s="17">
        <v>-1</v>
      </c>
      <c r="N183" s="17">
        <v>0.16666666666666666</v>
      </c>
      <c r="O183" s="17">
        <v>-1</v>
      </c>
      <c r="P183" s="17">
        <v>-1</v>
      </c>
      <c r="Q183" s="17">
        <v>2.8603788022429177</v>
      </c>
      <c r="R183" s="17">
        <v>-1</v>
      </c>
      <c r="S183" s="17">
        <v>0.29642445306036397</v>
      </c>
      <c r="T183" s="17">
        <v>3.1194247851083656E-2</v>
      </c>
      <c r="U183" s="17">
        <v>0.13462564594257059</v>
      </c>
      <c r="V183" s="17">
        <v>4.6239815448631733E-2</v>
      </c>
      <c r="W183" s="17">
        <v>0.81270935345122419</v>
      </c>
      <c r="X183" s="17">
        <v>0.58937114280650216</v>
      </c>
      <c r="Y183" s="17">
        <v>0</v>
      </c>
      <c r="Z183" s="17">
        <v>30.066982482465335</v>
      </c>
      <c r="AA183" s="17">
        <v>0.37845136497969534</v>
      </c>
      <c r="AB183" s="17">
        <v>0.98987383640938131</v>
      </c>
      <c r="AC183" s="17">
        <v>16.844843387914672</v>
      </c>
      <c r="AD183" s="17">
        <v>0.16828205742821323</v>
      </c>
      <c r="AE183" s="17">
        <v>1.6828205742821324E-2</v>
      </c>
      <c r="AF183" s="17">
        <v>47.300350730542299</v>
      </c>
      <c r="AG183" s="17">
        <v>2.7597195788390958</v>
      </c>
      <c r="AH183" s="17">
        <v>-1</v>
      </c>
      <c r="AI183" s="17">
        <v>-1</v>
      </c>
      <c r="AJ183" s="17">
        <v>-1</v>
      </c>
      <c r="AK183" s="17">
        <v>-1</v>
      </c>
      <c r="AL183" s="17">
        <v>-1</v>
      </c>
      <c r="AM183" s="17">
        <v>-1</v>
      </c>
      <c r="AN183" s="17">
        <v>-1</v>
      </c>
      <c r="AO183" s="17">
        <v>-1</v>
      </c>
      <c r="AP183" s="17">
        <v>-1</v>
      </c>
      <c r="AQ183" s="17">
        <v>-1</v>
      </c>
      <c r="AR183" s="17">
        <v>8.4141028714106614E-2</v>
      </c>
      <c r="AS183" s="17">
        <v>1.0096923445692791</v>
      </c>
      <c r="AT183" s="17">
        <v>5.3126000479400632</v>
      </c>
      <c r="AU183" s="17">
        <v>-1</v>
      </c>
      <c r="AV183" s="17">
        <v>-1</v>
      </c>
      <c r="AW183" s="17">
        <v>-1</v>
      </c>
      <c r="AX183" s="17">
        <v>-1</v>
      </c>
      <c r="AY183" s="17">
        <v>1.6828205742821324E-2</v>
      </c>
      <c r="AZ183" s="17">
        <v>0.22158250561731729</v>
      </c>
      <c r="BA183" s="17">
        <v>0.29123800720319559</v>
      </c>
      <c r="BB183" s="17">
        <v>7.6117433807740831E-2</v>
      </c>
      <c r="BC183" s="17">
        <v>0.10336974567943864</v>
      </c>
      <c r="BD183" s="17">
        <v>3.052241046222981</v>
      </c>
      <c r="BE183" s="17">
        <v>3.9990410050590706</v>
      </c>
      <c r="BF183" s="17">
        <v>-1</v>
      </c>
      <c r="BG183" s="22">
        <v>644.96040574181848</v>
      </c>
    </row>
    <row r="184" spans="1:59" x14ac:dyDescent="0.25">
      <c r="A184">
        <v>379</v>
      </c>
      <c r="B184" t="s">
        <v>244</v>
      </c>
      <c r="C184" s="49">
        <v>0</v>
      </c>
      <c r="D184" s="22">
        <v>1632.2720605468749</v>
      </c>
      <c r="E184" s="17">
        <v>105.02068233316534</v>
      </c>
      <c r="F184" s="17">
        <v>70.653158715516923</v>
      </c>
      <c r="G184" s="17">
        <v>0.8602241711840497</v>
      </c>
      <c r="H184" s="17">
        <v>7.3428632689780002</v>
      </c>
      <c r="I184" s="17">
        <v>87.703202036971447</v>
      </c>
      <c r="J184" s="17">
        <v>15.970792609725432</v>
      </c>
      <c r="K184" s="17">
        <v>-1</v>
      </c>
      <c r="L184" s="17">
        <v>-1</v>
      </c>
      <c r="M184" s="17">
        <v>-1</v>
      </c>
      <c r="N184" s="17">
        <v>0.16666666666666666</v>
      </c>
      <c r="O184" s="17">
        <v>-1</v>
      </c>
      <c r="P184" s="17">
        <v>-1</v>
      </c>
      <c r="Q184" s="17">
        <v>5.1863896069487634</v>
      </c>
      <c r="R184" s="17">
        <v>-1</v>
      </c>
      <c r="S184" s="17">
        <v>1.4784560387474199</v>
      </c>
      <c r="T184" s="17">
        <v>0.15543235042411879</v>
      </c>
      <c r="U184" s="17">
        <v>0.85191466558407247</v>
      </c>
      <c r="V184" s="17">
        <v>1.0807287513065242</v>
      </c>
      <c r="W184" s="17">
        <v>3.5063660020220495</v>
      </c>
      <c r="X184" s="17">
        <v>4.5965715884496836</v>
      </c>
      <c r="Y184" s="17">
        <v>0</v>
      </c>
      <c r="Z184" s="17">
        <v>53.364138949960832</v>
      </c>
      <c r="AA184" s="17">
        <v>1.6746672479621183</v>
      </c>
      <c r="AB184" s="17">
        <v>3.0579189657807988</v>
      </c>
      <c r="AC184" s="17">
        <v>40.621899242607128</v>
      </c>
      <c r="AD184" s="17">
        <v>1.0648933319800906</v>
      </c>
      <c r="AE184" s="17">
        <v>0.10648933319800906</v>
      </c>
      <c r="AF184" s="17">
        <v>82.702251845953299</v>
      </c>
      <c r="AG184" s="17">
        <v>64.500869336475631</v>
      </c>
      <c r="AH184" s="17">
        <v>-1</v>
      </c>
      <c r="AI184" s="17">
        <v>-1</v>
      </c>
      <c r="AJ184" s="17">
        <v>-1</v>
      </c>
      <c r="AK184" s="17">
        <v>-1</v>
      </c>
      <c r="AL184" s="17">
        <v>-1</v>
      </c>
      <c r="AM184" s="17">
        <v>-1</v>
      </c>
      <c r="AN184" s="17">
        <v>-1</v>
      </c>
      <c r="AO184" s="17">
        <v>-1</v>
      </c>
      <c r="AP184" s="17">
        <v>-1</v>
      </c>
      <c r="AQ184" s="17">
        <v>-1</v>
      </c>
      <c r="AR184" s="17">
        <v>0.53244666599004531</v>
      </c>
      <c r="AS184" s="17">
        <v>6.3893599918805437</v>
      </c>
      <c r="AT184" s="17">
        <v>12.306167989444706</v>
      </c>
      <c r="AU184" s="17">
        <v>-1</v>
      </c>
      <c r="AV184" s="17">
        <v>-1</v>
      </c>
      <c r="AW184" s="17">
        <v>-1</v>
      </c>
      <c r="AX184" s="17">
        <v>-1</v>
      </c>
      <c r="AY184" s="17">
        <v>0.10648933319800906</v>
      </c>
      <c r="AZ184" s="17">
        <v>-0.55759281129406602</v>
      </c>
      <c r="BA184" s="17">
        <v>1.0704133241145792</v>
      </c>
      <c r="BB184" s="17">
        <v>-0.2287303995398976</v>
      </c>
      <c r="BC184" s="17">
        <v>0.40821757902707689</v>
      </c>
      <c r="BD184" s="17">
        <v>-7.5387839436445478</v>
      </c>
      <c r="BE184" s="17">
        <v>14.59006599492661</v>
      </c>
      <c r="BF184" s="17">
        <v>-1</v>
      </c>
      <c r="BG184" s="22">
        <v>3383.3276774129799</v>
      </c>
    </row>
    <row r="185" spans="1:59" x14ac:dyDescent="0.25">
      <c r="A185">
        <v>383</v>
      </c>
      <c r="B185" t="s">
        <v>245</v>
      </c>
      <c r="C185" s="49">
        <v>0</v>
      </c>
      <c r="D185" s="22">
        <v>1541.2649804687499</v>
      </c>
      <c r="E185" s="17">
        <v>93.993979535052048</v>
      </c>
      <c r="F185" s="17">
        <v>52.163740045871883</v>
      </c>
      <c r="G185" s="17">
        <v>0.72569569945081813</v>
      </c>
      <c r="H185" s="17">
        <v>6.3237937114988352</v>
      </c>
      <c r="I185" s="17">
        <v>77.856678012838842</v>
      </c>
      <c r="J185" s="17">
        <v>13.317893118530771</v>
      </c>
      <c r="K185" s="17">
        <v>-1</v>
      </c>
      <c r="L185" s="17">
        <v>-1</v>
      </c>
      <c r="M185" s="17">
        <v>-1</v>
      </c>
      <c r="N185" s="17">
        <v>0.16666666666666666</v>
      </c>
      <c r="O185" s="17">
        <v>-1</v>
      </c>
      <c r="P185" s="17">
        <v>-1</v>
      </c>
      <c r="Q185" s="17">
        <v>4.5504816533977603</v>
      </c>
      <c r="R185" s="17">
        <v>-1</v>
      </c>
      <c r="S185" s="17">
        <v>1.1553004948582071</v>
      </c>
      <c r="T185" s="17">
        <v>0.12146690305799211</v>
      </c>
      <c r="U185" s="17">
        <v>0.65581506378427923</v>
      </c>
      <c r="V185" s="17">
        <v>0.79790988355163439</v>
      </c>
      <c r="W185" s="17">
        <v>2.7699473733999231</v>
      </c>
      <c r="X185" s="17">
        <v>3.5010433004029391</v>
      </c>
      <c r="Y185" s="17">
        <v>0</v>
      </c>
      <c r="Z185" s="17">
        <v>46.994930749022956</v>
      </c>
      <c r="AA185" s="17">
        <v>1.3202948659250109</v>
      </c>
      <c r="AB185" s="17">
        <v>2.4925362326442655</v>
      </c>
      <c r="AC185" s="17">
        <v>34.121491377159785</v>
      </c>
      <c r="AD185" s="17">
        <v>0.81976882973034904</v>
      </c>
      <c r="AE185" s="17">
        <v>8.1976882973034904E-2</v>
      </c>
      <c r="AF185" s="17">
        <v>73.023728236101476</v>
      </c>
      <c r="AG185" s="17">
        <v>47.621460129591135</v>
      </c>
      <c r="AH185" s="17">
        <v>-1</v>
      </c>
      <c r="AI185" s="17">
        <v>-1</v>
      </c>
      <c r="AJ185" s="17">
        <v>-1</v>
      </c>
      <c r="AK185" s="17">
        <v>-1</v>
      </c>
      <c r="AL185" s="17">
        <v>-1</v>
      </c>
      <c r="AM185" s="17">
        <v>-1</v>
      </c>
      <c r="AN185" s="17">
        <v>-1</v>
      </c>
      <c r="AO185" s="17">
        <v>-1</v>
      </c>
      <c r="AP185" s="17">
        <v>-1</v>
      </c>
      <c r="AQ185" s="17">
        <v>-1</v>
      </c>
      <c r="AR185" s="17">
        <v>0.40988441486517452</v>
      </c>
      <c r="AS185" s="17">
        <v>4.918612978382094</v>
      </c>
      <c r="AT185" s="17">
        <v>10.394196871896723</v>
      </c>
      <c r="AU185" s="17">
        <v>-1</v>
      </c>
      <c r="AV185" s="17">
        <v>-1</v>
      </c>
      <c r="AW185" s="17">
        <v>-1</v>
      </c>
      <c r="AX185" s="17">
        <v>-1</v>
      </c>
      <c r="AY185" s="17">
        <v>8.1976882973034904E-2</v>
      </c>
      <c r="AZ185" s="17">
        <v>-0.34457411841777358</v>
      </c>
      <c r="BA185" s="17">
        <v>0.85739463123828674</v>
      </c>
      <c r="BB185" s="17">
        <v>-0.14538806877498545</v>
      </c>
      <c r="BC185" s="17">
        <v>0.3248752482621648</v>
      </c>
      <c r="BD185" s="17">
        <v>-4.6433042607090602</v>
      </c>
      <c r="BE185" s="17">
        <v>11.694586311991122</v>
      </c>
      <c r="BF185" s="17">
        <v>-1</v>
      </c>
      <c r="BG185" s="22">
        <v>811.379574272112</v>
      </c>
    </row>
    <row r="186" spans="1:59" x14ac:dyDescent="0.25">
      <c r="A186">
        <v>384</v>
      </c>
      <c r="B186" t="s">
        <v>246</v>
      </c>
      <c r="C186" s="49">
        <v>0</v>
      </c>
      <c r="D186" s="22">
        <v>1592.8920019531249</v>
      </c>
      <c r="E186" s="17">
        <v>121.71272336692149</v>
      </c>
      <c r="F186" s="17">
        <v>98.64213608931712</v>
      </c>
      <c r="G186" s="17">
        <v>1.0638711553726348</v>
      </c>
      <c r="H186" s="17">
        <v>8.8855139761870934</v>
      </c>
      <c r="I186" s="17">
        <v>102.60870788581045</v>
      </c>
      <c r="J186" s="17">
        <v>19.986708153674702</v>
      </c>
      <c r="K186" s="17">
        <v>-1</v>
      </c>
      <c r="L186" s="17">
        <v>-1</v>
      </c>
      <c r="M186" s="17">
        <v>-1</v>
      </c>
      <c r="N186" s="17">
        <v>0.16666666666666666</v>
      </c>
      <c r="O186" s="17">
        <v>-1</v>
      </c>
      <c r="P186" s="17">
        <v>-1</v>
      </c>
      <c r="Q186" s="17">
        <v>6.1490165906180287</v>
      </c>
      <c r="R186" s="17">
        <v>-1</v>
      </c>
      <c r="S186" s="17">
        <v>1.9676435771843388</v>
      </c>
      <c r="T186" s="17">
        <v>0.20684868507515153</v>
      </c>
      <c r="U186" s="17">
        <v>1.1487670120992488</v>
      </c>
      <c r="V186" s="17">
        <v>1.5088552939474331</v>
      </c>
      <c r="W186" s="17">
        <v>4.6211443897270508</v>
      </c>
      <c r="X186" s="17">
        <v>6.2549642623545045</v>
      </c>
      <c r="Y186" s="17">
        <v>0</v>
      </c>
      <c r="Z186" s="17">
        <v>63.005741393511059</v>
      </c>
      <c r="AA186" s="17">
        <v>2.2111103216981243</v>
      </c>
      <c r="AB186" s="17">
        <v>3.913786032671092</v>
      </c>
      <c r="AC186" s="17">
        <v>50.462109576811834</v>
      </c>
      <c r="AD186" s="17">
        <v>1.4359587651240608</v>
      </c>
      <c r="AE186" s="17">
        <v>0.1435958765124061</v>
      </c>
      <c r="AF186" s="17">
        <v>97.353441435416727</v>
      </c>
      <c r="AG186" s="17">
        <v>90.052640910031258</v>
      </c>
      <c r="AH186" s="17">
        <v>-1</v>
      </c>
      <c r="AI186" s="17">
        <v>-1</v>
      </c>
      <c r="AJ186" s="17">
        <v>-1</v>
      </c>
      <c r="AK186" s="17">
        <v>-1</v>
      </c>
      <c r="AL186" s="17">
        <v>-1</v>
      </c>
      <c r="AM186" s="17">
        <v>-1</v>
      </c>
      <c r="AN186" s="17">
        <v>-1</v>
      </c>
      <c r="AO186" s="17">
        <v>-1</v>
      </c>
      <c r="AP186" s="17">
        <v>-1</v>
      </c>
      <c r="AQ186" s="17">
        <v>-1</v>
      </c>
      <c r="AR186" s="17">
        <v>0.71797938256203042</v>
      </c>
      <c r="AS186" s="17">
        <v>8.6157525907443642</v>
      </c>
      <c r="AT186" s="17">
        <v>15.200478367967674</v>
      </c>
      <c r="AU186" s="17">
        <v>-1</v>
      </c>
      <c r="AV186" s="17">
        <v>-1</v>
      </c>
      <c r="AW186" s="17">
        <v>-1</v>
      </c>
      <c r="AX186" s="17">
        <v>-1</v>
      </c>
      <c r="AY186" s="17">
        <v>0.1435958765124061</v>
      </c>
      <c r="AZ186" s="17">
        <v>-0.88005699914327229</v>
      </c>
      <c r="BA186" s="17">
        <v>1.3928775119637853</v>
      </c>
      <c r="BB186" s="17">
        <v>-0.35489264680884747</v>
      </c>
      <c r="BC186" s="17">
        <v>0.53437982629602676</v>
      </c>
      <c r="BD186" s="17">
        <v>-11.921913385406235</v>
      </c>
      <c r="BE186" s="17">
        <v>18.9731954366883</v>
      </c>
      <c r="BF186" s="17">
        <v>-1</v>
      </c>
      <c r="BG186" s="22">
        <v>4411.8141018751003</v>
      </c>
    </row>
    <row r="187" spans="1:59" x14ac:dyDescent="0.25">
      <c r="A187">
        <v>386</v>
      </c>
      <c r="B187" t="s">
        <v>247</v>
      </c>
      <c r="C187" s="49">
        <v>0</v>
      </c>
      <c r="D187" s="22">
        <v>1608.276572265625</v>
      </c>
      <c r="E187" s="17">
        <v>158.85739621951856</v>
      </c>
      <c r="F187" s="17">
        <v>160.92579606391777</v>
      </c>
      <c r="G187" s="17">
        <v>1.5170452513268438</v>
      </c>
      <c r="H187" s="17">
        <v>12.318362944700262</v>
      </c>
      <c r="I187" s="17">
        <v>135.77781748348849</v>
      </c>
      <c r="J187" s="17">
        <v>28.923294685063535</v>
      </c>
      <c r="K187" s="17">
        <v>-1</v>
      </c>
      <c r="L187" s="17">
        <v>-1</v>
      </c>
      <c r="M187" s="17">
        <v>-1</v>
      </c>
      <c r="N187" s="17">
        <v>0.16666666666666666</v>
      </c>
      <c r="O187" s="17">
        <v>-1</v>
      </c>
      <c r="P187" s="17">
        <v>-1</v>
      </c>
      <c r="Q187" s="17">
        <v>8.2911431475302262</v>
      </c>
      <c r="R187" s="17">
        <v>-1</v>
      </c>
      <c r="S187" s="17">
        <v>3.0562289120789843</v>
      </c>
      <c r="T187" s="17">
        <v>0.32126506627323292</v>
      </c>
      <c r="U187" s="17">
        <v>1.8093502969434001</v>
      </c>
      <c r="V187" s="17">
        <v>2.4615620560354419</v>
      </c>
      <c r="W187" s="17">
        <v>7.1018523169786523</v>
      </c>
      <c r="X187" s="17">
        <v>9.9453729552617567</v>
      </c>
      <c r="Y187" s="17">
        <v>0</v>
      </c>
      <c r="Z187" s="17">
        <v>84.461126496879928</v>
      </c>
      <c r="AA187" s="17">
        <v>3.4048530424157026</v>
      </c>
      <c r="AB187" s="17">
        <v>5.8183405530356982</v>
      </c>
      <c r="AC187" s="17">
        <v>72.359455319349138</v>
      </c>
      <c r="AD187" s="17">
        <v>2.2616878711792499</v>
      </c>
      <c r="AE187" s="17">
        <v>0.22616878711792501</v>
      </c>
      <c r="AF187" s="17">
        <v>129.9566229817259</v>
      </c>
      <c r="AG187" s="17">
        <v>146.91280522334876</v>
      </c>
      <c r="AH187" s="17">
        <v>-1</v>
      </c>
      <c r="AI187" s="17">
        <v>-1</v>
      </c>
      <c r="AJ187" s="17">
        <v>-1</v>
      </c>
      <c r="AK187" s="17">
        <v>-1</v>
      </c>
      <c r="AL187" s="17">
        <v>-1</v>
      </c>
      <c r="AM187" s="17">
        <v>-1</v>
      </c>
      <c r="AN187" s="17">
        <v>-1</v>
      </c>
      <c r="AO187" s="17">
        <v>-1</v>
      </c>
      <c r="AP187" s="17">
        <v>-1</v>
      </c>
      <c r="AQ187" s="17">
        <v>-1</v>
      </c>
      <c r="AR187" s="17">
        <v>1.1308439355896249</v>
      </c>
      <c r="AS187" s="17">
        <v>13.570127227075499</v>
      </c>
      <c r="AT187" s="17">
        <v>21.641165395198151</v>
      </c>
      <c r="AU187" s="17">
        <v>-1</v>
      </c>
      <c r="AV187" s="17">
        <v>-1</v>
      </c>
      <c r="AW187" s="17">
        <v>-1</v>
      </c>
      <c r="AX187" s="17">
        <v>-1</v>
      </c>
      <c r="AY187" s="17">
        <v>0.22616878711792501</v>
      </c>
      <c r="AZ187" s="17">
        <v>-1.5976341210850722</v>
      </c>
      <c r="BA187" s="17">
        <v>2.1104546339055856</v>
      </c>
      <c r="BB187" s="17">
        <v>-0.63564054286761185</v>
      </c>
      <c r="BC187" s="17">
        <v>0.81512772235479103</v>
      </c>
      <c r="BD187" s="17">
        <v>-21.67565823036411</v>
      </c>
      <c r="BE187" s="17">
        <v>28.726940281646186</v>
      </c>
      <c r="BF187" s="17">
        <v>-1</v>
      </c>
      <c r="BG187" s="22">
        <v>940.49860842234136</v>
      </c>
    </row>
    <row r="188" spans="1:59" x14ac:dyDescent="0.25">
      <c r="A188">
        <v>395</v>
      </c>
      <c r="B188" t="s">
        <v>2903</v>
      </c>
      <c r="C188" s="49">
        <v>0</v>
      </c>
      <c r="D188" s="22">
        <v>1515.9956640625001</v>
      </c>
      <c r="E188" s="17">
        <v>97.708991472570887</v>
      </c>
      <c r="F188" s="17">
        <v>58.393019308505842</v>
      </c>
      <c r="G188" s="17">
        <v>0.77101975393704525</v>
      </c>
      <c r="H188" s="17">
        <v>6.6671289442072847</v>
      </c>
      <c r="I188" s="17">
        <v>81.17407533119021</v>
      </c>
      <c r="J188" s="17">
        <v>14.211682808818981</v>
      </c>
      <c r="K188" s="17">
        <v>-1</v>
      </c>
      <c r="L188" s="17">
        <v>-1</v>
      </c>
      <c r="M188" s="17">
        <v>-1</v>
      </c>
      <c r="N188" s="17">
        <v>0.16666666666666666</v>
      </c>
      <c r="O188" s="17">
        <v>-1</v>
      </c>
      <c r="P188" s="17">
        <v>-1</v>
      </c>
      <c r="Q188" s="17">
        <v>4.7647257190861332</v>
      </c>
      <c r="R188" s="17">
        <v>-1</v>
      </c>
      <c r="S188" s="17">
        <v>1.2641749902721247</v>
      </c>
      <c r="T188" s="17">
        <v>0.13291021886495469</v>
      </c>
      <c r="U188" s="17">
        <v>0.72188307839999677</v>
      </c>
      <c r="V188" s="17">
        <v>0.89319452929766385</v>
      </c>
      <c r="W188" s="17">
        <v>3.0180545407401502</v>
      </c>
      <c r="X188" s="17">
        <v>3.8701382821484884</v>
      </c>
      <c r="Y188" s="17">
        <v>0</v>
      </c>
      <c r="Z188" s="17">
        <v>49.140783859626026</v>
      </c>
      <c r="AA188" s="17">
        <v>1.4396866418437466</v>
      </c>
      <c r="AB188" s="17">
        <v>2.6830196111596121</v>
      </c>
      <c r="AC188" s="17">
        <v>36.311547032147622</v>
      </c>
      <c r="AD188" s="17">
        <v>0.90235384799999585</v>
      </c>
      <c r="AE188" s="17">
        <v>9.0235384799999596E-2</v>
      </c>
      <c r="AF188" s="17">
        <v>76.284524451114137</v>
      </c>
      <c r="AG188" s="17">
        <v>53.308310301391415</v>
      </c>
      <c r="AH188" s="17">
        <v>-1</v>
      </c>
      <c r="AI188" s="17">
        <v>-1</v>
      </c>
      <c r="AJ188" s="17">
        <v>-1</v>
      </c>
      <c r="AK188" s="17">
        <v>-1</v>
      </c>
      <c r="AL188" s="17">
        <v>-1</v>
      </c>
      <c r="AM188" s="17">
        <v>-1</v>
      </c>
      <c r="AN188" s="17">
        <v>-1</v>
      </c>
      <c r="AO188" s="17">
        <v>-1</v>
      </c>
      <c r="AP188" s="17">
        <v>-1</v>
      </c>
      <c r="AQ188" s="17">
        <v>-1</v>
      </c>
      <c r="AR188" s="17">
        <v>0.45117692399999793</v>
      </c>
      <c r="AS188" s="17">
        <v>5.4141230879999753</v>
      </c>
      <c r="AT188" s="17">
        <v>11.038360014399968</v>
      </c>
      <c r="AU188" s="17">
        <v>-1</v>
      </c>
      <c r="AV188" s="17">
        <v>-1</v>
      </c>
      <c r="AW188" s="17">
        <v>-1</v>
      </c>
      <c r="AX188" s="17">
        <v>-1</v>
      </c>
      <c r="AY188" s="17">
        <v>9.0235384799999596E-2</v>
      </c>
      <c r="AZ188" s="17">
        <v>-0.41634235244376822</v>
      </c>
      <c r="BA188" s="17">
        <v>0.92916286526428138</v>
      </c>
      <c r="BB188" s="17">
        <v>-0.17346697498666536</v>
      </c>
      <c r="BC188" s="17">
        <v>0.35295415447384471</v>
      </c>
      <c r="BD188" s="17">
        <v>-5.6188217643447889</v>
      </c>
      <c r="BE188" s="17">
        <v>12.670103815626851</v>
      </c>
      <c r="BF188" s="17">
        <v>-1</v>
      </c>
      <c r="BG188" s="22">
        <v>730.36866366570018</v>
      </c>
    </row>
    <row r="189" spans="1:59" x14ac:dyDescent="0.25">
      <c r="A189">
        <v>399</v>
      </c>
      <c r="B189" t="s">
        <v>248</v>
      </c>
      <c r="C189" s="49">
        <v>0</v>
      </c>
      <c r="D189" s="22">
        <v>1606.127666015625</v>
      </c>
      <c r="E189" s="17">
        <v>120.12237056371515</v>
      </c>
      <c r="F189" s="17">
        <v>95.975455092350671</v>
      </c>
      <c r="G189" s="17">
        <v>1.044468462106193</v>
      </c>
      <c r="H189" s="17">
        <v>8.7385362116574719</v>
      </c>
      <c r="I189" s="17">
        <v>101.18856921241687</v>
      </c>
      <c r="J189" s="17">
        <v>19.604087326788175</v>
      </c>
      <c r="K189" s="17">
        <v>-1</v>
      </c>
      <c r="L189" s="17">
        <v>-1</v>
      </c>
      <c r="M189" s="17">
        <v>-1</v>
      </c>
      <c r="N189" s="17">
        <v>0.16666666666666666</v>
      </c>
      <c r="O189" s="17">
        <v>-1</v>
      </c>
      <c r="P189" s="17">
        <v>-1</v>
      </c>
      <c r="Q189" s="17">
        <v>6.0573012324527502</v>
      </c>
      <c r="R189" s="17">
        <v>-1</v>
      </c>
      <c r="S189" s="17">
        <v>1.9210356895405536</v>
      </c>
      <c r="T189" s="17">
        <v>0.20194993651723089</v>
      </c>
      <c r="U189" s="17">
        <v>1.1204840741131712</v>
      </c>
      <c r="V189" s="17">
        <v>1.4680650606956047</v>
      </c>
      <c r="W189" s="17">
        <v>4.5149326370567096</v>
      </c>
      <c r="X189" s="17">
        <v>6.0969590530198445</v>
      </c>
      <c r="Y189" s="17">
        <v>0</v>
      </c>
      <c r="Z189" s="17">
        <v>62.087126980660514</v>
      </c>
      <c r="AA189" s="17">
        <v>2.1600001102895017</v>
      </c>
      <c r="AB189" s="17">
        <v>3.8322423444996838</v>
      </c>
      <c r="AC189" s="17">
        <v>49.524572575944489</v>
      </c>
      <c r="AD189" s="17">
        <v>1.4006050926414639</v>
      </c>
      <c r="AE189" s="17">
        <v>0.1400605092641464</v>
      </c>
      <c r="AF189" s="17">
        <v>95.957533026924921</v>
      </c>
      <c r="AG189" s="17">
        <v>87.618167410552459</v>
      </c>
      <c r="AH189" s="17">
        <v>-1</v>
      </c>
      <c r="AI189" s="17">
        <v>-1</v>
      </c>
      <c r="AJ189" s="17">
        <v>-1</v>
      </c>
      <c r="AK189" s="17">
        <v>-1</v>
      </c>
      <c r="AL189" s="17">
        <v>-1</v>
      </c>
      <c r="AM189" s="17">
        <v>-1</v>
      </c>
      <c r="AN189" s="17">
        <v>-1</v>
      </c>
      <c r="AO189" s="17">
        <v>-1</v>
      </c>
      <c r="AP189" s="17">
        <v>-1</v>
      </c>
      <c r="AQ189" s="17">
        <v>-1</v>
      </c>
      <c r="AR189" s="17">
        <v>0.70030254632073197</v>
      </c>
      <c r="AS189" s="17">
        <v>8.4036305558487818</v>
      </c>
      <c r="AT189" s="17">
        <v>14.924719722603417</v>
      </c>
      <c r="AU189" s="17">
        <v>-1</v>
      </c>
      <c r="AV189" s="17">
        <v>-1</v>
      </c>
      <c r="AW189" s="17">
        <v>-1</v>
      </c>
      <c r="AX189" s="17">
        <v>-1</v>
      </c>
      <c r="AY189" s="17">
        <v>0.1400605092641464</v>
      </c>
      <c r="AZ189" s="17">
        <v>-0.84933386444437331</v>
      </c>
      <c r="BA189" s="17">
        <v>1.3621543772648863</v>
      </c>
      <c r="BB189" s="17">
        <v>-0.3428723981647645</v>
      </c>
      <c r="BC189" s="17">
        <v>0.52235957765194374</v>
      </c>
      <c r="BD189" s="17">
        <v>-11.504305845356155</v>
      </c>
      <c r="BE189" s="17">
        <v>18.555587896638222</v>
      </c>
      <c r="BF189" s="17">
        <v>-1</v>
      </c>
      <c r="BG189" s="22">
        <v>5028.5722382849281</v>
      </c>
    </row>
    <row r="190" spans="1:59" x14ac:dyDescent="0.25">
      <c r="A190">
        <v>401</v>
      </c>
      <c r="B190" t="s">
        <v>249</v>
      </c>
      <c r="C190" s="49">
        <v>0</v>
      </c>
      <c r="D190" s="22">
        <v>1534.63890625</v>
      </c>
      <c r="E190" s="17">
        <v>75.418707575876894</v>
      </c>
      <c r="F190" s="17">
        <v>21.016987798729428</v>
      </c>
      <c r="G190" s="17">
        <v>0.49907283725446383</v>
      </c>
      <c r="H190" s="17">
        <v>4.6070979301696529</v>
      </c>
      <c r="I190" s="17">
        <v>61.269501868750709</v>
      </c>
      <c r="J190" s="17">
        <v>8.8488935969575682</v>
      </c>
      <c r="K190" s="17">
        <v>-1</v>
      </c>
      <c r="L190" s="17">
        <v>-1</v>
      </c>
      <c r="M190" s="17">
        <v>-1</v>
      </c>
      <c r="N190" s="17">
        <v>0.16666666666666666</v>
      </c>
      <c r="O190" s="17">
        <v>-1</v>
      </c>
      <c r="P190" s="17">
        <v>-1</v>
      </c>
      <c r="Q190" s="17">
        <v>3.4792490832922605</v>
      </c>
      <c r="R190" s="17">
        <v>-1</v>
      </c>
      <c r="S190" s="17">
        <v>0.61092179682307246</v>
      </c>
      <c r="T190" s="17">
        <v>6.4249670165054701E-2</v>
      </c>
      <c r="U190" s="17">
        <v>0.32547121565404996</v>
      </c>
      <c r="V190" s="17">
        <v>0.32148121036458221</v>
      </c>
      <c r="W190" s="17">
        <v>1.5293973601358166</v>
      </c>
      <c r="X190" s="17">
        <v>1.6555473020053273</v>
      </c>
      <c r="Y190" s="17">
        <v>0</v>
      </c>
      <c r="Z190" s="17">
        <v>36.265542584387468</v>
      </c>
      <c r="AA190" s="17">
        <v>0.72332916442027073</v>
      </c>
      <c r="AB190" s="17">
        <v>1.5401084560626925</v>
      </c>
      <c r="AC190" s="17">
        <v>23.171087964917113</v>
      </c>
      <c r="AD190" s="17">
        <v>0.40683901956756252</v>
      </c>
      <c r="AE190" s="17">
        <v>4.0683901956756245E-2</v>
      </c>
      <c r="AF190" s="17">
        <v>56.719560842829864</v>
      </c>
      <c r="AG190" s="17">
        <v>19.186884330401892</v>
      </c>
      <c r="AH190" s="17">
        <v>-1</v>
      </c>
      <c r="AI190" s="17">
        <v>-1</v>
      </c>
      <c r="AJ190" s="17">
        <v>-1</v>
      </c>
      <c r="AK190" s="17">
        <v>-1</v>
      </c>
      <c r="AL190" s="17">
        <v>-1</v>
      </c>
      <c r="AM190" s="17">
        <v>-1</v>
      </c>
      <c r="AN190" s="17">
        <v>-1</v>
      </c>
      <c r="AO190" s="17">
        <v>-1</v>
      </c>
      <c r="AP190" s="17">
        <v>-1</v>
      </c>
      <c r="AQ190" s="17">
        <v>-1</v>
      </c>
      <c r="AR190" s="17">
        <v>0.20341950978378126</v>
      </c>
      <c r="AS190" s="17">
        <v>2.4410341174053745</v>
      </c>
      <c r="AT190" s="17">
        <v>7.1733443526269873</v>
      </c>
      <c r="AU190" s="17">
        <v>-1</v>
      </c>
      <c r="AV190" s="17">
        <v>-1</v>
      </c>
      <c r="AW190" s="17">
        <v>-1</v>
      </c>
      <c r="AX190" s="17">
        <v>-1</v>
      </c>
      <c r="AY190" s="17">
        <v>4.0683901956756245E-2</v>
      </c>
      <c r="AZ190" s="17">
        <v>1.4271152467932396E-2</v>
      </c>
      <c r="BA190" s="17">
        <v>0.49854936035258057</v>
      </c>
      <c r="BB190" s="17">
        <v>-4.9919333196379312E-3</v>
      </c>
      <c r="BC190" s="17">
        <v>0.18447911280681739</v>
      </c>
      <c r="BD190" s="17">
        <v>0.23433899743657127</v>
      </c>
      <c r="BE190" s="17">
        <v>6.8169430538454829</v>
      </c>
      <c r="BF190" s="17">
        <v>-1</v>
      </c>
      <c r="BG190" s="22">
        <v>1566.6691423697439</v>
      </c>
    </row>
    <row r="191" spans="1:59" x14ac:dyDescent="0.25">
      <c r="A191">
        <v>418</v>
      </c>
      <c r="B191" t="s">
        <v>250</v>
      </c>
      <c r="C191" s="49">
        <v>0</v>
      </c>
      <c r="D191" s="22">
        <v>1549.0791796875001</v>
      </c>
      <c r="E191" s="17">
        <v>102.44801632619627</v>
      </c>
      <c r="F191" s="17">
        <v>66.339348887600451</v>
      </c>
      <c r="G191" s="17">
        <v>0.82883701651649089</v>
      </c>
      <c r="H191" s="17">
        <v>7.1051017497582887</v>
      </c>
      <c r="I191" s="17">
        <v>85.405886320071488</v>
      </c>
      <c r="J191" s="17">
        <v>15.351838379629573</v>
      </c>
      <c r="K191" s="17">
        <v>-1</v>
      </c>
      <c r="L191" s="17">
        <v>-1</v>
      </c>
      <c r="M191" s="17">
        <v>-1</v>
      </c>
      <c r="N191" s="17">
        <v>0.16666666666666666</v>
      </c>
      <c r="O191" s="17">
        <v>-1</v>
      </c>
      <c r="P191" s="17">
        <v>-1</v>
      </c>
      <c r="Q191" s="17">
        <v>5.0380244242087464</v>
      </c>
      <c r="R191" s="17">
        <v>-1</v>
      </c>
      <c r="S191" s="17">
        <v>1.4030598575000546</v>
      </c>
      <c r="T191" s="17">
        <v>0.14750779188198754</v>
      </c>
      <c r="U191" s="17">
        <v>0.80616220550898798</v>
      </c>
      <c r="V191" s="17">
        <v>1.0147436149947899</v>
      </c>
      <c r="W191" s="17">
        <v>3.3345504368941765</v>
      </c>
      <c r="X191" s="17">
        <v>4.3409713026767571</v>
      </c>
      <c r="Y191" s="17">
        <v>0</v>
      </c>
      <c r="Z191" s="17">
        <v>51.878123979768176</v>
      </c>
      <c r="AA191" s="17">
        <v>1.5919877926646093</v>
      </c>
      <c r="AB191" s="17">
        <v>2.9260081883617768</v>
      </c>
      <c r="AC191" s="17">
        <v>39.105273769602434</v>
      </c>
      <c r="AD191" s="17">
        <v>1.0077027568862351</v>
      </c>
      <c r="AE191" s="17">
        <v>0.1007702756886235</v>
      </c>
      <c r="AF191" s="17">
        <v>80.444132701491213</v>
      </c>
      <c r="AG191" s="17">
        <v>60.5626946092396</v>
      </c>
      <c r="AH191" s="17">
        <v>-1</v>
      </c>
      <c r="AI191" s="17">
        <v>-1</v>
      </c>
      <c r="AJ191" s="17">
        <v>-1</v>
      </c>
      <c r="AK191" s="17">
        <v>-1</v>
      </c>
      <c r="AL191" s="17">
        <v>-1</v>
      </c>
      <c r="AM191" s="17">
        <v>-1</v>
      </c>
      <c r="AN191" s="17">
        <v>-1</v>
      </c>
      <c r="AO191" s="17">
        <v>-1</v>
      </c>
      <c r="AP191" s="17">
        <v>-1</v>
      </c>
      <c r="AQ191" s="17">
        <v>-1</v>
      </c>
      <c r="AR191" s="17">
        <v>0.50385137844311756</v>
      </c>
      <c r="AS191" s="17">
        <v>6.0462165413174107</v>
      </c>
      <c r="AT191" s="17">
        <v>11.860081503712633</v>
      </c>
      <c r="AU191" s="17">
        <v>-1</v>
      </c>
      <c r="AV191" s="17">
        <v>-1</v>
      </c>
      <c r="AW191" s="17">
        <v>-1</v>
      </c>
      <c r="AX191" s="17">
        <v>-1</v>
      </c>
      <c r="AY191" s="17">
        <v>0.1007702756886235</v>
      </c>
      <c r="AZ191" s="17">
        <v>-0.5078929182212617</v>
      </c>
      <c r="BA191" s="17">
        <v>1.0207134310417747</v>
      </c>
      <c r="BB191" s="17">
        <v>-0.20928560400798668</v>
      </c>
      <c r="BC191" s="17">
        <v>0.38877278349516609</v>
      </c>
      <c r="BD191" s="17">
        <v>-6.8632327575336536</v>
      </c>
      <c r="BE191" s="17">
        <v>13.914514808815717</v>
      </c>
      <c r="BF191" s="17">
        <v>-1</v>
      </c>
      <c r="BG191" s="22">
        <v>2530.0667961171498</v>
      </c>
    </row>
    <row r="192" spans="1:59" x14ac:dyDescent="0.25">
      <c r="A192">
        <v>422</v>
      </c>
      <c r="B192" t="s">
        <v>2904</v>
      </c>
      <c r="C192" s="49">
        <v>0</v>
      </c>
      <c r="D192" s="22">
        <v>1529.58181640625</v>
      </c>
      <c r="E192" s="17">
        <v>71.472465921167569</v>
      </c>
      <c r="F192" s="17">
        <v>14.399985829836437</v>
      </c>
      <c r="G192" s="17">
        <v>0.45092772364997818</v>
      </c>
      <c r="H192" s="17">
        <v>4.2423928310661774</v>
      </c>
      <c r="I192" s="17">
        <v>57.74562315636021</v>
      </c>
      <c r="J192" s="17">
        <v>7.899472662197196</v>
      </c>
      <c r="K192" s="17">
        <v>-1</v>
      </c>
      <c r="L192" s="17">
        <v>-1</v>
      </c>
      <c r="M192" s="17">
        <v>-1</v>
      </c>
      <c r="N192" s="17">
        <v>0.16666666666666666</v>
      </c>
      <c r="O192" s="17">
        <v>-1</v>
      </c>
      <c r="P192" s="17">
        <v>-1</v>
      </c>
      <c r="Q192" s="17">
        <v>3.2516700416867037</v>
      </c>
      <c r="R192" s="17">
        <v>-1</v>
      </c>
      <c r="S192" s="17">
        <v>0.4952707367016318</v>
      </c>
      <c r="T192" s="17">
        <v>5.2094099667591001E-2</v>
      </c>
      <c r="U192" s="17">
        <v>0.25529099666540861</v>
      </c>
      <c r="V192" s="17">
        <v>0.22026585912984709</v>
      </c>
      <c r="W192" s="17">
        <v>1.2658475102142432</v>
      </c>
      <c r="X192" s="17">
        <v>1.2634791159522696</v>
      </c>
      <c r="Y192" s="17">
        <v>0</v>
      </c>
      <c r="Z192" s="17">
        <v>33.986127316719433</v>
      </c>
      <c r="AA192" s="17">
        <v>0.5965062073788715</v>
      </c>
      <c r="AB192" s="17">
        <v>1.3377690139641398</v>
      </c>
      <c r="AC192" s="17">
        <v>20.844718898760949</v>
      </c>
      <c r="AD192" s="17">
        <v>0.31911374583176078</v>
      </c>
      <c r="AE192" s="17">
        <v>3.1911374583176076E-2</v>
      </c>
      <c r="AF192" s="17">
        <v>53.255806198801551</v>
      </c>
      <c r="AG192" s="17">
        <v>13.146073315663296</v>
      </c>
      <c r="AH192" s="17">
        <v>-1</v>
      </c>
      <c r="AI192" s="17">
        <v>-1</v>
      </c>
      <c r="AJ192" s="17">
        <v>-1</v>
      </c>
      <c r="AK192" s="17">
        <v>-1</v>
      </c>
      <c r="AL192" s="17">
        <v>-1</v>
      </c>
      <c r="AM192" s="17">
        <v>-1</v>
      </c>
      <c r="AN192" s="17">
        <v>-1</v>
      </c>
      <c r="AO192" s="17">
        <v>-1</v>
      </c>
      <c r="AP192" s="17">
        <v>-1</v>
      </c>
      <c r="AQ192" s="17">
        <v>-1</v>
      </c>
      <c r="AR192" s="17">
        <v>0.15955687291588039</v>
      </c>
      <c r="AS192" s="17">
        <v>1.9146824749905647</v>
      </c>
      <c r="AT192" s="17">
        <v>6.4890872174877341</v>
      </c>
      <c r="AU192" s="17">
        <v>-1</v>
      </c>
      <c r="AV192" s="17">
        <v>-1</v>
      </c>
      <c r="AW192" s="17">
        <v>-1</v>
      </c>
      <c r="AX192" s="17">
        <v>-1</v>
      </c>
      <c r="AY192" s="17">
        <v>3.1911374583176076E-2</v>
      </c>
      <c r="AZ192" s="17">
        <v>9.0506383837729604E-2</v>
      </c>
      <c r="BA192" s="17">
        <v>0.42231412898278331</v>
      </c>
      <c r="BB192" s="17">
        <v>2.4834659750534643E-2</v>
      </c>
      <c r="BC192" s="17">
        <v>0.15465251973664482</v>
      </c>
      <c r="BD192" s="17">
        <v>1.2705746468747354</v>
      </c>
      <c r="BE192" s="17">
        <v>5.7807074044073179</v>
      </c>
      <c r="BF192" s="17">
        <v>-1</v>
      </c>
      <c r="BG192" s="22">
        <v>2593.9308091506682</v>
      </c>
    </row>
    <row r="193" spans="1:59" x14ac:dyDescent="0.25">
      <c r="A193">
        <v>423</v>
      </c>
      <c r="B193" t="s">
        <v>251</v>
      </c>
      <c r="C193" s="49">
        <v>0</v>
      </c>
      <c r="D193" s="22">
        <v>1515.1661328124999</v>
      </c>
      <c r="E193" s="17">
        <v>49.551266115894471</v>
      </c>
      <c r="F193" s="17">
        <v>-22.357170716541678</v>
      </c>
      <c r="G193" s="17">
        <v>0.18348372317625614</v>
      </c>
      <c r="H193" s="17">
        <v>2.2164719557167163</v>
      </c>
      <c r="I193" s="17">
        <v>38.170631023864836</v>
      </c>
      <c r="J193" s="17">
        <v>2.6254808919886097</v>
      </c>
      <c r="K193" s="17">
        <v>-1</v>
      </c>
      <c r="L193" s="17">
        <v>-1</v>
      </c>
      <c r="M193" s="17">
        <v>-1</v>
      </c>
      <c r="N193" s="17">
        <v>0.16666666666666666</v>
      </c>
      <c r="O193" s="17">
        <v>-1</v>
      </c>
      <c r="P193" s="17">
        <v>-1</v>
      </c>
      <c r="Q193" s="17">
        <v>1.9874784186079506</v>
      </c>
      <c r="R193" s="17">
        <v>-1</v>
      </c>
      <c r="S193" s="17">
        <v>-0.14716584433955007</v>
      </c>
      <c r="T193" s="17">
        <v>-1.5429562828848827E-2</v>
      </c>
      <c r="U193" s="17">
        <v>-0.13455705052448114</v>
      </c>
      <c r="V193" s="17">
        <v>-0.34198099038321389</v>
      </c>
      <c r="W193" s="17">
        <v>-0.19816037989711421</v>
      </c>
      <c r="X193" s="17">
        <v>-0.91444251069305493</v>
      </c>
      <c r="Y193" s="17">
        <v>0</v>
      </c>
      <c r="Z193" s="17">
        <v>21.324075193755458</v>
      </c>
      <c r="AA193" s="17">
        <v>-0.1079897724561143</v>
      </c>
      <c r="AB193" s="17">
        <v>0.21378226230724562</v>
      </c>
      <c r="AC193" s="17">
        <v>7.9218404786930972</v>
      </c>
      <c r="AD193" s="17">
        <v>-0.16819631315560143</v>
      </c>
      <c r="AE193" s="17">
        <v>-1.6819631315560142E-2</v>
      </c>
      <c r="AF193" s="17">
        <v>34.014800636566086</v>
      </c>
      <c r="AG193" s="17">
        <v>-20.41036767977123</v>
      </c>
      <c r="AH193" s="17">
        <v>-1</v>
      </c>
      <c r="AI193" s="17">
        <v>-1</v>
      </c>
      <c r="AJ193" s="17">
        <v>-1</v>
      </c>
      <c r="AK193" s="17">
        <v>-1</v>
      </c>
      <c r="AL193" s="17">
        <v>-1</v>
      </c>
      <c r="AM193" s="17">
        <v>-1</v>
      </c>
      <c r="AN193" s="17">
        <v>-1</v>
      </c>
      <c r="AO193" s="17">
        <v>-1</v>
      </c>
      <c r="AP193" s="17">
        <v>-1</v>
      </c>
      <c r="AQ193" s="17">
        <v>-1</v>
      </c>
      <c r="AR193" s="17">
        <v>-8.4098156577800717E-2</v>
      </c>
      <c r="AS193" s="17">
        <v>-1.0091778789336083</v>
      </c>
      <c r="AT193" s="17">
        <v>2.6880687573863091</v>
      </c>
      <c r="AU193" s="17">
        <v>-1</v>
      </c>
      <c r="AV193" s="17">
        <v>-1</v>
      </c>
      <c r="AW193" s="17">
        <v>-1</v>
      </c>
      <c r="AX193" s="17">
        <v>-1</v>
      </c>
      <c r="AY193" s="17">
        <v>-1.6819631315560142E-2</v>
      </c>
      <c r="AZ193" s="17">
        <v>0.51398975999241303</v>
      </c>
      <c r="BA193" s="17">
        <v>-1.1692471719002007E-3</v>
      </c>
      <c r="BB193" s="17">
        <v>0.19052007980623786</v>
      </c>
      <c r="BC193" s="17">
        <v>-1.1032900319058306E-2</v>
      </c>
      <c r="BD193" s="17">
        <v>7.0268183603262253</v>
      </c>
      <c r="BE193" s="17">
        <v>2.4463690955822237E-2</v>
      </c>
      <c r="BF193" s="17">
        <v>-1</v>
      </c>
      <c r="BG193" s="22">
        <v>365.76384586252505</v>
      </c>
    </row>
    <row r="194" spans="1:59" x14ac:dyDescent="0.25">
      <c r="A194">
        <v>433</v>
      </c>
      <c r="B194" t="s">
        <v>252</v>
      </c>
      <c r="C194" s="49">
        <v>0</v>
      </c>
      <c r="D194" s="22">
        <v>1537.9505859375001</v>
      </c>
      <c r="E194" s="17">
        <v>90.104555339549961</v>
      </c>
      <c r="F194" s="17">
        <v>45.642008785753937</v>
      </c>
      <c r="G194" s="17">
        <v>0.67824377274860603</v>
      </c>
      <c r="H194" s="17">
        <v>5.9643395876026819</v>
      </c>
      <c r="I194" s="17">
        <v>74.383535634538163</v>
      </c>
      <c r="J194" s="17">
        <v>12.382141819325248</v>
      </c>
      <c r="K194" s="17">
        <v>-1</v>
      </c>
      <c r="L194" s="17">
        <v>-1</v>
      </c>
      <c r="M194" s="17">
        <v>-1</v>
      </c>
      <c r="N194" s="17">
        <v>0.16666666666666666</v>
      </c>
      <c r="O194" s="17">
        <v>-1</v>
      </c>
      <c r="P194" s="17">
        <v>-1</v>
      </c>
      <c r="Q194" s="17">
        <v>4.3261792643756598</v>
      </c>
      <c r="R194" s="17">
        <v>-1</v>
      </c>
      <c r="S194" s="17">
        <v>1.0413145632224692</v>
      </c>
      <c r="T194" s="17">
        <v>0.10948634683773471</v>
      </c>
      <c r="U194" s="17">
        <v>0.5866452901962087</v>
      </c>
      <c r="V194" s="17">
        <v>0.69815181739802523</v>
      </c>
      <c r="W194" s="17">
        <v>2.5101920789458596</v>
      </c>
      <c r="X194" s="17">
        <v>3.1146200596210214</v>
      </c>
      <c r="Y194" s="17">
        <v>0</v>
      </c>
      <c r="Z194" s="17">
        <v>44.748334197317874</v>
      </c>
      <c r="AA194" s="17">
        <v>1.195297888846</v>
      </c>
      <c r="AB194" s="17">
        <v>2.2931100467533581</v>
      </c>
      <c r="AC194" s="17">
        <v>31.828617061473238</v>
      </c>
      <c r="AD194" s="17">
        <v>0.73330661274526099</v>
      </c>
      <c r="AE194" s="17">
        <v>7.3330661274526088E-2</v>
      </c>
      <c r="AF194" s="17">
        <v>69.609844267873285</v>
      </c>
      <c r="AG194" s="17">
        <v>41.667623903383024</v>
      </c>
      <c r="AH194" s="17">
        <v>-1</v>
      </c>
      <c r="AI194" s="17">
        <v>-1</v>
      </c>
      <c r="AJ194" s="17">
        <v>-1</v>
      </c>
      <c r="AK194" s="17">
        <v>-1</v>
      </c>
      <c r="AL194" s="17">
        <v>-1</v>
      </c>
      <c r="AM194" s="17">
        <v>-1</v>
      </c>
      <c r="AN194" s="17">
        <v>-1</v>
      </c>
      <c r="AO194" s="17">
        <v>-1</v>
      </c>
      <c r="AP194" s="17">
        <v>-1</v>
      </c>
      <c r="AQ194" s="17">
        <v>-1</v>
      </c>
      <c r="AR194" s="17">
        <v>0.36665330637263049</v>
      </c>
      <c r="AS194" s="17">
        <v>4.399839676471565</v>
      </c>
      <c r="AT194" s="17">
        <v>9.7197915794130356</v>
      </c>
      <c r="AU194" s="17">
        <v>-1</v>
      </c>
      <c r="AV194" s="17">
        <v>-1</v>
      </c>
      <c r="AW194" s="17">
        <v>-1</v>
      </c>
      <c r="AX194" s="17">
        <v>-1</v>
      </c>
      <c r="AY194" s="17">
        <v>7.3330661274526088E-2</v>
      </c>
      <c r="AZ194" s="17">
        <v>-0.26943651170645083</v>
      </c>
      <c r="BA194" s="17">
        <v>0.78225702452696377</v>
      </c>
      <c r="BB194" s="17">
        <v>-0.11599091500005547</v>
      </c>
      <c r="BC194" s="17">
        <v>0.29547809448723483</v>
      </c>
      <c r="BD194" s="17">
        <v>-3.6219881934690061</v>
      </c>
      <c r="BE194" s="17">
        <v>10.673270244751064</v>
      </c>
      <c r="BF194" s="17">
        <v>-1</v>
      </c>
      <c r="BG194" s="22">
        <v>4439.6041922484246</v>
      </c>
    </row>
    <row r="195" spans="1:59" x14ac:dyDescent="0.25">
      <c r="A195">
        <v>435</v>
      </c>
      <c r="B195" t="s">
        <v>253</v>
      </c>
      <c r="C195" s="49">
        <v>0</v>
      </c>
      <c r="D195" s="22">
        <v>1568.3995703124999</v>
      </c>
      <c r="E195" s="17">
        <v>108.1034467170775</v>
      </c>
      <c r="F195" s="17">
        <v>75.822294258353466</v>
      </c>
      <c r="G195" s="17">
        <v>0.89783465084187641</v>
      </c>
      <c r="H195" s="17">
        <v>7.6277672329320714</v>
      </c>
      <c r="I195" s="17">
        <v>90.456020728350822</v>
      </c>
      <c r="J195" s="17">
        <v>16.712470717432566</v>
      </c>
      <c r="K195" s="17">
        <v>-1</v>
      </c>
      <c r="L195" s="17">
        <v>-1</v>
      </c>
      <c r="M195" s="17">
        <v>-1</v>
      </c>
      <c r="N195" s="17">
        <v>0.16666666666666666</v>
      </c>
      <c r="O195" s="17">
        <v>-1</v>
      </c>
      <c r="P195" s="17">
        <v>-1</v>
      </c>
      <c r="Q195" s="17">
        <v>5.3641720707138099</v>
      </c>
      <c r="R195" s="17">
        <v>-1</v>
      </c>
      <c r="S195" s="17">
        <v>1.5688014864669222</v>
      </c>
      <c r="T195" s="17">
        <v>0.16492816012725645</v>
      </c>
      <c r="U195" s="17">
        <v>0.90673874846687219</v>
      </c>
      <c r="V195" s="17">
        <v>1.1597971680922132</v>
      </c>
      <c r="W195" s="17">
        <v>3.7122485003110373</v>
      </c>
      <c r="X195" s="17">
        <v>4.9028513213664571</v>
      </c>
      <c r="Y195" s="17">
        <v>0</v>
      </c>
      <c r="Z195" s="17">
        <v>55.144795285319049</v>
      </c>
      <c r="AA195" s="17">
        <v>1.7737400694562313</v>
      </c>
      <c r="AB195" s="17">
        <v>3.2159845076661258</v>
      </c>
      <c r="AC195" s="17">
        <v>42.439235414207985</v>
      </c>
      <c r="AD195" s="17">
        <v>1.1334234355835902</v>
      </c>
      <c r="AE195" s="17">
        <v>0.11334234355835902</v>
      </c>
      <c r="AF195" s="17">
        <v>85.408102218415465</v>
      </c>
      <c r="AG195" s="17">
        <v>69.219890287449871</v>
      </c>
      <c r="AH195" s="17">
        <v>-1</v>
      </c>
      <c r="AI195" s="17">
        <v>-1</v>
      </c>
      <c r="AJ195" s="17">
        <v>-1</v>
      </c>
      <c r="AK195" s="17">
        <v>-1</v>
      </c>
      <c r="AL195" s="17">
        <v>-1</v>
      </c>
      <c r="AM195" s="17">
        <v>-1</v>
      </c>
      <c r="AN195" s="17">
        <v>-1</v>
      </c>
      <c r="AO195" s="17">
        <v>-1</v>
      </c>
      <c r="AP195" s="17">
        <v>-1</v>
      </c>
      <c r="AQ195" s="17">
        <v>-1</v>
      </c>
      <c r="AR195" s="17">
        <v>0.56671171779179508</v>
      </c>
      <c r="AS195" s="17">
        <v>6.8005406135015418</v>
      </c>
      <c r="AT195" s="17">
        <v>12.840702797552005</v>
      </c>
      <c r="AU195" s="17">
        <v>-1</v>
      </c>
      <c r="AV195" s="17">
        <v>-1</v>
      </c>
      <c r="AW195" s="17">
        <v>-1</v>
      </c>
      <c r="AX195" s="17">
        <v>-1</v>
      </c>
      <c r="AY195" s="17">
        <v>0.11334234355835902</v>
      </c>
      <c r="AZ195" s="17">
        <v>-0.61714700909278797</v>
      </c>
      <c r="BA195" s="17">
        <v>1.1299675219133012</v>
      </c>
      <c r="BB195" s="17">
        <v>-0.25203063476508747</v>
      </c>
      <c r="BC195" s="17">
        <v>0.43151781425226676</v>
      </c>
      <c r="BD195" s="17">
        <v>-8.3482808353556486</v>
      </c>
      <c r="BE195" s="17">
        <v>15.399562886637714</v>
      </c>
      <c r="BF195" s="17">
        <v>-1</v>
      </c>
      <c r="BG195" s="22">
        <v>1902.4586079093685</v>
      </c>
    </row>
    <row r="196" spans="1:59" x14ac:dyDescent="0.25">
      <c r="A196">
        <v>441</v>
      </c>
      <c r="B196" t="s">
        <v>254</v>
      </c>
      <c r="C196" s="49">
        <v>0</v>
      </c>
      <c r="D196" s="22">
        <v>1514.16234375</v>
      </c>
      <c r="E196" s="17">
        <v>81.142252519724906</v>
      </c>
      <c r="F196" s="17">
        <v>30.614146684651615</v>
      </c>
      <c r="G196" s="17">
        <v>0.56890148578973443</v>
      </c>
      <c r="H196" s="17">
        <v>5.1360584471917781</v>
      </c>
      <c r="I196" s="17">
        <v>66.380460586387045</v>
      </c>
      <c r="J196" s="17">
        <v>10.225913522801784</v>
      </c>
      <c r="K196" s="17">
        <v>-1</v>
      </c>
      <c r="L196" s="17">
        <v>-1</v>
      </c>
      <c r="M196" s="17">
        <v>-1</v>
      </c>
      <c r="N196" s="17">
        <v>0.16666666666666666</v>
      </c>
      <c r="O196" s="17">
        <v>-1</v>
      </c>
      <c r="P196" s="17">
        <v>-1</v>
      </c>
      <c r="Q196" s="17">
        <v>3.8093248837321108</v>
      </c>
      <c r="R196" s="17">
        <v>-1</v>
      </c>
      <c r="S196" s="17">
        <v>0.77865963406849392</v>
      </c>
      <c r="T196" s="17">
        <v>8.1879851017593264E-2</v>
      </c>
      <c r="U196" s="17">
        <v>0.42725911226479929</v>
      </c>
      <c r="V196" s="17">
        <v>0.46828180254525575</v>
      </c>
      <c r="W196" s="17">
        <v>1.9116444557160883</v>
      </c>
      <c r="X196" s="17">
        <v>2.2241946582182184</v>
      </c>
      <c r="Y196" s="17">
        <v>0</v>
      </c>
      <c r="Z196" s="17">
        <v>39.571557996449791</v>
      </c>
      <c r="AA196" s="17">
        <v>0.9072704832880385</v>
      </c>
      <c r="AB196" s="17">
        <v>1.8335772783235289</v>
      </c>
      <c r="AC196" s="17">
        <v>26.545204167413928</v>
      </c>
      <c r="AD196" s="17">
        <v>0.53407389033099917</v>
      </c>
      <c r="AE196" s="17">
        <v>5.3407389033099911E-2</v>
      </c>
      <c r="AF196" s="17">
        <v>61.743316890790055</v>
      </c>
      <c r="AG196" s="17">
        <v>27.948348114275323</v>
      </c>
      <c r="AH196" s="17">
        <v>-1</v>
      </c>
      <c r="AI196" s="17">
        <v>-1</v>
      </c>
      <c r="AJ196" s="17">
        <v>-1</v>
      </c>
      <c r="AK196" s="17">
        <v>-1</v>
      </c>
      <c r="AL196" s="17">
        <v>-1</v>
      </c>
      <c r="AM196" s="17">
        <v>-1</v>
      </c>
      <c r="AN196" s="17">
        <v>-1</v>
      </c>
      <c r="AO196" s="17">
        <v>-1</v>
      </c>
      <c r="AP196" s="17">
        <v>-1</v>
      </c>
      <c r="AQ196" s="17">
        <v>-1</v>
      </c>
      <c r="AR196" s="17">
        <v>0.26703694516549958</v>
      </c>
      <c r="AS196" s="17">
        <v>3.2044433419859946</v>
      </c>
      <c r="AT196" s="17">
        <v>8.1657763445817935</v>
      </c>
      <c r="AU196" s="17">
        <v>-1</v>
      </c>
      <c r="AV196" s="17">
        <v>-1</v>
      </c>
      <c r="AW196" s="17">
        <v>-1</v>
      </c>
      <c r="AX196" s="17">
        <v>-1</v>
      </c>
      <c r="AY196" s="17">
        <v>5.3407389033099911E-2</v>
      </c>
      <c r="AZ196" s="17">
        <v>-9.6298805286422762E-2</v>
      </c>
      <c r="BA196" s="17">
        <v>0.60911931810693576</v>
      </c>
      <c r="BB196" s="17">
        <v>-4.825178937920642E-2</v>
      </c>
      <c r="BC196" s="17">
        <v>0.22773896886638584</v>
      </c>
      <c r="BD196" s="17">
        <v>-1.2685951436845313</v>
      </c>
      <c r="BE196" s="17">
        <v>8.3198771949665868</v>
      </c>
      <c r="BF196" s="17">
        <v>-1</v>
      </c>
      <c r="BG196" s="22">
        <v>460.1409486893736</v>
      </c>
    </row>
    <row r="197" spans="1:59" x14ac:dyDescent="0.25">
      <c r="A197">
        <v>442</v>
      </c>
      <c r="B197" t="s">
        <v>255</v>
      </c>
      <c r="C197" s="49">
        <v>0</v>
      </c>
      <c r="D197" s="22">
        <v>1478.1371875000002</v>
      </c>
      <c r="E197" s="17">
        <v>5.1055698083872585</v>
      </c>
      <c r="F197" s="17">
        <v>-96.883083143782059</v>
      </c>
      <c r="G197" s="17">
        <v>-0.3587646450659116</v>
      </c>
      <c r="H197" s="17">
        <v>-1.8911254736521608</v>
      </c>
      <c r="I197" s="17">
        <v>-1.5180795974146477</v>
      </c>
      <c r="J197" s="17">
        <v>-8.0676489836214458</v>
      </c>
      <c r="K197" s="17">
        <v>-1</v>
      </c>
      <c r="L197" s="17">
        <v>-1</v>
      </c>
      <c r="M197" s="17">
        <v>-1</v>
      </c>
      <c r="N197" s="17">
        <v>0.16666666666666666</v>
      </c>
      <c r="O197" s="17">
        <v>-1</v>
      </c>
      <c r="P197" s="17">
        <v>-1</v>
      </c>
      <c r="Q197" s="17">
        <v>-0.57569683881281364</v>
      </c>
      <c r="R197" s="17">
        <v>-1</v>
      </c>
      <c r="S197" s="17">
        <v>-1.4497196019546377</v>
      </c>
      <c r="T197" s="17">
        <v>-0.15233521687819795</v>
      </c>
      <c r="U197" s="17">
        <v>-0.9249822127142161</v>
      </c>
      <c r="V197" s="17">
        <v>-1.4819483710600256</v>
      </c>
      <c r="W197" s="17">
        <v>-3.1664673454689347</v>
      </c>
      <c r="X197" s="17">
        <v>-5.3302246786082135</v>
      </c>
      <c r="Y197" s="17">
        <v>0</v>
      </c>
      <c r="Z197" s="17">
        <v>-4.3485033277773688</v>
      </c>
      <c r="AA197" s="17">
        <v>-1.5363702738770952</v>
      </c>
      <c r="AB197" s="17">
        <v>-2.0651246525317379</v>
      </c>
      <c r="AC197" s="17">
        <v>-18.279568877514293</v>
      </c>
      <c r="AD197" s="17">
        <v>-1.1562277658927702</v>
      </c>
      <c r="AE197" s="17">
        <v>-0.11562277658927701</v>
      </c>
      <c r="AF197" s="17">
        <v>-4.9967451486451111</v>
      </c>
      <c r="AG197" s="17">
        <v>-88.446761622273641</v>
      </c>
      <c r="AH197" s="17">
        <v>-1</v>
      </c>
      <c r="AI197" s="17">
        <v>-1</v>
      </c>
      <c r="AJ197" s="17">
        <v>-1</v>
      </c>
      <c r="AK197" s="17">
        <v>-1</v>
      </c>
      <c r="AL197" s="17">
        <v>-1</v>
      </c>
      <c r="AM197" s="17">
        <v>-1</v>
      </c>
      <c r="AN197" s="17">
        <v>-1</v>
      </c>
      <c r="AO197" s="17">
        <v>-1</v>
      </c>
      <c r="AP197" s="17">
        <v>-1</v>
      </c>
      <c r="AQ197" s="17">
        <v>-1</v>
      </c>
      <c r="AR197" s="17">
        <v>-0.5781138829463851</v>
      </c>
      <c r="AS197" s="17">
        <v>-6.9373665953566208</v>
      </c>
      <c r="AT197" s="17">
        <v>-5.0185765739636068</v>
      </c>
      <c r="AU197" s="17">
        <v>-1</v>
      </c>
      <c r="AV197" s="17">
        <v>-1</v>
      </c>
      <c r="AW197" s="17">
        <v>-1</v>
      </c>
      <c r="AX197" s="17">
        <v>-1</v>
      </c>
      <c r="AY197" s="17">
        <v>-0.11562277658927701</v>
      </c>
      <c r="AZ197" s="17">
        <v>1.3726112631512546</v>
      </c>
      <c r="BA197" s="17">
        <v>-0.85979075033074226</v>
      </c>
      <c r="BB197" s="17">
        <v>0.52645077373687532</v>
      </c>
      <c r="BC197" s="17">
        <v>-0.34696359424969558</v>
      </c>
      <c r="BD197" s="17">
        <v>18.697724252006502</v>
      </c>
      <c r="BE197" s="17">
        <v>-11.64644220072447</v>
      </c>
      <c r="BF197" s="17">
        <v>-1</v>
      </c>
      <c r="BG197" s="22">
        <v>448.796451107964</v>
      </c>
    </row>
    <row r="198" spans="1:59" x14ac:dyDescent="0.25">
      <c r="A198">
        <v>447</v>
      </c>
      <c r="B198" t="s">
        <v>256</v>
      </c>
      <c r="C198" s="49">
        <v>0</v>
      </c>
      <c r="D198" s="22">
        <v>1503.5637988281248</v>
      </c>
      <c r="E198" s="17">
        <v>43.465678898834682</v>
      </c>
      <c r="F198" s="17">
        <v>-32.56139694508488</v>
      </c>
      <c r="G198" s="17">
        <v>0.10923807033700289</v>
      </c>
      <c r="H198" s="17">
        <v>1.6540520931489955</v>
      </c>
      <c r="I198" s="17">
        <v>32.736379114582739</v>
      </c>
      <c r="J198" s="17">
        <v>1.1613577059967835</v>
      </c>
      <c r="K198" s="17">
        <v>-1</v>
      </c>
      <c r="L198" s="17">
        <v>-1</v>
      </c>
      <c r="M198" s="17">
        <v>-1</v>
      </c>
      <c r="N198" s="17">
        <v>0.16666666666666666</v>
      </c>
      <c r="O198" s="17">
        <v>-1</v>
      </c>
      <c r="P198" s="17">
        <v>-1</v>
      </c>
      <c r="Q198" s="17">
        <v>1.6365237058339035</v>
      </c>
      <c r="R198" s="17">
        <v>-1</v>
      </c>
      <c r="S198" s="17">
        <v>-0.32551392200340845</v>
      </c>
      <c r="T198" s="17">
        <v>-3.4174939039440494E-2</v>
      </c>
      <c r="U198" s="17">
        <v>-0.24278353053694024</v>
      </c>
      <c r="V198" s="17">
        <v>-0.49806743960237382</v>
      </c>
      <c r="W198" s="17">
        <v>-0.60458647796101739</v>
      </c>
      <c r="X198" s="17">
        <v>-1.5190595995662028</v>
      </c>
      <c r="Y198" s="17">
        <v>0</v>
      </c>
      <c r="Z198" s="17">
        <v>17.808938101545817</v>
      </c>
      <c r="AA198" s="17">
        <v>-0.30356628138070801</v>
      </c>
      <c r="AB198" s="17">
        <v>-9.824990147889745E-2</v>
      </c>
      <c r="AC198" s="17">
        <v>4.3342948872394231</v>
      </c>
      <c r="AD198" s="17">
        <v>-0.30347941317117522</v>
      </c>
      <c r="AE198" s="17">
        <v>-3.034794131711753E-2</v>
      </c>
      <c r="AF198" s="17">
        <v>28.673267393264783</v>
      </c>
      <c r="AG198" s="17">
        <v>-29.726036994674093</v>
      </c>
      <c r="AH198" s="17">
        <v>-1</v>
      </c>
      <c r="AI198" s="17">
        <v>-1</v>
      </c>
      <c r="AJ198" s="17">
        <v>-1</v>
      </c>
      <c r="AK198" s="17">
        <v>-1</v>
      </c>
      <c r="AL198" s="17">
        <v>-1</v>
      </c>
      <c r="AM198" s="17">
        <v>-1</v>
      </c>
      <c r="AN198" s="17">
        <v>-1</v>
      </c>
      <c r="AO198" s="17">
        <v>-1</v>
      </c>
      <c r="AP198" s="17">
        <v>-1</v>
      </c>
      <c r="AQ198" s="17">
        <v>-1</v>
      </c>
      <c r="AR198" s="17">
        <v>-0.15173970658558761</v>
      </c>
      <c r="AS198" s="17">
        <v>-1.8208764790270515</v>
      </c>
      <c r="AT198" s="17">
        <v>1.6328605772648328</v>
      </c>
      <c r="AU198" s="17">
        <v>-1</v>
      </c>
      <c r="AV198" s="17">
        <v>-1</v>
      </c>
      <c r="AW198" s="17">
        <v>-1</v>
      </c>
      <c r="AX198" s="17">
        <v>-1</v>
      </c>
      <c r="AY198" s="17">
        <v>-3.034794131711753E-2</v>
      </c>
      <c r="AZ198" s="17">
        <v>0.63155380956347407</v>
      </c>
      <c r="BA198" s="17">
        <v>-0.11873329674296124</v>
      </c>
      <c r="BB198" s="17">
        <v>0.23651633381153297</v>
      </c>
      <c r="BC198" s="17">
        <v>-5.7029154324353418E-2</v>
      </c>
      <c r="BD198" s="17">
        <v>8.6248204529139976</v>
      </c>
      <c r="BE198" s="17">
        <v>-1.5735384016319536</v>
      </c>
      <c r="BF198" s="17">
        <v>-1</v>
      </c>
      <c r="BG198" s="22">
        <v>886.47301054230945</v>
      </c>
    </row>
    <row r="199" spans="1:59" x14ac:dyDescent="0.25">
      <c r="A199">
        <v>449</v>
      </c>
      <c r="B199" t="s">
        <v>257</v>
      </c>
      <c r="C199" s="49">
        <v>0</v>
      </c>
      <c r="D199" s="22">
        <v>1551.5158105468749</v>
      </c>
      <c r="E199" s="17">
        <v>115.58704636902306</v>
      </c>
      <c r="F199" s="17">
        <v>88.370687885549657</v>
      </c>
      <c r="G199" s="17">
        <v>0.98913639739949999</v>
      </c>
      <c r="H199" s="17">
        <v>8.3193890826625534</v>
      </c>
      <c r="I199" s="17">
        <v>97.138656971388059</v>
      </c>
      <c r="J199" s="17">
        <v>18.512939821610093</v>
      </c>
      <c r="K199" s="17">
        <v>-1</v>
      </c>
      <c r="L199" s="17">
        <v>-1</v>
      </c>
      <c r="M199" s="17">
        <v>-1</v>
      </c>
      <c r="N199" s="17">
        <v>0.16666666666666666</v>
      </c>
      <c r="O199" s="17">
        <v>-1</v>
      </c>
      <c r="P199" s="17">
        <v>-1</v>
      </c>
      <c r="Q199" s="17">
        <v>5.7957499074428416</v>
      </c>
      <c r="R199" s="17">
        <v>-1</v>
      </c>
      <c r="S199" s="17">
        <v>1.7881206029835457</v>
      </c>
      <c r="T199" s="17">
        <v>0.18797982069534686</v>
      </c>
      <c r="U199" s="17">
        <v>1.0398275728094213</v>
      </c>
      <c r="V199" s="17">
        <v>1.3517406002355252</v>
      </c>
      <c r="W199" s="17">
        <v>4.2120408946236623</v>
      </c>
      <c r="X199" s="17">
        <v>5.6463641615353168</v>
      </c>
      <c r="Y199" s="17">
        <v>0</v>
      </c>
      <c r="Z199" s="17">
        <v>59.467447772503434</v>
      </c>
      <c r="AA199" s="17">
        <v>2.0142454211852883</v>
      </c>
      <c r="AB199" s="17">
        <v>3.5996983070115238</v>
      </c>
      <c r="AC199" s="17">
        <v>46.850930453969958</v>
      </c>
      <c r="AD199" s="17">
        <v>1.2997844660117766</v>
      </c>
      <c r="AE199" s="17">
        <v>0.12997844660117766</v>
      </c>
      <c r="AF199" s="17">
        <v>91.976719986042895</v>
      </c>
      <c r="AG199" s="17">
        <v>80.675603130939294</v>
      </c>
      <c r="AH199" s="17">
        <v>-1</v>
      </c>
      <c r="AI199" s="17">
        <v>-1</v>
      </c>
      <c r="AJ199" s="17">
        <v>-1</v>
      </c>
      <c r="AK199" s="17">
        <v>-1</v>
      </c>
      <c r="AL199" s="17">
        <v>-1</v>
      </c>
      <c r="AM199" s="17">
        <v>-1</v>
      </c>
      <c r="AN199" s="17">
        <v>-1</v>
      </c>
      <c r="AO199" s="17">
        <v>-1</v>
      </c>
      <c r="AP199" s="17">
        <v>-1</v>
      </c>
      <c r="AQ199" s="17">
        <v>-1</v>
      </c>
      <c r="AR199" s="17">
        <v>0.64989223300588828</v>
      </c>
      <c r="AS199" s="17">
        <v>7.7987067960706584</v>
      </c>
      <c r="AT199" s="17">
        <v>14.138318834891857</v>
      </c>
      <c r="AU199" s="17">
        <v>-1</v>
      </c>
      <c r="AV199" s="17">
        <v>-1</v>
      </c>
      <c r="AW199" s="17">
        <v>-1</v>
      </c>
      <c r="AX199" s="17">
        <v>-1</v>
      </c>
      <c r="AY199" s="17">
        <v>0.12997844660117766</v>
      </c>
      <c r="AZ199" s="17">
        <v>-0.76171847755928934</v>
      </c>
      <c r="BA199" s="17">
        <v>1.2745389903798023</v>
      </c>
      <c r="BB199" s="17">
        <v>-0.3085933851106708</v>
      </c>
      <c r="BC199" s="17">
        <v>0.4880805645978501</v>
      </c>
      <c r="BD199" s="17">
        <v>-10.313384197998104</v>
      </c>
      <c r="BE199" s="17">
        <v>17.364666249280173</v>
      </c>
      <c r="BF199" s="17">
        <v>-1</v>
      </c>
      <c r="BG199" s="22">
        <v>1849.5089330189019</v>
      </c>
    </row>
    <row r="200" spans="1:59" x14ac:dyDescent="0.25">
      <c r="A200">
        <v>451</v>
      </c>
      <c r="B200" t="s">
        <v>258</v>
      </c>
      <c r="C200" s="49">
        <v>0</v>
      </c>
      <c r="D200" s="22">
        <v>1518.242705078125</v>
      </c>
      <c r="E200" s="17">
        <v>55.060273974550576</v>
      </c>
      <c r="F200" s="17">
        <v>-13.119744568583302</v>
      </c>
      <c r="G200" s="17">
        <v>0.2506949667873723</v>
      </c>
      <c r="H200" s="17">
        <v>2.7256053116670111</v>
      </c>
      <c r="I200" s="17">
        <v>43.090014381025242</v>
      </c>
      <c r="J200" s="17">
        <v>3.9508856310840379</v>
      </c>
      <c r="K200" s="17">
        <v>-1</v>
      </c>
      <c r="L200" s="17">
        <v>-1</v>
      </c>
      <c r="M200" s="17">
        <v>-1</v>
      </c>
      <c r="N200" s="17">
        <v>0.16666666666666666</v>
      </c>
      <c r="O200" s="17">
        <v>-1</v>
      </c>
      <c r="P200" s="17">
        <v>-1</v>
      </c>
      <c r="Q200" s="17">
        <v>2.3051819041951211</v>
      </c>
      <c r="R200" s="17">
        <v>-1</v>
      </c>
      <c r="S200" s="17">
        <v>1.4284633055974966E-2</v>
      </c>
      <c r="T200" s="17">
        <v>1.5397814881829702E-3</v>
      </c>
      <c r="U200" s="17">
        <v>-3.6584495430383543E-2</v>
      </c>
      <c r="V200" s="17">
        <v>-0.20068296199121813</v>
      </c>
      <c r="W200" s="17">
        <v>0.16975885095711751</v>
      </c>
      <c r="X200" s="17">
        <v>-0.36710990740005273</v>
      </c>
      <c r="Y200" s="17">
        <v>0</v>
      </c>
      <c r="Z200" s="17">
        <v>24.506170392547556</v>
      </c>
      <c r="AA200" s="17">
        <v>6.9056827354950112E-2</v>
      </c>
      <c r="AB200" s="17">
        <v>0.49625091835287388</v>
      </c>
      <c r="AC200" s="17">
        <v>11.169483828738475</v>
      </c>
      <c r="AD200" s="17">
        <v>-4.5730619287979446E-2</v>
      </c>
      <c r="AE200" s="17">
        <v>-4.5730619287979429E-3</v>
      </c>
      <c r="AF200" s="17">
        <v>38.850249963810626</v>
      </c>
      <c r="AG200" s="17">
        <v>-11.977312062627941</v>
      </c>
      <c r="AH200" s="17">
        <v>-1</v>
      </c>
      <c r="AI200" s="17">
        <v>-1</v>
      </c>
      <c r="AJ200" s="17">
        <v>-1</v>
      </c>
      <c r="AK200" s="17">
        <v>-1</v>
      </c>
      <c r="AL200" s="17">
        <v>-1</v>
      </c>
      <c r="AM200" s="17">
        <v>-1</v>
      </c>
      <c r="AN200" s="17">
        <v>-1</v>
      </c>
      <c r="AO200" s="17">
        <v>-1</v>
      </c>
      <c r="AP200" s="17">
        <v>-1</v>
      </c>
      <c r="AQ200" s="17">
        <v>-1</v>
      </c>
      <c r="AR200" s="17">
        <v>-2.2865309643989723E-2</v>
      </c>
      <c r="AS200" s="17">
        <v>-0.27438371572787679</v>
      </c>
      <c r="AT200" s="17">
        <v>3.6433011695537605</v>
      </c>
      <c r="AU200" s="17">
        <v>-1</v>
      </c>
      <c r="AV200" s="17">
        <v>-1</v>
      </c>
      <c r="AW200" s="17">
        <v>-1</v>
      </c>
      <c r="AX200" s="17">
        <v>-1</v>
      </c>
      <c r="AY200" s="17">
        <v>-4.5730619287979429E-3</v>
      </c>
      <c r="AZ200" s="17">
        <v>0.40756432397749298</v>
      </c>
      <c r="BA200" s="17">
        <v>0.1052561888430199</v>
      </c>
      <c r="BB200" s="17">
        <v>0.14888174389124637</v>
      </c>
      <c r="BC200" s="17">
        <v>3.0605435595933143E-2</v>
      </c>
      <c r="BD200" s="17">
        <v>5.5802190803855343</v>
      </c>
      <c r="BE200" s="17">
        <v>1.4710629708965137</v>
      </c>
      <c r="BF200" s="17">
        <v>-1</v>
      </c>
      <c r="BG200" s="22">
        <v>573.18800367965775</v>
      </c>
    </row>
    <row r="201" spans="1:59" x14ac:dyDescent="0.25">
      <c r="A201">
        <v>453</v>
      </c>
      <c r="B201" t="s">
        <v>259</v>
      </c>
      <c r="C201" s="49">
        <v>0</v>
      </c>
      <c r="D201" s="22">
        <v>1511.3075097656249</v>
      </c>
      <c r="E201" s="17">
        <v>31.760673268085203</v>
      </c>
      <c r="F201" s="17">
        <v>-52.188184172406345</v>
      </c>
      <c r="G201" s="17">
        <v>-3.3565861895851645E-2</v>
      </c>
      <c r="H201" s="17">
        <v>0.57229491452439518</v>
      </c>
      <c r="I201" s="17">
        <v>22.284150442426778</v>
      </c>
      <c r="J201" s="17">
        <v>-1.65473374498157</v>
      </c>
      <c r="K201" s="17">
        <v>-1</v>
      </c>
      <c r="L201" s="17">
        <v>-1</v>
      </c>
      <c r="M201" s="17">
        <v>-1</v>
      </c>
      <c r="N201" s="17">
        <v>0.16666666666666666</v>
      </c>
      <c r="O201" s="17">
        <v>-1</v>
      </c>
      <c r="P201" s="17">
        <v>-1</v>
      </c>
      <c r="Q201" s="17">
        <v>0.96149815075805156</v>
      </c>
      <c r="R201" s="17">
        <v>-1</v>
      </c>
      <c r="S201" s="17">
        <v>-0.6685482387964895</v>
      </c>
      <c r="T201" s="17">
        <v>-7.022975614573479E-2</v>
      </c>
      <c r="U201" s="17">
        <v>-0.45094611415595759</v>
      </c>
      <c r="V201" s="17">
        <v>-0.79828378715094472</v>
      </c>
      <c r="W201" s="17">
        <v>-1.3863055786232459</v>
      </c>
      <c r="X201" s="17">
        <v>-2.6819788343556423</v>
      </c>
      <c r="Y201" s="17">
        <v>0</v>
      </c>
      <c r="Z201" s="17">
        <v>11.047930824905542</v>
      </c>
      <c r="AA201" s="17">
        <v>-0.67973772655978504</v>
      </c>
      <c r="AB201" s="17">
        <v>-0.69841190784257534</v>
      </c>
      <c r="AC201" s="17">
        <v>-2.5659827442795997</v>
      </c>
      <c r="AD201" s="17">
        <v>-0.56368264269494706</v>
      </c>
      <c r="AE201" s="17">
        <v>-5.6368264269494699E-2</v>
      </c>
      <c r="AF201" s="17">
        <v>18.399373607894837</v>
      </c>
      <c r="AG201" s="17">
        <v>-47.643775726519955</v>
      </c>
      <c r="AH201" s="17">
        <v>-1</v>
      </c>
      <c r="AI201" s="17">
        <v>-1</v>
      </c>
      <c r="AJ201" s="17">
        <v>-1</v>
      </c>
      <c r="AK201" s="17">
        <v>-1</v>
      </c>
      <c r="AL201" s="17">
        <v>-1</v>
      </c>
      <c r="AM201" s="17">
        <v>-1</v>
      </c>
      <c r="AN201" s="17">
        <v>-1</v>
      </c>
      <c r="AO201" s="17">
        <v>-1</v>
      </c>
      <c r="AP201" s="17">
        <v>-1</v>
      </c>
      <c r="AQ201" s="17">
        <v>-1</v>
      </c>
      <c r="AR201" s="17">
        <v>-0.28184132134747353</v>
      </c>
      <c r="AS201" s="17">
        <v>-3.3820958561696814</v>
      </c>
      <c r="AT201" s="17">
        <v>-0.39672461302058704</v>
      </c>
      <c r="AU201" s="17">
        <v>-1</v>
      </c>
      <c r="AV201" s="17">
        <v>-1</v>
      </c>
      <c r="AW201" s="17">
        <v>-1</v>
      </c>
      <c r="AX201" s="17">
        <v>-1</v>
      </c>
      <c r="AY201" s="17">
        <v>-5.6368264269494699E-2</v>
      </c>
      <c r="AZ201" s="17">
        <v>0.85767625479692344</v>
      </c>
      <c r="BA201" s="17">
        <v>-0.34485574197641083</v>
      </c>
      <c r="BB201" s="17">
        <v>0.32498543184961537</v>
      </c>
      <c r="BC201" s="17">
        <v>-0.1454982523624358</v>
      </c>
      <c r="BD201" s="17">
        <v>11.698414310751497</v>
      </c>
      <c r="BE201" s="17">
        <v>-4.6471322594694566</v>
      </c>
      <c r="BF201" s="17">
        <v>-1</v>
      </c>
      <c r="BG201" s="22">
        <v>158.8682776143404</v>
      </c>
    </row>
    <row r="202" spans="1:59" x14ac:dyDescent="0.25">
      <c r="A202">
        <v>456</v>
      </c>
      <c r="B202" t="s">
        <v>260</v>
      </c>
      <c r="C202" s="49">
        <v>0</v>
      </c>
      <c r="D202" s="22">
        <v>1634.4146289062501</v>
      </c>
      <c r="E202" s="17">
        <v>90.810510007333676</v>
      </c>
      <c r="F202" s="17">
        <v>46.825743547942004</v>
      </c>
      <c r="G202" s="17">
        <v>0.68685659240183305</v>
      </c>
      <c r="H202" s="17">
        <v>6.0295827454233315</v>
      </c>
      <c r="I202" s="17">
        <v>75.013932564930656</v>
      </c>
      <c r="J202" s="17">
        <v>12.55198649667434</v>
      </c>
      <c r="K202" s="17">
        <v>-1</v>
      </c>
      <c r="L202" s="17">
        <v>-1</v>
      </c>
      <c r="M202" s="17">
        <v>-1</v>
      </c>
      <c r="N202" s="17">
        <v>0.16666666666666666</v>
      </c>
      <c r="O202" s="17">
        <v>-1</v>
      </c>
      <c r="P202" s="17">
        <v>-1</v>
      </c>
      <c r="Q202" s="17">
        <v>4.3668915422260186</v>
      </c>
      <c r="R202" s="17">
        <v>-1</v>
      </c>
      <c r="S202" s="17">
        <v>1.0620037183403352</v>
      </c>
      <c r="T202" s="17">
        <v>0.11166089226173778</v>
      </c>
      <c r="U202" s="17">
        <v>0.59920003405534106</v>
      </c>
      <c r="V202" s="17">
        <v>0.71625852649179256</v>
      </c>
      <c r="W202" s="17">
        <v>2.5573392795040912</v>
      </c>
      <c r="X202" s="17">
        <v>3.1847582797939653</v>
      </c>
      <c r="Y202" s="17">
        <v>0</v>
      </c>
      <c r="Z202" s="17">
        <v>45.156105436088154</v>
      </c>
      <c r="AA202" s="17">
        <v>1.2179856171554573</v>
      </c>
      <c r="AB202" s="17">
        <v>2.3293071391072333</v>
      </c>
      <c r="AC202" s="17">
        <v>32.244788002064446</v>
      </c>
      <c r="AD202" s="17">
        <v>0.74900004256917629</v>
      </c>
      <c r="AE202" s="17">
        <v>7.4900004256917632E-2</v>
      </c>
      <c r="AF202" s="17">
        <v>70.229485428492822</v>
      </c>
      <c r="AG202" s="17">
        <v>42.748282186933587</v>
      </c>
      <c r="AH202" s="17">
        <v>-1</v>
      </c>
      <c r="AI202" s="17">
        <v>-1</v>
      </c>
      <c r="AJ202" s="17">
        <v>-1</v>
      </c>
      <c r="AK202" s="17">
        <v>-1</v>
      </c>
      <c r="AL202" s="17">
        <v>-1</v>
      </c>
      <c r="AM202" s="17">
        <v>-1</v>
      </c>
      <c r="AN202" s="17">
        <v>-1</v>
      </c>
      <c r="AO202" s="17">
        <v>-1</v>
      </c>
      <c r="AP202" s="17">
        <v>-1</v>
      </c>
      <c r="AQ202" s="17">
        <v>-1</v>
      </c>
      <c r="AR202" s="17">
        <v>0.37450002128458815</v>
      </c>
      <c r="AS202" s="17">
        <v>4.4940002554150578</v>
      </c>
      <c r="AT202" s="17">
        <v>9.8422003320395746</v>
      </c>
      <c r="AU202" s="17">
        <v>-1</v>
      </c>
      <c r="AV202" s="17">
        <v>-1</v>
      </c>
      <c r="AW202" s="17">
        <v>-1</v>
      </c>
      <c r="AX202" s="17">
        <v>-1</v>
      </c>
      <c r="AY202" s="17">
        <v>7.4900004256917632E-2</v>
      </c>
      <c r="AZ202" s="17">
        <v>-0.28307445437295059</v>
      </c>
      <c r="BA202" s="17">
        <v>0.79589496719346364</v>
      </c>
      <c r="BB202" s="17">
        <v>-0.12132668114018667</v>
      </c>
      <c r="BC202" s="17">
        <v>0.30081386062736609</v>
      </c>
      <c r="BD202" s="17">
        <v>-3.807363408079028</v>
      </c>
      <c r="BE202" s="17">
        <v>10.858645459361087</v>
      </c>
      <c r="BF202" s="17">
        <v>-1</v>
      </c>
      <c r="BG202" s="22">
        <v>2524.1341562765983</v>
      </c>
    </row>
    <row r="203" spans="1:59" x14ac:dyDescent="0.25">
      <c r="A203">
        <v>457</v>
      </c>
      <c r="B203" t="s">
        <v>2905</v>
      </c>
      <c r="C203" s="49">
        <v>0</v>
      </c>
      <c r="D203" s="22">
        <v>1503.428251953125</v>
      </c>
      <c r="E203" s="17">
        <v>76.431680616156754</v>
      </c>
      <c r="F203" s="17">
        <v>22.715526608173185</v>
      </c>
      <c r="G203" s="17">
        <v>0.51143135616177771</v>
      </c>
      <c r="H203" s="17">
        <v>4.7007152160253076</v>
      </c>
      <c r="I203" s="17">
        <v>62.174057252126133</v>
      </c>
      <c r="J203" s="17">
        <v>9.0926034087076548</v>
      </c>
      <c r="K203" s="17">
        <v>-1</v>
      </c>
      <c r="L203" s="17">
        <v>-1</v>
      </c>
      <c r="M203" s="17">
        <v>-1</v>
      </c>
      <c r="N203" s="17">
        <v>0.16666666666666666</v>
      </c>
      <c r="O203" s="17">
        <v>-1</v>
      </c>
      <c r="P203" s="17">
        <v>-1</v>
      </c>
      <c r="Q203" s="17">
        <v>3.5376670550867768</v>
      </c>
      <c r="R203" s="17">
        <v>-1</v>
      </c>
      <c r="S203" s="17">
        <v>0.64060862703606747</v>
      </c>
      <c r="T203" s="17">
        <v>6.7369921351004655E-2</v>
      </c>
      <c r="U203" s="17">
        <v>0.34348599427552456</v>
      </c>
      <c r="V203" s="17">
        <v>0.34746249357892589</v>
      </c>
      <c r="W203" s="17">
        <v>1.5970487905599426</v>
      </c>
      <c r="X203" s="17">
        <v>1.7561885037293072</v>
      </c>
      <c r="Y203" s="17">
        <v>0</v>
      </c>
      <c r="Z203" s="17">
        <v>36.850652776763681</v>
      </c>
      <c r="AA203" s="17">
        <v>0.75588374359009869</v>
      </c>
      <c r="AB203" s="17">
        <v>1.5920475965830159</v>
      </c>
      <c r="AC203" s="17">
        <v>23.768250873819309</v>
      </c>
      <c r="AD203" s="17">
        <v>0.42935749284440572</v>
      </c>
      <c r="AE203" s="17">
        <v>4.2935749284440571E-2</v>
      </c>
      <c r="AF203" s="17">
        <v>57.60868279215542</v>
      </c>
      <c r="AG203" s="17">
        <v>20.73751889229025</v>
      </c>
      <c r="AH203" s="17">
        <v>-1</v>
      </c>
      <c r="AI203" s="17">
        <v>-1</v>
      </c>
      <c r="AJ203" s="17">
        <v>-1</v>
      </c>
      <c r="AK203" s="17">
        <v>-1</v>
      </c>
      <c r="AL203" s="17">
        <v>-1</v>
      </c>
      <c r="AM203" s="17">
        <v>-1</v>
      </c>
      <c r="AN203" s="17">
        <v>-1</v>
      </c>
      <c r="AO203" s="17">
        <v>-1</v>
      </c>
      <c r="AP203" s="17">
        <v>-1</v>
      </c>
      <c r="AQ203" s="17">
        <v>-1</v>
      </c>
      <c r="AR203" s="17">
        <v>0.21467874642220286</v>
      </c>
      <c r="AS203" s="17">
        <v>2.5761449570664343</v>
      </c>
      <c r="AT203" s="17">
        <v>7.3489884441863644</v>
      </c>
      <c r="AU203" s="17">
        <v>-1</v>
      </c>
      <c r="AV203" s="17">
        <v>-1</v>
      </c>
      <c r="AW203" s="17">
        <v>-1</v>
      </c>
      <c r="AX203" s="17">
        <v>-1</v>
      </c>
      <c r="AY203" s="17">
        <v>4.2935749284440571E-2</v>
      </c>
      <c r="AZ203" s="17">
        <v>-5.2979061083320844E-3</v>
      </c>
      <c r="BA203" s="17">
        <v>0.51811841892884503</v>
      </c>
      <c r="BB203" s="17">
        <v>-1.2648214233764651E-2</v>
      </c>
      <c r="BC203" s="17">
        <v>0.1921353937209441</v>
      </c>
      <c r="BD203" s="17">
        <v>-3.1655553354583699E-2</v>
      </c>
      <c r="BE203" s="17">
        <v>7.0829376046366388</v>
      </c>
      <c r="BF203" s="17">
        <v>-1</v>
      </c>
      <c r="BG203" s="22">
        <v>135.38065397670414</v>
      </c>
    </row>
    <row r="204" spans="1:59" x14ac:dyDescent="0.25">
      <c r="A204">
        <v>461</v>
      </c>
      <c r="B204" t="s">
        <v>261</v>
      </c>
      <c r="C204" s="49">
        <v>0</v>
      </c>
      <c r="D204" s="22">
        <v>1564.162568359375</v>
      </c>
      <c r="E204" s="17">
        <v>73.312018290429521</v>
      </c>
      <c r="F204" s="17">
        <v>17.484521120462141</v>
      </c>
      <c r="G204" s="17">
        <v>0.47337071258701552</v>
      </c>
      <c r="H204" s="17">
        <v>4.4124012055753994</v>
      </c>
      <c r="I204" s="17">
        <v>59.388289774770115</v>
      </c>
      <c r="J204" s="17">
        <v>8.3420480751552724</v>
      </c>
      <c r="K204" s="17">
        <v>-1</v>
      </c>
      <c r="L204" s="17">
        <v>-1</v>
      </c>
      <c r="M204" s="17">
        <v>-1</v>
      </c>
      <c r="N204" s="17">
        <v>0.16666666666666666</v>
      </c>
      <c r="O204" s="17">
        <v>-1</v>
      </c>
      <c r="P204" s="17">
        <v>-1</v>
      </c>
      <c r="Q204" s="17">
        <v>3.3577566936990735</v>
      </c>
      <c r="R204" s="17">
        <v>-1</v>
      </c>
      <c r="S204" s="17">
        <v>0.54918182483790123</v>
      </c>
      <c r="T204" s="17">
        <v>5.776045526992854E-2</v>
      </c>
      <c r="U204" s="17">
        <v>0.28800571598874591</v>
      </c>
      <c r="V204" s="17">
        <v>0.26744769832292908</v>
      </c>
      <c r="W204" s="17">
        <v>1.3887020622823609</v>
      </c>
      <c r="X204" s="17">
        <v>1.446242875415769</v>
      </c>
      <c r="Y204" s="17">
        <v>0</v>
      </c>
      <c r="Z204" s="17">
        <v>35.048683572281398</v>
      </c>
      <c r="AA204" s="17">
        <v>0.65562510873249291</v>
      </c>
      <c r="AB204" s="17">
        <v>1.4320901510550081</v>
      </c>
      <c r="AC204" s="17">
        <v>21.929162808149592</v>
      </c>
      <c r="AD204" s="17">
        <v>0.36000714498593239</v>
      </c>
      <c r="AE204" s="17">
        <v>3.6000714498593239E-2</v>
      </c>
      <c r="AF204" s="17">
        <v>54.870445802628268</v>
      </c>
      <c r="AG204" s="17">
        <v>15.962015466890875</v>
      </c>
      <c r="AH204" s="17">
        <v>-1</v>
      </c>
      <c r="AI204" s="17">
        <v>-1</v>
      </c>
      <c r="AJ204" s="17">
        <v>-1</v>
      </c>
      <c r="AK204" s="17">
        <v>-1</v>
      </c>
      <c r="AL204" s="17">
        <v>-1</v>
      </c>
      <c r="AM204" s="17">
        <v>-1</v>
      </c>
      <c r="AN204" s="17">
        <v>-1</v>
      </c>
      <c r="AO204" s="17">
        <v>-1</v>
      </c>
      <c r="AP204" s="17">
        <v>-1</v>
      </c>
      <c r="AQ204" s="17">
        <v>-1</v>
      </c>
      <c r="AR204" s="17">
        <v>0.1800035724929662</v>
      </c>
      <c r="AS204" s="17">
        <v>2.160042869915594</v>
      </c>
      <c r="AT204" s="17">
        <v>6.8080557308902723</v>
      </c>
      <c r="AU204" s="17">
        <v>-1</v>
      </c>
      <c r="AV204" s="17">
        <v>-1</v>
      </c>
      <c r="AW204" s="17">
        <v>-1</v>
      </c>
      <c r="AX204" s="17">
        <v>-1</v>
      </c>
      <c r="AY204" s="17">
        <v>3.6000714498593239E-2</v>
      </c>
      <c r="AZ204" s="17">
        <v>5.4969102353665728E-2</v>
      </c>
      <c r="BA204" s="17">
        <v>0.45785141046684719</v>
      </c>
      <c r="BB204" s="17">
        <v>1.0930904038116307E-2</v>
      </c>
      <c r="BC204" s="17">
        <v>0.16855627544906315</v>
      </c>
      <c r="BD204" s="17">
        <v>0.78753029459517965</v>
      </c>
      <c r="BE204" s="17">
        <v>6.2637517566868741</v>
      </c>
      <c r="BF204" s="17">
        <v>-1</v>
      </c>
      <c r="BG204" s="22">
        <v>2040.9002813018876</v>
      </c>
    </row>
    <row r="205" spans="1:59" x14ac:dyDescent="0.25">
      <c r="A205">
        <v>467</v>
      </c>
      <c r="B205" t="s">
        <v>262</v>
      </c>
      <c r="C205" s="49">
        <v>0</v>
      </c>
      <c r="D205" s="22">
        <v>1513.0865527343749</v>
      </c>
      <c r="E205" s="17">
        <v>69.990108302431139</v>
      </c>
      <c r="F205" s="17">
        <v>11.914389624627614</v>
      </c>
      <c r="G205" s="17">
        <v>0.43284259805424297</v>
      </c>
      <c r="H205" s="17">
        <v>4.1053958021075232</v>
      </c>
      <c r="I205" s="17">
        <v>56.4219210332068</v>
      </c>
      <c r="J205" s="17">
        <v>7.5428342504693244</v>
      </c>
      <c r="K205" s="17">
        <v>-1</v>
      </c>
      <c r="L205" s="17">
        <v>-1</v>
      </c>
      <c r="M205" s="17">
        <v>-1</v>
      </c>
      <c r="N205" s="17">
        <v>0.16666666666666666</v>
      </c>
      <c r="O205" s="17">
        <v>-1</v>
      </c>
      <c r="P205" s="17">
        <v>-1</v>
      </c>
      <c r="Q205" s="17">
        <v>3.1661827462530487</v>
      </c>
      <c r="R205" s="17">
        <v>-1</v>
      </c>
      <c r="S205" s="17">
        <v>0.45182782441029357</v>
      </c>
      <c r="T205" s="17">
        <v>4.7528007645451432E-2</v>
      </c>
      <c r="U205" s="17">
        <v>0.22892865208413982</v>
      </c>
      <c r="V205" s="17">
        <v>0.1822455450781611</v>
      </c>
      <c r="W205" s="17">
        <v>1.1668482187030742</v>
      </c>
      <c r="X205" s="17">
        <v>1.1162034766192466</v>
      </c>
      <c r="Y205" s="17">
        <v>0</v>
      </c>
      <c r="Z205" s="17">
        <v>33.129892731019503</v>
      </c>
      <c r="AA205" s="17">
        <v>0.54886670806522675</v>
      </c>
      <c r="AB205" s="17">
        <v>1.2617626667076993</v>
      </c>
      <c r="AC205" s="17">
        <v>19.970846690480442</v>
      </c>
      <c r="AD205" s="17">
        <v>0.28616081510517477</v>
      </c>
      <c r="AE205" s="17">
        <v>2.8616081510517477E-2</v>
      </c>
      <c r="AF205" s="17">
        <v>51.95468894971426</v>
      </c>
      <c r="AG205" s="17">
        <v>10.876916225306575</v>
      </c>
      <c r="AH205" s="17">
        <v>-1</v>
      </c>
      <c r="AI205" s="17">
        <v>-1</v>
      </c>
      <c r="AJ205" s="17">
        <v>-1</v>
      </c>
      <c r="AK205" s="17">
        <v>-1</v>
      </c>
      <c r="AL205" s="17">
        <v>-1</v>
      </c>
      <c r="AM205" s="17">
        <v>-1</v>
      </c>
      <c r="AN205" s="17">
        <v>-1</v>
      </c>
      <c r="AO205" s="17">
        <v>-1</v>
      </c>
      <c r="AP205" s="17">
        <v>-1</v>
      </c>
      <c r="AQ205" s="17">
        <v>-1</v>
      </c>
      <c r="AR205" s="17">
        <v>0.14308040755258739</v>
      </c>
      <c r="AS205" s="17">
        <v>1.7169648906310484</v>
      </c>
      <c r="AT205" s="17">
        <v>6.2320543578203633</v>
      </c>
      <c r="AU205" s="17">
        <v>-1</v>
      </c>
      <c r="AV205" s="17">
        <v>-1</v>
      </c>
      <c r="AW205" s="17">
        <v>-1</v>
      </c>
      <c r="AX205" s="17">
        <v>-1</v>
      </c>
      <c r="AY205" s="17">
        <v>2.8616081510517477E-2</v>
      </c>
      <c r="AZ205" s="17">
        <v>0.11914322007970007</v>
      </c>
      <c r="BA205" s="17">
        <v>0.39367729274081287</v>
      </c>
      <c r="BB205" s="17">
        <v>3.6038656197573897E-2</v>
      </c>
      <c r="BC205" s="17">
        <v>0.14344852328960556</v>
      </c>
      <c r="BD205" s="17">
        <v>1.6598239489081918</v>
      </c>
      <c r="BE205" s="17">
        <v>5.3914581023738606</v>
      </c>
      <c r="BF205" s="17">
        <v>-1</v>
      </c>
      <c r="BG205" s="22">
        <v>3483.6981177125572</v>
      </c>
    </row>
    <row r="206" spans="1:59" x14ac:dyDescent="0.25">
      <c r="A206">
        <v>468</v>
      </c>
      <c r="B206" t="s">
        <v>263</v>
      </c>
      <c r="C206" s="49">
        <v>0</v>
      </c>
      <c r="D206" s="22">
        <v>1430.250712890625</v>
      </c>
      <c r="E206" s="17">
        <v>-1.1813374650847379</v>
      </c>
      <c r="F206" s="17">
        <v>-107.42487998411673</v>
      </c>
      <c r="G206" s="17">
        <v>-0.43546645184476457</v>
      </c>
      <c r="H206" s="17">
        <v>-2.4721510014450994</v>
      </c>
      <c r="I206" s="17">
        <v>-7.1321044459240284</v>
      </c>
      <c r="J206" s="17">
        <v>-9.5802074893096218</v>
      </c>
      <c r="K206" s="17">
        <v>-1</v>
      </c>
      <c r="L206" s="17">
        <v>-1</v>
      </c>
      <c r="M206" s="17">
        <v>-1</v>
      </c>
      <c r="N206" s="17">
        <v>0.16666666666666666</v>
      </c>
      <c r="O206" s="17">
        <v>-1</v>
      </c>
      <c r="P206" s="17">
        <v>-1</v>
      </c>
      <c r="Q206" s="17">
        <v>-0.93826164278327573</v>
      </c>
      <c r="R206" s="17">
        <v>-1</v>
      </c>
      <c r="S206" s="17">
        <v>-1.63396769284247</v>
      </c>
      <c r="T206" s="17">
        <v>-0.17170071733671846</v>
      </c>
      <c r="U206" s="17">
        <v>-1.0367889817414022</v>
      </c>
      <c r="V206" s="17">
        <v>-1.6431983865286173</v>
      </c>
      <c r="W206" s="17">
        <v>-3.5863386086535094</v>
      </c>
      <c r="X206" s="17">
        <v>-5.9548433781884595</v>
      </c>
      <c r="Y206" s="17">
        <v>0</v>
      </c>
      <c r="Z206" s="17">
        <v>-7.9799262560878326</v>
      </c>
      <c r="AA206" s="17">
        <v>-1.7384167375332924</v>
      </c>
      <c r="AB206" s="17">
        <v>-2.3874792931102191</v>
      </c>
      <c r="AC206" s="17">
        <v>-21.985795683301419</v>
      </c>
      <c r="AD206" s="17">
        <v>-1.295986227176753</v>
      </c>
      <c r="AE206" s="17">
        <v>-0.12959862271767528</v>
      </c>
      <c r="AF206" s="17">
        <v>-10.514984063151743</v>
      </c>
      <c r="AG206" s="17">
        <v>-98.070606796810296</v>
      </c>
      <c r="AH206" s="17">
        <v>-1</v>
      </c>
      <c r="AI206" s="17">
        <v>-1</v>
      </c>
      <c r="AJ206" s="17">
        <v>-1</v>
      </c>
      <c r="AK206" s="17">
        <v>-1</v>
      </c>
      <c r="AL206" s="17">
        <v>-1</v>
      </c>
      <c r="AM206" s="17">
        <v>-1</v>
      </c>
      <c r="AN206" s="17">
        <v>-1</v>
      </c>
      <c r="AO206" s="17">
        <v>-1</v>
      </c>
      <c r="AP206" s="17">
        <v>-1</v>
      </c>
      <c r="AQ206" s="17">
        <v>-1</v>
      </c>
      <c r="AR206" s="17">
        <v>-0.64799311358837652</v>
      </c>
      <c r="AS206" s="17">
        <v>-7.7759173630605174</v>
      </c>
      <c r="AT206" s="17">
        <v>-6.1086925719786738</v>
      </c>
      <c r="AU206" s="17">
        <v>-1</v>
      </c>
      <c r="AV206" s="17">
        <v>-1</v>
      </c>
      <c r="AW206" s="17">
        <v>-1</v>
      </c>
      <c r="AX206" s="17">
        <v>-1</v>
      </c>
      <c r="AY206" s="17">
        <v>-0.12959862271767528</v>
      </c>
      <c r="AZ206" s="17">
        <v>1.4940645020885193</v>
      </c>
      <c r="BA206" s="17">
        <v>-0.98124398926800693</v>
      </c>
      <c r="BB206" s="17">
        <v>0.5739686505734295</v>
      </c>
      <c r="BC206" s="17">
        <v>-0.3944814710862497</v>
      </c>
      <c r="BD206" s="17">
        <v>20.34859057280298</v>
      </c>
      <c r="BE206" s="17">
        <v>-13.297308521520947</v>
      </c>
      <c r="BF206" s="17">
        <v>-1</v>
      </c>
      <c r="BG206" s="22">
        <v>153.81061693101645</v>
      </c>
    </row>
    <row r="207" spans="1:59" x14ac:dyDescent="0.25">
      <c r="A207">
        <v>469</v>
      </c>
      <c r="B207" t="s">
        <v>264</v>
      </c>
      <c r="C207" s="49">
        <v>0</v>
      </c>
      <c r="D207" s="22">
        <v>1645.2122460937499</v>
      </c>
      <c r="E207" s="17">
        <v>146.3360924573289</v>
      </c>
      <c r="F207" s="17">
        <v>139.93025172145676</v>
      </c>
      <c r="G207" s="17">
        <v>1.3642822821894913</v>
      </c>
      <c r="H207" s="17">
        <v>11.161164848622063</v>
      </c>
      <c r="I207" s="17">
        <v>124.59665838586974</v>
      </c>
      <c r="J207" s="17">
        <v>25.910811172268538</v>
      </c>
      <c r="K207" s="17">
        <v>-1</v>
      </c>
      <c r="L207" s="17">
        <v>-1</v>
      </c>
      <c r="M207" s="17">
        <v>-1</v>
      </c>
      <c r="N207" s="17">
        <v>0.16666666666666666</v>
      </c>
      <c r="O207" s="17">
        <v>-1</v>
      </c>
      <c r="P207" s="17">
        <v>-1</v>
      </c>
      <c r="Q207" s="17">
        <v>7.5690418270369495</v>
      </c>
      <c r="R207" s="17">
        <v>-1</v>
      </c>
      <c r="S207" s="17">
        <v>2.6892716446567784</v>
      </c>
      <c r="T207" s="17">
        <v>0.28269581382519321</v>
      </c>
      <c r="U207" s="17">
        <v>1.5866706141102165</v>
      </c>
      <c r="V207" s="17">
        <v>2.1404088502518008</v>
      </c>
      <c r="W207" s="17">
        <v>6.2656167247134364</v>
      </c>
      <c r="X207" s="17">
        <v>8.7013526233587317</v>
      </c>
      <c r="Y207" s="17">
        <v>0</v>
      </c>
      <c r="Z207" s="17">
        <v>77.228611748933844</v>
      </c>
      <c r="AA207" s="17">
        <v>3.0024476886433518</v>
      </c>
      <c r="AB207" s="17">
        <v>5.1763237078269153</v>
      </c>
      <c r="AC207" s="17">
        <v>64.977957608599212</v>
      </c>
      <c r="AD207" s="17">
        <v>1.9833382676377704</v>
      </c>
      <c r="AE207" s="17">
        <v>0.19833382676377706</v>
      </c>
      <c r="AF207" s="17">
        <v>118.96623570936603</v>
      </c>
      <c r="AG207" s="17">
        <v>127.74549711000547</v>
      </c>
      <c r="AH207" s="17">
        <v>-1</v>
      </c>
      <c r="AI207" s="17">
        <v>-1</v>
      </c>
      <c r="AJ207" s="17">
        <v>-1</v>
      </c>
      <c r="AK207" s="17">
        <v>-1</v>
      </c>
      <c r="AL207" s="17">
        <v>-1</v>
      </c>
      <c r="AM207" s="17">
        <v>-1</v>
      </c>
      <c r="AN207" s="17">
        <v>-1</v>
      </c>
      <c r="AO207" s="17">
        <v>-1</v>
      </c>
      <c r="AP207" s="17">
        <v>-1</v>
      </c>
      <c r="AQ207" s="17">
        <v>-1</v>
      </c>
      <c r="AR207" s="17">
        <v>0.99166913381888522</v>
      </c>
      <c r="AS207" s="17">
        <v>11.900029605826621</v>
      </c>
      <c r="AT207" s="17">
        <v>19.470038487574609</v>
      </c>
      <c r="AU207" s="17">
        <v>-1</v>
      </c>
      <c r="AV207" s="17">
        <v>-1</v>
      </c>
      <c r="AW207" s="17">
        <v>-1</v>
      </c>
      <c r="AX207" s="17">
        <v>-1</v>
      </c>
      <c r="AY207" s="17">
        <v>0.19833382676377706</v>
      </c>
      <c r="AZ207" s="17">
        <v>-1.3557420696383764</v>
      </c>
      <c r="BA207" s="17">
        <v>1.8685625824588894</v>
      </c>
      <c r="BB207" s="17">
        <v>-0.54100167766350871</v>
      </c>
      <c r="BC207" s="17">
        <v>0.720488857150688</v>
      </c>
      <c r="BD207" s="17">
        <v>-18.38771428999716</v>
      </c>
      <c r="BE207" s="17">
        <v>25.438996341279235</v>
      </c>
      <c r="BF207" s="17">
        <v>-1</v>
      </c>
      <c r="BG207" s="22">
        <v>2978.5225610345806</v>
      </c>
    </row>
    <row r="208" spans="1:59" x14ac:dyDescent="0.25">
      <c r="A208">
        <v>470</v>
      </c>
      <c r="B208" t="s">
        <v>96</v>
      </c>
      <c r="C208" s="49">
        <v>0</v>
      </c>
      <c r="D208" s="22">
        <v>1549.1559179687501</v>
      </c>
      <c r="E208" s="17">
        <v>122.52909455501927</v>
      </c>
      <c r="F208" s="17">
        <v>100.01101570482268</v>
      </c>
      <c r="G208" s="17">
        <v>1.0738310835862281</v>
      </c>
      <c r="H208" s="17">
        <v>8.960961645415642</v>
      </c>
      <c r="I208" s="17">
        <v>103.33770354873789</v>
      </c>
      <c r="J208" s="17">
        <v>20.183117792093647</v>
      </c>
      <c r="K208" s="17">
        <v>-1</v>
      </c>
      <c r="L208" s="17">
        <v>-1</v>
      </c>
      <c r="M208" s="17">
        <v>-1</v>
      </c>
      <c r="N208" s="17">
        <v>0.16666666666666666</v>
      </c>
      <c r="O208" s="17">
        <v>-1</v>
      </c>
      <c r="P208" s="17">
        <v>-1</v>
      </c>
      <c r="Q208" s="17">
        <v>6.1960965691996677</v>
      </c>
      <c r="R208" s="17">
        <v>-1</v>
      </c>
      <c r="S208" s="17">
        <v>1.9915686688581946</v>
      </c>
      <c r="T208" s="17">
        <v>0.20936334545262195</v>
      </c>
      <c r="U208" s="17">
        <v>1.163285410557779</v>
      </c>
      <c r="V208" s="17">
        <v>1.5297940259793723</v>
      </c>
      <c r="W208" s="17">
        <v>4.6756657604207863</v>
      </c>
      <c r="X208" s="17">
        <v>6.3360726178150761</v>
      </c>
      <c r="Y208" s="17">
        <v>0</v>
      </c>
      <c r="Z208" s="17">
        <v>63.477291063565787</v>
      </c>
      <c r="AA208" s="17">
        <v>2.2373465781611328</v>
      </c>
      <c r="AB208" s="17">
        <v>3.9556446174204356</v>
      </c>
      <c r="AC208" s="17">
        <v>50.943372724045965</v>
      </c>
      <c r="AD208" s="17">
        <v>1.4541067631972238</v>
      </c>
      <c r="AE208" s="17">
        <v>0.14541067631972238</v>
      </c>
      <c r="AF208" s="17">
        <v>98.06999904679617</v>
      </c>
      <c r="AG208" s="17">
        <v>91.302322124888221</v>
      </c>
      <c r="AH208" s="17">
        <v>-1</v>
      </c>
      <c r="AI208" s="17">
        <v>-1</v>
      </c>
      <c r="AJ208" s="17">
        <v>-1</v>
      </c>
      <c r="AK208" s="17">
        <v>-1</v>
      </c>
      <c r="AL208" s="17">
        <v>-1</v>
      </c>
      <c r="AM208" s="17">
        <v>-1</v>
      </c>
      <c r="AN208" s="17">
        <v>-1</v>
      </c>
      <c r="AO208" s="17">
        <v>-1</v>
      </c>
      <c r="AP208" s="17">
        <v>-1</v>
      </c>
      <c r="AQ208" s="17">
        <v>-1</v>
      </c>
      <c r="AR208" s="17">
        <v>0.72705338159861188</v>
      </c>
      <c r="AS208" s="17">
        <v>8.7246405791833421</v>
      </c>
      <c r="AT208" s="17">
        <v>15.342032752938344</v>
      </c>
      <c r="AU208" s="17">
        <v>-1</v>
      </c>
      <c r="AV208" s="17">
        <v>-1</v>
      </c>
      <c r="AW208" s="17">
        <v>-1</v>
      </c>
      <c r="AX208" s="17">
        <v>-1</v>
      </c>
      <c r="AY208" s="17">
        <v>0.14541067631972238</v>
      </c>
      <c r="AZ208" s="17">
        <v>-0.89582801669715151</v>
      </c>
      <c r="BA208" s="17">
        <v>1.4086485295176647</v>
      </c>
      <c r="BB208" s="17">
        <v>-0.36106296615372291</v>
      </c>
      <c r="BC208" s="17">
        <v>0.54055014564090209</v>
      </c>
      <c r="BD208" s="17">
        <v>-12.136282651736284</v>
      </c>
      <c r="BE208" s="17">
        <v>19.187564703018353</v>
      </c>
      <c r="BF208" s="17">
        <v>-1</v>
      </c>
      <c r="BG208" s="22">
        <v>815.66813582117811</v>
      </c>
    </row>
    <row r="209" spans="1:59" x14ac:dyDescent="0.25">
      <c r="A209">
        <v>484</v>
      </c>
      <c r="B209" t="s">
        <v>265</v>
      </c>
      <c r="C209" s="49">
        <v>0</v>
      </c>
      <c r="D209" s="22">
        <v>1528.8436328124999</v>
      </c>
      <c r="E209" s="17">
        <v>88.943366309601913</v>
      </c>
      <c r="F209" s="17">
        <v>43.694943509542647</v>
      </c>
      <c r="G209" s="17">
        <v>0.66407698250746228</v>
      </c>
      <c r="H209" s="17">
        <v>5.85702442616555</v>
      </c>
      <c r="I209" s="17">
        <v>73.346627694850255</v>
      </c>
      <c r="J209" s="17">
        <v>12.102772923370505</v>
      </c>
      <c r="K209" s="17">
        <v>-1</v>
      </c>
      <c r="L209" s="17">
        <v>-1</v>
      </c>
      <c r="M209" s="17">
        <v>-1</v>
      </c>
      <c r="N209" s="17">
        <v>0.16666666666666666</v>
      </c>
      <c r="O209" s="17">
        <v>-1</v>
      </c>
      <c r="P209" s="17">
        <v>-1</v>
      </c>
      <c r="Q209" s="17">
        <v>4.2592137032972861</v>
      </c>
      <c r="R209" s="17">
        <v>-1</v>
      </c>
      <c r="S209" s="17">
        <v>1.0072840212371303</v>
      </c>
      <c r="T209" s="17">
        <v>0.10590954735370652</v>
      </c>
      <c r="U209" s="17">
        <v>0.56599462874679884</v>
      </c>
      <c r="V209" s="17">
        <v>0.66836900990678727</v>
      </c>
      <c r="W209" s="17">
        <v>2.4326420398578641</v>
      </c>
      <c r="X209" s="17">
        <v>2.9992532583778337</v>
      </c>
      <c r="Y209" s="17">
        <v>0</v>
      </c>
      <c r="Z209" s="17">
        <v>44.077611967128661</v>
      </c>
      <c r="AA209" s="17">
        <v>1.1579799951771461</v>
      </c>
      <c r="AB209" s="17">
        <v>2.2335712853066889</v>
      </c>
      <c r="AC209" s="17">
        <v>31.144078587756788</v>
      </c>
      <c r="AD209" s="17">
        <v>0.70749328593349858</v>
      </c>
      <c r="AE209" s="17">
        <v>7.0749328593349856E-2</v>
      </c>
      <c r="AF209" s="17">
        <v>68.590627948396886</v>
      </c>
      <c r="AG209" s="17">
        <v>39.890103899271551</v>
      </c>
      <c r="AH209" s="17">
        <v>-1</v>
      </c>
      <c r="AI209" s="17">
        <v>-1</v>
      </c>
      <c r="AJ209" s="17">
        <v>-1</v>
      </c>
      <c r="AK209" s="17">
        <v>-1</v>
      </c>
      <c r="AL209" s="17">
        <v>-1</v>
      </c>
      <c r="AM209" s="17">
        <v>-1</v>
      </c>
      <c r="AN209" s="17">
        <v>-1</v>
      </c>
      <c r="AO209" s="17">
        <v>-1</v>
      </c>
      <c r="AP209" s="17">
        <v>-1</v>
      </c>
      <c r="AQ209" s="17">
        <v>-1</v>
      </c>
      <c r="AR209" s="17">
        <v>0.35374664296674929</v>
      </c>
      <c r="AS209" s="17">
        <v>4.2449597156009915</v>
      </c>
      <c r="AT209" s="17">
        <v>9.5184476302812886</v>
      </c>
      <c r="AU209" s="17">
        <v>-1</v>
      </c>
      <c r="AV209" s="17">
        <v>-1</v>
      </c>
      <c r="AW209" s="17">
        <v>-1</v>
      </c>
      <c r="AX209" s="17">
        <v>-1</v>
      </c>
      <c r="AY209" s="17">
        <v>7.0749328593349856E-2</v>
      </c>
      <c r="AZ209" s="17">
        <v>-0.24700415147414773</v>
      </c>
      <c r="BA209" s="17">
        <v>0.75982466429466067</v>
      </c>
      <c r="BB209" s="17">
        <v>-0.1072143838840562</v>
      </c>
      <c r="BC209" s="17">
        <v>0.28670156337123559</v>
      </c>
      <c r="BD209" s="17">
        <v>-3.3170739044181206</v>
      </c>
      <c r="BE209" s="17">
        <v>10.368355955700178</v>
      </c>
      <c r="BF209" s="17">
        <v>-1</v>
      </c>
      <c r="BG209" s="22">
        <v>254.82414537053734</v>
      </c>
    </row>
    <row r="210" spans="1:59" x14ac:dyDescent="0.25">
      <c r="A210">
        <v>486</v>
      </c>
      <c r="B210" t="s">
        <v>266</v>
      </c>
      <c r="C210" s="49">
        <v>0</v>
      </c>
      <c r="D210" s="22">
        <v>1535.0632421875</v>
      </c>
      <c r="E210" s="17">
        <v>85.309227809470471</v>
      </c>
      <c r="F210" s="17">
        <v>37.601271678294658</v>
      </c>
      <c r="G210" s="17">
        <v>0.61973960374241255</v>
      </c>
      <c r="H210" s="17">
        <v>5.5211633822113564</v>
      </c>
      <c r="I210" s="17">
        <v>70.101447997552867</v>
      </c>
      <c r="J210" s="17">
        <v>11.228440463845139</v>
      </c>
      <c r="K210" s="17">
        <v>-1</v>
      </c>
      <c r="L210" s="17">
        <v>-1</v>
      </c>
      <c r="M210" s="17">
        <v>-1</v>
      </c>
      <c r="N210" s="17">
        <v>0.16666666666666666</v>
      </c>
      <c r="O210" s="17">
        <v>-1</v>
      </c>
      <c r="P210" s="17">
        <v>-1</v>
      </c>
      <c r="Q210" s="17">
        <v>4.0496335940977417</v>
      </c>
      <c r="R210" s="17">
        <v>-1</v>
      </c>
      <c r="S210" s="17">
        <v>0.90077965405860749</v>
      </c>
      <c r="T210" s="17">
        <v>9.4715345223895825E-2</v>
      </c>
      <c r="U210" s="17">
        <v>0.50136487261670593</v>
      </c>
      <c r="V210" s="17">
        <v>0.57515865004767408</v>
      </c>
      <c r="W210" s="17">
        <v>2.1899360071036678</v>
      </c>
      <c r="X210" s="17">
        <v>2.6381932386723075</v>
      </c>
      <c r="Y210" s="17">
        <v>0</v>
      </c>
      <c r="Z210" s="17">
        <v>41.978472708352072</v>
      </c>
      <c r="AA210" s="17">
        <v>1.0411873019738165</v>
      </c>
      <c r="AB210" s="17">
        <v>2.0472346082945383</v>
      </c>
      <c r="AC210" s="17">
        <v>29.001699045757931</v>
      </c>
      <c r="AD210" s="17">
        <v>0.62670609077088246</v>
      </c>
      <c r="AE210" s="17">
        <v>6.2670609077088241E-2</v>
      </c>
      <c r="AF210" s="17">
        <v>65.400817184565284</v>
      </c>
      <c r="AG210" s="17">
        <v>34.327052823957544</v>
      </c>
      <c r="AH210" s="17">
        <v>-1</v>
      </c>
      <c r="AI210" s="17">
        <v>-1</v>
      </c>
      <c r="AJ210" s="17">
        <v>-1</v>
      </c>
      <c r="AK210" s="17">
        <v>-1</v>
      </c>
      <c r="AL210" s="17">
        <v>-1</v>
      </c>
      <c r="AM210" s="17">
        <v>-1</v>
      </c>
      <c r="AN210" s="17">
        <v>-1</v>
      </c>
      <c r="AO210" s="17">
        <v>-1</v>
      </c>
      <c r="AP210" s="17">
        <v>-1</v>
      </c>
      <c r="AQ210" s="17">
        <v>-1</v>
      </c>
      <c r="AR210" s="17">
        <v>0.31335304538544123</v>
      </c>
      <c r="AS210" s="17">
        <v>3.7602365446252946</v>
      </c>
      <c r="AT210" s="17">
        <v>8.8883075080128826</v>
      </c>
      <c r="AU210" s="17">
        <v>-1</v>
      </c>
      <c r="AV210" s="17">
        <v>-1</v>
      </c>
      <c r="AW210" s="17">
        <v>-1</v>
      </c>
      <c r="AX210" s="17">
        <v>-1</v>
      </c>
      <c r="AY210" s="17">
        <v>6.2670609077088241E-2</v>
      </c>
      <c r="AZ210" s="17">
        <v>-0.17679826607004773</v>
      </c>
      <c r="BA210" s="17">
        <v>0.68961877889056078</v>
      </c>
      <c r="BB210" s="17">
        <v>-7.9746737528766723E-2</v>
      </c>
      <c r="BC210" s="17">
        <v>0.25923391701594617</v>
      </c>
      <c r="BD210" s="17">
        <v>-2.3627927938485414</v>
      </c>
      <c r="BE210" s="17">
        <v>9.4140748451305996</v>
      </c>
      <c r="BF210" s="17">
        <v>-1</v>
      </c>
      <c r="BG210" s="22">
        <v>447.23538002415785</v>
      </c>
    </row>
    <row r="211" spans="1:59" x14ac:dyDescent="0.25">
      <c r="A211">
        <v>488</v>
      </c>
      <c r="B211" t="s">
        <v>267</v>
      </c>
      <c r="C211" s="49">
        <v>0</v>
      </c>
      <c r="D211" s="22">
        <v>1564.872841796875</v>
      </c>
      <c r="E211" s="17">
        <v>111.62162478961767</v>
      </c>
      <c r="F211" s="17">
        <v>81.721525291286554</v>
      </c>
      <c r="G211" s="17">
        <v>0.9407572840215046</v>
      </c>
      <c r="H211" s="17">
        <v>7.9529114067761206</v>
      </c>
      <c r="I211" s="17">
        <v>93.59765114559309</v>
      </c>
      <c r="J211" s="17">
        <v>17.558904414745147</v>
      </c>
      <c r="K211" s="17">
        <v>-1</v>
      </c>
      <c r="L211" s="17">
        <v>-1</v>
      </c>
      <c r="M211" s="17">
        <v>-1</v>
      </c>
      <c r="N211" s="17">
        <v>0.16666666666666666</v>
      </c>
      <c r="O211" s="17">
        <v>-1</v>
      </c>
      <c r="P211" s="17">
        <v>-1</v>
      </c>
      <c r="Q211" s="17">
        <v>5.5670647630533399</v>
      </c>
      <c r="R211" s="17">
        <v>-1</v>
      </c>
      <c r="S211" s="17">
        <v>1.6719074438275714</v>
      </c>
      <c r="T211" s="17">
        <v>0.17576517045893694</v>
      </c>
      <c r="U211" s="17">
        <v>0.96930625678893723</v>
      </c>
      <c r="V211" s="17">
        <v>1.2500333118655031</v>
      </c>
      <c r="W211" s="17">
        <v>3.947210112940315</v>
      </c>
      <c r="X211" s="17">
        <v>5.2523904058435509</v>
      </c>
      <c r="Y211" s="17">
        <v>0</v>
      </c>
      <c r="Z211" s="17">
        <v>57.176953859123792</v>
      </c>
      <c r="AA211" s="17">
        <v>1.8868060663206885</v>
      </c>
      <c r="AB211" s="17">
        <v>3.3963754341953254</v>
      </c>
      <c r="AC211" s="17">
        <v>44.513254532479458</v>
      </c>
      <c r="AD211" s="17">
        <v>1.2116328209861715</v>
      </c>
      <c r="AE211" s="17">
        <v>0.12116328209861715</v>
      </c>
      <c r="AF211" s="17">
        <v>88.496130449716787</v>
      </c>
      <c r="AG211" s="17">
        <v>74.605431952656843</v>
      </c>
      <c r="AH211" s="17">
        <v>-1</v>
      </c>
      <c r="AI211" s="17">
        <v>-1</v>
      </c>
      <c r="AJ211" s="17">
        <v>-1</v>
      </c>
      <c r="AK211" s="17">
        <v>-1</v>
      </c>
      <c r="AL211" s="17">
        <v>-1</v>
      </c>
      <c r="AM211" s="17">
        <v>-1</v>
      </c>
      <c r="AN211" s="17">
        <v>-1</v>
      </c>
      <c r="AO211" s="17">
        <v>-1</v>
      </c>
      <c r="AP211" s="17">
        <v>-1</v>
      </c>
      <c r="AQ211" s="17">
        <v>-1</v>
      </c>
      <c r="AR211" s="17">
        <v>0.60581641049308577</v>
      </c>
      <c r="AS211" s="17">
        <v>7.2697969259170288</v>
      </c>
      <c r="AT211" s="17">
        <v>13.450736003692137</v>
      </c>
      <c r="AU211" s="17">
        <v>-1</v>
      </c>
      <c r="AV211" s="17">
        <v>-1</v>
      </c>
      <c r="AW211" s="17">
        <v>-1</v>
      </c>
      <c r="AX211" s="17">
        <v>-1</v>
      </c>
      <c r="AY211" s="17">
        <v>0.12116328209861715</v>
      </c>
      <c r="AZ211" s="17">
        <v>-0.68511271997118151</v>
      </c>
      <c r="BA211" s="17">
        <v>1.1979332327916947</v>
      </c>
      <c r="BB211" s="17">
        <v>-0.2786218258019651</v>
      </c>
      <c r="BC211" s="17">
        <v>0.45810900528914439</v>
      </c>
      <c r="BD211" s="17">
        <v>-9.2721121307572254</v>
      </c>
      <c r="BE211" s="17">
        <v>16.323394182039287</v>
      </c>
      <c r="BF211" s="17">
        <v>-1</v>
      </c>
      <c r="BG211" s="22">
        <v>2503.0754510833021</v>
      </c>
    </row>
    <row r="212" spans="1:59" x14ac:dyDescent="0.25">
      <c r="A212">
        <v>492</v>
      </c>
      <c r="B212" t="s">
        <v>268</v>
      </c>
      <c r="C212" s="49">
        <v>0</v>
      </c>
      <c r="D212" s="22">
        <v>1577.3674902343748</v>
      </c>
      <c r="E212" s="17">
        <v>125.49569213498721</v>
      </c>
      <c r="F212" s="17">
        <v>104.98536440040628</v>
      </c>
      <c r="G212" s="17">
        <v>1.1100242998166387</v>
      </c>
      <c r="H212" s="17">
        <v>9.2351296662998124</v>
      </c>
      <c r="I212" s="17">
        <v>105.98678867199757</v>
      </c>
      <c r="J212" s="17">
        <v>20.896847485780757</v>
      </c>
      <c r="K212" s="17">
        <v>-1</v>
      </c>
      <c r="L212" s="17">
        <v>-1</v>
      </c>
      <c r="M212" s="17">
        <v>-1</v>
      </c>
      <c r="N212" s="17">
        <v>0.16666666666666666</v>
      </c>
      <c r="O212" s="17">
        <v>-1</v>
      </c>
      <c r="P212" s="17">
        <v>-1</v>
      </c>
      <c r="Q212" s="17">
        <v>6.3671797144177962</v>
      </c>
      <c r="R212" s="17">
        <v>-1</v>
      </c>
      <c r="S212" s="17">
        <v>2.0785096585635658</v>
      </c>
      <c r="T212" s="17">
        <v>0.21850132765851943</v>
      </c>
      <c r="U212" s="17">
        <v>1.2160435754220285</v>
      </c>
      <c r="V212" s="17">
        <v>1.6058829334263458</v>
      </c>
      <c r="W212" s="17">
        <v>4.8737900557348404</v>
      </c>
      <c r="X212" s="17">
        <v>6.6308109115380161</v>
      </c>
      <c r="Y212" s="17">
        <v>0</v>
      </c>
      <c r="Z212" s="17">
        <v>65.190847507514476</v>
      </c>
      <c r="AA212" s="17">
        <v>2.3326860708641219</v>
      </c>
      <c r="AB212" s="17">
        <v>4.107753827089665</v>
      </c>
      <c r="AC212" s="17">
        <v>52.6922268099419</v>
      </c>
      <c r="AD212" s="17">
        <v>1.5200544692775355</v>
      </c>
      <c r="AE212" s="17">
        <v>0.15200544692775356</v>
      </c>
      <c r="AF212" s="17">
        <v>100.6738857429681</v>
      </c>
      <c r="AG212" s="17">
        <v>95.843517749839677</v>
      </c>
      <c r="AH212" s="17">
        <v>-1</v>
      </c>
      <c r="AI212" s="17">
        <v>-1</v>
      </c>
      <c r="AJ212" s="17">
        <v>-1</v>
      </c>
      <c r="AK212" s="17">
        <v>-1</v>
      </c>
      <c r="AL212" s="17">
        <v>-1</v>
      </c>
      <c r="AM212" s="17">
        <v>-1</v>
      </c>
      <c r="AN212" s="17">
        <v>-1</v>
      </c>
      <c r="AO212" s="17">
        <v>-1</v>
      </c>
      <c r="AP212" s="17">
        <v>-1</v>
      </c>
      <c r="AQ212" s="17">
        <v>-1</v>
      </c>
      <c r="AR212" s="17">
        <v>0.76002723463876776</v>
      </c>
      <c r="AS212" s="17">
        <v>9.1203268156652122</v>
      </c>
      <c r="AT212" s="17">
        <v>15.856424860364777</v>
      </c>
      <c r="AU212" s="17">
        <v>-1</v>
      </c>
      <c r="AV212" s="17">
        <v>-1</v>
      </c>
      <c r="AW212" s="17">
        <v>-1</v>
      </c>
      <c r="AX212" s="17">
        <v>-1</v>
      </c>
      <c r="AY212" s="17">
        <v>0.15200544692775356</v>
      </c>
      <c r="AZ212" s="17">
        <v>-0.95313805310104094</v>
      </c>
      <c r="BA212" s="17">
        <v>1.4659585659215539</v>
      </c>
      <c r="BB212" s="17">
        <v>-0.38348518622102884</v>
      </c>
      <c r="BC212" s="17">
        <v>0.56297236570820808</v>
      </c>
      <c r="BD212" s="17">
        <v>-12.915275536328444</v>
      </c>
      <c r="BE212" s="17">
        <v>19.966557587610513</v>
      </c>
      <c r="BF212" s="17">
        <v>-1</v>
      </c>
      <c r="BG212" s="22">
        <v>701.12734918537967</v>
      </c>
    </row>
    <row r="213" spans="1:59" x14ac:dyDescent="0.25">
      <c r="A213">
        <v>494</v>
      </c>
      <c r="B213" t="s">
        <v>269</v>
      </c>
      <c r="C213" s="49">
        <v>0</v>
      </c>
      <c r="D213" s="22">
        <v>1657.0736621093749</v>
      </c>
      <c r="E213" s="17">
        <v>140.69636932690679</v>
      </c>
      <c r="F213" s="17">
        <v>130.47364406199415</v>
      </c>
      <c r="G213" s="17">
        <v>1.2954762802843651</v>
      </c>
      <c r="H213" s="17">
        <v>10.639951004370484</v>
      </c>
      <c r="I213" s="17">
        <v>119.56055010310553</v>
      </c>
      <c r="J213" s="17">
        <v>24.553957822984874</v>
      </c>
      <c r="K213" s="17">
        <v>-1</v>
      </c>
      <c r="L213" s="17">
        <v>-1</v>
      </c>
      <c r="M213" s="17">
        <v>-1</v>
      </c>
      <c r="N213" s="17">
        <v>0.16666666666666666</v>
      </c>
      <c r="O213" s="17">
        <v>-1</v>
      </c>
      <c r="P213" s="17">
        <v>-1</v>
      </c>
      <c r="Q213" s="17">
        <v>7.2438000153981505</v>
      </c>
      <c r="R213" s="17">
        <v>-1</v>
      </c>
      <c r="S213" s="17">
        <v>2.5239903426244088</v>
      </c>
      <c r="T213" s="17">
        <v>0.26532382850437219</v>
      </c>
      <c r="U213" s="17">
        <v>1.4863734100968742</v>
      </c>
      <c r="V213" s="17">
        <v>1.9957581655094896</v>
      </c>
      <c r="W213" s="17">
        <v>5.8889676710883965</v>
      </c>
      <c r="X213" s="17">
        <v>8.141033157127529</v>
      </c>
      <c r="Y213" s="17">
        <v>0</v>
      </c>
      <c r="Z213" s="17">
        <v>73.971013220074454</v>
      </c>
      <c r="AA213" s="17">
        <v>2.8212002063860608</v>
      </c>
      <c r="AB213" s="17">
        <v>4.8871527619883315</v>
      </c>
      <c r="AC213" s="17">
        <v>61.653255631303338</v>
      </c>
      <c r="AD213" s="17">
        <v>1.8579667626210927</v>
      </c>
      <c r="AE213" s="17">
        <v>0.18579667626210927</v>
      </c>
      <c r="AF213" s="17">
        <v>114.01605300559737</v>
      </c>
      <c r="AG213" s="17">
        <v>119.11234572514955</v>
      </c>
      <c r="AH213" s="17">
        <v>-1</v>
      </c>
      <c r="AI213" s="17">
        <v>-1</v>
      </c>
      <c r="AJ213" s="17">
        <v>-1</v>
      </c>
      <c r="AK213" s="17">
        <v>-1</v>
      </c>
      <c r="AL213" s="17">
        <v>-1</v>
      </c>
      <c r="AM213" s="17">
        <v>-1</v>
      </c>
      <c r="AN213" s="17">
        <v>-1</v>
      </c>
      <c r="AO213" s="17">
        <v>-1</v>
      </c>
      <c r="AP213" s="17">
        <v>-1</v>
      </c>
      <c r="AQ213" s="17">
        <v>-1</v>
      </c>
      <c r="AR213" s="17">
        <v>0.92898338131054636</v>
      </c>
      <c r="AS213" s="17">
        <v>11.147800575726556</v>
      </c>
      <c r="AT213" s="17">
        <v>18.492140748444523</v>
      </c>
      <c r="AU213" s="17">
        <v>-1</v>
      </c>
      <c r="AV213" s="17">
        <v>-1</v>
      </c>
      <c r="AW213" s="17">
        <v>-1</v>
      </c>
      <c r="AX213" s="17">
        <v>-1</v>
      </c>
      <c r="AY213" s="17">
        <v>0.18579667626210927</v>
      </c>
      <c r="AZ213" s="17">
        <v>-1.2467914185305704</v>
      </c>
      <c r="BA213" s="17">
        <v>1.7596119313510834</v>
      </c>
      <c r="BB213" s="17">
        <v>-0.49837536595783838</v>
      </c>
      <c r="BC213" s="17">
        <v>0.67786254544501756</v>
      </c>
      <c r="BD213" s="17">
        <v>-16.906790750068925</v>
      </c>
      <c r="BE213" s="17">
        <v>23.958072801350998</v>
      </c>
      <c r="BF213" s="17">
        <v>-1</v>
      </c>
      <c r="BG213" s="22">
        <v>2385.7734972060293</v>
      </c>
    </row>
    <row r="214" spans="1:59" x14ac:dyDescent="0.25">
      <c r="A214">
        <v>496</v>
      </c>
      <c r="B214" t="s">
        <v>270</v>
      </c>
      <c r="C214" s="49">
        <v>0</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25">
      <c r="A215">
        <v>498</v>
      </c>
      <c r="B215" t="s">
        <v>271</v>
      </c>
      <c r="C215" s="49">
        <v>0</v>
      </c>
      <c r="D215" s="22">
        <v>1628.413779296875</v>
      </c>
      <c r="E215" s="17">
        <v>130.26669660810308</v>
      </c>
      <c r="F215" s="17">
        <v>112.98531695134309</v>
      </c>
      <c r="G215" s="17">
        <v>1.1682317215774312</v>
      </c>
      <c r="H215" s="17">
        <v>9.6760579751666498</v>
      </c>
      <c r="I215" s="17">
        <v>110.24715652845393</v>
      </c>
      <c r="J215" s="17">
        <v>22.044696989930099</v>
      </c>
      <c r="K215" s="17">
        <v>-1</v>
      </c>
      <c r="L215" s="17">
        <v>-1</v>
      </c>
      <c r="M215" s="17">
        <v>-1</v>
      </c>
      <c r="N215" s="17">
        <v>0.16666666666666666</v>
      </c>
      <c r="O215" s="17">
        <v>-1</v>
      </c>
      <c r="P215" s="17">
        <v>-1</v>
      </c>
      <c r="Q215" s="17">
        <v>6.6423226784052636</v>
      </c>
      <c r="R215" s="17">
        <v>-1</v>
      </c>
      <c r="S215" s="17">
        <v>2.2183317407975616</v>
      </c>
      <c r="T215" s="17">
        <v>0.2331974071921856</v>
      </c>
      <c r="U215" s="17">
        <v>1.3008914301699714</v>
      </c>
      <c r="V215" s="17">
        <v>1.7282522497890773</v>
      </c>
      <c r="W215" s="17">
        <v>5.1924217115951201</v>
      </c>
      <c r="X215" s="17">
        <v>7.1048211808263382</v>
      </c>
      <c r="Y215" s="17">
        <v>0</v>
      </c>
      <c r="Z215" s="17">
        <v>67.946659591438632</v>
      </c>
      <c r="AA215" s="17">
        <v>2.4860149716972022</v>
      </c>
      <c r="AB215" s="17">
        <v>4.3523821260657121</v>
      </c>
      <c r="AC215" s="17">
        <v>55.504806016160586</v>
      </c>
      <c r="AD215" s="17">
        <v>1.6261142877124641</v>
      </c>
      <c r="AE215" s="17">
        <v>0.16261142877124643</v>
      </c>
      <c r="AF215" s="17">
        <v>104.86156362648389</v>
      </c>
      <c r="AG215" s="17">
        <v>103.14685568358522</v>
      </c>
      <c r="AH215" s="17">
        <v>-1</v>
      </c>
      <c r="AI215" s="17">
        <v>-1</v>
      </c>
      <c r="AJ215" s="17">
        <v>-1</v>
      </c>
      <c r="AK215" s="17">
        <v>-1</v>
      </c>
      <c r="AL215" s="17">
        <v>-1</v>
      </c>
      <c r="AM215" s="17">
        <v>-1</v>
      </c>
      <c r="AN215" s="17">
        <v>-1</v>
      </c>
      <c r="AO215" s="17">
        <v>-1</v>
      </c>
      <c r="AP215" s="17">
        <v>-1</v>
      </c>
      <c r="AQ215" s="17">
        <v>-1</v>
      </c>
      <c r="AR215" s="17">
        <v>0.81305714385623207</v>
      </c>
      <c r="AS215" s="17">
        <v>9.7566857262747853</v>
      </c>
      <c r="AT215" s="17">
        <v>16.683691444157219</v>
      </c>
      <c r="AU215" s="17">
        <v>-1</v>
      </c>
      <c r="AV215" s="17">
        <v>-1</v>
      </c>
      <c r="AW215" s="17">
        <v>-1</v>
      </c>
      <c r="AX215" s="17">
        <v>-1</v>
      </c>
      <c r="AY215" s="17">
        <v>0.16261142877124643</v>
      </c>
      <c r="AZ215" s="17">
        <v>-1.0453064152286553</v>
      </c>
      <c r="BA215" s="17">
        <v>1.5581269280491685</v>
      </c>
      <c r="BB215" s="17">
        <v>-0.41954552448890459</v>
      </c>
      <c r="BC215" s="17">
        <v>0.59903270397608388</v>
      </c>
      <c r="BD215" s="17">
        <v>-14.168083993400941</v>
      </c>
      <c r="BE215" s="17">
        <v>21.219366044683014</v>
      </c>
      <c r="BF215" s="17">
        <v>-1</v>
      </c>
      <c r="BG215" s="22">
        <v>365.16342177433688</v>
      </c>
    </row>
    <row r="216" spans="1:59" x14ac:dyDescent="0.25">
      <c r="A216">
        <v>501</v>
      </c>
      <c r="B216" t="s">
        <v>272</v>
      </c>
      <c r="C216" s="49">
        <v>0</v>
      </c>
      <c r="D216" s="22">
        <v>1588.4969628906251</v>
      </c>
      <c r="E216" s="17">
        <v>107.24959195499758</v>
      </c>
      <c r="F216" s="17">
        <v>74.390562718271752</v>
      </c>
      <c r="G216" s="17">
        <v>0.88741741385563877</v>
      </c>
      <c r="H216" s="17">
        <v>7.5488553940555239</v>
      </c>
      <c r="I216" s="17">
        <v>89.693553327000458</v>
      </c>
      <c r="J216" s="17">
        <v>16.507042956718493</v>
      </c>
      <c r="K216" s="17">
        <v>-1</v>
      </c>
      <c r="L216" s="17">
        <v>-1</v>
      </c>
      <c r="M216" s="17">
        <v>-1</v>
      </c>
      <c r="N216" s="17">
        <v>0.16666666666666666</v>
      </c>
      <c r="O216" s="17">
        <v>-1</v>
      </c>
      <c r="P216" s="17">
        <v>-1</v>
      </c>
      <c r="Q216" s="17">
        <v>5.3149304212084889</v>
      </c>
      <c r="R216" s="17">
        <v>-1</v>
      </c>
      <c r="S216" s="17">
        <v>1.5437778774067823</v>
      </c>
      <c r="T216" s="17">
        <v>0.16229803945467378</v>
      </c>
      <c r="U216" s="17">
        <v>0.89155373968370422</v>
      </c>
      <c r="V216" s="17">
        <v>1.1378970369777799</v>
      </c>
      <c r="W216" s="17">
        <v>3.655223788169438</v>
      </c>
      <c r="X216" s="17">
        <v>4.8180188866061728</v>
      </c>
      <c r="Y216" s="17">
        <v>0</v>
      </c>
      <c r="Z216" s="17">
        <v>54.651594475192937</v>
      </c>
      <c r="AA216" s="17">
        <v>1.7462991787845639</v>
      </c>
      <c r="AB216" s="17">
        <v>3.1722039915929976</v>
      </c>
      <c r="AC216" s="17">
        <v>41.935875133896104</v>
      </c>
      <c r="AD216" s="17">
        <v>1.1144421746046302</v>
      </c>
      <c r="AE216" s="17">
        <v>0.11144421746046303</v>
      </c>
      <c r="AF216" s="17">
        <v>84.658643960087403</v>
      </c>
      <c r="AG216" s="17">
        <v>67.912830126649993</v>
      </c>
      <c r="AH216" s="17">
        <v>-1</v>
      </c>
      <c r="AI216" s="17">
        <v>-1</v>
      </c>
      <c r="AJ216" s="17">
        <v>-1</v>
      </c>
      <c r="AK216" s="17">
        <v>-1</v>
      </c>
      <c r="AL216" s="17">
        <v>-1</v>
      </c>
      <c r="AM216" s="17">
        <v>-1</v>
      </c>
      <c r="AN216" s="17">
        <v>-1</v>
      </c>
      <c r="AO216" s="17">
        <v>-1</v>
      </c>
      <c r="AP216" s="17">
        <v>-1</v>
      </c>
      <c r="AQ216" s="17">
        <v>-1</v>
      </c>
      <c r="AR216" s="17">
        <v>0.55722108730231512</v>
      </c>
      <c r="AS216" s="17">
        <v>6.6866530476277815</v>
      </c>
      <c r="AT216" s="17">
        <v>12.692648961916117</v>
      </c>
      <c r="AU216" s="17">
        <v>-1</v>
      </c>
      <c r="AV216" s="17">
        <v>-1</v>
      </c>
      <c r="AW216" s="17">
        <v>-1</v>
      </c>
      <c r="AX216" s="17">
        <v>-1</v>
      </c>
      <c r="AY216" s="17">
        <v>0.11144421746046303</v>
      </c>
      <c r="AZ216" s="17">
        <v>-0.60065186737593801</v>
      </c>
      <c r="BA216" s="17">
        <v>1.113472380196451</v>
      </c>
      <c r="BB216" s="17">
        <v>-0.24557700603224109</v>
      </c>
      <c r="BC216" s="17">
        <v>0.42506418551942038</v>
      </c>
      <c r="BD216" s="17">
        <v>-8.1240688328154889</v>
      </c>
      <c r="BE216" s="17">
        <v>15.175350884097552</v>
      </c>
      <c r="BF216" s="17">
        <v>-1</v>
      </c>
      <c r="BG216" s="22">
        <v>1425.3709547080562</v>
      </c>
    </row>
    <row r="217" spans="1:59" x14ac:dyDescent="0.25">
      <c r="A217">
        <v>503</v>
      </c>
      <c r="B217" t="s">
        <v>273</v>
      </c>
      <c r="C217" s="49">
        <v>0</v>
      </c>
      <c r="D217" s="22">
        <v>1592.4359667968749</v>
      </c>
      <c r="E217" s="17">
        <v>129.19497315455502</v>
      </c>
      <c r="F217" s="17">
        <v>111.18826628320336</v>
      </c>
      <c r="G217" s="17">
        <v>1.1551564332554178</v>
      </c>
      <c r="H217" s="17">
        <v>9.5770110736999552</v>
      </c>
      <c r="I217" s="17">
        <v>109.29013873938349</v>
      </c>
      <c r="J217" s="17">
        <v>21.786852495825709</v>
      </c>
      <c r="K217" s="17">
        <v>-1</v>
      </c>
      <c r="L217" s="17">
        <v>-1</v>
      </c>
      <c r="M217" s="17">
        <v>-1</v>
      </c>
      <c r="N217" s="17">
        <v>0.16666666666666666</v>
      </c>
      <c r="O217" s="17">
        <v>-1</v>
      </c>
      <c r="P217" s="17">
        <v>-1</v>
      </c>
      <c r="Q217" s="17">
        <v>6.5805165809166315</v>
      </c>
      <c r="R217" s="17">
        <v>-1</v>
      </c>
      <c r="S217" s="17">
        <v>2.1869231337215274</v>
      </c>
      <c r="T217" s="17">
        <v>0.2298961876690877</v>
      </c>
      <c r="U217" s="17">
        <v>1.281831830366825</v>
      </c>
      <c r="V217" s="17">
        <v>1.7007641040370505</v>
      </c>
      <c r="W217" s="17">
        <v>5.1208466333170453</v>
      </c>
      <c r="X217" s="17">
        <v>6.9983429903988306</v>
      </c>
      <c r="Y217" s="17">
        <v>0</v>
      </c>
      <c r="Z217" s="17">
        <v>67.327614176462575</v>
      </c>
      <c r="AA217" s="17">
        <v>2.4515722919521887</v>
      </c>
      <c r="AB217" s="17">
        <v>4.2974306191259224</v>
      </c>
      <c r="AC217" s="17">
        <v>54.873008851171228</v>
      </c>
      <c r="AD217" s="17">
        <v>1.6022897879585314</v>
      </c>
      <c r="AE217" s="17">
        <v>0.16022897879585313</v>
      </c>
      <c r="AF217" s="17">
        <v>103.92087437981519</v>
      </c>
      <c r="AG217" s="17">
        <v>101.50628741397081</v>
      </c>
      <c r="AH217" s="17">
        <v>-1</v>
      </c>
      <c r="AI217" s="17">
        <v>-1</v>
      </c>
      <c r="AJ217" s="17">
        <v>-1</v>
      </c>
      <c r="AK217" s="17">
        <v>-1</v>
      </c>
      <c r="AL217" s="17">
        <v>-1</v>
      </c>
      <c r="AM217" s="17">
        <v>-1</v>
      </c>
      <c r="AN217" s="17">
        <v>-1</v>
      </c>
      <c r="AO217" s="17">
        <v>-1</v>
      </c>
      <c r="AP217" s="17">
        <v>-1</v>
      </c>
      <c r="AQ217" s="17">
        <v>-1</v>
      </c>
      <c r="AR217" s="17">
        <v>0.80114489397926569</v>
      </c>
      <c r="AS217" s="17">
        <v>9.613738727751187</v>
      </c>
      <c r="AT217" s="17">
        <v>16.497860346076543</v>
      </c>
      <c r="AU217" s="17">
        <v>-1</v>
      </c>
      <c r="AV217" s="17">
        <v>-1</v>
      </c>
      <c r="AW217" s="17">
        <v>-1</v>
      </c>
      <c r="AX217" s="17">
        <v>-1</v>
      </c>
      <c r="AY217" s="17">
        <v>0.16022897879585313</v>
      </c>
      <c r="AZ217" s="17">
        <v>-1.0246023903374852</v>
      </c>
      <c r="BA217" s="17">
        <v>1.5374229031579985</v>
      </c>
      <c r="BB217" s="17">
        <v>-0.41144519457256745</v>
      </c>
      <c r="BC217" s="17">
        <v>0.59093237405974675</v>
      </c>
      <c r="BD217" s="17">
        <v>-13.886662289897263</v>
      </c>
      <c r="BE217" s="17">
        <v>20.937944341179332</v>
      </c>
      <c r="BF217" s="17">
        <v>-1</v>
      </c>
      <c r="BG217" s="22">
        <v>9334.1782007087349</v>
      </c>
    </row>
    <row r="218" spans="1:59" x14ac:dyDescent="0.25">
      <c r="A218">
        <v>509</v>
      </c>
      <c r="B218" t="s">
        <v>274</v>
      </c>
      <c r="C218" s="49">
        <v>0</v>
      </c>
      <c r="D218" s="22">
        <v>1484.984375</v>
      </c>
      <c r="E218" s="17">
        <v>54.14177705203668</v>
      </c>
      <c r="F218" s="17">
        <v>-14.659867165344112</v>
      </c>
      <c r="G218" s="17">
        <v>0.23948907962964344</v>
      </c>
      <c r="H218" s="17">
        <v>2.6407193516924332</v>
      </c>
      <c r="I218" s="17">
        <v>42.269823415583389</v>
      </c>
      <c r="J218" s="17">
        <v>3.7299057005450647</v>
      </c>
      <c r="K218" s="17">
        <v>-1</v>
      </c>
      <c r="L218" s="17">
        <v>-1</v>
      </c>
      <c r="M218" s="17">
        <v>-1</v>
      </c>
      <c r="N218" s="17">
        <v>0.16666666666666666</v>
      </c>
      <c r="O218" s="17">
        <v>-1</v>
      </c>
      <c r="P218" s="17">
        <v>-1</v>
      </c>
      <c r="Q218" s="17">
        <v>2.2522123530035678</v>
      </c>
      <c r="R218" s="17">
        <v>-1</v>
      </c>
      <c r="S218" s="17">
        <v>-1.2633420145416546E-2</v>
      </c>
      <c r="T218" s="17">
        <v>-1.2894558140986376E-3</v>
      </c>
      <c r="U218" s="17">
        <v>-5.2919104611119691E-2</v>
      </c>
      <c r="V218" s="17">
        <v>-0.22424107037754173</v>
      </c>
      <c r="W218" s="17">
        <v>0.10841701047629304</v>
      </c>
      <c r="X218" s="17">
        <v>-0.45836468949774573</v>
      </c>
      <c r="Y218" s="17">
        <v>0</v>
      </c>
      <c r="Z218" s="17">
        <v>23.975631187989265</v>
      </c>
      <c r="AA218" s="17">
        <v>3.9538489164072821E-2</v>
      </c>
      <c r="AB218" s="17">
        <v>0.44915594264379294</v>
      </c>
      <c r="AC218" s="17">
        <v>10.628016018386308</v>
      </c>
      <c r="AD218" s="17">
        <v>-6.6148880763899631E-2</v>
      </c>
      <c r="AE218" s="17">
        <v>-6.6148880763899614E-3</v>
      </c>
      <c r="AF218" s="17">
        <v>38.044053015104616</v>
      </c>
      <c r="AG218" s="17">
        <v>-13.383324874819529</v>
      </c>
      <c r="AH218" s="17">
        <v>-1</v>
      </c>
      <c r="AI218" s="17">
        <v>-1</v>
      </c>
      <c r="AJ218" s="17">
        <v>-1</v>
      </c>
      <c r="AK218" s="17">
        <v>-1</v>
      </c>
      <c r="AL218" s="17">
        <v>-1</v>
      </c>
      <c r="AM218" s="17">
        <v>-1</v>
      </c>
      <c r="AN218" s="17">
        <v>-1</v>
      </c>
      <c r="AO218" s="17">
        <v>-1</v>
      </c>
      <c r="AP218" s="17">
        <v>-1</v>
      </c>
      <c r="AQ218" s="17">
        <v>-1</v>
      </c>
      <c r="AR218" s="17">
        <v>-3.3074440381949816E-2</v>
      </c>
      <c r="AS218" s="17">
        <v>-0.3968932845833979</v>
      </c>
      <c r="AT218" s="17">
        <v>3.4840387300415827</v>
      </c>
      <c r="AU218" s="17">
        <v>-1</v>
      </c>
      <c r="AV218" s="17">
        <v>-1</v>
      </c>
      <c r="AW218" s="17">
        <v>-1</v>
      </c>
      <c r="AX218" s="17">
        <v>-1</v>
      </c>
      <c r="AY218" s="17">
        <v>-6.6148880763899614E-3</v>
      </c>
      <c r="AZ218" s="17">
        <v>0.42530825137148098</v>
      </c>
      <c r="BA218" s="17">
        <v>8.751226144903182E-2</v>
      </c>
      <c r="BB218" s="17">
        <v>0.15582395279305924</v>
      </c>
      <c r="BC218" s="17">
        <v>2.3663226694120285E-2</v>
      </c>
      <c r="BD218" s="17">
        <v>5.82140533766208</v>
      </c>
      <c r="BE218" s="17">
        <v>1.2298767136199684</v>
      </c>
      <c r="BF218" s="17">
        <v>-1</v>
      </c>
      <c r="BG218" s="22">
        <v>603.49487127915143</v>
      </c>
    </row>
    <row r="219" spans="1:59" x14ac:dyDescent="0.25">
      <c r="A219">
        <v>514</v>
      </c>
      <c r="B219" t="s">
        <v>275</v>
      </c>
      <c r="C219" s="49">
        <v>0</v>
      </c>
      <c r="D219" s="22">
        <v>1526.53298828125</v>
      </c>
      <c r="E219" s="17">
        <v>88.848403214278051</v>
      </c>
      <c r="F219" s="17">
        <v>43.535710739805815</v>
      </c>
      <c r="G219" s="17">
        <v>0.66291840951253556</v>
      </c>
      <c r="H219" s="17">
        <v>5.8482480946274302</v>
      </c>
      <c r="I219" s="17">
        <v>73.261828420159318</v>
      </c>
      <c r="J219" s="17">
        <v>12.079925880888316</v>
      </c>
      <c r="K219" s="17">
        <v>-1</v>
      </c>
      <c r="L219" s="17">
        <v>-1</v>
      </c>
      <c r="M219" s="17">
        <v>-1</v>
      </c>
      <c r="N219" s="17">
        <v>0.16666666666666666</v>
      </c>
      <c r="O219" s="17">
        <v>-1</v>
      </c>
      <c r="P219" s="17">
        <v>-1</v>
      </c>
      <c r="Q219" s="17">
        <v>4.2537371987867445</v>
      </c>
      <c r="R219" s="17">
        <v>-1</v>
      </c>
      <c r="S219" s="17">
        <v>1.0045009725524376</v>
      </c>
      <c r="T219" s="17">
        <v>0.10561703343771531</v>
      </c>
      <c r="U219" s="17">
        <v>0.56430579886540644</v>
      </c>
      <c r="V219" s="17">
        <v>0.66593334481362876</v>
      </c>
      <c r="W219" s="17">
        <v>2.4262999271058923</v>
      </c>
      <c r="X219" s="17">
        <v>2.9898184564109589</v>
      </c>
      <c r="Y219" s="17">
        <v>0</v>
      </c>
      <c r="Z219" s="17">
        <v>44.022759692917852</v>
      </c>
      <c r="AA219" s="17">
        <v>1.1549281038809287</v>
      </c>
      <c r="AB219" s="17">
        <v>2.2287021512269622</v>
      </c>
      <c r="AC219" s="17">
        <v>31.088096408580242</v>
      </c>
      <c r="AD219" s="17">
        <v>0.70538224858175802</v>
      </c>
      <c r="AE219" s="17">
        <v>7.0538224858175805E-2</v>
      </c>
      <c r="AF219" s="17">
        <v>68.507275510502751</v>
      </c>
      <c r="AG219" s="17">
        <v>39.744736696140059</v>
      </c>
      <c r="AH219" s="17">
        <v>-1</v>
      </c>
      <c r="AI219" s="17">
        <v>-1</v>
      </c>
      <c r="AJ219" s="17">
        <v>-1</v>
      </c>
      <c r="AK219" s="17">
        <v>-1</v>
      </c>
      <c r="AL219" s="17">
        <v>-1</v>
      </c>
      <c r="AM219" s="17">
        <v>-1</v>
      </c>
      <c r="AN219" s="17">
        <v>-1</v>
      </c>
      <c r="AO219" s="17">
        <v>-1</v>
      </c>
      <c r="AP219" s="17">
        <v>-1</v>
      </c>
      <c r="AQ219" s="17">
        <v>-1</v>
      </c>
      <c r="AR219" s="17">
        <v>0.35269112429087901</v>
      </c>
      <c r="AS219" s="17">
        <v>4.2322934914905481</v>
      </c>
      <c r="AT219" s="17">
        <v>9.5019815389377129</v>
      </c>
      <c r="AU219" s="17">
        <v>-1</v>
      </c>
      <c r="AV219" s="17">
        <v>-1</v>
      </c>
      <c r="AW219" s="17">
        <v>-1</v>
      </c>
      <c r="AX219" s="17">
        <v>-1</v>
      </c>
      <c r="AY219" s="17">
        <v>7.0538224858175805E-2</v>
      </c>
      <c r="AZ219" s="17">
        <v>-0.24516961264529319</v>
      </c>
      <c r="BA219" s="17">
        <v>0.75799012546580613</v>
      </c>
      <c r="BB219" s="17">
        <v>-0.10649663118446444</v>
      </c>
      <c r="BC219" s="17">
        <v>0.28598381067164386</v>
      </c>
      <c r="BD219" s="17">
        <v>-3.2921377364472217</v>
      </c>
      <c r="BE219" s="17">
        <v>10.34341978772928</v>
      </c>
      <c r="BF219" s="17">
        <v>-1</v>
      </c>
      <c r="BG219" s="22">
        <v>105.39948855530952</v>
      </c>
    </row>
    <row r="220" spans="1:59" x14ac:dyDescent="0.25">
      <c r="A220">
        <v>522</v>
      </c>
      <c r="B220" t="s">
        <v>2906</v>
      </c>
      <c r="C220" s="49">
        <v>0</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25">
      <c r="A221">
        <v>525</v>
      </c>
      <c r="B221" t="s">
        <v>276</v>
      </c>
      <c r="C221" s="49">
        <v>0</v>
      </c>
      <c r="D221" s="22">
        <v>1673.7759082031253</v>
      </c>
      <c r="E221" s="17">
        <v>107.05636793157643</v>
      </c>
      <c r="F221" s="17">
        <v>74.066567419633799</v>
      </c>
      <c r="G221" s="17">
        <v>0.88506003349916096</v>
      </c>
      <c r="H221" s="17">
        <v>7.530997950752</v>
      </c>
      <c r="I221" s="17">
        <v>89.521009909127514</v>
      </c>
      <c r="J221" s="17">
        <v>16.46055545063388</v>
      </c>
      <c r="K221" s="17">
        <v>-1</v>
      </c>
      <c r="L221" s="17">
        <v>-1</v>
      </c>
      <c r="M221" s="17">
        <v>-1</v>
      </c>
      <c r="N221" s="17">
        <v>0.16666666666666666</v>
      </c>
      <c r="O221" s="17">
        <v>-1</v>
      </c>
      <c r="P221" s="17">
        <v>-1</v>
      </c>
      <c r="Q221" s="17">
        <v>5.3037872267685664</v>
      </c>
      <c r="R221" s="17">
        <v>-1</v>
      </c>
      <c r="S221" s="17">
        <v>1.5381151316590869</v>
      </c>
      <c r="T221" s="17">
        <v>0.16170285333988116</v>
      </c>
      <c r="U221" s="17">
        <v>0.88811743104776975</v>
      </c>
      <c r="V221" s="17">
        <v>1.1329411221837073</v>
      </c>
      <c r="W221" s="17">
        <v>3.6423193168193091</v>
      </c>
      <c r="X221" s="17">
        <v>4.7988216354002837</v>
      </c>
      <c r="Y221" s="17">
        <v>0</v>
      </c>
      <c r="Z221" s="17">
        <v>54.539985043332422</v>
      </c>
      <c r="AA221" s="17">
        <v>1.7400894115767038</v>
      </c>
      <c r="AB221" s="17">
        <v>3.1622966304833677</v>
      </c>
      <c r="AC221" s="17">
        <v>41.821966653307051</v>
      </c>
      <c r="AD221" s="17">
        <v>1.1101467888097123</v>
      </c>
      <c r="AE221" s="17">
        <v>0.11101467888097122</v>
      </c>
      <c r="AF221" s="17">
        <v>84.489044460861578</v>
      </c>
      <c r="AG221" s="17">
        <v>67.617047477961577</v>
      </c>
      <c r="AH221" s="17">
        <v>-1</v>
      </c>
      <c r="AI221" s="17">
        <v>-1</v>
      </c>
      <c r="AJ221" s="17">
        <v>-1</v>
      </c>
      <c r="AK221" s="17">
        <v>-1</v>
      </c>
      <c r="AL221" s="17">
        <v>-1</v>
      </c>
      <c r="AM221" s="17">
        <v>-1</v>
      </c>
      <c r="AN221" s="17">
        <v>-1</v>
      </c>
      <c r="AO221" s="17">
        <v>-1</v>
      </c>
      <c r="AP221" s="17">
        <v>-1</v>
      </c>
      <c r="AQ221" s="17">
        <v>-1</v>
      </c>
      <c r="AR221" s="17">
        <v>0.55507339440485615</v>
      </c>
      <c r="AS221" s="17">
        <v>6.6608807328582742</v>
      </c>
      <c r="AT221" s="17">
        <v>12.659144952715756</v>
      </c>
      <c r="AU221" s="17">
        <v>-1</v>
      </c>
      <c r="AV221" s="17">
        <v>-1</v>
      </c>
      <c r="AW221" s="17">
        <v>-1</v>
      </c>
      <c r="AX221" s="17">
        <v>-1</v>
      </c>
      <c r="AY221" s="17">
        <v>0.11101467888097122</v>
      </c>
      <c r="AZ221" s="17">
        <v>-0.59691908073472089</v>
      </c>
      <c r="BA221" s="17">
        <v>1.1097395935552339</v>
      </c>
      <c r="BB221" s="17">
        <v>-0.24411657486196892</v>
      </c>
      <c r="BC221" s="17">
        <v>0.42360375434914832</v>
      </c>
      <c r="BD221" s="17">
        <v>-8.0733305256066767</v>
      </c>
      <c r="BE221" s="17">
        <v>15.12461257688874</v>
      </c>
      <c r="BF221" s="17">
        <v>-1</v>
      </c>
      <c r="BG221" s="22">
        <v>4222.349562387496</v>
      </c>
    </row>
    <row r="222" spans="1:59" x14ac:dyDescent="0.25">
      <c r="A222">
        <v>527</v>
      </c>
      <c r="B222" t="s">
        <v>277</v>
      </c>
      <c r="C222" s="49">
        <v>0</v>
      </c>
      <c r="D222" s="22">
        <v>1529.387158203125</v>
      </c>
      <c r="E222" s="17">
        <v>64.600822267494081</v>
      </c>
      <c r="F222" s="17">
        <v>2.8777113305983097</v>
      </c>
      <c r="G222" s="17">
        <v>0.36709198998150322</v>
      </c>
      <c r="H222" s="17">
        <v>3.6073269382499005</v>
      </c>
      <c r="I222" s="17">
        <v>51.609445773149019</v>
      </c>
      <c r="J222" s="17">
        <v>6.2462332227864783</v>
      </c>
      <c r="K222" s="17">
        <v>-1</v>
      </c>
      <c r="L222" s="17">
        <v>-1</v>
      </c>
      <c r="M222" s="17">
        <v>-1</v>
      </c>
      <c r="N222" s="17">
        <v>0.16666666666666666</v>
      </c>
      <c r="O222" s="17">
        <v>-1</v>
      </c>
      <c r="P222" s="17">
        <v>-1</v>
      </c>
      <c r="Q222" s="17">
        <v>2.8553835965594327</v>
      </c>
      <c r="R222" s="17">
        <v>-1</v>
      </c>
      <c r="S222" s="17">
        <v>0.29388599069254662</v>
      </c>
      <c r="T222" s="17">
        <v>3.0927441319135211E-2</v>
      </c>
      <c r="U222" s="17">
        <v>0.13308523771215075</v>
      </c>
      <c r="V222" s="17">
        <v>4.4018207104661561E-2</v>
      </c>
      <c r="W222" s="17">
        <v>0.80692461291043438</v>
      </c>
      <c r="X222" s="17">
        <v>0.58076551191242287</v>
      </c>
      <c r="Y222" s="17">
        <v>0</v>
      </c>
      <c r="Z222" s="17">
        <v>30.016950862594946</v>
      </c>
      <c r="AA222" s="17">
        <v>0.37566768704810649</v>
      </c>
      <c r="AB222" s="17">
        <v>0.98543262282471555</v>
      </c>
      <c r="AC222" s="17">
        <v>16.793781163998258</v>
      </c>
      <c r="AD222" s="17">
        <v>0.16635654714018844</v>
      </c>
      <c r="AE222" s="17">
        <v>1.6635654714018844E-2</v>
      </c>
      <c r="AF222" s="17">
        <v>47.224323664244885</v>
      </c>
      <c r="AG222" s="17">
        <v>2.6271278722355556</v>
      </c>
      <c r="AH222" s="17">
        <v>-1</v>
      </c>
      <c r="AI222" s="17">
        <v>-1</v>
      </c>
      <c r="AJ222" s="17">
        <v>-1</v>
      </c>
      <c r="AK222" s="17">
        <v>-1</v>
      </c>
      <c r="AL222" s="17">
        <v>-1</v>
      </c>
      <c r="AM222" s="17">
        <v>-1</v>
      </c>
      <c r="AN222" s="17">
        <v>-1</v>
      </c>
      <c r="AO222" s="17">
        <v>-1</v>
      </c>
      <c r="AP222" s="17">
        <v>-1</v>
      </c>
      <c r="AQ222" s="17">
        <v>-1</v>
      </c>
      <c r="AR222" s="17">
        <v>8.3178273570094219E-2</v>
      </c>
      <c r="AS222" s="17">
        <v>0.99813928284113052</v>
      </c>
      <c r="AT222" s="17">
        <v>5.2975810676934696</v>
      </c>
      <c r="AU222" s="17">
        <v>-1</v>
      </c>
      <c r="AV222" s="17">
        <v>-1</v>
      </c>
      <c r="AW222" s="17">
        <v>-1</v>
      </c>
      <c r="AX222" s="17">
        <v>-1</v>
      </c>
      <c r="AY222" s="17">
        <v>1.6635654714018844E-2</v>
      </c>
      <c r="AZ222" s="17">
        <v>0.22325581726470617</v>
      </c>
      <c r="BA222" s="17">
        <v>0.28956469555580672</v>
      </c>
      <c r="BB222" s="17">
        <v>7.677210730566926E-2</v>
      </c>
      <c r="BC222" s="17">
        <v>0.10271507218151021</v>
      </c>
      <c r="BD222" s="17">
        <v>3.0749857162461298</v>
      </c>
      <c r="BE222" s="17">
        <v>3.9762963350359217</v>
      </c>
      <c r="BF222" s="17">
        <v>-1</v>
      </c>
      <c r="BG222" s="22">
        <v>2105.9126603461509</v>
      </c>
    </row>
    <row r="223" spans="1:59" x14ac:dyDescent="0.25">
      <c r="A223">
        <v>533</v>
      </c>
      <c r="B223" t="s">
        <v>278</v>
      </c>
      <c r="C223" s="49">
        <v>0</v>
      </c>
      <c r="D223" s="22">
        <v>1481.5629101562499</v>
      </c>
      <c r="E223" s="17">
        <v>71.173444944324757</v>
      </c>
      <c r="F223" s="17">
        <v>13.898591702047019</v>
      </c>
      <c r="G223" s="17">
        <v>0.44727959457936195</v>
      </c>
      <c r="H223" s="17">
        <v>4.2147578090539453</v>
      </c>
      <c r="I223" s="17">
        <v>57.478606144465573</v>
      </c>
      <c r="J223" s="17">
        <v>7.8275316103844474</v>
      </c>
      <c r="K223" s="17">
        <v>-1</v>
      </c>
      <c r="L223" s="17">
        <v>-1</v>
      </c>
      <c r="M223" s="17">
        <v>-1</v>
      </c>
      <c r="N223" s="17">
        <v>0.16666666666666666</v>
      </c>
      <c r="O223" s="17">
        <v>-1</v>
      </c>
      <c r="P223" s="17">
        <v>-1</v>
      </c>
      <c r="Q223" s="17">
        <v>3.2344255561016317</v>
      </c>
      <c r="R223" s="17">
        <v>-1</v>
      </c>
      <c r="S223" s="17">
        <v>0.48650743835441784</v>
      </c>
      <c r="T223" s="17">
        <v>5.1173028207130447E-2</v>
      </c>
      <c r="U223" s="17">
        <v>0.24997318810901081</v>
      </c>
      <c r="V223" s="17">
        <v>0.21259640656056972</v>
      </c>
      <c r="W223" s="17">
        <v>1.2458773866217658</v>
      </c>
      <c r="X223" s="17">
        <v>1.2337706940560405</v>
      </c>
      <c r="Y223" s="17">
        <v>0</v>
      </c>
      <c r="Z223" s="17">
        <v>33.813407792775649</v>
      </c>
      <c r="AA223" s="17">
        <v>0.58689637406940887</v>
      </c>
      <c r="AB223" s="17">
        <v>1.3224370239533565</v>
      </c>
      <c r="AC223" s="17">
        <v>20.668441515993781</v>
      </c>
      <c r="AD223" s="17">
        <v>0.31246648513626357</v>
      </c>
      <c r="AE223" s="17">
        <v>3.1246648513626352E-2</v>
      </c>
      <c r="AF223" s="17">
        <v>52.993345004625773</v>
      </c>
      <c r="AG223" s="17">
        <v>12.688339256626545</v>
      </c>
      <c r="AH223" s="17">
        <v>-1</v>
      </c>
      <c r="AI223" s="17">
        <v>-1</v>
      </c>
      <c r="AJ223" s="17">
        <v>-1</v>
      </c>
      <c r="AK223" s="17">
        <v>-1</v>
      </c>
      <c r="AL223" s="17">
        <v>-1</v>
      </c>
      <c r="AM223" s="17">
        <v>-1</v>
      </c>
      <c r="AN223" s="17">
        <v>-1</v>
      </c>
      <c r="AO223" s="17">
        <v>-1</v>
      </c>
      <c r="AP223" s="17">
        <v>-1</v>
      </c>
      <c r="AQ223" s="17">
        <v>-1</v>
      </c>
      <c r="AR223" s="17">
        <v>0.15623324256813179</v>
      </c>
      <c r="AS223" s="17">
        <v>1.8747989108175813</v>
      </c>
      <c r="AT223" s="17">
        <v>6.4372385840628557</v>
      </c>
      <c r="AU223" s="17">
        <v>-1</v>
      </c>
      <c r="AV223" s="17">
        <v>-1</v>
      </c>
      <c r="AW223" s="17">
        <v>-1</v>
      </c>
      <c r="AX223" s="17">
        <v>-1</v>
      </c>
      <c r="AY223" s="17">
        <v>3.1246648513626352E-2</v>
      </c>
      <c r="AZ223" s="17">
        <v>9.6283002541967172E-2</v>
      </c>
      <c r="BA223" s="17">
        <v>0.41653751027854574</v>
      </c>
      <c r="BB223" s="17">
        <v>2.7094728387003705E-2</v>
      </c>
      <c r="BC223" s="17">
        <v>0.15239245110017574</v>
      </c>
      <c r="BD223" s="17">
        <v>1.3490939630358687</v>
      </c>
      <c r="BE223" s="17">
        <v>5.7021880882461851</v>
      </c>
      <c r="BF223" s="17">
        <v>-1</v>
      </c>
      <c r="BG223" s="22">
        <v>369.46569960626965</v>
      </c>
    </row>
    <row r="224" spans="1:59" x14ac:dyDescent="0.25">
      <c r="A224">
        <v>537</v>
      </c>
      <c r="B224" t="s">
        <v>279</v>
      </c>
      <c r="C224" s="49">
        <v>0</v>
      </c>
      <c r="D224" s="22">
        <v>1505.3482910156251</v>
      </c>
      <c r="E224" s="17">
        <v>39.881816308192207</v>
      </c>
      <c r="F224" s="17">
        <v>-38.570766845233592</v>
      </c>
      <c r="G224" s="17">
        <v>6.5514069967325117E-2</v>
      </c>
      <c r="H224" s="17">
        <v>1.3228374652425399</v>
      </c>
      <c r="I224" s="17">
        <v>29.536094338249669</v>
      </c>
      <c r="J224" s="17">
        <v>0.29912105943968115</v>
      </c>
      <c r="K224" s="17">
        <v>-1</v>
      </c>
      <c r="L224" s="17">
        <v>-1</v>
      </c>
      <c r="M224" s="17">
        <v>-1</v>
      </c>
      <c r="N224" s="17">
        <v>0.16666666666666666</v>
      </c>
      <c r="O224" s="17">
        <v>-1</v>
      </c>
      <c r="P224" s="17">
        <v>-1</v>
      </c>
      <c r="Q224" s="17">
        <v>1.4298429992301667</v>
      </c>
      <c r="R224" s="17">
        <v>-1</v>
      </c>
      <c r="S224" s="17">
        <v>-0.4305448715000646</v>
      </c>
      <c r="T224" s="17">
        <v>-4.5214276765195266E-2</v>
      </c>
      <c r="U224" s="17">
        <v>-0.30651917661333722</v>
      </c>
      <c r="V224" s="17">
        <v>-0.58998829560368371</v>
      </c>
      <c r="W224" s="17">
        <v>-0.8439348328130819</v>
      </c>
      <c r="X224" s="17">
        <v>-1.8751245920128217</v>
      </c>
      <c r="Y224" s="17">
        <v>0</v>
      </c>
      <c r="Z224" s="17">
        <v>15.738839050063245</v>
      </c>
      <c r="AA224" s="17">
        <v>-0.41874322469661557</v>
      </c>
      <c r="AB224" s="17">
        <v>-0.28200873345085553</v>
      </c>
      <c r="AC224" s="17">
        <v>2.221553753336643</v>
      </c>
      <c r="AD224" s="17">
        <v>-0.38314897076667154</v>
      </c>
      <c r="AE224" s="17">
        <v>-3.8314897076667152E-2</v>
      </c>
      <c r="AF224" s="17">
        <v>25.527585557717988</v>
      </c>
      <c r="AG224" s="17">
        <v>-35.212126927110674</v>
      </c>
      <c r="AH224" s="17">
        <v>-1</v>
      </c>
      <c r="AI224" s="17">
        <v>-1</v>
      </c>
      <c r="AJ224" s="17">
        <v>-1</v>
      </c>
      <c r="AK224" s="17">
        <v>-1</v>
      </c>
      <c r="AL224" s="17">
        <v>-1</v>
      </c>
      <c r="AM224" s="17">
        <v>-1</v>
      </c>
      <c r="AN224" s="17">
        <v>-1</v>
      </c>
      <c r="AO224" s="17">
        <v>-1</v>
      </c>
      <c r="AP224" s="17">
        <v>-1</v>
      </c>
      <c r="AQ224" s="17">
        <v>-1</v>
      </c>
      <c r="AR224" s="17">
        <v>-0.19157448538333577</v>
      </c>
      <c r="AS224" s="17">
        <v>-2.2988938246000292</v>
      </c>
      <c r="AT224" s="17">
        <v>1.011438028019962</v>
      </c>
      <c r="AU224" s="17">
        <v>-1</v>
      </c>
      <c r="AV224" s="17">
        <v>-1</v>
      </c>
      <c r="AW224" s="17">
        <v>-1</v>
      </c>
      <c r="AX224" s="17">
        <v>-1</v>
      </c>
      <c r="AY224" s="17">
        <v>-3.8314897076667152E-2</v>
      </c>
      <c r="AZ224" s="17">
        <v>0.70078844284274677</v>
      </c>
      <c r="BA224" s="17">
        <v>-0.187967930022234</v>
      </c>
      <c r="BB224" s="17">
        <v>0.26360398339400171</v>
      </c>
      <c r="BC224" s="17">
        <v>-8.4116803906822149E-2</v>
      </c>
      <c r="BD224" s="17">
        <v>9.5658997136530637</v>
      </c>
      <c r="BE224" s="17">
        <v>-2.5146176623710188</v>
      </c>
      <c r="BF224" s="17">
        <v>-1</v>
      </c>
      <c r="BG224" s="22">
        <v>5138.4068445232388</v>
      </c>
    </row>
    <row r="225" spans="1:59" x14ac:dyDescent="0.25">
      <c r="A225">
        <v>538</v>
      </c>
      <c r="B225" t="s">
        <v>280</v>
      </c>
      <c r="C225" s="49">
        <v>0</v>
      </c>
      <c r="D225" s="22">
        <v>1464.0560058593751</v>
      </c>
      <c r="E225" s="17">
        <v>42.99917573182762</v>
      </c>
      <c r="F225" s="17">
        <v>-33.343622831048251</v>
      </c>
      <c r="G225" s="17">
        <v>0.10354661757318021</v>
      </c>
      <c r="H225" s="17">
        <v>1.6109386453061951</v>
      </c>
      <c r="I225" s="17">
        <v>32.319805391197818</v>
      </c>
      <c r="J225" s="17">
        <v>1.049122340896937</v>
      </c>
      <c r="K225" s="17">
        <v>-1</v>
      </c>
      <c r="L225" s="17">
        <v>-1</v>
      </c>
      <c r="M225" s="17">
        <v>-1</v>
      </c>
      <c r="N225" s="17">
        <v>0.16666666666666666</v>
      </c>
      <c r="O225" s="17">
        <v>-1</v>
      </c>
      <c r="P225" s="17">
        <v>-1</v>
      </c>
      <c r="Q225" s="17">
        <v>1.6096205526712661</v>
      </c>
      <c r="R225" s="17">
        <v>-1</v>
      </c>
      <c r="S225" s="17">
        <v>-0.33918555961079933</v>
      </c>
      <c r="T225" s="17">
        <v>-3.5611904291448657E-2</v>
      </c>
      <c r="U225" s="17">
        <v>-0.25107985328757065</v>
      </c>
      <c r="V225" s="17">
        <v>-0.51003256643245243</v>
      </c>
      <c r="W225" s="17">
        <v>-0.63574190391064966</v>
      </c>
      <c r="X225" s="17">
        <v>-1.5654077623195399</v>
      </c>
      <c r="Y225" s="17">
        <v>0</v>
      </c>
      <c r="Z225" s="17">
        <v>17.539478059730484</v>
      </c>
      <c r="AA225" s="17">
        <v>-0.31855859971438377</v>
      </c>
      <c r="AB225" s="17">
        <v>-0.12216936683570678</v>
      </c>
      <c r="AC225" s="17">
        <v>4.0592842234363076</v>
      </c>
      <c r="AD225" s="17">
        <v>-0.31384981660946332</v>
      </c>
      <c r="AE225" s="17">
        <v>-3.1384981660946332E-2</v>
      </c>
      <c r="AF225" s="17">
        <v>28.263801209346134</v>
      </c>
      <c r="AG225" s="17">
        <v>-30.440148728379942</v>
      </c>
      <c r="AH225" s="17">
        <v>-1</v>
      </c>
      <c r="AI225" s="17">
        <v>-1</v>
      </c>
      <c r="AJ225" s="17">
        <v>-1</v>
      </c>
      <c r="AK225" s="17">
        <v>-1</v>
      </c>
      <c r="AL225" s="17">
        <v>-1</v>
      </c>
      <c r="AM225" s="17">
        <v>-1</v>
      </c>
      <c r="AN225" s="17">
        <v>-1</v>
      </c>
      <c r="AO225" s="17">
        <v>-1</v>
      </c>
      <c r="AP225" s="17">
        <v>-1</v>
      </c>
      <c r="AQ225" s="17">
        <v>-1</v>
      </c>
      <c r="AR225" s="17">
        <v>-0.15692490830473166</v>
      </c>
      <c r="AS225" s="17">
        <v>-1.8830988996567801</v>
      </c>
      <c r="AT225" s="17">
        <v>1.5519714304461862</v>
      </c>
      <c r="AU225" s="17">
        <v>-1</v>
      </c>
      <c r="AV225" s="17">
        <v>-1</v>
      </c>
      <c r="AW225" s="17">
        <v>-1</v>
      </c>
      <c r="AX225" s="17">
        <v>-1</v>
      </c>
      <c r="AY225" s="17">
        <v>-3.1384981660946332E-2</v>
      </c>
      <c r="AZ225" s="17">
        <v>0.64056592285589897</v>
      </c>
      <c r="BA225" s="17">
        <v>-0.12774541003538614</v>
      </c>
      <c r="BB225" s="17">
        <v>0.24004227098055092</v>
      </c>
      <c r="BC225" s="17">
        <v>-6.0555091493371363E-2</v>
      </c>
      <c r="BD225" s="17">
        <v>8.7473185801261621</v>
      </c>
      <c r="BE225" s="17">
        <v>-1.6960365288441182</v>
      </c>
      <c r="BF225" s="17">
        <v>-1</v>
      </c>
      <c r="BG225" s="22">
        <v>231.93679691557153</v>
      </c>
    </row>
    <row r="226" spans="1:59" x14ac:dyDescent="0.25">
      <c r="A226">
        <v>539</v>
      </c>
      <c r="B226" t="s">
        <v>281</v>
      </c>
      <c r="C226" s="49">
        <v>0</v>
      </c>
      <c r="D226" s="22">
        <v>1445.269560546875</v>
      </c>
      <c r="E226" s="17">
        <v>-0.2675116978081391</v>
      </c>
      <c r="F226" s="17">
        <v>-105.89258991412613</v>
      </c>
      <c r="G226" s="17">
        <v>-0.42431755392369225</v>
      </c>
      <c r="H226" s="17">
        <v>-2.3876967418788615</v>
      </c>
      <c r="I226" s="17">
        <v>-6.3160846858829771</v>
      </c>
      <c r="J226" s="17">
        <v>-9.3603513856823923</v>
      </c>
      <c r="K226" s="17">
        <v>-1</v>
      </c>
      <c r="L226" s="17">
        <v>-1</v>
      </c>
      <c r="M226" s="17">
        <v>-1</v>
      </c>
      <c r="N226" s="17">
        <v>0.16666666666666666</v>
      </c>
      <c r="O226" s="17">
        <v>-1</v>
      </c>
      <c r="P226" s="17">
        <v>-1</v>
      </c>
      <c r="Q226" s="17">
        <v>-0.88556147626836212</v>
      </c>
      <c r="R226" s="17">
        <v>-1</v>
      </c>
      <c r="S226" s="17">
        <v>-1.6071865354782962</v>
      </c>
      <c r="T226" s="17">
        <v>-0.16888586854932258</v>
      </c>
      <c r="U226" s="17">
        <v>-1.0205374446900914</v>
      </c>
      <c r="V226" s="17">
        <v>-1.6197600864711756</v>
      </c>
      <c r="W226" s="17">
        <v>-3.5253087313947757</v>
      </c>
      <c r="X226" s="17">
        <v>-5.8640526861087912</v>
      </c>
      <c r="Y226" s="17">
        <v>0</v>
      </c>
      <c r="Z226" s="17">
        <v>-7.4520851890226787</v>
      </c>
      <c r="AA226" s="17">
        <v>-1.7090485193228495</v>
      </c>
      <c r="AB226" s="17">
        <v>-2.3406238260342556</v>
      </c>
      <c r="AC226" s="17">
        <v>-21.447081589522675</v>
      </c>
      <c r="AD226" s="17">
        <v>-1.2756718058626144</v>
      </c>
      <c r="AE226" s="17">
        <v>-0.12756718058626143</v>
      </c>
      <c r="AF226" s="17">
        <v>-9.712887151154554</v>
      </c>
      <c r="AG226" s="17">
        <v>-96.671744475763958</v>
      </c>
      <c r="AH226" s="17">
        <v>-1</v>
      </c>
      <c r="AI226" s="17">
        <v>-1</v>
      </c>
      <c r="AJ226" s="17">
        <v>-1</v>
      </c>
      <c r="AK226" s="17">
        <v>-1</v>
      </c>
      <c r="AL226" s="17">
        <v>-1</v>
      </c>
      <c r="AM226" s="17">
        <v>-1</v>
      </c>
      <c r="AN226" s="17">
        <v>-1</v>
      </c>
      <c r="AO226" s="17">
        <v>-1</v>
      </c>
      <c r="AP226" s="17">
        <v>-1</v>
      </c>
      <c r="AQ226" s="17">
        <v>-1</v>
      </c>
      <c r="AR226" s="17">
        <v>-0.63783590293130721</v>
      </c>
      <c r="AS226" s="17">
        <v>-7.6540308351756865</v>
      </c>
      <c r="AT226" s="17">
        <v>-5.9502400857283924</v>
      </c>
      <c r="AU226" s="17">
        <v>-1</v>
      </c>
      <c r="AV226" s="17">
        <v>-1</v>
      </c>
      <c r="AW226" s="17">
        <v>-1</v>
      </c>
      <c r="AX226" s="17">
        <v>-1</v>
      </c>
      <c r="AY226" s="17">
        <v>-0.12756718058626143</v>
      </c>
      <c r="AZ226" s="17">
        <v>1.4764108141252197</v>
      </c>
      <c r="BA226" s="17">
        <v>-0.96359030130470713</v>
      </c>
      <c r="BB226" s="17">
        <v>0.5670617473266224</v>
      </c>
      <c r="BC226" s="17">
        <v>-0.38757456783944261</v>
      </c>
      <c r="BD226" s="17">
        <v>20.108630904773744</v>
      </c>
      <c r="BE226" s="17">
        <v>-13.05734885349171</v>
      </c>
      <c r="BF226" s="17">
        <v>-1</v>
      </c>
      <c r="BG226" s="22">
        <v>60.982975833046766</v>
      </c>
    </row>
    <row r="227" spans="1:59" x14ac:dyDescent="0.25">
      <c r="A227">
        <v>540</v>
      </c>
      <c r="B227" t="s">
        <v>2907</v>
      </c>
      <c r="C227" s="49">
        <v>0</v>
      </c>
      <c r="D227" s="22">
        <v>1524.6570507812501</v>
      </c>
      <c r="E227" s="17">
        <v>79.6432493437446</v>
      </c>
      <c r="F227" s="17">
        <v>28.10063944542777</v>
      </c>
      <c r="G227" s="17">
        <v>0.55061328032341894</v>
      </c>
      <c r="H227" s="17">
        <v>4.9975230634805659</v>
      </c>
      <c r="I227" s="17">
        <v>65.041894466053535</v>
      </c>
      <c r="J227" s="17">
        <v>9.8652703790020091</v>
      </c>
      <c r="K227" s="17">
        <v>-1</v>
      </c>
      <c r="L227" s="17">
        <v>-1</v>
      </c>
      <c r="M227" s="17">
        <v>-1</v>
      </c>
      <c r="N227" s="17">
        <v>0.16666666666666666</v>
      </c>
      <c r="O227" s="17">
        <v>-1</v>
      </c>
      <c r="P227" s="17">
        <v>-1</v>
      </c>
      <c r="Q227" s="17">
        <v>3.722877642026531</v>
      </c>
      <c r="R227" s="17">
        <v>-1</v>
      </c>
      <c r="S227" s="17">
        <v>0.73472889652213869</v>
      </c>
      <c r="T227" s="17">
        <v>7.7262485844376866E-2</v>
      </c>
      <c r="U227" s="17">
        <v>0.40060074200776641</v>
      </c>
      <c r="V227" s="17">
        <v>0.42983455419244126</v>
      </c>
      <c r="W227" s="17">
        <v>1.8115334902383107</v>
      </c>
      <c r="X227" s="17">
        <v>2.0752652444827424</v>
      </c>
      <c r="Y227" s="17">
        <v>0</v>
      </c>
      <c r="Z227" s="17">
        <v>38.705708658121807</v>
      </c>
      <c r="AA227" s="17">
        <v>0.85909603478070928</v>
      </c>
      <c r="AB227" s="17">
        <v>1.7567174474082434</v>
      </c>
      <c r="AC227" s="17">
        <v>25.661519151695522</v>
      </c>
      <c r="AD227" s="17">
        <v>0.50075092750970807</v>
      </c>
      <c r="AE227" s="17">
        <v>5.0075092750970801E-2</v>
      </c>
      <c r="AF227" s="17">
        <v>60.427589252565255</v>
      </c>
      <c r="AG227" s="17">
        <v>25.653710408603189</v>
      </c>
      <c r="AH227" s="17">
        <v>-1</v>
      </c>
      <c r="AI227" s="17">
        <v>-1</v>
      </c>
      <c r="AJ227" s="17">
        <v>-1</v>
      </c>
      <c r="AK227" s="17">
        <v>-1</v>
      </c>
      <c r="AL227" s="17">
        <v>-1</v>
      </c>
      <c r="AM227" s="17">
        <v>-1</v>
      </c>
      <c r="AN227" s="17">
        <v>-1</v>
      </c>
      <c r="AO227" s="17">
        <v>-1</v>
      </c>
      <c r="AP227" s="17">
        <v>-1</v>
      </c>
      <c r="AQ227" s="17">
        <v>-1</v>
      </c>
      <c r="AR227" s="17">
        <v>0.25037546375485403</v>
      </c>
      <c r="AS227" s="17">
        <v>3.0045055650582482</v>
      </c>
      <c r="AT227" s="17">
        <v>7.9058572345757225</v>
      </c>
      <c r="AU227" s="17">
        <v>-1</v>
      </c>
      <c r="AV227" s="17">
        <v>-1</v>
      </c>
      <c r="AW227" s="17">
        <v>-1</v>
      </c>
      <c r="AX227" s="17">
        <v>-1</v>
      </c>
      <c r="AY227" s="17">
        <v>5.0075092750970801E-2</v>
      </c>
      <c r="AZ227" s="17">
        <v>-6.7340402850893877E-2</v>
      </c>
      <c r="BA227" s="17">
        <v>0.58016091567140693</v>
      </c>
      <c r="BB227" s="17">
        <v>-3.6921982019967423E-2</v>
      </c>
      <c r="BC227" s="17">
        <v>0.21640916150714684</v>
      </c>
      <c r="BD227" s="17">
        <v>-0.87497491829409046</v>
      </c>
      <c r="BE227" s="17">
        <v>7.926256969576146</v>
      </c>
      <c r="BF227" s="17">
        <v>-1</v>
      </c>
      <c r="BG227" s="22">
        <v>4500.8375234727037</v>
      </c>
    </row>
    <row r="228" spans="1:59" x14ac:dyDescent="0.25">
      <c r="A228">
        <v>545</v>
      </c>
      <c r="B228" t="s">
        <v>282</v>
      </c>
      <c r="C228" s="49">
        <v>0</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25">
      <c r="A229">
        <v>547</v>
      </c>
      <c r="B229" t="s">
        <v>283</v>
      </c>
      <c r="C229" s="49">
        <v>0</v>
      </c>
      <c r="D229" s="22">
        <v>1487.2442871093751</v>
      </c>
      <c r="E229" s="17">
        <v>22.247933778776321</v>
      </c>
      <c r="F229" s="17">
        <v>-68.13901066454612</v>
      </c>
      <c r="G229" s="17">
        <v>-0.14962361088243459</v>
      </c>
      <c r="H229" s="17">
        <v>-0.30685666861642202</v>
      </c>
      <c r="I229" s="17">
        <v>13.789551500953401</v>
      </c>
      <c r="J229" s="17">
        <v>-3.9433908542829021</v>
      </c>
      <c r="K229" s="17">
        <v>-1</v>
      </c>
      <c r="L229" s="17">
        <v>-1</v>
      </c>
      <c r="M229" s="17">
        <v>-1</v>
      </c>
      <c r="N229" s="17">
        <v>0.16666666666666666</v>
      </c>
      <c r="O229" s="17">
        <v>-1</v>
      </c>
      <c r="P229" s="17">
        <v>-1</v>
      </c>
      <c r="Q229" s="17">
        <v>0.41290018706347631</v>
      </c>
      <c r="R229" s="17">
        <v>-1</v>
      </c>
      <c r="S229" s="17">
        <v>-0.94733461400105123</v>
      </c>
      <c r="T229" s="17">
        <v>-9.9531756784319178E-2</v>
      </c>
      <c r="U229" s="17">
        <v>-0.62012129372077041</v>
      </c>
      <c r="V229" s="17">
        <v>-1.0422717009336486</v>
      </c>
      <c r="W229" s="17">
        <v>-2.0216141289140031</v>
      </c>
      <c r="X229" s="17">
        <v>-3.6270913850575943</v>
      </c>
      <c r="Y229" s="17">
        <v>0</v>
      </c>
      <c r="Z229" s="17">
        <v>5.5532131855529521</v>
      </c>
      <c r="AA229" s="17">
        <v>-0.98545487648620189</v>
      </c>
      <c r="AB229" s="17">
        <v>-1.1861677447915437</v>
      </c>
      <c r="AC229" s="17">
        <v>-8.1738863697255919</v>
      </c>
      <c r="AD229" s="17">
        <v>-0.77515161715096292</v>
      </c>
      <c r="AE229" s="17">
        <v>-7.7515161715096301E-2</v>
      </c>
      <c r="AF229" s="17">
        <v>10.049708669306007</v>
      </c>
      <c r="AG229" s="17">
        <v>-62.205646619241222</v>
      </c>
      <c r="AH229" s="17">
        <v>-1</v>
      </c>
      <c r="AI229" s="17">
        <v>-1</v>
      </c>
      <c r="AJ229" s="17">
        <v>-1</v>
      </c>
      <c r="AK229" s="17">
        <v>-1</v>
      </c>
      <c r="AL229" s="17">
        <v>-1</v>
      </c>
      <c r="AM229" s="17">
        <v>-1</v>
      </c>
      <c r="AN229" s="17">
        <v>-1</v>
      </c>
      <c r="AO229" s="17">
        <v>-1</v>
      </c>
      <c r="AP229" s="17">
        <v>-1</v>
      </c>
      <c r="AQ229" s="17">
        <v>-1</v>
      </c>
      <c r="AR229" s="17">
        <v>-0.38757580857548146</v>
      </c>
      <c r="AS229" s="17">
        <v>-4.6509097029057775</v>
      </c>
      <c r="AT229" s="17">
        <v>-2.0461826137775097</v>
      </c>
      <c r="AU229" s="17">
        <v>-1</v>
      </c>
      <c r="AV229" s="17">
        <v>-1</v>
      </c>
      <c r="AW229" s="17">
        <v>-1</v>
      </c>
      <c r="AX229" s="17">
        <v>-1</v>
      </c>
      <c r="AY229" s="17">
        <v>-7.7515161715096301E-2</v>
      </c>
      <c r="AZ229" s="17">
        <v>1.0414475388141176</v>
      </c>
      <c r="BA229" s="17">
        <v>-0.52862702599360478</v>
      </c>
      <c r="BB229" s="17">
        <v>0.39688488316466086</v>
      </c>
      <c r="BC229" s="17">
        <v>-0.21739770367748112</v>
      </c>
      <c r="BD229" s="17">
        <v>14.196345417143954</v>
      </c>
      <c r="BE229" s="17">
        <v>-7.1450633658619154</v>
      </c>
      <c r="BF229" s="17">
        <v>-1</v>
      </c>
      <c r="BG229" s="22">
        <v>49.724135079564803</v>
      </c>
    </row>
    <row r="230" spans="1:59" x14ac:dyDescent="0.25">
      <c r="A230">
        <v>548</v>
      </c>
      <c r="B230" t="s">
        <v>284</v>
      </c>
      <c r="C230" s="49">
        <v>0</v>
      </c>
      <c r="D230" s="22">
        <v>1607.415751953125</v>
      </c>
      <c r="E230" s="17">
        <v>115.39222751289404</v>
      </c>
      <c r="F230" s="17">
        <v>88.0440183940742</v>
      </c>
      <c r="G230" s="17">
        <v>0.98675955969382279</v>
      </c>
      <c r="H230" s="17">
        <v>8.3013842475691497</v>
      </c>
      <c r="I230" s="17">
        <v>96.964689414417492</v>
      </c>
      <c r="J230" s="17">
        <v>18.466068616884396</v>
      </c>
      <c r="K230" s="17">
        <v>-1</v>
      </c>
      <c r="L230" s="17">
        <v>-1</v>
      </c>
      <c r="M230" s="17">
        <v>-1</v>
      </c>
      <c r="N230" s="17">
        <v>0.16666666666666666</v>
      </c>
      <c r="O230" s="17">
        <v>-1</v>
      </c>
      <c r="P230" s="17">
        <v>-1</v>
      </c>
      <c r="Q230" s="17">
        <v>5.7845147392894614</v>
      </c>
      <c r="R230" s="17">
        <v>-1</v>
      </c>
      <c r="S230" s="17">
        <v>1.7824111180572795</v>
      </c>
      <c r="T230" s="17">
        <v>0.18737972203258874</v>
      </c>
      <c r="U230" s="17">
        <v>1.0363629015645839</v>
      </c>
      <c r="V230" s="17">
        <v>1.3467437803051705</v>
      </c>
      <c r="W230" s="17">
        <v>4.1990299123303139</v>
      </c>
      <c r="X230" s="17">
        <v>5.6270084600312575</v>
      </c>
      <c r="Y230" s="17">
        <v>0</v>
      </c>
      <c r="Z230" s="17">
        <v>59.354917138562108</v>
      </c>
      <c r="AA230" s="17">
        <v>2.0079843997923836</v>
      </c>
      <c r="AB230" s="17">
        <v>3.5897091725112626</v>
      </c>
      <c r="AC230" s="17">
        <v>46.736081795408559</v>
      </c>
      <c r="AD230" s="17">
        <v>1.2954536269557295</v>
      </c>
      <c r="AE230" s="17">
        <v>0.12954536269557299</v>
      </c>
      <c r="AF230" s="17">
        <v>91.80572064623918</v>
      </c>
      <c r="AG230" s="17">
        <v>80.377379151021955</v>
      </c>
      <c r="AH230" s="17">
        <v>-1</v>
      </c>
      <c r="AI230" s="17">
        <v>-1</v>
      </c>
      <c r="AJ230" s="17">
        <v>-1</v>
      </c>
      <c r="AK230" s="17">
        <v>-1</v>
      </c>
      <c r="AL230" s="17">
        <v>-1</v>
      </c>
      <c r="AM230" s="17">
        <v>-1</v>
      </c>
      <c r="AN230" s="17">
        <v>-1</v>
      </c>
      <c r="AO230" s="17">
        <v>-1</v>
      </c>
      <c r="AP230" s="17">
        <v>-1</v>
      </c>
      <c r="AQ230" s="17">
        <v>-1</v>
      </c>
      <c r="AR230" s="17">
        <v>0.64772681347786476</v>
      </c>
      <c r="AS230" s="17">
        <v>7.7727217617343767</v>
      </c>
      <c r="AT230" s="17">
        <v>14.104538290254691</v>
      </c>
      <c r="AU230" s="17">
        <v>-1</v>
      </c>
      <c r="AV230" s="17">
        <v>-1</v>
      </c>
      <c r="AW230" s="17">
        <v>-1</v>
      </c>
      <c r="AX230" s="17">
        <v>-1</v>
      </c>
      <c r="AY230" s="17">
        <v>0.12954536269557299</v>
      </c>
      <c r="AZ230" s="17">
        <v>-0.75795488123860522</v>
      </c>
      <c r="BA230" s="17">
        <v>1.2707753940591182</v>
      </c>
      <c r="BB230" s="17">
        <v>-0.30712089983161489</v>
      </c>
      <c r="BC230" s="17">
        <v>0.48660807931879413</v>
      </c>
      <c r="BD230" s="17">
        <v>-10.262227106880093</v>
      </c>
      <c r="BE230" s="17">
        <v>17.313509158162162</v>
      </c>
      <c r="BF230" s="17">
        <v>-1</v>
      </c>
      <c r="BG230" s="22">
        <v>8530.9385505092851</v>
      </c>
    </row>
    <row r="231" spans="1:59" x14ac:dyDescent="0.25">
      <c r="A231">
        <v>554</v>
      </c>
      <c r="B231" t="s">
        <v>285</v>
      </c>
      <c r="C231" s="49">
        <v>0</v>
      </c>
      <c r="D231" s="22">
        <v>1491.1302929687499</v>
      </c>
      <c r="E231" s="17">
        <v>29.797357373802704</v>
      </c>
      <c r="F231" s="17">
        <v>-55.480244384310211</v>
      </c>
      <c r="G231" s="17">
        <v>-5.7518796115914206E-2</v>
      </c>
      <c r="H231" s="17">
        <v>0.39084852060139852</v>
      </c>
      <c r="I231" s="17">
        <v>20.530966605521176</v>
      </c>
      <c r="J231" s="17">
        <v>-2.127085256794115</v>
      </c>
      <c r="K231" s="17">
        <v>-1</v>
      </c>
      <c r="L231" s="17">
        <v>-1</v>
      </c>
      <c r="M231" s="17">
        <v>-1</v>
      </c>
      <c r="N231" s="17">
        <v>0.16666666666666666</v>
      </c>
      <c r="O231" s="17">
        <v>-1</v>
      </c>
      <c r="P231" s="17">
        <v>-1</v>
      </c>
      <c r="Q231" s="17">
        <v>0.84827407866997784</v>
      </c>
      <c r="R231" s="17">
        <v>-1</v>
      </c>
      <c r="S231" s="17">
        <v>-0.72608641927159534</v>
      </c>
      <c r="T231" s="17">
        <v>-7.6277339352724127E-2</v>
      </c>
      <c r="U231" s="17">
        <v>-0.48586185208097704</v>
      </c>
      <c r="V231" s="17">
        <v>-0.84863998051467293</v>
      </c>
      <c r="W231" s="17">
        <v>-1.5174256808778317</v>
      </c>
      <c r="X231" s="17">
        <v>-2.8770387847268708</v>
      </c>
      <c r="Y231" s="17">
        <v>0</v>
      </c>
      <c r="Z231" s="17">
        <v>9.9138866846177152</v>
      </c>
      <c r="AA231" s="17">
        <v>-0.74283409751368845</v>
      </c>
      <c r="AB231" s="17">
        <v>-0.79907889113242725</v>
      </c>
      <c r="AC231" s="17">
        <v>-3.7233871212013607</v>
      </c>
      <c r="AD231" s="17">
        <v>-0.6073273151012214</v>
      </c>
      <c r="AE231" s="17">
        <v>-6.073273151012213E-2</v>
      </c>
      <c r="AF231" s="17">
        <v>16.676102419370391</v>
      </c>
      <c r="AG231" s="17">
        <v>-50.649172080146627</v>
      </c>
      <c r="AH231" s="17">
        <v>-1</v>
      </c>
      <c r="AI231" s="17">
        <v>-1</v>
      </c>
      <c r="AJ231" s="17">
        <v>-1</v>
      </c>
      <c r="AK231" s="17">
        <v>-1</v>
      </c>
      <c r="AL231" s="17">
        <v>-1</v>
      </c>
      <c r="AM231" s="17">
        <v>-1</v>
      </c>
      <c r="AN231" s="17">
        <v>-1</v>
      </c>
      <c r="AO231" s="17">
        <v>-1</v>
      </c>
      <c r="AP231" s="17">
        <v>-1</v>
      </c>
      <c r="AQ231" s="17">
        <v>-1</v>
      </c>
      <c r="AR231" s="17">
        <v>-0.3036636575506107</v>
      </c>
      <c r="AS231" s="17">
        <v>-3.6439638906073277</v>
      </c>
      <c r="AT231" s="17">
        <v>-0.73715305778952711</v>
      </c>
      <c r="AU231" s="17">
        <v>-1</v>
      </c>
      <c r="AV231" s="17">
        <v>-1</v>
      </c>
      <c r="AW231" s="17">
        <v>-1</v>
      </c>
      <c r="AX231" s="17">
        <v>-1</v>
      </c>
      <c r="AY231" s="17">
        <v>-6.073273151012213E-2</v>
      </c>
      <c r="AZ231" s="17">
        <v>0.89560445447369963</v>
      </c>
      <c r="BA231" s="17">
        <v>-0.38278394165318702</v>
      </c>
      <c r="BB231" s="17">
        <v>0.33982462046774869</v>
      </c>
      <c r="BC231" s="17">
        <v>-0.16033744098056907</v>
      </c>
      <c r="BD231" s="17">
        <v>12.213957477839667</v>
      </c>
      <c r="BE231" s="17">
        <v>-5.1626754265576249</v>
      </c>
      <c r="BF231" s="17">
        <v>-1</v>
      </c>
      <c r="BG231" s="22">
        <v>107.72717633460917</v>
      </c>
    </row>
    <row r="232" spans="1:59" x14ac:dyDescent="0.25">
      <c r="A232">
        <v>555</v>
      </c>
      <c r="B232" t="s">
        <v>286</v>
      </c>
      <c r="C232" s="49">
        <v>0</v>
      </c>
      <c r="D232" s="22">
        <v>1529.6004296874999</v>
      </c>
      <c r="E232" s="17">
        <v>93.841514605352899</v>
      </c>
      <c r="F232" s="17">
        <v>51.908089016796545</v>
      </c>
      <c r="G232" s="17">
        <v>0.72383559000914077</v>
      </c>
      <c r="H232" s="17">
        <v>6.309703155937096</v>
      </c>
      <c r="I232" s="17">
        <v>77.720531276991636</v>
      </c>
      <c r="J232" s="17">
        <v>13.281211787598998</v>
      </c>
      <c r="K232" s="17">
        <v>-1</v>
      </c>
      <c r="L232" s="17">
        <v>-1</v>
      </c>
      <c r="M232" s="17">
        <v>-1</v>
      </c>
      <c r="N232" s="17">
        <v>0.16666666666666666</v>
      </c>
      <c r="O232" s="17">
        <v>-1</v>
      </c>
      <c r="P232" s="17">
        <v>-1</v>
      </c>
      <c r="Q232" s="17">
        <v>4.5416890285117546</v>
      </c>
      <c r="R232" s="17">
        <v>-1</v>
      </c>
      <c r="S232" s="17">
        <v>1.1508322609551958</v>
      </c>
      <c r="T232" s="17">
        <v>0.12099726679049766</v>
      </c>
      <c r="U232" s="17">
        <v>0.65310361752968793</v>
      </c>
      <c r="V232" s="17">
        <v>0.79399938015099691</v>
      </c>
      <c r="W232" s="17">
        <v>2.7597649991673263</v>
      </c>
      <c r="X232" s="17">
        <v>3.4858955589176919</v>
      </c>
      <c r="Y232" s="17">
        <v>0</v>
      </c>
      <c r="Z232" s="17">
        <v>46.906864452290861</v>
      </c>
      <c r="AA232" s="17">
        <v>1.3153950004526369</v>
      </c>
      <c r="AB232" s="17">
        <v>2.4847187517309752</v>
      </c>
      <c r="AC232" s="17">
        <v>34.031610998014102</v>
      </c>
      <c r="AD232" s="17">
        <v>0.81637952191210983</v>
      </c>
      <c r="AE232" s="17">
        <v>8.1637952191210991E-2</v>
      </c>
      <c r="AF232" s="17">
        <v>72.889904422330048</v>
      </c>
      <c r="AG232" s="17">
        <v>47.388070513020423</v>
      </c>
      <c r="AH232" s="17">
        <v>-1</v>
      </c>
      <c r="AI232" s="17">
        <v>-1</v>
      </c>
      <c r="AJ232" s="17">
        <v>-1</v>
      </c>
      <c r="AK232" s="17">
        <v>-1</v>
      </c>
      <c r="AL232" s="17">
        <v>-1</v>
      </c>
      <c r="AM232" s="17">
        <v>-1</v>
      </c>
      <c r="AN232" s="17">
        <v>-1</v>
      </c>
      <c r="AO232" s="17">
        <v>-1</v>
      </c>
      <c r="AP232" s="17">
        <v>-1</v>
      </c>
      <c r="AQ232" s="17">
        <v>-1</v>
      </c>
      <c r="AR232" s="17">
        <v>0.40818976095605491</v>
      </c>
      <c r="AS232" s="17">
        <v>4.8982771314726596</v>
      </c>
      <c r="AT232" s="17">
        <v>10.367760270914458</v>
      </c>
      <c r="AU232" s="17">
        <v>-1</v>
      </c>
      <c r="AV232" s="17">
        <v>-1</v>
      </c>
      <c r="AW232" s="17">
        <v>-1</v>
      </c>
      <c r="AX232" s="17">
        <v>-1</v>
      </c>
      <c r="AY232" s="17">
        <v>8.1637952191210991E-2</v>
      </c>
      <c r="AZ232" s="17">
        <v>-0.34162873387004239</v>
      </c>
      <c r="BA232" s="17">
        <v>0.85444924669055533</v>
      </c>
      <c r="BB232" s="17">
        <v>-0.14423570411678416</v>
      </c>
      <c r="BC232" s="17">
        <v>0.32372288360396351</v>
      </c>
      <c r="BD232" s="17">
        <v>-4.6032688018428267</v>
      </c>
      <c r="BE232" s="17">
        <v>11.654550853124885</v>
      </c>
      <c r="BF232" s="17">
        <v>-1</v>
      </c>
      <c r="BG232" s="22">
        <v>517.94081097055289</v>
      </c>
    </row>
    <row r="233" spans="1:59" x14ac:dyDescent="0.25">
      <c r="A233">
        <v>558</v>
      </c>
      <c r="B233" t="s">
        <v>287</v>
      </c>
      <c r="C233" s="49">
        <v>0</v>
      </c>
      <c r="D233" s="22">
        <v>1606.3914648437501</v>
      </c>
      <c r="E233" s="17">
        <v>128.96298933097114</v>
      </c>
      <c r="F233" s="17">
        <v>110.79927910205241</v>
      </c>
      <c r="G233" s="17">
        <v>1.152326173854674</v>
      </c>
      <c r="H233" s="17">
        <v>9.5555715140446065</v>
      </c>
      <c r="I233" s="17">
        <v>109.08298395032728</v>
      </c>
      <c r="J233" s="17">
        <v>21.731039821917751</v>
      </c>
      <c r="K233" s="17">
        <v>-1</v>
      </c>
      <c r="L233" s="17">
        <v>-1</v>
      </c>
      <c r="M233" s="17">
        <v>-1</v>
      </c>
      <c r="N233" s="17">
        <v>0.16666666666666666</v>
      </c>
      <c r="O233" s="17">
        <v>-1</v>
      </c>
      <c r="P233" s="17">
        <v>-1</v>
      </c>
      <c r="Q233" s="17">
        <v>6.5671381158203026</v>
      </c>
      <c r="R233" s="17">
        <v>-1</v>
      </c>
      <c r="S233" s="17">
        <v>2.1801244686938843</v>
      </c>
      <c r="T233" s="17">
        <v>0.22918161011186183</v>
      </c>
      <c r="U233" s="17">
        <v>1.277706214916613</v>
      </c>
      <c r="V233" s="17">
        <v>1.6948140568176162</v>
      </c>
      <c r="W233" s="17">
        <v>5.1053535877209137</v>
      </c>
      <c r="X233" s="17">
        <v>6.9752948638864458</v>
      </c>
      <c r="Y233" s="17">
        <v>0</v>
      </c>
      <c r="Z233" s="17">
        <v>67.193616434915739</v>
      </c>
      <c r="AA233" s="17">
        <v>2.4441168756176195</v>
      </c>
      <c r="AB233" s="17">
        <v>4.2855358895206441</v>
      </c>
      <c r="AC233" s="17">
        <v>54.736250882892705</v>
      </c>
      <c r="AD233" s="17">
        <v>1.5971327686457664</v>
      </c>
      <c r="AE233" s="17">
        <v>0.15971327686457662</v>
      </c>
      <c r="AF233" s="17">
        <v>103.71725404518131</v>
      </c>
      <c r="AG233" s="17">
        <v>101.15117220325524</v>
      </c>
      <c r="AH233" s="17">
        <v>-1</v>
      </c>
      <c r="AI233" s="17">
        <v>-1</v>
      </c>
      <c r="AJ233" s="17">
        <v>-1</v>
      </c>
      <c r="AK233" s="17">
        <v>-1</v>
      </c>
      <c r="AL233" s="17">
        <v>-1</v>
      </c>
      <c r="AM233" s="17">
        <v>-1</v>
      </c>
      <c r="AN233" s="17">
        <v>-1</v>
      </c>
      <c r="AO233" s="17">
        <v>-1</v>
      </c>
      <c r="AP233" s="17">
        <v>-1</v>
      </c>
      <c r="AQ233" s="17">
        <v>-1</v>
      </c>
      <c r="AR233" s="17">
        <v>0.79856638432288318</v>
      </c>
      <c r="AS233" s="17">
        <v>9.5827966118745991</v>
      </c>
      <c r="AT233" s="17">
        <v>16.457635595436976</v>
      </c>
      <c r="AU233" s="17">
        <v>-1</v>
      </c>
      <c r="AV233" s="17">
        <v>-1</v>
      </c>
      <c r="AW233" s="17">
        <v>-1</v>
      </c>
      <c r="AX233" s="17">
        <v>-1</v>
      </c>
      <c r="AY233" s="17">
        <v>0.15971327686457662</v>
      </c>
      <c r="AZ233" s="17">
        <v>-1.0201208248348097</v>
      </c>
      <c r="BA233" s="17">
        <v>1.5329413376553227</v>
      </c>
      <c r="BB233" s="17">
        <v>-0.40969180800622734</v>
      </c>
      <c r="BC233" s="17">
        <v>0.58917898749340658</v>
      </c>
      <c r="BD233" s="17">
        <v>-13.825746124815552</v>
      </c>
      <c r="BE233" s="17">
        <v>20.877028176097621</v>
      </c>
      <c r="BF233" s="17">
        <v>-1</v>
      </c>
      <c r="BG233" s="22">
        <v>6154.7692114010297</v>
      </c>
    </row>
    <row r="234" spans="1:59" x14ac:dyDescent="0.25">
      <c r="A234">
        <v>564</v>
      </c>
      <c r="B234" t="s">
        <v>288</v>
      </c>
      <c r="C234" s="49">
        <v>0</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25">
      <c r="A235">
        <v>568</v>
      </c>
      <c r="B235" t="s">
        <v>289</v>
      </c>
      <c r="C235" s="49">
        <v>0</v>
      </c>
      <c r="D235" s="22">
        <v>1447.7674999999999</v>
      </c>
      <c r="E235" s="17">
        <v>8.6495875547227641</v>
      </c>
      <c r="F235" s="17">
        <v>-90.940524512759481</v>
      </c>
      <c r="G235" s="17">
        <v>-0.31552676154450704</v>
      </c>
      <c r="H235" s="17">
        <v>-1.5635932400751029</v>
      </c>
      <c r="I235" s="17">
        <v>1.6466248949577889</v>
      </c>
      <c r="J235" s="17">
        <v>-7.2149985541887238</v>
      </c>
      <c r="K235" s="17">
        <v>-1</v>
      </c>
      <c r="L235" s="17">
        <v>-1</v>
      </c>
      <c r="M235" s="17">
        <v>-1</v>
      </c>
      <c r="N235" s="17">
        <v>0.16666666666666666</v>
      </c>
      <c r="O235" s="17">
        <v>-1</v>
      </c>
      <c r="P235" s="17">
        <v>-1</v>
      </c>
      <c r="Q235" s="17">
        <v>-0.37131397716479064</v>
      </c>
      <c r="R235" s="17">
        <v>-1</v>
      </c>
      <c r="S235" s="17">
        <v>-1.3458563707296127</v>
      </c>
      <c r="T235" s="17">
        <v>-0.14141861284599586</v>
      </c>
      <c r="U235" s="17">
        <v>-0.86195516994793175</v>
      </c>
      <c r="V235" s="17">
        <v>-1.3910494772861457</v>
      </c>
      <c r="W235" s="17">
        <v>-2.9297800295638181</v>
      </c>
      <c r="X235" s="17">
        <v>-4.978118363099779</v>
      </c>
      <c r="Y235" s="17">
        <v>0</v>
      </c>
      <c r="Z235" s="17">
        <v>-2.3014193256501194</v>
      </c>
      <c r="AA235" s="17">
        <v>-1.4224738504634176</v>
      </c>
      <c r="AB235" s="17">
        <v>-1.8834088235669459</v>
      </c>
      <c r="AC235" s="17">
        <v>-16.190316881214351</v>
      </c>
      <c r="AD235" s="17">
        <v>-1.0774439624349148</v>
      </c>
      <c r="AE235" s="17">
        <v>-0.10774439624349147</v>
      </c>
      <c r="AF235" s="17">
        <v>-1.8860365297902462</v>
      </c>
      <c r="AG235" s="17">
        <v>-83.021665211124045</v>
      </c>
      <c r="AH235" s="17">
        <v>-1</v>
      </c>
      <c r="AI235" s="17">
        <v>-1</v>
      </c>
      <c r="AJ235" s="17">
        <v>-1</v>
      </c>
      <c r="AK235" s="17">
        <v>-1</v>
      </c>
      <c r="AL235" s="17">
        <v>-1</v>
      </c>
      <c r="AM235" s="17">
        <v>-1</v>
      </c>
      <c r="AN235" s="17">
        <v>-1</v>
      </c>
      <c r="AO235" s="17">
        <v>-1</v>
      </c>
      <c r="AP235" s="17">
        <v>-1</v>
      </c>
      <c r="AQ235" s="17">
        <v>-1</v>
      </c>
      <c r="AR235" s="17">
        <v>-0.5387219812174574</v>
      </c>
      <c r="AS235" s="17">
        <v>-6.4646637746094884</v>
      </c>
      <c r="AT235" s="17">
        <v>-4.4040629069923334</v>
      </c>
      <c r="AU235" s="17">
        <v>-1</v>
      </c>
      <c r="AV235" s="17">
        <v>-1</v>
      </c>
      <c r="AW235" s="17">
        <v>-1</v>
      </c>
      <c r="AX235" s="17">
        <v>-1</v>
      </c>
      <c r="AY235" s="17">
        <v>-0.10774439624349147</v>
      </c>
      <c r="AZ235" s="17">
        <v>1.3041463700932912</v>
      </c>
      <c r="BA235" s="17">
        <v>-0.7913258572727786</v>
      </c>
      <c r="BB235" s="17">
        <v>0.49966428056120443</v>
      </c>
      <c r="BC235" s="17">
        <v>-0.32017710107402475</v>
      </c>
      <c r="BD235" s="17">
        <v>17.76710776869718</v>
      </c>
      <c r="BE235" s="17">
        <v>-10.715825717415147</v>
      </c>
      <c r="BF235" s="17">
        <v>-1</v>
      </c>
      <c r="BG235" s="22">
        <v>530.86748414480792</v>
      </c>
    </row>
    <row r="236" spans="1:59" x14ac:dyDescent="0.25">
      <c r="A236">
        <v>569</v>
      </c>
      <c r="B236" t="s">
        <v>290</v>
      </c>
      <c r="C236" s="49">
        <v>0</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25">
      <c r="A237">
        <v>571</v>
      </c>
      <c r="B237" t="s">
        <v>291</v>
      </c>
      <c r="C237" s="49">
        <v>0</v>
      </c>
      <c r="D237" s="22">
        <v>1484.960712890625</v>
      </c>
      <c r="E237" s="17">
        <v>43.690672967862355</v>
      </c>
      <c r="F237" s="17">
        <v>-32.184130085117332</v>
      </c>
      <c r="G237" s="17">
        <v>0.1119830530221726</v>
      </c>
      <c r="H237" s="17">
        <v>1.674845671298095</v>
      </c>
      <c r="I237" s="17">
        <v>32.937292256664279</v>
      </c>
      <c r="J237" s="17">
        <v>1.2154887243232633</v>
      </c>
      <c r="K237" s="17">
        <v>-1</v>
      </c>
      <c r="L237" s="17">
        <v>-1</v>
      </c>
      <c r="M237" s="17">
        <v>-1</v>
      </c>
      <c r="N237" s="17">
        <v>0.16666666666666666</v>
      </c>
      <c r="O237" s="17">
        <v>-1</v>
      </c>
      <c r="P237" s="17">
        <v>-1</v>
      </c>
      <c r="Q237" s="17">
        <v>1.6494990730507453</v>
      </c>
      <c r="R237" s="17">
        <v>-1</v>
      </c>
      <c r="S237" s="17">
        <v>-0.31892010315477459</v>
      </c>
      <c r="T237" s="17">
        <v>-3.3481891956448698E-2</v>
      </c>
      <c r="U237" s="17">
        <v>-0.23878222133767618</v>
      </c>
      <c r="V237" s="17">
        <v>-0.49229666940760092</v>
      </c>
      <c r="W237" s="17">
        <v>-0.58956024330183887</v>
      </c>
      <c r="X237" s="17">
        <v>-1.4967059212477185</v>
      </c>
      <c r="Y237" s="17">
        <v>0</v>
      </c>
      <c r="Z237" s="17">
        <v>17.938898443803218</v>
      </c>
      <c r="AA237" s="17">
        <v>-0.29633549937403242</v>
      </c>
      <c r="AB237" s="17">
        <v>-8.6713564278611321E-2</v>
      </c>
      <c r="AC237" s="17">
        <v>4.4669322896220027</v>
      </c>
      <c r="AD237" s="17">
        <v>-0.2984777766720953</v>
      </c>
      <c r="AE237" s="17">
        <v>-2.9847777667209523E-2</v>
      </c>
      <c r="AF237" s="17">
        <v>28.870752575284335</v>
      </c>
      <c r="AG237" s="17">
        <v>-29.381621530706948</v>
      </c>
      <c r="AH237" s="17">
        <v>-1</v>
      </c>
      <c r="AI237" s="17">
        <v>-1</v>
      </c>
      <c r="AJ237" s="17">
        <v>-1</v>
      </c>
      <c r="AK237" s="17">
        <v>-1</v>
      </c>
      <c r="AL237" s="17">
        <v>-1</v>
      </c>
      <c r="AM237" s="17">
        <v>-1</v>
      </c>
      <c r="AN237" s="17">
        <v>-1</v>
      </c>
      <c r="AO237" s="17">
        <v>-1</v>
      </c>
      <c r="AP237" s="17">
        <v>-1</v>
      </c>
      <c r="AQ237" s="17">
        <v>-1</v>
      </c>
      <c r="AR237" s="17">
        <v>-0.14923888833604765</v>
      </c>
      <c r="AS237" s="17">
        <v>-1.7908666600325716</v>
      </c>
      <c r="AT237" s="17">
        <v>1.671873341957657</v>
      </c>
      <c r="AU237" s="17">
        <v>-1</v>
      </c>
      <c r="AV237" s="17">
        <v>-1</v>
      </c>
      <c r="AW237" s="17">
        <v>-1</v>
      </c>
      <c r="AX237" s="17">
        <v>-1</v>
      </c>
      <c r="AY237" s="17">
        <v>-2.9847777667209523E-2</v>
      </c>
      <c r="AZ237" s="17">
        <v>0.62720727521257158</v>
      </c>
      <c r="BA237" s="17">
        <v>-0.11438676239205875</v>
      </c>
      <c r="BB237" s="17">
        <v>0.23481577740184573</v>
      </c>
      <c r="BC237" s="17">
        <v>-5.5328597914666197E-2</v>
      </c>
      <c r="BD237" s="17">
        <v>8.5657397134057156</v>
      </c>
      <c r="BE237" s="17">
        <v>-1.5144576621236689</v>
      </c>
      <c r="BF237" s="17">
        <v>-1</v>
      </c>
      <c r="BG237" s="22">
        <v>1973.8055943488378</v>
      </c>
    </row>
    <row r="238" spans="1:59" x14ac:dyDescent="0.25">
      <c r="A238">
        <v>573</v>
      </c>
      <c r="B238" t="s">
        <v>292</v>
      </c>
      <c r="C238" s="49">
        <v>0</v>
      </c>
      <c r="D238" s="22">
        <v>1550.8370507812499</v>
      </c>
      <c r="E238" s="17">
        <v>87.818317681712074</v>
      </c>
      <c r="F238" s="17">
        <v>41.808477946298808</v>
      </c>
      <c r="G238" s="17">
        <v>0.65035111401289392</v>
      </c>
      <c r="H238" s="17">
        <v>5.7530493006581835</v>
      </c>
      <c r="I238" s="17">
        <v>72.341992080228422</v>
      </c>
      <c r="J238" s="17">
        <v>11.832098997796949</v>
      </c>
      <c r="K238" s="17">
        <v>-1</v>
      </c>
      <c r="L238" s="17">
        <v>-1</v>
      </c>
      <c r="M238" s="17">
        <v>-1</v>
      </c>
      <c r="N238" s="17">
        <v>0.16666666666666666</v>
      </c>
      <c r="O238" s="17">
        <v>-1</v>
      </c>
      <c r="P238" s="17">
        <v>-1</v>
      </c>
      <c r="Q238" s="17">
        <v>4.1943323526609726</v>
      </c>
      <c r="R238" s="17">
        <v>-1</v>
      </c>
      <c r="S238" s="17">
        <v>0.97431263279000868</v>
      </c>
      <c r="T238" s="17">
        <v>0.10244407080513533</v>
      </c>
      <c r="U238" s="17">
        <v>0.54598669056491966</v>
      </c>
      <c r="V238" s="17">
        <v>0.63951315109435569</v>
      </c>
      <c r="W238" s="17">
        <v>2.3575056384464097</v>
      </c>
      <c r="X238" s="17">
        <v>2.8874770892139745</v>
      </c>
      <c r="Y238" s="17">
        <v>0</v>
      </c>
      <c r="Z238" s="17">
        <v>43.427765038413398</v>
      </c>
      <c r="AA238" s="17">
        <v>1.1218235693196248</v>
      </c>
      <c r="AB238" s="17">
        <v>2.1758855854384831</v>
      </c>
      <c r="AC238" s="17">
        <v>30.480845426979364</v>
      </c>
      <c r="AD238" s="17">
        <v>0.68248336320614955</v>
      </c>
      <c r="AE238" s="17">
        <v>6.8248336320614958E-2</v>
      </c>
      <c r="AF238" s="17">
        <v>67.603133326783748</v>
      </c>
      <c r="AG238" s="17">
        <v>38.167906746098438</v>
      </c>
      <c r="AH238" s="17">
        <v>-1</v>
      </c>
      <c r="AI238" s="17">
        <v>-1</v>
      </c>
      <c r="AJ238" s="17">
        <v>-1</v>
      </c>
      <c r="AK238" s="17">
        <v>-1</v>
      </c>
      <c r="AL238" s="17">
        <v>-1</v>
      </c>
      <c r="AM238" s="17">
        <v>-1</v>
      </c>
      <c r="AN238" s="17">
        <v>-1</v>
      </c>
      <c r="AO238" s="17">
        <v>-1</v>
      </c>
      <c r="AP238" s="17">
        <v>-1</v>
      </c>
      <c r="AQ238" s="17">
        <v>-1</v>
      </c>
      <c r="AR238" s="17">
        <v>0.34124168160307478</v>
      </c>
      <c r="AS238" s="17">
        <v>4.0949001792368982</v>
      </c>
      <c r="AT238" s="17">
        <v>9.3233702330079673</v>
      </c>
      <c r="AU238" s="17">
        <v>-1</v>
      </c>
      <c r="AV238" s="17">
        <v>-1</v>
      </c>
      <c r="AW238" s="17">
        <v>-1</v>
      </c>
      <c r="AX238" s="17">
        <v>-1</v>
      </c>
      <c r="AY238" s="17">
        <v>6.8248336320614958E-2</v>
      </c>
      <c r="AZ238" s="17">
        <v>-0.22526996741902217</v>
      </c>
      <c r="BA238" s="17">
        <v>0.73809048023953516</v>
      </c>
      <c r="BB238" s="17">
        <v>-9.8711010156757609E-2</v>
      </c>
      <c r="BC238" s="17">
        <v>0.278198189643937</v>
      </c>
      <c r="BD238" s="17">
        <v>-3.021649650766622</v>
      </c>
      <c r="BE238" s="17">
        <v>10.072931702048681</v>
      </c>
      <c r="BF238" s="17">
        <v>-1</v>
      </c>
      <c r="BG238" s="22">
        <v>1843.5001229294112</v>
      </c>
    </row>
    <row r="239" spans="1:59" x14ac:dyDescent="0.25">
      <c r="A239">
        <v>578</v>
      </c>
      <c r="B239" t="s">
        <v>293</v>
      </c>
      <c r="C239" s="49">
        <v>0</v>
      </c>
      <c r="D239" s="22">
        <v>1590.8558886718752</v>
      </c>
      <c r="E239" s="17">
        <v>128.76016660509703</v>
      </c>
      <c r="F239" s="17">
        <v>110.45918883544552</v>
      </c>
      <c r="G239" s="17">
        <v>1.1498516869800226</v>
      </c>
      <c r="H239" s="17">
        <v>9.5368269746036205</v>
      </c>
      <c r="I239" s="17">
        <v>108.90186917109324</v>
      </c>
      <c r="J239" s="17">
        <v>21.682242977010837</v>
      </c>
      <c r="K239" s="17">
        <v>-1</v>
      </c>
      <c r="L239" s="17">
        <v>-1</v>
      </c>
      <c r="M239" s="17">
        <v>-1</v>
      </c>
      <c r="N239" s="17">
        <v>0.16666666666666666</v>
      </c>
      <c r="O239" s="17">
        <v>-1</v>
      </c>
      <c r="P239" s="17">
        <v>-1</v>
      </c>
      <c r="Q239" s="17">
        <v>6.5554413659481359</v>
      </c>
      <c r="R239" s="17">
        <v>-1</v>
      </c>
      <c r="S239" s="17">
        <v>2.1741804172858643</v>
      </c>
      <c r="T239" s="17">
        <v>0.22855685720553426</v>
      </c>
      <c r="U239" s="17">
        <v>1.2740992023301609</v>
      </c>
      <c r="V239" s="17">
        <v>1.6896119492849371</v>
      </c>
      <c r="W239" s="17">
        <v>5.0918080667817645</v>
      </c>
      <c r="X239" s="17">
        <v>6.9551439595116706</v>
      </c>
      <c r="Y239" s="17">
        <v>0</v>
      </c>
      <c r="Z239" s="17">
        <v>67.076462631768422</v>
      </c>
      <c r="AA239" s="17">
        <v>2.4375986286116724</v>
      </c>
      <c r="AB239" s="17">
        <v>4.2751363649123881</v>
      </c>
      <c r="AC239" s="17">
        <v>54.616683822212586</v>
      </c>
      <c r="AD239" s="17">
        <v>1.592624002912701</v>
      </c>
      <c r="AE239" s="17">
        <v>0.15926240029127012</v>
      </c>
      <c r="AF239" s="17">
        <v>103.53922942831005</v>
      </c>
      <c r="AG239" s="17">
        <v>100.84069609365422</v>
      </c>
      <c r="AH239" s="17">
        <v>-1</v>
      </c>
      <c r="AI239" s="17">
        <v>-1</v>
      </c>
      <c r="AJ239" s="17">
        <v>-1</v>
      </c>
      <c r="AK239" s="17">
        <v>-1</v>
      </c>
      <c r="AL239" s="17">
        <v>-1</v>
      </c>
      <c r="AM239" s="17">
        <v>-1</v>
      </c>
      <c r="AN239" s="17">
        <v>-1</v>
      </c>
      <c r="AO239" s="17">
        <v>-1</v>
      </c>
      <c r="AP239" s="17">
        <v>-1</v>
      </c>
      <c r="AQ239" s="17">
        <v>-1</v>
      </c>
      <c r="AR239" s="17">
        <v>0.7963120014563505</v>
      </c>
      <c r="AS239" s="17">
        <v>9.5557440174762043</v>
      </c>
      <c r="AT239" s="17">
        <v>16.422467222719067</v>
      </c>
      <c r="AU239" s="17">
        <v>-1</v>
      </c>
      <c r="AV239" s="17">
        <v>-1</v>
      </c>
      <c r="AW239" s="17">
        <v>-1</v>
      </c>
      <c r="AX239" s="17">
        <v>-1</v>
      </c>
      <c r="AY239" s="17">
        <v>0.15926240029127012</v>
      </c>
      <c r="AZ239" s="17">
        <v>-1.0162026062392466</v>
      </c>
      <c r="BA239" s="17">
        <v>1.5290231190597601</v>
      </c>
      <c r="BB239" s="17">
        <v>-0.40815882765698513</v>
      </c>
      <c r="BC239" s="17">
        <v>0.58764600714416437</v>
      </c>
      <c r="BD239" s="17">
        <v>-13.772487313658822</v>
      </c>
      <c r="BE239" s="17">
        <v>20.823769364940894</v>
      </c>
      <c r="BF239" s="17">
        <v>-1</v>
      </c>
      <c r="BG239" s="22">
        <v>609.55017376871172</v>
      </c>
    </row>
    <row r="240" spans="1:59" x14ac:dyDescent="0.25">
      <c r="A240">
        <v>580</v>
      </c>
      <c r="B240" t="s">
        <v>294</v>
      </c>
      <c r="C240" s="49">
        <v>0</v>
      </c>
      <c r="D240" s="22">
        <v>1534.5152050781251</v>
      </c>
      <c r="E240" s="17">
        <v>65.57926489898378</v>
      </c>
      <c r="F240" s="17">
        <v>4.5183500409240844</v>
      </c>
      <c r="G240" s="17">
        <v>0.37902922945398382</v>
      </c>
      <c r="H240" s="17">
        <v>3.6977529810794545</v>
      </c>
      <c r="I240" s="17">
        <v>52.483166508494065</v>
      </c>
      <c r="J240" s="17">
        <v>6.4816354102550946</v>
      </c>
      <c r="K240" s="17">
        <v>-1</v>
      </c>
      <c r="L240" s="17">
        <v>-1</v>
      </c>
      <c r="M240" s="17">
        <v>-1</v>
      </c>
      <c r="N240" s="17">
        <v>0.16666666666666666</v>
      </c>
      <c r="O240" s="17">
        <v>-1</v>
      </c>
      <c r="P240" s="17">
        <v>-1</v>
      </c>
      <c r="Q240" s="17">
        <v>2.9118102059321034</v>
      </c>
      <c r="R240" s="17">
        <v>-1</v>
      </c>
      <c r="S240" s="17">
        <v>0.32256085085088393</v>
      </c>
      <c r="T240" s="17">
        <v>3.3941328816522377E-2</v>
      </c>
      <c r="U240" s="17">
        <v>0.15048592529138805</v>
      </c>
      <c r="V240" s="17">
        <v>6.9113835622769321E-2</v>
      </c>
      <c r="W240" s="17">
        <v>0.87226992909963585</v>
      </c>
      <c r="X240" s="17">
        <v>0.67797603809176854</v>
      </c>
      <c r="Y240" s="17">
        <v>0</v>
      </c>
      <c r="Z240" s="17">
        <v>30.582115712571468</v>
      </c>
      <c r="AA240" s="17">
        <v>0.40711253981651396</v>
      </c>
      <c r="AB240" s="17">
        <v>1.0356012524991818</v>
      </c>
      <c r="AC240" s="17">
        <v>17.370587875312985</v>
      </c>
      <c r="AD240" s="17">
        <v>0.18810740661423506</v>
      </c>
      <c r="AE240" s="17">
        <v>1.8810740661423506E-2</v>
      </c>
      <c r="AF240" s="17">
        <v>48.08313706324018</v>
      </c>
      <c r="AG240" s="17">
        <v>4.1249041218322455</v>
      </c>
      <c r="AH240" s="17">
        <v>-1</v>
      </c>
      <c r="AI240" s="17">
        <v>-1</v>
      </c>
      <c r="AJ240" s="17">
        <v>-1</v>
      </c>
      <c r="AK240" s="17">
        <v>-1</v>
      </c>
      <c r="AL240" s="17">
        <v>-1</v>
      </c>
      <c r="AM240" s="17">
        <v>-1</v>
      </c>
      <c r="AN240" s="17">
        <v>-1</v>
      </c>
      <c r="AO240" s="17">
        <v>-1</v>
      </c>
      <c r="AP240" s="17">
        <v>-1</v>
      </c>
      <c r="AQ240" s="17">
        <v>-1</v>
      </c>
      <c r="AR240" s="17">
        <v>9.4053703307117528E-2</v>
      </c>
      <c r="AS240" s="17">
        <v>1.1286444396854103</v>
      </c>
      <c r="AT240" s="17">
        <v>5.4672377715910336</v>
      </c>
      <c r="AU240" s="17">
        <v>-1</v>
      </c>
      <c r="AV240" s="17">
        <v>-1</v>
      </c>
      <c r="AW240" s="17">
        <v>-1</v>
      </c>
      <c r="AX240" s="17">
        <v>-1</v>
      </c>
      <c r="AY240" s="17">
        <v>1.8810740661423506E-2</v>
      </c>
      <c r="AZ240" s="17">
        <v>0.20435383230778528</v>
      </c>
      <c r="BA240" s="17">
        <v>0.30846668051272763</v>
      </c>
      <c r="BB240" s="17">
        <v>6.9376815084493421E-2</v>
      </c>
      <c r="BC240" s="17">
        <v>0.11011036440268607</v>
      </c>
      <c r="BD240" s="17">
        <v>2.8180584359642049</v>
      </c>
      <c r="BE240" s="17">
        <v>4.2332236153178471</v>
      </c>
      <c r="BF240" s="17">
        <v>-1</v>
      </c>
      <c r="BG240" s="22">
        <v>423.95030865396342</v>
      </c>
    </row>
    <row r="241" spans="1:59" x14ac:dyDescent="0.25">
      <c r="A241">
        <v>581</v>
      </c>
      <c r="B241" t="s">
        <v>295</v>
      </c>
      <c r="C241" s="49">
        <v>0</v>
      </c>
      <c r="D241" s="22">
        <v>1543.355966796875</v>
      </c>
      <c r="E241" s="17">
        <v>92.199306811932431</v>
      </c>
      <c r="F241" s="17">
        <v>49.154458308594243</v>
      </c>
      <c r="G241" s="17">
        <v>0.70380025317617023</v>
      </c>
      <c r="H241" s="17">
        <v>6.1579330393419349</v>
      </c>
      <c r="I241" s="17">
        <v>76.25408760959732</v>
      </c>
      <c r="J241" s="17">
        <v>12.886115238851307</v>
      </c>
      <c r="K241" s="17">
        <v>-1</v>
      </c>
      <c r="L241" s="17">
        <v>-1</v>
      </c>
      <c r="M241" s="17">
        <v>-1</v>
      </c>
      <c r="N241" s="17">
        <v>0.16666666666666666</v>
      </c>
      <c r="O241" s="17">
        <v>-1</v>
      </c>
      <c r="P241" s="17">
        <v>-1</v>
      </c>
      <c r="Q241" s="17">
        <v>4.4469832024512019</v>
      </c>
      <c r="R241" s="17">
        <v>-1</v>
      </c>
      <c r="S241" s="17">
        <v>1.1027046780885661</v>
      </c>
      <c r="T241" s="17">
        <v>0.11593878980123755</v>
      </c>
      <c r="U241" s="17">
        <v>0.62389848701529937</v>
      </c>
      <c r="V241" s="17">
        <v>0.75187914192049854</v>
      </c>
      <c r="W241" s="17">
        <v>2.6500901096482035</v>
      </c>
      <c r="X241" s="17">
        <v>3.3227384370216728</v>
      </c>
      <c r="Y241" s="17">
        <v>0</v>
      </c>
      <c r="Z241" s="17">
        <v>45.958297728674495</v>
      </c>
      <c r="AA241" s="17">
        <v>1.2626182912033508</v>
      </c>
      <c r="AB241" s="17">
        <v>2.4005162527952968</v>
      </c>
      <c r="AC241" s="17">
        <v>33.063504697110091</v>
      </c>
      <c r="AD241" s="17">
        <v>0.7798731087691243</v>
      </c>
      <c r="AE241" s="17">
        <v>7.7987310876912422E-2</v>
      </c>
      <c r="AF241" s="17">
        <v>71.448481071043005</v>
      </c>
      <c r="AG241" s="17">
        <v>44.874218652188382</v>
      </c>
      <c r="AH241" s="17">
        <v>-1</v>
      </c>
      <c r="AI241" s="17">
        <v>-1</v>
      </c>
      <c r="AJ241" s="17">
        <v>-1</v>
      </c>
      <c r="AK241" s="17">
        <v>-1</v>
      </c>
      <c r="AL241" s="17">
        <v>-1</v>
      </c>
      <c r="AM241" s="17">
        <v>-1</v>
      </c>
      <c r="AN241" s="17">
        <v>-1</v>
      </c>
      <c r="AO241" s="17">
        <v>-1</v>
      </c>
      <c r="AP241" s="17">
        <v>-1</v>
      </c>
      <c r="AQ241" s="17">
        <v>-1</v>
      </c>
      <c r="AR241" s="17">
        <v>0.38993655438456215</v>
      </c>
      <c r="AS241" s="17">
        <v>4.679238652614746</v>
      </c>
      <c r="AT241" s="17">
        <v>10.083010248399169</v>
      </c>
      <c r="AU241" s="17">
        <v>-1</v>
      </c>
      <c r="AV241" s="17">
        <v>-1</v>
      </c>
      <c r="AW241" s="17">
        <v>-1</v>
      </c>
      <c r="AX241" s="17">
        <v>-1</v>
      </c>
      <c r="AY241" s="17">
        <v>7.7987310876912422E-2</v>
      </c>
      <c r="AZ241" s="17">
        <v>-0.30990384167057677</v>
      </c>
      <c r="BA241" s="17">
        <v>0.82272435449108983</v>
      </c>
      <c r="BB241" s="17">
        <v>-0.13182352364816896</v>
      </c>
      <c r="BC241" s="17">
        <v>0.31131070313534837</v>
      </c>
      <c r="BD241" s="17">
        <v>-4.1720447643344531</v>
      </c>
      <c r="BE241" s="17">
        <v>11.223326815616513</v>
      </c>
      <c r="BF241" s="17">
        <v>-1</v>
      </c>
      <c r="BG241" s="22">
        <v>153.72167577584742</v>
      </c>
    </row>
    <row r="242" spans="1:59" x14ac:dyDescent="0.25">
      <c r="A242">
        <v>585</v>
      </c>
      <c r="B242" t="s">
        <v>296</v>
      </c>
      <c r="C242" s="49">
        <v>0</v>
      </c>
      <c r="D242" s="22">
        <v>1439.752958984375</v>
      </c>
      <c r="E242" s="17">
        <v>80.418908845293913</v>
      </c>
      <c r="F242" s="17">
        <v>29.401254283046065</v>
      </c>
      <c r="G242" s="17">
        <v>0.56007651600132646</v>
      </c>
      <c r="H242" s="17">
        <v>5.0692082262595619</v>
      </c>
      <c r="I242" s="17">
        <v>65.734535780178618</v>
      </c>
      <c r="J242" s="17">
        <v>10.051885247895777</v>
      </c>
      <c r="K242" s="17">
        <v>-1</v>
      </c>
      <c r="L242" s="17">
        <v>-1</v>
      </c>
      <c r="M242" s="17">
        <v>-1</v>
      </c>
      <c r="N242" s="17">
        <v>0.16666666666666666</v>
      </c>
      <c r="O242" s="17">
        <v>-1</v>
      </c>
      <c r="P242" s="17">
        <v>-1</v>
      </c>
      <c r="Q242" s="17">
        <v>3.7676097850173629</v>
      </c>
      <c r="R242" s="17">
        <v>-1</v>
      </c>
      <c r="S242" s="17">
        <v>0.75746086569599635</v>
      </c>
      <c r="T242" s="17">
        <v>7.9651742402413128E-2</v>
      </c>
      <c r="U242" s="17">
        <v>0.41439512117721961</v>
      </c>
      <c r="V242" s="17">
        <v>0.44972909075590362</v>
      </c>
      <c r="W242" s="17">
        <v>1.8633359299038106</v>
      </c>
      <c r="X242" s="17">
        <v>2.1523288002344128</v>
      </c>
      <c r="Y242" s="17">
        <v>0</v>
      </c>
      <c r="Z242" s="17">
        <v>39.153742576225468</v>
      </c>
      <c r="AA242" s="17">
        <v>0.88402391306366912</v>
      </c>
      <c r="AB242" s="17">
        <v>1.7964885827148289</v>
      </c>
      <c r="AC242" s="17">
        <v>26.118782144731192</v>
      </c>
      <c r="AD242" s="17">
        <v>0.51799390147152446</v>
      </c>
      <c r="AE242" s="17">
        <v>5.1799390147152451E-2</v>
      </c>
      <c r="AF242" s="17">
        <v>61.108412789428456</v>
      </c>
      <c r="AG242" s="17">
        <v>26.841071161093858</v>
      </c>
      <c r="AH242" s="17">
        <v>-1</v>
      </c>
      <c r="AI242" s="17">
        <v>-1</v>
      </c>
      <c r="AJ242" s="17">
        <v>-1</v>
      </c>
      <c r="AK242" s="17">
        <v>-1</v>
      </c>
      <c r="AL242" s="17">
        <v>-1</v>
      </c>
      <c r="AM242" s="17">
        <v>-1</v>
      </c>
      <c r="AN242" s="17">
        <v>-1</v>
      </c>
      <c r="AO242" s="17">
        <v>-1</v>
      </c>
      <c r="AP242" s="17">
        <v>-1</v>
      </c>
      <c r="AQ242" s="17">
        <v>-1</v>
      </c>
      <c r="AR242" s="17">
        <v>0.25899695073576223</v>
      </c>
      <c r="AS242" s="17">
        <v>3.1079634088291463</v>
      </c>
      <c r="AT242" s="17">
        <v>8.0403524314778902</v>
      </c>
      <c r="AU242" s="17">
        <v>-1</v>
      </c>
      <c r="AV242" s="17">
        <v>-1</v>
      </c>
      <c r="AW242" s="17">
        <v>-1</v>
      </c>
      <c r="AX242" s="17">
        <v>-1</v>
      </c>
      <c r="AY242" s="17">
        <v>5.1799390147152451E-2</v>
      </c>
      <c r="AZ242" s="17">
        <v>-8.232493414390929E-2</v>
      </c>
      <c r="BA242" s="17">
        <v>0.5951454469644224</v>
      </c>
      <c r="BB242" s="17">
        <v>-4.2784593166985033E-2</v>
      </c>
      <c r="BC242" s="17">
        <v>0.22227177265416448</v>
      </c>
      <c r="BD242" s="17">
        <v>-1.0786537848357876</v>
      </c>
      <c r="BE242" s="17">
        <v>8.1299358361178449</v>
      </c>
      <c r="BF242" s="17">
        <v>-1</v>
      </c>
      <c r="BG242" s="22">
        <v>3760.1607435227502</v>
      </c>
    </row>
    <row r="243" spans="1:59" x14ac:dyDescent="0.25">
      <c r="A243">
        <v>587</v>
      </c>
      <c r="B243" t="s">
        <v>297</v>
      </c>
      <c r="C243" s="49">
        <v>0</v>
      </c>
      <c r="D243" s="22">
        <v>1565.0382812500002</v>
      </c>
      <c r="E243" s="17">
        <v>129.31142037148857</v>
      </c>
      <c r="F243" s="17">
        <v>111.38352332297481</v>
      </c>
      <c r="G243" s="17">
        <v>1.1565771177899045</v>
      </c>
      <c r="H243" s="17">
        <v>9.5877729320725642</v>
      </c>
      <c r="I243" s="17">
        <v>109.39412270812488</v>
      </c>
      <c r="J243" s="17">
        <v>21.814868374027025</v>
      </c>
      <c r="K243" s="17">
        <v>-1</v>
      </c>
      <c r="L243" s="17">
        <v>-1</v>
      </c>
      <c r="M243" s="17">
        <v>-1</v>
      </c>
      <c r="N243" s="17">
        <v>0.16666666666666666</v>
      </c>
      <c r="O243" s="17">
        <v>-1</v>
      </c>
      <c r="P243" s="17">
        <v>-1</v>
      </c>
      <c r="Q243" s="17">
        <v>6.5872320708298631</v>
      </c>
      <c r="R243" s="17">
        <v>-1</v>
      </c>
      <c r="S243" s="17">
        <v>2.1903358096965238</v>
      </c>
      <c r="T243" s="17">
        <v>0.23025487891978186</v>
      </c>
      <c r="U243" s="17">
        <v>1.2839027352682675</v>
      </c>
      <c r="V243" s="17">
        <v>1.7037508055605548</v>
      </c>
      <c r="W243" s="17">
        <v>5.1286235636806472</v>
      </c>
      <c r="X243" s="17">
        <v>7.0099122892681933</v>
      </c>
      <c r="Y243" s="17">
        <v>0</v>
      </c>
      <c r="Z243" s="17">
        <v>67.394876039110798</v>
      </c>
      <c r="AA243" s="17">
        <v>2.4553146325595185</v>
      </c>
      <c r="AB243" s="17">
        <v>4.3034013292267961</v>
      </c>
      <c r="AC243" s="17">
        <v>54.941656244569181</v>
      </c>
      <c r="AD243" s="17">
        <v>1.6048784190853345</v>
      </c>
      <c r="AE243" s="17">
        <v>0.16048784190853344</v>
      </c>
      <c r="AF243" s="17">
        <v>104.02308418441659</v>
      </c>
      <c r="AG243" s="17">
        <v>101.68454198939661</v>
      </c>
      <c r="AH243" s="17">
        <v>-1</v>
      </c>
      <c r="AI243" s="17">
        <v>-1</v>
      </c>
      <c r="AJ243" s="17">
        <v>-1</v>
      </c>
      <c r="AK243" s="17">
        <v>-1</v>
      </c>
      <c r="AL243" s="17">
        <v>-1</v>
      </c>
      <c r="AM243" s="17">
        <v>-1</v>
      </c>
      <c r="AN243" s="17">
        <v>-1</v>
      </c>
      <c r="AO243" s="17">
        <v>-1</v>
      </c>
      <c r="AP243" s="17">
        <v>-1</v>
      </c>
      <c r="AQ243" s="17">
        <v>-1</v>
      </c>
      <c r="AR243" s="17">
        <v>0.80243920954266723</v>
      </c>
      <c r="AS243" s="17">
        <v>9.6292705145120046</v>
      </c>
      <c r="AT243" s="17">
        <v>16.51805166886561</v>
      </c>
      <c r="AU243" s="17">
        <v>-1</v>
      </c>
      <c r="AV243" s="17">
        <v>-1</v>
      </c>
      <c r="AW243" s="17">
        <v>-1</v>
      </c>
      <c r="AX243" s="17">
        <v>-1</v>
      </c>
      <c r="AY243" s="17">
        <v>0.16048784190853344</v>
      </c>
      <c r="AZ243" s="17">
        <v>-1.0268519688737374</v>
      </c>
      <c r="BA243" s="17">
        <v>1.5396724816942504</v>
      </c>
      <c r="BB243" s="17">
        <v>-0.41232532915568054</v>
      </c>
      <c r="BC243" s="17">
        <v>0.59181250864285984</v>
      </c>
      <c r="BD243" s="17">
        <v>-13.917239930098386</v>
      </c>
      <c r="BE243" s="17">
        <v>20.968521981380459</v>
      </c>
      <c r="BF243" s="17">
        <v>-1</v>
      </c>
      <c r="BG243" s="22">
        <v>1216.2654622694158</v>
      </c>
    </row>
    <row r="244" spans="1:59" x14ac:dyDescent="0.25">
      <c r="A244">
        <v>589</v>
      </c>
      <c r="B244" t="s">
        <v>298</v>
      </c>
      <c r="C244" s="49">
        <v>0</v>
      </c>
      <c r="D244" s="22">
        <v>1487.6407128906251</v>
      </c>
      <c r="E244" s="17">
        <v>35.778751149885757</v>
      </c>
      <c r="F244" s="17">
        <v>-45.450728238021085</v>
      </c>
      <c r="G244" s="17">
        <v>1.5455671253315817E-2</v>
      </c>
      <c r="H244" s="17">
        <v>0.94363899841717336</v>
      </c>
      <c r="I244" s="17">
        <v>25.872176810631291</v>
      </c>
      <c r="J244" s="17">
        <v>-0.68802982964315262</v>
      </c>
      <c r="K244" s="17">
        <v>-1</v>
      </c>
      <c r="L244" s="17">
        <v>-1</v>
      </c>
      <c r="M244" s="17">
        <v>-1</v>
      </c>
      <c r="N244" s="17">
        <v>0.16666666666666666</v>
      </c>
      <c r="O244" s="17">
        <v>-1</v>
      </c>
      <c r="P244" s="17">
        <v>-1</v>
      </c>
      <c r="Q244" s="17">
        <v>1.1932199745711982</v>
      </c>
      <c r="R244" s="17">
        <v>-1</v>
      </c>
      <c r="S244" s="17">
        <v>-0.55079190065480621</v>
      </c>
      <c r="T244" s="17">
        <v>-5.7852909203723629E-2</v>
      </c>
      <c r="U244" s="17">
        <v>-0.37948835501906802</v>
      </c>
      <c r="V244" s="17">
        <v>-0.69522594131182058</v>
      </c>
      <c r="W244" s="17">
        <v>-1.1179581444365954</v>
      </c>
      <c r="X244" s="17">
        <v>-2.2827735538940495</v>
      </c>
      <c r="Y244" s="17">
        <v>0</v>
      </c>
      <c r="Z244" s="17">
        <v>13.368839900386389</v>
      </c>
      <c r="AA244" s="17">
        <v>-0.55060612155924837</v>
      </c>
      <c r="AB244" s="17">
        <v>-0.49238913781230342</v>
      </c>
      <c r="AC244" s="17">
        <v>-0.19726513711734128</v>
      </c>
      <c r="AD244" s="17">
        <v>-0.47436044377383513</v>
      </c>
      <c r="AE244" s="17">
        <v>-4.7436044377383503E-2</v>
      </c>
      <c r="AF244" s="17">
        <v>21.92618142680913</v>
      </c>
      <c r="AG244" s="17">
        <v>-41.492999557632203</v>
      </c>
      <c r="AH244" s="17">
        <v>-1</v>
      </c>
      <c r="AI244" s="17">
        <v>-1</v>
      </c>
      <c r="AJ244" s="17">
        <v>-1</v>
      </c>
      <c r="AK244" s="17">
        <v>-1</v>
      </c>
      <c r="AL244" s="17">
        <v>-1</v>
      </c>
      <c r="AM244" s="17">
        <v>-1</v>
      </c>
      <c r="AN244" s="17">
        <v>-1</v>
      </c>
      <c r="AO244" s="17">
        <v>-1</v>
      </c>
      <c r="AP244" s="17">
        <v>-1</v>
      </c>
      <c r="AQ244" s="17">
        <v>-1</v>
      </c>
      <c r="AR244" s="17">
        <v>-0.23718022188691756</v>
      </c>
      <c r="AS244" s="17">
        <v>-2.8461626626430108</v>
      </c>
      <c r="AT244" s="17">
        <v>0.29998853856408569</v>
      </c>
      <c r="AU244" s="17">
        <v>-1</v>
      </c>
      <c r="AV244" s="17">
        <v>-1</v>
      </c>
      <c r="AW244" s="17">
        <v>-1</v>
      </c>
      <c r="AX244" s="17">
        <v>-1</v>
      </c>
      <c r="AY244" s="17">
        <v>-4.7436044377383503E-2</v>
      </c>
      <c r="AZ244" s="17">
        <v>0.78005325960721494</v>
      </c>
      <c r="BA244" s="17">
        <v>-0.26723274678670211</v>
      </c>
      <c r="BB244" s="17">
        <v>0.29461588421643736</v>
      </c>
      <c r="BC244" s="17">
        <v>-0.11512870472925778</v>
      </c>
      <c r="BD244" s="17">
        <v>10.643315331100336</v>
      </c>
      <c r="BE244" s="17">
        <v>-3.5920332798182928</v>
      </c>
      <c r="BF244" s="17">
        <v>-1</v>
      </c>
      <c r="BG244" s="22">
        <v>1736.8415558668801</v>
      </c>
    </row>
    <row r="245" spans="1:59" x14ac:dyDescent="0.25">
      <c r="A245">
        <v>590</v>
      </c>
      <c r="B245" t="s">
        <v>299</v>
      </c>
      <c r="C245" s="49">
        <v>0</v>
      </c>
      <c r="D245" s="22">
        <v>1465.34</v>
      </c>
      <c r="E245" s="17">
        <v>-12.75475057244185</v>
      </c>
      <c r="F245" s="17">
        <v>-126.83101473686413</v>
      </c>
      <c r="G245" s="17">
        <v>-0.57666492309915474</v>
      </c>
      <c r="H245" s="17">
        <v>-3.5417466176302028</v>
      </c>
      <c r="I245" s="17">
        <v>-17.466824832357368</v>
      </c>
      <c r="J245" s="17">
        <v>-12.364639273319138</v>
      </c>
      <c r="K245" s="17">
        <v>-1</v>
      </c>
      <c r="L245" s="17">
        <v>-1</v>
      </c>
      <c r="M245" s="17">
        <v>-1</v>
      </c>
      <c r="N245" s="17">
        <v>0.16666666666666666</v>
      </c>
      <c r="O245" s="17">
        <v>-1</v>
      </c>
      <c r="P245" s="17">
        <v>-1</v>
      </c>
      <c r="Q245" s="17">
        <v>-1.6056982808650679</v>
      </c>
      <c r="R245" s="17">
        <v>-1</v>
      </c>
      <c r="S245" s="17">
        <v>-1.9731454757063065</v>
      </c>
      <c r="T245" s="17">
        <v>-0.20735019124941331</v>
      </c>
      <c r="U245" s="17">
        <v>-1.2426113153410314</v>
      </c>
      <c r="V245" s="17">
        <v>-1.9400395775002641</v>
      </c>
      <c r="W245" s="17">
        <v>-4.3592692992726096</v>
      </c>
      <c r="X245" s="17">
        <v>-7.1046885930726509</v>
      </c>
      <c r="Y245" s="17">
        <v>0</v>
      </c>
      <c r="Z245" s="17">
        <v>-14.664923487430055</v>
      </c>
      <c r="AA245" s="17">
        <v>-2.110359107455094</v>
      </c>
      <c r="AB245" s="17">
        <v>-2.9808940295149533</v>
      </c>
      <c r="AC245" s="17">
        <v>-28.808497534484715</v>
      </c>
      <c r="AD245" s="17">
        <v>-1.5532641441762893</v>
      </c>
      <c r="AE245" s="17">
        <v>-0.15532641441762893</v>
      </c>
      <c r="AF245" s="17">
        <v>-20.67337447749123</v>
      </c>
      <c r="AG245" s="17">
        <v>-115.78690688543033</v>
      </c>
      <c r="AH245" s="17">
        <v>-1</v>
      </c>
      <c r="AI245" s="17">
        <v>-1</v>
      </c>
      <c r="AJ245" s="17">
        <v>-1</v>
      </c>
      <c r="AK245" s="17">
        <v>-1</v>
      </c>
      <c r="AL245" s="17">
        <v>-1</v>
      </c>
      <c r="AM245" s="17">
        <v>-1</v>
      </c>
      <c r="AN245" s="17">
        <v>-1</v>
      </c>
      <c r="AO245" s="17">
        <v>-1</v>
      </c>
      <c r="AP245" s="17">
        <v>-1</v>
      </c>
      <c r="AQ245" s="17">
        <v>-1</v>
      </c>
      <c r="AR245" s="17">
        <v>-0.77663207208814466</v>
      </c>
      <c r="AS245" s="17">
        <v>-9.3195848650577346</v>
      </c>
      <c r="AT245" s="17">
        <v>-8.1154603245750554</v>
      </c>
      <c r="AU245" s="17">
        <v>-1</v>
      </c>
      <c r="AV245" s="17">
        <v>-1</v>
      </c>
      <c r="AW245" s="17">
        <v>-1</v>
      </c>
      <c r="AX245" s="17">
        <v>-1</v>
      </c>
      <c r="AY245" s="17">
        <v>-0.15532641441762893</v>
      </c>
      <c r="AZ245" s="17">
        <v>1.7176447850964545</v>
      </c>
      <c r="BA245" s="17">
        <v>-1.2048242722759424</v>
      </c>
      <c r="BB245" s="17">
        <v>0.66144314235327195</v>
      </c>
      <c r="BC245" s="17">
        <v>-0.4819559628660921</v>
      </c>
      <c r="BD245" s="17">
        <v>23.387629814914916</v>
      </c>
      <c r="BE245" s="17">
        <v>-16.336347763632883</v>
      </c>
      <c r="BF245" s="17">
        <v>-1</v>
      </c>
      <c r="BG245" s="22">
        <v>30.94222792458131</v>
      </c>
    </row>
    <row r="246" spans="1:59" x14ac:dyDescent="0.25">
      <c r="A246">
        <v>597</v>
      </c>
      <c r="B246" t="s">
        <v>300</v>
      </c>
      <c r="C246" s="49">
        <v>0</v>
      </c>
      <c r="D246" s="22">
        <v>1543.1038085937498</v>
      </c>
      <c r="E246" s="17">
        <v>126.02635293970974</v>
      </c>
      <c r="F246" s="17">
        <v>105.87516890223475</v>
      </c>
      <c r="G246" s="17">
        <v>1.1164984914562526</v>
      </c>
      <c r="H246" s="17">
        <v>9.284172456455785</v>
      </c>
      <c r="I246" s="17">
        <v>106.46065329481664</v>
      </c>
      <c r="J246" s="17">
        <v>21.024518450040922</v>
      </c>
      <c r="K246" s="17">
        <v>-1</v>
      </c>
      <c r="L246" s="17">
        <v>-1</v>
      </c>
      <c r="M246" s="17">
        <v>-1</v>
      </c>
      <c r="N246" s="17">
        <v>0.16666666666666666</v>
      </c>
      <c r="O246" s="17">
        <v>-1</v>
      </c>
      <c r="P246" s="17">
        <v>-1</v>
      </c>
      <c r="Q246" s="17">
        <v>6.3977828269292338</v>
      </c>
      <c r="R246" s="17">
        <v>-1</v>
      </c>
      <c r="S246" s="17">
        <v>2.0940615405821998</v>
      </c>
      <c r="T246" s="17">
        <v>0.22013591706952212</v>
      </c>
      <c r="U246" s="17">
        <v>1.2254808817865976</v>
      </c>
      <c r="V246" s="17">
        <v>1.6194936102262325</v>
      </c>
      <c r="W246" s="17">
        <v>4.9092302511615413</v>
      </c>
      <c r="X246" s="17">
        <v>6.6835332831821184</v>
      </c>
      <c r="Y246" s="17">
        <v>0</v>
      </c>
      <c r="Z246" s="17">
        <v>65.497366075325459</v>
      </c>
      <c r="AA246" s="17">
        <v>2.3497402652925259</v>
      </c>
      <c r="AB246" s="17">
        <v>4.1349629086832849</v>
      </c>
      <c r="AC246" s="17">
        <v>53.005059370323707</v>
      </c>
      <c r="AD246" s="17">
        <v>1.5318511022332468</v>
      </c>
      <c r="AE246" s="17">
        <v>0.15318511022332471</v>
      </c>
      <c r="AF246" s="17">
        <v>101.13966533468874</v>
      </c>
      <c r="AG246" s="17">
        <v>96.655840439311177</v>
      </c>
      <c r="AH246" s="17">
        <v>-1</v>
      </c>
      <c r="AI246" s="17">
        <v>-1</v>
      </c>
      <c r="AJ246" s="17">
        <v>-1</v>
      </c>
      <c r="AK246" s="17">
        <v>-1</v>
      </c>
      <c r="AL246" s="17">
        <v>-1</v>
      </c>
      <c r="AM246" s="17">
        <v>-1</v>
      </c>
      <c r="AN246" s="17">
        <v>-1</v>
      </c>
      <c r="AO246" s="17">
        <v>-1</v>
      </c>
      <c r="AP246" s="17">
        <v>-1</v>
      </c>
      <c r="AQ246" s="17">
        <v>-1</v>
      </c>
      <c r="AR246" s="17">
        <v>0.76592555111662342</v>
      </c>
      <c r="AS246" s="17">
        <v>9.1911066133994801</v>
      </c>
      <c r="AT246" s="17">
        <v>15.948438597419326</v>
      </c>
      <c r="AU246" s="17">
        <v>-1</v>
      </c>
      <c r="AV246" s="17">
        <v>-1</v>
      </c>
      <c r="AW246" s="17">
        <v>-1</v>
      </c>
      <c r="AX246" s="17">
        <v>-1</v>
      </c>
      <c r="AY246" s="17">
        <v>0.15318511022332471</v>
      </c>
      <c r="AZ246" s="17">
        <v>-0.96338959184769313</v>
      </c>
      <c r="BA246" s="17">
        <v>1.4762101046682061</v>
      </c>
      <c r="BB246" s="17">
        <v>-0.38749604142597077</v>
      </c>
      <c r="BC246" s="17">
        <v>0.56698322091315001</v>
      </c>
      <c r="BD246" s="17">
        <v>-13.054620688432045</v>
      </c>
      <c r="BE246" s="17">
        <v>20.105902739714114</v>
      </c>
      <c r="BF246" s="17">
        <v>-1</v>
      </c>
      <c r="BG246" s="22">
        <v>5076.6114894733928</v>
      </c>
    </row>
    <row r="247" spans="1:59" x14ac:dyDescent="0.25">
      <c r="A247">
        <v>599</v>
      </c>
      <c r="B247" t="s">
        <v>301</v>
      </c>
      <c r="C247" s="49">
        <v>0</v>
      </c>
      <c r="D247" s="22">
        <v>1571.004677734375</v>
      </c>
      <c r="E247" s="17">
        <v>113.18966153590134</v>
      </c>
      <c r="F247" s="17">
        <v>84.350787040899235</v>
      </c>
      <c r="G247" s="17">
        <v>0.95988771593404154</v>
      </c>
      <c r="H247" s="17">
        <v>8.0978267583914523</v>
      </c>
      <c r="I247" s="17">
        <v>94.997862230963648</v>
      </c>
      <c r="J247" s="17">
        <v>17.936156251722394</v>
      </c>
      <c r="K247" s="17">
        <v>-1</v>
      </c>
      <c r="L247" s="17">
        <v>-1</v>
      </c>
      <c r="M247" s="17">
        <v>-1</v>
      </c>
      <c r="N247" s="17">
        <v>0.16666666666666666</v>
      </c>
      <c r="O247" s="17">
        <v>-1</v>
      </c>
      <c r="P247" s="17">
        <v>-1</v>
      </c>
      <c r="Q247" s="17">
        <v>5.6574931582570827</v>
      </c>
      <c r="R247" s="17">
        <v>-1</v>
      </c>
      <c r="S247" s="17">
        <v>1.7178613229572659</v>
      </c>
      <c r="T247" s="17">
        <v>0.18059517907975176</v>
      </c>
      <c r="U247" s="17">
        <v>0.99719232456309359</v>
      </c>
      <c r="V247" s="17">
        <v>1.290251170757817</v>
      </c>
      <c r="W247" s="17">
        <v>4.0519314871778507</v>
      </c>
      <c r="X247" s="17">
        <v>5.4081784635886496</v>
      </c>
      <c r="Y247" s="17">
        <v>0</v>
      </c>
      <c r="Z247" s="17">
        <v>58.082678143767666</v>
      </c>
      <c r="AA247" s="17">
        <v>1.9371990919672424</v>
      </c>
      <c r="AB247" s="17">
        <v>3.4767748897264985</v>
      </c>
      <c r="AC247" s="17">
        <v>45.437635880691431</v>
      </c>
      <c r="AD247" s="17">
        <v>1.246490405703867</v>
      </c>
      <c r="AE247" s="17">
        <v>0.1246490405703867</v>
      </c>
      <c r="AF247" s="17">
        <v>89.872451272711857</v>
      </c>
      <c r="AG247" s="17">
        <v>77.005744573441561</v>
      </c>
      <c r="AH247" s="17">
        <v>-1</v>
      </c>
      <c r="AI247" s="17">
        <v>-1</v>
      </c>
      <c r="AJ247" s="17">
        <v>-1</v>
      </c>
      <c r="AK247" s="17">
        <v>-1</v>
      </c>
      <c r="AL247" s="17">
        <v>-1</v>
      </c>
      <c r="AM247" s="17">
        <v>-1</v>
      </c>
      <c r="AN247" s="17">
        <v>-1</v>
      </c>
      <c r="AO247" s="17">
        <v>-1</v>
      </c>
      <c r="AP247" s="17">
        <v>-1</v>
      </c>
      <c r="AQ247" s="17">
        <v>-1</v>
      </c>
      <c r="AR247" s="17">
        <v>0.62324520285193352</v>
      </c>
      <c r="AS247" s="17">
        <v>7.4789424342232014</v>
      </c>
      <c r="AT247" s="17">
        <v>13.722625164490163</v>
      </c>
      <c r="AU247" s="17">
        <v>-1</v>
      </c>
      <c r="AV247" s="17">
        <v>-1</v>
      </c>
      <c r="AW247" s="17">
        <v>-1</v>
      </c>
      <c r="AX247" s="17">
        <v>-1</v>
      </c>
      <c r="AY247" s="17">
        <v>0.1246490405703867</v>
      </c>
      <c r="AZ247" s="17">
        <v>-0.71540474327052084</v>
      </c>
      <c r="BA247" s="17">
        <v>1.2282252560910338</v>
      </c>
      <c r="BB247" s="17">
        <v>-0.29047340460598153</v>
      </c>
      <c r="BC247" s="17">
        <v>0.46996058409316083</v>
      </c>
      <c r="BD247" s="17">
        <v>-9.6838597423585302</v>
      </c>
      <c r="BE247" s="17">
        <v>16.735141793640594</v>
      </c>
      <c r="BF247" s="17">
        <v>-1</v>
      </c>
      <c r="BG247" s="22">
        <v>2052.3038368138155</v>
      </c>
    </row>
    <row r="248" spans="1:59" x14ac:dyDescent="0.25">
      <c r="A248">
        <v>601</v>
      </c>
      <c r="B248" t="s">
        <v>302</v>
      </c>
      <c r="C248" s="49">
        <v>0</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25">
      <c r="A249">
        <v>604</v>
      </c>
      <c r="B249" t="s">
        <v>303</v>
      </c>
      <c r="C249" s="49">
        <v>0</v>
      </c>
      <c r="D249" s="22">
        <v>1651.2296093750001</v>
      </c>
      <c r="E249" s="17">
        <v>127.26391074248606</v>
      </c>
      <c r="F249" s="17">
        <v>107.95028825226679</v>
      </c>
      <c r="G249" s="17">
        <v>1.1315969994089217</v>
      </c>
      <c r="H249" s="17">
        <v>9.3985454930307739</v>
      </c>
      <c r="I249" s="17">
        <v>107.56575632147795</v>
      </c>
      <c r="J249" s="17">
        <v>21.322260805613524</v>
      </c>
      <c r="K249" s="17">
        <v>-1</v>
      </c>
      <c r="L249" s="17">
        <v>-1</v>
      </c>
      <c r="M249" s="17">
        <v>-1</v>
      </c>
      <c r="N249" s="17">
        <v>0.16666666666666666</v>
      </c>
      <c r="O249" s="17">
        <v>-1</v>
      </c>
      <c r="P249" s="17">
        <v>-1</v>
      </c>
      <c r="Q249" s="17">
        <v>6.469152561307058</v>
      </c>
      <c r="R249" s="17">
        <v>-1</v>
      </c>
      <c r="S249" s="17">
        <v>2.1303301942470969</v>
      </c>
      <c r="T249" s="17">
        <v>0.22394795455546312</v>
      </c>
      <c r="U249" s="17">
        <v>1.2474896904732873</v>
      </c>
      <c r="V249" s="17">
        <v>1.6512351655189275</v>
      </c>
      <c r="W249" s="17">
        <v>4.991880580697682</v>
      </c>
      <c r="X249" s="17">
        <v>6.8064874976791669</v>
      </c>
      <c r="Y249" s="17">
        <v>0</v>
      </c>
      <c r="Z249" s="17">
        <v>66.212200187651973</v>
      </c>
      <c r="AA249" s="17">
        <v>2.3895124723165053</v>
      </c>
      <c r="AB249" s="17">
        <v>4.1984173996366305</v>
      </c>
      <c r="AC249" s="17">
        <v>53.734618389225474</v>
      </c>
      <c r="AD249" s="17">
        <v>1.5593621130916091</v>
      </c>
      <c r="AE249" s="17">
        <v>0.15593621130916091</v>
      </c>
      <c r="AF249" s="17">
        <v>102.22591320334232</v>
      </c>
      <c r="AG249" s="17">
        <v>98.550263908655836</v>
      </c>
      <c r="AH249" s="17">
        <v>-1</v>
      </c>
      <c r="AI249" s="17">
        <v>-1</v>
      </c>
      <c r="AJ249" s="17">
        <v>-1</v>
      </c>
      <c r="AK249" s="17">
        <v>-1</v>
      </c>
      <c r="AL249" s="17">
        <v>-1</v>
      </c>
      <c r="AM249" s="17">
        <v>-1</v>
      </c>
      <c r="AN249" s="17">
        <v>-1</v>
      </c>
      <c r="AO249" s="17">
        <v>-1</v>
      </c>
      <c r="AP249" s="17">
        <v>-1</v>
      </c>
      <c r="AQ249" s="17">
        <v>-1</v>
      </c>
      <c r="AR249" s="17">
        <v>0.77968105654580455</v>
      </c>
      <c r="AS249" s="17">
        <v>9.3561726785496546</v>
      </c>
      <c r="AT249" s="17">
        <v>16.163024482114551</v>
      </c>
      <c r="AU249" s="17">
        <v>-1</v>
      </c>
      <c r="AV249" s="17">
        <v>-1</v>
      </c>
      <c r="AW249" s="17">
        <v>-1</v>
      </c>
      <c r="AX249" s="17">
        <v>-1</v>
      </c>
      <c r="AY249" s="17">
        <v>0.15593621130916091</v>
      </c>
      <c r="AZ249" s="17">
        <v>-0.98729727761132624</v>
      </c>
      <c r="BA249" s="17">
        <v>1.5001177904318392</v>
      </c>
      <c r="BB249" s="17">
        <v>-0.39684978511781394</v>
      </c>
      <c r="BC249" s="17">
        <v>0.57633696460499317</v>
      </c>
      <c r="BD249" s="17">
        <v>-13.379588499753687</v>
      </c>
      <c r="BE249" s="17">
        <v>20.430870551035756</v>
      </c>
      <c r="BF249" s="17">
        <v>-1</v>
      </c>
      <c r="BG249" s="22">
        <v>5067.56627242989</v>
      </c>
    </row>
    <row r="250" spans="1:59" x14ac:dyDescent="0.25">
      <c r="A250">
        <v>606</v>
      </c>
      <c r="B250" t="s">
        <v>304</v>
      </c>
      <c r="C250" s="49">
        <v>0</v>
      </c>
      <c r="D250" s="22">
        <v>1450.71728515625</v>
      </c>
      <c r="E250" s="17">
        <v>-23.998671642593067</v>
      </c>
      <c r="F250" s="17">
        <v>-145.6846619205028</v>
      </c>
      <c r="G250" s="17">
        <v>-0.71384351089199338</v>
      </c>
      <c r="H250" s="17">
        <v>-4.5808911270161108</v>
      </c>
      <c r="I250" s="17">
        <v>-27.50731843862723</v>
      </c>
      <c r="J250" s="17">
        <v>-15.069799014374361</v>
      </c>
      <c r="K250" s="17">
        <v>-1</v>
      </c>
      <c r="L250" s="17">
        <v>-1</v>
      </c>
      <c r="M250" s="17">
        <v>-1</v>
      </c>
      <c r="N250" s="17">
        <v>0.16666666666666666</v>
      </c>
      <c r="O250" s="17">
        <v>-1</v>
      </c>
      <c r="P250" s="17">
        <v>-1</v>
      </c>
      <c r="Q250" s="17">
        <v>-2.254133172828626</v>
      </c>
      <c r="R250" s="17">
        <v>-1</v>
      </c>
      <c r="S250" s="17">
        <v>-2.3026669560071817</v>
      </c>
      <c r="T250" s="17">
        <v>-0.24198473398529344</v>
      </c>
      <c r="U250" s="17">
        <v>-1.4425739410592313</v>
      </c>
      <c r="V250" s="17">
        <v>-2.228429777581618</v>
      </c>
      <c r="W250" s="17">
        <v>-5.1101948557529164</v>
      </c>
      <c r="X250" s="17">
        <v>-8.2217980161200472</v>
      </c>
      <c r="Y250" s="17">
        <v>0</v>
      </c>
      <c r="Z250" s="17">
        <v>-21.15960060006238</v>
      </c>
      <c r="AA250" s="17">
        <v>-2.4717123756096031</v>
      </c>
      <c r="AB250" s="17">
        <v>-3.5574144039374205</v>
      </c>
      <c r="AC250" s="17">
        <v>-35.436958852530395</v>
      </c>
      <c r="AD250" s="17">
        <v>-1.8032174263240393</v>
      </c>
      <c r="AE250" s="17">
        <v>-0.18032174263240391</v>
      </c>
      <c r="AF250" s="17">
        <v>-30.542558179748021</v>
      </c>
      <c r="AG250" s="17">
        <v>-132.9988285548406</v>
      </c>
      <c r="AH250" s="17">
        <v>-1</v>
      </c>
      <c r="AI250" s="17">
        <v>-1</v>
      </c>
      <c r="AJ250" s="17">
        <v>-1</v>
      </c>
      <c r="AK250" s="17">
        <v>-1</v>
      </c>
      <c r="AL250" s="17">
        <v>-1</v>
      </c>
      <c r="AM250" s="17">
        <v>-1</v>
      </c>
      <c r="AN250" s="17">
        <v>-1</v>
      </c>
      <c r="AO250" s="17">
        <v>-1</v>
      </c>
      <c r="AP250" s="17">
        <v>-1</v>
      </c>
      <c r="AQ250" s="17">
        <v>-1</v>
      </c>
      <c r="AR250" s="17">
        <v>-0.90160871316201963</v>
      </c>
      <c r="AS250" s="17">
        <v>-10.819304557944236</v>
      </c>
      <c r="AT250" s="17">
        <v>-10.065095925327505</v>
      </c>
      <c r="AU250" s="17">
        <v>-1</v>
      </c>
      <c r="AV250" s="17">
        <v>-1</v>
      </c>
      <c r="AW250" s="17">
        <v>-1</v>
      </c>
      <c r="AX250" s="17">
        <v>-1</v>
      </c>
      <c r="AY250" s="17">
        <v>-0.18032174263240391</v>
      </c>
      <c r="AZ250" s="17">
        <v>1.9348597960585381</v>
      </c>
      <c r="BA250" s="17">
        <v>-1.4220392832380255</v>
      </c>
      <c r="BB250" s="17">
        <v>0.74642725828350698</v>
      </c>
      <c r="BC250" s="17">
        <v>-0.56694007879632702</v>
      </c>
      <c r="BD250" s="17">
        <v>26.340148406485511</v>
      </c>
      <c r="BE250" s="17">
        <v>-19.288866355203485</v>
      </c>
      <c r="BF250" s="17">
        <v>-1</v>
      </c>
      <c r="BG250" s="22">
        <v>-26.844616835799343</v>
      </c>
    </row>
    <row r="251" spans="1:59" x14ac:dyDescent="0.25">
      <c r="A251">
        <v>610</v>
      </c>
      <c r="B251" t="s">
        <v>2908</v>
      </c>
      <c r="C251" s="49">
        <v>0</v>
      </c>
      <c r="D251" s="22">
        <v>1662.8834277343749</v>
      </c>
      <c r="E251" s="17">
        <v>153.04967877688154</v>
      </c>
      <c r="F251" s="17">
        <v>151.18749792729895</v>
      </c>
      <c r="G251" s="17">
        <v>1.4461896777142065</v>
      </c>
      <c r="H251" s="17">
        <v>11.781623345148816</v>
      </c>
      <c r="I251" s="17">
        <v>130.59169517917789</v>
      </c>
      <c r="J251" s="17">
        <v>27.526023811742245</v>
      </c>
      <c r="K251" s="17">
        <v>-1</v>
      </c>
      <c r="L251" s="17">
        <v>-1</v>
      </c>
      <c r="M251" s="17">
        <v>-1</v>
      </c>
      <c r="N251" s="17">
        <v>0.16666666666666666</v>
      </c>
      <c r="O251" s="17">
        <v>-1</v>
      </c>
      <c r="P251" s="17">
        <v>-1</v>
      </c>
      <c r="Q251" s="17">
        <v>7.956213134327939</v>
      </c>
      <c r="R251" s="17">
        <v>-1</v>
      </c>
      <c r="S251" s="17">
        <v>2.8860242622129011</v>
      </c>
      <c r="T251" s="17">
        <v>0.30337560967620053</v>
      </c>
      <c r="U251" s="17">
        <v>1.7060654711238721</v>
      </c>
      <c r="V251" s="17">
        <v>2.3126025618475716</v>
      </c>
      <c r="W251" s="17">
        <v>6.713983758912196</v>
      </c>
      <c r="X251" s="17">
        <v>9.3683628676696635</v>
      </c>
      <c r="Y251" s="17">
        <v>0</v>
      </c>
      <c r="Z251" s="17">
        <v>81.106491639875998</v>
      </c>
      <c r="AA251" s="17">
        <v>3.2182066167318721</v>
      </c>
      <c r="AB251" s="17">
        <v>5.5205558733248541</v>
      </c>
      <c r="AC251" s="17">
        <v>68.935718157332502</v>
      </c>
      <c r="AD251" s="17">
        <v>2.1325818389048399</v>
      </c>
      <c r="AE251" s="17">
        <v>0.21325818389048401</v>
      </c>
      <c r="AF251" s="17">
        <v>124.85898578073702</v>
      </c>
      <c r="AG251" s="17">
        <v>138.02249221980935</v>
      </c>
      <c r="AH251" s="17">
        <v>-1</v>
      </c>
      <c r="AI251" s="17">
        <v>-1</v>
      </c>
      <c r="AJ251" s="17">
        <v>-1</v>
      </c>
      <c r="AK251" s="17">
        <v>-1</v>
      </c>
      <c r="AL251" s="17">
        <v>-1</v>
      </c>
      <c r="AM251" s="17">
        <v>-1</v>
      </c>
      <c r="AN251" s="17">
        <v>-1</v>
      </c>
      <c r="AO251" s="17">
        <v>-1</v>
      </c>
      <c r="AP251" s="17">
        <v>-1</v>
      </c>
      <c r="AQ251" s="17">
        <v>-1</v>
      </c>
      <c r="AR251" s="17">
        <v>1.0662909194524199</v>
      </c>
      <c r="AS251" s="17">
        <v>12.795491033429041</v>
      </c>
      <c r="AT251" s="17">
        <v>20.634138343457753</v>
      </c>
      <c r="AU251" s="17">
        <v>-1</v>
      </c>
      <c r="AV251" s="17">
        <v>-1</v>
      </c>
      <c r="AW251" s="17">
        <v>-1</v>
      </c>
      <c r="AX251" s="17">
        <v>-1</v>
      </c>
      <c r="AY251" s="17">
        <v>0.21325818389048401</v>
      </c>
      <c r="AZ251" s="17">
        <v>-1.4854380819901343</v>
      </c>
      <c r="BA251" s="17">
        <v>1.9982585948106473</v>
      </c>
      <c r="BB251" s="17">
        <v>-0.59174449189431255</v>
      </c>
      <c r="BC251" s="17">
        <v>0.77123167138149162</v>
      </c>
      <c r="BD251" s="17">
        <v>-20.150621402286831</v>
      </c>
      <c r="BE251" s="17">
        <v>27.201903453568907</v>
      </c>
      <c r="BF251" s="17">
        <v>-1</v>
      </c>
      <c r="BG251" s="22">
        <v>2523.0355417748606</v>
      </c>
    </row>
    <row r="252" spans="1:59" x14ac:dyDescent="0.25">
      <c r="A252">
        <v>611</v>
      </c>
      <c r="B252" t="s">
        <v>305</v>
      </c>
      <c r="C252" s="49">
        <v>0</v>
      </c>
      <c r="D252" s="22">
        <v>1496.179208984375</v>
      </c>
      <c r="E252" s="17">
        <v>62.522176412125695</v>
      </c>
      <c r="F252" s="17">
        <v>-0.60773252233700581</v>
      </c>
      <c r="G252" s="17">
        <v>0.34173200202162346</v>
      </c>
      <c r="H252" s="17">
        <v>3.4152219408839959</v>
      </c>
      <c r="I252" s="17">
        <v>49.753275644391174</v>
      </c>
      <c r="J252" s="17">
        <v>5.7461346318437503</v>
      </c>
      <c r="K252" s="17">
        <v>-1</v>
      </c>
      <c r="L252" s="17">
        <v>-1</v>
      </c>
      <c r="M252" s="17">
        <v>-1</v>
      </c>
      <c r="N252" s="17">
        <v>0.16666666666666666</v>
      </c>
      <c r="O252" s="17">
        <v>-1</v>
      </c>
      <c r="P252" s="17">
        <v>-1</v>
      </c>
      <c r="Q252" s="17">
        <v>2.7355084665005402</v>
      </c>
      <c r="R252" s="17">
        <v>-1</v>
      </c>
      <c r="S252" s="17">
        <v>0.2329678772507329</v>
      </c>
      <c r="T252" s="17">
        <v>2.4524608333973703E-2</v>
      </c>
      <c r="U252" s="17">
        <v>9.6118464236558621E-2</v>
      </c>
      <c r="V252" s="17">
        <v>-9.2960317972222636E-3</v>
      </c>
      <c r="W252" s="17">
        <v>0.66810219625263034</v>
      </c>
      <c r="X252" s="17">
        <v>0.37424726461035246</v>
      </c>
      <c r="Y252" s="17">
        <v>0</v>
      </c>
      <c r="Z252" s="17">
        <v>28.816290205347237</v>
      </c>
      <c r="AA252" s="17">
        <v>0.30886488147104002</v>
      </c>
      <c r="AB252" s="17">
        <v>0.87885221556714499</v>
      </c>
      <c r="AC252" s="17">
        <v>15.568388032877669</v>
      </c>
      <c r="AD252" s="17">
        <v>0.12014808029569829</v>
      </c>
      <c r="AE252" s="17">
        <v>1.2014808029569828E-2</v>
      </c>
      <c r="AF252" s="17">
        <v>45.399823325744251</v>
      </c>
      <c r="AG252" s="17">
        <v>-0.55481278866272377</v>
      </c>
      <c r="AH252" s="17">
        <v>-1</v>
      </c>
      <c r="AI252" s="17">
        <v>-1</v>
      </c>
      <c r="AJ252" s="17">
        <v>-1</v>
      </c>
      <c r="AK252" s="17">
        <v>-1</v>
      </c>
      <c r="AL252" s="17">
        <v>-1</v>
      </c>
      <c r="AM252" s="17">
        <v>-1</v>
      </c>
      <c r="AN252" s="17">
        <v>-1</v>
      </c>
      <c r="AO252" s="17">
        <v>-1</v>
      </c>
      <c r="AP252" s="17">
        <v>-1</v>
      </c>
      <c r="AQ252" s="17">
        <v>-1</v>
      </c>
      <c r="AR252" s="17">
        <v>6.0074040147849145E-2</v>
      </c>
      <c r="AS252" s="17">
        <v>0.72088848177418952</v>
      </c>
      <c r="AT252" s="17">
        <v>4.9371550263064465</v>
      </c>
      <c r="AU252" s="17">
        <v>-1</v>
      </c>
      <c r="AV252" s="17">
        <v>-1</v>
      </c>
      <c r="AW252" s="17">
        <v>-1</v>
      </c>
      <c r="AX252" s="17">
        <v>-1</v>
      </c>
      <c r="AY252" s="17">
        <v>1.2014808029569828E-2</v>
      </c>
      <c r="AZ252" s="17">
        <v>0.26341201183803414</v>
      </c>
      <c r="BA252" s="17">
        <v>0.24940850098247877</v>
      </c>
      <c r="BB252" s="17">
        <v>9.2482986032795922E-2</v>
      </c>
      <c r="BC252" s="17">
        <v>8.7004193454383566E-2</v>
      </c>
      <c r="BD252" s="17">
        <v>3.6208131455722423</v>
      </c>
      <c r="BE252" s="17">
        <v>3.4304689057098088</v>
      </c>
      <c r="BF252" s="17">
        <v>-1</v>
      </c>
      <c r="BG252" s="22">
        <v>86.052993665399072</v>
      </c>
    </row>
    <row r="253" spans="1:59" x14ac:dyDescent="0.25">
      <c r="A253">
        <v>612</v>
      </c>
      <c r="B253" t="s">
        <v>306</v>
      </c>
      <c r="C253" s="49">
        <v>0</v>
      </c>
      <c r="D253" s="22">
        <v>1525.5775000000001</v>
      </c>
      <c r="E253" s="17">
        <v>45.066506341649045</v>
      </c>
      <c r="F253" s="17">
        <v>-29.877152221166476</v>
      </c>
      <c r="G253" s="17">
        <v>0.12876855676920099</v>
      </c>
      <c r="H253" s="17">
        <v>1.8019979064730349</v>
      </c>
      <c r="I253" s="17">
        <v>34.165871335671653</v>
      </c>
      <c r="J253" s="17">
        <v>1.5464986122393363</v>
      </c>
      <c r="K253" s="17">
        <v>-1</v>
      </c>
      <c r="L253" s="17">
        <v>-1</v>
      </c>
      <c r="M253" s="17">
        <v>-1</v>
      </c>
      <c r="N253" s="17">
        <v>0.16666666666666666</v>
      </c>
      <c r="O253" s="17">
        <v>-1</v>
      </c>
      <c r="P253" s="17">
        <v>-1</v>
      </c>
      <c r="Q253" s="17">
        <v>1.7288431345685333</v>
      </c>
      <c r="R253" s="17">
        <v>-1</v>
      </c>
      <c r="S253" s="17">
        <v>-0.2785990579296288</v>
      </c>
      <c r="T253" s="17">
        <v>-2.9243925549128091E-2</v>
      </c>
      <c r="U253" s="17">
        <v>-0.21431431087684472</v>
      </c>
      <c r="V253" s="17">
        <v>-0.45700854709960514</v>
      </c>
      <c r="W253" s="17">
        <v>-0.49767517621633572</v>
      </c>
      <c r="X253" s="17">
        <v>-1.3600137106913588</v>
      </c>
      <c r="Y253" s="17">
        <v>0</v>
      </c>
      <c r="Z253" s="17">
        <v>18.733602841653276</v>
      </c>
      <c r="AA253" s="17">
        <v>-0.25211943960697664</v>
      </c>
      <c r="AB253" s="17">
        <v>-1.6169137041026627E-2</v>
      </c>
      <c r="AC253" s="17">
        <v>5.2780068463823628</v>
      </c>
      <c r="AD253" s="17">
        <v>-0.26789288859605598</v>
      </c>
      <c r="AE253" s="17">
        <v>-2.6789288859605589E-2</v>
      </c>
      <c r="AF253" s="17">
        <v>30.078369760150785</v>
      </c>
      <c r="AG253" s="17">
        <v>-27.275529170930316</v>
      </c>
      <c r="AH253" s="17">
        <v>-1</v>
      </c>
      <c r="AI253" s="17">
        <v>-1</v>
      </c>
      <c r="AJ253" s="17">
        <v>-1</v>
      </c>
      <c r="AK253" s="17">
        <v>-1</v>
      </c>
      <c r="AL253" s="17">
        <v>-1</v>
      </c>
      <c r="AM253" s="17">
        <v>-1</v>
      </c>
      <c r="AN253" s="17">
        <v>-1</v>
      </c>
      <c r="AO253" s="17">
        <v>-1</v>
      </c>
      <c r="AP253" s="17">
        <v>-1</v>
      </c>
      <c r="AQ253" s="17">
        <v>-1</v>
      </c>
      <c r="AR253" s="17">
        <v>-0.13394644429802799</v>
      </c>
      <c r="AS253" s="17">
        <v>-1.6073573315763356</v>
      </c>
      <c r="AT253" s="17">
        <v>1.9104354689507637</v>
      </c>
      <c r="AU253" s="17">
        <v>-1</v>
      </c>
      <c r="AV253" s="17">
        <v>-1</v>
      </c>
      <c r="AW253" s="17">
        <v>-1</v>
      </c>
      <c r="AX253" s="17">
        <v>-1</v>
      </c>
      <c r="AY253" s="17">
        <v>-2.6789288859605589E-2</v>
      </c>
      <c r="AZ253" s="17">
        <v>0.60062832117113629</v>
      </c>
      <c r="BA253" s="17">
        <v>-8.7807808350623406E-2</v>
      </c>
      <c r="BB253" s="17">
        <v>0.22441691545599241</v>
      </c>
      <c r="BC253" s="17">
        <v>-4.4929735968812848E-2</v>
      </c>
      <c r="BD253" s="17">
        <v>8.2044623983423612</v>
      </c>
      <c r="BE253" s="17">
        <v>-1.1531803470603155</v>
      </c>
      <c r="BF253" s="17">
        <v>-1</v>
      </c>
      <c r="BG253" s="22">
        <v>2966.9906068842529</v>
      </c>
    </row>
    <row r="254" spans="1:59" x14ac:dyDescent="0.25">
      <c r="A254">
        <v>614</v>
      </c>
      <c r="B254" t="s">
        <v>307</v>
      </c>
      <c r="C254" s="49">
        <v>0</v>
      </c>
      <c r="D254" s="22">
        <v>1553.676787109375</v>
      </c>
      <c r="E254" s="17">
        <v>92.160898706526666</v>
      </c>
      <c r="F254" s="17">
        <v>49.090056142855595</v>
      </c>
      <c r="G254" s="17">
        <v>0.70333166489397858</v>
      </c>
      <c r="H254" s="17">
        <v>6.1543834260353947</v>
      </c>
      <c r="I254" s="17">
        <v>76.219790291575478</v>
      </c>
      <c r="J254" s="17">
        <v>12.876874684793197</v>
      </c>
      <c r="K254" s="17">
        <v>-1</v>
      </c>
      <c r="L254" s="17">
        <v>-1</v>
      </c>
      <c r="M254" s="17">
        <v>-1</v>
      </c>
      <c r="N254" s="17">
        <v>0.16666666666666666</v>
      </c>
      <c r="O254" s="17">
        <v>-1</v>
      </c>
      <c r="P254" s="17">
        <v>-1</v>
      </c>
      <c r="Q254" s="17">
        <v>4.4447682139677429</v>
      </c>
      <c r="R254" s="17">
        <v>-1</v>
      </c>
      <c r="S254" s="17">
        <v>1.1015790657981652</v>
      </c>
      <c r="T254" s="17">
        <v>0.11582048168080693</v>
      </c>
      <c r="U254" s="17">
        <v>0.62321543476352004</v>
      </c>
      <c r="V254" s="17">
        <v>0.75089402995345389</v>
      </c>
      <c r="W254" s="17">
        <v>2.647525023345549</v>
      </c>
      <c r="X254" s="17">
        <v>3.3189225033982974</v>
      </c>
      <c r="Y254" s="17">
        <v>0</v>
      </c>
      <c r="Z254" s="17">
        <v>45.936112563769655</v>
      </c>
      <c r="AA254" s="17">
        <v>1.2613839447217807</v>
      </c>
      <c r="AB254" s="17">
        <v>2.3985469170830274</v>
      </c>
      <c r="AC254" s="17">
        <v>33.040862538792446</v>
      </c>
      <c r="AD254" s="17">
        <v>0.77901929345440002</v>
      </c>
      <c r="AE254" s="17">
        <v>7.7901929345440005E-2</v>
      </c>
      <c r="AF254" s="17">
        <v>71.414768930452524</v>
      </c>
      <c r="AG254" s="17">
        <v>44.815424455965392</v>
      </c>
      <c r="AH254" s="17">
        <v>-1</v>
      </c>
      <c r="AI254" s="17">
        <v>-1</v>
      </c>
      <c r="AJ254" s="17">
        <v>-1</v>
      </c>
      <c r="AK254" s="17">
        <v>-1</v>
      </c>
      <c r="AL254" s="17">
        <v>-1</v>
      </c>
      <c r="AM254" s="17">
        <v>-1</v>
      </c>
      <c r="AN254" s="17">
        <v>-1</v>
      </c>
      <c r="AO254" s="17">
        <v>-1</v>
      </c>
      <c r="AP254" s="17">
        <v>-1</v>
      </c>
      <c r="AQ254" s="17">
        <v>-1</v>
      </c>
      <c r="AR254" s="17">
        <v>0.38950964672720001</v>
      </c>
      <c r="AS254" s="17">
        <v>4.6741157607263997</v>
      </c>
      <c r="AT254" s="17">
        <v>10.076350488944321</v>
      </c>
      <c r="AU254" s="17">
        <v>-1</v>
      </c>
      <c r="AV254" s="17">
        <v>-1</v>
      </c>
      <c r="AW254" s="17">
        <v>-1</v>
      </c>
      <c r="AX254" s="17">
        <v>-1</v>
      </c>
      <c r="AY254" s="17">
        <v>7.7901929345440005E-2</v>
      </c>
      <c r="AZ254" s="17">
        <v>-0.30916185700306681</v>
      </c>
      <c r="BA254" s="17">
        <v>0.82198236982357997</v>
      </c>
      <c r="BB254" s="17">
        <v>-0.13153322644116278</v>
      </c>
      <c r="BC254" s="17">
        <v>0.31102040592834213</v>
      </c>
      <c r="BD254" s="17">
        <v>-4.1619592572795749</v>
      </c>
      <c r="BE254" s="17">
        <v>11.213241308561635</v>
      </c>
      <c r="BF254" s="17">
        <v>-1</v>
      </c>
      <c r="BG254" s="22">
        <v>458.21916386603095</v>
      </c>
    </row>
    <row r="255" spans="1:59" x14ac:dyDescent="0.25">
      <c r="A255">
        <v>617</v>
      </c>
      <c r="B255" t="s">
        <v>309</v>
      </c>
      <c r="C255" s="49">
        <v>0</v>
      </c>
      <c r="D255" s="22">
        <v>1444.3641503906249</v>
      </c>
      <c r="E255" s="17">
        <v>38.901810963342285</v>
      </c>
      <c r="F255" s="17">
        <v>-40.214025891130831</v>
      </c>
      <c r="G255" s="17">
        <v>5.3557765009544178E-2</v>
      </c>
      <c r="H255" s="17">
        <v>1.2322669990398678</v>
      </c>
      <c r="I255" s="17">
        <v>28.660978145447753</v>
      </c>
      <c r="J255" s="17">
        <v>6.33429008803299E-2</v>
      </c>
      <c r="K255" s="17">
        <v>-1</v>
      </c>
      <c r="L255" s="17">
        <v>-1</v>
      </c>
      <c r="M255" s="17">
        <v>-1</v>
      </c>
      <c r="N255" s="17">
        <v>0.16666666666666666</v>
      </c>
      <c r="O255" s="17">
        <v>-1</v>
      </c>
      <c r="P255" s="17">
        <v>-1</v>
      </c>
      <c r="Q255" s="17">
        <v>1.3733262684610021</v>
      </c>
      <c r="R255" s="17">
        <v>-1</v>
      </c>
      <c r="S255" s="17">
        <v>-0.4592655295270045</v>
      </c>
      <c r="T255" s="17">
        <v>-4.8232977873628E-2</v>
      </c>
      <c r="U255" s="17">
        <v>-0.32394765558890382</v>
      </c>
      <c r="V255" s="17">
        <v>-0.61512400544358425</v>
      </c>
      <c r="W255" s="17">
        <v>-0.90938451485404725</v>
      </c>
      <c r="X255" s="17">
        <v>-1.9724903773592624</v>
      </c>
      <c r="Y255" s="17">
        <v>0</v>
      </c>
      <c r="Z255" s="17">
        <v>15.172771550679014</v>
      </c>
      <c r="AA255" s="17">
        <v>-0.45023829940951937</v>
      </c>
      <c r="AB255" s="17">
        <v>-0.3322574896297622</v>
      </c>
      <c r="AC255" s="17">
        <v>1.6438257988901945</v>
      </c>
      <c r="AD255" s="17">
        <v>-0.40493456948612983</v>
      </c>
      <c r="AE255" s="17">
        <v>-4.0493456948612977E-2</v>
      </c>
      <c r="AF255" s="17">
        <v>24.667400510422262</v>
      </c>
      <c r="AG255" s="17">
        <v>-36.712295340417889</v>
      </c>
      <c r="AH255" s="17">
        <v>-1</v>
      </c>
      <c r="AI255" s="17">
        <v>-1</v>
      </c>
      <c r="AJ255" s="17">
        <v>-1</v>
      </c>
      <c r="AK255" s="17">
        <v>-1</v>
      </c>
      <c r="AL255" s="17">
        <v>-1</v>
      </c>
      <c r="AM255" s="17">
        <v>-1</v>
      </c>
      <c r="AN255" s="17">
        <v>-1</v>
      </c>
      <c r="AO255" s="17">
        <v>-1</v>
      </c>
      <c r="AP255" s="17">
        <v>-1</v>
      </c>
      <c r="AQ255" s="17">
        <v>-1</v>
      </c>
      <c r="AR255" s="17">
        <v>-0.20246728474306491</v>
      </c>
      <c r="AS255" s="17">
        <v>-2.4296074169167792</v>
      </c>
      <c r="AT255" s="17">
        <v>0.84151035800818708</v>
      </c>
      <c r="AU255" s="17">
        <v>-1</v>
      </c>
      <c r="AV255" s="17">
        <v>-1</v>
      </c>
      <c r="AW255" s="17">
        <v>-1</v>
      </c>
      <c r="AX255" s="17">
        <v>-1</v>
      </c>
      <c r="AY255" s="17">
        <v>-4.0493456948612977E-2</v>
      </c>
      <c r="AZ255" s="17">
        <v>0.71972061698345458</v>
      </c>
      <c r="BA255" s="17">
        <v>-0.2069001041629418</v>
      </c>
      <c r="BB255" s="17">
        <v>0.27101108695861753</v>
      </c>
      <c r="BC255" s="17">
        <v>-9.1523907471437974E-2</v>
      </c>
      <c r="BD255" s="17">
        <v>9.8232373436893674</v>
      </c>
      <c r="BE255" s="17">
        <v>-2.7719552924073207</v>
      </c>
      <c r="BF255" s="17">
        <v>-1</v>
      </c>
      <c r="BG255" s="22">
        <v>91.501864217654656</v>
      </c>
    </row>
    <row r="256" spans="1:59" x14ac:dyDescent="0.25">
      <c r="A256">
        <v>619</v>
      </c>
      <c r="B256" t="s">
        <v>310</v>
      </c>
      <c r="C256" s="49">
        <v>0</v>
      </c>
      <c r="D256" s="22">
        <v>1523.1185839843752</v>
      </c>
      <c r="E256" s="17">
        <v>104.43505816827096</v>
      </c>
      <c r="F256" s="17">
        <v>69.67119243184726</v>
      </c>
      <c r="G256" s="17">
        <v>0.85307941310398516</v>
      </c>
      <c r="H256" s="17">
        <v>7.288740856367939</v>
      </c>
      <c r="I256" s="17">
        <v>87.180256736429584</v>
      </c>
      <c r="J256" s="17">
        <v>15.829898085086079</v>
      </c>
      <c r="K256" s="17">
        <v>-1</v>
      </c>
      <c r="L256" s="17">
        <v>-1</v>
      </c>
      <c r="M256" s="17">
        <v>-1</v>
      </c>
      <c r="N256" s="17">
        <v>0.16666666666666666</v>
      </c>
      <c r="O256" s="17">
        <v>-1</v>
      </c>
      <c r="P256" s="17">
        <v>-1</v>
      </c>
      <c r="Q256" s="17">
        <v>5.1526167674094845</v>
      </c>
      <c r="R256" s="17">
        <v>-1</v>
      </c>
      <c r="S256" s="17">
        <v>1.4612933656450409</v>
      </c>
      <c r="T256" s="17">
        <v>0.153628457899469</v>
      </c>
      <c r="U256" s="17">
        <v>0.84149988723711522</v>
      </c>
      <c r="V256" s="17">
        <v>1.0657083443655058</v>
      </c>
      <c r="W256" s="17">
        <v>3.4672550771793773</v>
      </c>
      <c r="X256" s="17">
        <v>4.5383884805386483</v>
      </c>
      <c r="Y256" s="17">
        <v>0</v>
      </c>
      <c r="Z256" s="17">
        <v>53.025872624840432</v>
      </c>
      <c r="AA256" s="17">
        <v>1.6558466599684327</v>
      </c>
      <c r="AB256" s="17">
        <v>3.0278916949818222</v>
      </c>
      <c r="AC256" s="17">
        <v>40.276664951144525</v>
      </c>
      <c r="AD256" s="17">
        <v>1.051874859046394</v>
      </c>
      <c r="AE256" s="17">
        <v>0.1051874859046394</v>
      </c>
      <c r="AF256" s="17">
        <v>82.188228986155195</v>
      </c>
      <c r="AG256" s="17">
        <v>63.604410068308589</v>
      </c>
      <c r="AH256" s="17">
        <v>-1</v>
      </c>
      <c r="AI256" s="17">
        <v>-1</v>
      </c>
      <c r="AJ256" s="17">
        <v>-1</v>
      </c>
      <c r="AK256" s="17">
        <v>-1</v>
      </c>
      <c r="AL256" s="17">
        <v>-1</v>
      </c>
      <c r="AM256" s="17">
        <v>-1</v>
      </c>
      <c r="AN256" s="17">
        <v>-1</v>
      </c>
      <c r="AO256" s="17">
        <v>-1</v>
      </c>
      <c r="AP256" s="17">
        <v>-1</v>
      </c>
      <c r="AQ256" s="17">
        <v>-1</v>
      </c>
      <c r="AR256" s="17">
        <v>0.525937429523197</v>
      </c>
      <c r="AS256" s="17">
        <v>6.3112491542783644</v>
      </c>
      <c r="AT256" s="17">
        <v>12.204623900561874</v>
      </c>
      <c r="AU256" s="17">
        <v>-1</v>
      </c>
      <c r="AV256" s="17">
        <v>-1</v>
      </c>
      <c r="AW256" s="17">
        <v>-1</v>
      </c>
      <c r="AX256" s="17">
        <v>-1</v>
      </c>
      <c r="AY256" s="17">
        <v>0.1051874859046394</v>
      </c>
      <c r="AZ256" s="17">
        <v>-0.546279466189316</v>
      </c>
      <c r="BA256" s="17">
        <v>1.059099979009829</v>
      </c>
      <c r="BB256" s="17">
        <v>-0.22430411874244077</v>
      </c>
      <c r="BC256" s="17">
        <v>0.40379129822962012</v>
      </c>
      <c r="BD256" s="17">
        <v>-7.3850060734748855</v>
      </c>
      <c r="BE256" s="17">
        <v>14.436288124756947</v>
      </c>
      <c r="BF256" s="17">
        <v>-1</v>
      </c>
      <c r="BG256" s="22">
        <v>193.18623978178562</v>
      </c>
    </row>
    <row r="257" spans="1:59" x14ac:dyDescent="0.25">
      <c r="A257">
        <v>620</v>
      </c>
      <c r="B257" t="s">
        <v>311</v>
      </c>
      <c r="C257" s="49">
        <v>0</v>
      </c>
      <c r="D257" s="22">
        <v>1509.1802539062501</v>
      </c>
      <c r="E257" s="17">
        <v>96.308234554942814</v>
      </c>
      <c r="F257" s="17">
        <v>56.044250000162975</v>
      </c>
      <c r="G257" s="17">
        <v>0.75393017685780273</v>
      </c>
      <c r="H257" s="17">
        <v>6.537673316508009</v>
      </c>
      <c r="I257" s="17">
        <v>79.92324025438424</v>
      </c>
      <c r="J257" s="17">
        <v>13.874676599247543</v>
      </c>
      <c r="K257" s="17">
        <v>-1</v>
      </c>
      <c r="L257" s="17">
        <v>-1</v>
      </c>
      <c r="M257" s="17">
        <v>-1</v>
      </c>
      <c r="N257" s="17">
        <v>0.16666666666666666</v>
      </c>
      <c r="O257" s="17">
        <v>-1</v>
      </c>
      <c r="P257" s="17">
        <v>-1</v>
      </c>
      <c r="Q257" s="17">
        <v>4.6839443213083953</v>
      </c>
      <c r="R257" s="17">
        <v>-1</v>
      </c>
      <c r="S257" s="17">
        <v>1.2231235198679229</v>
      </c>
      <c r="T257" s="17">
        <v>0.12859548070346413</v>
      </c>
      <c r="U257" s="17">
        <v>0.69697192600980351</v>
      </c>
      <c r="V257" s="17">
        <v>0.85726715438816825</v>
      </c>
      <c r="W257" s="17">
        <v>2.9245049541412333</v>
      </c>
      <c r="X257" s="17">
        <v>3.7309698601791146</v>
      </c>
      <c r="Y257" s="17">
        <v>0</v>
      </c>
      <c r="Z257" s="17">
        <v>48.331683205457338</v>
      </c>
      <c r="AA257" s="17">
        <v>1.39466959779684</v>
      </c>
      <c r="AB257" s="17">
        <v>2.6111972550982907</v>
      </c>
      <c r="AC257" s="17">
        <v>35.485779669805432</v>
      </c>
      <c r="AD257" s="17">
        <v>0.87121490751225439</v>
      </c>
      <c r="AE257" s="17">
        <v>8.7121490751225439E-2</v>
      </c>
      <c r="AF257" s="17">
        <v>75.055030998071572</v>
      </c>
      <c r="AG257" s="17">
        <v>51.164065585186314</v>
      </c>
      <c r="AH257" s="17">
        <v>-1</v>
      </c>
      <c r="AI257" s="17">
        <v>-1</v>
      </c>
      <c r="AJ257" s="17">
        <v>-1</v>
      </c>
      <c r="AK257" s="17">
        <v>-1</v>
      </c>
      <c r="AL257" s="17">
        <v>-1</v>
      </c>
      <c r="AM257" s="17">
        <v>-1</v>
      </c>
      <c r="AN257" s="17">
        <v>-1</v>
      </c>
      <c r="AO257" s="17">
        <v>-1</v>
      </c>
      <c r="AP257" s="17">
        <v>-1</v>
      </c>
      <c r="AQ257" s="17">
        <v>-1</v>
      </c>
      <c r="AR257" s="17">
        <v>0.43560745375612719</v>
      </c>
      <c r="AS257" s="17">
        <v>5.2272894450735263</v>
      </c>
      <c r="AT257" s="17">
        <v>10.795476278595585</v>
      </c>
      <c r="AU257" s="17">
        <v>-1</v>
      </c>
      <c r="AV257" s="17">
        <v>-1</v>
      </c>
      <c r="AW257" s="17">
        <v>-1</v>
      </c>
      <c r="AX257" s="17">
        <v>-1</v>
      </c>
      <c r="AY257" s="17">
        <v>8.7121490751225439E-2</v>
      </c>
      <c r="AZ257" s="17">
        <v>-0.38928191442401755</v>
      </c>
      <c r="BA257" s="17">
        <v>0.90210242724453082</v>
      </c>
      <c r="BB257" s="17">
        <v>-0.16287973522083321</v>
      </c>
      <c r="BC257" s="17">
        <v>0.34236691470801262</v>
      </c>
      <c r="BD257" s="17">
        <v>-5.2509998260934587</v>
      </c>
      <c r="BE257" s="17">
        <v>12.302281877375519</v>
      </c>
      <c r="BF257" s="17">
        <v>-1</v>
      </c>
      <c r="BG257" s="22">
        <v>513.51449114522893</v>
      </c>
    </row>
    <row r="258" spans="1:59" x14ac:dyDescent="0.25">
      <c r="A258">
        <v>623</v>
      </c>
      <c r="B258" t="s">
        <v>2909</v>
      </c>
      <c r="C258" s="49">
        <v>0</v>
      </c>
      <c r="D258" s="22">
        <v>1549.7687402343749</v>
      </c>
      <c r="E258" s="17">
        <v>99.619650735050115</v>
      </c>
      <c r="F258" s="17">
        <v>61.596785627940733</v>
      </c>
      <c r="G258" s="17">
        <v>0.79433026436707665</v>
      </c>
      <c r="H258" s="17">
        <v>6.8437088996805873</v>
      </c>
      <c r="I258" s="17">
        <v>82.880238331534457</v>
      </c>
      <c r="J258" s="17">
        <v>14.671365732906207</v>
      </c>
      <c r="K258" s="17">
        <v>-1</v>
      </c>
      <c r="L258" s="17">
        <v>-1</v>
      </c>
      <c r="M258" s="17">
        <v>-1</v>
      </c>
      <c r="N258" s="17">
        <v>0.16666666666666666</v>
      </c>
      <c r="O258" s="17">
        <v>-1</v>
      </c>
      <c r="P258" s="17">
        <v>-1</v>
      </c>
      <c r="Q258" s="17">
        <v>4.8749130927536566</v>
      </c>
      <c r="R258" s="17">
        <v>-1</v>
      </c>
      <c r="S258" s="17">
        <v>1.3201699821076791</v>
      </c>
      <c r="T258" s="17">
        <v>0.13879560435167015</v>
      </c>
      <c r="U258" s="17">
        <v>0.7558623673503958</v>
      </c>
      <c r="V258" s="17">
        <v>0.94220015674345214</v>
      </c>
      <c r="W258" s="17">
        <v>3.1456579684919053</v>
      </c>
      <c r="X258" s="17">
        <v>4.059966675022439</v>
      </c>
      <c r="Y258" s="17">
        <v>0</v>
      </c>
      <c r="Z258" s="17">
        <v>50.244412647541026</v>
      </c>
      <c r="AA258" s="17">
        <v>1.5010907520753096</v>
      </c>
      <c r="AB258" s="17">
        <v>2.7809866803453329</v>
      </c>
      <c r="AC258" s="17">
        <v>37.437909529206578</v>
      </c>
      <c r="AD258" s="17">
        <v>0.94482795918799467</v>
      </c>
      <c r="AE258" s="17">
        <v>9.4482795918799475E-2</v>
      </c>
      <c r="AF258" s="17">
        <v>77.961577067917375</v>
      </c>
      <c r="AG258" s="17">
        <v>56.233101160162853</v>
      </c>
      <c r="AH258" s="17">
        <v>-1</v>
      </c>
      <c r="AI258" s="17">
        <v>-1</v>
      </c>
      <c r="AJ258" s="17">
        <v>-1</v>
      </c>
      <c r="AK258" s="17">
        <v>-1</v>
      </c>
      <c r="AL258" s="17">
        <v>-1</v>
      </c>
      <c r="AM258" s="17">
        <v>-1</v>
      </c>
      <c r="AN258" s="17">
        <v>-1</v>
      </c>
      <c r="AO258" s="17">
        <v>-1</v>
      </c>
      <c r="AP258" s="17">
        <v>-1</v>
      </c>
      <c r="AQ258" s="17">
        <v>-1</v>
      </c>
      <c r="AR258" s="17">
        <v>0.47241397959399734</v>
      </c>
      <c r="AS258" s="17">
        <v>5.6689677551279685</v>
      </c>
      <c r="AT258" s="17">
        <v>11.369658081666358</v>
      </c>
      <c r="AU258" s="17">
        <v>-1</v>
      </c>
      <c r="AV258" s="17">
        <v>-1</v>
      </c>
      <c r="AW258" s="17">
        <v>-1</v>
      </c>
      <c r="AX258" s="17">
        <v>-1</v>
      </c>
      <c r="AY258" s="17">
        <v>9.4482795918799475E-2</v>
      </c>
      <c r="AZ258" s="17">
        <v>-0.45325330815529313</v>
      </c>
      <c r="BA258" s="17">
        <v>0.96607382097580641</v>
      </c>
      <c r="BB258" s="17">
        <v>-0.18790817279058497</v>
      </c>
      <c r="BC258" s="17">
        <v>0.36739535227776432</v>
      </c>
      <c r="BD258" s="17">
        <v>-6.1205379325240674</v>
      </c>
      <c r="BE258" s="17">
        <v>13.171819983806131</v>
      </c>
      <c r="BF258" s="17">
        <v>-1</v>
      </c>
      <c r="BG258" s="22">
        <v>591.60938864916398</v>
      </c>
    </row>
    <row r="259" spans="1:59" x14ac:dyDescent="0.25">
      <c r="A259">
        <v>624</v>
      </c>
      <c r="B259" t="s">
        <v>313</v>
      </c>
      <c r="C259" s="49">
        <v>0</v>
      </c>
      <c r="D259" s="22">
        <v>1624.9371386718749</v>
      </c>
      <c r="E259" s="17">
        <v>113.10947571919166</v>
      </c>
      <c r="F259" s="17">
        <v>84.216332602101247</v>
      </c>
      <c r="G259" s="17">
        <v>0.95890942935335333</v>
      </c>
      <c r="H259" s="17">
        <v>8.0904161183981067</v>
      </c>
      <c r="I259" s="17">
        <v>94.926258635121599</v>
      </c>
      <c r="J259" s="17">
        <v>17.916864454687069</v>
      </c>
      <c r="K259" s="17">
        <v>-1</v>
      </c>
      <c r="L259" s="17">
        <v>-1</v>
      </c>
      <c r="M259" s="17">
        <v>-1</v>
      </c>
      <c r="N259" s="17">
        <v>0.16666666666666666</v>
      </c>
      <c r="O259" s="17">
        <v>-1</v>
      </c>
      <c r="P259" s="17">
        <v>-1</v>
      </c>
      <c r="Q259" s="17">
        <v>5.652868856728217</v>
      </c>
      <c r="R259" s="17">
        <v>-1</v>
      </c>
      <c r="S259" s="17">
        <v>1.7155113465694516</v>
      </c>
      <c r="T259" s="17">
        <v>0.18034818347400927</v>
      </c>
      <c r="U259" s="17">
        <v>0.9957662947684528</v>
      </c>
      <c r="V259" s="17">
        <v>1.2881945213398505</v>
      </c>
      <c r="W259" s="17">
        <v>4.0465762753563821</v>
      </c>
      <c r="X259" s="17">
        <v>5.4002118182447107</v>
      </c>
      <c r="Y259" s="17">
        <v>0</v>
      </c>
      <c r="Z259" s="17">
        <v>58.036361473160241</v>
      </c>
      <c r="AA259" s="17">
        <v>1.9346221077686787</v>
      </c>
      <c r="AB259" s="17">
        <v>3.4726634452593581</v>
      </c>
      <c r="AC259" s="17">
        <v>45.390365130478948</v>
      </c>
      <c r="AD259" s="17">
        <v>1.2447078684605661</v>
      </c>
      <c r="AE259" s="17">
        <v>0.1244707868460566</v>
      </c>
      <c r="AF259" s="17">
        <v>89.802069370305588</v>
      </c>
      <c r="AG259" s="17">
        <v>76.88299807001151</v>
      </c>
      <c r="AH259" s="17">
        <v>-1</v>
      </c>
      <c r="AI259" s="17">
        <v>-1</v>
      </c>
      <c r="AJ259" s="17">
        <v>-1</v>
      </c>
      <c r="AK259" s="17">
        <v>-1</v>
      </c>
      <c r="AL259" s="17">
        <v>-1</v>
      </c>
      <c r="AM259" s="17">
        <v>-1</v>
      </c>
      <c r="AN259" s="17">
        <v>-1</v>
      </c>
      <c r="AO259" s="17">
        <v>-1</v>
      </c>
      <c r="AP259" s="17">
        <v>-1</v>
      </c>
      <c r="AQ259" s="17">
        <v>-1</v>
      </c>
      <c r="AR259" s="17">
        <v>0.62235393423028307</v>
      </c>
      <c r="AS259" s="17">
        <v>7.4682472107633968</v>
      </c>
      <c r="AT259" s="17">
        <v>13.708721373992415</v>
      </c>
      <c r="AU259" s="17">
        <v>-1</v>
      </c>
      <c r="AV259" s="17">
        <v>-1</v>
      </c>
      <c r="AW259" s="17">
        <v>-1</v>
      </c>
      <c r="AX259" s="17">
        <v>-1</v>
      </c>
      <c r="AY259" s="17">
        <v>0.1244707868460566</v>
      </c>
      <c r="AZ259" s="17">
        <v>-0.71385567840721142</v>
      </c>
      <c r="BA259" s="17">
        <v>1.2266761912277246</v>
      </c>
      <c r="BB259" s="17">
        <v>-0.28986734194325925</v>
      </c>
      <c r="BC259" s="17">
        <v>0.4693545214304386</v>
      </c>
      <c r="BD259" s="17">
        <v>-9.6628039102214611</v>
      </c>
      <c r="BE259" s="17">
        <v>16.714085961503525</v>
      </c>
      <c r="BF259" s="17">
        <v>-1</v>
      </c>
      <c r="BG259" s="22">
        <v>5577.9717016313953</v>
      </c>
    </row>
    <row r="260" spans="1:59" x14ac:dyDescent="0.25">
      <c r="A260">
        <v>639</v>
      </c>
      <c r="B260" t="s">
        <v>314</v>
      </c>
      <c r="C260" s="49">
        <v>0</v>
      </c>
      <c r="D260" s="22">
        <v>1617.0859765625</v>
      </c>
      <c r="E260" s="17">
        <v>94.222407056027023</v>
      </c>
      <c r="F260" s="17">
        <v>52.546764069308708</v>
      </c>
      <c r="G260" s="17">
        <v>0.72848257108971204</v>
      </c>
      <c r="H260" s="17">
        <v>6.3449046035740135</v>
      </c>
      <c r="I260" s="17">
        <v>78.060657127378676</v>
      </c>
      <c r="J260" s="17">
        <v>13.372850186410849</v>
      </c>
      <c r="K260" s="17">
        <v>-1</v>
      </c>
      <c r="L260" s="17">
        <v>-1</v>
      </c>
      <c r="M260" s="17">
        <v>-1</v>
      </c>
      <c r="N260" s="17">
        <v>0.16666666666666666</v>
      </c>
      <c r="O260" s="17">
        <v>-1</v>
      </c>
      <c r="P260" s="17">
        <v>-1</v>
      </c>
      <c r="Q260" s="17">
        <v>4.5636550271666421</v>
      </c>
      <c r="R260" s="17">
        <v>-1</v>
      </c>
      <c r="S260" s="17">
        <v>1.1619949366266533</v>
      </c>
      <c r="T260" s="17">
        <v>0.12217052617024084</v>
      </c>
      <c r="U260" s="17">
        <v>0.65987743371692775</v>
      </c>
      <c r="V260" s="17">
        <v>0.8037687167884614</v>
      </c>
      <c r="W260" s="17">
        <v>2.7852029112352881</v>
      </c>
      <c r="X260" s="17">
        <v>3.5237381000704606</v>
      </c>
      <c r="Y260" s="17">
        <v>0</v>
      </c>
      <c r="Z260" s="17">
        <v>47.126874310625311</v>
      </c>
      <c r="AA260" s="17">
        <v>1.3276359910294786</v>
      </c>
      <c r="AB260" s="17">
        <v>2.5042486165270099</v>
      </c>
      <c r="AC260" s="17">
        <v>34.256152851329965</v>
      </c>
      <c r="AD260" s="17">
        <v>0.82484679214615975</v>
      </c>
      <c r="AE260" s="17">
        <v>8.2484679214615969E-2</v>
      </c>
      <c r="AF260" s="17">
        <v>73.224227079261965</v>
      </c>
      <c r="AG260" s="17">
        <v>47.971131438525887</v>
      </c>
      <c r="AH260" s="17">
        <v>-1</v>
      </c>
      <c r="AI260" s="17">
        <v>-1</v>
      </c>
      <c r="AJ260" s="17">
        <v>-1</v>
      </c>
      <c r="AK260" s="17">
        <v>-1</v>
      </c>
      <c r="AL260" s="17">
        <v>-1</v>
      </c>
      <c r="AM260" s="17">
        <v>-1</v>
      </c>
      <c r="AN260" s="17">
        <v>-1</v>
      </c>
      <c r="AO260" s="17">
        <v>-1</v>
      </c>
      <c r="AP260" s="17">
        <v>-1</v>
      </c>
      <c r="AQ260" s="17">
        <v>-1</v>
      </c>
      <c r="AR260" s="17">
        <v>0.41242339607307987</v>
      </c>
      <c r="AS260" s="17">
        <v>4.9490807528769585</v>
      </c>
      <c r="AT260" s="17">
        <v>10.433804978740046</v>
      </c>
      <c r="AU260" s="17">
        <v>-1</v>
      </c>
      <c r="AV260" s="17">
        <v>-1</v>
      </c>
      <c r="AW260" s="17">
        <v>-1</v>
      </c>
      <c r="AX260" s="17">
        <v>-1</v>
      </c>
      <c r="AY260" s="17">
        <v>8.2484679214615969E-2</v>
      </c>
      <c r="AZ260" s="17">
        <v>-0.34898698170301484</v>
      </c>
      <c r="BA260" s="17">
        <v>0.86180749452352789</v>
      </c>
      <c r="BB260" s="17">
        <v>-0.14711457599636107</v>
      </c>
      <c r="BC260" s="17">
        <v>0.32660175548354042</v>
      </c>
      <c r="BD260" s="17">
        <v>-4.7032865834501365</v>
      </c>
      <c r="BE260" s="17">
        <v>11.754568634732196</v>
      </c>
      <c r="BF260" s="17">
        <v>-1</v>
      </c>
      <c r="BG260" s="22">
        <v>2403.9787250205009</v>
      </c>
    </row>
    <row r="261" spans="1:59" x14ac:dyDescent="0.25">
      <c r="A261">
        <v>640</v>
      </c>
      <c r="B261" t="s">
        <v>315</v>
      </c>
      <c r="C261" s="49">
        <v>0</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25">
      <c r="A262">
        <v>647</v>
      </c>
      <c r="B262" t="s">
        <v>316</v>
      </c>
      <c r="C262" s="49">
        <v>0</v>
      </c>
      <c r="D262" s="22">
        <v>1441.2894140625001</v>
      </c>
      <c r="E262" s="17">
        <v>28.677913580910364</v>
      </c>
      <c r="F262" s="17">
        <v>-57.357311839820419</v>
      </c>
      <c r="G262" s="17">
        <v>-7.117628425233391E-2</v>
      </c>
      <c r="H262" s="17">
        <v>0.28739138463498914</v>
      </c>
      <c r="I262" s="17">
        <v>19.531335945096874</v>
      </c>
      <c r="J262" s="17">
        <v>-2.3964107227070306</v>
      </c>
      <c r="K262" s="17">
        <v>-1</v>
      </c>
      <c r="L262" s="17">
        <v>-1</v>
      </c>
      <c r="M262" s="17">
        <v>-1</v>
      </c>
      <c r="N262" s="17">
        <v>0.16666666666666666</v>
      </c>
      <c r="O262" s="17">
        <v>-1</v>
      </c>
      <c r="P262" s="17">
        <v>-1</v>
      </c>
      <c r="Q262" s="17">
        <v>0.78371595785299686</v>
      </c>
      <c r="R262" s="17">
        <v>-1</v>
      </c>
      <c r="S262" s="17">
        <v>-0.75889354887042937</v>
      </c>
      <c r="T262" s="17">
        <v>-7.9725551381557236E-2</v>
      </c>
      <c r="U262" s="17">
        <v>-0.50577011351167411</v>
      </c>
      <c r="V262" s="17">
        <v>-0.87735208347216098</v>
      </c>
      <c r="W262" s="17">
        <v>-1.5921877632405104</v>
      </c>
      <c r="X262" s="17">
        <v>-2.9882581006407576</v>
      </c>
      <c r="Y262" s="17">
        <v>0</v>
      </c>
      <c r="Z262" s="17">
        <v>9.2672772024614645</v>
      </c>
      <c r="AA262" s="17">
        <v>-0.7788103971117688</v>
      </c>
      <c r="AB262" s="17">
        <v>-0.85647720890757328</v>
      </c>
      <c r="AC262" s="17">
        <v>-4.3833161470828461</v>
      </c>
      <c r="AD262" s="17">
        <v>-0.6322126418895927</v>
      </c>
      <c r="AE262" s="17">
        <v>-6.3221264188959264E-2</v>
      </c>
      <c r="AF262" s="17">
        <v>15.693527357923692</v>
      </c>
      <c r="AG262" s="17">
        <v>-52.362789487842583</v>
      </c>
      <c r="AH262" s="17">
        <v>-1</v>
      </c>
      <c r="AI262" s="17">
        <v>-1</v>
      </c>
      <c r="AJ262" s="17">
        <v>-1</v>
      </c>
      <c r="AK262" s="17">
        <v>-1</v>
      </c>
      <c r="AL262" s="17">
        <v>-1</v>
      </c>
      <c r="AM262" s="17">
        <v>-1</v>
      </c>
      <c r="AN262" s="17">
        <v>-1</v>
      </c>
      <c r="AO262" s="17">
        <v>-1</v>
      </c>
      <c r="AP262" s="17">
        <v>-1</v>
      </c>
      <c r="AQ262" s="17">
        <v>-1</v>
      </c>
      <c r="AR262" s="17">
        <v>-0.31610632094479635</v>
      </c>
      <c r="AS262" s="17">
        <v>-3.7932758513375555</v>
      </c>
      <c r="AT262" s="17">
        <v>-0.93125860673882244</v>
      </c>
      <c r="AU262" s="17">
        <v>-1</v>
      </c>
      <c r="AV262" s="17">
        <v>-1</v>
      </c>
      <c r="AW262" s="17">
        <v>-1</v>
      </c>
      <c r="AX262" s="17">
        <v>-1</v>
      </c>
      <c r="AY262" s="17">
        <v>-6.3221264188959264E-2</v>
      </c>
      <c r="AZ262" s="17">
        <v>0.91723036186200857</v>
      </c>
      <c r="BA262" s="17">
        <v>-0.40440984904149596</v>
      </c>
      <c r="BB262" s="17">
        <v>0.34828563157579495</v>
      </c>
      <c r="BC262" s="17">
        <v>-0.16879845208861533</v>
      </c>
      <c r="BD262" s="17">
        <v>12.507909969155802</v>
      </c>
      <c r="BE262" s="17">
        <v>-5.4566279178737602</v>
      </c>
      <c r="BF262" s="17">
        <v>-1</v>
      </c>
      <c r="BG262" s="22">
        <v>1377.7026965364396</v>
      </c>
    </row>
    <row r="263" spans="1:59" x14ac:dyDescent="0.25">
      <c r="A263">
        <v>648</v>
      </c>
      <c r="B263" t="s">
        <v>317</v>
      </c>
      <c r="C263" s="49">
        <v>0</v>
      </c>
      <c r="D263" s="22">
        <v>1514.6500585937499</v>
      </c>
      <c r="E263" s="17">
        <v>80.828511374283977</v>
      </c>
      <c r="F263" s="17">
        <v>30.088069987187332</v>
      </c>
      <c r="G263" s="17">
        <v>0.5650737670610475</v>
      </c>
      <c r="H263" s="17">
        <v>5.1070630116475986</v>
      </c>
      <c r="I263" s="17">
        <v>66.100298893222373</v>
      </c>
      <c r="J263" s="17">
        <v>10.150430965563594</v>
      </c>
      <c r="K263" s="17">
        <v>-1</v>
      </c>
      <c r="L263" s="17">
        <v>-1</v>
      </c>
      <c r="M263" s="17">
        <v>-1</v>
      </c>
      <c r="N263" s="17">
        <v>0.16666666666666666</v>
      </c>
      <c r="O263" s="17">
        <v>-1</v>
      </c>
      <c r="P263" s="17">
        <v>-1</v>
      </c>
      <c r="Q263" s="17">
        <v>3.7912314886896477</v>
      </c>
      <c r="R263" s="17">
        <v>-1</v>
      </c>
      <c r="S263" s="17">
        <v>0.76946493712674435</v>
      </c>
      <c r="T263" s="17">
        <v>8.0913437162321314E-2</v>
      </c>
      <c r="U263" s="17">
        <v>0.42167951926990088</v>
      </c>
      <c r="V263" s="17">
        <v>0.4602347990895253</v>
      </c>
      <c r="W263" s="17">
        <v>1.8906912452869937</v>
      </c>
      <c r="X263" s="17">
        <v>2.1930237537105217</v>
      </c>
      <c r="Y263" s="17">
        <v>0</v>
      </c>
      <c r="Z263" s="17">
        <v>39.390335856604324</v>
      </c>
      <c r="AA263" s="17">
        <v>0.89718757826297679</v>
      </c>
      <c r="AB263" s="17">
        <v>1.8174905269569157</v>
      </c>
      <c r="AC263" s="17">
        <v>26.360249022899858</v>
      </c>
      <c r="AD263" s="17">
        <v>0.52709939908737602</v>
      </c>
      <c r="AE263" s="17">
        <v>5.270993990873761E-2</v>
      </c>
      <c r="AF263" s="17">
        <v>61.467935288589644</v>
      </c>
      <c r="AG263" s="17">
        <v>27.468080778164616</v>
      </c>
      <c r="AH263" s="17">
        <v>-1</v>
      </c>
      <c r="AI263" s="17">
        <v>-1</v>
      </c>
      <c r="AJ263" s="17">
        <v>-1</v>
      </c>
      <c r="AK263" s="17">
        <v>-1</v>
      </c>
      <c r="AL263" s="17">
        <v>-1</v>
      </c>
      <c r="AM263" s="17">
        <v>-1</v>
      </c>
      <c r="AN263" s="17">
        <v>-1</v>
      </c>
      <c r="AO263" s="17">
        <v>-1</v>
      </c>
      <c r="AP263" s="17">
        <v>-1</v>
      </c>
      <c r="AQ263" s="17">
        <v>-1</v>
      </c>
      <c r="AR263" s="17">
        <v>0.26354969954368801</v>
      </c>
      <c r="AS263" s="17">
        <v>3.1625963945242566</v>
      </c>
      <c r="AT263" s="17">
        <v>8.1113753128815329</v>
      </c>
      <c r="AU263" s="17">
        <v>-1</v>
      </c>
      <c r="AV263" s="17">
        <v>-1</v>
      </c>
      <c r="AW263" s="17">
        <v>-1</v>
      </c>
      <c r="AX263" s="17">
        <v>-1</v>
      </c>
      <c r="AY263" s="17">
        <v>5.270993990873761E-2</v>
      </c>
      <c r="AZ263" s="17">
        <v>-9.0237815893040696E-2</v>
      </c>
      <c r="BA263" s="17">
        <v>0.6030583287135538</v>
      </c>
      <c r="BB263" s="17">
        <v>-4.5880462356374566E-2</v>
      </c>
      <c r="BC263" s="17">
        <v>0.22536764184355401</v>
      </c>
      <c r="BD263" s="17">
        <v>-1.1862104880936872</v>
      </c>
      <c r="BE263" s="17">
        <v>8.2374925393757437</v>
      </c>
      <c r="BF263" s="17">
        <v>-1</v>
      </c>
      <c r="BG263" s="22">
        <v>184.64625431617421</v>
      </c>
    </row>
    <row r="264" spans="1:59" x14ac:dyDescent="0.25">
      <c r="A264">
        <v>649</v>
      </c>
      <c r="B264" t="s">
        <v>318</v>
      </c>
      <c r="C264" s="49">
        <v>0</v>
      </c>
      <c r="D264" s="22">
        <v>1587.6519335937501</v>
      </c>
      <c r="E264" s="17">
        <v>104.28947817350068</v>
      </c>
      <c r="F264" s="17">
        <v>69.427085963892665</v>
      </c>
      <c r="G264" s="17">
        <v>0.85130330155278511</v>
      </c>
      <c r="H264" s="17">
        <v>7.2752865950565919</v>
      </c>
      <c r="I264" s="17">
        <v>87.050258046686736</v>
      </c>
      <c r="J264" s="17">
        <v>15.794873191323614</v>
      </c>
      <c r="K264" s="17">
        <v>-1</v>
      </c>
      <c r="L264" s="17">
        <v>-1</v>
      </c>
      <c r="M264" s="17">
        <v>-1</v>
      </c>
      <c r="N264" s="17">
        <v>0.16666666666666666</v>
      </c>
      <c r="O264" s="17">
        <v>-1</v>
      </c>
      <c r="P264" s="17">
        <v>-1</v>
      </c>
      <c r="Q264" s="17">
        <v>5.1442211954740396</v>
      </c>
      <c r="R264" s="17">
        <v>-1</v>
      </c>
      <c r="S264" s="17">
        <v>1.4570269060105772</v>
      </c>
      <c r="T264" s="17">
        <v>0.1531800292313111</v>
      </c>
      <c r="U264" s="17">
        <v>0.83891088311438211</v>
      </c>
      <c r="V264" s="17">
        <v>1.061974429518745</v>
      </c>
      <c r="W264" s="17">
        <v>3.4575325135022377</v>
      </c>
      <c r="X264" s="17">
        <v>4.5239247731762058</v>
      </c>
      <c r="Y264" s="17">
        <v>0</v>
      </c>
      <c r="Z264" s="17">
        <v>52.941783181825599</v>
      </c>
      <c r="AA264" s="17">
        <v>1.6511680601668202</v>
      </c>
      <c r="AB264" s="17">
        <v>3.0204272319560017</v>
      </c>
      <c r="AC264" s="17">
        <v>40.190843345141097</v>
      </c>
      <c r="AD264" s="17">
        <v>1.0486386038929778</v>
      </c>
      <c r="AE264" s="17">
        <v>0.10486386038929776</v>
      </c>
      <c r="AF264" s="17">
        <v>82.060448321136519</v>
      </c>
      <c r="AG264" s="17">
        <v>63.381559743143015</v>
      </c>
      <c r="AH264" s="17">
        <v>-1</v>
      </c>
      <c r="AI264" s="17">
        <v>-1</v>
      </c>
      <c r="AJ264" s="17">
        <v>-1</v>
      </c>
      <c r="AK264" s="17">
        <v>-1</v>
      </c>
      <c r="AL264" s="17">
        <v>-1</v>
      </c>
      <c r="AM264" s="17">
        <v>-1</v>
      </c>
      <c r="AN264" s="17">
        <v>-1</v>
      </c>
      <c r="AO264" s="17">
        <v>-1</v>
      </c>
      <c r="AP264" s="17">
        <v>-1</v>
      </c>
      <c r="AQ264" s="17">
        <v>-1</v>
      </c>
      <c r="AR264" s="17">
        <v>0.5243193019464889</v>
      </c>
      <c r="AS264" s="17">
        <v>6.2918316233578651</v>
      </c>
      <c r="AT264" s="17">
        <v>12.179381110365227</v>
      </c>
      <c r="AU264" s="17">
        <v>-1</v>
      </c>
      <c r="AV264" s="17">
        <v>-1</v>
      </c>
      <c r="AW264" s="17">
        <v>-1</v>
      </c>
      <c r="AX264" s="17">
        <v>-1</v>
      </c>
      <c r="AY264" s="17">
        <v>0.10486386038929776</v>
      </c>
      <c r="AZ264" s="17">
        <v>-0.54346708784170961</v>
      </c>
      <c r="BA264" s="17">
        <v>1.0562876006622228</v>
      </c>
      <c r="BB264" s="17">
        <v>-0.22320379199027918</v>
      </c>
      <c r="BC264" s="17">
        <v>0.40269097147745858</v>
      </c>
      <c r="BD264" s="17">
        <v>-7.3467785158072072</v>
      </c>
      <c r="BE264" s="17">
        <v>14.398060567089271</v>
      </c>
      <c r="BF264" s="17">
        <v>-1</v>
      </c>
      <c r="BG264" s="22">
        <v>2061.0443624781346</v>
      </c>
    </row>
    <row r="265" spans="1:59" x14ac:dyDescent="0.25">
      <c r="A265">
        <v>653</v>
      </c>
      <c r="B265" t="s">
        <v>319</v>
      </c>
      <c r="C265" s="49">
        <v>0</v>
      </c>
      <c r="D265" s="22">
        <v>1461.1578125000001</v>
      </c>
      <c r="E265" s="17">
        <v>3.2105495575679015</v>
      </c>
      <c r="F265" s="17">
        <v>-100.06062619054396</v>
      </c>
      <c r="G265" s="17">
        <v>-0.38188435572773077</v>
      </c>
      <c r="H265" s="17">
        <v>-2.0662600976439265</v>
      </c>
      <c r="I265" s="17">
        <v>-3.2102774164311541</v>
      </c>
      <c r="J265" s="17">
        <v>-8.5235693390755216</v>
      </c>
      <c r="K265" s="17">
        <v>-1</v>
      </c>
      <c r="L265" s="17">
        <v>-1</v>
      </c>
      <c r="M265" s="17">
        <v>-1</v>
      </c>
      <c r="N265" s="17">
        <v>0.16666666666666666</v>
      </c>
      <c r="O265" s="17">
        <v>-1</v>
      </c>
      <c r="P265" s="17">
        <v>-1</v>
      </c>
      <c r="Q265" s="17">
        <v>-0.68498231350996708</v>
      </c>
      <c r="R265" s="17">
        <v>-1</v>
      </c>
      <c r="S265" s="17">
        <v>-1.5052562669982792</v>
      </c>
      <c r="T265" s="17">
        <v>-0.15817242966659031</v>
      </c>
      <c r="U265" s="17">
        <v>-0.95868337646117074</v>
      </c>
      <c r="V265" s="17">
        <v>-1.5305528806330069</v>
      </c>
      <c r="W265" s="17">
        <v>-3.2930263214266722</v>
      </c>
      <c r="X265" s="17">
        <v>-5.5184992996988678</v>
      </c>
      <c r="Y265" s="17">
        <v>0</v>
      </c>
      <c r="Z265" s="17">
        <v>-5.4430987606502974</v>
      </c>
      <c r="AA265" s="17">
        <v>-1.5972717829307639</v>
      </c>
      <c r="AB265" s="17">
        <v>-2.162289847637989</v>
      </c>
      <c r="AC265" s="17">
        <v>-19.396711940961673</v>
      </c>
      <c r="AD265" s="17">
        <v>-1.1983542205764635</v>
      </c>
      <c r="AE265" s="17">
        <v>-0.11983542205764634</v>
      </c>
      <c r="AF265" s="17">
        <v>-6.6600708566564606</v>
      </c>
      <c r="AG265" s="17">
        <v>-91.347612661297362</v>
      </c>
      <c r="AH265" s="17">
        <v>-1</v>
      </c>
      <c r="AI265" s="17">
        <v>-1</v>
      </c>
      <c r="AJ265" s="17">
        <v>-1</v>
      </c>
      <c r="AK265" s="17">
        <v>-1</v>
      </c>
      <c r="AL265" s="17">
        <v>-1</v>
      </c>
      <c r="AM265" s="17">
        <v>-1</v>
      </c>
      <c r="AN265" s="17">
        <v>-1</v>
      </c>
      <c r="AO265" s="17">
        <v>-1</v>
      </c>
      <c r="AP265" s="17">
        <v>-1</v>
      </c>
      <c r="AQ265" s="17">
        <v>-1</v>
      </c>
      <c r="AR265" s="17">
        <v>-0.59917711028823173</v>
      </c>
      <c r="AS265" s="17">
        <v>-7.1901253234587799</v>
      </c>
      <c r="AT265" s="17">
        <v>-5.3471629204964142</v>
      </c>
      <c r="AU265" s="17">
        <v>-1</v>
      </c>
      <c r="AV265" s="17">
        <v>-1</v>
      </c>
      <c r="AW265" s="17">
        <v>-1</v>
      </c>
      <c r="AX265" s="17">
        <v>-1</v>
      </c>
      <c r="AY265" s="17">
        <v>-0.11983542205764634</v>
      </c>
      <c r="AZ265" s="17">
        <v>1.4092200975593709</v>
      </c>
      <c r="BA265" s="17">
        <v>-0.89639958473885839</v>
      </c>
      <c r="BB265" s="17">
        <v>0.54077376832933099</v>
      </c>
      <c r="BC265" s="17">
        <v>-0.36128658884215131</v>
      </c>
      <c r="BD265" s="17">
        <v>19.195333803606786</v>
      </c>
      <c r="BE265" s="17">
        <v>-12.144051752324755</v>
      </c>
      <c r="BF265" s="17">
        <v>-1</v>
      </c>
      <c r="BG265" s="22">
        <v>6.1134265304083328</v>
      </c>
    </row>
    <row r="266" spans="1:59" x14ac:dyDescent="0.25">
      <c r="A266">
        <v>662</v>
      </c>
      <c r="B266" t="s">
        <v>320</v>
      </c>
      <c r="C266" s="49">
        <v>0</v>
      </c>
      <c r="D266" s="22">
        <v>1573.1961523437501</v>
      </c>
      <c r="E266" s="17">
        <v>105.10113749374102</v>
      </c>
      <c r="F266" s="17">
        <v>70.788064786284664</v>
      </c>
      <c r="G266" s="17">
        <v>0.86120574382579607</v>
      </c>
      <c r="H266" s="17">
        <v>7.3502988012840671</v>
      </c>
      <c r="I266" s="17">
        <v>87.775046149030885</v>
      </c>
      <c r="J266" s="17">
        <v>15.990149207836673</v>
      </c>
      <c r="K266" s="17">
        <v>-1</v>
      </c>
      <c r="L266" s="17">
        <v>-1</v>
      </c>
      <c r="M266" s="17">
        <v>-1</v>
      </c>
      <c r="N266" s="17">
        <v>0.16666666666666666</v>
      </c>
      <c r="O266" s="17">
        <v>-1</v>
      </c>
      <c r="P266" s="17">
        <v>-1</v>
      </c>
      <c r="Q266" s="17">
        <v>5.1910294414896061</v>
      </c>
      <c r="R266" s="17">
        <v>-1</v>
      </c>
      <c r="S266" s="17">
        <v>1.480813908697354</v>
      </c>
      <c r="T266" s="17">
        <v>0.15568017568720052</v>
      </c>
      <c r="U266" s="17">
        <v>0.85334548540759458</v>
      </c>
      <c r="V266" s="17">
        <v>1.0827923090023881</v>
      </c>
      <c r="W266" s="17">
        <v>3.5117392019805034</v>
      </c>
      <c r="X266" s="17">
        <v>4.6045649937262878</v>
      </c>
      <c r="Y266" s="17">
        <v>0</v>
      </c>
      <c r="Z266" s="17">
        <v>53.410611198095964</v>
      </c>
      <c r="AA266" s="17">
        <v>1.6772528882412103</v>
      </c>
      <c r="AB266" s="17">
        <v>3.062044220574915</v>
      </c>
      <c r="AC266" s="17">
        <v>40.669328775097242</v>
      </c>
      <c r="AD266" s="17">
        <v>1.0666818567594933</v>
      </c>
      <c r="AE266" s="17">
        <v>0.10666818567594932</v>
      </c>
      <c r="AF266" s="17">
        <v>82.772870160913172</v>
      </c>
      <c r="AG266" s="17">
        <v>64.624028144963205</v>
      </c>
      <c r="AH266" s="17">
        <v>-1</v>
      </c>
      <c r="AI266" s="17">
        <v>-1</v>
      </c>
      <c r="AJ266" s="17">
        <v>-1</v>
      </c>
      <c r="AK266" s="17">
        <v>-1</v>
      </c>
      <c r="AL266" s="17">
        <v>-1</v>
      </c>
      <c r="AM266" s="17">
        <v>-1</v>
      </c>
      <c r="AN266" s="17">
        <v>-1</v>
      </c>
      <c r="AO266" s="17">
        <v>-1</v>
      </c>
      <c r="AP266" s="17">
        <v>-1</v>
      </c>
      <c r="AQ266" s="17">
        <v>-1</v>
      </c>
      <c r="AR266" s="17">
        <v>0.53334092837974667</v>
      </c>
      <c r="AS266" s="17">
        <v>6.4000911405569596</v>
      </c>
      <c r="AT266" s="17">
        <v>12.320118482724048</v>
      </c>
      <c r="AU266" s="17">
        <v>-1</v>
      </c>
      <c r="AV266" s="17">
        <v>-1</v>
      </c>
      <c r="AW266" s="17">
        <v>-1</v>
      </c>
      <c r="AX266" s="17">
        <v>-1</v>
      </c>
      <c r="AY266" s="17">
        <v>0.10666818567594932</v>
      </c>
      <c r="AZ266" s="17">
        <v>-0.55914707946060394</v>
      </c>
      <c r="BA266" s="17">
        <v>1.0719675922811169</v>
      </c>
      <c r="BB266" s="17">
        <v>-0.22933849796489447</v>
      </c>
      <c r="BC266" s="17">
        <v>0.40882567745207382</v>
      </c>
      <c r="BD266" s="17">
        <v>-7.5599105022450033</v>
      </c>
      <c r="BE266" s="17">
        <v>14.611192553527067</v>
      </c>
      <c r="BF266" s="17">
        <v>-1</v>
      </c>
      <c r="BG266" s="22">
        <v>1288.0291060703173</v>
      </c>
    </row>
    <row r="267" spans="1:59" x14ac:dyDescent="0.25">
      <c r="A267">
        <v>663</v>
      </c>
      <c r="B267" t="s">
        <v>124</v>
      </c>
      <c r="C267" s="49">
        <v>0</v>
      </c>
      <c r="D267" s="22">
        <v>1526.3604492187501</v>
      </c>
      <c r="E267" s="17">
        <v>103.8947405372127</v>
      </c>
      <c r="F267" s="17">
        <v>68.765195500748632</v>
      </c>
      <c r="G267" s="17">
        <v>0.84648740582060888</v>
      </c>
      <c r="H267" s="17">
        <v>7.2388055983618047</v>
      </c>
      <c r="I267" s="17">
        <v>86.697768849317214</v>
      </c>
      <c r="J267" s="17">
        <v>15.699903798057392</v>
      </c>
      <c r="K267" s="17">
        <v>-1</v>
      </c>
      <c r="L267" s="17">
        <v>-1</v>
      </c>
      <c r="M267" s="17">
        <v>-1</v>
      </c>
      <c r="N267" s="17">
        <v>0.16666666666666666</v>
      </c>
      <c r="O267" s="17">
        <v>-1</v>
      </c>
      <c r="P267" s="17">
        <v>-1</v>
      </c>
      <c r="Q267" s="17">
        <v>5.1214567474720116</v>
      </c>
      <c r="R267" s="17">
        <v>-1</v>
      </c>
      <c r="S267" s="17">
        <v>1.44545847455072</v>
      </c>
      <c r="T267" s="17">
        <v>0.15196412265849016</v>
      </c>
      <c r="U267" s="17">
        <v>0.83189084324310603</v>
      </c>
      <c r="V267" s="17">
        <v>1.05184998403407</v>
      </c>
      <c r="W267" s="17">
        <v>3.431169950358659</v>
      </c>
      <c r="X267" s="17">
        <v>4.4847066809842051</v>
      </c>
      <c r="Y267" s="17">
        <v>0</v>
      </c>
      <c r="Z267" s="17">
        <v>52.713776112414564</v>
      </c>
      <c r="AA267" s="17">
        <v>1.6384821177765883</v>
      </c>
      <c r="AB267" s="17">
        <v>3.0001874696478583</v>
      </c>
      <c r="AC267" s="17">
        <v>39.958139545764773</v>
      </c>
      <c r="AD267" s="17">
        <v>1.0398635540538828</v>
      </c>
      <c r="AE267" s="17">
        <v>0.10398635540538825</v>
      </c>
      <c r="AF267" s="17">
        <v>81.713973259419603</v>
      </c>
      <c r="AG267" s="17">
        <v>62.777304943294467</v>
      </c>
      <c r="AH267" s="17">
        <v>-1</v>
      </c>
      <c r="AI267" s="17">
        <v>-1</v>
      </c>
      <c r="AJ267" s="17">
        <v>-1</v>
      </c>
      <c r="AK267" s="17">
        <v>-1</v>
      </c>
      <c r="AL267" s="17">
        <v>-1</v>
      </c>
      <c r="AM267" s="17">
        <v>-1</v>
      </c>
      <c r="AN267" s="17">
        <v>-1</v>
      </c>
      <c r="AO267" s="17">
        <v>-1</v>
      </c>
      <c r="AP267" s="17">
        <v>-1</v>
      </c>
      <c r="AQ267" s="17">
        <v>-1</v>
      </c>
      <c r="AR267" s="17">
        <v>0.51993177702694138</v>
      </c>
      <c r="AS267" s="17">
        <v>6.2391813243232956</v>
      </c>
      <c r="AT267" s="17">
        <v>12.110935721620285</v>
      </c>
      <c r="AU267" s="17">
        <v>-1</v>
      </c>
      <c r="AV267" s="17">
        <v>-1</v>
      </c>
      <c r="AW267" s="17">
        <v>-1</v>
      </c>
      <c r="AX267" s="17">
        <v>-1</v>
      </c>
      <c r="AY267" s="17">
        <v>0.10398635540538825</v>
      </c>
      <c r="AZ267" s="17">
        <v>-0.53584137262559528</v>
      </c>
      <c r="BA267" s="17">
        <v>1.0486618854461083</v>
      </c>
      <c r="BB267" s="17">
        <v>-0.22022027504498681</v>
      </c>
      <c r="BC267" s="17">
        <v>0.39970745453216622</v>
      </c>
      <c r="BD267" s="17">
        <v>-7.2431251547900395</v>
      </c>
      <c r="BE267" s="17">
        <v>14.294407206072103</v>
      </c>
      <c r="BF267" s="17">
        <v>-1</v>
      </c>
      <c r="BG267" s="22">
        <v>169.8902561871233</v>
      </c>
    </row>
    <row r="268" spans="1:59" x14ac:dyDescent="0.25">
      <c r="A268">
        <v>668</v>
      </c>
      <c r="B268" t="s">
        <v>321</v>
      </c>
      <c r="C268" s="49">
        <v>0</v>
      </c>
      <c r="D268" s="22">
        <v>1537.190869140625</v>
      </c>
      <c r="E268" s="17">
        <v>100.8170787861236</v>
      </c>
      <c r="F268" s="17">
        <v>63.60461598017104</v>
      </c>
      <c r="G268" s="17">
        <v>0.8089391795315426</v>
      </c>
      <c r="H268" s="17">
        <v>6.9543732112578773</v>
      </c>
      <c r="I268" s="17">
        <v>83.94950666023945</v>
      </c>
      <c r="J268" s="17">
        <v>14.959453325869955</v>
      </c>
      <c r="K268" s="17">
        <v>-1</v>
      </c>
      <c r="L268" s="17">
        <v>-1</v>
      </c>
      <c r="M268" s="17">
        <v>-1</v>
      </c>
      <c r="N268" s="17">
        <v>0.16666666666666666</v>
      </c>
      <c r="O268" s="17">
        <v>-1</v>
      </c>
      <c r="P268" s="17">
        <v>-1</v>
      </c>
      <c r="Q268" s="17">
        <v>4.943968551617842</v>
      </c>
      <c r="R268" s="17">
        <v>-1</v>
      </c>
      <c r="S268" s="17">
        <v>1.3552625678241512</v>
      </c>
      <c r="T268" s="17">
        <v>0.14248403054652684</v>
      </c>
      <c r="U268" s="17">
        <v>0.77715750591526123</v>
      </c>
      <c r="V268" s="17">
        <v>0.97291244234894536</v>
      </c>
      <c r="W268" s="17">
        <v>3.2256282315333724</v>
      </c>
      <c r="X268" s="17">
        <v>4.1789339063761437</v>
      </c>
      <c r="Y268" s="17">
        <v>0</v>
      </c>
      <c r="Z268" s="17">
        <v>50.93606714322901</v>
      </c>
      <c r="AA268" s="17">
        <v>1.5395732829411606</v>
      </c>
      <c r="AB268" s="17">
        <v>2.8423835599607075</v>
      </c>
      <c r="AC268" s="17">
        <v>38.143811453291917</v>
      </c>
      <c r="AD268" s="17">
        <v>0.97144688239407662</v>
      </c>
      <c r="AE268" s="17">
        <v>9.7144688239407653E-2</v>
      </c>
      <c r="AF268" s="17">
        <v>79.012601646669651</v>
      </c>
      <c r="AG268" s="17">
        <v>58.066094978888955</v>
      </c>
      <c r="AH268" s="17">
        <v>-1</v>
      </c>
      <c r="AI268" s="17">
        <v>-1</v>
      </c>
      <c r="AJ268" s="17">
        <v>-1</v>
      </c>
      <c r="AK268" s="17">
        <v>-1</v>
      </c>
      <c r="AL268" s="17">
        <v>-1</v>
      </c>
      <c r="AM268" s="17">
        <v>-1</v>
      </c>
      <c r="AN268" s="17">
        <v>-1</v>
      </c>
      <c r="AO268" s="17">
        <v>-1</v>
      </c>
      <c r="AP268" s="17">
        <v>-1</v>
      </c>
      <c r="AQ268" s="17">
        <v>-1</v>
      </c>
      <c r="AR268" s="17">
        <v>0.48572344119703831</v>
      </c>
      <c r="AS268" s="17">
        <v>5.8286812943644595</v>
      </c>
      <c r="AT268" s="17">
        <v>11.577285682673796</v>
      </c>
      <c r="AU268" s="17">
        <v>-1</v>
      </c>
      <c r="AV268" s="17">
        <v>-1</v>
      </c>
      <c r="AW268" s="17">
        <v>-1</v>
      </c>
      <c r="AX268" s="17">
        <v>-1</v>
      </c>
      <c r="AY268" s="17">
        <v>9.7144688239407653E-2</v>
      </c>
      <c r="AZ268" s="17">
        <v>-0.47638574973127584</v>
      </c>
      <c r="BA268" s="17">
        <v>0.98920626255178878</v>
      </c>
      <c r="BB268" s="17">
        <v>-0.19695860668065279</v>
      </c>
      <c r="BC268" s="17">
        <v>0.3764457861678322</v>
      </c>
      <c r="BD268" s="17">
        <v>-6.4349681531566176</v>
      </c>
      <c r="BE268" s="17">
        <v>13.486250204438678</v>
      </c>
      <c r="BF268" s="17">
        <v>-1</v>
      </c>
      <c r="BG268" s="22">
        <v>785.86708989735143</v>
      </c>
    </row>
    <row r="269" spans="1:59" x14ac:dyDescent="0.25">
      <c r="A269">
        <v>670</v>
      </c>
      <c r="B269" t="s">
        <v>322</v>
      </c>
      <c r="C269" s="49">
        <v>0</v>
      </c>
      <c r="D269" s="22">
        <v>1523.5264941406249</v>
      </c>
      <c r="E269" s="17">
        <v>36.989798141129825</v>
      </c>
      <c r="F269" s="17">
        <v>-43.420061840305451</v>
      </c>
      <c r="G269" s="17">
        <v>3.0230740819629898E-2</v>
      </c>
      <c r="H269" s="17">
        <v>1.0555619498242561</v>
      </c>
      <c r="I269" s="17">
        <v>26.953606455735958</v>
      </c>
      <c r="J269" s="17">
        <v>-0.39666567430979693</v>
      </c>
      <c r="K269" s="17">
        <v>-1</v>
      </c>
      <c r="L269" s="17">
        <v>-1</v>
      </c>
      <c r="M269" s="17">
        <v>-1</v>
      </c>
      <c r="N269" s="17">
        <v>0.16666666666666666</v>
      </c>
      <c r="O269" s="17">
        <v>-1</v>
      </c>
      <c r="P269" s="17">
        <v>-1</v>
      </c>
      <c r="Q269" s="17">
        <v>1.2630608352487789</v>
      </c>
      <c r="R269" s="17">
        <v>-1</v>
      </c>
      <c r="S269" s="17">
        <v>-0.51530018964235047</v>
      </c>
      <c r="T269" s="17">
        <v>-5.4122532717468377E-2</v>
      </c>
      <c r="U269" s="17">
        <v>-0.35795101633388693</v>
      </c>
      <c r="V269" s="17">
        <v>-0.66416434972523863</v>
      </c>
      <c r="W269" s="17">
        <v>-1.0370783401272319</v>
      </c>
      <c r="X269" s="17">
        <v>-2.1624532495063415</v>
      </c>
      <c r="Y269" s="17">
        <v>0</v>
      </c>
      <c r="Z269" s="17">
        <v>14.068360923993982</v>
      </c>
      <c r="AA269" s="17">
        <v>-0.51168590987824936</v>
      </c>
      <c r="AB269" s="17">
        <v>-0.43029396118493446</v>
      </c>
      <c r="AC269" s="17">
        <v>0.51666535792205615</v>
      </c>
      <c r="AD269" s="17">
        <v>-0.44743877041735869</v>
      </c>
      <c r="AE269" s="17">
        <v>-4.4743877041735866E-2</v>
      </c>
      <c r="AF269" s="17">
        <v>22.989159826789347</v>
      </c>
      <c r="AG269" s="17">
        <v>-39.639158195600324</v>
      </c>
      <c r="AH269" s="17">
        <v>-1</v>
      </c>
      <c r="AI269" s="17">
        <v>-1</v>
      </c>
      <c r="AJ269" s="17">
        <v>-1</v>
      </c>
      <c r="AK269" s="17">
        <v>-1</v>
      </c>
      <c r="AL269" s="17">
        <v>-1</v>
      </c>
      <c r="AM269" s="17">
        <v>-1</v>
      </c>
      <c r="AN269" s="17">
        <v>-1</v>
      </c>
      <c r="AO269" s="17">
        <v>-1</v>
      </c>
      <c r="AP269" s="17">
        <v>-1</v>
      </c>
      <c r="AQ269" s="17">
        <v>-1</v>
      </c>
      <c r="AR269" s="17">
        <v>-0.22371938520867934</v>
      </c>
      <c r="AS269" s="17">
        <v>-2.6846326225041519</v>
      </c>
      <c r="AT269" s="17">
        <v>0.50997759074460269</v>
      </c>
      <c r="AU269" s="17">
        <v>-1</v>
      </c>
      <c r="AV269" s="17">
        <v>-1</v>
      </c>
      <c r="AW269" s="17">
        <v>-1</v>
      </c>
      <c r="AX269" s="17">
        <v>-1</v>
      </c>
      <c r="AY269" s="17">
        <v>-4.4743877041735866E-2</v>
      </c>
      <c r="AZ269" s="17">
        <v>0.75665772135703913</v>
      </c>
      <c r="BA269" s="17">
        <v>-0.2438372085365263</v>
      </c>
      <c r="BB269" s="17">
        <v>0.28546251527523536</v>
      </c>
      <c r="BC269" s="17">
        <v>-0.10597533578805575</v>
      </c>
      <c r="BD269" s="17">
        <v>10.325308940393285</v>
      </c>
      <c r="BE269" s="17">
        <v>-3.2740268891112398</v>
      </c>
      <c r="BF269" s="17">
        <v>-1</v>
      </c>
      <c r="BG269" s="22">
        <v>435.00616045098604</v>
      </c>
    </row>
    <row r="270" spans="1:59" x14ac:dyDescent="0.25">
      <c r="A270">
        <v>677</v>
      </c>
      <c r="B270" t="s">
        <v>323</v>
      </c>
      <c r="C270" s="49">
        <v>0</v>
      </c>
      <c r="D270" s="22">
        <v>1454.4573632812499</v>
      </c>
      <c r="E270" s="17">
        <v>32.34852772292038</v>
      </c>
      <c r="F270" s="17">
        <v>-51.202478170234677</v>
      </c>
      <c r="G270" s="17">
        <v>-2.639389373288642E-2</v>
      </c>
      <c r="H270" s="17">
        <v>0.62662344682632121</v>
      </c>
      <c r="I270" s="17">
        <v>22.809087326843244</v>
      </c>
      <c r="J270" s="17">
        <v>-1.5133026379061549</v>
      </c>
      <c r="K270" s="17">
        <v>-1</v>
      </c>
      <c r="L270" s="17">
        <v>-1</v>
      </c>
      <c r="M270" s="17">
        <v>-1</v>
      </c>
      <c r="N270" s="17">
        <v>0.16666666666666666</v>
      </c>
      <c r="O270" s="17">
        <v>-1</v>
      </c>
      <c r="P270" s="17">
        <v>-1</v>
      </c>
      <c r="Q270" s="17">
        <v>0.9953996107143348</v>
      </c>
      <c r="R270" s="17">
        <v>-1</v>
      </c>
      <c r="S270" s="17">
        <v>-0.65132020340294816</v>
      </c>
      <c r="T270" s="17">
        <v>-6.8418993680271087E-2</v>
      </c>
      <c r="U270" s="17">
        <v>-0.44049167218721813</v>
      </c>
      <c r="V270" s="17">
        <v>-0.78320617652108371</v>
      </c>
      <c r="W270" s="17">
        <v>-1.3470457038097887</v>
      </c>
      <c r="X270" s="17">
        <v>-2.6235741420085863</v>
      </c>
      <c r="Y270" s="17">
        <v>0</v>
      </c>
      <c r="Z270" s="17">
        <v>11.387485402846529</v>
      </c>
      <c r="AA270" s="17">
        <v>-0.66084546227506058</v>
      </c>
      <c r="AB270" s="17">
        <v>-0.66827028124336507</v>
      </c>
      <c r="AC270" s="17">
        <v>-2.2194336632068197</v>
      </c>
      <c r="AD270" s="17">
        <v>-0.55061459023402282</v>
      </c>
      <c r="AE270" s="17">
        <v>-5.5061459023402266E-2</v>
      </c>
      <c r="AF270" s="17">
        <v>18.915354071361424</v>
      </c>
      <c r="AG270" s="17">
        <v>-46.743902384603949</v>
      </c>
      <c r="AH270" s="17">
        <v>-1</v>
      </c>
      <c r="AI270" s="17">
        <v>-1</v>
      </c>
      <c r="AJ270" s="17">
        <v>-1</v>
      </c>
      <c r="AK270" s="17">
        <v>-1</v>
      </c>
      <c r="AL270" s="17">
        <v>-1</v>
      </c>
      <c r="AM270" s="17">
        <v>-1</v>
      </c>
      <c r="AN270" s="17">
        <v>-1</v>
      </c>
      <c r="AO270" s="17">
        <v>-1</v>
      </c>
      <c r="AP270" s="17">
        <v>-1</v>
      </c>
      <c r="AQ270" s="17">
        <v>-1</v>
      </c>
      <c r="AR270" s="17">
        <v>-0.27530729511701141</v>
      </c>
      <c r="AS270" s="17">
        <v>-3.3036875414041367</v>
      </c>
      <c r="AT270" s="17">
        <v>-0.29479380382537723</v>
      </c>
      <c r="AU270" s="17">
        <v>-1</v>
      </c>
      <c r="AV270" s="17">
        <v>-1</v>
      </c>
      <c r="AW270" s="17">
        <v>-1</v>
      </c>
      <c r="AX270" s="17">
        <v>-1</v>
      </c>
      <c r="AY270" s="17">
        <v>-5.5061459023402266E-2</v>
      </c>
      <c r="AZ270" s="17">
        <v>0.84631982397048278</v>
      </c>
      <c r="BA270" s="17">
        <v>-0.33349931114997017</v>
      </c>
      <c r="BB270" s="17">
        <v>0.32054229401290113</v>
      </c>
      <c r="BC270" s="17">
        <v>-0.14105511452572156</v>
      </c>
      <c r="BD270" s="17">
        <v>11.544050793237487</v>
      </c>
      <c r="BE270" s="17">
        <v>-4.4927687419554445</v>
      </c>
      <c r="BF270" s="17">
        <v>-1</v>
      </c>
      <c r="BG270" s="22">
        <v>602.92630974121118</v>
      </c>
    </row>
    <row r="271" spans="1:59" x14ac:dyDescent="0.25">
      <c r="A271">
        <v>686</v>
      </c>
      <c r="B271" t="s">
        <v>324</v>
      </c>
      <c r="C271" s="49">
        <v>0</v>
      </c>
      <c r="D271" s="22">
        <v>1531.7210058593751</v>
      </c>
      <c r="E271" s="17">
        <v>26.094050131242582</v>
      </c>
      <c r="F271" s="17">
        <v>-61.689897380647295</v>
      </c>
      <c r="G271" s="17">
        <v>-0.10270005046018327</v>
      </c>
      <c r="H271" s="17">
        <v>4.8595016359780363E-2</v>
      </c>
      <c r="I271" s="17">
        <v>17.224021238420896</v>
      </c>
      <c r="J271" s="17">
        <v>-3.018058930375509</v>
      </c>
      <c r="K271" s="17">
        <v>-1</v>
      </c>
      <c r="L271" s="17">
        <v>-1</v>
      </c>
      <c r="M271" s="17">
        <v>-1</v>
      </c>
      <c r="N271" s="17">
        <v>0.16666666666666666</v>
      </c>
      <c r="O271" s="17">
        <v>-1</v>
      </c>
      <c r="P271" s="17">
        <v>-1</v>
      </c>
      <c r="Q271" s="17">
        <v>0.63470502062028089</v>
      </c>
      <c r="R271" s="17">
        <v>-1</v>
      </c>
      <c r="S271" s="17">
        <v>-0.83461788947347149</v>
      </c>
      <c r="T271" s="17">
        <v>-8.7684601299540518E-2</v>
      </c>
      <c r="U271" s="17">
        <v>-0.55172170963808731</v>
      </c>
      <c r="V271" s="17">
        <v>-0.94362441788143903</v>
      </c>
      <c r="W271" s="17">
        <v>-1.7647511498656363</v>
      </c>
      <c r="X271" s="17">
        <v>-3.2449708781036124</v>
      </c>
      <c r="Y271" s="17">
        <v>0</v>
      </c>
      <c r="Z271" s="17">
        <v>7.7747944018419091</v>
      </c>
      <c r="AA271" s="17">
        <v>-0.86184971197151627</v>
      </c>
      <c r="AB271" s="17">
        <v>-0.98896212357079627</v>
      </c>
      <c r="AC271" s="17">
        <v>-5.9065426817035327</v>
      </c>
      <c r="AD271" s="17">
        <v>-0.68965213704760908</v>
      </c>
      <c r="AE271" s="17">
        <v>-6.8965213704760914E-2</v>
      </c>
      <c r="AF271" s="17">
        <v>13.425579825455351</v>
      </c>
      <c r="AG271" s="17">
        <v>-56.318104988784285</v>
      </c>
      <c r="AH271" s="17">
        <v>-1</v>
      </c>
      <c r="AI271" s="17">
        <v>-1</v>
      </c>
      <c r="AJ271" s="17">
        <v>-1</v>
      </c>
      <c r="AK271" s="17">
        <v>-1</v>
      </c>
      <c r="AL271" s="17">
        <v>-1</v>
      </c>
      <c r="AM271" s="17">
        <v>-1</v>
      </c>
      <c r="AN271" s="17">
        <v>-1</v>
      </c>
      <c r="AO271" s="17">
        <v>-1</v>
      </c>
      <c r="AP271" s="17">
        <v>-1</v>
      </c>
      <c r="AQ271" s="17">
        <v>-1</v>
      </c>
      <c r="AR271" s="17">
        <v>-0.34482606852380454</v>
      </c>
      <c r="AS271" s="17">
        <v>-4.1379128222856538</v>
      </c>
      <c r="AT271" s="17">
        <v>-1.3792866689713508</v>
      </c>
      <c r="AU271" s="17">
        <v>-1</v>
      </c>
      <c r="AV271" s="17">
        <v>-1</v>
      </c>
      <c r="AW271" s="17">
        <v>-1</v>
      </c>
      <c r="AX271" s="17">
        <v>-1</v>
      </c>
      <c r="AY271" s="17">
        <v>-6.8965213704760914E-2</v>
      </c>
      <c r="AZ271" s="17">
        <v>0.96714657205615984</v>
      </c>
      <c r="BA271" s="17">
        <v>-0.45432605923564712</v>
      </c>
      <c r="BB271" s="17">
        <v>0.36781505992952052</v>
      </c>
      <c r="BC271" s="17">
        <v>-0.18832788044234089</v>
      </c>
      <c r="BD271" s="17">
        <v>13.186401469196301</v>
      </c>
      <c r="BE271" s="17">
        <v>-6.135119417914261</v>
      </c>
      <c r="BF271" s="17">
        <v>-1</v>
      </c>
      <c r="BG271" s="22">
        <v>867.25564251653543</v>
      </c>
    </row>
    <row r="272" spans="1:59" x14ac:dyDescent="0.25">
      <c r="A272">
        <v>687</v>
      </c>
      <c r="B272" t="s">
        <v>325</v>
      </c>
      <c r="C272" s="49">
        <v>0</v>
      </c>
      <c r="D272" s="22">
        <v>1484.5392871093752</v>
      </c>
      <c r="E272" s="17">
        <v>26.318693491124471</v>
      </c>
      <c r="F272" s="17">
        <v>-61.31321858479523</v>
      </c>
      <c r="G272" s="17">
        <v>-9.9959346512390357E-2</v>
      </c>
      <c r="H272" s="17">
        <v>6.935618255214715E-2</v>
      </c>
      <c r="I272" s="17">
        <v>17.424621207463076</v>
      </c>
      <c r="J272" s="17">
        <v>-2.9640122886873987</v>
      </c>
      <c r="K272" s="17">
        <v>-1</v>
      </c>
      <c r="L272" s="17">
        <v>-1</v>
      </c>
      <c r="M272" s="17">
        <v>-1</v>
      </c>
      <c r="N272" s="17">
        <v>0.16666666666666666</v>
      </c>
      <c r="O272" s="17">
        <v>-1</v>
      </c>
      <c r="P272" s="17">
        <v>-1</v>
      </c>
      <c r="Q272" s="17">
        <v>0.64766016250419511</v>
      </c>
      <c r="R272" s="17">
        <v>-1</v>
      </c>
      <c r="S272" s="17">
        <v>-0.82803434872943749</v>
      </c>
      <c r="T272" s="17">
        <v>-8.699263450258253E-2</v>
      </c>
      <c r="U272" s="17">
        <v>-0.54772663747314754</v>
      </c>
      <c r="V272" s="17">
        <v>-0.93786264286549137</v>
      </c>
      <c r="W272" s="17">
        <v>-1.7497483373257365</v>
      </c>
      <c r="X272" s="17">
        <v>-3.2226520435455082</v>
      </c>
      <c r="Y272" s="17">
        <v>0</v>
      </c>
      <c r="Z272" s="17">
        <v>7.9045521686233577</v>
      </c>
      <c r="AA272" s="17">
        <v>-0.85463020093474595</v>
      </c>
      <c r="AB272" s="17">
        <v>-0.97744376861769744</v>
      </c>
      <c r="AC272" s="17">
        <v>-5.774112027660097</v>
      </c>
      <c r="AD272" s="17">
        <v>-0.68465829684143442</v>
      </c>
      <c r="AE272" s="17">
        <v>-6.8465829684143442E-2</v>
      </c>
      <c r="AF272" s="17">
        <v>13.622757177762814</v>
      </c>
      <c r="AG272" s="17">
        <v>-55.97422638187156</v>
      </c>
      <c r="AH272" s="17">
        <v>-1</v>
      </c>
      <c r="AI272" s="17">
        <v>-1</v>
      </c>
      <c r="AJ272" s="17">
        <v>-1</v>
      </c>
      <c r="AK272" s="17">
        <v>-1</v>
      </c>
      <c r="AL272" s="17">
        <v>-1</v>
      </c>
      <c r="AM272" s="17">
        <v>-1</v>
      </c>
      <c r="AN272" s="17">
        <v>-1</v>
      </c>
      <c r="AO272" s="17">
        <v>-1</v>
      </c>
      <c r="AP272" s="17">
        <v>-1</v>
      </c>
      <c r="AQ272" s="17">
        <v>-1</v>
      </c>
      <c r="AR272" s="17">
        <v>-0.34232914842071721</v>
      </c>
      <c r="AS272" s="17">
        <v>-4.1079497810486059</v>
      </c>
      <c r="AT272" s="17">
        <v>-1.3403347153631886</v>
      </c>
      <c r="AU272" s="17">
        <v>-1</v>
      </c>
      <c r="AV272" s="17">
        <v>-1</v>
      </c>
      <c r="AW272" s="17">
        <v>-1</v>
      </c>
      <c r="AX272" s="17">
        <v>-1</v>
      </c>
      <c r="AY272" s="17">
        <v>-6.8465829684143442E-2</v>
      </c>
      <c r="AZ272" s="17">
        <v>0.96280681285873548</v>
      </c>
      <c r="BA272" s="17">
        <v>-0.44998630003822265</v>
      </c>
      <c r="BB272" s="17">
        <v>0.36611715425942115</v>
      </c>
      <c r="BC272" s="17">
        <v>-0.18662997477224147</v>
      </c>
      <c r="BD272" s="17">
        <v>13.127412821696375</v>
      </c>
      <c r="BE272" s="17">
        <v>-6.0761307704143341</v>
      </c>
      <c r="BF272" s="17">
        <v>-1</v>
      </c>
      <c r="BG272" s="22">
        <v>1457.2667882267292</v>
      </c>
    </row>
    <row r="273" spans="1:59" x14ac:dyDescent="0.25">
      <c r="A273">
        <v>691</v>
      </c>
      <c r="B273" t="s">
        <v>326</v>
      </c>
      <c r="C273" s="49">
        <v>0</v>
      </c>
      <c r="D273" s="22">
        <v>1481.5803906250001</v>
      </c>
      <c r="E273" s="17">
        <v>66.081041197987759</v>
      </c>
      <c r="F273" s="17">
        <v>5.3597214137316582</v>
      </c>
      <c r="G273" s="17">
        <v>0.38515102305746368</v>
      </c>
      <c r="H273" s="17">
        <v>3.7441263131934766</v>
      </c>
      <c r="I273" s="17">
        <v>52.931238110072776</v>
      </c>
      <c r="J273" s="17">
        <v>6.6023570904067519</v>
      </c>
      <c r="K273" s="17">
        <v>-1</v>
      </c>
      <c r="L273" s="17">
        <v>-1</v>
      </c>
      <c r="M273" s="17">
        <v>-1</v>
      </c>
      <c r="N273" s="17">
        <v>0.16666666666666666</v>
      </c>
      <c r="O273" s="17">
        <v>-1</v>
      </c>
      <c r="P273" s="17">
        <v>-1</v>
      </c>
      <c r="Q273" s="17">
        <v>2.9407475542294219</v>
      </c>
      <c r="R273" s="17">
        <v>-1</v>
      </c>
      <c r="S273" s="17">
        <v>0.33726622523016747</v>
      </c>
      <c r="T273" s="17">
        <v>3.5486945560296947E-2</v>
      </c>
      <c r="U273" s="17">
        <v>0.15940954772221042</v>
      </c>
      <c r="V273" s="17">
        <v>8.1983666917653603E-2</v>
      </c>
      <c r="W273" s="17">
        <v>0.90578107207256764</v>
      </c>
      <c r="X273" s="17">
        <v>0.72782866764884013</v>
      </c>
      <c r="Y273" s="17">
        <v>0</v>
      </c>
      <c r="Z273" s="17">
        <v>30.871950106149146</v>
      </c>
      <c r="AA273" s="17">
        <v>0.42323845393457937</v>
      </c>
      <c r="AB273" s="17">
        <v>1.0613293110628486</v>
      </c>
      <c r="AC273" s="17">
        <v>17.666392583253302</v>
      </c>
      <c r="AD273" s="17">
        <v>0.19926193465276304</v>
      </c>
      <c r="AE273" s="17">
        <v>1.9926193465276302E-2</v>
      </c>
      <c r="AF273" s="17">
        <v>48.523563711685362</v>
      </c>
      <c r="AG273" s="17">
        <v>4.8930111105010168</v>
      </c>
      <c r="AH273" s="17">
        <v>-1</v>
      </c>
      <c r="AI273" s="17">
        <v>-1</v>
      </c>
      <c r="AJ273" s="17">
        <v>-1</v>
      </c>
      <c r="AK273" s="17">
        <v>-1</v>
      </c>
      <c r="AL273" s="17">
        <v>-1</v>
      </c>
      <c r="AM273" s="17">
        <v>-1</v>
      </c>
      <c r="AN273" s="17">
        <v>-1</v>
      </c>
      <c r="AO273" s="17">
        <v>-1</v>
      </c>
      <c r="AP273" s="17">
        <v>-1</v>
      </c>
      <c r="AQ273" s="17">
        <v>-1</v>
      </c>
      <c r="AR273" s="17">
        <v>9.963096732638152E-2</v>
      </c>
      <c r="AS273" s="17">
        <v>1.1955716079165781</v>
      </c>
      <c r="AT273" s="17">
        <v>5.5542430902915516</v>
      </c>
      <c r="AU273" s="17">
        <v>-1</v>
      </c>
      <c r="AV273" s="17">
        <v>-1</v>
      </c>
      <c r="AW273" s="17">
        <v>-1</v>
      </c>
      <c r="AX273" s="17">
        <v>-1</v>
      </c>
      <c r="AY273" s="17">
        <v>1.9926193465276302E-2</v>
      </c>
      <c r="AZ273" s="17">
        <v>0.1946602971425479</v>
      </c>
      <c r="BA273" s="17">
        <v>0.31816021567796504</v>
      </c>
      <c r="BB273" s="17">
        <v>6.55842755513939E-2</v>
      </c>
      <c r="BC273" s="17">
        <v>0.11390290393578557</v>
      </c>
      <c r="BD273" s="17">
        <v>2.6862980080515926</v>
      </c>
      <c r="BE273" s="17">
        <v>4.364984043230459</v>
      </c>
      <c r="BF273" s="17">
        <v>-1</v>
      </c>
      <c r="BG273" s="22">
        <v>321.40382793526402</v>
      </c>
    </row>
    <row r="274" spans="1:59" x14ac:dyDescent="0.25">
      <c r="A274">
        <v>692</v>
      </c>
      <c r="B274" t="s">
        <v>327</v>
      </c>
      <c r="C274" s="49">
        <v>0</v>
      </c>
      <c r="D274" s="22">
        <v>1476.62404296875</v>
      </c>
      <c r="E274" s="17">
        <v>13.434082299529429</v>
      </c>
      <c r="F274" s="17">
        <v>-82.9179516658171</v>
      </c>
      <c r="G274" s="17">
        <v>-0.25715475516879799</v>
      </c>
      <c r="H274" s="17">
        <v>-1.1214181827056615</v>
      </c>
      <c r="I274" s="17">
        <v>5.9190391706137788</v>
      </c>
      <c r="J274" s="17">
        <v>-6.0639034438450468</v>
      </c>
      <c r="K274" s="17">
        <v>-1</v>
      </c>
      <c r="L274" s="17">
        <v>-1</v>
      </c>
      <c r="M274" s="17">
        <v>-1</v>
      </c>
      <c r="N274" s="17">
        <v>0.16666666666666666</v>
      </c>
      <c r="O274" s="17">
        <v>-1</v>
      </c>
      <c r="P274" s="17">
        <v>-1</v>
      </c>
      <c r="Q274" s="17">
        <v>-9.5393031651856752E-2</v>
      </c>
      <c r="R274" s="17">
        <v>-1</v>
      </c>
      <c r="S274" s="17">
        <v>-1.2056389340396867</v>
      </c>
      <c r="T274" s="17">
        <v>-0.12668097935722111</v>
      </c>
      <c r="U274" s="17">
        <v>-0.77686740332831017</v>
      </c>
      <c r="V274" s="17">
        <v>-1.2683341551014422</v>
      </c>
      <c r="W274" s="17">
        <v>-2.6102474255633576</v>
      </c>
      <c r="X274" s="17">
        <v>-4.5027678042868988</v>
      </c>
      <c r="Y274" s="17">
        <v>0</v>
      </c>
      <c r="Z274" s="17">
        <v>0.46218496512490503</v>
      </c>
      <c r="AA274" s="17">
        <v>-1.2687114039185385</v>
      </c>
      <c r="AB274" s="17">
        <v>-1.6380888249215646</v>
      </c>
      <c r="AC274" s="17">
        <v>-13.369784956054071</v>
      </c>
      <c r="AD274" s="17">
        <v>-0.97108425416038791</v>
      </c>
      <c r="AE274" s="17">
        <v>-9.7108425416038771E-2</v>
      </c>
      <c r="AF274" s="17">
        <v>2.3134822381180271</v>
      </c>
      <c r="AG274" s="17">
        <v>-75.69767669666092</v>
      </c>
      <c r="AH274" s="17">
        <v>-1</v>
      </c>
      <c r="AI274" s="17">
        <v>-1</v>
      </c>
      <c r="AJ274" s="17">
        <v>-1</v>
      </c>
      <c r="AK274" s="17">
        <v>-1</v>
      </c>
      <c r="AL274" s="17">
        <v>-1</v>
      </c>
      <c r="AM274" s="17">
        <v>-1</v>
      </c>
      <c r="AN274" s="17">
        <v>-1</v>
      </c>
      <c r="AO274" s="17">
        <v>-1</v>
      </c>
      <c r="AP274" s="17">
        <v>-1</v>
      </c>
      <c r="AQ274" s="17">
        <v>-1</v>
      </c>
      <c r="AR274" s="17">
        <v>-0.48554212708019395</v>
      </c>
      <c r="AS274" s="17">
        <v>-5.826505524962327</v>
      </c>
      <c r="AT274" s="17">
        <v>-3.5744571824510256</v>
      </c>
      <c r="AU274" s="17">
        <v>-1</v>
      </c>
      <c r="AV274" s="17">
        <v>-1</v>
      </c>
      <c r="AW274" s="17">
        <v>-1</v>
      </c>
      <c r="AX274" s="17">
        <v>-1</v>
      </c>
      <c r="AY274" s="17">
        <v>-9.7108425416038771E-2</v>
      </c>
      <c r="AZ274" s="17">
        <v>1.2117173969657491</v>
      </c>
      <c r="BA274" s="17">
        <v>-0.69889688414523654</v>
      </c>
      <c r="BB274" s="17">
        <v>0.46350197974786533</v>
      </c>
      <c r="BC274" s="17">
        <v>-0.2840148002606856</v>
      </c>
      <c r="BD274" s="17">
        <v>16.510756928347185</v>
      </c>
      <c r="BE274" s="17">
        <v>-9.459474877065146</v>
      </c>
      <c r="BF274" s="17">
        <v>-1</v>
      </c>
      <c r="BG274" s="22">
        <v>683.57576281233742</v>
      </c>
    </row>
    <row r="275" spans="1:59" x14ac:dyDescent="0.25">
      <c r="A275">
        <v>694</v>
      </c>
      <c r="B275" t="s">
        <v>328</v>
      </c>
      <c r="C275" s="49">
        <v>0</v>
      </c>
      <c r="D275" s="22">
        <v>1638.1209277343751</v>
      </c>
      <c r="E275" s="17">
        <v>135.87926336937724</v>
      </c>
      <c r="F275" s="17">
        <v>122.39638919664637</v>
      </c>
      <c r="G275" s="17">
        <v>1.2367064091353601</v>
      </c>
      <c r="H275" s="17">
        <v>10.194762072887738</v>
      </c>
      <c r="I275" s="17">
        <v>115.25901496553726</v>
      </c>
      <c r="J275" s="17">
        <v>23.395016825142125</v>
      </c>
      <c r="K275" s="17">
        <v>-1</v>
      </c>
      <c r="L275" s="17">
        <v>-1</v>
      </c>
      <c r="M275" s="17">
        <v>-1</v>
      </c>
      <c r="N275" s="17">
        <v>0.16666666666666666</v>
      </c>
      <c r="O275" s="17">
        <v>-1</v>
      </c>
      <c r="P275" s="17">
        <v>-1</v>
      </c>
      <c r="Q275" s="17">
        <v>6.9659983871530251</v>
      </c>
      <c r="R275" s="17">
        <v>-1</v>
      </c>
      <c r="S275" s="17">
        <v>2.3828171810566761</v>
      </c>
      <c r="T275" s="17">
        <v>0.2504857430083598</v>
      </c>
      <c r="U275" s="17">
        <v>1.4007056835430598</v>
      </c>
      <c r="V275" s="17">
        <v>1.8722064132126073</v>
      </c>
      <c r="W275" s="17">
        <v>5.5672571264114934</v>
      </c>
      <c r="X275" s="17">
        <v>7.6624425993140868</v>
      </c>
      <c r="Y275" s="17">
        <v>0</v>
      </c>
      <c r="Z275" s="17">
        <v>71.188572146689083</v>
      </c>
      <c r="AA275" s="17">
        <v>2.6663897119028905</v>
      </c>
      <c r="AB275" s="17">
        <v>4.6401606572820793</v>
      </c>
      <c r="AC275" s="17">
        <v>58.813498903628052</v>
      </c>
      <c r="AD275" s="17">
        <v>1.7508821044288245</v>
      </c>
      <c r="AE275" s="17">
        <v>0.17508821044288247</v>
      </c>
      <c r="AF275" s="17">
        <v>109.78791023302853</v>
      </c>
      <c r="AG275" s="17">
        <v>111.7384367571873</v>
      </c>
      <c r="AH275" s="17">
        <v>-1</v>
      </c>
      <c r="AI275" s="17">
        <v>-1</v>
      </c>
      <c r="AJ275" s="17">
        <v>-1</v>
      </c>
      <c r="AK275" s="17">
        <v>-1</v>
      </c>
      <c r="AL275" s="17">
        <v>-1</v>
      </c>
      <c r="AM275" s="17">
        <v>-1</v>
      </c>
      <c r="AN275" s="17">
        <v>-1</v>
      </c>
      <c r="AO275" s="17">
        <v>-1</v>
      </c>
      <c r="AP275" s="17">
        <v>-1</v>
      </c>
      <c r="AQ275" s="17">
        <v>-1</v>
      </c>
      <c r="AR275" s="17">
        <v>0.87544105221441226</v>
      </c>
      <c r="AS275" s="17">
        <v>10.505292626572949</v>
      </c>
      <c r="AT275" s="17">
        <v>17.65688041454483</v>
      </c>
      <c r="AU275" s="17">
        <v>-1</v>
      </c>
      <c r="AV275" s="17">
        <v>-1</v>
      </c>
      <c r="AW275" s="17">
        <v>-1</v>
      </c>
      <c r="AX275" s="17">
        <v>-1</v>
      </c>
      <c r="AY275" s="17">
        <v>0.17508821044288247</v>
      </c>
      <c r="AZ275" s="17">
        <v>-1.1537324476571451</v>
      </c>
      <c r="BA275" s="17">
        <v>1.6665529604776581</v>
      </c>
      <c r="BB275" s="17">
        <v>-0.46196658217246722</v>
      </c>
      <c r="BC275" s="17">
        <v>0.6414537616596464</v>
      </c>
      <c r="BD275" s="17">
        <v>-15.641876597040266</v>
      </c>
      <c r="BE275" s="17">
        <v>22.693158648322335</v>
      </c>
      <c r="BF275" s="17">
        <v>-1</v>
      </c>
      <c r="BG275" s="22">
        <v>4694.5670959981253</v>
      </c>
    </row>
    <row r="276" spans="1:59" x14ac:dyDescent="0.25">
      <c r="A276">
        <v>695</v>
      </c>
      <c r="B276" t="s">
        <v>329</v>
      </c>
      <c r="C276" s="49">
        <v>0</v>
      </c>
      <c r="D276" s="22">
        <v>1531.2936132812499</v>
      </c>
      <c r="E276" s="17">
        <v>29.323468684256497</v>
      </c>
      <c r="F276" s="17">
        <v>-56.27485420959075</v>
      </c>
      <c r="G276" s="17">
        <v>-6.3300354061524455E-2</v>
      </c>
      <c r="H276" s="17">
        <v>0.34705251503272905</v>
      </c>
      <c r="I276" s="17">
        <v>20.107797825894707</v>
      </c>
      <c r="J276" s="17">
        <v>-2.2410974947584075</v>
      </c>
      <c r="K276" s="17">
        <v>-1</v>
      </c>
      <c r="L276" s="17">
        <v>-1</v>
      </c>
      <c r="M276" s="17">
        <v>-1</v>
      </c>
      <c r="N276" s="17">
        <v>0.16666666666666666</v>
      </c>
      <c r="O276" s="17">
        <v>-1</v>
      </c>
      <c r="P276" s="17">
        <v>-1</v>
      </c>
      <c r="Q276" s="17">
        <v>0.82094500375994639</v>
      </c>
      <c r="R276" s="17">
        <v>-1</v>
      </c>
      <c r="S276" s="17">
        <v>-0.73997450168544732</v>
      </c>
      <c r="T276" s="17">
        <v>-7.7737054159306054E-2</v>
      </c>
      <c r="U276" s="17">
        <v>-0.49428951944617855</v>
      </c>
      <c r="V276" s="17">
        <v>-0.86079453524178851</v>
      </c>
      <c r="W276" s="17">
        <v>-1.5490743491392869</v>
      </c>
      <c r="X276" s="17">
        <v>-2.92412071613361</v>
      </c>
      <c r="Y276" s="17">
        <v>0</v>
      </c>
      <c r="Z276" s="17">
        <v>9.6401606412980563</v>
      </c>
      <c r="AA276" s="17">
        <v>-0.75806376923057428</v>
      </c>
      <c r="AB276" s="17">
        <v>-0.82337704148649016</v>
      </c>
      <c r="AC276" s="17">
        <v>-4.0027516621047159</v>
      </c>
      <c r="AD276" s="17">
        <v>-0.61786189930772339</v>
      </c>
      <c r="AE276" s="17">
        <v>-6.1786189930772319E-2</v>
      </c>
      <c r="AF276" s="17">
        <v>16.26015370340432</v>
      </c>
      <c r="AG276" s="17">
        <v>-51.374589392630398</v>
      </c>
      <c r="AH276" s="17">
        <v>-1</v>
      </c>
      <c r="AI276" s="17">
        <v>-1</v>
      </c>
      <c r="AJ276" s="17">
        <v>-1</v>
      </c>
      <c r="AK276" s="17">
        <v>-1</v>
      </c>
      <c r="AL276" s="17">
        <v>-1</v>
      </c>
      <c r="AM276" s="17">
        <v>-1</v>
      </c>
      <c r="AN276" s="17">
        <v>-1</v>
      </c>
      <c r="AO276" s="17">
        <v>-1</v>
      </c>
      <c r="AP276" s="17">
        <v>-1</v>
      </c>
      <c r="AQ276" s="17">
        <v>-1</v>
      </c>
      <c r="AR276" s="17">
        <v>-0.3089309496538617</v>
      </c>
      <c r="AS276" s="17">
        <v>-3.7071713958463395</v>
      </c>
      <c r="AT276" s="17">
        <v>-0.81932281460024203</v>
      </c>
      <c r="AU276" s="17">
        <v>-1</v>
      </c>
      <c r="AV276" s="17">
        <v>-1</v>
      </c>
      <c r="AW276" s="17">
        <v>-1</v>
      </c>
      <c r="AX276" s="17">
        <v>-1</v>
      </c>
      <c r="AY276" s="17">
        <v>-6.1786189930772319E-2</v>
      </c>
      <c r="AZ276" s="17">
        <v>0.90475924453780343</v>
      </c>
      <c r="BA276" s="17">
        <v>-0.3919387317172906</v>
      </c>
      <c r="BB276" s="17">
        <v>0.3434063790979594</v>
      </c>
      <c r="BC276" s="17">
        <v>-0.16391919961077972</v>
      </c>
      <c r="BD276" s="17">
        <v>12.338394954542922</v>
      </c>
      <c r="BE276" s="17">
        <v>-5.2871129032608817</v>
      </c>
      <c r="BF276" s="17">
        <v>-1</v>
      </c>
      <c r="BG276" s="22">
        <v>1025.148989493299</v>
      </c>
    </row>
    <row r="277" spans="1:59" x14ac:dyDescent="0.25">
      <c r="A277">
        <v>696</v>
      </c>
      <c r="B277" t="s">
        <v>330</v>
      </c>
      <c r="C277" s="49">
        <v>0</v>
      </c>
      <c r="D277" s="22">
        <v>1599.1581054687501</v>
      </c>
      <c r="E277" s="17">
        <v>107.67796939898918</v>
      </c>
      <c r="F277" s="17">
        <v>75.108859933278595</v>
      </c>
      <c r="G277" s="17">
        <v>0.89264372347151411</v>
      </c>
      <c r="H277" s="17">
        <v>7.5884453259032627</v>
      </c>
      <c r="I277" s="17">
        <v>90.076081891602882</v>
      </c>
      <c r="J277" s="17">
        <v>16.610105705757039</v>
      </c>
      <c r="K277" s="17">
        <v>-1</v>
      </c>
      <c r="L277" s="17">
        <v>-1</v>
      </c>
      <c r="M277" s="17">
        <v>-1</v>
      </c>
      <c r="N277" s="17">
        <v>0.16666666666666666</v>
      </c>
      <c r="O277" s="17">
        <v>-1</v>
      </c>
      <c r="P277" s="17">
        <v>-1</v>
      </c>
      <c r="Q277" s="17">
        <v>5.3396348708289789</v>
      </c>
      <c r="R277" s="17">
        <v>-1</v>
      </c>
      <c r="S277" s="17">
        <v>1.5563321784011523</v>
      </c>
      <c r="T277" s="17">
        <v>0.16361756640603242</v>
      </c>
      <c r="U277" s="17">
        <v>0.89917203208940311</v>
      </c>
      <c r="V277" s="17">
        <v>1.1488842945378699</v>
      </c>
      <c r="W277" s="17">
        <v>3.6838329867315789</v>
      </c>
      <c r="X277" s="17">
        <v>4.8605791710761821</v>
      </c>
      <c r="Y277" s="17">
        <v>0</v>
      </c>
      <c r="Z277" s="17">
        <v>54.899032460901125</v>
      </c>
      <c r="AA277" s="17">
        <v>1.760066225744807</v>
      </c>
      <c r="AB277" s="17">
        <v>3.1941686001013045</v>
      </c>
      <c r="AC277" s="17">
        <v>42.188410108066229</v>
      </c>
      <c r="AD277" s="17">
        <v>1.1239650401117538</v>
      </c>
      <c r="AE277" s="17">
        <v>0.11239650401117539</v>
      </c>
      <c r="AF277" s="17">
        <v>85.03464586033904</v>
      </c>
      <c r="AG277" s="17">
        <v>68.568579928247132</v>
      </c>
      <c r="AH277" s="17">
        <v>-1</v>
      </c>
      <c r="AI277" s="17">
        <v>-1</v>
      </c>
      <c r="AJ277" s="17">
        <v>-1</v>
      </c>
      <c r="AK277" s="17">
        <v>-1</v>
      </c>
      <c r="AL277" s="17">
        <v>-1</v>
      </c>
      <c r="AM277" s="17">
        <v>-1</v>
      </c>
      <c r="AN277" s="17">
        <v>-1</v>
      </c>
      <c r="AO277" s="17">
        <v>-1</v>
      </c>
      <c r="AP277" s="17">
        <v>-1</v>
      </c>
      <c r="AQ277" s="17">
        <v>-1</v>
      </c>
      <c r="AR277" s="17">
        <v>0.5619825200558769</v>
      </c>
      <c r="AS277" s="17">
        <v>6.7437902406705232</v>
      </c>
      <c r="AT277" s="17">
        <v>12.76692731287168</v>
      </c>
      <c r="AU277" s="17">
        <v>-1</v>
      </c>
      <c r="AV277" s="17">
        <v>-1</v>
      </c>
      <c r="AW277" s="17">
        <v>-1</v>
      </c>
      <c r="AX277" s="17">
        <v>-1</v>
      </c>
      <c r="AY277" s="17">
        <v>0.11239650401117539</v>
      </c>
      <c r="AZ277" s="17">
        <v>-0.60892745118802649</v>
      </c>
      <c r="BA277" s="17">
        <v>1.1217479640085395</v>
      </c>
      <c r="BB277" s="17">
        <v>-0.24881478030466303</v>
      </c>
      <c r="BC277" s="17">
        <v>0.42830195979184243</v>
      </c>
      <c r="BD277" s="17">
        <v>-8.236555603195999</v>
      </c>
      <c r="BE277" s="17">
        <v>15.287837654478063</v>
      </c>
      <c r="BF277" s="17">
        <v>-1</v>
      </c>
      <c r="BG277" s="22">
        <v>1554.3969269762415</v>
      </c>
    </row>
    <row r="278" spans="1:59" x14ac:dyDescent="0.25">
      <c r="A278">
        <v>698</v>
      </c>
      <c r="B278" t="s">
        <v>331</v>
      </c>
      <c r="C278" s="49">
        <v>0</v>
      </c>
      <c r="D278" s="22">
        <v>1546.2298437500001</v>
      </c>
      <c r="E278" s="17">
        <v>88.54822734469613</v>
      </c>
      <c r="F278" s="17">
        <v>43.032380104271255</v>
      </c>
      <c r="G278" s="17">
        <v>0.6592561904679668</v>
      </c>
      <c r="H278" s="17">
        <v>5.8205063393465029</v>
      </c>
      <c r="I278" s="17">
        <v>72.993780122729106</v>
      </c>
      <c r="J278" s="17">
        <v>12.007706974995699</v>
      </c>
      <c r="K278" s="17">
        <v>-1</v>
      </c>
      <c r="L278" s="17">
        <v>-1</v>
      </c>
      <c r="M278" s="17">
        <v>-1</v>
      </c>
      <c r="N278" s="17">
        <v>0.16666666666666666</v>
      </c>
      <c r="O278" s="17">
        <v>-1</v>
      </c>
      <c r="P278" s="17">
        <v>-1</v>
      </c>
      <c r="Q278" s="17">
        <v>4.236426110746546</v>
      </c>
      <c r="R278" s="17">
        <v>-1</v>
      </c>
      <c r="S278" s="17">
        <v>0.99570382818633008</v>
      </c>
      <c r="T278" s="17">
        <v>0.10469240457217531</v>
      </c>
      <c r="U278" s="17">
        <v>0.55896745162120631</v>
      </c>
      <c r="V278" s="17">
        <v>0.65823427092755049</v>
      </c>
      <c r="W278" s="17">
        <v>2.406252673972272</v>
      </c>
      <c r="X278" s="17">
        <v>2.9599952932644653</v>
      </c>
      <c r="Y278" s="17">
        <v>0</v>
      </c>
      <c r="Z278" s="17">
        <v>43.849373083586912</v>
      </c>
      <c r="AA278" s="17">
        <v>1.1452811550258271</v>
      </c>
      <c r="AB278" s="17">
        <v>2.2133109452905053</v>
      </c>
      <c r="AC278" s="17">
        <v>30.91113819909792</v>
      </c>
      <c r="AD278" s="17">
        <v>0.69870931452650775</v>
      </c>
      <c r="AE278" s="17">
        <v>6.9870931452650789E-2</v>
      </c>
      <c r="AF278" s="17">
        <v>68.24380062648271</v>
      </c>
      <c r="AG278" s="17">
        <v>39.285234755308508</v>
      </c>
      <c r="AH278" s="17">
        <v>-1</v>
      </c>
      <c r="AI278" s="17">
        <v>-1</v>
      </c>
      <c r="AJ278" s="17">
        <v>-1</v>
      </c>
      <c r="AK278" s="17">
        <v>-1</v>
      </c>
      <c r="AL278" s="17">
        <v>-1</v>
      </c>
      <c r="AM278" s="17">
        <v>-1</v>
      </c>
      <c r="AN278" s="17">
        <v>-1</v>
      </c>
      <c r="AO278" s="17">
        <v>-1</v>
      </c>
      <c r="AP278" s="17">
        <v>-1</v>
      </c>
      <c r="AQ278" s="17">
        <v>-1</v>
      </c>
      <c r="AR278" s="17">
        <v>0.34935465726325388</v>
      </c>
      <c r="AS278" s="17">
        <v>4.1922558871590461</v>
      </c>
      <c r="AT278" s="17">
        <v>9.4499326533067602</v>
      </c>
      <c r="AU278" s="17">
        <v>-1</v>
      </c>
      <c r="AV278" s="17">
        <v>-1</v>
      </c>
      <c r="AW278" s="17">
        <v>-1</v>
      </c>
      <c r="AX278" s="17">
        <v>-1</v>
      </c>
      <c r="AY278" s="17">
        <v>6.9870931452650789E-2</v>
      </c>
      <c r="AZ278" s="17">
        <v>-0.23937068321533822</v>
      </c>
      <c r="BA278" s="17">
        <v>0.75219119603585116</v>
      </c>
      <c r="BB278" s="17">
        <v>-0.10422783360567937</v>
      </c>
      <c r="BC278" s="17">
        <v>0.28371501309285879</v>
      </c>
      <c r="BD278" s="17">
        <v>-3.2133151593273714</v>
      </c>
      <c r="BE278" s="17">
        <v>10.264597210609431</v>
      </c>
      <c r="BF278" s="17">
        <v>-1</v>
      </c>
      <c r="BG278" s="22">
        <v>853.60553509548629</v>
      </c>
    </row>
    <row r="279" spans="1:59" x14ac:dyDescent="0.25">
      <c r="A279">
        <v>701</v>
      </c>
      <c r="B279" t="s">
        <v>332</v>
      </c>
      <c r="C279" s="49">
        <v>0</v>
      </c>
      <c r="D279" s="22">
        <v>1621.2605957031251</v>
      </c>
      <c r="E279" s="17">
        <v>129.80121692726436</v>
      </c>
      <c r="F279" s="17">
        <v>112.20480723245301</v>
      </c>
      <c r="G279" s="17">
        <v>1.1625527555952502</v>
      </c>
      <c r="H279" s="17">
        <v>9.6330391162155387</v>
      </c>
      <c r="I279" s="17">
        <v>109.83149674836915</v>
      </c>
      <c r="J279" s="17">
        <v>21.932707863981246</v>
      </c>
      <c r="K279" s="17">
        <v>-1</v>
      </c>
      <c r="L279" s="17">
        <v>-1</v>
      </c>
      <c r="M279" s="17">
        <v>-1</v>
      </c>
      <c r="N279" s="17">
        <v>0.16666666666666666</v>
      </c>
      <c r="O279" s="17">
        <v>-1</v>
      </c>
      <c r="P279" s="17">
        <v>-1</v>
      </c>
      <c r="Q279" s="17">
        <v>6.615478549504612</v>
      </c>
      <c r="R279" s="17">
        <v>-1</v>
      </c>
      <c r="S279" s="17">
        <v>2.2046900981247806</v>
      </c>
      <c r="T279" s="17">
        <v>0.23176359457485141</v>
      </c>
      <c r="U279" s="17">
        <v>1.2926133091641177</v>
      </c>
      <c r="V279" s="17">
        <v>1.7163133738886369</v>
      </c>
      <c r="W279" s="17">
        <v>5.1613346391954389</v>
      </c>
      <c r="X279" s="17">
        <v>7.0585747037781816</v>
      </c>
      <c r="Y279" s="17">
        <v>0</v>
      </c>
      <c r="Z279" s="17">
        <v>67.677790732374504</v>
      </c>
      <c r="AA279" s="17">
        <v>2.4710555458099903</v>
      </c>
      <c r="AB279" s="17">
        <v>4.328515138899145</v>
      </c>
      <c r="AC279" s="17">
        <v>55.230398712914173</v>
      </c>
      <c r="AD279" s="17">
        <v>1.6157666364551468</v>
      </c>
      <c r="AE279" s="17">
        <v>0.16157666364551471</v>
      </c>
      <c r="AF279" s="17">
        <v>104.45299579225562</v>
      </c>
      <c r="AG279" s="17">
        <v>102.4343106776827</v>
      </c>
      <c r="AH279" s="17">
        <v>-1</v>
      </c>
      <c r="AI279" s="17">
        <v>-1</v>
      </c>
      <c r="AJ279" s="17">
        <v>-1</v>
      </c>
      <c r="AK279" s="17">
        <v>-1</v>
      </c>
      <c r="AL279" s="17">
        <v>-1</v>
      </c>
      <c r="AM279" s="17">
        <v>-1</v>
      </c>
      <c r="AN279" s="17">
        <v>-1</v>
      </c>
      <c r="AO279" s="17">
        <v>-1</v>
      </c>
      <c r="AP279" s="17">
        <v>-1</v>
      </c>
      <c r="AQ279" s="17">
        <v>-1</v>
      </c>
      <c r="AR279" s="17">
        <v>0.80788331822757342</v>
      </c>
      <c r="AS279" s="17">
        <v>9.6945998187308824</v>
      </c>
      <c r="AT279" s="17">
        <v>16.602979764350145</v>
      </c>
      <c r="AU279" s="17">
        <v>-1</v>
      </c>
      <c r="AV279" s="17">
        <v>-1</v>
      </c>
      <c r="AW279" s="17">
        <v>-1</v>
      </c>
      <c r="AX279" s="17">
        <v>-1</v>
      </c>
      <c r="AY279" s="17">
        <v>0.16157666364551471</v>
      </c>
      <c r="AZ279" s="17">
        <v>-1.0363140740920371</v>
      </c>
      <c r="BA279" s="17">
        <v>1.5491345869125501</v>
      </c>
      <c r="BB279" s="17">
        <v>-0.41602732306141676</v>
      </c>
      <c r="BC279" s="17">
        <v>0.59551450254859606</v>
      </c>
      <c r="BD279" s="17">
        <v>-14.045854621360697</v>
      </c>
      <c r="BE279" s="17">
        <v>21.097136672642765</v>
      </c>
      <c r="BF279" s="17">
        <v>-1</v>
      </c>
      <c r="BG279" s="22">
        <v>3393.6985596797158</v>
      </c>
    </row>
    <row r="280" spans="1:59" x14ac:dyDescent="0.25">
      <c r="A280">
        <v>702</v>
      </c>
      <c r="B280" t="s">
        <v>333</v>
      </c>
      <c r="C280" s="49">
        <v>0</v>
      </c>
      <c r="D280" s="22">
        <v>1563.3135839843751</v>
      </c>
      <c r="E280" s="17">
        <v>123.62508782553766</v>
      </c>
      <c r="F280" s="17">
        <v>101.84876165742018</v>
      </c>
      <c r="G280" s="17">
        <v>1.0872024696126996</v>
      </c>
      <c r="H280" s="17">
        <v>9.0622515230550782</v>
      </c>
      <c r="I280" s="17">
        <v>104.3163935765759</v>
      </c>
      <c r="J280" s="17">
        <v>20.446801328590929</v>
      </c>
      <c r="K280" s="17">
        <v>-1</v>
      </c>
      <c r="L280" s="17">
        <v>-1</v>
      </c>
      <c r="M280" s="17">
        <v>-1</v>
      </c>
      <c r="N280" s="17">
        <v>0.16666666666666666</v>
      </c>
      <c r="O280" s="17">
        <v>-1</v>
      </c>
      <c r="P280" s="17">
        <v>-1</v>
      </c>
      <c r="Q280" s="17">
        <v>6.2593023026379786</v>
      </c>
      <c r="R280" s="17">
        <v>-1</v>
      </c>
      <c r="S280" s="17">
        <v>2.0236885425790945</v>
      </c>
      <c r="T280" s="17">
        <v>0.21273932306124951</v>
      </c>
      <c r="U280" s="17">
        <v>1.1827766263689719</v>
      </c>
      <c r="V280" s="17">
        <v>1.5579046571907287</v>
      </c>
      <c r="W280" s="17">
        <v>4.7488616990464596</v>
      </c>
      <c r="X280" s="17">
        <v>6.4449620703871737</v>
      </c>
      <c r="Y280" s="17">
        <v>0</v>
      </c>
      <c r="Z280" s="17">
        <v>64.11035513127176</v>
      </c>
      <c r="AA280" s="17">
        <v>2.272569232936656</v>
      </c>
      <c r="AB280" s="17">
        <v>4.0118405340176402</v>
      </c>
      <c r="AC280" s="17">
        <v>51.589477312751683</v>
      </c>
      <c r="AD280" s="17">
        <v>1.4784707829612149</v>
      </c>
      <c r="AE280" s="17">
        <v>0.14784707829612148</v>
      </c>
      <c r="AF280" s="17">
        <v>99.031990762648547</v>
      </c>
      <c r="AG280" s="17">
        <v>92.980042041692101</v>
      </c>
      <c r="AH280" s="17">
        <v>-1</v>
      </c>
      <c r="AI280" s="17">
        <v>-1</v>
      </c>
      <c r="AJ280" s="17">
        <v>-1</v>
      </c>
      <c r="AK280" s="17">
        <v>-1</v>
      </c>
      <c r="AL280" s="17">
        <v>-1</v>
      </c>
      <c r="AM280" s="17">
        <v>-1</v>
      </c>
      <c r="AN280" s="17">
        <v>-1</v>
      </c>
      <c r="AO280" s="17">
        <v>-1</v>
      </c>
      <c r="AP280" s="17">
        <v>-1</v>
      </c>
      <c r="AQ280" s="17">
        <v>-1</v>
      </c>
      <c r="AR280" s="17">
        <v>0.73923539148060746</v>
      </c>
      <c r="AS280" s="17">
        <v>8.87082469776729</v>
      </c>
      <c r="AT280" s="17">
        <v>15.532072107097475</v>
      </c>
      <c r="AU280" s="17">
        <v>-1</v>
      </c>
      <c r="AV280" s="17">
        <v>-1</v>
      </c>
      <c r="AW280" s="17">
        <v>-1</v>
      </c>
      <c r="AX280" s="17">
        <v>-1</v>
      </c>
      <c r="AY280" s="17">
        <v>0.14784707829612148</v>
      </c>
      <c r="AZ280" s="17">
        <v>-0.91700089658351169</v>
      </c>
      <c r="BA280" s="17">
        <v>1.4298214094040247</v>
      </c>
      <c r="BB280" s="17">
        <v>-0.36934673287347985</v>
      </c>
      <c r="BC280" s="17">
        <v>0.54883391236065904</v>
      </c>
      <c r="BD280" s="17">
        <v>-12.424077317605306</v>
      </c>
      <c r="BE280" s="17">
        <v>19.475359368887375</v>
      </c>
      <c r="BF280" s="17">
        <v>-1</v>
      </c>
      <c r="BG280" s="22">
        <v>653.31399539778704</v>
      </c>
    </row>
    <row r="281" spans="1:59" x14ac:dyDescent="0.25">
      <c r="A281">
        <v>703</v>
      </c>
      <c r="B281" t="s">
        <v>334</v>
      </c>
      <c r="C281" s="49">
        <v>0</v>
      </c>
      <c r="D281" s="22">
        <v>1508.6033105468748</v>
      </c>
      <c r="E281" s="17">
        <v>67.836606091083937</v>
      </c>
      <c r="F281" s="17">
        <v>8.3034276969679972</v>
      </c>
      <c r="G281" s="17">
        <v>0.40656934423840202</v>
      </c>
      <c r="H281" s="17">
        <v>3.9063727046568966</v>
      </c>
      <c r="I281" s="17">
        <v>54.498906361615113</v>
      </c>
      <c r="J281" s="17">
        <v>7.0247260702300709</v>
      </c>
      <c r="K281" s="17">
        <v>-1</v>
      </c>
      <c r="L281" s="17">
        <v>-1</v>
      </c>
      <c r="M281" s="17">
        <v>-1</v>
      </c>
      <c r="N281" s="17">
        <v>0.16666666666666666</v>
      </c>
      <c r="O281" s="17">
        <v>-1</v>
      </c>
      <c r="P281" s="17">
        <v>-1</v>
      </c>
      <c r="Q281" s="17">
        <v>3.0419906637005316</v>
      </c>
      <c r="R281" s="17">
        <v>-1</v>
      </c>
      <c r="S281" s="17">
        <v>0.38871592313608844</v>
      </c>
      <c r="T281" s="17">
        <v>4.0894595341560716E-2</v>
      </c>
      <c r="U281" s="17">
        <v>0.19063062829116903</v>
      </c>
      <c r="V281" s="17">
        <v>0.12701134966436267</v>
      </c>
      <c r="W281" s="17">
        <v>1.0230265183951297</v>
      </c>
      <c r="X281" s="17">
        <v>0.90224807815636709</v>
      </c>
      <c r="Y281" s="17">
        <v>0</v>
      </c>
      <c r="Z281" s="17">
        <v>31.885993788935263</v>
      </c>
      <c r="AA281" s="17">
        <v>0.47965819466556725</v>
      </c>
      <c r="AB281" s="17">
        <v>1.1513440775465424</v>
      </c>
      <c r="AC281" s="17">
        <v>18.701324606753399</v>
      </c>
      <c r="AD281" s="17">
        <v>0.23828828536396129</v>
      </c>
      <c r="AE281" s="17">
        <v>2.3828828536396129E-2</v>
      </c>
      <c r="AF281" s="17">
        <v>50.064484563326133</v>
      </c>
      <c r="AG281" s="17">
        <v>7.5803872702068062</v>
      </c>
      <c r="AH281" s="17">
        <v>-1</v>
      </c>
      <c r="AI281" s="17">
        <v>-1</v>
      </c>
      <c r="AJ281" s="17">
        <v>-1</v>
      </c>
      <c r="AK281" s="17">
        <v>-1</v>
      </c>
      <c r="AL281" s="17">
        <v>-1</v>
      </c>
      <c r="AM281" s="17">
        <v>-1</v>
      </c>
      <c r="AN281" s="17">
        <v>-1</v>
      </c>
      <c r="AO281" s="17">
        <v>-1</v>
      </c>
      <c r="AP281" s="17">
        <v>-1</v>
      </c>
      <c r="AQ281" s="17">
        <v>-1</v>
      </c>
      <c r="AR281" s="17">
        <v>0.11914414268198065</v>
      </c>
      <c r="AS281" s="17">
        <v>1.4297297121837675</v>
      </c>
      <c r="AT281" s="17">
        <v>5.8586486258388977</v>
      </c>
      <c r="AU281" s="17">
        <v>-1</v>
      </c>
      <c r="AV281" s="17">
        <v>-1</v>
      </c>
      <c r="AW281" s="17">
        <v>-1</v>
      </c>
      <c r="AX281" s="17">
        <v>-1</v>
      </c>
      <c r="AY281" s="17">
        <v>2.3828828536396129E-2</v>
      </c>
      <c r="AZ281" s="17">
        <v>0.16074552265068054</v>
      </c>
      <c r="BA281" s="17">
        <v>0.3520749901698324</v>
      </c>
      <c r="BB281" s="17">
        <v>5.2315316309586489E-2</v>
      </c>
      <c r="BC281" s="17">
        <v>0.12717186317759299</v>
      </c>
      <c r="BD281" s="17">
        <v>2.2253077580101626</v>
      </c>
      <c r="BE281" s="17">
        <v>4.8259742932718899</v>
      </c>
      <c r="BF281" s="17">
        <v>-1</v>
      </c>
      <c r="BG281" s="22">
        <v>2155.5979335892916</v>
      </c>
    </row>
    <row r="282" spans="1:59" x14ac:dyDescent="0.25">
      <c r="A282">
        <v>706</v>
      </c>
      <c r="B282" t="s">
        <v>336</v>
      </c>
      <c r="C282" s="49">
        <v>0</v>
      </c>
      <c r="D282" s="22">
        <v>1589.818076171875</v>
      </c>
      <c r="E282" s="17">
        <v>101.58142510342904</v>
      </c>
      <c r="F282" s="17">
        <v>64.886261031099551</v>
      </c>
      <c r="G282" s="17">
        <v>0.81826439159399311</v>
      </c>
      <c r="H282" s="17">
        <v>7.0250128283400173</v>
      </c>
      <c r="I282" s="17">
        <v>84.632045630764082</v>
      </c>
      <c r="J282" s="17">
        <v>15.143346371089514</v>
      </c>
      <c r="K282" s="17">
        <v>-1</v>
      </c>
      <c r="L282" s="17">
        <v>-1</v>
      </c>
      <c r="M282" s="17">
        <v>-1</v>
      </c>
      <c r="N282" s="17">
        <v>0.16666666666666666</v>
      </c>
      <c r="O282" s="17">
        <v>-1</v>
      </c>
      <c r="P282" s="17">
        <v>-1</v>
      </c>
      <c r="Q282" s="17">
        <v>4.9880482653220248</v>
      </c>
      <c r="R282" s="17">
        <v>-1</v>
      </c>
      <c r="S282" s="17">
        <v>1.3776629856472211</v>
      </c>
      <c r="T282" s="17">
        <v>0.14483843921113437</v>
      </c>
      <c r="U282" s="17">
        <v>0.79075069067819681</v>
      </c>
      <c r="V282" s="17">
        <v>0.99251681221279353</v>
      </c>
      <c r="W282" s="17">
        <v>3.2766751198995618</v>
      </c>
      <c r="X282" s="17">
        <v>4.2548734712491285</v>
      </c>
      <c r="Y282" s="17">
        <v>0</v>
      </c>
      <c r="Z282" s="17">
        <v>51.377566376650933</v>
      </c>
      <c r="AA282" s="17">
        <v>1.5641375819999113</v>
      </c>
      <c r="AB282" s="17">
        <v>2.8815746234955779</v>
      </c>
      <c r="AC282" s="17">
        <v>38.594405153322363</v>
      </c>
      <c r="AD282" s="17">
        <v>0.98843836334774615</v>
      </c>
      <c r="AE282" s="17">
        <v>9.8843836334774601E-2</v>
      </c>
      <c r="AF282" s="17">
        <v>79.683495205114866</v>
      </c>
      <c r="AG282" s="17">
        <v>59.236137783323755</v>
      </c>
      <c r="AH282" s="17">
        <v>-1</v>
      </c>
      <c r="AI282" s="17">
        <v>-1</v>
      </c>
      <c r="AJ282" s="17">
        <v>-1</v>
      </c>
      <c r="AK282" s="17">
        <v>-1</v>
      </c>
      <c r="AL282" s="17">
        <v>-1</v>
      </c>
      <c r="AM282" s="17">
        <v>-1</v>
      </c>
      <c r="AN282" s="17">
        <v>-1</v>
      </c>
      <c r="AO282" s="17">
        <v>-1</v>
      </c>
      <c r="AP282" s="17">
        <v>-1</v>
      </c>
      <c r="AQ282" s="17">
        <v>-1</v>
      </c>
      <c r="AR282" s="17">
        <v>0.49421918167387308</v>
      </c>
      <c r="AS282" s="17">
        <v>5.9306301800864762</v>
      </c>
      <c r="AT282" s="17">
        <v>11.70981923411242</v>
      </c>
      <c r="AU282" s="17">
        <v>-1</v>
      </c>
      <c r="AV282" s="17">
        <v>-1</v>
      </c>
      <c r="AW282" s="17">
        <v>-1</v>
      </c>
      <c r="AX282" s="17">
        <v>-1</v>
      </c>
      <c r="AY282" s="17">
        <v>9.8843836334774601E-2</v>
      </c>
      <c r="AZ282" s="17">
        <v>-0.49115172795688561</v>
      </c>
      <c r="BA282" s="17">
        <v>1.0039722407773986</v>
      </c>
      <c r="BB282" s="17">
        <v>-0.20273571020490044</v>
      </c>
      <c r="BC282" s="17">
        <v>0.38222288969207985</v>
      </c>
      <c r="BD282" s="17">
        <v>-6.6356763134294319</v>
      </c>
      <c r="BE282" s="17">
        <v>13.686958364711495</v>
      </c>
      <c r="BF282" s="17">
        <v>-1</v>
      </c>
      <c r="BG282" s="22">
        <v>1055.0275453847912</v>
      </c>
    </row>
    <row r="283" spans="1:59" x14ac:dyDescent="0.25">
      <c r="A283">
        <v>708</v>
      </c>
      <c r="B283" t="s">
        <v>337</v>
      </c>
      <c r="C283" s="49">
        <v>0</v>
      </c>
      <c r="D283" s="22">
        <v>1597.9278906249999</v>
      </c>
      <c r="E283" s="17">
        <v>142.21327293985317</v>
      </c>
      <c r="F283" s="17">
        <v>133.01716649973162</v>
      </c>
      <c r="G283" s="17">
        <v>1.3139828754608682</v>
      </c>
      <c r="H283" s="17">
        <v>10.78014071673385</v>
      </c>
      <c r="I283" s="17">
        <v>120.91510079161469</v>
      </c>
      <c r="J283" s="17">
        <v>24.918907608669262</v>
      </c>
      <c r="K283" s="17">
        <v>-1</v>
      </c>
      <c r="L283" s="17">
        <v>-1</v>
      </c>
      <c r="M283" s="17">
        <v>-1</v>
      </c>
      <c r="N283" s="17">
        <v>0.16666666666666666</v>
      </c>
      <c r="O283" s="17">
        <v>-1</v>
      </c>
      <c r="P283" s="17">
        <v>-1</v>
      </c>
      <c r="Q283" s="17">
        <v>7.3312795720619892</v>
      </c>
      <c r="R283" s="17">
        <v>-1</v>
      </c>
      <c r="S283" s="17">
        <v>2.5684456817266006</v>
      </c>
      <c r="T283" s="17">
        <v>0.26999633222269442</v>
      </c>
      <c r="U283" s="17">
        <v>1.513350122892503</v>
      </c>
      <c r="V283" s="17">
        <v>2.0346645340007314</v>
      </c>
      <c r="W283" s="17">
        <v>5.9902741177071519</v>
      </c>
      <c r="X283" s="17">
        <v>8.2917410204524966</v>
      </c>
      <c r="Y283" s="17">
        <v>0</v>
      </c>
      <c r="Z283" s="17">
        <v>74.847202150573565</v>
      </c>
      <c r="AA283" s="17">
        <v>2.8699499329799885</v>
      </c>
      <c r="AB283" s="17">
        <v>4.9649304192168424</v>
      </c>
      <c r="AC283" s="17">
        <v>62.547493225011721</v>
      </c>
      <c r="AD283" s="17">
        <v>1.8916876536156284</v>
      </c>
      <c r="AE283" s="17">
        <v>0.18916876536156288</v>
      </c>
      <c r="AF283" s="17">
        <v>115.34749248488427</v>
      </c>
      <c r="AG283" s="17">
        <v>121.43438498558059</v>
      </c>
      <c r="AH283" s="17">
        <v>-1</v>
      </c>
      <c r="AI283" s="17">
        <v>-1</v>
      </c>
      <c r="AJ283" s="17">
        <v>-1</v>
      </c>
      <c r="AK283" s="17">
        <v>-1</v>
      </c>
      <c r="AL283" s="17">
        <v>-1</v>
      </c>
      <c r="AM283" s="17">
        <v>-1</v>
      </c>
      <c r="AN283" s="17">
        <v>-1</v>
      </c>
      <c r="AO283" s="17">
        <v>-1</v>
      </c>
      <c r="AP283" s="17">
        <v>-1</v>
      </c>
      <c r="AQ283" s="17">
        <v>-1</v>
      </c>
      <c r="AR283" s="17">
        <v>0.9458438268078142</v>
      </c>
      <c r="AS283" s="17">
        <v>11.35012592169377</v>
      </c>
      <c r="AT283" s="17">
        <v>18.755163698201901</v>
      </c>
      <c r="AU283" s="17">
        <v>-1</v>
      </c>
      <c r="AV283" s="17">
        <v>-1</v>
      </c>
      <c r="AW283" s="17">
        <v>-1</v>
      </c>
      <c r="AX283" s="17">
        <v>-1</v>
      </c>
      <c r="AY283" s="17">
        <v>0.18916876536156288</v>
      </c>
      <c r="AZ283" s="17">
        <v>-1.2760956294778769</v>
      </c>
      <c r="BA283" s="17">
        <v>1.7889161422983899</v>
      </c>
      <c r="BB283" s="17">
        <v>-0.50984046889598056</v>
      </c>
      <c r="BC283" s="17">
        <v>0.68932764838315985</v>
      </c>
      <c r="BD283" s="17">
        <v>-17.305111415155611</v>
      </c>
      <c r="BE283" s="17">
        <v>24.356393466437687</v>
      </c>
      <c r="BF283" s="17">
        <v>-1</v>
      </c>
      <c r="BG283" s="22">
        <v>4662.3852331874868</v>
      </c>
    </row>
    <row r="284" spans="1:59" x14ac:dyDescent="0.25">
      <c r="A284">
        <v>709</v>
      </c>
      <c r="B284" t="s">
        <v>338</v>
      </c>
      <c r="C284" s="49">
        <v>0</v>
      </c>
      <c r="D284" s="22">
        <v>1492.1103906249998</v>
      </c>
      <c r="E284" s="17">
        <v>69.962641837153598</v>
      </c>
      <c r="F284" s="17">
        <v>11.868334245681632</v>
      </c>
      <c r="G284" s="17">
        <v>0.43250750045840181</v>
      </c>
      <c r="H284" s="17">
        <v>4.1028573970077957</v>
      </c>
      <c r="I284" s="17">
        <v>56.397394280725571</v>
      </c>
      <c r="J284" s="17">
        <v>7.5362261307898688</v>
      </c>
      <c r="K284" s="17">
        <v>-1</v>
      </c>
      <c r="L284" s="17">
        <v>-1</v>
      </c>
      <c r="M284" s="17">
        <v>-1</v>
      </c>
      <c r="N284" s="17">
        <v>0.16666666666666666</v>
      </c>
      <c r="O284" s="17">
        <v>-1</v>
      </c>
      <c r="P284" s="17">
        <v>-1</v>
      </c>
      <c r="Q284" s="17">
        <v>3.1645987601743713</v>
      </c>
      <c r="R284" s="17">
        <v>-1</v>
      </c>
      <c r="S284" s="17">
        <v>0.45102287476324232</v>
      </c>
      <c r="T284" s="17">
        <v>4.7443402954656856E-2</v>
      </c>
      <c r="U284" s="17">
        <v>0.22844018667409027</v>
      </c>
      <c r="V284" s="17">
        <v>0.18154107024527141</v>
      </c>
      <c r="W284" s="17">
        <v>1.165013870116455</v>
      </c>
      <c r="X284" s="17">
        <v>1.1134746201119907</v>
      </c>
      <c r="Y284" s="17">
        <v>0</v>
      </c>
      <c r="Z284" s="17">
        <v>33.11402764069291</v>
      </c>
      <c r="AA284" s="17">
        <v>0.54798400025086458</v>
      </c>
      <c r="AB284" s="17">
        <v>1.2603543522285172</v>
      </c>
      <c r="AC284" s="17">
        <v>19.954654794299405</v>
      </c>
      <c r="AD284" s="17">
        <v>0.28555023334261287</v>
      </c>
      <c r="AE284" s="17">
        <v>2.8555023334261284E-2</v>
      </c>
      <c r="AF284" s="17">
        <v>51.930580670246222</v>
      </c>
      <c r="AG284" s="17">
        <v>10.834871226418446</v>
      </c>
      <c r="AH284" s="17">
        <v>-1</v>
      </c>
      <c r="AI284" s="17">
        <v>-1</v>
      </c>
      <c r="AJ284" s="17">
        <v>-1</v>
      </c>
      <c r="AK284" s="17">
        <v>-1</v>
      </c>
      <c r="AL284" s="17">
        <v>-1</v>
      </c>
      <c r="AM284" s="17">
        <v>-1</v>
      </c>
      <c r="AN284" s="17">
        <v>-1</v>
      </c>
      <c r="AO284" s="17">
        <v>-1</v>
      </c>
      <c r="AP284" s="17">
        <v>-1</v>
      </c>
      <c r="AQ284" s="17">
        <v>-1</v>
      </c>
      <c r="AR284" s="17">
        <v>0.14277511667130643</v>
      </c>
      <c r="AS284" s="17">
        <v>1.713301400055677</v>
      </c>
      <c r="AT284" s="17">
        <v>6.2272918200723808</v>
      </c>
      <c r="AU284" s="17">
        <v>-1</v>
      </c>
      <c r="AV284" s="17">
        <v>-1</v>
      </c>
      <c r="AW284" s="17">
        <v>-1</v>
      </c>
      <c r="AX284" s="17">
        <v>-1</v>
      </c>
      <c r="AY284" s="17">
        <v>2.8555023334261284E-2</v>
      </c>
      <c r="AZ284" s="17">
        <v>0.11967382933239129</v>
      </c>
      <c r="BA284" s="17">
        <v>0.39314668348812165</v>
      </c>
      <c r="BB284" s="17">
        <v>3.6246253996844953E-2</v>
      </c>
      <c r="BC284" s="17">
        <v>0.14324092549033451</v>
      </c>
      <c r="BD284" s="17">
        <v>1.6670363127153309</v>
      </c>
      <c r="BE284" s="17">
        <v>5.3842457385667224</v>
      </c>
      <c r="BF284" s="17">
        <v>-1</v>
      </c>
      <c r="BG284" s="22">
        <v>402.98393568477911</v>
      </c>
    </row>
    <row r="285" spans="1:59" x14ac:dyDescent="0.25">
      <c r="A285">
        <v>714</v>
      </c>
      <c r="B285" t="s">
        <v>339</v>
      </c>
      <c r="C285" s="49">
        <v>0</v>
      </c>
      <c r="D285" s="22">
        <v>1481.556162109375</v>
      </c>
      <c r="E285" s="17">
        <v>79.391035860956649</v>
      </c>
      <c r="F285" s="17">
        <v>27.677731458990184</v>
      </c>
      <c r="G285" s="17">
        <v>0.547536214131358</v>
      </c>
      <c r="H285" s="17">
        <v>4.9742139123226163</v>
      </c>
      <c r="I285" s="17">
        <v>64.816675181290847</v>
      </c>
      <c r="J285" s="17">
        <v>9.8045906787859956</v>
      </c>
      <c r="K285" s="17">
        <v>-1</v>
      </c>
      <c r="L285" s="17">
        <v>-1</v>
      </c>
      <c r="M285" s="17">
        <v>-1</v>
      </c>
      <c r="N285" s="17">
        <v>0.16666666666666666</v>
      </c>
      <c r="O285" s="17">
        <v>-1</v>
      </c>
      <c r="P285" s="17">
        <v>-1</v>
      </c>
      <c r="Q285" s="17">
        <v>3.7083325361472737</v>
      </c>
      <c r="R285" s="17">
        <v>-1</v>
      </c>
      <c r="S285" s="17">
        <v>0.72733736827486617</v>
      </c>
      <c r="T285" s="17">
        <v>7.6485595061020706E-2</v>
      </c>
      <c r="U285" s="17">
        <v>0.39611536097875027</v>
      </c>
      <c r="V285" s="17">
        <v>0.42336564567639684</v>
      </c>
      <c r="W285" s="17">
        <v>1.7946894063344172</v>
      </c>
      <c r="X285" s="17">
        <v>2.0502072547935426</v>
      </c>
      <c r="Y285" s="17">
        <v>0</v>
      </c>
      <c r="Z285" s="17">
        <v>38.560025926631575</v>
      </c>
      <c r="AA285" s="17">
        <v>0.85099048461636317</v>
      </c>
      <c r="AB285" s="17">
        <v>1.7437854630387242</v>
      </c>
      <c r="AC285" s="17">
        <v>25.512835493733213</v>
      </c>
      <c r="AD285" s="17">
        <v>0.49514420122343783</v>
      </c>
      <c r="AE285" s="17">
        <v>4.9514420122343784E-2</v>
      </c>
      <c r="AF285" s="17">
        <v>60.20621263685527</v>
      </c>
      <c r="AG285" s="17">
        <v>25.267628126218664</v>
      </c>
      <c r="AH285" s="17">
        <v>-1</v>
      </c>
      <c r="AI285" s="17">
        <v>-1</v>
      </c>
      <c r="AJ285" s="17">
        <v>-1</v>
      </c>
      <c r="AK285" s="17">
        <v>-1</v>
      </c>
      <c r="AL285" s="17">
        <v>-1</v>
      </c>
      <c r="AM285" s="17">
        <v>-1</v>
      </c>
      <c r="AN285" s="17">
        <v>-1</v>
      </c>
      <c r="AO285" s="17">
        <v>-1</v>
      </c>
      <c r="AP285" s="17">
        <v>-1</v>
      </c>
      <c r="AQ285" s="17">
        <v>-1</v>
      </c>
      <c r="AR285" s="17">
        <v>0.24757210061171891</v>
      </c>
      <c r="AS285" s="17">
        <v>2.9708652073406268</v>
      </c>
      <c r="AT285" s="17">
        <v>7.8621247695428149</v>
      </c>
      <c r="AU285" s="17">
        <v>-1</v>
      </c>
      <c r="AV285" s="17">
        <v>-1</v>
      </c>
      <c r="AW285" s="17">
        <v>-1</v>
      </c>
      <c r="AX285" s="17">
        <v>-1</v>
      </c>
      <c r="AY285" s="17">
        <v>4.9514420122343784E-2</v>
      </c>
      <c r="AZ285" s="17">
        <v>-6.2468031897134291E-2</v>
      </c>
      <c r="BA285" s="17">
        <v>0.57528854471764723</v>
      </c>
      <c r="BB285" s="17">
        <v>-3.5015695082635565E-2</v>
      </c>
      <c r="BC285" s="17">
        <v>0.21450287456981498</v>
      </c>
      <c r="BD285" s="17">
        <v>-0.80874668773908986</v>
      </c>
      <c r="BE285" s="17">
        <v>7.8600287390211454</v>
      </c>
      <c r="BF285" s="17">
        <v>-1</v>
      </c>
      <c r="BG285" s="22">
        <v>571.90533111331581</v>
      </c>
    </row>
    <row r="286" spans="1:59" x14ac:dyDescent="0.25">
      <c r="A286">
        <v>716</v>
      </c>
      <c r="B286" t="s">
        <v>340</v>
      </c>
      <c r="C286" s="49">
        <v>0</v>
      </c>
      <c r="D286" s="22">
        <v>1497.8299121093748</v>
      </c>
      <c r="E286" s="17">
        <v>86.45224712471439</v>
      </c>
      <c r="F286" s="17">
        <v>39.517870234905068</v>
      </c>
      <c r="G286" s="17">
        <v>0.63368471901908807</v>
      </c>
      <c r="H286" s="17">
        <v>5.62679932879505</v>
      </c>
      <c r="I286" s="17">
        <v>71.122130911898097</v>
      </c>
      <c r="J286" s="17">
        <v>11.503437932748998</v>
      </c>
      <c r="K286" s="17">
        <v>-1</v>
      </c>
      <c r="L286" s="17">
        <v>-1</v>
      </c>
      <c r="M286" s="17">
        <v>-1</v>
      </c>
      <c r="N286" s="17">
        <v>0.16666666666666666</v>
      </c>
      <c r="O286" s="17">
        <v>-1</v>
      </c>
      <c r="P286" s="17">
        <v>-1</v>
      </c>
      <c r="Q286" s="17">
        <v>4.115551311019467</v>
      </c>
      <c r="R286" s="17">
        <v>-1</v>
      </c>
      <c r="S286" s="17">
        <v>0.93427770286397893</v>
      </c>
      <c r="T286" s="17">
        <v>9.8236176709172313E-2</v>
      </c>
      <c r="U286" s="17">
        <v>0.52169240267466277</v>
      </c>
      <c r="V286" s="17">
        <v>0.6044754308186735</v>
      </c>
      <c r="W286" s="17">
        <v>2.266272581330059</v>
      </c>
      <c r="X286" s="17">
        <v>2.7517548369633027</v>
      </c>
      <c r="Y286" s="17">
        <v>0</v>
      </c>
      <c r="Z286" s="17">
        <v>42.638699807039053</v>
      </c>
      <c r="AA286" s="17">
        <v>1.0779212636007425</v>
      </c>
      <c r="AB286" s="17">
        <v>2.105841736491648</v>
      </c>
      <c r="AC286" s="17">
        <v>29.675526198190216</v>
      </c>
      <c r="AD286" s="17">
        <v>0.65211550334332846</v>
      </c>
      <c r="AE286" s="17">
        <v>6.5211550334332846E-2</v>
      </c>
      <c r="AF286" s="17">
        <v>66.404085308468822</v>
      </c>
      <c r="AG286" s="17">
        <v>36.076759069479657</v>
      </c>
      <c r="AH286" s="17">
        <v>-1</v>
      </c>
      <c r="AI286" s="17">
        <v>-1</v>
      </c>
      <c r="AJ286" s="17">
        <v>-1</v>
      </c>
      <c r="AK286" s="17">
        <v>-1</v>
      </c>
      <c r="AL286" s="17">
        <v>-1</v>
      </c>
      <c r="AM286" s="17">
        <v>-1</v>
      </c>
      <c r="AN286" s="17">
        <v>-1</v>
      </c>
      <c r="AO286" s="17">
        <v>-1</v>
      </c>
      <c r="AP286" s="17">
        <v>-1</v>
      </c>
      <c r="AQ286" s="17">
        <v>-1</v>
      </c>
      <c r="AR286" s="17">
        <v>0.32605775167166423</v>
      </c>
      <c r="AS286" s="17">
        <v>3.9126930200599706</v>
      </c>
      <c r="AT286" s="17">
        <v>9.0865009260779619</v>
      </c>
      <c r="AU286" s="17">
        <v>-1</v>
      </c>
      <c r="AV286" s="17">
        <v>-1</v>
      </c>
      <c r="AW286" s="17">
        <v>-1</v>
      </c>
      <c r="AX286" s="17">
        <v>-1</v>
      </c>
      <c r="AY286" s="17">
        <v>6.5211550334332846E-2</v>
      </c>
      <c r="AZ286" s="17">
        <v>-0.19887961576483371</v>
      </c>
      <c r="BA286" s="17">
        <v>0.7117001285853467</v>
      </c>
      <c r="BB286" s="17">
        <v>-8.8385937803398415E-2</v>
      </c>
      <c r="BC286" s="17">
        <v>0.26787311729057783</v>
      </c>
      <c r="BD286" s="17">
        <v>-2.6629359341042012</v>
      </c>
      <c r="BE286" s="17">
        <v>9.7142179853862594</v>
      </c>
      <c r="BF286" s="17">
        <v>-1</v>
      </c>
      <c r="BG286" s="22">
        <v>658.23085263191001</v>
      </c>
    </row>
    <row r="287" spans="1:59" x14ac:dyDescent="0.25">
      <c r="A287">
        <v>743</v>
      </c>
      <c r="B287" t="s">
        <v>341</v>
      </c>
      <c r="C287" s="49">
        <v>0</v>
      </c>
      <c r="D287" s="22">
        <v>1516.9940136718749</v>
      </c>
      <c r="E287" s="17">
        <v>54.792954562177179</v>
      </c>
      <c r="F287" s="17">
        <v>-13.567981963241374</v>
      </c>
      <c r="G287" s="17">
        <v>0.24743360455882185</v>
      </c>
      <c r="H287" s="17">
        <v>2.700900095587409</v>
      </c>
      <c r="I287" s="17">
        <v>42.851305941680891</v>
      </c>
      <c r="J287" s="17">
        <v>3.8865716157291326</v>
      </c>
      <c r="K287" s="17">
        <v>-1</v>
      </c>
      <c r="L287" s="17">
        <v>-1</v>
      </c>
      <c r="M287" s="17">
        <v>-1</v>
      </c>
      <c r="N287" s="17">
        <v>0.16666666666666666</v>
      </c>
      <c r="O287" s="17">
        <v>-1</v>
      </c>
      <c r="P287" s="17">
        <v>-1</v>
      </c>
      <c r="Q287" s="17">
        <v>2.2897656420921915</v>
      </c>
      <c r="R287" s="17">
        <v>-1</v>
      </c>
      <c r="S287" s="17">
        <v>6.4504008580735239E-3</v>
      </c>
      <c r="T287" s="17">
        <v>7.1636005412872156E-4</v>
      </c>
      <c r="U287" s="17">
        <v>-4.1338521296460831E-2</v>
      </c>
      <c r="V287" s="17">
        <v>-0.20753931560122763</v>
      </c>
      <c r="W287" s="17">
        <v>0.15190591715919466</v>
      </c>
      <c r="X287" s="17">
        <v>-0.39366870594218756</v>
      </c>
      <c r="Y287" s="17">
        <v>0</v>
      </c>
      <c r="Z287" s="17">
        <v>24.351762223149009</v>
      </c>
      <c r="AA287" s="17">
        <v>6.0465808021071987E-2</v>
      </c>
      <c r="AB287" s="17">
        <v>0.48254439313356884</v>
      </c>
      <c r="AC287" s="17">
        <v>11.011894997100054</v>
      </c>
      <c r="AD287" s="17">
        <v>-5.1673151620576036E-2</v>
      </c>
      <c r="AE287" s="17">
        <v>-5.1673151620576039E-3</v>
      </c>
      <c r="AF287" s="17">
        <v>38.615614344133796</v>
      </c>
      <c r="AG287" s="17">
        <v>-12.386518135649741</v>
      </c>
      <c r="AH287" s="17">
        <v>-1</v>
      </c>
      <c r="AI287" s="17">
        <v>-1</v>
      </c>
      <c r="AJ287" s="17">
        <v>-1</v>
      </c>
      <c r="AK287" s="17">
        <v>-1</v>
      </c>
      <c r="AL287" s="17">
        <v>-1</v>
      </c>
      <c r="AM287" s="17">
        <v>-1</v>
      </c>
      <c r="AN287" s="17">
        <v>-1</v>
      </c>
      <c r="AO287" s="17">
        <v>-1</v>
      </c>
      <c r="AP287" s="17">
        <v>-1</v>
      </c>
      <c r="AQ287" s="17">
        <v>-1</v>
      </c>
      <c r="AR287" s="17">
        <v>-2.5836575810288018E-2</v>
      </c>
      <c r="AS287" s="17">
        <v>-0.31003890972345638</v>
      </c>
      <c r="AT287" s="17">
        <v>3.5969494173595069</v>
      </c>
      <c r="AU287" s="17">
        <v>-1</v>
      </c>
      <c r="AV287" s="17">
        <v>-1</v>
      </c>
      <c r="AW287" s="17">
        <v>-1</v>
      </c>
      <c r="AX287" s="17">
        <v>-1</v>
      </c>
      <c r="AY287" s="17">
        <v>-5.1673151620576039E-3</v>
      </c>
      <c r="AZ287" s="17">
        <v>0.41272851792076148</v>
      </c>
      <c r="BA287" s="17">
        <v>0.10009199489975137</v>
      </c>
      <c r="BB287" s="17">
        <v>0.15090220488432921</v>
      </c>
      <c r="BC287" s="17">
        <v>2.8584974602850304E-2</v>
      </c>
      <c r="BD287" s="17">
        <v>5.6504139465710868</v>
      </c>
      <c r="BE287" s="17">
        <v>1.4008681047109621</v>
      </c>
      <c r="BF287" s="17">
        <v>-1</v>
      </c>
      <c r="BG287" s="22">
        <v>112.74168752792957</v>
      </c>
    </row>
    <row r="288" spans="1:59" x14ac:dyDescent="0.25">
      <c r="A288">
        <v>744</v>
      </c>
      <c r="B288" t="s">
        <v>342</v>
      </c>
      <c r="C288" s="49">
        <v>0</v>
      </c>
      <c r="D288" s="22">
        <v>1626.7471484375001</v>
      </c>
      <c r="E288" s="17">
        <v>131.56225224021881</v>
      </c>
      <c r="F288" s="17">
        <v>115.15768623802624</v>
      </c>
      <c r="G288" s="17">
        <v>1.1840378172367547</v>
      </c>
      <c r="H288" s="17">
        <v>9.7957910747960071</v>
      </c>
      <c r="I288" s="17">
        <v>111.40404992530966</v>
      </c>
      <c r="J288" s="17">
        <v>22.356392964708913</v>
      </c>
      <c r="K288" s="17">
        <v>-1</v>
      </c>
      <c r="L288" s="17">
        <v>-1</v>
      </c>
      <c r="M288" s="17">
        <v>-1</v>
      </c>
      <c r="N288" s="17">
        <v>0.16666666666666666</v>
      </c>
      <c r="O288" s="17">
        <v>-1</v>
      </c>
      <c r="P288" s="17">
        <v>-1</v>
      </c>
      <c r="Q288" s="17">
        <v>6.7170371370983153</v>
      </c>
      <c r="R288" s="17">
        <v>-1</v>
      </c>
      <c r="S288" s="17">
        <v>2.2563001156236906</v>
      </c>
      <c r="T288" s="17">
        <v>0.23718809483818301</v>
      </c>
      <c r="U288" s="17">
        <v>1.3239316760366546</v>
      </c>
      <c r="V288" s="17">
        <v>1.7614813649377268</v>
      </c>
      <c r="W288" s="17">
        <v>5.2789454276482619</v>
      </c>
      <c r="X288" s="17">
        <v>7.2335376130823992</v>
      </c>
      <c r="Y288" s="17">
        <v>0</v>
      </c>
      <c r="Z288" s="17">
        <v>68.694994221284148</v>
      </c>
      <c r="AA288" s="17">
        <v>2.527651093012905</v>
      </c>
      <c r="AB288" s="17">
        <v>4.4188103954792446</v>
      </c>
      <c r="AC288" s="17">
        <v>56.268555631555195</v>
      </c>
      <c r="AD288" s="17">
        <v>1.6549145950458182</v>
      </c>
      <c r="AE288" s="17">
        <v>0.16549145950458183</v>
      </c>
      <c r="AF288" s="17">
        <v>105.99871822318292</v>
      </c>
      <c r="AG288" s="17">
        <v>105.13006082343055</v>
      </c>
      <c r="AH288" s="17">
        <v>-1</v>
      </c>
      <c r="AI288" s="17">
        <v>-1</v>
      </c>
      <c r="AJ288" s="17">
        <v>-1</v>
      </c>
      <c r="AK288" s="17">
        <v>-1</v>
      </c>
      <c r="AL288" s="17">
        <v>-1</v>
      </c>
      <c r="AM288" s="17">
        <v>-1</v>
      </c>
      <c r="AN288" s="17">
        <v>-1</v>
      </c>
      <c r="AO288" s="17">
        <v>-1</v>
      </c>
      <c r="AP288" s="17">
        <v>-1</v>
      </c>
      <c r="AQ288" s="17">
        <v>-1</v>
      </c>
      <c r="AR288" s="17">
        <v>0.82745729752290909</v>
      </c>
      <c r="AS288" s="17">
        <v>9.9294875702749081</v>
      </c>
      <c r="AT288" s="17">
        <v>16.908333841357383</v>
      </c>
      <c r="AU288" s="17">
        <v>-1</v>
      </c>
      <c r="AV288" s="17">
        <v>-1</v>
      </c>
      <c r="AW288" s="17">
        <v>-1</v>
      </c>
      <c r="AX288" s="17">
        <v>-1</v>
      </c>
      <c r="AY288" s="17">
        <v>0.16549145950458183</v>
      </c>
      <c r="AZ288" s="17">
        <v>-1.0703345285599615</v>
      </c>
      <c r="BA288" s="17">
        <v>1.5831550413804747</v>
      </c>
      <c r="BB288" s="17">
        <v>-0.42933762898224503</v>
      </c>
      <c r="BC288" s="17">
        <v>0.60882480846942422</v>
      </c>
      <c r="BD288" s="17">
        <v>-14.508281337936751</v>
      </c>
      <c r="BE288" s="17">
        <v>21.559563389218823</v>
      </c>
      <c r="BF288" s="17">
        <v>-1</v>
      </c>
      <c r="BG288" s="22">
        <v>1117.4254069524213</v>
      </c>
    </row>
    <row r="289" spans="1:59" x14ac:dyDescent="0.25">
      <c r="A289">
        <v>746</v>
      </c>
      <c r="B289" t="s">
        <v>343</v>
      </c>
      <c r="C289" s="49">
        <v>0</v>
      </c>
      <c r="D289" s="22">
        <v>1491.3351464843749</v>
      </c>
      <c r="E289" s="17">
        <v>55.976561873758286</v>
      </c>
      <c r="F289" s="17">
        <v>-11.583326030733568</v>
      </c>
      <c r="G289" s="17">
        <v>0.26187390332034544</v>
      </c>
      <c r="H289" s="17">
        <v>2.8102871173767725</v>
      </c>
      <c r="I289" s="17">
        <v>43.908232753076987</v>
      </c>
      <c r="J289" s="17">
        <v>4.1713340956977634</v>
      </c>
      <c r="K289" s="17">
        <v>-1</v>
      </c>
      <c r="L289" s="17">
        <v>-1</v>
      </c>
      <c r="M289" s="17">
        <v>-1</v>
      </c>
      <c r="N289" s="17">
        <v>0.16666666666666666</v>
      </c>
      <c r="O289" s="17">
        <v>-1</v>
      </c>
      <c r="P289" s="17">
        <v>-1</v>
      </c>
      <c r="Q289" s="17">
        <v>2.3580240614126367</v>
      </c>
      <c r="R289" s="17">
        <v>-1</v>
      </c>
      <c r="S289" s="17">
        <v>4.1137947219682613E-2</v>
      </c>
      <c r="T289" s="17">
        <v>4.3622143570622579E-3</v>
      </c>
      <c r="U289" s="17">
        <v>-2.0289171664212527E-2</v>
      </c>
      <c r="V289" s="17">
        <v>-0.17718151183553146</v>
      </c>
      <c r="W289" s="17">
        <v>0.23095316175989394</v>
      </c>
      <c r="X289" s="17">
        <v>-0.27607459684931185</v>
      </c>
      <c r="Y289" s="17">
        <v>0</v>
      </c>
      <c r="Z289" s="17">
        <v>25.035433628249567</v>
      </c>
      <c r="AA289" s="17">
        <v>9.8504172714577537E-2</v>
      </c>
      <c r="AB289" s="17">
        <v>0.54323262868632249</v>
      </c>
      <c r="AC289" s="17">
        <v>11.70964938648282</v>
      </c>
      <c r="AD289" s="17">
        <v>-2.5361464580265641E-2</v>
      </c>
      <c r="AE289" s="17">
        <v>-2.5361464580265659E-3</v>
      </c>
      <c r="AF289" s="17">
        <v>39.654507975318907</v>
      </c>
      <c r="AG289" s="17">
        <v>-10.574680769736855</v>
      </c>
      <c r="AH289" s="17">
        <v>-1</v>
      </c>
      <c r="AI289" s="17">
        <v>-1</v>
      </c>
      <c r="AJ289" s="17">
        <v>-1</v>
      </c>
      <c r="AK289" s="17">
        <v>-1</v>
      </c>
      <c r="AL289" s="17">
        <v>-1</v>
      </c>
      <c r="AM289" s="17">
        <v>-1</v>
      </c>
      <c r="AN289" s="17">
        <v>-1</v>
      </c>
      <c r="AO289" s="17">
        <v>-1</v>
      </c>
      <c r="AP289" s="17">
        <v>-1</v>
      </c>
      <c r="AQ289" s="17">
        <v>-1</v>
      </c>
      <c r="AR289" s="17">
        <v>-1.2680732290132821E-2</v>
      </c>
      <c r="AS289" s="17">
        <v>-0.1521687874815939</v>
      </c>
      <c r="AT289" s="17">
        <v>3.802180576273928</v>
      </c>
      <c r="AU289" s="17">
        <v>-1</v>
      </c>
      <c r="AV289" s="17">
        <v>-1</v>
      </c>
      <c r="AW289" s="17">
        <v>-1</v>
      </c>
      <c r="AX289" s="17">
        <v>-1</v>
      </c>
      <c r="AY289" s="17">
        <v>-2.5361464580265659E-3</v>
      </c>
      <c r="AZ289" s="17">
        <v>0.3898630714669975</v>
      </c>
      <c r="BA289" s="17">
        <v>0.1229574413535153</v>
      </c>
      <c r="BB289" s="17">
        <v>0.14195623129062368</v>
      </c>
      <c r="BC289" s="17">
        <v>3.7530948196555843E-2</v>
      </c>
      <c r="BD289" s="17">
        <v>5.339612886090582</v>
      </c>
      <c r="BE289" s="17">
        <v>1.7116691651914675</v>
      </c>
      <c r="BF289" s="17">
        <v>-1</v>
      </c>
      <c r="BG289" s="22">
        <v>394.21692771831175</v>
      </c>
    </row>
    <row r="290" spans="1:59" x14ac:dyDescent="0.25">
      <c r="A290">
        <v>747</v>
      </c>
      <c r="B290" t="s">
        <v>344</v>
      </c>
      <c r="C290" s="49">
        <v>0</v>
      </c>
      <c r="D290" s="22">
        <v>1534.6288085937499</v>
      </c>
      <c r="E290" s="17">
        <v>105.41419474280664</v>
      </c>
      <c r="F290" s="17">
        <v>71.312994736018354</v>
      </c>
      <c r="G290" s="17">
        <v>0.86502511885139444</v>
      </c>
      <c r="H290" s="17">
        <v>7.3792310322611776</v>
      </c>
      <c r="I290" s="17">
        <v>88.054597142677054</v>
      </c>
      <c r="J290" s="17">
        <v>16.065467227372224</v>
      </c>
      <c r="K290" s="17">
        <v>-1</v>
      </c>
      <c r="L290" s="17">
        <v>-1</v>
      </c>
      <c r="M290" s="17">
        <v>-1</v>
      </c>
      <c r="N290" s="17">
        <v>0.16666666666666666</v>
      </c>
      <c r="O290" s="17">
        <v>-1</v>
      </c>
      <c r="P290" s="17">
        <v>-1</v>
      </c>
      <c r="Q290" s="17">
        <v>5.2090833963519518</v>
      </c>
      <c r="R290" s="17">
        <v>-1</v>
      </c>
      <c r="S290" s="17">
        <v>1.4899885629382916</v>
      </c>
      <c r="T290" s="17">
        <v>0.15664448294299621</v>
      </c>
      <c r="U290" s="17">
        <v>0.85891291594474617</v>
      </c>
      <c r="V290" s="17">
        <v>1.0908217715121016</v>
      </c>
      <c r="W290" s="17">
        <v>3.5326467383726676</v>
      </c>
      <c r="X290" s="17">
        <v>4.6356679515559112</v>
      </c>
      <c r="Y290" s="17">
        <v>0</v>
      </c>
      <c r="Z290" s="17">
        <v>53.591438307941814</v>
      </c>
      <c r="AA290" s="17">
        <v>1.6873138144397797</v>
      </c>
      <c r="AB290" s="17">
        <v>3.0780959058652102</v>
      </c>
      <c r="AC290" s="17">
        <v>40.853880752367346</v>
      </c>
      <c r="AD290" s="17">
        <v>1.0736411449309327</v>
      </c>
      <c r="AE290" s="17">
        <v>0.10736411449309327</v>
      </c>
      <c r="AF290" s="17">
        <v>83.04765148328957</v>
      </c>
      <c r="AG290" s="17">
        <v>65.103248589089503</v>
      </c>
      <c r="AH290" s="17">
        <v>-1</v>
      </c>
      <c r="AI290" s="17">
        <v>-1</v>
      </c>
      <c r="AJ290" s="17">
        <v>-1</v>
      </c>
      <c r="AK290" s="17">
        <v>-1</v>
      </c>
      <c r="AL290" s="17">
        <v>-1</v>
      </c>
      <c r="AM290" s="17">
        <v>-1</v>
      </c>
      <c r="AN290" s="17">
        <v>-1</v>
      </c>
      <c r="AO290" s="17">
        <v>-1</v>
      </c>
      <c r="AP290" s="17">
        <v>-1</v>
      </c>
      <c r="AQ290" s="17">
        <v>-1</v>
      </c>
      <c r="AR290" s="17">
        <v>0.53682057246546633</v>
      </c>
      <c r="AS290" s="17">
        <v>6.4418468695855964</v>
      </c>
      <c r="AT290" s="17">
        <v>12.374400930461274</v>
      </c>
      <c r="AU290" s="17">
        <v>-1</v>
      </c>
      <c r="AV290" s="17">
        <v>-1</v>
      </c>
      <c r="AW290" s="17">
        <v>-1</v>
      </c>
      <c r="AX290" s="17">
        <v>-1</v>
      </c>
      <c r="AY290" s="17">
        <v>0.10736411449309327</v>
      </c>
      <c r="AZ290" s="17">
        <v>-0.56519485704311223</v>
      </c>
      <c r="BA290" s="17">
        <v>1.0780153698636252</v>
      </c>
      <c r="BB290" s="17">
        <v>-0.23170465594318385</v>
      </c>
      <c r="BC290" s="17">
        <v>0.41119183543036325</v>
      </c>
      <c r="BD290" s="17">
        <v>-7.6421155748638387</v>
      </c>
      <c r="BE290" s="17">
        <v>14.693397626145902</v>
      </c>
      <c r="BF290" s="17">
        <v>-1</v>
      </c>
      <c r="BG290" s="22">
        <v>735.77472618716865</v>
      </c>
    </row>
    <row r="291" spans="1:59" x14ac:dyDescent="0.25">
      <c r="A291">
        <v>751</v>
      </c>
      <c r="B291" t="s">
        <v>345</v>
      </c>
      <c r="C291" s="49">
        <v>0</v>
      </c>
      <c r="D291" s="22">
        <v>1541.9737500000001</v>
      </c>
      <c r="E291" s="17">
        <v>98.308530763538414</v>
      </c>
      <c r="F291" s="17">
        <v>59.398318277976337</v>
      </c>
      <c r="G291" s="17">
        <v>0.77833427995942861</v>
      </c>
      <c r="H291" s="17">
        <v>6.722537369656294</v>
      </c>
      <c r="I291" s="17">
        <v>81.709446433504979</v>
      </c>
      <c r="J291" s="17">
        <v>14.355925154793074</v>
      </c>
      <c r="K291" s="17">
        <v>-1</v>
      </c>
      <c r="L291" s="17">
        <v>-1</v>
      </c>
      <c r="M291" s="17">
        <v>-1</v>
      </c>
      <c r="N291" s="17">
        <v>0.16666666666666666</v>
      </c>
      <c r="O291" s="17">
        <v>-1</v>
      </c>
      <c r="P291" s="17">
        <v>-1</v>
      </c>
      <c r="Q291" s="17">
        <v>4.7993010414261725</v>
      </c>
      <c r="R291" s="17">
        <v>-1</v>
      </c>
      <c r="S291" s="17">
        <v>1.2817454688823502</v>
      </c>
      <c r="T291" s="17">
        <v>0.13475697401961131</v>
      </c>
      <c r="U291" s="17">
        <v>0.73254532425668017</v>
      </c>
      <c r="V291" s="17">
        <v>0.90857183895681404</v>
      </c>
      <c r="W291" s="17">
        <v>3.0580947876338032</v>
      </c>
      <c r="X291" s="17">
        <v>3.929703889844272</v>
      </c>
      <c r="Y291" s="17">
        <v>0</v>
      </c>
      <c r="Z291" s="17">
        <v>49.487087794603603</v>
      </c>
      <c r="AA291" s="17">
        <v>1.4589544293732477</v>
      </c>
      <c r="AB291" s="17">
        <v>2.713760365595105</v>
      </c>
      <c r="AC291" s="17">
        <v>36.664984500627945</v>
      </c>
      <c r="AD291" s="17">
        <v>0.91568165532085011</v>
      </c>
      <c r="AE291" s="17">
        <v>9.1568165532085022E-2</v>
      </c>
      <c r="AF291" s="17">
        <v>76.810761104890275</v>
      </c>
      <c r="AG291" s="17">
        <v>54.226070507060314</v>
      </c>
      <c r="AH291" s="17">
        <v>-1</v>
      </c>
      <c r="AI291" s="17">
        <v>-1</v>
      </c>
      <c r="AJ291" s="17">
        <v>-1</v>
      </c>
      <c r="AK291" s="17">
        <v>-1</v>
      </c>
      <c r="AL291" s="17">
        <v>-1</v>
      </c>
      <c r="AM291" s="17">
        <v>-1</v>
      </c>
      <c r="AN291" s="17">
        <v>-1</v>
      </c>
      <c r="AO291" s="17">
        <v>-1</v>
      </c>
      <c r="AP291" s="17">
        <v>-1</v>
      </c>
      <c r="AQ291" s="17">
        <v>-1</v>
      </c>
      <c r="AR291" s="17">
        <v>0.45784082766042505</v>
      </c>
      <c r="AS291" s="17">
        <v>5.4940899319251004</v>
      </c>
      <c r="AT291" s="17">
        <v>11.142316911502633</v>
      </c>
      <c r="AU291" s="17">
        <v>-1</v>
      </c>
      <c r="AV291" s="17">
        <v>-1</v>
      </c>
      <c r="AW291" s="17">
        <v>-1</v>
      </c>
      <c r="AX291" s="17">
        <v>-1</v>
      </c>
      <c r="AY291" s="17">
        <v>9.1568165532085022E-2</v>
      </c>
      <c r="AZ291" s="17">
        <v>-0.42792451607220422</v>
      </c>
      <c r="BA291" s="17">
        <v>0.94074502889271749</v>
      </c>
      <c r="BB291" s="17">
        <v>-0.17799842947575578</v>
      </c>
      <c r="BC291" s="17">
        <v>0.35748560896293519</v>
      </c>
      <c r="BD291" s="17">
        <v>-5.7762535794486709</v>
      </c>
      <c r="BE291" s="17">
        <v>12.827535630730733</v>
      </c>
      <c r="BF291" s="17">
        <v>-1</v>
      </c>
      <c r="BG291" s="22">
        <v>364.81476621811936</v>
      </c>
    </row>
    <row r="292" spans="1:59" x14ac:dyDescent="0.25">
      <c r="A292">
        <v>753</v>
      </c>
      <c r="B292" t="s">
        <v>346</v>
      </c>
      <c r="C292" s="49">
        <v>0</v>
      </c>
      <c r="D292" s="22">
        <v>1538.5819628906249</v>
      </c>
      <c r="E292" s="17">
        <v>89.247172872850754</v>
      </c>
      <c r="F292" s="17">
        <v>44.204362040661017</v>
      </c>
      <c r="G292" s="17">
        <v>0.66778349690298799</v>
      </c>
      <c r="H292" s="17">
        <v>5.8851017241246666</v>
      </c>
      <c r="I292" s="17">
        <v>73.617918095842157</v>
      </c>
      <c r="J292" s="17">
        <v>12.17586533293489</v>
      </c>
      <c r="K292" s="17">
        <v>-1</v>
      </c>
      <c r="L292" s="17">
        <v>-1</v>
      </c>
      <c r="M292" s="17">
        <v>-1</v>
      </c>
      <c r="N292" s="17">
        <v>0.16666666666666666</v>
      </c>
      <c r="O292" s="17">
        <v>-1</v>
      </c>
      <c r="P292" s="17">
        <v>-1</v>
      </c>
      <c r="Q292" s="17">
        <v>4.2767341727837751</v>
      </c>
      <c r="R292" s="17">
        <v>-1</v>
      </c>
      <c r="S292" s="17">
        <v>1.0161875690139497</v>
      </c>
      <c r="T292" s="17">
        <v>0.10684535981028943</v>
      </c>
      <c r="U292" s="17">
        <v>0.57139754448399027</v>
      </c>
      <c r="V292" s="17">
        <v>0.67616120579776928</v>
      </c>
      <c r="W292" s="17">
        <v>2.4529317689609633</v>
      </c>
      <c r="X292" s="17">
        <v>3.0294371392919275</v>
      </c>
      <c r="Y292" s="17">
        <v>0</v>
      </c>
      <c r="Z292" s="17">
        <v>44.253095725925021</v>
      </c>
      <c r="AA292" s="17">
        <v>1.1677436260165859</v>
      </c>
      <c r="AB292" s="17">
        <v>2.2491486512899126</v>
      </c>
      <c r="AC292" s="17">
        <v>31.323177145999885</v>
      </c>
      <c r="AD292" s="17">
        <v>0.7142469306049879</v>
      </c>
      <c r="AE292" s="17">
        <v>7.1424693060498784E-2</v>
      </c>
      <c r="AF292" s="17">
        <v>68.85728961952988</v>
      </c>
      <c r="AG292" s="17">
        <v>40.355163617911273</v>
      </c>
      <c r="AH292" s="17">
        <v>-1</v>
      </c>
      <c r="AI292" s="17">
        <v>-1</v>
      </c>
      <c r="AJ292" s="17">
        <v>-1</v>
      </c>
      <c r="AK292" s="17">
        <v>-1</v>
      </c>
      <c r="AL292" s="17">
        <v>-1</v>
      </c>
      <c r="AM292" s="17">
        <v>-1</v>
      </c>
      <c r="AN292" s="17">
        <v>-1</v>
      </c>
      <c r="AO292" s="17">
        <v>-1</v>
      </c>
      <c r="AP292" s="17">
        <v>-1</v>
      </c>
      <c r="AQ292" s="17">
        <v>-1</v>
      </c>
      <c r="AR292" s="17">
        <v>0.35712346530249395</v>
      </c>
      <c r="AS292" s="17">
        <v>4.2854815836299274</v>
      </c>
      <c r="AT292" s="17">
        <v>9.5711260587189066</v>
      </c>
      <c r="AU292" s="17">
        <v>-1</v>
      </c>
      <c r="AV292" s="17">
        <v>-1</v>
      </c>
      <c r="AW292" s="17">
        <v>-1</v>
      </c>
      <c r="AX292" s="17">
        <v>-1</v>
      </c>
      <c r="AY292" s="17">
        <v>7.1424693060498784E-2</v>
      </c>
      <c r="AZ292" s="17">
        <v>-0.25287322024070397</v>
      </c>
      <c r="BA292" s="17">
        <v>0.76569373306121702</v>
      </c>
      <c r="BB292" s="17">
        <v>-0.1095106230723626</v>
      </c>
      <c r="BC292" s="17">
        <v>0.28899780255954199</v>
      </c>
      <c r="BD292" s="17">
        <v>-3.3968498580767212</v>
      </c>
      <c r="BE292" s="17">
        <v>10.44813190935878</v>
      </c>
      <c r="BF292" s="17">
        <v>-1</v>
      </c>
      <c r="BG292" s="22">
        <v>1541.627706759027</v>
      </c>
    </row>
    <row r="293" spans="1:59" x14ac:dyDescent="0.25">
      <c r="A293">
        <v>766</v>
      </c>
      <c r="B293" t="s">
        <v>347</v>
      </c>
      <c r="C293" s="49">
        <v>0</v>
      </c>
      <c r="D293" s="22">
        <v>1491.2496777343749</v>
      </c>
      <c r="E293" s="17">
        <v>78.23732194126643</v>
      </c>
      <c r="F293" s="17">
        <v>25.743200341510562</v>
      </c>
      <c r="G293" s="17">
        <v>0.53346062206408662</v>
      </c>
      <c r="H293" s="17">
        <v>4.8675895881595101</v>
      </c>
      <c r="I293" s="17">
        <v>63.786442297064596</v>
      </c>
      <c r="J293" s="17">
        <v>9.5270202094835952</v>
      </c>
      <c r="K293" s="17">
        <v>-1</v>
      </c>
      <c r="L293" s="17">
        <v>-1</v>
      </c>
      <c r="M293" s="17">
        <v>-1</v>
      </c>
      <c r="N293" s="17">
        <v>0.16666666666666666</v>
      </c>
      <c r="O293" s="17">
        <v>-1</v>
      </c>
      <c r="P293" s="17">
        <v>-1</v>
      </c>
      <c r="Q293" s="17">
        <v>3.6417980633238067</v>
      </c>
      <c r="R293" s="17">
        <v>-1</v>
      </c>
      <c r="S293" s="17">
        <v>0.69352589661047681</v>
      </c>
      <c r="T293" s="17">
        <v>7.2931821087760917E-2</v>
      </c>
      <c r="U293" s="17">
        <v>0.37559763737774393</v>
      </c>
      <c r="V293" s="17">
        <v>0.39377456387670645</v>
      </c>
      <c r="W293" s="17">
        <v>1.7176385926763307</v>
      </c>
      <c r="X293" s="17">
        <v>1.9355831229496889</v>
      </c>
      <c r="Y293" s="17">
        <v>0</v>
      </c>
      <c r="Z293" s="17">
        <v>37.893621445313329</v>
      </c>
      <c r="AA293" s="17">
        <v>0.81391282347000971</v>
      </c>
      <c r="AB293" s="17">
        <v>1.6846299801065343</v>
      </c>
      <c r="AC293" s="17">
        <v>24.832703710430444</v>
      </c>
      <c r="AD293" s="17">
        <v>0.46949704672217996</v>
      </c>
      <c r="AE293" s="17">
        <v>4.6949704672217991E-2</v>
      </c>
      <c r="AF293" s="17">
        <v>59.193557483707664</v>
      </c>
      <c r="AG293" s="17">
        <v>23.501550839592053</v>
      </c>
      <c r="AH293" s="17">
        <v>-1</v>
      </c>
      <c r="AI293" s="17">
        <v>-1</v>
      </c>
      <c r="AJ293" s="17">
        <v>-1</v>
      </c>
      <c r="AK293" s="17">
        <v>-1</v>
      </c>
      <c r="AL293" s="17">
        <v>-1</v>
      </c>
      <c r="AM293" s="17">
        <v>-1</v>
      </c>
      <c r="AN293" s="17">
        <v>-1</v>
      </c>
      <c r="AO293" s="17">
        <v>-1</v>
      </c>
      <c r="AP293" s="17">
        <v>-1</v>
      </c>
      <c r="AQ293" s="17">
        <v>-1</v>
      </c>
      <c r="AR293" s="17">
        <v>0.23474852336108998</v>
      </c>
      <c r="AS293" s="17">
        <v>2.8169822803330793</v>
      </c>
      <c r="AT293" s="17">
        <v>7.6620769644330036</v>
      </c>
      <c r="AU293" s="17">
        <v>-1</v>
      </c>
      <c r="AV293" s="17">
        <v>-1</v>
      </c>
      <c r="AW293" s="17">
        <v>-1</v>
      </c>
      <c r="AX293" s="17">
        <v>-1</v>
      </c>
      <c r="AY293" s="17">
        <v>4.6949704672217991E-2</v>
      </c>
      <c r="AZ293" s="17">
        <v>-4.0180079131449331E-2</v>
      </c>
      <c r="BA293" s="17">
        <v>0.55300059195196227</v>
      </c>
      <c r="BB293" s="17">
        <v>-2.6295662552207888E-2</v>
      </c>
      <c r="BC293" s="17">
        <v>0.20578284203938729</v>
      </c>
      <c r="BD293" s="17">
        <v>-0.50579527283793801</v>
      </c>
      <c r="BE293" s="17">
        <v>7.5570773241199936</v>
      </c>
      <c r="BF293" s="17">
        <v>-1</v>
      </c>
      <c r="BG293" s="22">
        <v>154.12166403065297</v>
      </c>
    </row>
    <row r="294" spans="1:59" x14ac:dyDescent="0.25">
      <c r="A294">
        <v>771</v>
      </c>
      <c r="B294" t="s">
        <v>348</v>
      </c>
      <c r="C294" s="49">
        <v>0</v>
      </c>
      <c r="D294" s="22">
        <v>1447.3456640625</v>
      </c>
      <c r="E294" s="17">
        <v>29.769092267295115</v>
      </c>
      <c r="F294" s="17">
        <v>-55.527638913529806</v>
      </c>
      <c r="G294" s="17">
        <v>-5.7863637330143103E-2</v>
      </c>
      <c r="H294" s="17">
        <v>0.38823630640571682</v>
      </c>
      <c r="I294" s="17">
        <v>20.505726689712503</v>
      </c>
      <c r="J294" s="17">
        <v>-2.1338855204853964</v>
      </c>
      <c r="K294" s="17">
        <v>-1</v>
      </c>
      <c r="L294" s="17">
        <v>-1</v>
      </c>
      <c r="M294" s="17">
        <v>-1</v>
      </c>
      <c r="N294" s="17">
        <v>0.16666666666666666</v>
      </c>
      <c r="O294" s="17">
        <v>-1</v>
      </c>
      <c r="P294" s="17">
        <v>-1</v>
      </c>
      <c r="Q294" s="17">
        <v>0.84664403509618924</v>
      </c>
      <c r="R294" s="17">
        <v>-1</v>
      </c>
      <c r="S294" s="17">
        <v>-0.72691477440492758</v>
      </c>
      <c r="T294" s="17">
        <v>-7.6364404090475638E-2</v>
      </c>
      <c r="U294" s="17">
        <v>-0.48636452057875462</v>
      </c>
      <c r="V294" s="17">
        <v>-0.84936493933199186</v>
      </c>
      <c r="W294" s="17">
        <v>-1.5193133667394418</v>
      </c>
      <c r="X294" s="17">
        <v>-2.8798469880774697</v>
      </c>
      <c r="Y294" s="17">
        <v>0</v>
      </c>
      <c r="Z294" s="17">
        <v>9.8975602857417684</v>
      </c>
      <c r="AA294" s="17">
        <v>-0.74374247178521968</v>
      </c>
      <c r="AB294" s="17">
        <v>-0.80052815511117459</v>
      </c>
      <c r="AC294" s="17">
        <v>-3.740049828451534</v>
      </c>
      <c r="AD294" s="17">
        <v>-0.60795565072344337</v>
      </c>
      <c r="AE294" s="17">
        <v>-6.0795565072344328E-2</v>
      </c>
      <c r="AF294" s="17">
        <v>16.651293144496716</v>
      </c>
      <c r="AG294" s="17">
        <v>-50.692439619659844</v>
      </c>
      <c r="AH294" s="17">
        <v>-1</v>
      </c>
      <c r="AI294" s="17">
        <v>-1</v>
      </c>
      <c r="AJ294" s="17">
        <v>-1</v>
      </c>
      <c r="AK294" s="17">
        <v>-1</v>
      </c>
      <c r="AL294" s="17">
        <v>-1</v>
      </c>
      <c r="AM294" s="17">
        <v>-1</v>
      </c>
      <c r="AN294" s="17">
        <v>-1</v>
      </c>
      <c r="AO294" s="17">
        <v>-1</v>
      </c>
      <c r="AP294" s="17">
        <v>-1</v>
      </c>
      <c r="AQ294" s="17">
        <v>-1</v>
      </c>
      <c r="AR294" s="17">
        <v>-0.30397782536172169</v>
      </c>
      <c r="AS294" s="17">
        <v>-3.6477339043406598</v>
      </c>
      <c r="AT294" s="17">
        <v>-0.74205407564285775</v>
      </c>
      <c r="AU294" s="17">
        <v>-1</v>
      </c>
      <c r="AV294" s="17">
        <v>-1</v>
      </c>
      <c r="AW294" s="17">
        <v>-1</v>
      </c>
      <c r="AX294" s="17">
        <v>-1</v>
      </c>
      <c r="AY294" s="17">
        <v>-6.0795565072344328E-2</v>
      </c>
      <c r="AZ294" s="17">
        <v>0.89615049222881971</v>
      </c>
      <c r="BA294" s="17">
        <v>-0.38332997940830688</v>
      </c>
      <c r="BB294" s="17">
        <v>0.34003825457930414</v>
      </c>
      <c r="BC294" s="17">
        <v>-0.16055107509212452</v>
      </c>
      <c r="BD294" s="17">
        <v>12.221379555239153</v>
      </c>
      <c r="BE294" s="17">
        <v>-5.1700975039571109</v>
      </c>
      <c r="BF294" s="17">
        <v>-1</v>
      </c>
      <c r="BG294" s="22">
        <v>5320.9200090936774</v>
      </c>
    </row>
    <row r="295" spans="1:59" x14ac:dyDescent="0.25">
      <c r="A295">
        <v>772</v>
      </c>
      <c r="B295" t="s">
        <v>2910</v>
      </c>
      <c r="C295" s="49">
        <v>0</v>
      </c>
      <c r="D295" s="22">
        <v>1566.2728906249999</v>
      </c>
      <c r="E295" s="17">
        <v>103.47347616415161</v>
      </c>
      <c r="F295" s="17">
        <v>68.058825382070481</v>
      </c>
      <c r="G295" s="17">
        <v>0.84134787741024275</v>
      </c>
      <c r="H295" s="17">
        <v>7.1998730447148027</v>
      </c>
      <c r="I295" s="17">
        <v>86.321592049615418</v>
      </c>
      <c r="J295" s="17">
        <v>15.598552373119787</v>
      </c>
      <c r="K295" s="17">
        <v>-1</v>
      </c>
      <c r="L295" s="17">
        <v>-1</v>
      </c>
      <c r="M295" s="17">
        <v>-1</v>
      </c>
      <c r="N295" s="17">
        <v>0.16666666666666666</v>
      </c>
      <c r="O295" s="17">
        <v>-1</v>
      </c>
      <c r="P295" s="17">
        <v>-1</v>
      </c>
      <c r="Q295" s="17">
        <v>5.0971625073639846</v>
      </c>
      <c r="R295" s="17">
        <v>-1</v>
      </c>
      <c r="S295" s="17">
        <v>1.4331126337232156</v>
      </c>
      <c r="T295" s="17">
        <v>0.15066650603161605</v>
      </c>
      <c r="U295" s="17">
        <v>0.8243990501547992</v>
      </c>
      <c r="V295" s="17">
        <v>1.0410451663840472</v>
      </c>
      <c r="W295" s="17">
        <v>3.4030357984206847</v>
      </c>
      <c r="X295" s="17">
        <v>4.4428530964735504</v>
      </c>
      <c r="Y295" s="17">
        <v>0</v>
      </c>
      <c r="Z295" s="17">
        <v>52.470446755598786</v>
      </c>
      <c r="AA295" s="17">
        <v>1.6249436682434633</v>
      </c>
      <c r="AB295" s="17">
        <v>2.978587576463553</v>
      </c>
      <c r="AC295" s="17">
        <v>39.709797834356024</v>
      </c>
      <c r="AD295" s="17">
        <v>1.0304988126934991</v>
      </c>
      <c r="AE295" s="17">
        <v>0.1030498812693499</v>
      </c>
      <c r="AF295" s="17">
        <v>81.344214750887133</v>
      </c>
      <c r="AG295" s="17">
        <v>62.132443658160675</v>
      </c>
      <c r="AH295" s="17">
        <v>-1</v>
      </c>
      <c r="AI295" s="17">
        <v>-1</v>
      </c>
      <c r="AJ295" s="17">
        <v>-1</v>
      </c>
      <c r="AK295" s="17">
        <v>-1</v>
      </c>
      <c r="AL295" s="17">
        <v>-1</v>
      </c>
      <c r="AM295" s="17">
        <v>-1</v>
      </c>
      <c r="AN295" s="17">
        <v>-1</v>
      </c>
      <c r="AO295" s="17">
        <v>-1</v>
      </c>
      <c r="AP295" s="17">
        <v>-1</v>
      </c>
      <c r="AQ295" s="17">
        <v>-1</v>
      </c>
      <c r="AR295" s="17">
        <v>0.51524940634674954</v>
      </c>
      <c r="AS295" s="17">
        <v>6.182992876160994</v>
      </c>
      <c r="AT295" s="17">
        <v>12.037890739009292</v>
      </c>
      <c r="AU295" s="17">
        <v>-1</v>
      </c>
      <c r="AV295" s="17">
        <v>-1</v>
      </c>
      <c r="AW295" s="17">
        <v>-1</v>
      </c>
      <c r="AX295" s="17">
        <v>-1</v>
      </c>
      <c r="AY295" s="17">
        <v>0.1030498812693499</v>
      </c>
      <c r="AZ295" s="17">
        <v>-0.52770320224521838</v>
      </c>
      <c r="BA295" s="17">
        <v>1.0405237150657314</v>
      </c>
      <c r="BB295" s="17">
        <v>-0.21703626298245643</v>
      </c>
      <c r="BC295" s="17">
        <v>0.39652344246963578</v>
      </c>
      <c r="BD295" s="17">
        <v>-7.1325061913813563</v>
      </c>
      <c r="BE295" s="17">
        <v>14.183788242663416</v>
      </c>
      <c r="BF295" s="17">
        <v>-1</v>
      </c>
      <c r="BG295" s="22">
        <v>4625.7781837548055</v>
      </c>
    </row>
    <row r="296" spans="1:59" x14ac:dyDescent="0.25">
      <c r="A296">
        <v>773</v>
      </c>
      <c r="B296" t="s">
        <v>349</v>
      </c>
      <c r="C296" s="49">
        <v>0</v>
      </c>
      <c r="D296" s="22">
        <v>1466.4925195312499</v>
      </c>
      <c r="E296" s="17">
        <v>12.04009989576992</v>
      </c>
      <c r="F296" s="17">
        <v>-85.25536156550514</v>
      </c>
      <c r="G296" s="17">
        <v>-0.27416168152151238</v>
      </c>
      <c r="H296" s="17">
        <v>-1.2502477210855316</v>
      </c>
      <c r="I296" s="17">
        <v>4.6742535371255229</v>
      </c>
      <c r="J296" s="17">
        <v>-6.3992797823005168</v>
      </c>
      <c r="K296" s="17">
        <v>-1</v>
      </c>
      <c r="L296" s="17">
        <v>-1</v>
      </c>
      <c r="M296" s="17">
        <v>-1</v>
      </c>
      <c r="N296" s="17">
        <v>0.16666666666666666</v>
      </c>
      <c r="O296" s="17">
        <v>-1</v>
      </c>
      <c r="P296" s="17">
        <v>-1</v>
      </c>
      <c r="Q296" s="17">
        <v>-0.17578374444158529</v>
      </c>
      <c r="R296" s="17">
        <v>-1</v>
      </c>
      <c r="S296" s="17">
        <v>-1.2464918662449487</v>
      </c>
      <c r="T296" s="17">
        <v>-0.13097485004831308</v>
      </c>
      <c r="U296" s="17">
        <v>-0.80165807732198413</v>
      </c>
      <c r="V296" s="17">
        <v>-1.3040877735964436</v>
      </c>
      <c r="W296" s="17">
        <v>-2.703344576080156</v>
      </c>
      <c r="X296" s="17">
        <v>-4.6412631627198149</v>
      </c>
      <c r="Y296" s="17">
        <v>0</v>
      </c>
      <c r="Z296" s="17">
        <v>-0.3430026163801827</v>
      </c>
      <c r="AA296" s="17">
        <v>-1.3135107309687424</v>
      </c>
      <c r="AB296" s="17">
        <v>-1.7095638248205955</v>
      </c>
      <c r="AC296" s="17">
        <v>-14.191558640137041</v>
      </c>
      <c r="AD296" s="17">
        <v>-1.0020725966524804</v>
      </c>
      <c r="AE296" s="17">
        <v>-0.10020725966524802</v>
      </c>
      <c r="AF296" s="17">
        <v>1.0899350133925196</v>
      </c>
      <c r="AG296" s="17">
        <v>-77.831551151341912</v>
      </c>
      <c r="AH296" s="17">
        <v>-1</v>
      </c>
      <c r="AI296" s="17">
        <v>-1</v>
      </c>
      <c r="AJ296" s="17">
        <v>-1</v>
      </c>
      <c r="AK296" s="17">
        <v>-1</v>
      </c>
      <c r="AL296" s="17">
        <v>-1</v>
      </c>
      <c r="AM296" s="17">
        <v>-1</v>
      </c>
      <c r="AN296" s="17">
        <v>-1</v>
      </c>
      <c r="AO296" s="17">
        <v>-1</v>
      </c>
      <c r="AP296" s="17">
        <v>-1</v>
      </c>
      <c r="AQ296" s="17">
        <v>-1</v>
      </c>
      <c r="AR296" s="17">
        <v>-0.50103629832624019</v>
      </c>
      <c r="AS296" s="17">
        <v>-6.0124355799148814</v>
      </c>
      <c r="AT296" s="17">
        <v>-3.8161662538893459</v>
      </c>
      <c r="AU296" s="17">
        <v>-1</v>
      </c>
      <c r="AV296" s="17">
        <v>-1</v>
      </c>
      <c r="AW296" s="17">
        <v>-1</v>
      </c>
      <c r="AX296" s="17">
        <v>-1</v>
      </c>
      <c r="AY296" s="17">
        <v>-0.10020725966524802</v>
      </c>
      <c r="AZ296" s="17">
        <v>1.2386469619479676</v>
      </c>
      <c r="BA296" s="17">
        <v>-0.72582644912745509</v>
      </c>
      <c r="BB296" s="17">
        <v>0.47403801619517677</v>
      </c>
      <c r="BC296" s="17">
        <v>-0.29455083670799709</v>
      </c>
      <c r="BD296" s="17">
        <v>16.876799960643822</v>
      </c>
      <c r="BE296" s="17">
        <v>-9.8255179093617855</v>
      </c>
      <c r="BF296" s="17">
        <v>-1</v>
      </c>
      <c r="BG296" s="22">
        <v>36.38727896144178</v>
      </c>
    </row>
    <row r="297" spans="1:59" x14ac:dyDescent="0.25">
      <c r="A297">
        <v>781</v>
      </c>
      <c r="B297" t="s">
        <v>350</v>
      </c>
      <c r="C297" s="49">
        <v>0</v>
      </c>
      <c r="D297" s="22">
        <v>1529.99759765625</v>
      </c>
      <c r="E297" s="17">
        <v>88.247292143841747</v>
      </c>
      <c r="F297" s="17">
        <v>42.527776232841788</v>
      </c>
      <c r="G297" s="17">
        <v>0.65558470739610963</v>
      </c>
      <c r="H297" s="17">
        <v>5.7926944079306093</v>
      </c>
      <c r="I297" s="17">
        <v>72.725053764617158</v>
      </c>
      <c r="J297" s="17">
        <v>11.935305382620713</v>
      </c>
      <c r="K297" s="17">
        <v>-1</v>
      </c>
      <c r="L297" s="17">
        <v>-1</v>
      </c>
      <c r="M297" s="17">
        <v>-1</v>
      </c>
      <c r="N297" s="17">
        <v>0.16666666666666666</v>
      </c>
      <c r="O297" s="17">
        <v>-1</v>
      </c>
      <c r="P297" s="17">
        <v>-1</v>
      </c>
      <c r="Q297" s="17">
        <v>4.2190712322093731</v>
      </c>
      <c r="R297" s="17">
        <v>-1</v>
      </c>
      <c r="S297" s="17">
        <v>0.9868844303764841</v>
      </c>
      <c r="T297" s="17">
        <v>0.10376543674576552</v>
      </c>
      <c r="U297" s="17">
        <v>0.55361560038012814</v>
      </c>
      <c r="V297" s="17">
        <v>0.65051572130020541</v>
      </c>
      <c r="W297" s="17">
        <v>2.3861547088801855</v>
      </c>
      <c r="X297" s="17">
        <v>2.9300966888093423</v>
      </c>
      <c r="Y297" s="17">
        <v>0</v>
      </c>
      <c r="Z297" s="17">
        <v>43.675547871796446</v>
      </c>
      <c r="AA297" s="17">
        <v>1.1356098030434534</v>
      </c>
      <c r="AB297" s="17">
        <v>2.1978808054317307</v>
      </c>
      <c r="AC297" s="17">
        <v>30.733732352360267</v>
      </c>
      <c r="AD297" s="17">
        <v>0.69201950047516014</v>
      </c>
      <c r="AE297" s="17">
        <v>6.9201950047516017E-2</v>
      </c>
      <c r="AF297" s="17">
        <v>67.979659250784906</v>
      </c>
      <c r="AG297" s="17">
        <v>38.824570448581575</v>
      </c>
      <c r="AH297" s="17">
        <v>-1</v>
      </c>
      <c r="AI297" s="17">
        <v>-1</v>
      </c>
      <c r="AJ297" s="17">
        <v>-1</v>
      </c>
      <c r="AK297" s="17">
        <v>-1</v>
      </c>
      <c r="AL297" s="17">
        <v>-1</v>
      </c>
      <c r="AM297" s="17">
        <v>-1</v>
      </c>
      <c r="AN297" s="17">
        <v>-1</v>
      </c>
      <c r="AO297" s="17">
        <v>-1</v>
      </c>
      <c r="AP297" s="17">
        <v>-1</v>
      </c>
      <c r="AQ297" s="17">
        <v>-1</v>
      </c>
      <c r="AR297" s="17">
        <v>0.34600975023758007</v>
      </c>
      <c r="AS297" s="17">
        <v>4.1521170028509609</v>
      </c>
      <c r="AT297" s="17">
        <v>9.3977521037062495</v>
      </c>
      <c r="AU297" s="17">
        <v>-1</v>
      </c>
      <c r="AV297" s="17">
        <v>-1</v>
      </c>
      <c r="AW297" s="17">
        <v>-1</v>
      </c>
      <c r="AX297" s="17">
        <v>-1</v>
      </c>
      <c r="AY297" s="17">
        <v>6.9201950047516017E-2</v>
      </c>
      <c r="AZ297" s="17">
        <v>-0.23355708468999931</v>
      </c>
      <c r="BA297" s="17">
        <v>0.74637759751051225</v>
      </c>
      <c r="BB297" s="17">
        <v>-0.1019532968282212</v>
      </c>
      <c r="BC297" s="17">
        <v>0.28144047631540059</v>
      </c>
      <c r="BD297" s="17">
        <v>-3.1342931909377789</v>
      </c>
      <c r="BE297" s="17">
        <v>10.185575242219837</v>
      </c>
      <c r="BF297" s="17">
        <v>-1</v>
      </c>
      <c r="BG297" s="22">
        <v>3913.0716318300065</v>
      </c>
    </row>
    <row r="298" spans="1:59" x14ac:dyDescent="0.25">
      <c r="A298">
        <v>801</v>
      </c>
      <c r="B298" t="s">
        <v>351</v>
      </c>
      <c r="C298" s="49">
        <v>0</v>
      </c>
      <c r="D298" s="22">
        <v>1542.975302734375</v>
      </c>
      <c r="E298" s="17">
        <v>79.692183293463984</v>
      </c>
      <c r="F298" s="17">
        <v>28.182691197441613</v>
      </c>
      <c r="G298" s="17">
        <v>0.5512102864813021</v>
      </c>
      <c r="H298" s="17">
        <v>5.0020454578353659</v>
      </c>
      <c r="I298" s="17">
        <v>65.085591056079522</v>
      </c>
      <c r="J298" s="17">
        <v>9.8770433316869166</v>
      </c>
      <c r="K298" s="17">
        <v>-1</v>
      </c>
      <c r="L298" s="17">
        <v>-1</v>
      </c>
      <c r="M298" s="17">
        <v>-1</v>
      </c>
      <c r="N298" s="17">
        <v>0.16666666666666666</v>
      </c>
      <c r="O298" s="17">
        <v>-1</v>
      </c>
      <c r="P298" s="17">
        <v>-1</v>
      </c>
      <c r="Q298" s="17">
        <v>3.725699654045441</v>
      </c>
      <c r="R298" s="17">
        <v>-1</v>
      </c>
      <c r="S298" s="17">
        <v>0.73616298588010365</v>
      </c>
      <c r="T298" s="17">
        <v>7.7413216622565159E-2</v>
      </c>
      <c r="U298" s="17">
        <v>0.40147098656138813</v>
      </c>
      <c r="V298" s="17">
        <v>0.43108963873655182</v>
      </c>
      <c r="W298" s="17">
        <v>1.8148015453228807</v>
      </c>
      <c r="X298" s="17">
        <v>2.080126944951592</v>
      </c>
      <c r="Y298" s="17">
        <v>0</v>
      </c>
      <c r="Z298" s="17">
        <v>38.733973726979052</v>
      </c>
      <c r="AA298" s="17">
        <v>0.86066865722660579</v>
      </c>
      <c r="AB298" s="17">
        <v>1.759226484855072</v>
      </c>
      <c r="AC298" s="17">
        <v>25.690366454236198</v>
      </c>
      <c r="AD298" s="17">
        <v>0.50183873320173522</v>
      </c>
      <c r="AE298" s="17">
        <v>5.0183873320173517E-2</v>
      </c>
      <c r="AF298" s="17">
        <v>60.470540295715118</v>
      </c>
      <c r="AG298" s="17">
        <v>25.728617312012609</v>
      </c>
      <c r="AH298" s="17">
        <v>-1</v>
      </c>
      <c r="AI298" s="17">
        <v>-1</v>
      </c>
      <c r="AJ298" s="17">
        <v>-1</v>
      </c>
      <c r="AK298" s="17">
        <v>-1</v>
      </c>
      <c r="AL298" s="17">
        <v>-1</v>
      </c>
      <c r="AM298" s="17">
        <v>-1</v>
      </c>
      <c r="AN298" s="17">
        <v>-1</v>
      </c>
      <c r="AO298" s="17">
        <v>-1</v>
      </c>
      <c r="AP298" s="17">
        <v>-1</v>
      </c>
      <c r="AQ298" s="17">
        <v>-1</v>
      </c>
      <c r="AR298" s="17">
        <v>0.25091936660086761</v>
      </c>
      <c r="AS298" s="17">
        <v>3.0110323992104111</v>
      </c>
      <c r="AT298" s="17">
        <v>7.9143421189735346</v>
      </c>
      <c r="AU298" s="17">
        <v>-1</v>
      </c>
      <c r="AV298" s="17">
        <v>-1</v>
      </c>
      <c r="AW298" s="17">
        <v>-1</v>
      </c>
      <c r="AX298" s="17">
        <v>-1</v>
      </c>
      <c r="AY298" s="17">
        <v>5.0183873320173517E-2</v>
      </c>
      <c r="AZ298" s="17">
        <v>-6.8285730406859424E-2</v>
      </c>
      <c r="BA298" s="17">
        <v>0.58110624322737237</v>
      </c>
      <c r="BB298" s="17">
        <v>-3.7291835955256661E-2</v>
      </c>
      <c r="BC298" s="17">
        <v>0.21677901544243611</v>
      </c>
      <c r="BD298" s="17">
        <v>-0.88782438561105881</v>
      </c>
      <c r="BE298" s="17">
        <v>7.9391064368931143</v>
      </c>
      <c r="BF298" s="17">
        <v>-1</v>
      </c>
      <c r="BG298" s="22">
        <v>846.38662382285406</v>
      </c>
    </row>
    <row r="299" spans="1:59" x14ac:dyDescent="0.25">
      <c r="A299">
        <v>806</v>
      </c>
      <c r="B299" t="s">
        <v>352</v>
      </c>
      <c r="C299" s="49">
        <v>0</v>
      </c>
      <c r="D299" s="22">
        <v>1495.9834570312501</v>
      </c>
      <c r="E299" s="17">
        <v>-35.369685740972599</v>
      </c>
      <c r="F299" s="17">
        <v>-164.75141688911853</v>
      </c>
      <c r="G299" s="17">
        <v>-0.85257266472152882</v>
      </c>
      <c r="H299" s="17">
        <v>-5.6317813629720241</v>
      </c>
      <c r="I299" s="17">
        <v>-37.661302412658181</v>
      </c>
      <c r="J299" s="17">
        <v>-17.805535894951202</v>
      </c>
      <c r="K299" s="17">
        <v>-1</v>
      </c>
      <c r="L299" s="17">
        <v>-1</v>
      </c>
      <c r="M299" s="17">
        <v>-1</v>
      </c>
      <c r="N299" s="17">
        <v>0.16666666666666666</v>
      </c>
      <c r="O299" s="17">
        <v>-1</v>
      </c>
      <c r="P299" s="17">
        <v>-1</v>
      </c>
      <c r="Q299" s="17">
        <v>-2.9098974967149451</v>
      </c>
      <c r="R299" s="17">
        <v>-1</v>
      </c>
      <c r="S299" s="17">
        <v>-2.6359131051790343</v>
      </c>
      <c r="T299" s="17">
        <v>-0.27701076016277221</v>
      </c>
      <c r="U299" s="17">
        <v>-1.644796797481334</v>
      </c>
      <c r="V299" s="17">
        <v>-2.5200797287418912</v>
      </c>
      <c r="W299" s="17">
        <v>-5.8696083233766485</v>
      </c>
      <c r="X299" s="17">
        <v>-9.3515344238778244</v>
      </c>
      <c r="Y299" s="17">
        <v>0</v>
      </c>
      <c r="Z299" s="17">
        <v>-27.72768877423275</v>
      </c>
      <c r="AA299" s="17">
        <v>-2.8371501157933467</v>
      </c>
      <c r="AB299" s="17">
        <v>-4.140451341377676</v>
      </c>
      <c r="AC299" s="17">
        <v>-42.140343430544625</v>
      </c>
      <c r="AD299" s="17">
        <v>-2.0559959968516677</v>
      </c>
      <c r="AE299" s="17">
        <v>-0.20559959968516675</v>
      </c>
      <c r="AF299" s="17">
        <v>-40.523295888390656</v>
      </c>
      <c r="AG299" s="17">
        <v>-150.40530114940822</v>
      </c>
      <c r="AH299" s="17">
        <v>-1</v>
      </c>
      <c r="AI299" s="17">
        <v>-1</v>
      </c>
      <c r="AJ299" s="17">
        <v>-1</v>
      </c>
      <c r="AK299" s="17">
        <v>-1</v>
      </c>
      <c r="AL299" s="17">
        <v>-1</v>
      </c>
      <c r="AM299" s="17">
        <v>-1</v>
      </c>
      <c r="AN299" s="17">
        <v>-1</v>
      </c>
      <c r="AO299" s="17">
        <v>-1</v>
      </c>
      <c r="AP299" s="17">
        <v>-1</v>
      </c>
      <c r="AQ299" s="17">
        <v>-1</v>
      </c>
      <c r="AR299" s="17">
        <v>-1.0279979984258338</v>
      </c>
      <c r="AS299" s="17">
        <v>-12.335975981110007</v>
      </c>
      <c r="AT299" s="17">
        <v>-12.036768775443008</v>
      </c>
      <c r="AU299" s="17">
        <v>-1</v>
      </c>
      <c r="AV299" s="17">
        <v>-1</v>
      </c>
      <c r="AW299" s="17">
        <v>-1</v>
      </c>
      <c r="AX299" s="17">
        <v>-1</v>
      </c>
      <c r="AY299" s="17">
        <v>-0.20559959968516675</v>
      </c>
      <c r="AZ299" s="17">
        <v>2.1545300460202177</v>
      </c>
      <c r="BA299" s="17">
        <v>-1.6417095331997054</v>
      </c>
      <c r="BB299" s="17">
        <v>0.83237197226290061</v>
      </c>
      <c r="BC299" s="17">
        <v>-0.65288479277572076</v>
      </c>
      <c r="BD299" s="17">
        <v>29.326040100407329</v>
      </c>
      <c r="BE299" s="17">
        <v>-22.274758049125307</v>
      </c>
      <c r="BF299" s="17">
        <v>-1</v>
      </c>
      <c r="BG299" s="22">
        <v>134.76339796023183</v>
      </c>
    </row>
    <row r="300" spans="1:59" x14ac:dyDescent="0.25">
      <c r="A300">
        <v>810</v>
      </c>
      <c r="B300" t="s">
        <v>353</v>
      </c>
      <c r="C300" s="49">
        <v>0</v>
      </c>
      <c r="D300" s="22">
        <v>1506.448271484375</v>
      </c>
      <c r="E300" s="17">
        <v>67.841335709353245</v>
      </c>
      <c r="F300" s="17">
        <v>8.311358253720087</v>
      </c>
      <c r="G300" s="17">
        <v>0.40662704673835159</v>
      </c>
      <c r="H300" s="17">
        <v>3.9068098081215492</v>
      </c>
      <c r="I300" s="17">
        <v>54.50312977279853</v>
      </c>
      <c r="J300" s="17">
        <v>7.0258639626835011</v>
      </c>
      <c r="K300" s="17">
        <v>-1</v>
      </c>
      <c r="L300" s="17">
        <v>-1</v>
      </c>
      <c r="M300" s="17">
        <v>-1</v>
      </c>
      <c r="N300" s="17">
        <v>0.16666666666666666</v>
      </c>
      <c r="O300" s="17">
        <v>-1</v>
      </c>
      <c r="P300" s="17">
        <v>-1</v>
      </c>
      <c r="Q300" s="17">
        <v>3.0422634199296401</v>
      </c>
      <c r="R300" s="17">
        <v>-1</v>
      </c>
      <c r="S300" s="17">
        <v>0.38885453232799194</v>
      </c>
      <c r="T300" s="17">
        <v>4.0909163939565882E-2</v>
      </c>
      <c r="U300" s="17">
        <v>0.19071474013096895</v>
      </c>
      <c r="V300" s="17">
        <v>0.1271326574848716</v>
      </c>
      <c r="W300" s="17">
        <v>1.0233423860723092</v>
      </c>
      <c r="X300" s="17">
        <v>0.90271797661110531</v>
      </c>
      <c r="Y300" s="17">
        <v>0</v>
      </c>
      <c r="Z300" s="17">
        <v>31.88872569565477</v>
      </c>
      <c r="AA300" s="17">
        <v>0.47981019351081666</v>
      </c>
      <c r="AB300" s="17">
        <v>1.1515865838109038</v>
      </c>
      <c r="AC300" s="17">
        <v>18.704112788167308</v>
      </c>
      <c r="AD300" s="17">
        <v>0.2383934251637112</v>
      </c>
      <c r="AE300" s="17">
        <v>2.3839342516371119E-2</v>
      </c>
      <c r="AF300" s="17">
        <v>50.068635915087683</v>
      </c>
      <c r="AG300" s="17">
        <v>7.5876272551435253</v>
      </c>
      <c r="AH300" s="17">
        <v>-1</v>
      </c>
      <c r="AI300" s="17">
        <v>-1</v>
      </c>
      <c r="AJ300" s="17">
        <v>-1</v>
      </c>
      <c r="AK300" s="17">
        <v>-1</v>
      </c>
      <c r="AL300" s="17">
        <v>-1</v>
      </c>
      <c r="AM300" s="17">
        <v>-1</v>
      </c>
      <c r="AN300" s="17">
        <v>-1</v>
      </c>
      <c r="AO300" s="17">
        <v>-1</v>
      </c>
      <c r="AP300" s="17">
        <v>-1</v>
      </c>
      <c r="AQ300" s="17">
        <v>-1</v>
      </c>
      <c r="AR300" s="17">
        <v>0.1191967125818556</v>
      </c>
      <c r="AS300" s="17">
        <v>1.4303605509822672</v>
      </c>
      <c r="AT300" s="17">
        <v>5.8594687162769477</v>
      </c>
      <c r="AU300" s="17">
        <v>-1</v>
      </c>
      <c r="AV300" s="17">
        <v>-1</v>
      </c>
      <c r="AW300" s="17">
        <v>-1</v>
      </c>
      <c r="AX300" s="17">
        <v>-1</v>
      </c>
      <c r="AY300" s="17">
        <v>2.3839342516371119E-2</v>
      </c>
      <c r="AZ300" s="17">
        <v>0.16065415380543474</v>
      </c>
      <c r="BA300" s="17">
        <v>0.35216635901507815</v>
      </c>
      <c r="BB300" s="17">
        <v>5.2279568777671509E-2</v>
      </c>
      <c r="BC300" s="17">
        <v>0.12720761070950795</v>
      </c>
      <c r="BD300" s="17">
        <v>2.224065817073007</v>
      </c>
      <c r="BE300" s="17">
        <v>4.827216234209045</v>
      </c>
      <c r="BF300" s="17">
        <v>-1</v>
      </c>
      <c r="BG300" s="22">
        <v>1937.9130676106247</v>
      </c>
    </row>
    <row r="301" spans="1:59" x14ac:dyDescent="0.25">
      <c r="A301">
        <v>811</v>
      </c>
      <c r="B301" t="s">
        <v>354</v>
      </c>
      <c r="C301" s="49">
        <v>0</v>
      </c>
      <c r="D301" s="22">
        <v>1479.9702734375001</v>
      </c>
      <c r="E301" s="17">
        <v>41.439848057668272</v>
      </c>
      <c r="F301" s="17">
        <v>-35.958281332194147</v>
      </c>
      <c r="G301" s="17">
        <v>8.4522438471165695E-2</v>
      </c>
      <c r="H301" s="17">
        <v>1.4668281716710045</v>
      </c>
      <c r="I301" s="17">
        <v>30.927371253249348</v>
      </c>
      <c r="J301" s="17">
        <v>0.67396580778615878</v>
      </c>
      <c r="K301" s="17">
        <v>-1</v>
      </c>
      <c r="L301" s="17">
        <v>-1</v>
      </c>
      <c r="M301" s="17">
        <v>-1</v>
      </c>
      <c r="N301" s="17">
        <v>0.16666666666666666</v>
      </c>
      <c r="O301" s="17">
        <v>-1</v>
      </c>
      <c r="P301" s="17">
        <v>-1</v>
      </c>
      <c r="Q301" s="17">
        <v>1.5196944080798125</v>
      </c>
      <c r="R301" s="17">
        <v>-1</v>
      </c>
      <c r="S301" s="17">
        <v>-0.38488420515066901</v>
      </c>
      <c r="T301" s="17">
        <v>-4.0415086440537359E-2</v>
      </c>
      <c r="U301" s="17">
        <v>-0.27881103835500237</v>
      </c>
      <c r="V301" s="17">
        <v>-0.550027050308455</v>
      </c>
      <c r="W301" s="17">
        <v>-0.73988164254343858</v>
      </c>
      <c r="X301" s="17">
        <v>-1.7203305537153504</v>
      </c>
      <c r="Y301" s="17">
        <v>0</v>
      </c>
      <c r="Z301" s="17">
        <v>16.638784280996873</v>
      </c>
      <c r="AA301" s="17">
        <v>-0.36867173619637744</v>
      </c>
      <c r="AB301" s="17">
        <v>-0.20212227373934588</v>
      </c>
      <c r="AC301" s="17">
        <v>3.1400370047981561</v>
      </c>
      <c r="AD301" s="17">
        <v>-0.34851379794375292</v>
      </c>
      <c r="AE301" s="17">
        <v>-3.4851379794375296E-2</v>
      </c>
      <c r="AF301" s="17">
        <v>26.895124644269135</v>
      </c>
      <c r="AG301" s="17">
        <v>-32.827129712782529</v>
      </c>
      <c r="AH301" s="17">
        <v>-1</v>
      </c>
      <c r="AI301" s="17">
        <v>-1</v>
      </c>
      <c r="AJ301" s="17">
        <v>-1</v>
      </c>
      <c r="AK301" s="17">
        <v>-1</v>
      </c>
      <c r="AL301" s="17">
        <v>-1</v>
      </c>
      <c r="AM301" s="17">
        <v>-1</v>
      </c>
      <c r="AN301" s="17">
        <v>-1</v>
      </c>
      <c r="AO301" s="17">
        <v>-1</v>
      </c>
      <c r="AP301" s="17">
        <v>-1</v>
      </c>
      <c r="AQ301" s="17">
        <v>-1</v>
      </c>
      <c r="AR301" s="17">
        <v>-0.17425689897187646</v>
      </c>
      <c r="AS301" s="17">
        <v>-2.091082787662518</v>
      </c>
      <c r="AT301" s="17">
        <v>1.2815923760387267</v>
      </c>
      <c r="AU301" s="17">
        <v>-1</v>
      </c>
      <c r="AV301" s="17">
        <v>-1</v>
      </c>
      <c r="AW301" s="17">
        <v>-1</v>
      </c>
      <c r="AX301" s="17">
        <v>-1</v>
      </c>
      <c r="AY301" s="17">
        <v>-3.4851379794375296E-2</v>
      </c>
      <c r="AZ301" s="17">
        <v>0.67068970047073506</v>
      </c>
      <c r="BA301" s="17">
        <v>-0.15786918765022218</v>
      </c>
      <c r="BB301" s="17">
        <v>0.25182802463420939</v>
      </c>
      <c r="BC301" s="17">
        <v>-7.2340845147029834E-2</v>
      </c>
      <c r="BD301" s="17">
        <v>9.1567792940160828</v>
      </c>
      <c r="BE301" s="17">
        <v>-2.1054972427340388</v>
      </c>
      <c r="BF301" s="17">
        <v>-1</v>
      </c>
      <c r="BG301" s="22">
        <v>2557.3298977786017</v>
      </c>
    </row>
    <row r="302" spans="1:59" x14ac:dyDescent="0.25">
      <c r="A302">
        <v>812</v>
      </c>
      <c r="B302" t="s">
        <v>355</v>
      </c>
      <c r="C302" s="49">
        <v>0</v>
      </c>
      <c r="D302" s="22">
        <v>1550.5961035156251</v>
      </c>
      <c r="E302" s="17">
        <v>108.63668669289996</v>
      </c>
      <c r="F302" s="17">
        <v>76.716423477657301</v>
      </c>
      <c r="G302" s="17">
        <v>0.90434030899988294</v>
      </c>
      <c r="H302" s="17">
        <v>7.6770483857971463</v>
      </c>
      <c r="I302" s="17">
        <v>90.932188475745065</v>
      </c>
      <c r="J302" s="17">
        <v>16.840762200974321</v>
      </c>
      <c r="K302" s="17">
        <v>-1</v>
      </c>
      <c r="L302" s="17">
        <v>-1</v>
      </c>
      <c r="M302" s="17">
        <v>-1</v>
      </c>
      <c r="N302" s="17">
        <v>0.16666666666666666</v>
      </c>
      <c r="O302" s="17">
        <v>-1</v>
      </c>
      <c r="P302" s="17">
        <v>-1</v>
      </c>
      <c r="Q302" s="17">
        <v>5.3949239235555186</v>
      </c>
      <c r="R302" s="17">
        <v>-1</v>
      </c>
      <c r="S302" s="17">
        <v>1.5844289553091817</v>
      </c>
      <c r="T302" s="17">
        <v>0.16657069413437692</v>
      </c>
      <c r="U302" s="17">
        <v>0.91622192297851346</v>
      </c>
      <c r="V302" s="17">
        <v>1.1734739968745713</v>
      </c>
      <c r="W302" s="17">
        <v>3.7478609457456638</v>
      </c>
      <c r="X302" s="17">
        <v>4.9558299395922782</v>
      </c>
      <c r="Y302" s="17">
        <v>0</v>
      </c>
      <c r="Z302" s="17">
        <v>55.452803625550843</v>
      </c>
      <c r="AA302" s="17">
        <v>1.7908771523983722</v>
      </c>
      <c r="AB302" s="17">
        <v>3.243325833579048</v>
      </c>
      <c r="AC302" s="17">
        <v>42.75358843491334</v>
      </c>
      <c r="AD302" s="17">
        <v>1.1452774037231417</v>
      </c>
      <c r="AE302" s="17">
        <v>0.11452774037231418</v>
      </c>
      <c r="AF302" s="17">
        <v>85.876145639028678</v>
      </c>
      <c r="AG302" s="17">
        <v>70.036161109487082</v>
      </c>
      <c r="AH302" s="17">
        <v>-1</v>
      </c>
      <c r="AI302" s="17">
        <v>-1</v>
      </c>
      <c r="AJ302" s="17">
        <v>-1</v>
      </c>
      <c r="AK302" s="17">
        <v>-1</v>
      </c>
      <c r="AL302" s="17">
        <v>-1</v>
      </c>
      <c r="AM302" s="17">
        <v>-1</v>
      </c>
      <c r="AN302" s="17">
        <v>-1</v>
      </c>
      <c r="AO302" s="17">
        <v>-1</v>
      </c>
      <c r="AP302" s="17">
        <v>-1</v>
      </c>
      <c r="AQ302" s="17">
        <v>-1</v>
      </c>
      <c r="AR302" s="17">
        <v>0.57263870186157084</v>
      </c>
      <c r="AS302" s="17">
        <v>6.8716644223388501</v>
      </c>
      <c r="AT302" s="17">
        <v>12.933163749040506</v>
      </c>
      <c r="AU302" s="17">
        <v>-1</v>
      </c>
      <c r="AV302" s="17">
        <v>-1</v>
      </c>
      <c r="AW302" s="17">
        <v>-1</v>
      </c>
      <c r="AX302" s="17">
        <v>-1</v>
      </c>
      <c r="AY302" s="17">
        <v>0.11452774037231418</v>
      </c>
      <c r="AZ302" s="17">
        <v>-0.62744837340075832</v>
      </c>
      <c r="BA302" s="17">
        <v>1.1402688862212715</v>
      </c>
      <c r="BB302" s="17">
        <v>-0.25606098393253501</v>
      </c>
      <c r="BC302" s="17">
        <v>0.43554816341971431</v>
      </c>
      <c r="BD302" s="17">
        <v>-8.488303246804616</v>
      </c>
      <c r="BE302" s="17">
        <v>15.53958529808668</v>
      </c>
      <c r="BF302" s="17">
        <v>-1</v>
      </c>
      <c r="BG302" s="22">
        <v>2633.0784475575651</v>
      </c>
    </row>
    <row r="303" spans="1:59" x14ac:dyDescent="0.25">
      <c r="A303">
        <v>815</v>
      </c>
      <c r="B303" t="s">
        <v>356</v>
      </c>
      <c r="C303" s="49">
        <v>0</v>
      </c>
      <c r="D303" s="22">
        <v>1511.3803808593748</v>
      </c>
      <c r="E303" s="17">
        <v>74.270457373123207</v>
      </c>
      <c r="F303" s="17">
        <v>19.091618164222702</v>
      </c>
      <c r="G303" s="17">
        <v>0.48506390387047371</v>
      </c>
      <c r="H303" s="17">
        <v>4.5009785536507012</v>
      </c>
      <c r="I303" s="17">
        <v>60.244147924408992</v>
      </c>
      <c r="J303" s="17">
        <v>8.5726376359126562</v>
      </c>
      <c r="K303" s="17">
        <v>-1</v>
      </c>
      <c r="L303" s="17">
        <v>-1</v>
      </c>
      <c r="M303" s="17">
        <v>-1</v>
      </c>
      <c r="N303" s="17">
        <v>0.16666666666666666</v>
      </c>
      <c r="O303" s="17">
        <v>-1</v>
      </c>
      <c r="P303" s="17">
        <v>-1</v>
      </c>
      <c r="Q303" s="17">
        <v>3.4130297020351037</v>
      </c>
      <c r="R303" s="17">
        <v>-1</v>
      </c>
      <c r="S303" s="17">
        <v>0.57727044831159746</v>
      </c>
      <c r="T303" s="17">
        <v>6.071272602691688E-2</v>
      </c>
      <c r="U303" s="17">
        <v>0.3050506591514246</v>
      </c>
      <c r="V303" s="17">
        <v>0.29203026494709206</v>
      </c>
      <c r="W303" s="17">
        <v>1.4527114409531907</v>
      </c>
      <c r="X303" s="17">
        <v>1.5414660030074698</v>
      </c>
      <c r="Y303" s="17">
        <v>0</v>
      </c>
      <c r="Z303" s="17">
        <v>35.602294037472909</v>
      </c>
      <c r="AA303" s="17">
        <v>0.68642709432965043</v>
      </c>
      <c r="AB303" s="17">
        <v>1.4812331195415578</v>
      </c>
      <c r="AC303" s="17">
        <v>22.494177125281652</v>
      </c>
      <c r="AD303" s="17">
        <v>0.38131332393928075</v>
      </c>
      <c r="AE303" s="17">
        <v>3.8131332393928075E-2</v>
      </c>
      <c r="AF303" s="17">
        <v>55.711701385579396</v>
      </c>
      <c r="AG303" s="17">
        <v>17.429170769147309</v>
      </c>
      <c r="AH303" s="17">
        <v>-1</v>
      </c>
      <c r="AI303" s="17">
        <v>-1</v>
      </c>
      <c r="AJ303" s="17">
        <v>-1</v>
      </c>
      <c r="AK303" s="17">
        <v>-1</v>
      </c>
      <c r="AL303" s="17">
        <v>-1</v>
      </c>
      <c r="AM303" s="17">
        <v>-1</v>
      </c>
      <c r="AN303" s="17">
        <v>-1</v>
      </c>
      <c r="AO303" s="17">
        <v>-1</v>
      </c>
      <c r="AP303" s="17">
        <v>-1</v>
      </c>
      <c r="AQ303" s="17">
        <v>-1</v>
      </c>
      <c r="AR303" s="17">
        <v>0.19065666196964037</v>
      </c>
      <c r="AS303" s="17">
        <v>2.2878799436356845</v>
      </c>
      <c r="AT303" s="17">
        <v>6.9742439267263894</v>
      </c>
      <c r="AU303" s="17">
        <v>-1</v>
      </c>
      <c r="AV303" s="17">
        <v>-1</v>
      </c>
      <c r="AW303" s="17">
        <v>-1</v>
      </c>
      <c r="AX303" s="17">
        <v>-1</v>
      </c>
      <c r="AY303" s="17">
        <v>3.8131332393928075E-2</v>
      </c>
      <c r="AZ303" s="17">
        <v>3.6453554747549466E-2</v>
      </c>
      <c r="BA303" s="17">
        <v>0.47636695807296348</v>
      </c>
      <c r="BB303" s="17">
        <v>3.6868031939778501E-3</v>
      </c>
      <c r="BC303" s="17">
        <v>0.17580037629320161</v>
      </c>
      <c r="BD303" s="17">
        <v>0.53585570590981701</v>
      </c>
      <c r="BE303" s="17">
        <v>6.5154263453722372</v>
      </c>
      <c r="BF303" s="17">
        <v>-1</v>
      </c>
      <c r="BG303" s="22">
        <v>441.05762651004386</v>
      </c>
    </row>
    <row r="304" spans="1:59" x14ac:dyDescent="0.25">
      <c r="A304">
        <v>816</v>
      </c>
      <c r="B304" t="s">
        <v>357</v>
      </c>
      <c r="C304" s="49">
        <v>0</v>
      </c>
      <c r="D304" s="22">
        <v>1503.247060546875</v>
      </c>
      <c r="E304" s="17">
        <v>89.897809322171895</v>
      </c>
      <c r="F304" s="17">
        <v>45.295339999665075</v>
      </c>
      <c r="G304" s="17">
        <v>0.67572142075780406</v>
      </c>
      <c r="H304" s="17">
        <v>5.9452324640774084</v>
      </c>
      <c r="I304" s="17">
        <v>74.198917470407082</v>
      </c>
      <c r="J304" s="17">
        <v>12.332401075029264</v>
      </c>
      <c r="K304" s="17">
        <v>-1</v>
      </c>
      <c r="L304" s="17">
        <v>-1</v>
      </c>
      <c r="M304" s="17">
        <v>-1</v>
      </c>
      <c r="N304" s="17">
        <v>0.16666666666666666</v>
      </c>
      <c r="O304" s="17">
        <v>-1</v>
      </c>
      <c r="P304" s="17">
        <v>-1</v>
      </c>
      <c r="Q304" s="17">
        <v>4.314256258992927</v>
      </c>
      <c r="R304" s="17">
        <v>-1</v>
      </c>
      <c r="S304" s="17">
        <v>1.0352555333459983</v>
      </c>
      <c r="T304" s="17">
        <v>0.10884950905404001</v>
      </c>
      <c r="U304" s="17">
        <v>0.58296850553774604</v>
      </c>
      <c r="V304" s="17">
        <v>0.69284908315205462</v>
      </c>
      <c r="W304" s="17">
        <v>2.4963845408831955</v>
      </c>
      <c r="X304" s="17">
        <v>3.0940793672104654</v>
      </c>
      <c r="Y304" s="17">
        <v>0</v>
      </c>
      <c r="Z304" s="17">
        <v>44.628914235294332</v>
      </c>
      <c r="AA304" s="17">
        <v>1.1886535564470635</v>
      </c>
      <c r="AB304" s="17">
        <v>2.2825093594481465</v>
      </c>
      <c r="AC304" s="17">
        <v>31.706737161187526</v>
      </c>
      <c r="AD304" s="17">
        <v>0.72871063192218266</v>
      </c>
      <c r="AE304" s="17">
        <v>7.2871063192218255E-2</v>
      </c>
      <c r="AF304" s="17">
        <v>69.428376040509903</v>
      </c>
      <c r="AG304" s="17">
        <v>41.351142114301432</v>
      </c>
      <c r="AH304" s="17">
        <v>-1</v>
      </c>
      <c r="AI304" s="17">
        <v>-1</v>
      </c>
      <c r="AJ304" s="17">
        <v>-1</v>
      </c>
      <c r="AK304" s="17">
        <v>-1</v>
      </c>
      <c r="AL304" s="17">
        <v>-1</v>
      </c>
      <c r="AM304" s="17">
        <v>-1</v>
      </c>
      <c r="AN304" s="17">
        <v>-1</v>
      </c>
      <c r="AO304" s="17">
        <v>-1</v>
      </c>
      <c r="AP304" s="17">
        <v>-1</v>
      </c>
      <c r="AQ304" s="17">
        <v>-1</v>
      </c>
      <c r="AR304" s="17">
        <v>0.36435531596109133</v>
      </c>
      <c r="AS304" s="17">
        <v>4.3722637915330953</v>
      </c>
      <c r="AT304" s="17">
        <v>9.683942928993023</v>
      </c>
      <c r="AU304" s="17">
        <v>-1</v>
      </c>
      <c r="AV304" s="17">
        <v>-1</v>
      </c>
      <c r="AW304" s="17">
        <v>-1</v>
      </c>
      <c r="AX304" s="17">
        <v>-1</v>
      </c>
      <c r="AY304" s="17">
        <v>7.2871063192218255E-2</v>
      </c>
      <c r="AZ304" s="17">
        <v>-0.26544250124062158</v>
      </c>
      <c r="BA304" s="17">
        <v>0.77826301406113463</v>
      </c>
      <c r="BB304" s="17">
        <v>-0.11442828152020883</v>
      </c>
      <c r="BC304" s="17">
        <v>0.29391546100738825</v>
      </c>
      <c r="BD304" s="17">
        <v>-3.5676991730967123</v>
      </c>
      <c r="BE304" s="17">
        <v>10.618981224378771</v>
      </c>
      <c r="BF304" s="17">
        <v>-1</v>
      </c>
      <c r="BG304" s="22">
        <v>152.03378973382493</v>
      </c>
    </row>
    <row r="305" spans="1:59" x14ac:dyDescent="0.25">
      <c r="A305">
        <v>818</v>
      </c>
      <c r="B305" t="s">
        <v>358</v>
      </c>
      <c r="C305" s="49">
        <v>0</v>
      </c>
      <c r="D305" s="22">
        <v>1543.0993554687502</v>
      </c>
      <c r="E305" s="17">
        <v>85.82971232223619</v>
      </c>
      <c r="F305" s="17">
        <v>38.474012718276093</v>
      </c>
      <c r="G305" s="17">
        <v>0.62608964213060303</v>
      </c>
      <c r="H305" s="17">
        <v>5.5692656963672862</v>
      </c>
      <c r="I305" s="17">
        <v>70.56622548842833</v>
      </c>
      <c r="J305" s="17">
        <v>11.353663127806584</v>
      </c>
      <c r="K305" s="17">
        <v>-1</v>
      </c>
      <c r="L305" s="17">
        <v>-1</v>
      </c>
      <c r="M305" s="17">
        <v>-1</v>
      </c>
      <c r="N305" s="17">
        <v>0.16666666666666666</v>
      </c>
      <c r="O305" s="17">
        <v>-1</v>
      </c>
      <c r="P305" s="17">
        <v>-1</v>
      </c>
      <c r="Q305" s="17">
        <v>4.0796498416948443</v>
      </c>
      <c r="R305" s="17">
        <v>-1</v>
      </c>
      <c r="S305" s="17">
        <v>0.91603330321268606</v>
      </c>
      <c r="T305" s="17">
        <v>9.6318588699928653E-2</v>
      </c>
      <c r="U305" s="17">
        <v>0.51062120314134651</v>
      </c>
      <c r="V305" s="17">
        <v>0.58850831977936768</v>
      </c>
      <c r="W305" s="17">
        <v>2.2246965786115505</v>
      </c>
      <c r="X305" s="17">
        <v>2.6899045723016703</v>
      </c>
      <c r="Y305" s="17">
        <v>0</v>
      </c>
      <c r="Z305" s="17">
        <v>42.279113279505921</v>
      </c>
      <c r="AA305" s="17">
        <v>1.0579144542313137</v>
      </c>
      <c r="AB305" s="17">
        <v>2.0739219110876332</v>
      </c>
      <c r="AC305" s="17">
        <v>29.308532528311272</v>
      </c>
      <c r="AD305" s="17">
        <v>0.63827650392668323</v>
      </c>
      <c r="AE305" s="17">
        <v>6.3827650392668314E-2</v>
      </c>
      <c r="AF305" s="17">
        <v>65.857664688084398</v>
      </c>
      <c r="AG305" s="17">
        <v>35.123797892512542</v>
      </c>
      <c r="AH305" s="17">
        <v>-1</v>
      </c>
      <c r="AI305" s="17">
        <v>-1</v>
      </c>
      <c r="AJ305" s="17">
        <v>-1</v>
      </c>
      <c r="AK305" s="17">
        <v>-1</v>
      </c>
      <c r="AL305" s="17">
        <v>-1</v>
      </c>
      <c r="AM305" s="17">
        <v>-1</v>
      </c>
      <c r="AN305" s="17">
        <v>-1</v>
      </c>
      <c r="AO305" s="17">
        <v>-1</v>
      </c>
      <c r="AP305" s="17">
        <v>-1</v>
      </c>
      <c r="AQ305" s="17">
        <v>-1</v>
      </c>
      <c r="AR305" s="17">
        <v>0.31913825196334161</v>
      </c>
      <c r="AS305" s="17">
        <v>3.8296590235600987</v>
      </c>
      <c r="AT305" s="17">
        <v>8.978556730628128</v>
      </c>
      <c r="AU305" s="17">
        <v>-1</v>
      </c>
      <c r="AV305" s="17">
        <v>-1</v>
      </c>
      <c r="AW305" s="17">
        <v>-1</v>
      </c>
      <c r="AX305" s="17">
        <v>-1</v>
      </c>
      <c r="AY305" s="17">
        <v>6.3827650392668314E-2</v>
      </c>
      <c r="AZ305" s="17">
        <v>-0.18685321473436445</v>
      </c>
      <c r="BA305" s="17">
        <v>0.69967372755487744</v>
      </c>
      <c r="BB305" s="17">
        <v>-8.3680678001738992E-2</v>
      </c>
      <c r="BC305" s="17">
        <v>0.26316785748891841</v>
      </c>
      <c r="BD305" s="17">
        <v>-2.4994657739395212</v>
      </c>
      <c r="BE305" s="17">
        <v>9.5507478252215794</v>
      </c>
      <c r="BF305" s="17">
        <v>-1</v>
      </c>
      <c r="BG305" s="22">
        <v>1350.1441034782949</v>
      </c>
    </row>
    <row r="306" spans="1:59" x14ac:dyDescent="0.25">
      <c r="A306">
        <v>829</v>
      </c>
      <c r="B306" t="s">
        <v>359</v>
      </c>
      <c r="C306" s="49">
        <v>0</v>
      </c>
      <c r="D306" s="22">
        <v>1586.3438964843751</v>
      </c>
      <c r="E306" s="17">
        <v>134.80428273279983</v>
      </c>
      <c r="F306" s="17">
        <v>120.59387693025587</v>
      </c>
      <c r="G306" s="17">
        <v>1.2235913823835443</v>
      </c>
      <c r="H306" s="17">
        <v>10.09541414797558</v>
      </c>
      <c r="I306" s="17">
        <v>114.29908860701164</v>
      </c>
      <c r="J306" s="17">
        <v>23.136388689784354</v>
      </c>
      <c r="K306" s="17">
        <v>-1</v>
      </c>
      <c r="L306" s="17">
        <v>-1</v>
      </c>
      <c r="M306" s="17">
        <v>-1</v>
      </c>
      <c r="N306" s="17">
        <v>0.16666666666666666</v>
      </c>
      <c r="O306" s="17">
        <v>-1</v>
      </c>
      <c r="P306" s="17">
        <v>-1</v>
      </c>
      <c r="Q306" s="17">
        <v>6.90400444850893</v>
      </c>
      <c r="R306" s="17">
        <v>-1</v>
      </c>
      <c r="S306" s="17">
        <v>2.351313116909505</v>
      </c>
      <c r="T306" s="17">
        <v>0.24717449041547018</v>
      </c>
      <c r="U306" s="17">
        <v>1.3815881577844629</v>
      </c>
      <c r="V306" s="17">
        <v>1.8446347254595574</v>
      </c>
      <c r="W306" s="17">
        <v>5.4954645170814276</v>
      </c>
      <c r="X306" s="17">
        <v>7.5556408002600151</v>
      </c>
      <c r="Y306" s="17">
        <v>0</v>
      </c>
      <c r="Z306" s="17">
        <v>70.567645328247053</v>
      </c>
      <c r="AA306" s="17">
        <v>2.6318423539299447</v>
      </c>
      <c r="AB306" s="17">
        <v>4.5850421416655172</v>
      </c>
      <c r="AC306" s="17">
        <v>58.179781580040874</v>
      </c>
      <c r="AD306" s="17">
        <v>1.7269851972305785</v>
      </c>
      <c r="AE306" s="17">
        <v>0.17269851972305786</v>
      </c>
      <c r="AF306" s="17">
        <v>108.84436204262764</v>
      </c>
      <c r="AG306" s="17">
        <v>110.09288247078972</v>
      </c>
      <c r="AH306" s="17">
        <v>-1</v>
      </c>
      <c r="AI306" s="17">
        <v>-1</v>
      </c>
      <c r="AJ306" s="17">
        <v>-1</v>
      </c>
      <c r="AK306" s="17">
        <v>-1</v>
      </c>
      <c r="AL306" s="17">
        <v>-1</v>
      </c>
      <c r="AM306" s="17">
        <v>-1</v>
      </c>
      <c r="AN306" s="17">
        <v>-1</v>
      </c>
      <c r="AO306" s="17">
        <v>-1</v>
      </c>
      <c r="AP306" s="17">
        <v>-1</v>
      </c>
      <c r="AQ306" s="17">
        <v>-1</v>
      </c>
      <c r="AR306" s="17">
        <v>0.86349259861528926</v>
      </c>
      <c r="AS306" s="17">
        <v>10.361911183383469</v>
      </c>
      <c r="AT306" s="17">
        <v>17.470484538398512</v>
      </c>
      <c r="AU306" s="17">
        <v>-1</v>
      </c>
      <c r="AV306" s="17">
        <v>-1</v>
      </c>
      <c r="AW306" s="17">
        <v>-1</v>
      </c>
      <c r="AX306" s="17">
        <v>-1</v>
      </c>
      <c r="AY306" s="17">
        <v>0.17269851972305786</v>
      </c>
      <c r="AZ306" s="17">
        <v>-1.132965499072095</v>
      </c>
      <c r="BA306" s="17">
        <v>1.645786011892608</v>
      </c>
      <c r="BB306" s="17">
        <v>-0.45384163372506348</v>
      </c>
      <c r="BC306" s="17">
        <v>0.63332881321224277</v>
      </c>
      <c r="BD306" s="17">
        <v>-15.359599596403996</v>
      </c>
      <c r="BE306" s="17">
        <v>22.410881647686065</v>
      </c>
      <c r="BF306" s="17">
        <v>-1</v>
      </c>
      <c r="BG306" s="22">
        <v>1782.4430576646371</v>
      </c>
    </row>
    <row r="307" spans="1:59" x14ac:dyDescent="0.25">
      <c r="A307">
        <v>830</v>
      </c>
      <c r="B307" t="s">
        <v>360</v>
      </c>
      <c r="C307" s="49">
        <v>0</v>
      </c>
      <c r="D307" s="22">
        <v>1543.9205078124999</v>
      </c>
      <c r="E307" s="17">
        <v>86.395505187080218</v>
      </c>
      <c r="F307" s="17">
        <v>39.42272615963131</v>
      </c>
      <c r="G307" s="17">
        <v>0.63299245349848166</v>
      </c>
      <c r="H307" s="17">
        <v>5.6215553331660697</v>
      </c>
      <c r="I307" s="17">
        <v>71.07146201637056</v>
      </c>
      <c r="J307" s="17">
        <v>11.489786466827123</v>
      </c>
      <c r="K307" s="17">
        <v>-1</v>
      </c>
      <c r="L307" s="17">
        <v>-1</v>
      </c>
      <c r="M307" s="17">
        <v>-1</v>
      </c>
      <c r="N307" s="17">
        <v>0.16666666666666666</v>
      </c>
      <c r="O307" s="17">
        <v>-1</v>
      </c>
      <c r="P307" s="17">
        <v>-1</v>
      </c>
      <c r="Q307" s="17">
        <v>4.1122790137514533</v>
      </c>
      <c r="R307" s="17">
        <v>-1</v>
      </c>
      <c r="S307" s="17">
        <v>0.93261478766138206</v>
      </c>
      <c r="T307" s="17">
        <v>9.8061395060346571E-2</v>
      </c>
      <c r="U307" s="17">
        <v>0.52068330035467336</v>
      </c>
      <c r="V307" s="17">
        <v>0.60302008275590901</v>
      </c>
      <c r="W307" s="17">
        <v>2.2624830695727391</v>
      </c>
      <c r="X307" s="17">
        <v>2.7461173949341715</v>
      </c>
      <c r="Y307" s="17">
        <v>0</v>
      </c>
      <c r="Z307" s="17">
        <v>42.605924713601468</v>
      </c>
      <c r="AA307" s="17">
        <v>1.0760977107246947</v>
      </c>
      <c r="AB307" s="17">
        <v>2.1029323525742218</v>
      </c>
      <c r="AC307" s="17">
        <v>29.642075968828724</v>
      </c>
      <c r="AD307" s="17">
        <v>0.65085412544334176</v>
      </c>
      <c r="AE307" s="17">
        <v>6.508541254433417E-2</v>
      </c>
      <c r="AF307" s="17">
        <v>66.354280920600942</v>
      </c>
      <c r="AG307" s="17">
        <v>35.989899887541554</v>
      </c>
      <c r="AH307" s="17">
        <v>-1</v>
      </c>
      <c r="AI307" s="17">
        <v>-1</v>
      </c>
      <c r="AJ307" s="17">
        <v>-1</v>
      </c>
      <c r="AK307" s="17">
        <v>-1</v>
      </c>
      <c r="AL307" s="17">
        <v>-1</v>
      </c>
      <c r="AM307" s="17">
        <v>-1</v>
      </c>
      <c r="AN307" s="17">
        <v>-1</v>
      </c>
      <c r="AO307" s="17">
        <v>-1</v>
      </c>
      <c r="AP307" s="17">
        <v>-1</v>
      </c>
      <c r="AQ307" s="17">
        <v>-1</v>
      </c>
      <c r="AR307" s="17">
        <v>0.32542706272167088</v>
      </c>
      <c r="AS307" s="17">
        <v>3.9051247526600501</v>
      </c>
      <c r="AT307" s="17">
        <v>9.076662178458065</v>
      </c>
      <c r="AU307" s="17">
        <v>-1</v>
      </c>
      <c r="AV307" s="17">
        <v>-1</v>
      </c>
      <c r="AW307" s="17">
        <v>-1</v>
      </c>
      <c r="AX307" s="17">
        <v>-1</v>
      </c>
      <c r="AY307" s="17">
        <v>6.508541254433417E-2</v>
      </c>
      <c r="AZ307" s="17">
        <v>-0.19778345006531312</v>
      </c>
      <c r="BA307" s="17">
        <v>0.71060396288582617</v>
      </c>
      <c r="BB307" s="17">
        <v>-8.7957069317402894E-2</v>
      </c>
      <c r="BC307" s="17">
        <v>0.26744424880458234</v>
      </c>
      <c r="BD307" s="17">
        <v>-2.6480361829638825</v>
      </c>
      <c r="BE307" s="17">
        <v>9.6993182342459399</v>
      </c>
      <c r="BF307" s="17">
        <v>-1</v>
      </c>
      <c r="BG307" s="22">
        <v>1576.7980032184551</v>
      </c>
    </row>
    <row r="308" spans="1:59" x14ac:dyDescent="0.25">
      <c r="A308">
        <v>832</v>
      </c>
      <c r="B308" t="s">
        <v>361</v>
      </c>
      <c r="C308" s="49">
        <v>0</v>
      </c>
      <c r="D308" s="22">
        <v>1554.839873046875</v>
      </c>
      <c r="E308" s="17">
        <v>128.46461510249077</v>
      </c>
      <c r="F308" s="17">
        <v>109.96361227278847</v>
      </c>
      <c r="G308" s="17">
        <v>1.1462458863438718</v>
      </c>
      <c r="H308" s="17">
        <v>9.5095125956376059</v>
      </c>
      <c r="I308" s="17">
        <v>108.63795029851067</v>
      </c>
      <c r="J308" s="17">
        <v>21.611136641305468</v>
      </c>
      <c r="K308" s="17">
        <v>-1</v>
      </c>
      <c r="L308" s="17">
        <v>-1</v>
      </c>
      <c r="M308" s="17">
        <v>-1</v>
      </c>
      <c r="N308" s="17">
        <v>0.16666666666666666</v>
      </c>
      <c r="O308" s="17">
        <v>-1</v>
      </c>
      <c r="P308" s="17">
        <v>-1</v>
      </c>
      <c r="Q308" s="17">
        <v>6.5383969643140016</v>
      </c>
      <c r="R308" s="17">
        <v>-1</v>
      </c>
      <c r="S308" s="17">
        <v>2.1655187975505119</v>
      </c>
      <c r="T308" s="17">
        <v>0.22764647273344435</v>
      </c>
      <c r="U308" s="17">
        <v>1.2688430951298892</v>
      </c>
      <c r="V308" s="17">
        <v>1.6820314836769712</v>
      </c>
      <c r="W308" s="17">
        <v>5.0720696521149833</v>
      </c>
      <c r="X308" s="17">
        <v>6.9257802378617788</v>
      </c>
      <c r="Y308" s="17">
        <v>0</v>
      </c>
      <c r="Z308" s="17">
        <v>66.905747134247136</v>
      </c>
      <c r="AA308" s="17">
        <v>2.4281002960719444</v>
      </c>
      <c r="AB308" s="17">
        <v>4.2599822685895292</v>
      </c>
      <c r="AC308" s="17">
        <v>54.442451746916667</v>
      </c>
      <c r="AD308" s="17">
        <v>1.5860538689123613</v>
      </c>
      <c r="AE308" s="17">
        <v>0.15860538689123616</v>
      </c>
      <c r="AF308" s="17">
        <v>103.27981351330132</v>
      </c>
      <c r="AG308" s="17">
        <v>100.38827302163178</v>
      </c>
      <c r="AH308" s="17">
        <v>-1</v>
      </c>
      <c r="AI308" s="17">
        <v>-1</v>
      </c>
      <c r="AJ308" s="17">
        <v>-1</v>
      </c>
      <c r="AK308" s="17">
        <v>-1</v>
      </c>
      <c r="AL308" s="17">
        <v>-1</v>
      </c>
      <c r="AM308" s="17">
        <v>-1</v>
      </c>
      <c r="AN308" s="17">
        <v>-1</v>
      </c>
      <c r="AO308" s="17">
        <v>-1</v>
      </c>
      <c r="AP308" s="17">
        <v>-1</v>
      </c>
      <c r="AQ308" s="17">
        <v>-1</v>
      </c>
      <c r="AR308" s="17">
        <v>0.79302693445618067</v>
      </c>
      <c r="AS308" s="17">
        <v>9.5163232134741662</v>
      </c>
      <c r="AT308" s="17">
        <v>16.37122017751642</v>
      </c>
      <c r="AU308" s="17">
        <v>-1</v>
      </c>
      <c r="AV308" s="17">
        <v>-1</v>
      </c>
      <c r="AW308" s="17">
        <v>-1</v>
      </c>
      <c r="AX308" s="17">
        <v>-1</v>
      </c>
      <c r="AY308" s="17">
        <v>0.15860538689123616</v>
      </c>
      <c r="AZ308" s="17">
        <v>-1.0104930123637701</v>
      </c>
      <c r="BA308" s="17">
        <v>1.5233135251842831</v>
      </c>
      <c r="BB308" s="17">
        <v>-0.40592498209686967</v>
      </c>
      <c r="BC308" s="17">
        <v>0.58541216158404896</v>
      </c>
      <c r="BD308" s="17">
        <v>-13.694879039750877</v>
      </c>
      <c r="BE308" s="17">
        <v>20.746161091032945</v>
      </c>
      <c r="BF308" s="17">
        <v>-1</v>
      </c>
      <c r="BG308" s="22">
        <v>794.0432924671253</v>
      </c>
    </row>
    <row r="309" spans="1:59" x14ac:dyDescent="0.25">
      <c r="A309">
        <v>834</v>
      </c>
      <c r="B309" t="s">
        <v>362</v>
      </c>
      <c r="C309" s="49">
        <v>0</v>
      </c>
      <c r="D309" s="22">
        <v>1613.4236914062501</v>
      </c>
      <c r="E309" s="17">
        <v>117.9389679884961</v>
      </c>
      <c r="F309" s="17">
        <v>92.314356659144181</v>
      </c>
      <c r="G309" s="17">
        <v>1.0178304165362262</v>
      </c>
      <c r="H309" s="17">
        <v>8.5367497722416861</v>
      </c>
      <c r="I309" s="17">
        <v>99.238854387879655</v>
      </c>
      <c r="J309" s="17">
        <v>19.07878545850323</v>
      </c>
      <c r="K309" s="17">
        <v>-1</v>
      </c>
      <c r="L309" s="17">
        <v>-1</v>
      </c>
      <c r="M309" s="17">
        <v>-1</v>
      </c>
      <c r="N309" s="17">
        <v>0.16666666666666666</v>
      </c>
      <c r="O309" s="17">
        <v>-1</v>
      </c>
      <c r="P309" s="17">
        <v>-1</v>
      </c>
      <c r="Q309" s="17">
        <v>5.931384801330374</v>
      </c>
      <c r="R309" s="17">
        <v>-1</v>
      </c>
      <c r="S309" s="17">
        <v>1.8570475092438334</v>
      </c>
      <c r="T309" s="17">
        <v>0.19522442240794002</v>
      </c>
      <c r="U309" s="17">
        <v>1.0816543002987937</v>
      </c>
      <c r="V309" s="17">
        <v>1.412063964494642</v>
      </c>
      <c r="W309" s="17">
        <v>4.3691140401822253</v>
      </c>
      <c r="X309" s="17">
        <v>5.8800329846255961</v>
      </c>
      <c r="Y309" s="17">
        <v>0</v>
      </c>
      <c r="Z309" s="17">
        <v>60.825957087660989</v>
      </c>
      <c r="AA309" s="17">
        <v>2.0898306692795634</v>
      </c>
      <c r="AB309" s="17">
        <v>3.7202906452368807</v>
      </c>
      <c r="AC309" s="17">
        <v>48.237423776049347</v>
      </c>
      <c r="AD309" s="17">
        <v>1.3520678753734923</v>
      </c>
      <c r="AE309" s="17">
        <v>0.13520678753734922</v>
      </c>
      <c r="AF309" s="17">
        <v>94.041084042947148</v>
      </c>
      <c r="AG309" s="17">
        <v>84.275867703627029</v>
      </c>
      <c r="AH309" s="17">
        <v>-1</v>
      </c>
      <c r="AI309" s="17">
        <v>-1</v>
      </c>
      <c r="AJ309" s="17">
        <v>-1</v>
      </c>
      <c r="AK309" s="17">
        <v>-1</v>
      </c>
      <c r="AL309" s="17">
        <v>-1</v>
      </c>
      <c r="AM309" s="17">
        <v>-1</v>
      </c>
      <c r="AN309" s="17">
        <v>-1</v>
      </c>
      <c r="AO309" s="17">
        <v>-1</v>
      </c>
      <c r="AP309" s="17">
        <v>-1</v>
      </c>
      <c r="AQ309" s="17">
        <v>-1</v>
      </c>
      <c r="AR309" s="17">
        <v>0.67603393768674613</v>
      </c>
      <c r="AS309" s="17">
        <v>8.1124072522409527</v>
      </c>
      <c r="AT309" s="17">
        <v>14.54612942791324</v>
      </c>
      <c r="AU309" s="17">
        <v>-1</v>
      </c>
      <c r="AV309" s="17">
        <v>-1</v>
      </c>
      <c r="AW309" s="17">
        <v>-1</v>
      </c>
      <c r="AX309" s="17">
        <v>-1</v>
      </c>
      <c r="AY309" s="17">
        <v>0.13520678753734922</v>
      </c>
      <c r="AZ309" s="17">
        <v>-0.80715393349751996</v>
      </c>
      <c r="BA309" s="17">
        <v>1.319974446318033</v>
      </c>
      <c r="BB309" s="17">
        <v>-0.32636974429365417</v>
      </c>
      <c r="BC309" s="17">
        <v>0.50585692378083347</v>
      </c>
      <c r="BD309" s="17">
        <v>-10.930970559916386</v>
      </c>
      <c r="BE309" s="17">
        <v>17.982252611198454</v>
      </c>
      <c r="BF309" s="17">
        <v>-1</v>
      </c>
      <c r="BG309" s="22">
        <v>670.93364746366615</v>
      </c>
    </row>
    <row r="310" spans="1:59" x14ac:dyDescent="0.25">
      <c r="A310">
        <v>835</v>
      </c>
      <c r="B310" t="s">
        <v>363</v>
      </c>
      <c r="C310" s="49">
        <v>0</v>
      </c>
      <c r="D310" s="22">
        <v>1495.4280468750001</v>
      </c>
      <c r="E310" s="17">
        <v>24.01459539789569</v>
      </c>
      <c r="F310" s="17">
        <v>-65.176697548690683</v>
      </c>
      <c r="G310" s="17">
        <v>-0.12806990692928644</v>
      </c>
      <c r="H310" s="17">
        <v>-0.14358473616536838</v>
      </c>
      <c r="I310" s="17">
        <v>15.36712880521776</v>
      </c>
      <c r="J310" s="17">
        <v>-3.5183521281755104</v>
      </c>
      <c r="K310" s="17">
        <v>-1</v>
      </c>
      <c r="L310" s="17">
        <v>-1</v>
      </c>
      <c r="M310" s="17">
        <v>-1</v>
      </c>
      <c r="N310" s="17">
        <v>0.16666666666666666</v>
      </c>
      <c r="O310" s="17">
        <v>-1</v>
      </c>
      <c r="P310" s="17">
        <v>-1</v>
      </c>
      <c r="Q310" s="17">
        <v>0.51478324271484688</v>
      </c>
      <c r="R310" s="17">
        <v>-1</v>
      </c>
      <c r="S310" s="17">
        <v>-0.89555970840620747</v>
      </c>
      <c r="T310" s="17">
        <v>-9.4089925863817522E-2</v>
      </c>
      <c r="U310" s="17">
        <v>-0.58870286825240981</v>
      </c>
      <c r="V310" s="17">
        <v>-0.99695940332544164</v>
      </c>
      <c r="W310" s="17">
        <v>-1.90362758745994</v>
      </c>
      <c r="X310" s="17">
        <v>-3.4515694892935334</v>
      </c>
      <c r="Y310" s="17">
        <v>0</v>
      </c>
      <c r="Z310" s="17">
        <v>6.5736665231274927</v>
      </c>
      <c r="AA310" s="17">
        <v>-0.92867851299085302</v>
      </c>
      <c r="AB310" s="17">
        <v>-1.0955840052065771</v>
      </c>
      <c r="AC310" s="17">
        <v>-7.132412658611111</v>
      </c>
      <c r="AD310" s="17">
        <v>-0.73587858531551231</v>
      </c>
      <c r="AE310" s="17">
        <v>-7.3587858531551226E-2</v>
      </c>
      <c r="AF310" s="17">
        <v>11.600369506396085</v>
      </c>
      <c r="AG310" s="17">
        <v>-59.501283860473912</v>
      </c>
      <c r="AH310" s="17">
        <v>-1</v>
      </c>
      <c r="AI310" s="17">
        <v>-1</v>
      </c>
      <c r="AJ310" s="17">
        <v>-1</v>
      </c>
      <c r="AK310" s="17">
        <v>-1</v>
      </c>
      <c r="AL310" s="17">
        <v>-1</v>
      </c>
      <c r="AM310" s="17">
        <v>-1</v>
      </c>
      <c r="AN310" s="17">
        <v>-1</v>
      </c>
      <c r="AO310" s="17">
        <v>-1</v>
      </c>
      <c r="AP310" s="17">
        <v>-1</v>
      </c>
      <c r="AQ310" s="17">
        <v>-1</v>
      </c>
      <c r="AR310" s="17">
        <v>-0.36793929265775616</v>
      </c>
      <c r="AS310" s="17">
        <v>-4.4152715118930734</v>
      </c>
      <c r="AT310" s="17">
        <v>-1.7398529654609947</v>
      </c>
      <c r="AU310" s="17">
        <v>-1</v>
      </c>
      <c r="AV310" s="17">
        <v>-1</v>
      </c>
      <c r="AW310" s="17">
        <v>-1</v>
      </c>
      <c r="AX310" s="17">
        <v>-1</v>
      </c>
      <c r="AY310" s="17">
        <v>-7.3587858531551226E-2</v>
      </c>
      <c r="AZ310" s="17">
        <v>1.0073183928899241</v>
      </c>
      <c r="BA310" s="17">
        <v>-0.49449788006941148</v>
      </c>
      <c r="BB310" s="17">
        <v>0.38353205234060761</v>
      </c>
      <c r="BC310" s="17">
        <v>-0.20404487285342793</v>
      </c>
      <c r="BD310" s="17">
        <v>13.732441300161925</v>
      </c>
      <c r="BE310" s="17">
        <v>-6.6811592488798865</v>
      </c>
      <c r="BF310" s="17">
        <v>-1</v>
      </c>
      <c r="BG310" s="22">
        <v>213.36644142965255</v>
      </c>
    </row>
    <row r="311" spans="1:59" x14ac:dyDescent="0.25">
      <c r="A311">
        <v>836</v>
      </c>
      <c r="B311" t="s">
        <v>364</v>
      </c>
      <c r="C311" s="49">
        <v>0</v>
      </c>
      <c r="D311" s="22">
        <v>1557.164013671875</v>
      </c>
      <c r="E311" s="17">
        <v>100.53888313612457</v>
      </c>
      <c r="F311" s="17">
        <v>63.138141464707871</v>
      </c>
      <c r="G311" s="17">
        <v>0.80554512454317329</v>
      </c>
      <c r="H311" s="17">
        <v>6.9286628313621161</v>
      </c>
      <c r="I311" s="17">
        <v>83.701086057881923</v>
      </c>
      <c r="J311" s="17">
        <v>14.892522611235901</v>
      </c>
      <c r="K311" s="17">
        <v>-1</v>
      </c>
      <c r="L311" s="17">
        <v>-1</v>
      </c>
      <c r="M311" s="17">
        <v>-1</v>
      </c>
      <c r="N311" s="17">
        <v>0.16666666666666666</v>
      </c>
      <c r="O311" s="17">
        <v>-1</v>
      </c>
      <c r="P311" s="17">
        <v>-1</v>
      </c>
      <c r="Q311" s="17">
        <v>4.9279250588606098</v>
      </c>
      <c r="R311" s="17">
        <v>-1</v>
      </c>
      <c r="S311" s="17">
        <v>1.34710958971011</v>
      </c>
      <c r="T311" s="17">
        <v>0.14162710714154081</v>
      </c>
      <c r="U311" s="17">
        <v>0.77221005632982576</v>
      </c>
      <c r="V311" s="17">
        <v>0.96577712908372104</v>
      </c>
      <c r="W311" s="17">
        <v>3.2070489279272221</v>
      </c>
      <c r="X311" s="17">
        <v>4.1512945286069662</v>
      </c>
      <c r="Y311" s="17">
        <v>0</v>
      </c>
      <c r="Z311" s="17">
        <v>50.775376676832991</v>
      </c>
      <c r="AA311" s="17">
        <v>1.5306327268232078</v>
      </c>
      <c r="AB311" s="17">
        <v>2.8281193669537044</v>
      </c>
      <c r="AC311" s="17">
        <v>37.979810915280105</v>
      </c>
      <c r="AD311" s="17">
        <v>0.96526257041228214</v>
      </c>
      <c r="AE311" s="17">
        <v>9.6526257041228219E-2</v>
      </c>
      <c r="AF311" s="17">
        <v>78.768419571939717</v>
      </c>
      <c r="AG311" s="17">
        <v>57.640239825096977</v>
      </c>
      <c r="AH311" s="17">
        <v>-1</v>
      </c>
      <c r="AI311" s="17">
        <v>-1</v>
      </c>
      <c r="AJ311" s="17">
        <v>-1</v>
      </c>
      <c r="AK311" s="17">
        <v>-1</v>
      </c>
      <c r="AL311" s="17">
        <v>-1</v>
      </c>
      <c r="AM311" s="17">
        <v>-1</v>
      </c>
      <c r="AN311" s="17">
        <v>-1</v>
      </c>
      <c r="AO311" s="17">
        <v>-1</v>
      </c>
      <c r="AP311" s="17">
        <v>-1</v>
      </c>
      <c r="AQ311" s="17">
        <v>-1</v>
      </c>
      <c r="AR311" s="17">
        <v>0.48263128520614107</v>
      </c>
      <c r="AS311" s="17">
        <v>5.7915754224736933</v>
      </c>
      <c r="AT311" s="17">
        <v>11.529048049215801</v>
      </c>
      <c r="AU311" s="17">
        <v>-1</v>
      </c>
      <c r="AV311" s="17">
        <v>-1</v>
      </c>
      <c r="AW311" s="17">
        <v>-1</v>
      </c>
      <c r="AX311" s="17">
        <v>-1</v>
      </c>
      <c r="AY311" s="17">
        <v>9.6526257041228219E-2</v>
      </c>
      <c r="AZ311" s="17">
        <v>-0.47101144384748933</v>
      </c>
      <c r="BA311" s="17">
        <v>0.98383195666800227</v>
      </c>
      <c r="BB311" s="17">
        <v>-0.19485594060684269</v>
      </c>
      <c r="BC311" s="17">
        <v>0.37434312009402204</v>
      </c>
      <c r="BD311" s="17">
        <v>-6.3619173176347719</v>
      </c>
      <c r="BE311" s="17">
        <v>13.413199368916834</v>
      </c>
      <c r="BF311" s="17">
        <v>-1</v>
      </c>
      <c r="BG311" s="22">
        <v>4250.5311176903788</v>
      </c>
    </row>
    <row r="312" spans="1:59" x14ac:dyDescent="0.25">
      <c r="A312">
        <v>839</v>
      </c>
      <c r="B312" t="s">
        <v>365</v>
      </c>
      <c r="C312" s="49">
        <v>0</v>
      </c>
      <c r="D312" s="22">
        <v>1534.1995214843751</v>
      </c>
      <c r="E312" s="17">
        <v>56.348746958938527</v>
      </c>
      <c r="F312" s="17">
        <v>-10.959251365034547</v>
      </c>
      <c r="G312" s="17">
        <v>0.26641465241170281</v>
      </c>
      <c r="H312" s="17">
        <v>2.8446838447574967</v>
      </c>
      <c r="I312" s="17">
        <v>44.240583180013147</v>
      </c>
      <c r="J312" s="17">
        <v>4.2608776012390432</v>
      </c>
      <c r="K312" s="17">
        <v>-1</v>
      </c>
      <c r="L312" s="17">
        <v>-1</v>
      </c>
      <c r="M312" s="17">
        <v>-1</v>
      </c>
      <c r="N312" s="17">
        <v>0.16666666666666666</v>
      </c>
      <c r="O312" s="17">
        <v>-1</v>
      </c>
      <c r="P312" s="17">
        <v>-1</v>
      </c>
      <c r="Q312" s="17">
        <v>2.3794879078763023</v>
      </c>
      <c r="R312" s="17">
        <v>-1</v>
      </c>
      <c r="S312" s="17">
        <v>5.2045439316908026E-2</v>
      </c>
      <c r="T312" s="17">
        <v>5.5086525219967368E-3</v>
      </c>
      <c r="U312" s="17">
        <v>-1.3670207832870679E-2</v>
      </c>
      <c r="V312" s="17">
        <v>-0.16763550644179367</v>
      </c>
      <c r="W312" s="17">
        <v>0.25580955220046508</v>
      </c>
      <c r="X312" s="17">
        <v>-0.23909715248817359</v>
      </c>
      <c r="Y312" s="17">
        <v>0</v>
      </c>
      <c r="Z312" s="17">
        <v>25.250413966452058</v>
      </c>
      <c r="AA312" s="17">
        <v>0.11046532897396028</v>
      </c>
      <c r="AB312" s="17">
        <v>0.56231603236052541</v>
      </c>
      <c r="AC312" s="17">
        <v>11.929058116309273</v>
      </c>
      <c r="AD312" s="17">
        <v>-1.7087759791088369E-2</v>
      </c>
      <c r="AE312" s="17">
        <v>-1.7087759791088349E-3</v>
      </c>
      <c r="AF312" s="17">
        <v>39.981187872302073</v>
      </c>
      <c r="AG312" s="17">
        <v>-10.004948868145076</v>
      </c>
      <c r="AH312" s="17">
        <v>-1</v>
      </c>
      <c r="AI312" s="17">
        <v>-1</v>
      </c>
      <c r="AJ312" s="17">
        <v>-1</v>
      </c>
      <c r="AK312" s="17">
        <v>-1</v>
      </c>
      <c r="AL312" s="17">
        <v>-1</v>
      </c>
      <c r="AM312" s="17">
        <v>-1</v>
      </c>
      <c r="AN312" s="17">
        <v>-1</v>
      </c>
      <c r="AO312" s="17">
        <v>-1</v>
      </c>
      <c r="AP312" s="17">
        <v>-1</v>
      </c>
      <c r="AQ312" s="17">
        <v>-1</v>
      </c>
      <c r="AR312" s="17">
        <v>-8.5438798955441847E-3</v>
      </c>
      <c r="AS312" s="17">
        <v>-0.10252655874653027</v>
      </c>
      <c r="AT312" s="17">
        <v>3.8667154736295108</v>
      </c>
      <c r="AU312" s="17">
        <v>-1</v>
      </c>
      <c r="AV312" s="17">
        <v>-1</v>
      </c>
      <c r="AW312" s="17">
        <v>-1</v>
      </c>
      <c r="AX312" s="17">
        <v>-1</v>
      </c>
      <c r="AY312" s="17">
        <v>-1.7087759791088349E-3</v>
      </c>
      <c r="AZ312" s="17">
        <v>0.38267303634909156</v>
      </c>
      <c r="BA312" s="17">
        <v>0.1301474764714213</v>
      </c>
      <c r="BB312" s="17">
        <v>0.13914317166230339</v>
      </c>
      <c r="BC312" s="17">
        <v>4.0344007824876113E-2</v>
      </c>
      <c r="BD312" s="17">
        <v>5.24188155405401</v>
      </c>
      <c r="BE312" s="17">
        <v>1.8094004972280393</v>
      </c>
      <c r="BF312" s="17">
        <v>-1</v>
      </c>
      <c r="BG312" s="22">
        <v>1960.7365797811824</v>
      </c>
    </row>
    <row r="313" spans="1:59" x14ac:dyDescent="0.25">
      <c r="A313">
        <v>841</v>
      </c>
      <c r="B313" t="s">
        <v>366</v>
      </c>
      <c r="C313" s="49">
        <v>0</v>
      </c>
      <c r="D313" s="22">
        <v>1485.936572265625</v>
      </c>
      <c r="E313" s="17">
        <v>65.552563734872308</v>
      </c>
      <c r="F313" s="17">
        <v>4.4735779081058817</v>
      </c>
      <c r="G313" s="17">
        <v>0.37870346871959371</v>
      </c>
      <c r="H313" s="17">
        <v>3.6952853038423461</v>
      </c>
      <c r="I313" s="17">
        <v>52.459323147635466</v>
      </c>
      <c r="J313" s="17">
        <v>6.4752114133466296</v>
      </c>
      <c r="K313" s="17">
        <v>-1</v>
      </c>
      <c r="L313" s="17">
        <v>-1</v>
      </c>
      <c r="M313" s="17">
        <v>-1</v>
      </c>
      <c r="N313" s="17">
        <v>0.16666666666666666</v>
      </c>
      <c r="O313" s="17">
        <v>-1</v>
      </c>
      <c r="P313" s="17">
        <v>-1</v>
      </c>
      <c r="Q313" s="17">
        <v>2.9102703546330857</v>
      </c>
      <c r="R313" s="17">
        <v>-1</v>
      </c>
      <c r="S313" s="17">
        <v>0.32177832960505914</v>
      </c>
      <c r="T313" s="17">
        <v>3.3859081475603951E-2</v>
      </c>
      <c r="U313" s="17">
        <v>0.15001107004719416</v>
      </c>
      <c r="V313" s="17">
        <v>6.8428989650223732E-2</v>
      </c>
      <c r="W313" s="17">
        <v>0.87048669117098221</v>
      </c>
      <c r="X313" s="17">
        <v>0.67532321601580714</v>
      </c>
      <c r="Y313" s="17">
        <v>0</v>
      </c>
      <c r="Z313" s="17">
        <v>30.566692673014938</v>
      </c>
      <c r="AA313" s="17">
        <v>0.40625442698781172</v>
      </c>
      <c r="AB313" s="17">
        <v>1.0342321780424133</v>
      </c>
      <c r="AC313" s="17">
        <v>17.354847135729749</v>
      </c>
      <c r="AD313" s="17">
        <v>0.18751383755899273</v>
      </c>
      <c r="AE313" s="17">
        <v>1.875138375589927E-2</v>
      </c>
      <c r="AF313" s="17">
        <v>48.059700515434827</v>
      </c>
      <c r="AG313" s="17">
        <v>4.0840306274078841</v>
      </c>
      <c r="AH313" s="17">
        <v>-1</v>
      </c>
      <c r="AI313" s="17">
        <v>-1</v>
      </c>
      <c r="AJ313" s="17">
        <v>-1</v>
      </c>
      <c r="AK313" s="17">
        <v>-1</v>
      </c>
      <c r="AL313" s="17">
        <v>-1</v>
      </c>
      <c r="AM313" s="17">
        <v>-1</v>
      </c>
      <c r="AN313" s="17">
        <v>-1</v>
      </c>
      <c r="AO313" s="17">
        <v>-1</v>
      </c>
      <c r="AP313" s="17">
        <v>-1</v>
      </c>
      <c r="AQ313" s="17">
        <v>-1</v>
      </c>
      <c r="AR313" s="17">
        <v>9.3756918779496365E-2</v>
      </c>
      <c r="AS313" s="17">
        <v>1.1250830253539561</v>
      </c>
      <c r="AT313" s="17">
        <v>5.4626079329601431</v>
      </c>
      <c r="AU313" s="17">
        <v>-1</v>
      </c>
      <c r="AV313" s="17">
        <v>-1</v>
      </c>
      <c r="AW313" s="17">
        <v>-1</v>
      </c>
      <c r="AX313" s="17">
        <v>-1</v>
      </c>
      <c r="AY313" s="17">
        <v>1.875138375589927E-2</v>
      </c>
      <c r="AZ313" s="17">
        <v>0.20486965713606262</v>
      </c>
      <c r="BA313" s="17">
        <v>0.3079508556844503</v>
      </c>
      <c r="BB313" s="17">
        <v>6.9578628563275804E-2</v>
      </c>
      <c r="BC313" s="17">
        <v>0.10990855092390367</v>
      </c>
      <c r="BD313" s="17">
        <v>2.8250698408792561</v>
      </c>
      <c r="BE313" s="17">
        <v>4.2262122104027959</v>
      </c>
      <c r="BF313" s="17">
        <v>-1</v>
      </c>
      <c r="BG313" s="22">
        <v>533.1559682190458</v>
      </c>
    </row>
    <row r="314" spans="1:59" x14ac:dyDescent="0.25">
      <c r="A314">
        <v>842</v>
      </c>
      <c r="B314" t="s">
        <v>367</v>
      </c>
      <c r="C314" s="49">
        <v>0</v>
      </c>
      <c r="D314" s="22">
        <v>1635.122314453125</v>
      </c>
      <c r="E314" s="17">
        <v>99.684051874738316</v>
      </c>
      <c r="F314" s="17">
        <v>61.704772544455899</v>
      </c>
      <c r="G314" s="17">
        <v>0.79511597402650569</v>
      </c>
      <c r="H314" s="17">
        <v>6.8496607460416268</v>
      </c>
      <c r="I314" s="17">
        <v>82.937746671128949</v>
      </c>
      <c r="J314" s="17">
        <v>14.686859915876337</v>
      </c>
      <c r="K314" s="17">
        <v>-1</v>
      </c>
      <c r="L314" s="17">
        <v>-1</v>
      </c>
      <c r="M314" s="17">
        <v>-1</v>
      </c>
      <c r="N314" s="17">
        <v>0.16666666666666666</v>
      </c>
      <c r="O314" s="17">
        <v>-1</v>
      </c>
      <c r="P314" s="17">
        <v>-1</v>
      </c>
      <c r="Q314" s="17">
        <v>4.8786270948171282</v>
      </c>
      <c r="R314" s="17">
        <v>-1</v>
      </c>
      <c r="S314" s="17">
        <v>1.3220573627421319</v>
      </c>
      <c r="T314" s="17">
        <v>0.13899397856746679</v>
      </c>
      <c r="U314" s="17">
        <v>0.75700768141930042</v>
      </c>
      <c r="V314" s="17">
        <v>0.94385195218423057</v>
      </c>
      <c r="W314" s="17">
        <v>3.1499590002544555</v>
      </c>
      <c r="X314" s="17">
        <v>4.0663650763943293</v>
      </c>
      <c r="Y314" s="17">
        <v>0</v>
      </c>
      <c r="Z314" s="17">
        <v>50.281611824354066</v>
      </c>
      <c r="AA314" s="17">
        <v>1.5031604537526881</v>
      </c>
      <c r="AB314" s="17">
        <v>2.784288781892883</v>
      </c>
      <c r="AC314" s="17">
        <v>37.475874973876458</v>
      </c>
      <c r="AD314" s="17">
        <v>0.94625960177412549</v>
      </c>
      <c r="AE314" s="17">
        <v>9.4625960177412552E-2</v>
      </c>
      <c r="AF314" s="17">
        <v>78.018104205937306</v>
      </c>
      <c r="AG314" s="17">
        <v>56.331684862842579</v>
      </c>
      <c r="AH314" s="17">
        <v>-1</v>
      </c>
      <c r="AI314" s="17">
        <v>-1</v>
      </c>
      <c r="AJ314" s="17">
        <v>-1</v>
      </c>
      <c r="AK314" s="17">
        <v>-1</v>
      </c>
      <c r="AL314" s="17">
        <v>-1</v>
      </c>
      <c r="AM314" s="17">
        <v>-1</v>
      </c>
      <c r="AN314" s="17">
        <v>-1</v>
      </c>
      <c r="AO314" s="17">
        <v>-1</v>
      </c>
      <c r="AP314" s="17">
        <v>-1</v>
      </c>
      <c r="AQ314" s="17">
        <v>-1</v>
      </c>
      <c r="AR314" s="17">
        <v>0.47312980088706275</v>
      </c>
      <c r="AS314" s="17">
        <v>5.6775576106447536</v>
      </c>
      <c r="AT314" s="17">
        <v>11.380824893838179</v>
      </c>
      <c r="AU314" s="17">
        <v>-1</v>
      </c>
      <c r="AV314" s="17">
        <v>-1</v>
      </c>
      <c r="AW314" s="17">
        <v>-1</v>
      </c>
      <c r="AX314" s="17">
        <v>-1</v>
      </c>
      <c r="AY314" s="17">
        <v>9.4625960177412552E-2</v>
      </c>
      <c r="AZ314" s="17">
        <v>-0.45449743768769274</v>
      </c>
      <c r="BA314" s="17">
        <v>0.96731795050820568</v>
      </c>
      <c r="BB314" s="17">
        <v>-0.18839493126986939</v>
      </c>
      <c r="BC314" s="17">
        <v>0.3678821107570488</v>
      </c>
      <c r="BD314" s="17">
        <v>-6.1374488981081754</v>
      </c>
      <c r="BE314" s="17">
        <v>13.188730949390237</v>
      </c>
      <c r="BF314" s="17">
        <v>-1</v>
      </c>
      <c r="BG314" s="22">
        <v>1933.925266157901</v>
      </c>
    </row>
    <row r="315" spans="1:59" x14ac:dyDescent="0.25">
      <c r="A315">
        <v>846</v>
      </c>
      <c r="B315" t="s">
        <v>368</v>
      </c>
      <c r="C315" s="49">
        <v>0</v>
      </c>
      <c r="D315" s="22">
        <v>1568.433583984375</v>
      </c>
      <c r="E315" s="17">
        <v>100.62138518441697</v>
      </c>
      <c r="F315" s="17">
        <v>63.276479727732664</v>
      </c>
      <c r="G315" s="17">
        <v>0.80655166971581882</v>
      </c>
      <c r="H315" s="17">
        <v>6.9362875336311269</v>
      </c>
      <c r="I315" s="17">
        <v>83.774757980978507</v>
      </c>
      <c r="J315" s="17">
        <v>14.912371667290525</v>
      </c>
      <c r="K315" s="17">
        <v>-1</v>
      </c>
      <c r="L315" s="17">
        <v>-1</v>
      </c>
      <c r="M315" s="17">
        <v>-1</v>
      </c>
      <c r="N315" s="17">
        <v>0.16666666666666666</v>
      </c>
      <c r="O315" s="17">
        <v>-1</v>
      </c>
      <c r="P315" s="17">
        <v>-1</v>
      </c>
      <c r="Q315" s="17">
        <v>4.9326829370454082</v>
      </c>
      <c r="R315" s="17">
        <v>-1</v>
      </c>
      <c r="S315" s="17">
        <v>1.3495274470493384</v>
      </c>
      <c r="T315" s="17">
        <v>0.14188123741331646</v>
      </c>
      <c r="U315" s="17">
        <v>0.77367727813801457</v>
      </c>
      <c r="V315" s="17">
        <v>0.96789318646848266</v>
      </c>
      <c r="W315" s="17">
        <v>3.2125588293342329</v>
      </c>
      <c r="X315" s="17">
        <v>4.1594912968867463</v>
      </c>
      <c r="Y315" s="17">
        <v>0</v>
      </c>
      <c r="Z315" s="17">
        <v>50.823031241592645</v>
      </c>
      <c r="AA315" s="17">
        <v>1.5332841492757403</v>
      </c>
      <c r="AB315" s="17">
        <v>2.8323495737895055</v>
      </c>
      <c r="AC315" s="17">
        <v>38.028447118998884</v>
      </c>
      <c r="AD315" s="17">
        <v>0.96709659767251821</v>
      </c>
      <c r="AE315" s="17">
        <v>9.6709659767251821E-2</v>
      </c>
      <c r="AF315" s="17">
        <v>78.840834512006452</v>
      </c>
      <c r="AG315" s="17">
        <v>57.766531959657094</v>
      </c>
      <c r="AH315" s="17">
        <v>-1</v>
      </c>
      <c r="AI315" s="17">
        <v>-1</v>
      </c>
      <c r="AJ315" s="17">
        <v>-1</v>
      </c>
      <c r="AK315" s="17">
        <v>-1</v>
      </c>
      <c r="AL315" s="17">
        <v>-1</v>
      </c>
      <c r="AM315" s="17">
        <v>-1</v>
      </c>
      <c r="AN315" s="17">
        <v>-1</v>
      </c>
      <c r="AO315" s="17">
        <v>-1</v>
      </c>
      <c r="AP315" s="17">
        <v>-1</v>
      </c>
      <c r="AQ315" s="17">
        <v>-1</v>
      </c>
      <c r="AR315" s="17">
        <v>0.48354829883625911</v>
      </c>
      <c r="AS315" s="17">
        <v>5.802579586035109</v>
      </c>
      <c r="AT315" s="17">
        <v>11.543353461845642</v>
      </c>
      <c r="AU315" s="17">
        <v>-1</v>
      </c>
      <c r="AV315" s="17">
        <v>-1</v>
      </c>
      <c r="AW315" s="17">
        <v>-1</v>
      </c>
      <c r="AX315" s="17">
        <v>-1</v>
      </c>
      <c r="AY315" s="17">
        <v>9.6709659767251821E-2</v>
      </c>
      <c r="AZ315" s="17">
        <v>-0.47260525469091502</v>
      </c>
      <c r="BA315" s="17">
        <v>0.98542576751142796</v>
      </c>
      <c r="BB315" s="17">
        <v>-0.19547950987532298</v>
      </c>
      <c r="BC315" s="17">
        <v>0.37496668936250233</v>
      </c>
      <c r="BD315" s="17">
        <v>-6.3835813643588839</v>
      </c>
      <c r="BE315" s="17">
        <v>13.434863415640947</v>
      </c>
      <c r="BF315" s="17">
        <v>-1</v>
      </c>
      <c r="BG315" s="22">
        <v>3452.7487522507008</v>
      </c>
    </row>
    <row r="316" spans="1:59" x14ac:dyDescent="0.25">
      <c r="A316">
        <v>847</v>
      </c>
      <c r="B316" t="s">
        <v>369</v>
      </c>
      <c r="C316" s="49">
        <v>0</v>
      </c>
      <c r="D316" s="22">
        <v>1547.9947460937501</v>
      </c>
      <c r="E316" s="17">
        <v>70.444800566634129</v>
      </c>
      <c r="F316" s="17">
        <v>12.67681115648719</v>
      </c>
      <c r="G316" s="17">
        <v>0.43838995491441118</v>
      </c>
      <c r="H316" s="17">
        <v>4.1474177059308328</v>
      </c>
      <c r="I316" s="17">
        <v>56.827947964832084</v>
      </c>
      <c r="J316" s="17">
        <v>7.6522280464606913</v>
      </c>
      <c r="K316" s="17">
        <v>-1</v>
      </c>
      <c r="L316" s="17">
        <v>-1</v>
      </c>
      <c r="M316" s="17">
        <v>-1</v>
      </c>
      <c r="N316" s="17">
        <v>0.16666666666666666</v>
      </c>
      <c r="O316" s="17">
        <v>-1</v>
      </c>
      <c r="P316" s="17">
        <v>-1</v>
      </c>
      <c r="Q316" s="17">
        <v>3.1924047667898012</v>
      </c>
      <c r="R316" s="17">
        <v>-1</v>
      </c>
      <c r="S316" s="17">
        <v>0.46515332421118361</v>
      </c>
      <c r="T316" s="17">
        <v>4.8928591886301193E-2</v>
      </c>
      <c r="U316" s="17">
        <v>0.23701492896891335</v>
      </c>
      <c r="V316" s="17">
        <v>0.19390773945242118</v>
      </c>
      <c r="W316" s="17">
        <v>1.1972148532066125</v>
      </c>
      <c r="X316" s="17">
        <v>1.1613781990100251</v>
      </c>
      <c r="Y316" s="17">
        <v>0</v>
      </c>
      <c r="Z316" s="17">
        <v>33.392530597577419</v>
      </c>
      <c r="AA316" s="17">
        <v>0.56347945166678881</v>
      </c>
      <c r="AB316" s="17">
        <v>1.2850765402905717</v>
      </c>
      <c r="AC316" s="17">
        <v>20.238894648668712</v>
      </c>
      <c r="AD316" s="17">
        <v>0.2962686612111417</v>
      </c>
      <c r="AE316" s="17">
        <v>2.9626866121114169E-2</v>
      </c>
      <c r="AF316" s="17">
        <v>52.35378829018606</v>
      </c>
      <c r="AG316" s="17">
        <v>11.57294811545602</v>
      </c>
      <c r="AH316" s="17">
        <v>-1</v>
      </c>
      <c r="AI316" s="17">
        <v>-1</v>
      </c>
      <c r="AJ316" s="17">
        <v>-1</v>
      </c>
      <c r="AK316" s="17">
        <v>-1</v>
      </c>
      <c r="AL316" s="17">
        <v>-1</v>
      </c>
      <c r="AM316" s="17">
        <v>-1</v>
      </c>
      <c r="AN316" s="17">
        <v>-1</v>
      </c>
      <c r="AO316" s="17">
        <v>-1</v>
      </c>
      <c r="AP316" s="17">
        <v>-1</v>
      </c>
      <c r="AQ316" s="17">
        <v>-1</v>
      </c>
      <c r="AR316" s="17">
        <v>0.14813433060557085</v>
      </c>
      <c r="AS316" s="17">
        <v>1.77761196726685</v>
      </c>
      <c r="AT316" s="17">
        <v>6.310895557446905</v>
      </c>
      <c r="AU316" s="17">
        <v>-1</v>
      </c>
      <c r="AV316" s="17">
        <v>-1</v>
      </c>
      <c r="AW316" s="17">
        <v>-1</v>
      </c>
      <c r="AX316" s="17">
        <v>-1</v>
      </c>
      <c r="AY316" s="17">
        <v>2.9626866121114169E-2</v>
      </c>
      <c r="AZ316" s="17">
        <v>0.11035927500066395</v>
      </c>
      <c r="BA316" s="17">
        <v>0.40246123781984899</v>
      </c>
      <c r="BB316" s="17">
        <v>3.2601988521545139E-2</v>
      </c>
      <c r="BC316" s="17">
        <v>0.14688519096563432</v>
      </c>
      <c r="BD316" s="17">
        <v>1.5404272228793614</v>
      </c>
      <c r="BE316" s="17">
        <v>5.5108548284026915</v>
      </c>
      <c r="BF316" s="17">
        <v>-1</v>
      </c>
      <c r="BG316" s="22">
        <v>1745.9235795469822</v>
      </c>
    </row>
    <row r="317" spans="1:59" x14ac:dyDescent="0.25">
      <c r="A317">
        <v>848</v>
      </c>
      <c r="B317" t="s">
        <v>370</v>
      </c>
      <c r="C317" s="49">
        <v>0</v>
      </c>
      <c r="D317" s="22">
        <v>1491.0765917968749</v>
      </c>
      <c r="E317" s="17">
        <v>58.116160319144186</v>
      </c>
      <c r="F317" s="17">
        <v>-7.9956777404005335</v>
      </c>
      <c r="G317" s="17">
        <v>0.28797752779001135</v>
      </c>
      <c r="H317" s="17">
        <v>3.0080252518711199</v>
      </c>
      <c r="I317" s="17">
        <v>45.818831767144346</v>
      </c>
      <c r="J317" s="17">
        <v>4.6860971877162001</v>
      </c>
      <c r="K317" s="17">
        <v>-1</v>
      </c>
      <c r="L317" s="17">
        <v>-1</v>
      </c>
      <c r="M317" s="17">
        <v>-1</v>
      </c>
      <c r="N317" s="17">
        <v>0.16666666666666666</v>
      </c>
      <c r="O317" s="17">
        <v>-1</v>
      </c>
      <c r="P317" s="17">
        <v>-1</v>
      </c>
      <c r="Q317" s="17">
        <v>2.4814143162999871</v>
      </c>
      <c r="R317" s="17">
        <v>-1</v>
      </c>
      <c r="S317" s="17">
        <v>0.10384237591268236</v>
      </c>
      <c r="T317" s="17">
        <v>1.0952799023390246E-2</v>
      </c>
      <c r="U317" s="17">
        <v>1.7761586648002342E-2</v>
      </c>
      <c r="V317" s="17">
        <v>-0.12230392776954017</v>
      </c>
      <c r="W317" s="17">
        <v>0.3738462987022188</v>
      </c>
      <c r="X317" s="17">
        <v>-6.3500569517936201E-2</v>
      </c>
      <c r="Y317" s="17">
        <v>0</v>
      </c>
      <c r="Z317" s="17">
        <v>26.271301522267489</v>
      </c>
      <c r="AA317" s="17">
        <v>0.16726585166578925</v>
      </c>
      <c r="AB317" s="17">
        <v>0.65293831668889935</v>
      </c>
      <c r="AC317" s="17">
        <v>12.97097499014969</v>
      </c>
      <c r="AD317" s="17">
        <v>2.2201983310002921E-2</v>
      </c>
      <c r="AE317" s="17">
        <v>2.2201983310002928E-3</v>
      </c>
      <c r="AF317" s="17">
        <v>41.532508538897439</v>
      </c>
      <c r="AG317" s="17">
        <v>-7.2994353623552382</v>
      </c>
      <c r="AH317" s="17">
        <v>-1</v>
      </c>
      <c r="AI317" s="17">
        <v>-1</v>
      </c>
      <c r="AJ317" s="17">
        <v>-1</v>
      </c>
      <c r="AK317" s="17">
        <v>-1</v>
      </c>
      <c r="AL317" s="17">
        <v>-1</v>
      </c>
      <c r="AM317" s="17">
        <v>-1</v>
      </c>
      <c r="AN317" s="17">
        <v>-1</v>
      </c>
      <c r="AO317" s="17">
        <v>-1</v>
      </c>
      <c r="AP317" s="17">
        <v>-1</v>
      </c>
      <c r="AQ317" s="17">
        <v>-1</v>
      </c>
      <c r="AR317" s="17">
        <v>1.110099165500146E-2</v>
      </c>
      <c r="AS317" s="17">
        <v>0.13321189986001747</v>
      </c>
      <c r="AT317" s="17">
        <v>4.1731754698180232</v>
      </c>
      <c r="AU317" s="17">
        <v>-1</v>
      </c>
      <c r="AV317" s="17">
        <v>-1</v>
      </c>
      <c r="AW317" s="17">
        <v>-1</v>
      </c>
      <c r="AX317" s="17">
        <v>-1</v>
      </c>
      <c r="AY317" s="17">
        <v>2.2201983310002928E-3</v>
      </c>
      <c r="AZ317" s="17">
        <v>0.34852936796006739</v>
      </c>
      <c r="BA317" s="17">
        <v>0.16429114486044549</v>
      </c>
      <c r="BB317" s="17">
        <v>0.12578465900793234</v>
      </c>
      <c r="BC317" s="17">
        <v>5.3702520479247146E-2</v>
      </c>
      <c r="BD317" s="17">
        <v>4.7777800388939342</v>
      </c>
      <c r="BE317" s="17">
        <v>2.273502012388116</v>
      </c>
      <c r="BF317" s="17">
        <v>-1</v>
      </c>
      <c r="BG317" s="22">
        <v>78.924630020076393</v>
      </c>
    </row>
    <row r="318" spans="1:59" x14ac:dyDescent="0.25">
      <c r="A318">
        <v>852</v>
      </c>
      <c r="B318" t="s">
        <v>371</v>
      </c>
      <c r="C318" s="49">
        <v>0</v>
      </c>
      <c r="D318" s="22">
        <v>1554.603984375</v>
      </c>
      <c r="E318" s="17">
        <v>96.436930125314092</v>
      </c>
      <c r="F318" s="17">
        <v>56.260044905048836</v>
      </c>
      <c r="G318" s="17">
        <v>0.7555002943006931</v>
      </c>
      <c r="H318" s="17">
        <v>6.5495671473610759</v>
      </c>
      <c r="I318" s="17">
        <v>80.038161645543624</v>
      </c>
      <c r="J318" s="17">
        <v>13.90563929221279</v>
      </c>
      <c r="K318" s="17">
        <v>-1</v>
      </c>
      <c r="L318" s="17">
        <v>-1</v>
      </c>
      <c r="M318" s="17">
        <v>-1</v>
      </c>
      <c r="N318" s="17">
        <v>0.16666666666666666</v>
      </c>
      <c r="O318" s="17">
        <v>-1</v>
      </c>
      <c r="P318" s="17">
        <v>-1</v>
      </c>
      <c r="Q318" s="17">
        <v>4.6913661715463366</v>
      </c>
      <c r="R318" s="17">
        <v>-1</v>
      </c>
      <c r="S318" s="17">
        <v>1.2268951538550636</v>
      </c>
      <c r="T318" s="17">
        <v>0.12899190044032757</v>
      </c>
      <c r="U318" s="17">
        <v>0.69926065642770541</v>
      </c>
      <c r="V318" s="17">
        <v>0.86056800833915215</v>
      </c>
      <c r="W318" s="17">
        <v>2.933099891102696</v>
      </c>
      <c r="X318" s="17">
        <v>3.7437560611377707</v>
      </c>
      <c r="Y318" s="17">
        <v>0</v>
      </c>
      <c r="Z318" s="17">
        <v>48.406019922175005</v>
      </c>
      <c r="AA318" s="17">
        <v>1.3988055717742922</v>
      </c>
      <c r="AB318" s="17">
        <v>2.6177959867999863</v>
      </c>
      <c r="AC318" s="17">
        <v>35.561647652574763</v>
      </c>
      <c r="AD318" s="17">
        <v>0.87407582053463184</v>
      </c>
      <c r="AE318" s="17">
        <v>8.7407582053463176E-2</v>
      </c>
      <c r="AF318" s="17">
        <v>75.167991611876715</v>
      </c>
      <c r="AG318" s="17">
        <v>51.361069642988802</v>
      </c>
      <c r="AH318" s="17">
        <v>-1</v>
      </c>
      <c r="AI318" s="17">
        <v>-1</v>
      </c>
      <c r="AJ318" s="17">
        <v>-1</v>
      </c>
      <c r="AK318" s="17">
        <v>-1</v>
      </c>
      <c r="AL318" s="17">
        <v>-1</v>
      </c>
      <c r="AM318" s="17">
        <v>-1</v>
      </c>
      <c r="AN318" s="17">
        <v>-1</v>
      </c>
      <c r="AO318" s="17">
        <v>-1</v>
      </c>
      <c r="AP318" s="17">
        <v>-1</v>
      </c>
      <c r="AQ318" s="17">
        <v>-1</v>
      </c>
      <c r="AR318" s="17">
        <v>0.43703791026731592</v>
      </c>
      <c r="AS318" s="17">
        <v>5.2444549232077913</v>
      </c>
      <c r="AT318" s="17">
        <v>10.81779140017013</v>
      </c>
      <c r="AU318" s="17">
        <v>-1</v>
      </c>
      <c r="AV318" s="17">
        <v>-1</v>
      </c>
      <c r="AW318" s="17">
        <v>-1</v>
      </c>
      <c r="AX318" s="17">
        <v>-1</v>
      </c>
      <c r="AY318" s="17">
        <v>8.7407582053463176E-2</v>
      </c>
      <c r="AZ318" s="17">
        <v>-0.3917681120373378</v>
      </c>
      <c r="BA318" s="17">
        <v>0.90458862485785096</v>
      </c>
      <c r="BB318" s="17">
        <v>-0.16385244564844154</v>
      </c>
      <c r="BC318" s="17">
        <v>0.34333962513562094</v>
      </c>
      <c r="BD318" s="17">
        <v>-5.2847937367589033</v>
      </c>
      <c r="BE318" s="17">
        <v>12.336075788040963</v>
      </c>
      <c r="BF318" s="17">
        <v>-1</v>
      </c>
      <c r="BG318" s="22">
        <v>346.42877937028641</v>
      </c>
    </row>
    <row r="319" spans="1:59" x14ac:dyDescent="0.25">
      <c r="A319">
        <v>854</v>
      </c>
      <c r="B319" t="s">
        <v>2911</v>
      </c>
      <c r="C319" s="49">
        <v>0</v>
      </c>
      <c r="D319" s="22">
        <v>1533.395458984375</v>
      </c>
      <c r="E319" s="17">
        <v>123.49211194387894</v>
      </c>
      <c r="F319" s="17">
        <v>101.62578958734913</v>
      </c>
      <c r="G319" s="17">
        <v>1.0855801313249578</v>
      </c>
      <c r="H319" s="17">
        <v>9.0499621129423318</v>
      </c>
      <c r="I319" s="17">
        <v>104.19764999226464</v>
      </c>
      <c r="J319" s="17">
        <v>20.414808841330462</v>
      </c>
      <c r="K319" s="17">
        <v>-1</v>
      </c>
      <c r="L319" s="17">
        <v>-1</v>
      </c>
      <c r="M319" s="17">
        <v>-1</v>
      </c>
      <c r="N319" s="17">
        <v>0.16666666666666666</v>
      </c>
      <c r="O319" s="17">
        <v>-1</v>
      </c>
      <c r="P319" s="17">
        <v>-1</v>
      </c>
      <c r="Q319" s="17">
        <v>6.2516336076232077</v>
      </c>
      <c r="R319" s="17">
        <v>-1</v>
      </c>
      <c r="S319" s="17">
        <v>2.0197914670753514</v>
      </c>
      <c r="T319" s="17">
        <v>0.21232971872238793</v>
      </c>
      <c r="U319" s="17">
        <v>1.1804117746159422</v>
      </c>
      <c r="V319" s="17">
        <v>1.5544940194889607</v>
      </c>
      <c r="W319" s="17">
        <v>4.7399809013861018</v>
      </c>
      <c r="X319" s="17">
        <v>6.431750610655981</v>
      </c>
      <c r="Y319" s="17">
        <v>0</v>
      </c>
      <c r="Z319" s="17">
        <v>64.033546035071879</v>
      </c>
      <c r="AA319" s="17">
        <v>2.2682956997872044</v>
      </c>
      <c r="AB319" s="17">
        <v>4.0050223338004081</v>
      </c>
      <c r="AC319" s="17">
        <v>51.511086021821342</v>
      </c>
      <c r="AD319" s="17">
        <v>1.4755147182699277</v>
      </c>
      <c r="AE319" s="17">
        <v>0.14755147182699277</v>
      </c>
      <c r="AF319" s="17">
        <v>98.915273169571208</v>
      </c>
      <c r="AG319" s="17">
        <v>92.776485787183432</v>
      </c>
      <c r="AH319" s="17">
        <v>-1</v>
      </c>
      <c r="AI319" s="17">
        <v>-1</v>
      </c>
      <c r="AJ319" s="17">
        <v>-1</v>
      </c>
      <c r="AK319" s="17">
        <v>-1</v>
      </c>
      <c r="AL319" s="17">
        <v>-1</v>
      </c>
      <c r="AM319" s="17">
        <v>-1</v>
      </c>
      <c r="AN319" s="17">
        <v>-1</v>
      </c>
      <c r="AO319" s="17">
        <v>-1</v>
      </c>
      <c r="AP319" s="17">
        <v>-1</v>
      </c>
      <c r="AQ319" s="17">
        <v>-1</v>
      </c>
      <c r="AR319" s="17">
        <v>0.73775735913496387</v>
      </c>
      <c r="AS319" s="17">
        <v>8.8530883096195652</v>
      </c>
      <c r="AT319" s="17">
        <v>15.509014802505437</v>
      </c>
      <c r="AU319" s="17">
        <v>-1</v>
      </c>
      <c r="AV319" s="17">
        <v>-1</v>
      </c>
      <c r="AW319" s="17">
        <v>-1</v>
      </c>
      <c r="AX319" s="17">
        <v>-1</v>
      </c>
      <c r="AY319" s="17">
        <v>0.14755147182699277</v>
      </c>
      <c r="AZ319" s="17">
        <v>-0.91443201003477248</v>
      </c>
      <c r="BA319" s="17">
        <v>1.4272525228552855</v>
      </c>
      <c r="BB319" s="17">
        <v>-0.36834167087844222</v>
      </c>
      <c r="BC319" s="17">
        <v>0.54782885036562157</v>
      </c>
      <c r="BD319" s="17">
        <v>-12.389159448618289</v>
      </c>
      <c r="BE319" s="17">
        <v>19.440441499900359</v>
      </c>
      <c r="BF319" s="17">
        <v>-1</v>
      </c>
      <c r="BG319" s="22">
        <v>227.97582179669195</v>
      </c>
    </row>
    <row r="320" spans="1:59" x14ac:dyDescent="0.25">
      <c r="A320">
        <v>857</v>
      </c>
      <c r="B320" t="s">
        <v>372</v>
      </c>
      <c r="C320" s="49">
        <v>0</v>
      </c>
      <c r="D320" s="22">
        <v>1573.2858789062502</v>
      </c>
      <c r="E320" s="17">
        <v>103.5578923776952</v>
      </c>
      <c r="F320" s="17">
        <v>68.20037329020677</v>
      </c>
      <c r="G320" s="17">
        <v>0.84237777586723828</v>
      </c>
      <c r="H320" s="17">
        <v>7.2076746509569372</v>
      </c>
      <c r="I320" s="17">
        <v>86.396973266457991</v>
      </c>
      <c r="J320" s="17">
        <v>15.618861955599577</v>
      </c>
      <c r="K320" s="17">
        <v>-1</v>
      </c>
      <c r="L320" s="17">
        <v>-1</v>
      </c>
      <c r="M320" s="17">
        <v>-1</v>
      </c>
      <c r="N320" s="17">
        <v>0.16666666666666666</v>
      </c>
      <c r="O320" s="17">
        <v>-1</v>
      </c>
      <c r="P320" s="17">
        <v>-1</v>
      </c>
      <c r="Q320" s="17">
        <v>5.1020307751121834</v>
      </c>
      <c r="R320" s="17">
        <v>-1</v>
      </c>
      <c r="S320" s="17">
        <v>1.4355865888030075</v>
      </c>
      <c r="T320" s="17">
        <v>0.15092653248834192</v>
      </c>
      <c r="U320" s="17">
        <v>0.82590031360267024</v>
      </c>
      <c r="V320" s="17">
        <v>1.0432103193197586</v>
      </c>
      <c r="W320" s="17">
        <v>3.4086735374029922</v>
      </c>
      <c r="X320" s="17">
        <v>4.4512400414742466</v>
      </c>
      <c r="Y320" s="17">
        <v>0</v>
      </c>
      <c r="Z320" s="17">
        <v>52.519206974264151</v>
      </c>
      <c r="AA320" s="17">
        <v>1.6276566074804864</v>
      </c>
      <c r="AB320" s="17">
        <v>2.9829159301344688</v>
      </c>
      <c r="AC320" s="17">
        <v>39.759562467405168</v>
      </c>
      <c r="AD320" s="17">
        <v>1.0323753920033378</v>
      </c>
      <c r="AE320" s="17">
        <v>0.10323753920033378</v>
      </c>
      <c r="AF320" s="17">
        <v>81.418309820899879</v>
      </c>
      <c r="AG320" s="17">
        <v>62.261665950462032</v>
      </c>
      <c r="AH320" s="17">
        <v>-1</v>
      </c>
      <c r="AI320" s="17">
        <v>-1</v>
      </c>
      <c r="AJ320" s="17">
        <v>-1</v>
      </c>
      <c r="AK320" s="17">
        <v>-1</v>
      </c>
      <c r="AL320" s="17">
        <v>-1</v>
      </c>
      <c r="AM320" s="17">
        <v>-1</v>
      </c>
      <c r="AN320" s="17">
        <v>-1</v>
      </c>
      <c r="AO320" s="17">
        <v>-1</v>
      </c>
      <c r="AP320" s="17">
        <v>-1</v>
      </c>
      <c r="AQ320" s="17">
        <v>-1</v>
      </c>
      <c r="AR320" s="17">
        <v>0.51618769600166892</v>
      </c>
      <c r="AS320" s="17">
        <v>6.1942523520200261</v>
      </c>
      <c r="AT320" s="17">
        <v>12.052528057626034</v>
      </c>
      <c r="AU320" s="17">
        <v>-1</v>
      </c>
      <c r="AV320" s="17">
        <v>-1</v>
      </c>
      <c r="AW320" s="17">
        <v>-1</v>
      </c>
      <c r="AX320" s="17">
        <v>-1</v>
      </c>
      <c r="AY320" s="17">
        <v>0.10323753920033378</v>
      </c>
      <c r="AZ320" s="17">
        <v>-0.52933399177458673</v>
      </c>
      <c r="BA320" s="17">
        <v>1.0421545045951</v>
      </c>
      <c r="BB320" s="17">
        <v>-0.21767429994780157</v>
      </c>
      <c r="BC320" s="17">
        <v>0.39716147943498098</v>
      </c>
      <c r="BD320" s="17">
        <v>-7.1546728749041595</v>
      </c>
      <c r="BE320" s="17">
        <v>14.205954926186223</v>
      </c>
      <c r="BF320" s="17">
        <v>-1</v>
      </c>
      <c r="BG320" s="22">
        <v>2153.5539350663325</v>
      </c>
    </row>
    <row r="321" spans="1:59" x14ac:dyDescent="0.25">
      <c r="A321">
        <v>858</v>
      </c>
      <c r="B321" t="s">
        <v>373</v>
      </c>
      <c r="C321" s="49">
        <v>0</v>
      </c>
      <c r="D321" s="22">
        <v>1541.0323242187501</v>
      </c>
      <c r="E321" s="17">
        <v>99.302437006436548</v>
      </c>
      <c r="F321" s="17">
        <v>61.064886152324249</v>
      </c>
      <c r="G321" s="17">
        <v>0.79046017927414347</v>
      </c>
      <c r="H321" s="17">
        <v>6.8143925337674833</v>
      </c>
      <c r="I321" s="17">
        <v>82.596975722868478</v>
      </c>
      <c r="J321" s="17">
        <v>14.59504771158592</v>
      </c>
      <c r="K321" s="17">
        <v>-1</v>
      </c>
      <c r="L321" s="17">
        <v>-1</v>
      </c>
      <c r="M321" s="17">
        <v>-1</v>
      </c>
      <c r="N321" s="17">
        <v>0.16666666666666666</v>
      </c>
      <c r="O321" s="17">
        <v>-1</v>
      </c>
      <c r="P321" s="17">
        <v>-1</v>
      </c>
      <c r="Q321" s="17">
        <v>4.8566194344684757</v>
      </c>
      <c r="R321" s="17">
        <v>-1</v>
      </c>
      <c r="S321" s="17">
        <v>1.3108735154416165</v>
      </c>
      <c r="T321" s="17">
        <v>0.13781849393160153</v>
      </c>
      <c r="U321" s="17">
        <v>0.7502210177098495</v>
      </c>
      <c r="V321" s="17">
        <v>0.93406408658672824</v>
      </c>
      <c r="W321" s="17">
        <v>3.1244728415067402</v>
      </c>
      <c r="X321" s="17">
        <v>4.0284507613884557</v>
      </c>
      <c r="Y321" s="17">
        <v>0</v>
      </c>
      <c r="Z321" s="17">
        <v>50.061184685499533</v>
      </c>
      <c r="AA321" s="17">
        <v>1.4908962463665953</v>
      </c>
      <c r="AB321" s="17">
        <v>2.764721875883327</v>
      </c>
      <c r="AC321" s="17">
        <v>37.250907244456485</v>
      </c>
      <c r="AD321" s="17">
        <v>0.93777627213731196</v>
      </c>
      <c r="AE321" s="17">
        <v>9.3777627213731188E-2</v>
      </c>
      <c r="AF321" s="17">
        <v>77.683147457727756</v>
      </c>
      <c r="AG321" s="17">
        <v>55.747518077953899</v>
      </c>
      <c r="AH321" s="17">
        <v>-1</v>
      </c>
      <c r="AI321" s="17">
        <v>-1</v>
      </c>
      <c r="AJ321" s="17">
        <v>-1</v>
      </c>
      <c r="AK321" s="17">
        <v>-1</v>
      </c>
      <c r="AL321" s="17">
        <v>-1</v>
      </c>
      <c r="AM321" s="17">
        <v>-1</v>
      </c>
      <c r="AN321" s="17">
        <v>-1</v>
      </c>
      <c r="AO321" s="17">
        <v>-1</v>
      </c>
      <c r="AP321" s="17">
        <v>-1</v>
      </c>
      <c r="AQ321" s="17">
        <v>-1</v>
      </c>
      <c r="AR321" s="17">
        <v>0.46888813606865598</v>
      </c>
      <c r="AS321" s="17">
        <v>5.6266576328238704</v>
      </c>
      <c r="AT321" s="17">
        <v>11.314654922671032</v>
      </c>
      <c r="AU321" s="17">
        <v>-1</v>
      </c>
      <c r="AV321" s="17">
        <v>-1</v>
      </c>
      <c r="AW321" s="17">
        <v>-1</v>
      </c>
      <c r="AX321" s="17">
        <v>-1</v>
      </c>
      <c r="AY321" s="17">
        <v>9.3777627213731188E-2</v>
      </c>
      <c r="AZ321" s="17">
        <v>-0.44712523387335673</v>
      </c>
      <c r="BA321" s="17">
        <v>0.95994574669386967</v>
      </c>
      <c r="BB321" s="17">
        <v>-0.18551059919335283</v>
      </c>
      <c r="BC321" s="17">
        <v>0.36499777868053218</v>
      </c>
      <c r="BD321" s="17">
        <v>-6.0372414183107779</v>
      </c>
      <c r="BE321" s="17">
        <v>13.08852346959284</v>
      </c>
      <c r="BF321" s="17">
        <v>-1</v>
      </c>
      <c r="BG321" s="22">
        <v>987.92254307373059</v>
      </c>
    </row>
    <row r="322" spans="1:59" x14ac:dyDescent="0.25">
      <c r="A322">
        <v>862</v>
      </c>
      <c r="B322" t="s">
        <v>374</v>
      </c>
      <c r="C322" s="49">
        <v>0</v>
      </c>
      <c r="D322" s="22">
        <v>1592.2446484375</v>
      </c>
      <c r="E322" s="17">
        <v>128.45108196063165</v>
      </c>
      <c r="F322" s="17">
        <v>109.94092009269352</v>
      </c>
      <c r="G322" s="17">
        <v>1.1460807787024141</v>
      </c>
      <c r="H322" s="17">
        <v>9.5082618851452558</v>
      </c>
      <c r="I322" s="17">
        <v>108.62586559750103</v>
      </c>
      <c r="J322" s="17">
        <v>21.607880721035418</v>
      </c>
      <c r="K322" s="17">
        <v>-1</v>
      </c>
      <c r="L322" s="17">
        <v>-1</v>
      </c>
      <c r="M322" s="17">
        <v>-1</v>
      </c>
      <c r="N322" s="17">
        <v>0.16666666666666666</v>
      </c>
      <c r="O322" s="17">
        <v>-1</v>
      </c>
      <c r="P322" s="17">
        <v>-1</v>
      </c>
      <c r="Q322" s="17">
        <v>6.5376165104736934</v>
      </c>
      <c r="R322" s="17">
        <v>-1</v>
      </c>
      <c r="S322" s="17">
        <v>2.1651221867142474</v>
      </c>
      <c r="T322" s="17">
        <v>0.22760478672576565</v>
      </c>
      <c r="U322" s="17">
        <v>1.2686024208523419</v>
      </c>
      <c r="V322" s="17">
        <v>1.6816843782976183</v>
      </c>
      <c r="W322" s="17">
        <v>5.0711658408895168</v>
      </c>
      <c r="X322" s="17">
        <v>6.9244356890873879</v>
      </c>
      <c r="Y322" s="17">
        <v>0</v>
      </c>
      <c r="Z322" s="17">
        <v>66.897930164869123</v>
      </c>
      <c r="AA322" s="17">
        <v>2.4276653726134225</v>
      </c>
      <c r="AB322" s="17">
        <v>4.2592883707968436</v>
      </c>
      <c r="AC322" s="17">
        <v>54.434473755363292</v>
      </c>
      <c r="AD322" s="17">
        <v>1.5857530260654271</v>
      </c>
      <c r="AE322" s="17">
        <v>0.15857530260654273</v>
      </c>
      <c r="AF322" s="17">
        <v>103.26793500025924</v>
      </c>
      <c r="AG322" s="17">
        <v>100.36755681630036</v>
      </c>
      <c r="AH322" s="17">
        <v>-1</v>
      </c>
      <c r="AI322" s="17">
        <v>-1</v>
      </c>
      <c r="AJ322" s="17">
        <v>-1</v>
      </c>
      <c r="AK322" s="17">
        <v>-1</v>
      </c>
      <c r="AL322" s="17">
        <v>-1</v>
      </c>
      <c r="AM322" s="17">
        <v>-1</v>
      </c>
      <c r="AN322" s="17">
        <v>-1</v>
      </c>
      <c r="AO322" s="17">
        <v>-1</v>
      </c>
      <c r="AP322" s="17">
        <v>-1</v>
      </c>
      <c r="AQ322" s="17">
        <v>-1</v>
      </c>
      <c r="AR322" s="17">
        <v>0.79287651303271356</v>
      </c>
      <c r="AS322" s="17">
        <v>9.5145181563925618</v>
      </c>
      <c r="AT322" s="17">
        <v>16.36887360331033</v>
      </c>
      <c r="AU322" s="17">
        <v>-1</v>
      </c>
      <c r="AV322" s="17">
        <v>-1</v>
      </c>
      <c r="AW322" s="17">
        <v>-1</v>
      </c>
      <c r="AX322" s="17">
        <v>-1</v>
      </c>
      <c r="AY322" s="17">
        <v>0.15857530260654273</v>
      </c>
      <c r="AZ322" s="17">
        <v>-1.0102315731790823</v>
      </c>
      <c r="BA322" s="17">
        <v>1.5230520859995955</v>
      </c>
      <c r="BB322" s="17">
        <v>-0.40582269552891204</v>
      </c>
      <c r="BC322" s="17">
        <v>0.58530987501609133</v>
      </c>
      <c r="BD322" s="17">
        <v>-13.691325399282217</v>
      </c>
      <c r="BE322" s="17">
        <v>20.742607450564286</v>
      </c>
      <c r="BF322" s="17">
        <v>-1</v>
      </c>
      <c r="BG322" s="22">
        <v>3862.4195231597332</v>
      </c>
    </row>
    <row r="323" spans="1:59" x14ac:dyDescent="0.25">
      <c r="A323">
        <v>865</v>
      </c>
      <c r="B323" t="s">
        <v>375</v>
      </c>
      <c r="C323" s="49">
        <v>0</v>
      </c>
      <c r="D323" s="22">
        <v>1587.94240234375</v>
      </c>
      <c r="E323" s="17">
        <v>122.25515137545432</v>
      </c>
      <c r="F323" s="17">
        <v>99.551671671397145</v>
      </c>
      <c r="G323" s="17">
        <v>1.0704889097774881</v>
      </c>
      <c r="H323" s="17">
        <v>8.9356442717741338</v>
      </c>
      <c r="I323" s="17">
        <v>103.09308027846211</v>
      </c>
      <c r="J323" s="17">
        <v>20.117210173561617</v>
      </c>
      <c r="K323" s="17">
        <v>-1</v>
      </c>
      <c r="L323" s="17">
        <v>-1</v>
      </c>
      <c r="M323" s="17">
        <v>-1</v>
      </c>
      <c r="N323" s="17">
        <v>0.16666666666666666</v>
      </c>
      <c r="O323" s="17">
        <v>-1</v>
      </c>
      <c r="P323" s="17">
        <v>-1</v>
      </c>
      <c r="Q323" s="17">
        <v>6.1802983156422933</v>
      </c>
      <c r="R323" s="17">
        <v>-1</v>
      </c>
      <c r="S323" s="17">
        <v>1.9835403163390537</v>
      </c>
      <c r="T323" s="17">
        <v>0.20851952089171921</v>
      </c>
      <c r="U323" s="17">
        <v>1.158413587183919</v>
      </c>
      <c r="V323" s="17">
        <v>1.5227677823875898</v>
      </c>
      <c r="W323" s="17">
        <v>4.6573704581614273</v>
      </c>
      <c r="X323" s="17">
        <v>6.3088557327656112</v>
      </c>
      <c r="Y323" s="17">
        <v>0</v>
      </c>
      <c r="Z323" s="17">
        <v>63.319056895308833</v>
      </c>
      <c r="AA323" s="17">
        <v>2.2285426864754094</v>
      </c>
      <c r="AB323" s="17">
        <v>3.9415984654181297</v>
      </c>
      <c r="AC323" s="17">
        <v>50.781879081591548</v>
      </c>
      <c r="AD323" s="17">
        <v>1.4480169839798986</v>
      </c>
      <c r="AE323" s="17">
        <v>0.14480169839798987</v>
      </c>
      <c r="AF323" s="17">
        <v>97.829549514445404</v>
      </c>
      <c r="AG323" s="17">
        <v>90.882976549699322</v>
      </c>
      <c r="AH323" s="17">
        <v>-1</v>
      </c>
      <c r="AI323" s="17">
        <v>-1</v>
      </c>
      <c r="AJ323" s="17">
        <v>-1</v>
      </c>
      <c r="AK323" s="17">
        <v>-1</v>
      </c>
      <c r="AL323" s="17">
        <v>-1</v>
      </c>
      <c r="AM323" s="17">
        <v>-1</v>
      </c>
      <c r="AN323" s="17">
        <v>-1</v>
      </c>
      <c r="AO323" s="17">
        <v>-1</v>
      </c>
      <c r="AP323" s="17">
        <v>-1</v>
      </c>
      <c r="AQ323" s="17">
        <v>-1</v>
      </c>
      <c r="AR323" s="17">
        <v>0.72400849198994932</v>
      </c>
      <c r="AS323" s="17">
        <v>8.6881019038793923</v>
      </c>
      <c r="AT323" s="17">
        <v>15.29453247504321</v>
      </c>
      <c r="AU323" s="17">
        <v>-1</v>
      </c>
      <c r="AV323" s="17">
        <v>-1</v>
      </c>
      <c r="AW323" s="17">
        <v>-1</v>
      </c>
      <c r="AX323" s="17">
        <v>-1</v>
      </c>
      <c r="AY323" s="17">
        <v>0.14480169839798987</v>
      </c>
      <c r="AZ323" s="17">
        <v>-0.89053586190693745</v>
      </c>
      <c r="BA323" s="17">
        <v>1.4033563747274507</v>
      </c>
      <c r="BB323" s="17">
        <v>-0.35899244121983231</v>
      </c>
      <c r="BC323" s="17">
        <v>0.53847962070701161</v>
      </c>
      <c r="BD323" s="17">
        <v>-12.064348463862391</v>
      </c>
      <c r="BE323" s="17">
        <v>19.11563051514446</v>
      </c>
      <c r="BF323" s="17">
        <v>-1</v>
      </c>
      <c r="BG323" s="22">
        <v>1680.4699147597171</v>
      </c>
    </row>
    <row r="324" spans="1:59" x14ac:dyDescent="0.25">
      <c r="A324">
        <v>867</v>
      </c>
      <c r="B324" t="s">
        <v>376</v>
      </c>
      <c r="C324" s="49">
        <v>0</v>
      </c>
      <c r="D324" s="22">
        <v>1503.5091992187499</v>
      </c>
      <c r="E324" s="17">
        <v>12.070640915808639</v>
      </c>
      <c r="F324" s="17">
        <v>-85.204150816795163</v>
      </c>
      <c r="G324" s="17">
        <v>-0.27378907360541932</v>
      </c>
      <c r="H324" s="17">
        <v>-1.2474251707415478</v>
      </c>
      <c r="I324" s="17">
        <v>4.7015257773444361</v>
      </c>
      <c r="J324" s="17">
        <v>-6.3919319596553708</v>
      </c>
      <c r="K324" s="17">
        <v>-1</v>
      </c>
      <c r="L324" s="17">
        <v>-1</v>
      </c>
      <c r="M324" s="17">
        <v>-1</v>
      </c>
      <c r="N324" s="17">
        <v>0.16666666666666666</v>
      </c>
      <c r="O324" s="17">
        <v>-1</v>
      </c>
      <c r="P324" s="17">
        <v>-1</v>
      </c>
      <c r="Q324" s="17">
        <v>-0.17402244934659983</v>
      </c>
      <c r="R324" s="17">
        <v>-1</v>
      </c>
      <c r="S324" s="17">
        <v>-1.2455968117465877</v>
      </c>
      <c r="T324" s="17">
        <v>-0.13088077483583793</v>
      </c>
      <c r="U324" s="17">
        <v>-0.80111493382951826</v>
      </c>
      <c r="V324" s="17">
        <v>-1.3033044409116352</v>
      </c>
      <c r="W324" s="17">
        <v>-2.7013048932751134</v>
      </c>
      <c r="X324" s="17">
        <v>-4.6382288421245477</v>
      </c>
      <c r="Y324" s="17">
        <v>0</v>
      </c>
      <c r="Z324" s="17">
        <v>-0.32536161173381828</v>
      </c>
      <c r="AA324" s="17">
        <v>-1.3125292141709182</v>
      </c>
      <c r="AB324" s="17">
        <v>-1.7079978657394075</v>
      </c>
      <c r="AC324" s="17">
        <v>-14.17355424748102</v>
      </c>
      <c r="AD324" s="17">
        <v>-1.0013936672868979</v>
      </c>
      <c r="AE324" s="17">
        <v>-0.10013936672868978</v>
      </c>
      <c r="AF324" s="17">
        <v>1.116741937359329</v>
      </c>
      <c r="AG324" s="17">
        <v>-77.784799698594199</v>
      </c>
      <c r="AH324" s="17">
        <v>-1</v>
      </c>
      <c r="AI324" s="17">
        <v>-1</v>
      </c>
      <c r="AJ324" s="17">
        <v>-1</v>
      </c>
      <c r="AK324" s="17">
        <v>-1</v>
      </c>
      <c r="AL324" s="17">
        <v>-1</v>
      </c>
      <c r="AM324" s="17">
        <v>-1</v>
      </c>
      <c r="AN324" s="17">
        <v>-1</v>
      </c>
      <c r="AO324" s="17">
        <v>-1</v>
      </c>
      <c r="AP324" s="17">
        <v>-1</v>
      </c>
      <c r="AQ324" s="17">
        <v>-1</v>
      </c>
      <c r="AR324" s="17">
        <v>-0.50069683364344897</v>
      </c>
      <c r="AS324" s="17">
        <v>-6.0083620037213858</v>
      </c>
      <c r="AT324" s="17">
        <v>-3.8108706048378025</v>
      </c>
      <c r="AU324" s="17">
        <v>-1</v>
      </c>
      <c r="AV324" s="17">
        <v>-1</v>
      </c>
      <c r="AW324" s="17">
        <v>-1</v>
      </c>
      <c r="AX324" s="17">
        <v>-1</v>
      </c>
      <c r="AY324" s="17">
        <v>-0.10013936672868978</v>
      </c>
      <c r="AZ324" s="17">
        <v>1.2380569570945796</v>
      </c>
      <c r="BA324" s="17">
        <v>-0.72523644427406686</v>
      </c>
      <c r="BB324" s="17">
        <v>0.4738071802108787</v>
      </c>
      <c r="BC324" s="17">
        <v>-0.29432000072369902</v>
      </c>
      <c r="BD324" s="17">
        <v>16.868780255693277</v>
      </c>
      <c r="BE324" s="17">
        <v>-9.8174982044112404</v>
      </c>
      <c r="BF324" s="17">
        <v>-1</v>
      </c>
      <c r="BG324" s="22">
        <v>104.79379410004481</v>
      </c>
    </row>
    <row r="325" spans="1:59" x14ac:dyDescent="0.25">
      <c r="A325">
        <v>868</v>
      </c>
      <c r="B325" t="s">
        <v>377</v>
      </c>
      <c r="C325" s="49">
        <v>0</v>
      </c>
      <c r="D325" s="22">
        <v>1594.6280664062501</v>
      </c>
      <c r="E325" s="17">
        <v>122.86637250204203</v>
      </c>
      <c r="F325" s="17">
        <v>100.57655857695026</v>
      </c>
      <c r="G325" s="17">
        <v>1.0779459570523071</v>
      </c>
      <c r="H325" s="17">
        <v>8.9921323130678772</v>
      </c>
      <c r="I325" s="17">
        <v>103.6388829193053</v>
      </c>
      <c r="J325" s="17">
        <v>20.264263036545227</v>
      </c>
      <c r="K325" s="17">
        <v>-1</v>
      </c>
      <c r="L325" s="17">
        <v>-1</v>
      </c>
      <c r="M325" s="17">
        <v>-1</v>
      </c>
      <c r="N325" s="17">
        <v>0.16666666666666666</v>
      </c>
      <c r="O325" s="17">
        <v>-1</v>
      </c>
      <c r="P325" s="17">
        <v>-1</v>
      </c>
      <c r="Q325" s="17">
        <v>6.2155473273270943</v>
      </c>
      <c r="R325" s="17">
        <v>-1</v>
      </c>
      <c r="S325" s="17">
        <v>2.0014531502310513</v>
      </c>
      <c r="T325" s="17">
        <v>0.21040225949311978</v>
      </c>
      <c r="U325" s="17">
        <v>1.1692835835672422</v>
      </c>
      <c r="V325" s="17">
        <v>1.5384447141172617</v>
      </c>
      <c r="W325" s="17">
        <v>4.6981908767459934</v>
      </c>
      <c r="X325" s="17">
        <v>6.3695819577023354</v>
      </c>
      <c r="Y325" s="17">
        <v>0</v>
      </c>
      <c r="Z325" s="17">
        <v>63.672108454176907</v>
      </c>
      <c r="AA325" s="17">
        <v>2.2481859008202592</v>
      </c>
      <c r="AB325" s="17">
        <v>3.9729381938417601</v>
      </c>
      <c r="AC325" s="17">
        <v>51.142203168632157</v>
      </c>
      <c r="AD325" s="17">
        <v>1.4616044794590528</v>
      </c>
      <c r="AE325" s="17">
        <v>0.14616044794590527</v>
      </c>
      <c r="AF325" s="17">
        <v>98.366039724876373</v>
      </c>
      <c r="AG325" s="17">
        <v>91.818619026009841</v>
      </c>
      <c r="AH325" s="17">
        <v>-1</v>
      </c>
      <c r="AI325" s="17">
        <v>-1</v>
      </c>
      <c r="AJ325" s="17">
        <v>-1</v>
      </c>
      <c r="AK325" s="17">
        <v>-1</v>
      </c>
      <c r="AL325" s="17">
        <v>-1</v>
      </c>
      <c r="AM325" s="17">
        <v>-1</v>
      </c>
      <c r="AN325" s="17">
        <v>-1</v>
      </c>
      <c r="AO325" s="17">
        <v>-1</v>
      </c>
      <c r="AP325" s="17">
        <v>-1</v>
      </c>
      <c r="AQ325" s="17">
        <v>-1</v>
      </c>
      <c r="AR325" s="17">
        <v>0.7308022397295264</v>
      </c>
      <c r="AS325" s="17">
        <v>8.769626876754316</v>
      </c>
      <c r="AT325" s="17">
        <v>15.40051493978061</v>
      </c>
      <c r="AU325" s="17">
        <v>-1</v>
      </c>
      <c r="AV325" s="17">
        <v>-1</v>
      </c>
      <c r="AW325" s="17">
        <v>-1</v>
      </c>
      <c r="AX325" s="17">
        <v>-1</v>
      </c>
      <c r="AY325" s="17">
        <v>0.14616044794590527</v>
      </c>
      <c r="AZ325" s="17">
        <v>-0.90234370037215572</v>
      </c>
      <c r="BA325" s="17">
        <v>1.4151642131926687</v>
      </c>
      <c r="BB325" s="17">
        <v>-0.36361218968274467</v>
      </c>
      <c r="BC325" s="17">
        <v>0.54309936916992396</v>
      </c>
      <c r="BD325" s="17">
        <v>-12.224847788657694</v>
      </c>
      <c r="BE325" s="17">
        <v>19.276129839939763</v>
      </c>
      <c r="BF325" s="17">
        <v>-1</v>
      </c>
      <c r="BG325" s="22">
        <v>3863.1477586452693</v>
      </c>
    </row>
    <row r="326" spans="1:59" x14ac:dyDescent="0.25">
      <c r="A326">
        <v>870</v>
      </c>
      <c r="B326" t="s">
        <v>378</v>
      </c>
      <c r="C326" s="49">
        <v>0</v>
      </c>
      <c r="D326" s="22">
        <v>1614.22951171875</v>
      </c>
      <c r="E326" s="17">
        <v>165.76715998117027</v>
      </c>
      <c r="F326" s="17">
        <v>172.51198981889769</v>
      </c>
      <c r="G326" s="17">
        <v>1.6013460596384381</v>
      </c>
      <c r="H326" s="17">
        <v>12.956951834579185</v>
      </c>
      <c r="I326" s="17">
        <v>141.94803501141766</v>
      </c>
      <c r="J326" s="17">
        <v>30.585705389621349</v>
      </c>
      <c r="K326" s="17">
        <v>-1</v>
      </c>
      <c r="L326" s="17">
        <v>-1</v>
      </c>
      <c r="M326" s="17">
        <v>-1</v>
      </c>
      <c r="N326" s="17">
        <v>0.16666666666666666</v>
      </c>
      <c r="O326" s="17">
        <v>-1</v>
      </c>
      <c r="P326" s="17">
        <v>-1</v>
      </c>
      <c r="Q326" s="17">
        <v>8.6896279723814622</v>
      </c>
      <c r="R326" s="17">
        <v>-1</v>
      </c>
      <c r="S326" s="17">
        <v>3.2587308301432487</v>
      </c>
      <c r="T326" s="17">
        <v>0.34254914562639255</v>
      </c>
      <c r="U326" s="17">
        <v>1.9322339863834008</v>
      </c>
      <c r="V326" s="17">
        <v>2.6387874333130874</v>
      </c>
      <c r="W326" s="17">
        <v>7.5633210666695456</v>
      </c>
      <c r="X326" s="17">
        <v>10.631873879718064</v>
      </c>
      <c r="Y326" s="17">
        <v>0</v>
      </c>
      <c r="Z326" s="17">
        <v>88.452321763771991</v>
      </c>
      <c r="AA326" s="17">
        <v>3.6269166536657647</v>
      </c>
      <c r="AB326" s="17">
        <v>6.1726315131184224</v>
      </c>
      <c r="AC326" s="17">
        <v>76.432865433595538</v>
      </c>
      <c r="AD326" s="17">
        <v>2.4152924829792508</v>
      </c>
      <c r="AE326" s="17">
        <v>0.2415292482979251</v>
      </c>
      <c r="AF326" s="17">
        <v>136.02156487143455</v>
      </c>
      <c r="AG326" s="17">
        <v>157.49010400352236</v>
      </c>
      <c r="AH326" s="17">
        <v>-1</v>
      </c>
      <c r="AI326" s="17">
        <v>-1</v>
      </c>
      <c r="AJ326" s="17">
        <v>-1</v>
      </c>
      <c r="AK326" s="17">
        <v>-1</v>
      </c>
      <c r="AL326" s="17">
        <v>-1</v>
      </c>
      <c r="AM326" s="17">
        <v>-1</v>
      </c>
      <c r="AN326" s="17">
        <v>-1</v>
      </c>
      <c r="AO326" s="17">
        <v>-1</v>
      </c>
      <c r="AP326" s="17">
        <v>-1</v>
      </c>
      <c r="AQ326" s="17">
        <v>-1</v>
      </c>
      <c r="AR326" s="17">
        <v>1.2076462414896254</v>
      </c>
      <c r="AS326" s="17">
        <v>14.491754897875506</v>
      </c>
      <c r="AT326" s="17">
        <v>22.839281367238158</v>
      </c>
      <c r="AU326" s="17">
        <v>-1</v>
      </c>
      <c r="AV326" s="17">
        <v>-1</v>
      </c>
      <c r="AW326" s="17">
        <v>-1</v>
      </c>
      <c r="AX326" s="17">
        <v>-1</v>
      </c>
      <c r="AY326" s="17">
        <v>0.2415292482979251</v>
      </c>
      <c r="AZ326" s="17">
        <v>-1.7311199755186268</v>
      </c>
      <c r="BA326" s="17">
        <v>2.2439404883391401</v>
      </c>
      <c r="BB326" s="17">
        <v>-0.68786611087961225</v>
      </c>
      <c r="BC326" s="17">
        <v>0.86735329036679132</v>
      </c>
      <c r="BD326" s="17">
        <v>-23.490079182125836</v>
      </c>
      <c r="BE326" s="17">
        <v>30.541361233407915</v>
      </c>
      <c r="BF326" s="17">
        <v>-1</v>
      </c>
      <c r="BG326" s="22">
        <v>1302.250249337869</v>
      </c>
    </row>
    <row r="327" spans="1:59" x14ac:dyDescent="0.25">
      <c r="A327">
        <v>871</v>
      </c>
      <c r="B327" t="s">
        <v>379</v>
      </c>
      <c r="C327" s="49">
        <v>0</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25">
      <c r="A328">
        <v>876</v>
      </c>
      <c r="B328" t="s">
        <v>380</v>
      </c>
      <c r="C328" s="49">
        <v>0</v>
      </c>
      <c r="D328" s="22">
        <v>1673.4883691406249</v>
      </c>
      <c r="E328" s="17">
        <v>163.66240434996706</v>
      </c>
      <c r="F328" s="17">
        <v>168.9827654646086</v>
      </c>
      <c r="G328" s="17">
        <v>1.5756675260258222</v>
      </c>
      <c r="H328" s="17">
        <v>12.762433815098419</v>
      </c>
      <c r="I328" s="17">
        <v>140.06854961428547</v>
      </c>
      <c r="J328" s="17">
        <v>30.079325083074643</v>
      </c>
      <c r="K328" s="17">
        <v>-1</v>
      </c>
      <c r="L328" s="17">
        <v>-1</v>
      </c>
      <c r="M328" s="17">
        <v>-1</v>
      </c>
      <c r="N328" s="17">
        <v>0.16666666666666666</v>
      </c>
      <c r="O328" s="17">
        <v>-1</v>
      </c>
      <c r="P328" s="17">
        <v>-1</v>
      </c>
      <c r="Q328" s="17">
        <v>8.5682470962783732</v>
      </c>
      <c r="R328" s="17">
        <v>-1</v>
      </c>
      <c r="S328" s="17">
        <v>3.1970475270554268</v>
      </c>
      <c r="T328" s="17">
        <v>0.33606588694797573</v>
      </c>
      <c r="U328" s="17">
        <v>1.8948028749513015</v>
      </c>
      <c r="V328" s="17">
        <v>2.5848035166866716</v>
      </c>
      <c r="W328" s="17">
        <v>7.4227549079642827</v>
      </c>
      <c r="X328" s="17">
        <v>10.422761566125708</v>
      </c>
      <c r="Y328" s="17">
        <v>0</v>
      </c>
      <c r="Z328" s="17">
        <v>87.236579662740368</v>
      </c>
      <c r="AA328" s="17">
        <v>3.5592747410930308</v>
      </c>
      <c r="AB328" s="17">
        <v>6.064712354223726</v>
      </c>
      <c r="AC328" s="17">
        <v>75.192080195214146</v>
      </c>
      <c r="AD328" s="17">
        <v>2.3685035936891268</v>
      </c>
      <c r="AE328" s="17">
        <v>0.23685035936891269</v>
      </c>
      <c r="AF328" s="17">
        <v>134.17414706735133</v>
      </c>
      <c r="AG328" s="17">
        <v>154.26819513103038</v>
      </c>
      <c r="AH328" s="17">
        <v>-1</v>
      </c>
      <c r="AI328" s="17">
        <v>-1</v>
      </c>
      <c r="AJ328" s="17">
        <v>-1</v>
      </c>
      <c r="AK328" s="17">
        <v>-1</v>
      </c>
      <c r="AL328" s="17">
        <v>-1</v>
      </c>
      <c r="AM328" s="17">
        <v>-1</v>
      </c>
      <c r="AN328" s="17">
        <v>-1</v>
      </c>
      <c r="AO328" s="17">
        <v>-1</v>
      </c>
      <c r="AP328" s="17">
        <v>-1</v>
      </c>
      <c r="AQ328" s="17">
        <v>-1</v>
      </c>
      <c r="AR328" s="17">
        <v>1.1842517968445634</v>
      </c>
      <c r="AS328" s="17">
        <v>14.211021562134761</v>
      </c>
      <c r="AT328" s="17">
        <v>22.47432803077519</v>
      </c>
      <c r="AU328" s="17">
        <v>-1</v>
      </c>
      <c r="AV328" s="17">
        <v>-1</v>
      </c>
      <c r="AW328" s="17">
        <v>-1</v>
      </c>
      <c r="AX328" s="17">
        <v>-1</v>
      </c>
      <c r="AY328" s="17">
        <v>0.23685035936891269</v>
      </c>
      <c r="AZ328" s="17">
        <v>-1.690459380815772</v>
      </c>
      <c r="BA328" s="17">
        <v>2.2032798936362852</v>
      </c>
      <c r="BB328" s="17">
        <v>-0.67195788852097005</v>
      </c>
      <c r="BC328" s="17">
        <v>0.85144506800814912</v>
      </c>
      <c r="BD328" s="17">
        <v>-22.937395639341343</v>
      </c>
      <c r="BE328" s="17">
        <v>29.988677690623422</v>
      </c>
      <c r="BF328" s="17">
        <v>-1</v>
      </c>
      <c r="BG328" s="22">
        <v>1980.9571334044554</v>
      </c>
    </row>
    <row r="329" spans="1:59" x14ac:dyDescent="0.25">
      <c r="A329">
        <v>877</v>
      </c>
      <c r="B329" t="s">
        <v>381</v>
      </c>
      <c r="C329" s="49">
        <v>0</v>
      </c>
      <c r="D329" s="22">
        <v>1483.37521484375</v>
      </c>
      <c r="E329" s="17">
        <v>82.860623490344452</v>
      </c>
      <c r="F329" s="17">
        <v>33.495486726843133</v>
      </c>
      <c r="G329" s="17">
        <v>0.58986603201725685</v>
      </c>
      <c r="H329" s="17">
        <v>5.2948674381182341</v>
      </c>
      <c r="I329" s="17">
        <v>67.914915749853719</v>
      </c>
      <c r="J329" s="17">
        <v>10.639334067193374</v>
      </c>
      <c r="K329" s="17">
        <v>-1</v>
      </c>
      <c r="L329" s="17">
        <v>-1</v>
      </c>
      <c r="M329" s="17">
        <v>-1</v>
      </c>
      <c r="N329" s="17">
        <v>0.16666666666666666</v>
      </c>
      <c r="O329" s="17">
        <v>-1</v>
      </c>
      <c r="P329" s="17">
        <v>-1</v>
      </c>
      <c r="Q329" s="17">
        <v>3.9084230264294089</v>
      </c>
      <c r="R329" s="17">
        <v>-1</v>
      </c>
      <c r="S329" s="17">
        <v>0.82901930329881057</v>
      </c>
      <c r="T329" s="17">
        <v>8.717293271451218E-2</v>
      </c>
      <c r="U329" s="17">
        <v>0.4578187336903875</v>
      </c>
      <c r="V329" s="17">
        <v>0.51235551534874624</v>
      </c>
      <c r="W329" s="17">
        <v>2.0264059049739971</v>
      </c>
      <c r="X329" s="17">
        <v>2.3949187669693996</v>
      </c>
      <c r="Y329" s="17">
        <v>0</v>
      </c>
      <c r="Z329" s="17">
        <v>40.564117846724912</v>
      </c>
      <c r="AA329" s="17">
        <v>0.96249489853083037</v>
      </c>
      <c r="AB329" s="17">
        <v>1.9216849650635388</v>
      </c>
      <c r="AC329" s="17">
        <v>27.558209811774173</v>
      </c>
      <c r="AD329" s="17">
        <v>0.57227341711298441</v>
      </c>
      <c r="AE329" s="17">
        <v>5.7227341711298438E-2</v>
      </c>
      <c r="AF329" s="17">
        <v>63.251591332762942</v>
      </c>
      <c r="AG329" s="17">
        <v>30.578788719537794</v>
      </c>
      <c r="AH329" s="17">
        <v>-1</v>
      </c>
      <c r="AI329" s="17">
        <v>-1</v>
      </c>
      <c r="AJ329" s="17">
        <v>-1</v>
      </c>
      <c r="AK329" s="17">
        <v>-1</v>
      </c>
      <c r="AL329" s="17">
        <v>-1</v>
      </c>
      <c r="AM329" s="17">
        <v>-1</v>
      </c>
      <c r="AN329" s="17">
        <v>-1</v>
      </c>
      <c r="AO329" s="17">
        <v>-1</v>
      </c>
      <c r="AP329" s="17">
        <v>-1</v>
      </c>
      <c r="AQ329" s="17">
        <v>-1</v>
      </c>
      <c r="AR329" s="17">
        <v>0.2861367085564922</v>
      </c>
      <c r="AS329" s="17">
        <v>3.4336405026779064</v>
      </c>
      <c r="AT329" s="17">
        <v>8.4637326534812782</v>
      </c>
      <c r="AU329" s="17">
        <v>-1</v>
      </c>
      <c r="AV329" s="17">
        <v>-1</v>
      </c>
      <c r="AW329" s="17">
        <v>-1</v>
      </c>
      <c r="AX329" s="17">
        <v>-1</v>
      </c>
      <c r="AY329" s="17">
        <v>5.7227341711298438E-2</v>
      </c>
      <c r="AZ329" s="17">
        <v>-0.12949505123045713</v>
      </c>
      <c r="BA329" s="17">
        <v>0.64231556405097012</v>
      </c>
      <c r="BB329" s="17">
        <v>-6.1239628485081396E-2</v>
      </c>
      <c r="BC329" s="17">
        <v>0.24072680797226081</v>
      </c>
      <c r="BD329" s="17">
        <v>-1.7198187165214041</v>
      </c>
      <c r="BE329" s="17">
        <v>8.7711007678034605</v>
      </c>
      <c r="BF329" s="17">
        <v>-1</v>
      </c>
      <c r="BG329" s="22">
        <v>188.67494873429831</v>
      </c>
    </row>
    <row r="330" spans="1:59" x14ac:dyDescent="0.25">
      <c r="A330">
        <v>884</v>
      </c>
      <c r="B330" t="s">
        <v>382</v>
      </c>
      <c r="C330" s="49">
        <v>0</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25">
      <c r="A331">
        <v>885</v>
      </c>
      <c r="B331" t="s">
        <v>383</v>
      </c>
      <c r="C331" s="49">
        <v>0</v>
      </c>
      <c r="D331" s="22">
        <v>1537.0983984375</v>
      </c>
      <c r="E331" s="17">
        <v>88.17492390512372</v>
      </c>
      <c r="F331" s="17">
        <v>42.406430197808398</v>
      </c>
      <c r="G331" s="17">
        <v>0.65470179717942834</v>
      </c>
      <c r="H331" s="17">
        <v>5.7860062555104177</v>
      </c>
      <c r="I331" s="17">
        <v>72.660431037935595</v>
      </c>
      <c r="J331" s="17">
        <v>11.917894406085951</v>
      </c>
      <c r="K331" s="17">
        <v>-1</v>
      </c>
      <c r="L331" s="17">
        <v>-1</v>
      </c>
      <c r="M331" s="17">
        <v>-1</v>
      </c>
      <c r="N331" s="17">
        <v>0.16666666666666666</v>
      </c>
      <c r="O331" s="17">
        <v>-1</v>
      </c>
      <c r="P331" s="17">
        <v>-1</v>
      </c>
      <c r="Q331" s="17">
        <v>4.2148977689876066</v>
      </c>
      <c r="R331" s="17">
        <v>-1</v>
      </c>
      <c r="S331" s="17">
        <v>0.98476356088617434</v>
      </c>
      <c r="T331" s="17">
        <v>0.10354252155088266</v>
      </c>
      <c r="U331" s="17">
        <v>0.55232859890240726</v>
      </c>
      <c r="V331" s="17">
        <v>0.64865958137239732</v>
      </c>
      <c r="W331" s="17">
        <v>2.3813215942049935</v>
      </c>
      <c r="X331" s="17">
        <v>2.9229067378218816</v>
      </c>
      <c r="Y331" s="17">
        <v>0</v>
      </c>
      <c r="Z331" s="17">
        <v>43.633746765158364</v>
      </c>
      <c r="AA331" s="17">
        <v>1.1332840574776319</v>
      </c>
      <c r="AB331" s="17">
        <v>2.1941701991564182</v>
      </c>
      <c r="AC331" s="17">
        <v>30.691070182463765</v>
      </c>
      <c r="AD331" s="17">
        <v>0.69041074862800911</v>
      </c>
      <c r="AE331" s="17">
        <v>6.9041074862800908E-2</v>
      </c>
      <c r="AF331" s="17">
        <v>67.9161391106433</v>
      </c>
      <c r="AG331" s="17">
        <v>38.713790903937245</v>
      </c>
      <c r="AH331" s="17">
        <v>-1</v>
      </c>
      <c r="AI331" s="17">
        <v>-1</v>
      </c>
      <c r="AJ331" s="17">
        <v>-1</v>
      </c>
      <c r="AK331" s="17">
        <v>-1</v>
      </c>
      <c r="AL331" s="17">
        <v>-1</v>
      </c>
      <c r="AM331" s="17">
        <v>-1</v>
      </c>
      <c r="AN331" s="17">
        <v>-1</v>
      </c>
      <c r="AO331" s="17">
        <v>-1</v>
      </c>
      <c r="AP331" s="17">
        <v>-1</v>
      </c>
      <c r="AQ331" s="17">
        <v>-1</v>
      </c>
      <c r="AR331" s="17">
        <v>0.34520537431400455</v>
      </c>
      <c r="AS331" s="17">
        <v>4.1424644917680542</v>
      </c>
      <c r="AT331" s="17">
        <v>9.3852038392984696</v>
      </c>
      <c r="AU331" s="17">
        <v>-1</v>
      </c>
      <c r="AV331" s="17">
        <v>-1</v>
      </c>
      <c r="AW331" s="17">
        <v>-1</v>
      </c>
      <c r="AX331" s="17">
        <v>-1</v>
      </c>
      <c r="AY331" s="17">
        <v>6.9041074862800908E-2</v>
      </c>
      <c r="AZ331" s="17">
        <v>-0.23215904323556613</v>
      </c>
      <c r="BA331" s="17">
        <v>0.74497955605607913</v>
      </c>
      <c r="BB331" s="17">
        <v>-0.10140632120018982</v>
      </c>
      <c r="BC331" s="17">
        <v>0.28089350068736918</v>
      </c>
      <c r="BD331" s="17">
        <v>-3.1152901608630259</v>
      </c>
      <c r="BE331" s="17">
        <v>10.166572212145084</v>
      </c>
      <c r="BF331" s="17">
        <v>-1</v>
      </c>
      <c r="BG331" s="22">
        <v>278.23477112767642</v>
      </c>
    </row>
    <row r="332" spans="1:59" x14ac:dyDescent="0.25">
      <c r="A332">
        <v>888</v>
      </c>
      <c r="B332" t="s">
        <v>384</v>
      </c>
      <c r="C332" s="49">
        <v>0</v>
      </c>
      <c r="D332" s="22">
        <v>1514.0990332031249</v>
      </c>
      <c r="E332" s="17">
        <v>24.401733331224811</v>
      </c>
      <c r="F332" s="17">
        <v>-64.527550159550188</v>
      </c>
      <c r="G332" s="17">
        <v>-0.12334672943241587</v>
      </c>
      <c r="H332" s="17">
        <v>-0.10780609139509201</v>
      </c>
      <c r="I332" s="17">
        <v>15.712831689477092</v>
      </c>
      <c r="J332" s="17">
        <v>-3.4252111371508187</v>
      </c>
      <c r="K332" s="17">
        <v>-1</v>
      </c>
      <c r="L332" s="17">
        <v>-1</v>
      </c>
      <c r="M332" s="17">
        <v>-1</v>
      </c>
      <c r="N332" s="17">
        <v>0.16666666666666666</v>
      </c>
      <c r="O332" s="17">
        <v>-1</v>
      </c>
      <c r="P332" s="17">
        <v>-1</v>
      </c>
      <c r="Q332" s="17">
        <v>0.5371094172234594</v>
      </c>
      <c r="R332" s="17">
        <v>-1</v>
      </c>
      <c r="S332" s="17">
        <v>-0.88421399865999706</v>
      </c>
      <c r="T332" s="17">
        <v>-9.2897428583472635E-2</v>
      </c>
      <c r="U332" s="17">
        <v>-0.5818179819942596</v>
      </c>
      <c r="V332" s="17">
        <v>-0.98702987915364249</v>
      </c>
      <c r="W332" s="17">
        <v>-1.8777725706729975</v>
      </c>
      <c r="X332" s="17">
        <v>-3.4131064450723199</v>
      </c>
      <c r="Y332" s="17">
        <v>0</v>
      </c>
      <c r="Z332" s="17">
        <v>6.7972838768368788</v>
      </c>
      <c r="AA332" s="17">
        <v>-0.91623680724049583</v>
      </c>
      <c r="AB332" s="17">
        <v>-1.0757339097742507</v>
      </c>
      <c r="AC332" s="17">
        <v>-6.9041889989277987</v>
      </c>
      <c r="AD332" s="17">
        <v>-0.72727247749282453</v>
      </c>
      <c r="AE332" s="17">
        <v>-7.272724774928245E-2</v>
      </c>
      <c r="AF332" s="17">
        <v>11.940174042402646</v>
      </c>
      <c r="AG332" s="17">
        <v>-58.908662501595174</v>
      </c>
      <c r="AH332" s="17">
        <v>-1</v>
      </c>
      <c r="AI332" s="17">
        <v>-1</v>
      </c>
      <c r="AJ332" s="17">
        <v>-1</v>
      </c>
      <c r="AK332" s="17">
        <v>-1</v>
      </c>
      <c r="AL332" s="17">
        <v>-1</v>
      </c>
      <c r="AM332" s="17">
        <v>-1</v>
      </c>
      <c r="AN332" s="17">
        <v>-1</v>
      </c>
      <c r="AO332" s="17">
        <v>-1</v>
      </c>
      <c r="AP332" s="17">
        <v>-1</v>
      </c>
      <c r="AQ332" s="17">
        <v>-1</v>
      </c>
      <c r="AR332" s="17">
        <v>-0.36363623874641227</v>
      </c>
      <c r="AS332" s="17">
        <v>-4.3636348649569472</v>
      </c>
      <c r="AT332" s="17">
        <v>-1.6727253244440314</v>
      </c>
      <c r="AU332" s="17">
        <v>-1</v>
      </c>
      <c r="AV332" s="17">
        <v>-1</v>
      </c>
      <c r="AW332" s="17">
        <v>-1</v>
      </c>
      <c r="AX332" s="17">
        <v>-1</v>
      </c>
      <c r="AY332" s="17">
        <v>-7.272724774928245E-2</v>
      </c>
      <c r="AZ332" s="17">
        <v>0.99983949207700751</v>
      </c>
      <c r="BA332" s="17">
        <v>-0.4870189792564949</v>
      </c>
      <c r="BB332" s="17">
        <v>0.38060597568089377</v>
      </c>
      <c r="BC332" s="17">
        <v>-0.20111879619371409</v>
      </c>
      <c r="BD332" s="17">
        <v>13.630783529840963</v>
      </c>
      <c r="BE332" s="17">
        <v>-6.5795014785589245</v>
      </c>
      <c r="BF332" s="17">
        <v>-1</v>
      </c>
      <c r="BG332" s="22">
        <v>1775.6179966328764</v>
      </c>
    </row>
    <row r="333" spans="1:59" x14ac:dyDescent="0.25">
      <c r="A333">
        <v>894</v>
      </c>
      <c r="B333" t="s">
        <v>2912</v>
      </c>
      <c r="C333" s="49">
        <v>0</v>
      </c>
      <c r="D333" s="22">
        <v>1592.3603027343752</v>
      </c>
      <c r="E333" s="17">
        <v>108.48211360689349</v>
      </c>
      <c r="F333" s="17">
        <v>76.457237522022282</v>
      </c>
      <c r="G333" s="17">
        <v>0.9024544795355125</v>
      </c>
      <c r="H333" s="17">
        <v>7.6627629979310887</v>
      </c>
      <c r="I333" s="17">
        <v>90.794159217796135</v>
      </c>
      <c r="J333" s="17">
        <v>16.803573671571943</v>
      </c>
      <c r="K333" s="17">
        <v>-1</v>
      </c>
      <c r="L333" s="17">
        <v>-1</v>
      </c>
      <c r="M333" s="17">
        <v>-1</v>
      </c>
      <c r="N333" s="17">
        <v>0.16666666666666666</v>
      </c>
      <c r="O333" s="17">
        <v>-1</v>
      </c>
      <c r="P333" s="17">
        <v>-1</v>
      </c>
      <c r="Q333" s="17">
        <v>5.3860097216770333</v>
      </c>
      <c r="R333" s="17">
        <v>-1</v>
      </c>
      <c r="S333" s="17">
        <v>1.5798989384407121</v>
      </c>
      <c r="T333" s="17">
        <v>0.16609456413313389</v>
      </c>
      <c r="U333" s="17">
        <v>0.91347298513464414</v>
      </c>
      <c r="V333" s="17">
        <v>1.1695094223349178</v>
      </c>
      <c r="W333" s="17">
        <v>3.7375377782401209</v>
      </c>
      <c r="X333" s="17">
        <v>4.9404727479284452</v>
      </c>
      <c r="Y333" s="17">
        <v>0</v>
      </c>
      <c r="Z333" s="17">
        <v>55.363519622430246</v>
      </c>
      <c r="AA333" s="17">
        <v>1.7859095357236661</v>
      </c>
      <c r="AB333" s="17">
        <v>3.2354002591407278</v>
      </c>
      <c r="AC333" s="17">
        <v>42.662465265779339</v>
      </c>
      <c r="AD333" s="17">
        <v>1.1418412314183053</v>
      </c>
      <c r="AE333" s="17">
        <v>0.11418412314183052</v>
      </c>
      <c r="AF333" s="17">
        <v>85.740471422560532</v>
      </c>
      <c r="AG333" s="17">
        <v>69.79954437837138</v>
      </c>
      <c r="AH333" s="17">
        <v>-1</v>
      </c>
      <c r="AI333" s="17">
        <v>-1</v>
      </c>
      <c r="AJ333" s="17">
        <v>-1</v>
      </c>
      <c r="AK333" s="17">
        <v>-1</v>
      </c>
      <c r="AL333" s="17">
        <v>-1</v>
      </c>
      <c r="AM333" s="17">
        <v>-1</v>
      </c>
      <c r="AN333" s="17">
        <v>-1</v>
      </c>
      <c r="AO333" s="17">
        <v>-1</v>
      </c>
      <c r="AP333" s="17">
        <v>-1</v>
      </c>
      <c r="AQ333" s="17">
        <v>-1</v>
      </c>
      <c r="AR333" s="17">
        <v>0.57092061570915265</v>
      </c>
      <c r="AS333" s="17">
        <v>6.8510473885098317</v>
      </c>
      <c r="AT333" s="17">
        <v>12.906361605062781</v>
      </c>
      <c r="AU333" s="17">
        <v>-1</v>
      </c>
      <c r="AV333" s="17">
        <v>-1</v>
      </c>
      <c r="AW333" s="17">
        <v>-1</v>
      </c>
      <c r="AX333" s="17">
        <v>-1</v>
      </c>
      <c r="AY333" s="17">
        <v>0.11418412314183052</v>
      </c>
      <c r="AZ333" s="17">
        <v>-0.62446226256256798</v>
      </c>
      <c r="BA333" s="17">
        <v>1.137282775383081</v>
      </c>
      <c r="BB333" s="17">
        <v>-0.25489268534889059</v>
      </c>
      <c r="BC333" s="17">
        <v>0.43437986483606994</v>
      </c>
      <c r="BD333" s="17">
        <v>-8.4477142114189032</v>
      </c>
      <c r="BE333" s="17">
        <v>15.498996262700969</v>
      </c>
      <c r="BF333" s="17">
        <v>-1</v>
      </c>
      <c r="BG333" s="22">
        <v>608.19826243950774</v>
      </c>
    </row>
    <row r="334" spans="1:59" x14ac:dyDescent="0.25">
      <c r="A334">
        <v>900</v>
      </c>
      <c r="B334" t="s">
        <v>2913</v>
      </c>
      <c r="C334" s="49">
        <v>0</v>
      </c>
      <c r="D334" s="22">
        <v>1559.5914355468751</v>
      </c>
      <c r="E334" s="17">
        <v>129.91239270402343</v>
      </c>
      <c r="F334" s="17">
        <v>112.39122519619582</v>
      </c>
      <c r="G334" s="17">
        <v>1.1639091272699915</v>
      </c>
      <c r="H334" s="17">
        <v>9.6433137968429747</v>
      </c>
      <c r="I334" s="17">
        <v>109.93077347476711</v>
      </c>
      <c r="J334" s="17">
        <v>21.959455493530832</v>
      </c>
      <c r="K334" s="17">
        <v>-1</v>
      </c>
      <c r="L334" s="17">
        <v>-1</v>
      </c>
      <c r="M334" s="17">
        <v>-1</v>
      </c>
      <c r="N334" s="17">
        <v>0.16666666666666666</v>
      </c>
      <c r="O334" s="17">
        <v>-1</v>
      </c>
      <c r="P334" s="17">
        <v>-1</v>
      </c>
      <c r="Q334" s="17">
        <v>6.6218900364175814</v>
      </c>
      <c r="R334" s="17">
        <v>-1</v>
      </c>
      <c r="S334" s="17">
        <v>2.2079482859315682</v>
      </c>
      <c r="T334" s="17">
        <v>0.23210604825869827</v>
      </c>
      <c r="U334" s="17">
        <v>1.2945904664296572</v>
      </c>
      <c r="V334" s="17">
        <v>1.7191648706488609</v>
      </c>
      <c r="W334" s="17">
        <v>5.1687595162920559</v>
      </c>
      <c r="X334" s="17">
        <v>7.0696202729401589</v>
      </c>
      <c r="Y334" s="17">
        <v>0</v>
      </c>
      <c r="Z334" s="17">
        <v>67.742007722896872</v>
      </c>
      <c r="AA334" s="17">
        <v>2.4746284746860345</v>
      </c>
      <c r="AB334" s="17">
        <v>4.3342155613802307</v>
      </c>
      <c r="AC334" s="17">
        <v>55.295938512700516</v>
      </c>
      <c r="AD334" s="17">
        <v>1.6182380830370717</v>
      </c>
      <c r="AE334" s="17">
        <v>0.16182380830370716</v>
      </c>
      <c r="AF334" s="17">
        <v>104.55057866901461</v>
      </c>
      <c r="AG334" s="17">
        <v>102.60449586034046</v>
      </c>
      <c r="AH334" s="17">
        <v>-1</v>
      </c>
      <c r="AI334" s="17">
        <v>-1</v>
      </c>
      <c r="AJ334" s="17">
        <v>-1</v>
      </c>
      <c r="AK334" s="17">
        <v>-1</v>
      </c>
      <c r="AL334" s="17">
        <v>-1</v>
      </c>
      <c r="AM334" s="17">
        <v>-1</v>
      </c>
      <c r="AN334" s="17">
        <v>-1</v>
      </c>
      <c r="AO334" s="17">
        <v>-1</v>
      </c>
      <c r="AP334" s="17">
        <v>-1</v>
      </c>
      <c r="AQ334" s="17">
        <v>-1</v>
      </c>
      <c r="AR334" s="17">
        <v>0.80911904151853586</v>
      </c>
      <c r="AS334" s="17">
        <v>9.7094284982224295</v>
      </c>
      <c r="AT334" s="17">
        <v>16.622257047689157</v>
      </c>
      <c r="AU334" s="17">
        <v>-1</v>
      </c>
      <c r="AV334" s="17">
        <v>-1</v>
      </c>
      <c r="AW334" s="17">
        <v>-1</v>
      </c>
      <c r="AX334" s="17">
        <v>-1</v>
      </c>
      <c r="AY334" s="17">
        <v>0.16182380830370716</v>
      </c>
      <c r="AZ334" s="17">
        <v>-1.038461816629251</v>
      </c>
      <c r="BA334" s="17">
        <v>1.551282329449764</v>
      </c>
      <c r="BB334" s="17">
        <v>-0.41686761489927115</v>
      </c>
      <c r="BC334" s="17">
        <v>0.59635479438645045</v>
      </c>
      <c r="BD334" s="17">
        <v>-14.075048044701671</v>
      </c>
      <c r="BE334" s="17">
        <v>21.126330095983743</v>
      </c>
      <c r="BF334" s="17">
        <v>-1</v>
      </c>
      <c r="BG334" s="22">
        <v>3161.8957854685527</v>
      </c>
    </row>
    <row r="335" spans="1:59" x14ac:dyDescent="0.25">
      <c r="A335">
        <v>904</v>
      </c>
      <c r="B335" t="s">
        <v>2914</v>
      </c>
      <c r="C335" s="49">
        <v>0</v>
      </c>
      <c r="D335" s="22">
        <v>1539.2115039062501</v>
      </c>
      <c r="E335" s="17">
        <v>78.384721443541167</v>
      </c>
      <c r="F335" s="17">
        <v>25.990357733811134</v>
      </c>
      <c r="G335" s="17">
        <v>0.53525893205196928</v>
      </c>
      <c r="H335" s="17">
        <v>4.8812120053322552</v>
      </c>
      <c r="I335" s="17">
        <v>63.918065753946173</v>
      </c>
      <c r="J335" s="17">
        <v>9.5624828560921475</v>
      </c>
      <c r="K335" s="17">
        <v>-1</v>
      </c>
      <c r="L335" s="17">
        <v>-1</v>
      </c>
      <c r="M335" s="17">
        <v>-1</v>
      </c>
      <c r="N335" s="17">
        <v>0.16666666666666666</v>
      </c>
      <c r="O335" s="17">
        <v>-1</v>
      </c>
      <c r="P335" s="17">
        <v>-1</v>
      </c>
      <c r="Q335" s="17">
        <v>3.6502985659275415</v>
      </c>
      <c r="R335" s="17">
        <v>-1</v>
      </c>
      <c r="S335" s="17">
        <v>0.69784567988555923</v>
      </c>
      <c r="T335" s="17">
        <v>7.3385854367515477E-2</v>
      </c>
      <c r="U335" s="17">
        <v>0.3782189997406174</v>
      </c>
      <c r="V335" s="17">
        <v>0.39755514644107109</v>
      </c>
      <c r="W335" s="17">
        <v>1.7274826722087293</v>
      </c>
      <c r="X335" s="17">
        <v>1.950227602568168</v>
      </c>
      <c r="Y335" s="17">
        <v>0</v>
      </c>
      <c r="Z335" s="17">
        <v>37.978761866334118</v>
      </c>
      <c r="AA335" s="17">
        <v>0.81864989797800525</v>
      </c>
      <c r="AB335" s="17">
        <v>1.6921877364898221</v>
      </c>
      <c r="AC335" s="17">
        <v>24.91959794359267</v>
      </c>
      <c r="AD335" s="17">
        <v>0.47277374967577179</v>
      </c>
      <c r="AE335" s="17">
        <v>4.7277374967577175E-2</v>
      </c>
      <c r="AF335" s="17">
        <v>59.322935194249624</v>
      </c>
      <c r="AG335" s="17">
        <v>23.727186422715985</v>
      </c>
      <c r="AH335" s="17">
        <v>-1</v>
      </c>
      <c r="AI335" s="17">
        <v>-1</v>
      </c>
      <c r="AJ335" s="17">
        <v>-1</v>
      </c>
      <c r="AK335" s="17">
        <v>-1</v>
      </c>
      <c r="AL335" s="17">
        <v>-1</v>
      </c>
      <c r="AM335" s="17">
        <v>-1</v>
      </c>
      <c r="AN335" s="17">
        <v>-1</v>
      </c>
      <c r="AO335" s="17">
        <v>-1</v>
      </c>
      <c r="AP335" s="17">
        <v>-1</v>
      </c>
      <c r="AQ335" s="17">
        <v>-1</v>
      </c>
      <c r="AR335" s="17">
        <v>0.2363868748378859</v>
      </c>
      <c r="AS335" s="17">
        <v>2.8366424980546303</v>
      </c>
      <c r="AT335" s="17">
        <v>7.6876352474710199</v>
      </c>
      <c r="AU335" s="17">
        <v>-1</v>
      </c>
      <c r="AV335" s="17">
        <v>-1</v>
      </c>
      <c r="AW335" s="17">
        <v>-1</v>
      </c>
      <c r="AX335" s="17">
        <v>-1</v>
      </c>
      <c r="AY335" s="17">
        <v>4.7277374967577175E-2</v>
      </c>
      <c r="AZ335" s="17">
        <v>-4.3027607525028155E-2</v>
      </c>
      <c r="BA335" s="17">
        <v>0.5558481203455411</v>
      </c>
      <c r="BB335" s="17">
        <v>-2.7409741556429099E-2</v>
      </c>
      <c r="BC335" s="17">
        <v>0.20689692104360852</v>
      </c>
      <c r="BD335" s="17">
        <v>-0.54450061131721217</v>
      </c>
      <c r="BE335" s="17">
        <v>7.5957826625992677</v>
      </c>
      <c r="BF335" s="17">
        <v>-1</v>
      </c>
      <c r="BG335" s="22">
        <v>821.1777899724749</v>
      </c>
    </row>
    <row r="336" spans="1:59" x14ac:dyDescent="0.25">
      <c r="A336">
        <v>907</v>
      </c>
      <c r="B336" t="s">
        <v>385</v>
      </c>
      <c r="C336" s="49">
        <v>0</v>
      </c>
      <c r="D336" s="22">
        <v>1481.6748632812501</v>
      </c>
      <c r="E336" s="17">
        <v>94.728124637390536</v>
      </c>
      <c r="F336" s="17">
        <v>53.394744128409442</v>
      </c>
      <c r="G336" s="17">
        <v>0.73465244930218199</v>
      </c>
      <c r="H336" s="17">
        <v>6.391642182457316</v>
      </c>
      <c r="I336" s="17">
        <v>78.512248179163819</v>
      </c>
      <c r="J336" s="17">
        <v>13.494520094347157</v>
      </c>
      <c r="K336" s="17">
        <v>-1</v>
      </c>
      <c r="L336" s="17">
        <v>-1</v>
      </c>
      <c r="M336" s="17">
        <v>-1</v>
      </c>
      <c r="N336" s="17">
        <v>0.16666666666666666</v>
      </c>
      <c r="O336" s="17">
        <v>-1</v>
      </c>
      <c r="P336" s="17">
        <v>-1</v>
      </c>
      <c r="Q336" s="17">
        <v>4.5928196685039113</v>
      </c>
      <c r="R336" s="17">
        <v>-1</v>
      </c>
      <c r="S336" s="17">
        <v>1.1768158167258091</v>
      </c>
      <c r="T336" s="17">
        <v>0.12372828320844327</v>
      </c>
      <c r="U336" s="17">
        <v>0.66887114817030979</v>
      </c>
      <c r="V336" s="17">
        <v>0.81673963623588164</v>
      </c>
      <c r="W336" s="17">
        <v>2.8189772728514861</v>
      </c>
      <c r="X336" s="17">
        <v>3.5739823050962012</v>
      </c>
      <c r="Y336" s="17">
        <v>0</v>
      </c>
      <c r="Z336" s="17">
        <v>47.418985254898701</v>
      </c>
      <c r="AA336" s="17">
        <v>1.3438885687244626</v>
      </c>
      <c r="AB336" s="17">
        <v>2.5301787602500658</v>
      </c>
      <c r="AC336" s="17">
        <v>34.554281004757023</v>
      </c>
      <c r="AD336" s="17">
        <v>0.8360889352128873</v>
      </c>
      <c r="AE336" s="17">
        <v>8.3608893521288724E-2</v>
      </c>
      <c r="AF336" s="17">
        <v>73.668113129403935</v>
      </c>
      <c r="AG336" s="17">
        <v>48.745271646640617</v>
      </c>
      <c r="AH336" s="17">
        <v>-1</v>
      </c>
      <c r="AI336" s="17">
        <v>-1</v>
      </c>
      <c r="AJ336" s="17">
        <v>-1</v>
      </c>
      <c r="AK336" s="17">
        <v>-1</v>
      </c>
      <c r="AL336" s="17">
        <v>-1</v>
      </c>
      <c r="AM336" s="17">
        <v>-1</v>
      </c>
      <c r="AN336" s="17">
        <v>-1</v>
      </c>
      <c r="AO336" s="17">
        <v>-1</v>
      </c>
      <c r="AP336" s="17">
        <v>-1</v>
      </c>
      <c r="AQ336" s="17">
        <v>-1</v>
      </c>
      <c r="AR336" s="17">
        <v>0.41804446760644365</v>
      </c>
      <c r="AS336" s="17">
        <v>5.0165336112773238</v>
      </c>
      <c r="AT336" s="17">
        <v>10.521493694660521</v>
      </c>
      <c r="AU336" s="17">
        <v>-1</v>
      </c>
      <c r="AV336" s="17">
        <v>-1</v>
      </c>
      <c r="AW336" s="17">
        <v>-1</v>
      </c>
      <c r="AX336" s="17">
        <v>-1</v>
      </c>
      <c r="AY336" s="17">
        <v>8.3608893521288724E-2</v>
      </c>
      <c r="AZ336" s="17">
        <v>-0.35875665629377734</v>
      </c>
      <c r="BA336" s="17">
        <v>0.8715771691142904</v>
      </c>
      <c r="BB336" s="17">
        <v>-0.15093690463904846</v>
      </c>
      <c r="BC336" s="17">
        <v>0.33042408412622781</v>
      </c>
      <c r="BD336" s="17">
        <v>-4.8360819447608527</v>
      </c>
      <c r="BE336" s="17">
        <v>11.887363996042913</v>
      </c>
      <c r="BF336" s="17">
        <v>-1</v>
      </c>
      <c r="BG336" s="22">
        <v>169.0423196898569</v>
      </c>
    </row>
    <row r="337" spans="1:59" x14ac:dyDescent="0.25">
      <c r="A337">
        <v>910</v>
      </c>
      <c r="B337" t="s">
        <v>386</v>
      </c>
      <c r="C337" s="49">
        <v>0</v>
      </c>
      <c r="D337" s="22">
        <v>1589.1926757812498</v>
      </c>
      <c r="E337" s="17">
        <v>105.80912280286763</v>
      </c>
      <c r="F337" s="17">
        <v>71.975204499040871</v>
      </c>
      <c r="G337" s="17">
        <v>0.86984333780018708</v>
      </c>
      <c r="H337" s="17">
        <v>7.4157296276047759</v>
      </c>
      <c r="I337" s="17">
        <v>88.407256382922469</v>
      </c>
      <c r="J337" s="17">
        <v>16.160482434436076</v>
      </c>
      <c r="K337" s="17">
        <v>-1</v>
      </c>
      <c r="L337" s="17">
        <v>-1</v>
      </c>
      <c r="M337" s="17">
        <v>-1</v>
      </c>
      <c r="N337" s="17">
        <v>0.16666666666666666</v>
      </c>
      <c r="O337" s="17">
        <v>-1</v>
      </c>
      <c r="P337" s="17">
        <v>-1</v>
      </c>
      <c r="Q337" s="17">
        <v>5.2318588260584837</v>
      </c>
      <c r="R337" s="17">
        <v>-1</v>
      </c>
      <c r="S337" s="17">
        <v>1.5015625750779817</v>
      </c>
      <c r="T337" s="17">
        <v>0.15786097607634728</v>
      </c>
      <c r="U337" s="17">
        <v>0.86593634232482186</v>
      </c>
      <c r="V337" s="17">
        <v>1.1009511010892254</v>
      </c>
      <c r="W337" s="17">
        <v>3.5590220189728008</v>
      </c>
      <c r="X337" s="17">
        <v>4.6749049627877968</v>
      </c>
      <c r="Y337" s="17">
        <v>0</v>
      </c>
      <c r="Z337" s="17">
        <v>53.819555369313171</v>
      </c>
      <c r="AA337" s="17">
        <v>1.700005876603734</v>
      </c>
      <c r="AB337" s="17">
        <v>3.0983454319545318</v>
      </c>
      <c r="AC337" s="17">
        <v>41.086696809434336</v>
      </c>
      <c r="AD337" s="17">
        <v>1.0824204279060274</v>
      </c>
      <c r="AE337" s="17">
        <v>0.10824204279060273</v>
      </c>
      <c r="AF337" s="17">
        <v>83.394293686627748</v>
      </c>
      <c r="AG337" s="17">
        <v>65.707794885031305</v>
      </c>
      <c r="AH337" s="17">
        <v>-1</v>
      </c>
      <c r="AI337" s="17">
        <v>-1</v>
      </c>
      <c r="AJ337" s="17">
        <v>-1</v>
      </c>
      <c r="AK337" s="17">
        <v>-1</v>
      </c>
      <c r="AL337" s="17">
        <v>-1</v>
      </c>
      <c r="AM337" s="17">
        <v>-1</v>
      </c>
      <c r="AN337" s="17">
        <v>-1</v>
      </c>
      <c r="AO337" s="17">
        <v>-1</v>
      </c>
      <c r="AP337" s="17">
        <v>-1</v>
      </c>
      <c r="AQ337" s="17">
        <v>-1</v>
      </c>
      <c r="AR337" s="17">
        <v>0.54121021395301372</v>
      </c>
      <c r="AS337" s="17">
        <v>6.4945225674361646</v>
      </c>
      <c r="AT337" s="17">
        <v>12.442879337667014</v>
      </c>
      <c r="AU337" s="17">
        <v>-1</v>
      </c>
      <c r="AV337" s="17">
        <v>-1</v>
      </c>
      <c r="AW337" s="17">
        <v>-1</v>
      </c>
      <c r="AX337" s="17">
        <v>-1</v>
      </c>
      <c r="AY337" s="17">
        <v>0.10824204279060273</v>
      </c>
      <c r="AZ337" s="17">
        <v>-0.57282425094939882</v>
      </c>
      <c r="BA337" s="17">
        <v>1.085644763769912</v>
      </c>
      <c r="BB337" s="17">
        <v>-0.23468961215471607</v>
      </c>
      <c r="BC337" s="17">
        <v>0.41417679164189541</v>
      </c>
      <c r="BD337" s="17">
        <v>-7.7458189388760967</v>
      </c>
      <c r="BE337" s="17">
        <v>14.79710099015816</v>
      </c>
      <c r="BF337" s="17">
        <v>-1</v>
      </c>
      <c r="BG337" s="22">
        <v>5381.5364126072436</v>
      </c>
    </row>
    <row r="338" spans="1:59" x14ac:dyDescent="0.25">
      <c r="A338">
        <v>919</v>
      </c>
      <c r="B338" t="s">
        <v>387</v>
      </c>
      <c r="C338" s="49">
        <v>0</v>
      </c>
      <c r="D338" s="22">
        <v>1391.4927832031251</v>
      </c>
      <c r="E338" s="17">
        <v>-26.39135135517661</v>
      </c>
      <c r="F338" s="17">
        <v>-149.69667328584882</v>
      </c>
      <c r="G338" s="17">
        <v>-0.7430347887358153</v>
      </c>
      <c r="H338" s="17">
        <v>-4.802018611862179</v>
      </c>
      <c r="I338" s="17">
        <v>-29.64391164362771</v>
      </c>
      <c r="J338" s="17">
        <v>-15.645450585684578</v>
      </c>
      <c r="K338" s="17">
        <v>-1</v>
      </c>
      <c r="L338" s="17">
        <v>-1</v>
      </c>
      <c r="M338" s="17">
        <v>-1</v>
      </c>
      <c r="N338" s="17">
        <v>0.16666666666666666</v>
      </c>
      <c r="O338" s="17">
        <v>-1</v>
      </c>
      <c r="P338" s="17">
        <v>-1</v>
      </c>
      <c r="Q338" s="17">
        <v>-2.3921185785649945</v>
      </c>
      <c r="R338" s="17">
        <v>-1</v>
      </c>
      <c r="S338" s="17">
        <v>-2.3727883447875997</v>
      </c>
      <c r="T338" s="17">
        <v>-0.24935488246301071</v>
      </c>
      <c r="U338" s="17">
        <v>-1.4851255131350074</v>
      </c>
      <c r="V338" s="17">
        <v>-2.2897985275699426</v>
      </c>
      <c r="W338" s="17">
        <v>-5.2699900316031494</v>
      </c>
      <c r="X338" s="17">
        <v>-8.4595162495179181</v>
      </c>
      <c r="Y338" s="17">
        <v>0</v>
      </c>
      <c r="Z338" s="17">
        <v>-22.541652472378406</v>
      </c>
      <c r="AA338" s="17">
        <v>-2.5486074932820562</v>
      </c>
      <c r="AB338" s="17">
        <v>-3.6800965710538036</v>
      </c>
      <c r="AC338" s="17">
        <v>-36.847479686177572</v>
      </c>
      <c r="AD338" s="17">
        <v>-1.856406891418759</v>
      </c>
      <c r="AE338" s="17">
        <v>-0.18564068914187593</v>
      </c>
      <c r="AF338" s="17">
        <v>-32.642697043834922</v>
      </c>
      <c r="AG338" s="17">
        <v>-136.66148462793427</v>
      </c>
      <c r="AH338" s="17">
        <v>-1</v>
      </c>
      <c r="AI338" s="17">
        <v>-1</v>
      </c>
      <c r="AJ338" s="17">
        <v>-1</v>
      </c>
      <c r="AK338" s="17">
        <v>-1</v>
      </c>
      <c r="AL338" s="17">
        <v>-1</v>
      </c>
      <c r="AM338" s="17">
        <v>-1</v>
      </c>
      <c r="AN338" s="17">
        <v>-1</v>
      </c>
      <c r="AO338" s="17">
        <v>-1</v>
      </c>
      <c r="AP338" s="17">
        <v>-1</v>
      </c>
      <c r="AQ338" s="17">
        <v>-1</v>
      </c>
      <c r="AR338" s="17">
        <v>-0.92820344570937952</v>
      </c>
      <c r="AS338" s="17">
        <v>-11.138441348512554</v>
      </c>
      <c r="AT338" s="17">
        <v>-10.479973753066322</v>
      </c>
      <c r="AU338" s="17">
        <v>-1</v>
      </c>
      <c r="AV338" s="17">
        <v>-1</v>
      </c>
      <c r="AW338" s="17">
        <v>-1</v>
      </c>
      <c r="AX338" s="17">
        <v>-1</v>
      </c>
      <c r="AY338" s="17">
        <v>-0.18564068914187593</v>
      </c>
      <c r="AZ338" s="17">
        <v>1.9810826347600019</v>
      </c>
      <c r="BA338" s="17">
        <v>-1.4682621219394896</v>
      </c>
      <c r="BB338" s="17">
        <v>0.76451167641571161</v>
      </c>
      <c r="BC338" s="17">
        <v>-0.58502449692853187</v>
      </c>
      <c r="BD338" s="17">
        <v>26.968437353997821</v>
      </c>
      <c r="BE338" s="17">
        <v>-19.917155302715795</v>
      </c>
      <c r="BF338" s="17">
        <v>-1</v>
      </c>
      <c r="BG338" s="22">
        <v>-155.5706305236472</v>
      </c>
    </row>
    <row r="339" spans="1:59" x14ac:dyDescent="0.25">
      <c r="A339">
        <v>930</v>
      </c>
      <c r="B339" t="s">
        <v>388</v>
      </c>
      <c r="C339" s="49">
        <v>0</v>
      </c>
      <c r="D339" s="22">
        <v>1580.600869140625</v>
      </c>
      <c r="E339" s="17">
        <v>119.11928620433201</v>
      </c>
      <c r="F339" s="17">
        <v>94.293497482612523</v>
      </c>
      <c r="G339" s="17">
        <v>1.0322305875250071</v>
      </c>
      <c r="H339" s="17">
        <v>8.6458328212653974</v>
      </c>
      <c r="I339" s="17">
        <v>100.29284413269605</v>
      </c>
      <c r="J339" s="17">
        <v>19.362756619381404</v>
      </c>
      <c r="K339" s="17">
        <v>-1</v>
      </c>
      <c r="L339" s="17">
        <v>-1</v>
      </c>
      <c r="M339" s="17">
        <v>-1</v>
      </c>
      <c r="N339" s="17">
        <v>0.16666666666666666</v>
      </c>
      <c r="O339" s="17">
        <v>-1</v>
      </c>
      <c r="P339" s="17">
        <v>-1</v>
      </c>
      <c r="Q339" s="17">
        <v>5.999453539094814</v>
      </c>
      <c r="R339" s="17">
        <v>-1</v>
      </c>
      <c r="S339" s="17">
        <v>1.8916386632800213</v>
      </c>
      <c r="T339" s="17">
        <v>0.19886014534064791</v>
      </c>
      <c r="U339" s="17">
        <v>1.1026451564377722</v>
      </c>
      <c r="V339" s="17">
        <v>1.4423374077446318</v>
      </c>
      <c r="W339" s="17">
        <v>4.4479416224393908</v>
      </c>
      <c r="X339" s="17">
        <v>5.9973003144901806</v>
      </c>
      <c r="Y339" s="17">
        <v>0</v>
      </c>
      <c r="Z339" s="17">
        <v>61.507728655976464</v>
      </c>
      <c r="AA339" s="17">
        <v>2.127763330145251</v>
      </c>
      <c r="AB339" s="17">
        <v>3.7808102358215043</v>
      </c>
      <c r="AC339" s="17">
        <v>48.933239193806259</v>
      </c>
      <c r="AD339" s="17">
        <v>1.3783064455472149</v>
      </c>
      <c r="AE339" s="17">
        <v>0.13783064455472152</v>
      </c>
      <c r="AF339" s="17">
        <v>95.077090719490627</v>
      </c>
      <c r="AG339" s="17">
        <v>86.082670201545355</v>
      </c>
      <c r="AH339" s="17">
        <v>-1</v>
      </c>
      <c r="AI339" s="17">
        <v>-1</v>
      </c>
      <c r="AJ339" s="17">
        <v>-1</v>
      </c>
      <c r="AK339" s="17">
        <v>-1</v>
      </c>
      <c r="AL339" s="17">
        <v>-1</v>
      </c>
      <c r="AM339" s="17">
        <v>-1</v>
      </c>
      <c r="AN339" s="17">
        <v>-1</v>
      </c>
      <c r="AO339" s="17">
        <v>-1</v>
      </c>
      <c r="AP339" s="17">
        <v>-1</v>
      </c>
      <c r="AQ339" s="17">
        <v>-1</v>
      </c>
      <c r="AR339" s="17">
        <v>0.68915322277360747</v>
      </c>
      <c r="AS339" s="17">
        <v>8.2698386732832887</v>
      </c>
      <c r="AT339" s="17">
        <v>14.750790275268276</v>
      </c>
      <c r="AU339" s="17">
        <v>-1</v>
      </c>
      <c r="AV339" s="17">
        <v>-1</v>
      </c>
      <c r="AW339" s="17">
        <v>-1</v>
      </c>
      <c r="AX339" s="17">
        <v>-1</v>
      </c>
      <c r="AY339" s="17">
        <v>0.13783064455472152</v>
      </c>
      <c r="AZ339" s="17">
        <v>-0.82995583975352805</v>
      </c>
      <c r="BA339" s="17">
        <v>1.342776352574041</v>
      </c>
      <c r="BB339" s="17">
        <v>-0.33529085815271992</v>
      </c>
      <c r="BC339" s="17">
        <v>0.51477803763989916</v>
      </c>
      <c r="BD339" s="17">
        <v>-11.240907943368518</v>
      </c>
      <c r="BE339" s="17">
        <v>18.292189994650585</v>
      </c>
      <c r="BF339" s="17">
        <v>-1</v>
      </c>
      <c r="BG339" s="22">
        <v>1052.0752476593334</v>
      </c>
    </row>
    <row r="340" spans="1:59" x14ac:dyDescent="0.25">
      <c r="A340">
        <v>931</v>
      </c>
      <c r="B340" t="s">
        <v>389</v>
      </c>
      <c r="C340" s="49">
        <v>0</v>
      </c>
      <c r="D340" s="22">
        <v>1528.209423828125</v>
      </c>
      <c r="E340" s="17">
        <v>28.031941582346761</v>
      </c>
      <c r="F340" s="17">
        <v>-58.440468514030719</v>
      </c>
      <c r="G340" s="17">
        <v>-7.9057300666786678E-2</v>
      </c>
      <c r="H340" s="17">
        <v>0.22769172547370431</v>
      </c>
      <c r="I340" s="17">
        <v>18.954501789027862</v>
      </c>
      <c r="J340" s="17">
        <v>-2.5518242509113636</v>
      </c>
      <c r="K340" s="17">
        <v>-1</v>
      </c>
      <c r="L340" s="17">
        <v>-1</v>
      </c>
      <c r="M340" s="17">
        <v>-1</v>
      </c>
      <c r="N340" s="17">
        <v>0.16666666666666666</v>
      </c>
      <c r="O340" s="17">
        <v>-1</v>
      </c>
      <c r="P340" s="17">
        <v>-1</v>
      </c>
      <c r="Q340" s="17">
        <v>0.74646286967435138</v>
      </c>
      <c r="R340" s="17">
        <v>-1</v>
      </c>
      <c r="S340" s="17">
        <v>-0.77782481385099445</v>
      </c>
      <c r="T340" s="17">
        <v>-8.1715332762167026E-2</v>
      </c>
      <c r="U340" s="17">
        <v>-0.51725812166890994</v>
      </c>
      <c r="V340" s="17">
        <v>-0.89392032445770575</v>
      </c>
      <c r="W340" s="17">
        <v>-1.6353290196995038</v>
      </c>
      <c r="X340" s="17">
        <v>-3.0524369046467563</v>
      </c>
      <c r="Y340" s="17">
        <v>0</v>
      </c>
      <c r="Z340" s="17">
        <v>8.8941529579655061</v>
      </c>
      <c r="AA340" s="17">
        <v>-0.79957042302807646</v>
      </c>
      <c r="AB340" s="17">
        <v>-0.8895987521979255</v>
      </c>
      <c r="AC340" s="17">
        <v>-4.7641263980891626</v>
      </c>
      <c r="AD340" s="17">
        <v>-0.64657265208613723</v>
      </c>
      <c r="AE340" s="17">
        <v>-6.4657265208613743E-2</v>
      </c>
      <c r="AF340" s="17">
        <v>15.126535088895572</v>
      </c>
      <c r="AG340" s="17">
        <v>-53.351627756142491</v>
      </c>
      <c r="AH340" s="17">
        <v>-1</v>
      </c>
      <c r="AI340" s="17">
        <v>-1</v>
      </c>
      <c r="AJ340" s="17">
        <v>-1</v>
      </c>
      <c r="AK340" s="17">
        <v>-1</v>
      </c>
      <c r="AL340" s="17">
        <v>-1</v>
      </c>
      <c r="AM340" s="17">
        <v>-1</v>
      </c>
      <c r="AN340" s="17">
        <v>-1</v>
      </c>
      <c r="AO340" s="17">
        <v>-1</v>
      </c>
      <c r="AP340" s="17">
        <v>-1</v>
      </c>
      <c r="AQ340" s="17">
        <v>-1</v>
      </c>
      <c r="AR340" s="17">
        <v>-0.32328632604306862</v>
      </c>
      <c r="AS340" s="17">
        <v>-3.879435912516823</v>
      </c>
      <c r="AT340" s="17">
        <v>-1.0432666862718705</v>
      </c>
      <c r="AU340" s="17">
        <v>-1</v>
      </c>
      <c r="AV340" s="17">
        <v>-1</v>
      </c>
      <c r="AW340" s="17">
        <v>-1</v>
      </c>
      <c r="AX340" s="17">
        <v>-1</v>
      </c>
      <c r="AY340" s="17">
        <v>-6.4657265208613743E-2</v>
      </c>
      <c r="AZ340" s="17">
        <v>0.92970953295132541</v>
      </c>
      <c r="BA340" s="17">
        <v>-0.41688902013081269</v>
      </c>
      <c r="BB340" s="17">
        <v>0.35316803504262012</v>
      </c>
      <c r="BC340" s="17">
        <v>-0.17368085555544044</v>
      </c>
      <c r="BD340" s="17">
        <v>12.677534455444322</v>
      </c>
      <c r="BE340" s="17">
        <v>-5.6262524041622797</v>
      </c>
      <c r="BF340" s="17">
        <v>-1</v>
      </c>
      <c r="BG340" s="22">
        <v>692.7803875789939</v>
      </c>
    </row>
    <row r="341" spans="1:59" x14ac:dyDescent="0.25">
      <c r="A341">
        <v>932</v>
      </c>
      <c r="B341" t="s">
        <v>390</v>
      </c>
      <c r="C341" s="49">
        <v>0</v>
      </c>
      <c r="D341" s="22">
        <v>1547.68556640625</v>
      </c>
      <c r="E341" s="17">
        <v>87.067586096041822</v>
      </c>
      <c r="F341" s="17">
        <v>40.549661884043218</v>
      </c>
      <c r="G341" s="17">
        <v>0.64119200500712992</v>
      </c>
      <c r="H341" s="17">
        <v>5.6836679344599847</v>
      </c>
      <c r="I341" s="17">
        <v>71.671610668004092</v>
      </c>
      <c r="J341" s="17">
        <v>11.651481502421168</v>
      </c>
      <c r="K341" s="17">
        <v>-1</v>
      </c>
      <c r="L341" s="17">
        <v>-1</v>
      </c>
      <c r="M341" s="17">
        <v>-1</v>
      </c>
      <c r="N341" s="17">
        <v>0.16666666666666666</v>
      </c>
      <c r="O341" s="17">
        <v>-1</v>
      </c>
      <c r="P341" s="17">
        <v>-1</v>
      </c>
      <c r="Q341" s="17">
        <v>4.1510377980647117</v>
      </c>
      <c r="R341" s="17">
        <v>-1</v>
      </c>
      <c r="S341" s="17">
        <v>0.95231121692491549</v>
      </c>
      <c r="T341" s="17">
        <v>0.10013159946841495</v>
      </c>
      <c r="U341" s="17">
        <v>0.53263563107743161</v>
      </c>
      <c r="V341" s="17">
        <v>0.62025797926879245</v>
      </c>
      <c r="W341" s="17">
        <v>2.3073680102809719</v>
      </c>
      <c r="X341" s="17">
        <v>2.81289017924732</v>
      </c>
      <c r="Y341" s="17">
        <v>0</v>
      </c>
      <c r="Z341" s="17">
        <v>42.994129901990554</v>
      </c>
      <c r="AA341" s="17">
        <v>1.0976968158235589</v>
      </c>
      <c r="AB341" s="17">
        <v>2.1373926031273256</v>
      </c>
      <c r="AC341" s="17">
        <v>30.038277816907787</v>
      </c>
      <c r="AD341" s="17">
        <v>0.66579453884678952</v>
      </c>
      <c r="AE341" s="17">
        <v>6.6579453884678952E-2</v>
      </c>
      <c r="AF341" s="17">
        <v>66.944189895587428</v>
      </c>
      <c r="AG341" s="17">
        <v>37.018705042645479</v>
      </c>
      <c r="AH341" s="17">
        <v>-1</v>
      </c>
      <c r="AI341" s="17">
        <v>-1</v>
      </c>
      <c r="AJ341" s="17">
        <v>-1</v>
      </c>
      <c r="AK341" s="17">
        <v>-1</v>
      </c>
      <c r="AL341" s="17">
        <v>-1</v>
      </c>
      <c r="AM341" s="17">
        <v>-1</v>
      </c>
      <c r="AN341" s="17">
        <v>-1</v>
      </c>
      <c r="AO341" s="17">
        <v>-1</v>
      </c>
      <c r="AP341" s="17">
        <v>-1</v>
      </c>
      <c r="AQ341" s="17">
        <v>-1</v>
      </c>
      <c r="AR341" s="17">
        <v>0.33289726942339476</v>
      </c>
      <c r="AS341" s="17">
        <v>3.9947672330807369</v>
      </c>
      <c r="AT341" s="17">
        <v>9.1931974030049588</v>
      </c>
      <c r="AU341" s="17">
        <v>-1</v>
      </c>
      <c r="AV341" s="17">
        <v>-1</v>
      </c>
      <c r="AW341" s="17">
        <v>-1</v>
      </c>
      <c r="AX341" s="17">
        <v>-1</v>
      </c>
      <c r="AY341" s="17">
        <v>6.6579453884678952E-2</v>
      </c>
      <c r="AZ341" s="17">
        <v>-0.21076700456526826</v>
      </c>
      <c r="BA341" s="17">
        <v>0.72358751738578131</v>
      </c>
      <c r="BB341" s="17">
        <v>-9.3036809874575174E-2</v>
      </c>
      <c r="BC341" s="17">
        <v>0.27252398936175459</v>
      </c>
      <c r="BD341" s="17">
        <v>-2.8245165554574729</v>
      </c>
      <c r="BE341" s="17">
        <v>9.8757986067395311</v>
      </c>
      <c r="BF341" s="17">
        <v>-1</v>
      </c>
      <c r="BG341" s="22">
        <v>5147.1547194800769</v>
      </c>
    </row>
    <row r="342" spans="1:59" x14ac:dyDescent="0.25">
      <c r="A342">
        <v>935</v>
      </c>
      <c r="B342" t="s">
        <v>391</v>
      </c>
      <c r="C342" s="49">
        <v>0</v>
      </c>
      <c r="D342" s="22">
        <v>1562.0740917968751</v>
      </c>
      <c r="E342" s="17">
        <v>95.625882593332051</v>
      </c>
      <c r="F342" s="17">
        <v>54.90009192052073</v>
      </c>
      <c r="G342" s="17">
        <v>0.74560531599410229</v>
      </c>
      <c r="H342" s="17">
        <v>6.4746114815882621</v>
      </c>
      <c r="I342" s="17">
        <v>79.313919852272363</v>
      </c>
      <c r="J342" s="17">
        <v>13.710510465008156</v>
      </c>
      <c r="K342" s="17">
        <v>-1</v>
      </c>
      <c r="L342" s="17">
        <v>-1</v>
      </c>
      <c r="M342" s="17">
        <v>-1</v>
      </c>
      <c r="N342" s="17">
        <v>0.16666666666666666</v>
      </c>
      <c r="O342" s="17">
        <v>-1</v>
      </c>
      <c r="P342" s="17">
        <v>-1</v>
      </c>
      <c r="Q342" s="17">
        <v>4.6445932072488363</v>
      </c>
      <c r="R342" s="17">
        <v>-1</v>
      </c>
      <c r="S342" s="17">
        <v>1.2031260806228994</v>
      </c>
      <c r="T342" s="17">
        <v>0.12649363846996986</v>
      </c>
      <c r="U342" s="17">
        <v>0.68483693421678304</v>
      </c>
      <c r="V342" s="17">
        <v>0.83976582033334035</v>
      </c>
      <c r="W342" s="17">
        <v>2.8789340609189189</v>
      </c>
      <c r="X342" s="17">
        <v>3.6631766231584622</v>
      </c>
      <c r="Y342" s="17">
        <v>0</v>
      </c>
      <c r="Z342" s="17">
        <v>47.937545285048259</v>
      </c>
      <c r="AA342" s="17">
        <v>1.3727404051405299</v>
      </c>
      <c r="AB342" s="17">
        <v>2.5762103669885845</v>
      </c>
      <c r="AC342" s="17">
        <v>35.083522881038348</v>
      </c>
      <c r="AD342" s="17">
        <v>0.85604616777097886</v>
      </c>
      <c r="AE342" s="17">
        <v>8.5604616777097881E-2</v>
      </c>
      <c r="AF342" s="17">
        <v>74.456106760101846</v>
      </c>
      <c r="AG342" s="17">
        <v>50.119537751796329</v>
      </c>
      <c r="AH342" s="17">
        <v>-1</v>
      </c>
      <c r="AI342" s="17">
        <v>-1</v>
      </c>
      <c r="AJ342" s="17">
        <v>-1</v>
      </c>
      <c r="AK342" s="17">
        <v>-1</v>
      </c>
      <c r="AL342" s="17">
        <v>-1</v>
      </c>
      <c r="AM342" s="17">
        <v>-1</v>
      </c>
      <c r="AN342" s="17">
        <v>-1</v>
      </c>
      <c r="AO342" s="17">
        <v>-1</v>
      </c>
      <c r="AP342" s="17">
        <v>-1</v>
      </c>
      <c r="AQ342" s="17">
        <v>-1</v>
      </c>
      <c r="AR342" s="17">
        <v>0.42802308388548943</v>
      </c>
      <c r="AS342" s="17">
        <v>5.1362770066258729</v>
      </c>
      <c r="AT342" s="17">
        <v>10.677160108613634</v>
      </c>
      <c r="AU342" s="17">
        <v>-1</v>
      </c>
      <c r="AV342" s="17">
        <v>-1</v>
      </c>
      <c r="AW342" s="17">
        <v>-1</v>
      </c>
      <c r="AX342" s="17">
        <v>-1</v>
      </c>
      <c r="AY342" s="17">
        <v>8.5604616777097881E-2</v>
      </c>
      <c r="AZ342" s="17">
        <v>-0.37609993921300794</v>
      </c>
      <c r="BA342" s="17">
        <v>0.88892045203352099</v>
      </c>
      <c r="BB342" s="17">
        <v>-0.15772236370879955</v>
      </c>
      <c r="BC342" s="17">
        <v>0.33720954319597896</v>
      </c>
      <c r="BD342" s="17">
        <v>-5.0718223985678677</v>
      </c>
      <c r="BE342" s="17">
        <v>12.123104449849928</v>
      </c>
      <c r="BF342" s="17">
        <v>-1</v>
      </c>
      <c r="BG342" s="22">
        <v>682.95933948610286</v>
      </c>
    </row>
    <row r="343" spans="1:59" x14ac:dyDescent="0.25">
      <c r="A343">
        <v>937</v>
      </c>
      <c r="B343" t="s">
        <v>392</v>
      </c>
      <c r="C343" s="49">
        <v>0</v>
      </c>
      <c r="D343" s="22">
        <v>1432.58251953125</v>
      </c>
      <c r="E343" s="17">
        <v>-16.050459545890376</v>
      </c>
      <c r="F343" s="17">
        <v>-132.35721274356314</v>
      </c>
      <c r="G343" s="17">
        <v>-0.61687337884454685</v>
      </c>
      <c r="H343" s="17">
        <v>-3.8463305668527186</v>
      </c>
      <c r="I343" s="17">
        <v>-20.409796832034623</v>
      </c>
      <c r="J343" s="17">
        <v>-13.157549431402231</v>
      </c>
      <c r="K343" s="17">
        <v>-1</v>
      </c>
      <c r="L343" s="17">
        <v>-1</v>
      </c>
      <c r="M343" s="17">
        <v>-1</v>
      </c>
      <c r="N343" s="17">
        <v>0.16666666666666666</v>
      </c>
      <c r="O343" s="17">
        <v>-1</v>
      </c>
      <c r="P343" s="17">
        <v>-1</v>
      </c>
      <c r="Q343" s="17">
        <v>-1.7957612205467215</v>
      </c>
      <c r="R343" s="17">
        <v>-1</v>
      </c>
      <c r="S343" s="17">
        <v>-2.0697316125882721</v>
      </c>
      <c r="T343" s="17">
        <v>-0.21750193213889213</v>
      </c>
      <c r="U343" s="17">
        <v>-1.301222418693871</v>
      </c>
      <c r="V343" s="17">
        <v>-2.024569712880337</v>
      </c>
      <c r="W343" s="17">
        <v>-4.5793733074245182</v>
      </c>
      <c r="X343" s="17">
        <v>-7.4321248608026691</v>
      </c>
      <c r="Y343" s="17">
        <v>0</v>
      </c>
      <c r="Z343" s="17">
        <v>-16.568580183898252</v>
      </c>
      <c r="AA343" s="17">
        <v>-2.2162754689282496</v>
      </c>
      <c r="AB343" s="17">
        <v>-3.1498780840547886</v>
      </c>
      <c r="AC343" s="17">
        <v>-30.751367758292318</v>
      </c>
      <c r="AD343" s="17">
        <v>-1.6265280233673387</v>
      </c>
      <c r="AE343" s="17">
        <v>-0.16265280233673388</v>
      </c>
      <c r="AF343" s="17">
        <v>-23.566133781403913</v>
      </c>
      <c r="AG343" s="17">
        <v>-120.83189824940882</v>
      </c>
      <c r="AH343" s="17">
        <v>-1</v>
      </c>
      <c r="AI343" s="17">
        <v>-1</v>
      </c>
      <c r="AJ343" s="17">
        <v>-1</v>
      </c>
      <c r="AK343" s="17">
        <v>-1</v>
      </c>
      <c r="AL343" s="17">
        <v>-1</v>
      </c>
      <c r="AM343" s="17">
        <v>-1</v>
      </c>
      <c r="AN343" s="17">
        <v>-1</v>
      </c>
      <c r="AO343" s="17">
        <v>-1</v>
      </c>
      <c r="AP343" s="17">
        <v>-1</v>
      </c>
      <c r="AQ343" s="17">
        <v>-1</v>
      </c>
      <c r="AR343" s="17">
        <v>-0.81326401168366935</v>
      </c>
      <c r="AS343" s="17">
        <v>-9.7591681402040322</v>
      </c>
      <c r="AT343" s="17">
        <v>-8.6869185822652408</v>
      </c>
      <c r="AU343" s="17">
        <v>-1</v>
      </c>
      <c r="AV343" s="17">
        <v>-1</v>
      </c>
      <c r="AW343" s="17">
        <v>-1</v>
      </c>
      <c r="AX343" s="17">
        <v>-1</v>
      </c>
      <c r="AY343" s="17">
        <v>-0.16265280233673388</v>
      </c>
      <c r="AZ343" s="17">
        <v>1.7813127401033491</v>
      </c>
      <c r="BA343" s="17">
        <v>-1.2684922272828367</v>
      </c>
      <c r="BB343" s="17">
        <v>0.6863528612782287</v>
      </c>
      <c r="BC343" s="17">
        <v>-0.50686568179104896</v>
      </c>
      <c r="BD343" s="17">
        <v>24.253043397579098</v>
      </c>
      <c r="BE343" s="17">
        <v>-17.201761346297069</v>
      </c>
      <c r="BF343" s="17">
        <v>-1</v>
      </c>
      <c r="BG343" s="22">
        <v>-36.831917597590518</v>
      </c>
    </row>
    <row r="344" spans="1:59" x14ac:dyDescent="0.25">
      <c r="A344">
        <v>938</v>
      </c>
      <c r="B344" t="s">
        <v>2915</v>
      </c>
      <c r="C344" s="49">
        <v>0</v>
      </c>
      <c r="D344" s="22">
        <v>1446.219453125</v>
      </c>
      <c r="E344" s="17">
        <v>-1.20076923028968</v>
      </c>
      <c r="F344" s="17">
        <v>-107.45746289207595</v>
      </c>
      <c r="G344" s="17">
        <v>-0.43570352413409369</v>
      </c>
      <c r="H344" s="17">
        <v>-2.4739468529095845</v>
      </c>
      <c r="I344" s="17">
        <v>-7.1494564455584566</v>
      </c>
      <c r="J344" s="17">
        <v>-9.5848825513811278</v>
      </c>
      <c r="K344" s="17">
        <v>-1</v>
      </c>
      <c r="L344" s="17">
        <v>-1</v>
      </c>
      <c r="M344" s="17">
        <v>-1</v>
      </c>
      <c r="N344" s="17">
        <v>0.16666666666666666</v>
      </c>
      <c r="O344" s="17">
        <v>-1</v>
      </c>
      <c r="P344" s="17">
        <v>-1</v>
      </c>
      <c r="Q344" s="17">
        <v>-0.939382269163763</v>
      </c>
      <c r="R344" s="17">
        <v>-1</v>
      </c>
      <c r="S344" s="17">
        <v>-1.6345371724746409</v>
      </c>
      <c r="T344" s="17">
        <v>-0.17176057281758009</v>
      </c>
      <c r="U344" s="17">
        <v>-1.0371345575212816</v>
      </c>
      <c r="V344" s="17">
        <v>-1.6436967830061826</v>
      </c>
      <c r="W344" s="17">
        <v>-3.5876363595901157</v>
      </c>
      <c r="X344" s="17">
        <v>-5.9567739687610413</v>
      </c>
      <c r="Y344" s="17">
        <v>0</v>
      </c>
      <c r="Z344" s="17">
        <v>-7.9911503690949637</v>
      </c>
      <c r="AA344" s="17">
        <v>-1.73904122892015</v>
      </c>
      <c r="AB344" s="17">
        <v>-2.3884756366883848</v>
      </c>
      <c r="AC344" s="17">
        <v>-21.997251002419972</v>
      </c>
      <c r="AD344" s="17">
        <v>-1.2964181969016022</v>
      </c>
      <c r="AE344" s="17">
        <v>-0.1296418196901602</v>
      </c>
      <c r="AF344" s="17">
        <v>-10.532040004692973</v>
      </c>
      <c r="AG344" s="17">
        <v>-98.100352471697121</v>
      </c>
      <c r="AH344" s="17">
        <v>-1</v>
      </c>
      <c r="AI344" s="17">
        <v>-1</v>
      </c>
      <c r="AJ344" s="17">
        <v>-1</v>
      </c>
      <c r="AK344" s="17">
        <v>-1</v>
      </c>
      <c r="AL344" s="17">
        <v>-1</v>
      </c>
      <c r="AM344" s="17">
        <v>-1</v>
      </c>
      <c r="AN344" s="17">
        <v>-1</v>
      </c>
      <c r="AO344" s="17">
        <v>-1</v>
      </c>
      <c r="AP344" s="17">
        <v>-1</v>
      </c>
      <c r="AQ344" s="17">
        <v>-1</v>
      </c>
      <c r="AR344" s="17">
        <v>-0.6482090984508011</v>
      </c>
      <c r="AS344" s="17">
        <v>-7.7785091814096132</v>
      </c>
      <c r="AT344" s="17">
        <v>-6.1120619358324966</v>
      </c>
      <c r="AU344" s="17">
        <v>-1</v>
      </c>
      <c r="AV344" s="17">
        <v>-1</v>
      </c>
      <c r="AW344" s="17">
        <v>-1</v>
      </c>
      <c r="AX344" s="17">
        <v>-1</v>
      </c>
      <c r="AY344" s="17">
        <v>-0.1296418196901602</v>
      </c>
      <c r="AZ344" s="17">
        <v>1.4944398934725098</v>
      </c>
      <c r="BA344" s="17">
        <v>-0.9816193806519975</v>
      </c>
      <c r="BB344" s="17">
        <v>0.57411552027987822</v>
      </c>
      <c r="BC344" s="17">
        <v>-0.39462834079269848</v>
      </c>
      <c r="BD344" s="17">
        <v>20.353693120897784</v>
      </c>
      <c r="BE344" s="17">
        <v>-13.302411069615751</v>
      </c>
      <c r="BF344" s="17">
        <v>-1</v>
      </c>
      <c r="BG344" s="22">
        <v>-14.748619558910377</v>
      </c>
    </row>
    <row r="345" spans="1:59" x14ac:dyDescent="0.25">
      <c r="A345">
        <v>945</v>
      </c>
      <c r="B345" t="s">
        <v>393</v>
      </c>
      <c r="C345" s="49">
        <v>0</v>
      </c>
      <c r="D345" s="22">
        <v>1513.8115624999998</v>
      </c>
      <c r="E345" s="17">
        <v>46.492030049557613</v>
      </c>
      <c r="F345" s="17">
        <v>-27.486854310576547</v>
      </c>
      <c r="G345" s="17">
        <v>0.14616029474886635</v>
      </c>
      <c r="H345" s="17">
        <v>1.9337424397929144</v>
      </c>
      <c r="I345" s="17">
        <v>35.438822433917814</v>
      </c>
      <c r="J345" s="17">
        <v>1.8894634303392355</v>
      </c>
      <c r="K345" s="17">
        <v>-1</v>
      </c>
      <c r="L345" s="17">
        <v>-1</v>
      </c>
      <c r="M345" s="17">
        <v>-1</v>
      </c>
      <c r="N345" s="17">
        <v>0.16666666666666666</v>
      </c>
      <c r="O345" s="17">
        <v>-1</v>
      </c>
      <c r="P345" s="17">
        <v>-1</v>
      </c>
      <c r="Q345" s="17">
        <v>1.81105282865675</v>
      </c>
      <c r="R345" s="17">
        <v>-1</v>
      </c>
      <c r="S345" s="17">
        <v>-0.23682175626561894</v>
      </c>
      <c r="T345" s="17">
        <v>-2.4852898479964778E-2</v>
      </c>
      <c r="U345" s="17">
        <v>-0.18896270427284101</v>
      </c>
      <c r="V345" s="17">
        <v>-0.42044594008915442</v>
      </c>
      <c r="W345" s="17">
        <v>-0.40247153889458109</v>
      </c>
      <c r="X345" s="17">
        <v>-1.2183846511358285</v>
      </c>
      <c r="Y345" s="17">
        <v>0</v>
      </c>
      <c r="Z345" s="17">
        <v>19.557009208658663</v>
      </c>
      <c r="AA345" s="17">
        <v>-0.20630644897224532</v>
      </c>
      <c r="AB345" s="17">
        <v>5.6923110468009019E-2</v>
      </c>
      <c r="AC345" s="17">
        <v>6.1183746057143775</v>
      </c>
      <c r="AD345" s="17">
        <v>-0.23620338034105129</v>
      </c>
      <c r="AE345" s="17">
        <v>-2.3620338034105126E-2</v>
      </c>
      <c r="AF345" s="17">
        <v>31.329601893273782</v>
      </c>
      <c r="AG345" s="17">
        <v>-25.093372052845925</v>
      </c>
      <c r="AH345" s="17">
        <v>-1</v>
      </c>
      <c r="AI345" s="17">
        <v>-1</v>
      </c>
      <c r="AJ345" s="17">
        <v>-1</v>
      </c>
      <c r="AK345" s="17">
        <v>-1</v>
      </c>
      <c r="AL345" s="17">
        <v>-1</v>
      </c>
      <c r="AM345" s="17">
        <v>-1</v>
      </c>
      <c r="AN345" s="17">
        <v>-1</v>
      </c>
      <c r="AO345" s="17">
        <v>-1</v>
      </c>
      <c r="AP345" s="17">
        <v>-1</v>
      </c>
      <c r="AQ345" s="17">
        <v>-1</v>
      </c>
      <c r="AR345" s="17">
        <v>-0.11810169017052564</v>
      </c>
      <c r="AS345" s="17">
        <v>-1.4172202820463076</v>
      </c>
      <c r="AT345" s="17">
        <v>2.1576136333398002</v>
      </c>
      <c r="AU345" s="17">
        <v>-1</v>
      </c>
      <c r="AV345" s="17">
        <v>-1</v>
      </c>
      <c r="AW345" s="17">
        <v>-1</v>
      </c>
      <c r="AX345" s="17">
        <v>-1</v>
      </c>
      <c r="AY345" s="17">
        <v>-2.3620338034105126E-2</v>
      </c>
      <c r="AZ345" s="17">
        <v>0.57308942740728086</v>
      </c>
      <c r="BA345" s="17">
        <v>-6.026891458676803E-2</v>
      </c>
      <c r="BB345" s="17">
        <v>0.21364248264929081</v>
      </c>
      <c r="BC345" s="17">
        <v>-3.4155303162111267E-2</v>
      </c>
      <c r="BD345" s="17">
        <v>7.830136998504944</v>
      </c>
      <c r="BE345" s="17">
        <v>-0.77885494722289828</v>
      </c>
      <c r="BF345" s="17">
        <v>-1</v>
      </c>
      <c r="BG345" s="22">
        <v>332.40718002430282</v>
      </c>
    </row>
    <row r="346" spans="1:59" x14ac:dyDescent="0.25">
      <c r="A346">
        <v>948</v>
      </c>
      <c r="B346" t="s">
        <v>394</v>
      </c>
      <c r="C346" s="49">
        <v>0</v>
      </c>
      <c r="D346" s="22">
        <v>1626.9558789062501</v>
      </c>
      <c r="E346" s="17">
        <v>129.27495941442021</v>
      </c>
      <c r="F346" s="17">
        <v>111.32238610791825</v>
      </c>
      <c r="G346" s="17">
        <v>1.1561322851937836</v>
      </c>
      <c r="H346" s="17">
        <v>9.5844032709811913</v>
      </c>
      <c r="I346" s="17">
        <v>109.36156413678313</v>
      </c>
      <c r="J346" s="17">
        <v>21.806096281750111</v>
      </c>
      <c r="K346" s="17">
        <v>-1</v>
      </c>
      <c r="L346" s="17">
        <v>-1</v>
      </c>
      <c r="M346" s="17">
        <v>-1</v>
      </c>
      <c r="N346" s="17">
        <v>0.16666666666666666</v>
      </c>
      <c r="O346" s="17">
        <v>-1</v>
      </c>
      <c r="P346" s="17">
        <v>-1</v>
      </c>
      <c r="Q346" s="17">
        <v>6.5851293740384129</v>
      </c>
      <c r="R346" s="17">
        <v>-1</v>
      </c>
      <c r="S346" s="17">
        <v>2.1892672617699245</v>
      </c>
      <c r="T346" s="17">
        <v>0.23014256858178705</v>
      </c>
      <c r="U346" s="17">
        <v>1.2832543112295269</v>
      </c>
      <c r="V346" s="17">
        <v>1.7028156351125856</v>
      </c>
      <c r="W346" s="17">
        <v>5.1261885177295463</v>
      </c>
      <c r="X346" s="17">
        <v>7.0062898093112214</v>
      </c>
      <c r="Y346" s="17">
        <v>0</v>
      </c>
      <c r="Z346" s="17">
        <v>67.373815579694622</v>
      </c>
      <c r="AA346" s="17">
        <v>2.4541428628615192</v>
      </c>
      <c r="AB346" s="17">
        <v>4.3015318315231292</v>
      </c>
      <c r="AC346" s="17">
        <v>54.920161959609445</v>
      </c>
      <c r="AD346" s="17">
        <v>1.6040678890369084</v>
      </c>
      <c r="AE346" s="17">
        <v>0.16040678890369087</v>
      </c>
      <c r="AF346" s="17">
        <v>103.99108112418317</v>
      </c>
      <c r="AG346" s="17">
        <v>101.62872844062326</v>
      </c>
      <c r="AH346" s="17">
        <v>-1</v>
      </c>
      <c r="AI346" s="17">
        <v>-1</v>
      </c>
      <c r="AJ346" s="17">
        <v>-1</v>
      </c>
      <c r="AK346" s="17">
        <v>-1</v>
      </c>
      <c r="AL346" s="17">
        <v>-1</v>
      </c>
      <c r="AM346" s="17">
        <v>-1</v>
      </c>
      <c r="AN346" s="17">
        <v>-1</v>
      </c>
      <c r="AO346" s="17">
        <v>-1</v>
      </c>
      <c r="AP346" s="17">
        <v>-1</v>
      </c>
      <c r="AQ346" s="17">
        <v>-1</v>
      </c>
      <c r="AR346" s="17">
        <v>0.80203394451845422</v>
      </c>
      <c r="AS346" s="17">
        <v>9.624407334221452</v>
      </c>
      <c r="AT346" s="17">
        <v>16.511729534487888</v>
      </c>
      <c r="AU346" s="17">
        <v>-1</v>
      </c>
      <c r="AV346" s="17">
        <v>-1</v>
      </c>
      <c r="AW346" s="17">
        <v>-1</v>
      </c>
      <c r="AX346" s="17">
        <v>-1</v>
      </c>
      <c r="AY346" s="17">
        <v>0.16040678890369087</v>
      </c>
      <c r="AZ346" s="17">
        <v>-1.0261476000739314</v>
      </c>
      <c r="BA346" s="17">
        <v>1.5389681128944448</v>
      </c>
      <c r="BB346" s="17">
        <v>-0.41204974893921575</v>
      </c>
      <c r="BC346" s="17">
        <v>0.59153692842639494</v>
      </c>
      <c r="BD346" s="17">
        <v>-13.907665720804392</v>
      </c>
      <c r="BE346" s="17">
        <v>20.958947772086461</v>
      </c>
      <c r="BF346" s="17">
        <v>-1</v>
      </c>
      <c r="BG346" s="22">
        <v>2197.6393958767094</v>
      </c>
    </row>
    <row r="347" spans="1:59" x14ac:dyDescent="0.25">
      <c r="A347">
        <v>949</v>
      </c>
      <c r="B347" t="s">
        <v>395</v>
      </c>
      <c r="C347" s="49">
        <v>0</v>
      </c>
      <c r="D347" s="22">
        <v>1480.1954101562501</v>
      </c>
      <c r="E347" s="17">
        <v>3.8414999663785565</v>
      </c>
      <c r="F347" s="17">
        <v>-99.002657504720659</v>
      </c>
      <c r="G347" s="17">
        <v>-0.37418660638317808</v>
      </c>
      <c r="H347" s="17">
        <v>-2.0079487088570644</v>
      </c>
      <c r="I347" s="17">
        <v>-2.6468571019330298</v>
      </c>
      <c r="J347" s="17">
        <v>-8.371769834804013</v>
      </c>
      <c r="K347" s="17">
        <v>-1</v>
      </c>
      <c r="L347" s="17">
        <v>-1</v>
      </c>
      <c r="M347" s="17">
        <v>-1</v>
      </c>
      <c r="N347" s="17">
        <v>0.16666666666666666</v>
      </c>
      <c r="O347" s="17">
        <v>-1</v>
      </c>
      <c r="P347" s="17">
        <v>-1</v>
      </c>
      <c r="Q347" s="17">
        <v>-0.6485955176921272</v>
      </c>
      <c r="R347" s="17">
        <v>-1</v>
      </c>
      <c r="S347" s="17">
        <v>-1.4867652342517346</v>
      </c>
      <c r="T347" s="17">
        <v>-0.15622891914549775</v>
      </c>
      <c r="U347" s="17">
        <v>-0.94746251323591413</v>
      </c>
      <c r="V347" s="17">
        <v>-1.5143699215475543</v>
      </c>
      <c r="W347" s="17">
        <v>-3.2508882822238374</v>
      </c>
      <c r="X347" s="17">
        <v>-5.4558129251894361</v>
      </c>
      <c r="Y347" s="17">
        <v>0</v>
      </c>
      <c r="Z347" s="17">
        <v>-5.078651237962962</v>
      </c>
      <c r="AA347" s="17">
        <v>-1.5769945156994594</v>
      </c>
      <c r="AB347" s="17">
        <v>-2.1299385207601107</v>
      </c>
      <c r="AC347" s="17">
        <v>-19.024757144026204</v>
      </c>
      <c r="AD347" s="17">
        <v>-1.1843281415448925</v>
      </c>
      <c r="AE347" s="17">
        <v>-0.11843281415448927</v>
      </c>
      <c r="AF347" s="17">
        <v>-6.1062635635675022</v>
      </c>
      <c r="AG347" s="17">
        <v>-90.381769078264711</v>
      </c>
      <c r="AH347" s="17">
        <v>-1</v>
      </c>
      <c r="AI347" s="17">
        <v>-1</v>
      </c>
      <c r="AJ347" s="17">
        <v>-1</v>
      </c>
      <c r="AK347" s="17">
        <v>-1</v>
      </c>
      <c r="AL347" s="17">
        <v>-1</v>
      </c>
      <c r="AM347" s="17">
        <v>-1</v>
      </c>
      <c r="AN347" s="17">
        <v>-1</v>
      </c>
      <c r="AO347" s="17">
        <v>-1</v>
      </c>
      <c r="AP347" s="17">
        <v>-1</v>
      </c>
      <c r="AQ347" s="17">
        <v>-1</v>
      </c>
      <c r="AR347" s="17">
        <v>-0.59216407077244626</v>
      </c>
      <c r="AS347" s="17">
        <v>-7.1059688492693551</v>
      </c>
      <c r="AT347" s="17">
        <v>-5.2377595040501621</v>
      </c>
      <c r="AU347" s="17">
        <v>-1</v>
      </c>
      <c r="AV347" s="17">
        <v>-1</v>
      </c>
      <c r="AW347" s="17">
        <v>-1</v>
      </c>
      <c r="AX347" s="17">
        <v>-1</v>
      </c>
      <c r="AY347" s="17">
        <v>-0.11843281415448927</v>
      </c>
      <c r="AZ347" s="17">
        <v>1.3970311201455965</v>
      </c>
      <c r="BA347" s="17">
        <v>-0.88421060732508394</v>
      </c>
      <c r="BB347" s="17">
        <v>0.53600490145859692</v>
      </c>
      <c r="BC347" s="17">
        <v>-0.35651772197141723</v>
      </c>
      <c r="BD347" s="17">
        <v>19.029653806322045</v>
      </c>
      <c r="BE347" s="17">
        <v>-11.97837175504001</v>
      </c>
      <c r="BF347" s="17">
        <v>-1</v>
      </c>
      <c r="BG347" s="22">
        <v>39.7337481802914</v>
      </c>
    </row>
    <row r="348" spans="1:59" x14ac:dyDescent="0.25">
      <c r="A348">
        <v>955</v>
      </c>
      <c r="B348" t="s">
        <v>396</v>
      </c>
      <c r="C348" s="49">
        <v>0</v>
      </c>
      <c r="D348" s="22">
        <v>1548.99951171875</v>
      </c>
      <c r="E348" s="17">
        <v>96.909486412510745</v>
      </c>
      <c r="F348" s="17">
        <v>57.052420576990102</v>
      </c>
      <c r="G348" s="17">
        <v>0.76126559661167692</v>
      </c>
      <c r="H348" s="17">
        <v>6.5932400145176899</v>
      </c>
      <c r="I348" s="17">
        <v>80.460140628729135</v>
      </c>
      <c r="J348" s="17">
        <v>14.019330969300459</v>
      </c>
      <c r="K348" s="17">
        <v>-1</v>
      </c>
      <c r="L348" s="17">
        <v>-1</v>
      </c>
      <c r="M348" s="17">
        <v>-1</v>
      </c>
      <c r="N348" s="17">
        <v>0.16666666666666666</v>
      </c>
      <c r="O348" s="17">
        <v>-1</v>
      </c>
      <c r="P348" s="17">
        <v>-1</v>
      </c>
      <c r="Q348" s="17">
        <v>4.7186184070541533</v>
      </c>
      <c r="R348" s="17">
        <v>-1</v>
      </c>
      <c r="S348" s="17">
        <v>1.2407441880408248</v>
      </c>
      <c r="T348" s="17">
        <v>0.13044751106067151</v>
      </c>
      <c r="U348" s="17">
        <v>0.70766462826261378</v>
      </c>
      <c r="V348" s="17">
        <v>0.87268838888647915</v>
      </c>
      <c r="W348" s="17">
        <v>2.9646595748391307</v>
      </c>
      <c r="X348" s="17">
        <v>3.7907056153061154</v>
      </c>
      <c r="Y348" s="17">
        <v>0</v>
      </c>
      <c r="Z348" s="17">
        <v>48.678976347583742</v>
      </c>
      <c r="AA348" s="17">
        <v>1.4139924232027301</v>
      </c>
      <c r="AB348" s="17">
        <v>2.6420258196074689</v>
      </c>
      <c r="AC348" s="17">
        <v>35.840226722166193</v>
      </c>
      <c r="AD348" s="17">
        <v>0.88458078532826745</v>
      </c>
      <c r="AE348" s="17">
        <v>8.8458078532826723E-2</v>
      </c>
      <c r="AF348" s="17">
        <v>75.582770831590437</v>
      </c>
      <c r="AG348" s="17">
        <v>52.084447346271325</v>
      </c>
      <c r="AH348" s="17">
        <v>-1</v>
      </c>
      <c r="AI348" s="17">
        <v>-1</v>
      </c>
      <c r="AJ348" s="17">
        <v>-1</v>
      </c>
      <c r="AK348" s="17">
        <v>-1</v>
      </c>
      <c r="AL348" s="17">
        <v>-1</v>
      </c>
      <c r="AM348" s="17">
        <v>-1</v>
      </c>
      <c r="AN348" s="17">
        <v>-1</v>
      </c>
      <c r="AO348" s="17">
        <v>-1</v>
      </c>
      <c r="AP348" s="17">
        <v>-1</v>
      </c>
      <c r="AQ348" s="17">
        <v>-1</v>
      </c>
      <c r="AR348" s="17">
        <v>0.44229039266413372</v>
      </c>
      <c r="AS348" s="17">
        <v>5.3074847119696038</v>
      </c>
      <c r="AT348" s="17">
        <v>10.899730125560485</v>
      </c>
      <c r="AU348" s="17">
        <v>-1</v>
      </c>
      <c r="AV348" s="17">
        <v>-1</v>
      </c>
      <c r="AW348" s="17">
        <v>-1</v>
      </c>
      <c r="AX348" s="17">
        <v>-1</v>
      </c>
      <c r="AY348" s="17">
        <v>8.8458078532826723E-2</v>
      </c>
      <c r="AZ348" s="17">
        <v>-0.40089716216702181</v>
      </c>
      <c r="BA348" s="17">
        <v>0.91371767498753487</v>
      </c>
      <c r="BB348" s="17">
        <v>-0.16742413367827763</v>
      </c>
      <c r="BC348" s="17">
        <v>0.34691131316545704</v>
      </c>
      <c r="BD348" s="17">
        <v>-5.4088813406122878</v>
      </c>
      <c r="BE348" s="17">
        <v>12.46016339189435</v>
      </c>
      <c r="BF348" s="17">
        <v>-1</v>
      </c>
      <c r="BG348" s="22">
        <v>1087.3213153414454</v>
      </c>
    </row>
    <row r="349" spans="1:59" x14ac:dyDescent="0.25">
      <c r="A349">
        <v>957</v>
      </c>
      <c r="B349" t="s">
        <v>397</v>
      </c>
      <c r="C349" s="49">
        <v>0</v>
      </c>
      <c r="D349" s="22">
        <v>1544.6303027343752</v>
      </c>
      <c r="E349" s="17">
        <v>89.773559341172884</v>
      </c>
      <c r="F349" s="17">
        <v>45.086999395910034</v>
      </c>
      <c r="G349" s="17">
        <v>0.67420554059283389</v>
      </c>
      <c r="H349" s="17">
        <v>5.9337494872100951</v>
      </c>
      <c r="I349" s="17">
        <v>74.08796586090925</v>
      </c>
      <c r="J349" s="17">
        <v>12.302507940389809</v>
      </c>
      <c r="K349" s="17">
        <v>-1</v>
      </c>
      <c r="L349" s="17">
        <v>-1</v>
      </c>
      <c r="M349" s="17">
        <v>-1</v>
      </c>
      <c r="N349" s="17">
        <v>0.16666666666666666</v>
      </c>
      <c r="O349" s="17">
        <v>-1</v>
      </c>
      <c r="P349" s="17">
        <v>-1</v>
      </c>
      <c r="Q349" s="17">
        <v>4.3070907850890361</v>
      </c>
      <c r="R349" s="17">
        <v>-1</v>
      </c>
      <c r="S349" s="17">
        <v>1.0316141846198104</v>
      </c>
      <c r="T349" s="17">
        <v>0.10846678302368155</v>
      </c>
      <c r="U349" s="17">
        <v>0.58075883577121279</v>
      </c>
      <c r="V349" s="17">
        <v>0.68966225209402321</v>
      </c>
      <c r="W349" s="17">
        <v>2.4880865027217531</v>
      </c>
      <c r="X349" s="17">
        <v>3.0817348457822655</v>
      </c>
      <c r="Y349" s="17">
        <v>0</v>
      </c>
      <c r="Z349" s="17">
        <v>44.557145365448605</v>
      </c>
      <c r="AA349" s="17">
        <v>1.1846604532918554</v>
      </c>
      <c r="AB349" s="17">
        <v>2.2761385707241222</v>
      </c>
      <c r="AC349" s="17">
        <v>31.63348992050685</v>
      </c>
      <c r="AD349" s="17">
        <v>0.72594854471401582</v>
      </c>
      <c r="AE349" s="17">
        <v>7.2594854471401599E-2</v>
      </c>
      <c r="AF349" s="17">
        <v>69.319317476346157</v>
      </c>
      <c r="AG349" s="17">
        <v>41.160943256888771</v>
      </c>
      <c r="AH349" s="17">
        <v>-1</v>
      </c>
      <c r="AI349" s="17">
        <v>-1</v>
      </c>
      <c r="AJ349" s="17">
        <v>-1</v>
      </c>
      <c r="AK349" s="17">
        <v>-1</v>
      </c>
      <c r="AL349" s="17">
        <v>-1</v>
      </c>
      <c r="AM349" s="17">
        <v>-1</v>
      </c>
      <c r="AN349" s="17">
        <v>-1</v>
      </c>
      <c r="AO349" s="17">
        <v>-1</v>
      </c>
      <c r="AP349" s="17">
        <v>-1</v>
      </c>
      <c r="AQ349" s="17">
        <v>-1</v>
      </c>
      <c r="AR349" s="17">
        <v>0.36297427235700791</v>
      </c>
      <c r="AS349" s="17">
        <v>4.3556912682840956</v>
      </c>
      <c r="AT349" s="17">
        <v>9.6623986487693241</v>
      </c>
      <c r="AU349" s="17">
        <v>-1</v>
      </c>
      <c r="AV349" s="17">
        <v>-1</v>
      </c>
      <c r="AW349" s="17">
        <v>-1</v>
      </c>
      <c r="AX349" s="17">
        <v>-1</v>
      </c>
      <c r="AY349" s="17">
        <v>7.2594854471401599E-2</v>
      </c>
      <c r="AZ349" s="17">
        <v>-0.26304218547743224</v>
      </c>
      <c r="BA349" s="17">
        <v>0.7758626982979453</v>
      </c>
      <c r="BB349" s="17">
        <v>-0.11348917186943212</v>
      </c>
      <c r="BC349" s="17">
        <v>0.29297635135661154</v>
      </c>
      <c r="BD349" s="17">
        <v>-3.535072620792306</v>
      </c>
      <c r="BE349" s="17">
        <v>10.586354672074364</v>
      </c>
      <c r="BF349" s="17">
        <v>-1</v>
      </c>
      <c r="BG349" s="22">
        <v>414.33567795780749</v>
      </c>
    </row>
    <row r="350" spans="1:59" x14ac:dyDescent="0.25">
      <c r="A350">
        <v>967</v>
      </c>
      <c r="B350" t="s">
        <v>398</v>
      </c>
      <c r="C350" s="49">
        <v>0</v>
      </c>
      <c r="D350" s="22">
        <v>1541.2758007812499</v>
      </c>
      <c r="E350" s="17">
        <v>81.006608795158485</v>
      </c>
      <c r="F350" s="17">
        <v>30.386701213477075</v>
      </c>
      <c r="G350" s="17">
        <v>0.56724659916585207</v>
      </c>
      <c r="H350" s="17">
        <v>5.1235224794687362</v>
      </c>
      <c r="I350" s="17">
        <v>66.259334696162213</v>
      </c>
      <c r="J350" s="17">
        <v>10.193279182829588</v>
      </c>
      <c r="K350" s="17">
        <v>-1</v>
      </c>
      <c r="L350" s="17">
        <v>-1</v>
      </c>
      <c r="M350" s="17">
        <v>-1</v>
      </c>
      <c r="N350" s="17">
        <v>0.16666666666666666</v>
      </c>
      <c r="O350" s="17">
        <v>-1</v>
      </c>
      <c r="P350" s="17">
        <v>-1</v>
      </c>
      <c r="Q350" s="17">
        <v>3.8015023346999719</v>
      </c>
      <c r="R350" s="17">
        <v>-1</v>
      </c>
      <c r="S350" s="17">
        <v>0.77468437306890292</v>
      </c>
      <c r="T350" s="17">
        <v>8.1462028947690876E-2</v>
      </c>
      <c r="U350" s="17">
        <v>0.42484681541948427</v>
      </c>
      <c r="V350" s="17">
        <v>0.46480273855828635</v>
      </c>
      <c r="W350" s="17">
        <v>1.9025854860988525</v>
      </c>
      <c r="X350" s="17">
        <v>2.2107181421572286</v>
      </c>
      <c r="Y350" s="17">
        <v>0</v>
      </c>
      <c r="Z350" s="17">
        <v>39.493207909507937</v>
      </c>
      <c r="AA350" s="17">
        <v>0.90291121192078871</v>
      </c>
      <c r="AB350" s="17">
        <v>1.8266222872321483</v>
      </c>
      <c r="AC350" s="17">
        <v>26.465240142789906</v>
      </c>
      <c r="AD350" s="17">
        <v>0.53105851927435532</v>
      </c>
      <c r="AE350" s="17">
        <v>5.3105851927435534E-2</v>
      </c>
      <c r="AF350" s="17">
        <v>61.62425763846587</v>
      </c>
      <c r="AG350" s="17">
        <v>27.740707990548195</v>
      </c>
      <c r="AH350" s="17">
        <v>-1</v>
      </c>
      <c r="AI350" s="17">
        <v>-1</v>
      </c>
      <c r="AJ350" s="17">
        <v>-1</v>
      </c>
      <c r="AK350" s="17">
        <v>-1</v>
      </c>
      <c r="AL350" s="17">
        <v>-1</v>
      </c>
      <c r="AM350" s="17">
        <v>-1</v>
      </c>
      <c r="AN350" s="17">
        <v>-1</v>
      </c>
      <c r="AO350" s="17">
        <v>-1</v>
      </c>
      <c r="AP350" s="17">
        <v>-1</v>
      </c>
      <c r="AQ350" s="17">
        <v>-1</v>
      </c>
      <c r="AR350" s="17">
        <v>0.26552925963717766</v>
      </c>
      <c r="AS350" s="17">
        <v>3.186351115646131</v>
      </c>
      <c r="AT350" s="17">
        <v>8.1422564503399713</v>
      </c>
      <c r="AU350" s="17">
        <v>-1</v>
      </c>
      <c r="AV350" s="17">
        <v>-1</v>
      </c>
      <c r="AW350" s="17">
        <v>-1</v>
      </c>
      <c r="AX350" s="17">
        <v>-1</v>
      </c>
      <c r="AY350" s="17">
        <v>5.3105851927435534E-2</v>
      </c>
      <c r="AZ350" s="17">
        <v>-9.3678380175395537E-2</v>
      </c>
      <c r="BA350" s="17">
        <v>0.60649889299590853</v>
      </c>
      <c r="BB350" s="17">
        <v>-4.722656321994749E-2</v>
      </c>
      <c r="BC350" s="17">
        <v>0.22671374270712691</v>
      </c>
      <c r="BD350" s="17">
        <v>-1.2329767312007052</v>
      </c>
      <c r="BE350" s="17">
        <v>8.2842587824827625</v>
      </c>
      <c r="BF350" s="17">
        <v>-1</v>
      </c>
      <c r="BG350" s="22">
        <v>802.3449952380854</v>
      </c>
    </row>
    <row r="351" spans="1:59" x14ac:dyDescent="0.25">
      <c r="A351">
        <v>968</v>
      </c>
      <c r="B351" t="s">
        <v>399</v>
      </c>
      <c r="C351" s="49">
        <v>0</v>
      </c>
      <c r="D351" s="22">
        <v>1518.02611328125</v>
      </c>
      <c r="E351" s="17">
        <v>58.959302875824498</v>
      </c>
      <c r="F351" s="17">
        <v>-6.5819082742166248</v>
      </c>
      <c r="G351" s="17">
        <v>0.29826407324971665</v>
      </c>
      <c r="H351" s="17">
        <v>3.0859470865173817</v>
      </c>
      <c r="I351" s="17">
        <v>46.571733481475654</v>
      </c>
      <c r="J351" s="17">
        <v>4.8889477134422119</v>
      </c>
      <c r="K351" s="17">
        <v>-1</v>
      </c>
      <c r="L351" s="17">
        <v>-1</v>
      </c>
      <c r="M351" s="17">
        <v>-1</v>
      </c>
      <c r="N351" s="17">
        <v>0.16666666666666666</v>
      </c>
      <c r="O351" s="17">
        <v>-1</v>
      </c>
      <c r="P351" s="17">
        <v>-1</v>
      </c>
      <c r="Q351" s="17">
        <v>2.5300381948597752</v>
      </c>
      <c r="R351" s="17">
        <v>-1</v>
      </c>
      <c r="S351" s="17">
        <v>0.12855204628910602</v>
      </c>
      <c r="T351" s="17">
        <v>1.3549922991941087E-2</v>
      </c>
      <c r="U351" s="17">
        <v>3.2756088871618919E-2</v>
      </c>
      <c r="V351" s="17">
        <v>-0.10067854912261681</v>
      </c>
      <c r="W351" s="17">
        <v>0.43015559593200436</v>
      </c>
      <c r="X351" s="17">
        <v>2.0267582994289324E-2</v>
      </c>
      <c r="Y351" s="17">
        <v>0</v>
      </c>
      <c r="Z351" s="17">
        <v>26.758314783156941</v>
      </c>
      <c r="AA351" s="17">
        <v>0.19436247716464489</v>
      </c>
      <c r="AB351" s="17">
        <v>0.69616957555634651</v>
      </c>
      <c r="AC351" s="17">
        <v>13.468020263563233</v>
      </c>
      <c r="AD351" s="17">
        <v>4.0945111089523659E-2</v>
      </c>
      <c r="AE351" s="17">
        <v>4.0945111089523648E-3</v>
      </c>
      <c r="AF351" s="17">
        <v>42.272564319007657</v>
      </c>
      <c r="AG351" s="17">
        <v>-6.0087731857723252</v>
      </c>
      <c r="AH351" s="17">
        <v>-1</v>
      </c>
      <c r="AI351" s="17">
        <v>-1</v>
      </c>
      <c r="AJ351" s="17">
        <v>-1</v>
      </c>
      <c r="AK351" s="17">
        <v>-1</v>
      </c>
      <c r="AL351" s="17">
        <v>-1</v>
      </c>
      <c r="AM351" s="17">
        <v>-1</v>
      </c>
      <c r="AN351" s="17">
        <v>-1</v>
      </c>
      <c r="AO351" s="17">
        <v>-1</v>
      </c>
      <c r="AP351" s="17">
        <v>-1</v>
      </c>
      <c r="AQ351" s="17">
        <v>-1</v>
      </c>
      <c r="AR351" s="17">
        <v>2.0472555544761829E-2</v>
      </c>
      <c r="AS351" s="17">
        <v>0.24567066653714176</v>
      </c>
      <c r="AT351" s="17">
        <v>4.3193718664982841</v>
      </c>
      <c r="AU351" s="17">
        <v>-1</v>
      </c>
      <c r="AV351" s="17">
        <v>-1</v>
      </c>
      <c r="AW351" s="17">
        <v>-1</v>
      </c>
      <c r="AX351" s="17">
        <v>-1</v>
      </c>
      <c r="AY351" s="17">
        <v>4.0945111089523648E-3</v>
      </c>
      <c r="AZ351" s="17">
        <v>0.33224116933707132</v>
      </c>
      <c r="BA351" s="17">
        <v>0.18057934348344154</v>
      </c>
      <c r="BB351" s="17">
        <v>0.11941199556289531</v>
      </c>
      <c r="BC351" s="17">
        <v>6.0075183924284195E-2</v>
      </c>
      <c r="BD351" s="17">
        <v>4.5563809327981533</v>
      </c>
      <c r="BE351" s="17">
        <v>2.4949011184838965</v>
      </c>
      <c r="BF351" s="17">
        <v>-1</v>
      </c>
      <c r="BG351" s="22">
        <v>461.39118285986353</v>
      </c>
    </row>
    <row r="352" spans="1:59" x14ac:dyDescent="0.25">
      <c r="A352">
        <v>971</v>
      </c>
      <c r="B352" t="s">
        <v>400</v>
      </c>
      <c r="C352" s="49">
        <v>0</v>
      </c>
      <c r="D352" s="22">
        <v>1751.023193359375</v>
      </c>
      <c r="E352" s="17">
        <v>164.65428227854736</v>
      </c>
      <c r="F352" s="17">
        <v>170.64593229031095</v>
      </c>
      <c r="G352" s="17">
        <v>1.5877686794096477</v>
      </c>
      <c r="H352" s="17">
        <v>12.854101525769336</v>
      </c>
      <c r="I352" s="17">
        <v>140.95426767811537</v>
      </c>
      <c r="J352" s="17">
        <v>30.317959650472982</v>
      </c>
      <c r="K352" s="17">
        <v>-1</v>
      </c>
      <c r="L352" s="17">
        <v>-1</v>
      </c>
      <c r="M352" s="17">
        <v>-1</v>
      </c>
      <c r="N352" s="17">
        <v>0.16666666666666666</v>
      </c>
      <c r="O352" s="17">
        <v>-1</v>
      </c>
      <c r="P352" s="17">
        <v>-1</v>
      </c>
      <c r="Q352" s="17">
        <v>8.6254485168012724</v>
      </c>
      <c r="R352" s="17">
        <v>-1</v>
      </c>
      <c r="S352" s="17">
        <v>3.2261161305492032</v>
      </c>
      <c r="T352" s="17">
        <v>0.33912115906273532</v>
      </c>
      <c r="U352" s="17">
        <v>1.9124424967303413</v>
      </c>
      <c r="V352" s="17">
        <v>2.6102437410083192</v>
      </c>
      <c r="W352" s="17">
        <v>7.488997500813583</v>
      </c>
      <c r="X352" s="17">
        <v>10.52130691997662</v>
      </c>
      <c r="Y352" s="17">
        <v>0</v>
      </c>
      <c r="Z352" s="17">
        <v>87.809504965318013</v>
      </c>
      <c r="AA352" s="17">
        <v>3.5911513728184432</v>
      </c>
      <c r="AB352" s="17">
        <v>6.1155698648020005</v>
      </c>
      <c r="AC352" s="17">
        <v>75.776807217113216</v>
      </c>
      <c r="AD352" s="17">
        <v>2.3905531209129265</v>
      </c>
      <c r="AE352" s="17">
        <v>0.23905531209129266</v>
      </c>
      <c r="AF352" s="17">
        <v>135.04475309760525</v>
      </c>
      <c r="AG352" s="17">
        <v>155.78653780755997</v>
      </c>
      <c r="AH352" s="17">
        <v>-1</v>
      </c>
      <c r="AI352" s="17">
        <v>-1</v>
      </c>
      <c r="AJ352" s="17">
        <v>-1</v>
      </c>
      <c r="AK352" s="17">
        <v>-1</v>
      </c>
      <c r="AL352" s="17">
        <v>-1</v>
      </c>
      <c r="AM352" s="17">
        <v>-1</v>
      </c>
      <c r="AN352" s="17">
        <v>-1</v>
      </c>
      <c r="AO352" s="17">
        <v>-1</v>
      </c>
      <c r="AP352" s="17">
        <v>-1</v>
      </c>
      <c r="AQ352" s="17">
        <v>-1</v>
      </c>
      <c r="AR352" s="17">
        <v>1.1952765604564632</v>
      </c>
      <c r="AS352" s="17">
        <v>14.343318725477559</v>
      </c>
      <c r="AT352" s="17">
        <v>22.646314343120828</v>
      </c>
      <c r="AU352" s="17">
        <v>-1</v>
      </c>
      <c r="AV352" s="17">
        <v>-1</v>
      </c>
      <c r="AW352" s="17">
        <v>-1</v>
      </c>
      <c r="AX352" s="17">
        <v>-1</v>
      </c>
      <c r="AY352" s="17">
        <v>0.23905531209129266</v>
      </c>
      <c r="AZ352" s="17">
        <v>-1.7096209147491224</v>
      </c>
      <c r="BA352" s="17">
        <v>2.2224414275696356</v>
      </c>
      <c r="BB352" s="17">
        <v>-0.67945472777706195</v>
      </c>
      <c r="BC352" s="17">
        <v>0.85894190726424113</v>
      </c>
      <c r="BD352" s="17">
        <v>-23.197850867231203</v>
      </c>
      <c r="BE352" s="17">
        <v>30.249132918513286</v>
      </c>
      <c r="BF352" s="17">
        <v>-1</v>
      </c>
      <c r="BG352" s="22">
        <v>3189.701683760044</v>
      </c>
    </row>
    <row r="353" spans="1:59" x14ac:dyDescent="0.25">
      <c r="A353">
        <v>972</v>
      </c>
      <c r="B353" t="s">
        <v>401</v>
      </c>
      <c r="C353" s="49">
        <v>0</v>
      </c>
      <c r="D353" s="22">
        <v>1506.541298828125</v>
      </c>
      <c r="E353" s="17">
        <v>92.475489170808885</v>
      </c>
      <c r="F353" s="17">
        <v>49.617556966092344</v>
      </c>
      <c r="G353" s="17">
        <v>0.7071697455203082</v>
      </c>
      <c r="H353" s="17">
        <v>6.1834573542161815</v>
      </c>
      <c r="I353" s="17">
        <v>76.500710401696495</v>
      </c>
      <c r="J353" s="17">
        <v>12.952561578501054</v>
      </c>
      <c r="K353" s="17">
        <v>-1</v>
      </c>
      <c r="L353" s="17">
        <v>-1</v>
      </c>
      <c r="M353" s="17">
        <v>-1</v>
      </c>
      <c r="N353" s="17">
        <v>0.16666666666666666</v>
      </c>
      <c r="O353" s="17">
        <v>-1</v>
      </c>
      <c r="P353" s="17">
        <v>-1</v>
      </c>
      <c r="Q353" s="17">
        <v>4.4629105890739798</v>
      </c>
      <c r="R353" s="17">
        <v>-1</v>
      </c>
      <c r="S353" s="17">
        <v>1.1107986534164034</v>
      </c>
      <c r="T353" s="17">
        <v>0.11678951168479786</v>
      </c>
      <c r="U353" s="17">
        <v>0.62881013210008996</v>
      </c>
      <c r="V353" s="17">
        <v>0.75896281720053571</v>
      </c>
      <c r="W353" s="17">
        <v>2.6685349555551974</v>
      </c>
      <c r="X353" s="17">
        <v>3.3501777896865867</v>
      </c>
      <c r="Y353" s="17">
        <v>0</v>
      </c>
      <c r="Z353" s="17">
        <v>46.11782528440142</v>
      </c>
      <c r="AA353" s="17">
        <v>1.2714941448636508</v>
      </c>
      <c r="AB353" s="17">
        <v>2.4146772163910848</v>
      </c>
      <c r="AC353" s="17">
        <v>33.226318369592988</v>
      </c>
      <c r="AD353" s="17">
        <v>0.78601266512511248</v>
      </c>
      <c r="AE353" s="17">
        <v>7.8601266512511245E-2</v>
      </c>
      <c r="AF353" s="17">
        <v>71.690896009574544</v>
      </c>
      <c r="AG353" s="17">
        <v>45.296991908759317</v>
      </c>
      <c r="AH353" s="17">
        <v>-1</v>
      </c>
      <c r="AI353" s="17">
        <v>-1</v>
      </c>
      <c r="AJ353" s="17">
        <v>-1</v>
      </c>
      <c r="AK353" s="17">
        <v>-1</v>
      </c>
      <c r="AL353" s="17">
        <v>-1</v>
      </c>
      <c r="AM353" s="17">
        <v>-1</v>
      </c>
      <c r="AN353" s="17">
        <v>-1</v>
      </c>
      <c r="AO353" s="17">
        <v>-1</v>
      </c>
      <c r="AP353" s="17">
        <v>-1</v>
      </c>
      <c r="AQ353" s="17">
        <v>-1</v>
      </c>
      <c r="AR353" s="17">
        <v>0.39300633256255624</v>
      </c>
      <c r="AS353" s="17">
        <v>4.7160759907506744</v>
      </c>
      <c r="AT353" s="17">
        <v>10.130898787975877</v>
      </c>
      <c r="AU353" s="17">
        <v>-1</v>
      </c>
      <c r="AV353" s="17">
        <v>-1</v>
      </c>
      <c r="AW353" s="17">
        <v>-1</v>
      </c>
      <c r="AX353" s="17">
        <v>-1</v>
      </c>
      <c r="AY353" s="17">
        <v>7.8601266512511245E-2</v>
      </c>
      <c r="AZ353" s="17">
        <v>-0.31523925391125301</v>
      </c>
      <c r="BA353" s="17">
        <v>0.82805976673176618</v>
      </c>
      <c r="BB353" s="17">
        <v>-0.13391097280920494</v>
      </c>
      <c r="BC353" s="17">
        <v>0.31339815229638435</v>
      </c>
      <c r="BD353" s="17">
        <v>-4.2445669337946459</v>
      </c>
      <c r="BE353" s="17">
        <v>11.295848985076706</v>
      </c>
      <c r="BF353" s="17">
        <v>-1</v>
      </c>
      <c r="BG353" s="22">
        <v>80.359087425943926</v>
      </c>
    </row>
    <row r="354" spans="1:59" x14ac:dyDescent="0.25">
      <c r="A354">
        <v>973</v>
      </c>
      <c r="B354" t="s">
        <v>402</v>
      </c>
      <c r="C354" s="49">
        <v>0</v>
      </c>
      <c r="D354" s="22">
        <v>1707.4995800781251</v>
      </c>
      <c r="E354" s="17">
        <v>165.23633323155545</v>
      </c>
      <c r="F354" s="17">
        <v>171.62190706303028</v>
      </c>
      <c r="G354" s="17">
        <v>1.5948698434305415</v>
      </c>
      <c r="H354" s="17">
        <v>12.907893708071898</v>
      </c>
      <c r="I354" s="17">
        <v>141.47402220464929</v>
      </c>
      <c r="J354" s="17">
        <v>30.457994500904316</v>
      </c>
      <c r="K354" s="17">
        <v>-1</v>
      </c>
      <c r="L354" s="17">
        <v>-1</v>
      </c>
      <c r="M354" s="17">
        <v>-1</v>
      </c>
      <c r="N354" s="17">
        <v>0.16666666666666666</v>
      </c>
      <c r="O354" s="17">
        <v>-1</v>
      </c>
      <c r="P354" s="17">
        <v>-1</v>
      </c>
      <c r="Q354" s="17">
        <v>8.6590152898581376</v>
      </c>
      <c r="R354" s="17">
        <v>-1</v>
      </c>
      <c r="S354" s="17">
        <v>3.243174084838381</v>
      </c>
      <c r="T354" s="17">
        <v>0.3409140450569223</v>
      </c>
      <c r="U354" s="17">
        <v>1.9227937288440433</v>
      </c>
      <c r="V354" s="17">
        <v>2.6251725002683917</v>
      </c>
      <c r="W354" s="17">
        <v>7.5278697886089656</v>
      </c>
      <c r="X354" s="17">
        <v>10.579135021067184</v>
      </c>
      <c r="Y354" s="17">
        <v>0</v>
      </c>
      <c r="Z354" s="17">
        <v>88.145707343412141</v>
      </c>
      <c r="AA354" s="17">
        <v>3.6098571261574866</v>
      </c>
      <c r="AB354" s="17">
        <v>6.145413922872808</v>
      </c>
      <c r="AC354" s="17">
        <v>76.119935046193021</v>
      </c>
      <c r="AD354" s="17">
        <v>2.4034921610550541</v>
      </c>
      <c r="AE354" s="17">
        <v>0.24034921610550541</v>
      </c>
      <c r="AF354" s="17">
        <v>135.55563962406441</v>
      </c>
      <c r="AG354" s="17">
        <v>156.67752728963453</v>
      </c>
      <c r="AH354" s="17">
        <v>-1</v>
      </c>
      <c r="AI354" s="17">
        <v>-1</v>
      </c>
      <c r="AJ354" s="17">
        <v>-1</v>
      </c>
      <c r="AK354" s="17">
        <v>-1</v>
      </c>
      <c r="AL354" s="17">
        <v>-1</v>
      </c>
      <c r="AM354" s="17">
        <v>-1</v>
      </c>
      <c r="AN354" s="17">
        <v>-1</v>
      </c>
      <c r="AO354" s="17">
        <v>-1</v>
      </c>
      <c r="AP354" s="17">
        <v>-1</v>
      </c>
      <c r="AQ354" s="17">
        <v>-1</v>
      </c>
      <c r="AR354" s="17">
        <v>1.2017460805275271</v>
      </c>
      <c r="AS354" s="17">
        <v>14.420952966330322</v>
      </c>
      <c r="AT354" s="17">
        <v>22.747238856229419</v>
      </c>
      <c r="AU354" s="17">
        <v>-1</v>
      </c>
      <c r="AV354" s="17">
        <v>-1</v>
      </c>
      <c r="AW354" s="17">
        <v>-1</v>
      </c>
      <c r="AX354" s="17">
        <v>-1</v>
      </c>
      <c r="AY354" s="17">
        <v>0.24034921610550541</v>
      </c>
      <c r="AZ354" s="17">
        <v>-1.7208652309755827</v>
      </c>
      <c r="BA354" s="17">
        <v>2.2336857437960962</v>
      </c>
      <c r="BB354" s="17">
        <v>-0.68385400142538522</v>
      </c>
      <c r="BC354" s="17">
        <v>0.8633411809125644</v>
      </c>
      <c r="BD354" s="17">
        <v>-23.350690454887136</v>
      </c>
      <c r="BE354" s="17">
        <v>30.401972506169216</v>
      </c>
      <c r="BF354" s="17">
        <v>-1</v>
      </c>
      <c r="BG354" s="22">
        <v>1923.782575939852</v>
      </c>
    </row>
    <row r="355" spans="1:59" x14ac:dyDescent="0.25">
      <c r="A355">
        <v>977</v>
      </c>
      <c r="B355" t="s">
        <v>403</v>
      </c>
      <c r="C355" s="49">
        <v>0</v>
      </c>
      <c r="D355" s="22">
        <v>1527.2583886718751</v>
      </c>
      <c r="E355" s="17">
        <v>71.566014454025321</v>
      </c>
      <c r="F355" s="17">
        <v>14.556846681317261</v>
      </c>
      <c r="G355" s="17">
        <v>0.45206903863675674</v>
      </c>
      <c r="H355" s="17">
        <v>4.2510384310907368</v>
      </c>
      <c r="I355" s="17">
        <v>57.829159268022153</v>
      </c>
      <c r="J355" s="17">
        <v>7.9219793770116009</v>
      </c>
      <c r="K355" s="17">
        <v>-1</v>
      </c>
      <c r="L355" s="17">
        <v>-1</v>
      </c>
      <c r="M355" s="17">
        <v>-1</v>
      </c>
      <c r="N355" s="17">
        <v>0.16666666666666666</v>
      </c>
      <c r="O355" s="17">
        <v>-1</v>
      </c>
      <c r="P355" s="17">
        <v>-1</v>
      </c>
      <c r="Q355" s="17">
        <v>3.2570649686359863</v>
      </c>
      <c r="R355" s="17">
        <v>-1</v>
      </c>
      <c r="S355" s="17">
        <v>0.49801232932176276</v>
      </c>
      <c r="T355" s="17">
        <v>5.2382256320321494E-2</v>
      </c>
      <c r="U355" s="17">
        <v>0.25695466987563598</v>
      </c>
      <c r="V355" s="17">
        <v>0.22266524275588326</v>
      </c>
      <c r="W355" s="17">
        <v>1.2720951513757068</v>
      </c>
      <c r="X355" s="17">
        <v>1.2727733778841748</v>
      </c>
      <c r="Y355" s="17">
        <v>0</v>
      </c>
      <c r="Z355" s="17">
        <v>34.04016251596007</v>
      </c>
      <c r="AA355" s="17">
        <v>0.59951263795307275</v>
      </c>
      <c r="AB355" s="17">
        <v>1.3425656178226459</v>
      </c>
      <c r="AC355" s="17">
        <v>20.899867171995776</v>
      </c>
      <c r="AD355" s="17">
        <v>0.32119333734454497</v>
      </c>
      <c r="AE355" s="17">
        <v>3.2119333734454497E-2</v>
      </c>
      <c r="AF355" s="17">
        <v>53.337917025628741</v>
      </c>
      <c r="AG355" s="17">
        <v>13.289275140879793</v>
      </c>
      <c r="AH355" s="17">
        <v>-1</v>
      </c>
      <c r="AI355" s="17">
        <v>-1</v>
      </c>
      <c r="AJ355" s="17">
        <v>-1</v>
      </c>
      <c r="AK355" s="17">
        <v>-1</v>
      </c>
      <c r="AL355" s="17">
        <v>-1</v>
      </c>
      <c r="AM355" s="17">
        <v>-1</v>
      </c>
      <c r="AN355" s="17">
        <v>-1</v>
      </c>
      <c r="AO355" s="17">
        <v>-1</v>
      </c>
      <c r="AP355" s="17">
        <v>-1</v>
      </c>
      <c r="AQ355" s="17">
        <v>-1</v>
      </c>
      <c r="AR355" s="17">
        <v>0.16059666867227249</v>
      </c>
      <c r="AS355" s="17">
        <v>1.9271600240672697</v>
      </c>
      <c r="AT355" s="17">
        <v>6.5053080312874512</v>
      </c>
      <c r="AU355" s="17">
        <v>-1</v>
      </c>
      <c r="AV355" s="17">
        <v>-1</v>
      </c>
      <c r="AW355" s="17">
        <v>-1</v>
      </c>
      <c r="AX355" s="17">
        <v>-1</v>
      </c>
      <c r="AY355" s="17">
        <v>3.2119333734454497E-2</v>
      </c>
      <c r="AZ355" s="17">
        <v>8.8699172148550609E-2</v>
      </c>
      <c r="BA355" s="17">
        <v>0.42412134067196233</v>
      </c>
      <c r="BB355" s="17">
        <v>2.4127598636188019E-2</v>
      </c>
      <c r="BC355" s="17">
        <v>0.15535958085099144</v>
      </c>
      <c r="BD355" s="17">
        <v>1.2460099260132655</v>
      </c>
      <c r="BE355" s="17">
        <v>5.8052721252687878</v>
      </c>
      <c r="BF355" s="17">
        <v>-1</v>
      </c>
      <c r="BG355" s="22">
        <v>142.08837837997021</v>
      </c>
    </row>
    <row r="356" spans="1:59" x14ac:dyDescent="0.25">
      <c r="A356">
        <v>980</v>
      </c>
      <c r="B356" t="s">
        <v>404</v>
      </c>
      <c r="C356" s="49">
        <v>0</v>
      </c>
      <c r="D356" s="22">
        <v>1513.6540625</v>
      </c>
      <c r="E356" s="17">
        <v>36.408920490447706</v>
      </c>
      <c r="F356" s="17">
        <v>-44.394069236345842</v>
      </c>
      <c r="G356" s="17">
        <v>2.3143891374152237E-2</v>
      </c>
      <c r="H356" s="17">
        <v>1.0018782021738288</v>
      </c>
      <c r="I356" s="17">
        <v>26.434899653961825</v>
      </c>
      <c r="J356" s="17">
        <v>-0.53641824152369111</v>
      </c>
      <c r="K356" s="17">
        <v>-1</v>
      </c>
      <c r="L356" s="17">
        <v>-1</v>
      </c>
      <c r="M356" s="17">
        <v>-1</v>
      </c>
      <c r="N356" s="17">
        <v>0.16666666666666666</v>
      </c>
      <c r="O356" s="17">
        <v>-1</v>
      </c>
      <c r="P356" s="17">
        <v>-1</v>
      </c>
      <c r="Q356" s="17">
        <v>1.2295617263245782</v>
      </c>
      <c r="R356" s="17">
        <v>-1</v>
      </c>
      <c r="S356" s="17">
        <v>-0.53232375838960899</v>
      </c>
      <c r="T356" s="17">
        <v>-5.5911804599701284E-2</v>
      </c>
      <c r="U356" s="17">
        <v>-0.36828138236249286</v>
      </c>
      <c r="V356" s="17">
        <v>-0.67906301548941861</v>
      </c>
      <c r="W356" s="17">
        <v>-1.0758722688967426</v>
      </c>
      <c r="X356" s="17">
        <v>-2.2201647803118409</v>
      </c>
      <c r="Y356" s="17">
        <v>0</v>
      </c>
      <c r="Z356" s="17">
        <v>13.732836264972686</v>
      </c>
      <c r="AA356" s="17">
        <v>-0.53035395603068247</v>
      </c>
      <c r="AB356" s="17">
        <v>-0.46007785939762413</v>
      </c>
      <c r="AC356" s="17">
        <v>0.17422920828694188</v>
      </c>
      <c r="AD356" s="17">
        <v>-0.46035172795311619</v>
      </c>
      <c r="AE356" s="17">
        <v>-4.6035172795311607E-2</v>
      </c>
      <c r="AF356" s="17">
        <v>22.479303148914237</v>
      </c>
      <c r="AG356" s="17">
        <v>-40.528351614930983</v>
      </c>
      <c r="AH356" s="17">
        <v>-1</v>
      </c>
      <c r="AI356" s="17">
        <v>-1</v>
      </c>
      <c r="AJ356" s="17">
        <v>-1</v>
      </c>
      <c r="AK356" s="17">
        <v>-1</v>
      </c>
      <c r="AL356" s="17">
        <v>-1</v>
      </c>
      <c r="AM356" s="17">
        <v>-1</v>
      </c>
      <c r="AN356" s="17">
        <v>-1</v>
      </c>
      <c r="AO356" s="17">
        <v>-1</v>
      </c>
      <c r="AP356" s="17">
        <v>-1</v>
      </c>
      <c r="AQ356" s="17">
        <v>-1</v>
      </c>
      <c r="AR356" s="17">
        <v>-0.23017586397655809</v>
      </c>
      <c r="AS356" s="17">
        <v>-2.7621103677186967</v>
      </c>
      <c r="AT356" s="17">
        <v>0.40925652196569384</v>
      </c>
      <c r="AU356" s="17">
        <v>-1</v>
      </c>
      <c r="AV356" s="17">
        <v>-1</v>
      </c>
      <c r="AW356" s="17">
        <v>-1</v>
      </c>
      <c r="AX356" s="17">
        <v>-1</v>
      </c>
      <c r="AY356" s="17">
        <v>-4.6035172795311607E-2</v>
      </c>
      <c r="AZ356" s="17">
        <v>0.76787937121328897</v>
      </c>
      <c r="BA356" s="17">
        <v>-0.25505885839277626</v>
      </c>
      <c r="BB356" s="17">
        <v>0.28985292083739289</v>
      </c>
      <c r="BC356" s="17">
        <v>-0.11036574135021331</v>
      </c>
      <c r="BD356" s="17">
        <v>10.477840432954157</v>
      </c>
      <c r="BE356" s="17">
        <v>-3.4265583816721135</v>
      </c>
      <c r="BF356" s="17">
        <v>-1</v>
      </c>
      <c r="BG356" s="22">
        <v>2207.2934709882275</v>
      </c>
    </row>
    <row r="357" spans="1:59" x14ac:dyDescent="0.25">
      <c r="A357">
        <v>981</v>
      </c>
      <c r="B357" t="s">
        <v>405</v>
      </c>
      <c r="C357" s="49">
        <v>0</v>
      </c>
      <c r="D357" s="22">
        <v>1504.2474121093751</v>
      </c>
      <c r="E357" s="17">
        <v>35.909090407787915</v>
      </c>
      <c r="F357" s="17">
        <v>-45.232177221224283</v>
      </c>
      <c r="G357" s="17">
        <v>1.7045842086198082E-2</v>
      </c>
      <c r="H357" s="17">
        <v>0.95568473614171223</v>
      </c>
      <c r="I357" s="17">
        <v>25.988565966820463</v>
      </c>
      <c r="J357" s="17">
        <v>-0.65667168412113153</v>
      </c>
      <c r="K357" s="17">
        <v>-1</v>
      </c>
      <c r="L357" s="17">
        <v>-1</v>
      </c>
      <c r="M357" s="17">
        <v>-1</v>
      </c>
      <c r="N357" s="17">
        <v>0.16666666666666666</v>
      </c>
      <c r="O357" s="17">
        <v>-1</v>
      </c>
      <c r="P357" s="17">
        <v>-1</v>
      </c>
      <c r="Q357" s="17">
        <v>1.2007366159713906</v>
      </c>
      <c r="R357" s="17">
        <v>-1</v>
      </c>
      <c r="S357" s="17">
        <v>-0.54697209571867478</v>
      </c>
      <c r="T357" s="17">
        <v>-5.7451426431849764E-2</v>
      </c>
      <c r="U357" s="17">
        <v>-0.37717039315490442</v>
      </c>
      <c r="V357" s="17">
        <v>-0.69188292916949579</v>
      </c>
      <c r="W357" s="17">
        <v>-1.1092534337613102</v>
      </c>
      <c r="X357" s="17">
        <v>-2.2698240487981778</v>
      </c>
      <c r="Y357" s="17">
        <v>0</v>
      </c>
      <c r="Z357" s="17">
        <v>13.444126038548797</v>
      </c>
      <c r="AA357" s="17">
        <v>-0.54641732331725357</v>
      </c>
      <c r="AB357" s="17">
        <v>-0.48570612773967181</v>
      </c>
      <c r="AC357" s="17">
        <v>-0.12042817571953179</v>
      </c>
      <c r="AD357" s="17">
        <v>-0.47146299144363046</v>
      </c>
      <c r="AE357" s="17">
        <v>-4.7146299144363052E-2</v>
      </c>
      <c r="AF357" s="17">
        <v>22.040584762783002</v>
      </c>
      <c r="AG357" s="17">
        <v>-41.293479382822682</v>
      </c>
      <c r="AH357" s="17">
        <v>-1</v>
      </c>
      <c r="AI357" s="17">
        <v>-1</v>
      </c>
      <c r="AJ357" s="17">
        <v>-1</v>
      </c>
      <c r="AK357" s="17">
        <v>-1</v>
      </c>
      <c r="AL357" s="17">
        <v>-1</v>
      </c>
      <c r="AM357" s="17">
        <v>-1</v>
      </c>
      <c r="AN357" s="17">
        <v>-1</v>
      </c>
      <c r="AO357" s="17">
        <v>-1</v>
      </c>
      <c r="AP357" s="17">
        <v>-1</v>
      </c>
      <c r="AQ357" s="17">
        <v>-1</v>
      </c>
      <c r="AR357" s="17">
        <v>-0.23573149572181523</v>
      </c>
      <c r="AS357" s="17">
        <v>-2.8287779486617834</v>
      </c>
      <c r="AT357" s="17">
        <v>0.32258866673968178</v>
      </c>
      <c r="AU357" s="17">
        <v>-1</v>
      </c>
      <c r="AV357" s="17">
        <v>-1</v>
      </c>
      <c r="AW357" s="17">
        <v>-1</v>
      </c>
      <c r="AX357" s="17">
        <v>-1</v>
      </c>
      <c r="AY357" s="17">
        <v>-4.7146299144363052E-2</v>
      </c>
      <c r="AZ357" s="17">
        <v>0.77753530851547659</v>
      </c>
      <c r="BA357" s="17">
        <v>-0.26471479569496376</v>
      </c>
      <c r="BB357" s="17">
        <v>0.29363075042416781</v>
      </c>
      <c r="BC357" s="17">
        <v>-0.11414357093698822</v>
      </c>
      <c r="BD357" s="17">
        <v>10.609089807836106</v>
      </c>
      <c r="BE357" s="17">
        <v>-3.5578077565540616</v>
      </c>
      <c r="BF357" s="17">
        <v>-1</v>
      </c>
      <c r="BG357" s="22">
        <v>235.9733431314697</v>
      </c>
    </row>
    <row r="358" spans="1:59" x14ac:dyDescent="0.25">
      <c r="A358">
        <v>987</v>
      </c>
      <c r="B358" t="s">
        <v>406</v>
      </c>
      <c r="C358" s="49">
        <v>0</v>
      </c>
      <c r="D358" s="22">
        <v>1758.8720996093748</v>
      </c>
      <c r="E358" s="17">
        <v>175.75955010657259</v>
      </c>
      <c r="F358" s="17">
        <v>189.26708768646714</v>
      </c>
      <c r="G358" s="17">
        <v>1.7232556637281224</v>
      </c>
      <c r="H358" s="17">
        <v>13.880431932818095</v>
      </c>
      <c r="I358" s="17">
        <v>150.87094798274705</v>
      </c>
      <c r="J358" s="17">
        <v>32.989760995802563</v>
      </c>
      <c r="K358" s="17">
        <v>-1</v>
      </c>
      <c r="L358" s="17">
        <v>-1</v>
      </c>
      <c r="M358" s="17">
        <v>-1</v>
      </c>
      <c r="N358" s="17">
        <v>0.16666666666666666</v>
      </c>
      <c r="O358" s="17">
        <v>-1</v>
      </c>
      <c r="P358" s="17">
        <v>-1</v>
      </c>
      <c r="Q358" s="17">
        <v>9.2658873014000225</v>
      </c>
      <c r="R358" s="17">
        <v>-1</v>
      </c>
      <c r="S358" s="17">
        <v>3.5515741510206462</v>
      </c>
      <c r="T358" s="17">
        <v>0.37332860954050368</v>
      </c>
      <c r="U358" s="17">
        <v>2.109939304146645</v>
      </c>
      <c r="V358" s="17">
        <v>2.8950776873602875</v>
      </c>
      <c r="W358" s="17">
        <v>8.230663096969403</v>
      </c>
      <c r="X358" s="17">
        <v>11.624640824470601</v>
      </c>
      <c r="Y358" s="17">
        <v>0</v>
      </c>
      <c r="Z358" s="17">
        <v>94.224093643265533</v>
      </c>
      <c r="AA358" s="17">
        <v>3.9480486507654566</v>
      </c>
      <c r="AB358" s="17">
        <v>6.6849809382460421</v>
      </c>
      <c r="AC358" s="17">
        <v>82.323530354472666</v>
      </c>
      <c r="AD358" s="17">
        <v>2.6374241301833066</v>
      </c>
      <c r="AE358" s="17">
        <v>0.26374241301833062</v>
      </c>
      <c r="AF358" s="17">
        <v>144.79223598847094</v>
      </c>
      <c r="AG358" s="17">
        <v>172.78621245675436</v>
      </c>
      <c r="AH358" s="17">
        <v>-1</v>
      </c>
      <c r="AI358" s="17">
        <v>-1</v>
      </c>
      <c r="AJ358" s="17">
        <v>-1</v>
      </c>
      <c r="AK358" s="17">
        <v>-1</v>
      </c>
      <c r="AL358" s="17">
        <v>-1</v>
      </c>
      <c r="AM358" s="17">
        <v>-1</v>
      </c>
      <c r="AN358" s="17">
        <v>-1</v>
      </c>
      <c r="AO358" s="17">
        <v>-1</v>
      </c>
      <c r="AP358" s="17">
        <v>-1</v>
      </c>
      <c r="AQ358" s="17">
        <v>-1</v>
      </c>
      <c r="AR358" s="17">
        <v>1.3187120650916533</v>
      </c>
      <c r="AS358" s="17">
        <v>15.824544781099839</v>
      </c>
      <c r="AT358" s="17">
        <v>24.57190821542979</v>
      </c>
      <c r="AU358" s="17">
        <v>-1</v>
      </c>
      <c r="AV358" s="17">
        <v>-1</v>
      </c>
      <c r="AW358" s="17">
        <v>-1</v>
      </c>
      <c r="AX358" s="17">
        <v>-1</v>
      </c>
      <c r="AY358" s="17">
        <v>0.26374241301833062</v>
      </c>
      <c r="AZ358" s="17">
        <v>-1.9241573614167375</v>
      </c>
      <c r="BA358" s="17">
        <v>2.4369778742372508</v>
      </c>
      <c r="BB358" s="17">
        <v>-0.76339087092899105</v>
      </c>
      <c r="BC358" s="17">
        <v>0.94287805041617023</v>
      </c>
      <c r="BD358" s="17">
        <v>-26.113960783162373</v>
      </c>
      <c r="BE358" s="17">
        <v>33.165242834444456</v>
      </c>
      <c r="BF358" s="17">
        <v>-1</v>
      </c>
      <c r="BG358" s="22">
        <v>5224.1797352820549</v>
      </c>
    </row>
    <row r="359" spans="1:59" x14ac:dyDescent="0.25">
      <c r="A359">
        <v>988</v>
      </c>
      <c r="B359" t="s">
        <v>407</v>
      </c>
      <c r="C359" s="49">
        <v>0</v>
      </c>
      <c r="D359" s="22">
        <v>1468.994111328125</v>
      </c>
      <c r="E359" s="17">
        <v>54.721691952118121</v>
      </c>
      <c r="F359" s="17">
        <v>-13.687474095839619</v>
      </c>
      <c r="G359" s="17">
        <v>0.24656418328226343</v>
      </c>
      <c r="H359" s="17">
        <v>2.6943141235314538</v>
      </c>
      <c r="I359" s="17">
        <v>42.787670509148057</v>
      </c>
      <c r="J359" s="17">
        <v>3.8694266408959277</v>
      </c>
      <c r="K359" s="17">
        <v>-1</v>
      </c>
      <c r="L359" s="17">
        <v>-1</v>
      </c>
      <c r="M359" s="17">
        <v>-1</v>
      </c>
      <c r="N359" s="17">
        <v>0.16666666666666666</v>
      </c>
      <c r="O359" s="17">
        <v>-1</v>
      </c>
      <c r="P359" s="17">
        <v>-1</v>
      </c>
      <c r="Q359" s="17">
        <v>2.285655940274971</v>
      </c>
      <c r="R359" s="17">
        <v>-1</v>
      </c>
      <c r="S359" s="17">
        <v>4.3619336222883998E-3</v>
      </c>
      <c r="T359" s="17">
        <v>4.968505166495843E-4</v>
      </c>
      <c r="U359" s="17">
        <v>-4.2605860201993542E-2</v>
      </c>
      <c r="V359" s="17">
        <v>-0.20936709776414306</v>
      </c>
      <c r="W359" s="17">
        <v>0.14714664192229387</v>
      </c>
      <c r="X359" s="17">
        <v>-0.40074881017906799</v>
      </c>
      <c r="Y359" s="17">
        <v>0</v>
      </c>
      <c r="Z359" s="17">
        <v>24.310599746140372</v>
      </c>
      <c r="AA359" s="17">
        <v>5.8175594768826666E-2</v>
      </c>
      <c r="AB359" s="17">
        <v>0.47889047681938951</v>
      </c>
      <c r="AC359" s="17">
        <v>10.969884611999309</v>
      </c>
      <c r="AD359" s="17">
        <v>-5.3257325252491911E-2</v>
      </c>
      <c r="AE359" s="17">
        <v>-5.3257325252491928E-3</v>
      </c>
      <c r="AF359" s="17">
        <v>38.553064653026283</v>
      </c>
      <c r="AG359" s="17">
        <v>-12.495605210758294</v>
      </c>
      <c r="AH359" s="17">
        <v>-1</v>
      </c>
      <c r="AI359" s="17">
        <v>-1</v>
      </c>
      <c r="AJ359" s="17">
        <v>-1</v>
      </c>
      <c r="AK359" s="17">
        <v>-1</v>
      </c>
      <c r="AL359" s="17">
        <v>-1</v>
      </c>
      <c r="AM359" s="17">
        <v>-1</v>
      </c>
      <c r="AN359" s="17">
        <v>-1</v>
      </c>
      <c r="AO359" s="17">
        <v>-1</v>
      </c>
      <c r="AP359" s="17">
        <v>-1</v>
      </c>
      <c r="AQ359" s="17">
        <v>-1</v>
      </c>
      <c r="AR359" s="17">
        <v>-2.6628662626245955E-2</v>
      </c>
      <c r="AS359" s="17">
        <v>-0.31954395151495163</v>
      </c>
      <c r="AT359" s="17">
        <v>3.5845928630305628</v>
      </c>
      <c r="AU359" s="17">
        <v>-1</v>
      </c>
      <c r="AV359" s="17">
        <v>-1</v>
      </c>
      <c r="AW359" s="17">
        <v>-1</v>
      </c>
      <c r="AX359" s="17">
        <v>-1</v>
      </c>
      <c r="AY359" s="17">
        <v>-5.3257325252491928E-3</v>
      </c>
      <c r="AZ359" s="17">
        <v>0.41410520035463744</v>
      </c>
      <c r="BA359" s="17">
        <v>9.8715312465875393E-2</v>
      </c>
      <c r="BB359" s="17">
        <v>0.15144082391918062</v>
      </c>
      <c r="BC359" s="17">
        <v>2.8046355567998907E-2</v>
      </c>
      <c r="BD359" s="17">
        <v>5.669126651842717</v>
      </c>
      <c r="BE359" s="17">
        <v>1.3821553994393314</v>
      </c>
      <c r="BF359" s="17">
        <v>-1</v>
      </c>
      <c r="BG359" s="22">
        <v>21.195965940483575</v>
      </c>
    </row>
    <row r="360" spans="1:59" x14ac:dyDescent="0.25">
      <c r="A360">
        <v>991</v>
      </c>
      <c r="B360" t="s">
        <v>408</v>
      </c>
      <c r="C360" s="49">
        <v>0</v>
      </c>
      <c r="D360" s="22">
        <v>1544.4950585937499</v>
      </c>
      <c r="E360" s="17">
        <v>64.636676965152731</v>
      </c>
      <c r="F360" s="17">
        <v>2.937831978485709</v>
      </c>
      <c r="G360" s="17">
        <v>0.367529426064509</v>
      </c>
      <c r="H360" s="17">
        <v>3.610640569853611</v>
      </c>
      <c r="I360" s="17">
        <v>51.64146297251839</v>
      </c>
      <c r="J360" s="17">
        <v>6.2548594559331496</v>
      </c>
      <c r="K360" s="17">
        <v>-1</v>
      </c>
      <c r="L360" s="17">
        <v>-1</v>
      </c>
      <c r="M360" s="17">
        <v>-1</v>
      </c>
      <c r="N360" s="17">
        <v>0.16666666666666666</v>
      </c>
      <c r="O360" s="17">
        <v>-1</v>
      </c>
      <c r="P360" s="17">
        <v>-1</v>
      </c>
      <c r="Q360" s="17">
        <v>2.8574513304805107</v>
      </c>
      <c r="R360" s="17">
        <v>-1</v>
      </c>
      <c r="S360" s="17">
        <v>0.29493677119647455</v>
      </c>
      <c r="T360" s="17">
        <v>3.1037884202057723E-2</v>
      </c>
      <c r="U360" s="17">
        <v>0.13372287999400465</v>
      </c>
      <c r="V360" s="17">
        <v>4.4937827881712793E-2</v>
      </c>
      <c r="W360" s="17">
        <v>0.809319169811339</v>
      </c>
      <c r="X360" s="17">
        <v>0.58432775860244313</v>
      </c>
      <c r="Y360" s="17">
        <v>0</v>
      </c>
      <c r="Z360" s="17">
        <v>30.037661136423011</v>
      </c>
      <c r="AA360" s="17">
        <v>0.37681997298971098</v>
      </c>
      <c r="AB360" s="17">
        <v>0.98727103520683779</v>
      </c>
      <c r="AC360" s="17">
        <v>16.814918049877999</v>
      </c>
      <c r="AD360" s="17">
        <v>0.16715359999250581</v>
      </c>
      <c r="AE360" s="17">
        <v>1.6715359999250581E-2</v>
      </c>
      <c r="AF360" s="17">
        <v>47.255794589340717</v>
      </c>
      <c r="AG360" s="17">
        <v>2.6820133738084349</v>
      </c>
      <c r="AH360" s="17">
        <v>-1</v>
      </c>
      <c r="AI360" s="17">
        <v>-1</v>
      </c>
      <c r="AJ360" s="17">
        <v>-1</v>
      </c>
      <c r="AK360" s="17">
        <v>-1</v>
      </c>
      <c r="AL360" s="17">
        <v>-1</v>
      </c>
      <c r="AM360" s="17">
        <v>-1</v>
      </c>
      <c r="AN360" s="17">
        <v>-1</v>
      </c>
      <c r="AO360" s="17">
        <v>-1</v>
      </c>
      <c r="AP360" s="17">
        <v>-1</v>
      </c>
      <c r="AQ360" s="17">
        <v>-1</v>
      </c>
      <c r="AR360" s="17">
        <v>8.3576799996252907E-2</v>
      </c>
      <c r="AS360" s="17">
        <v>1.0029215999550347</v>
      </c>
      <c r="AT360" s="17">
        <v>5.3037980799415454</v>
      </c>
      <c r="AU360" s="17">
        <v>-1</v>
      </c>
      <c r="AV360" s="17">
        <v>-1</v>
      </c>
      <c r="AW360" s="17">
        <v>-1</v>
      </c>
      <c r="AX360" s="17">
        <v>-1</v>
      </c>
      <c r="AY360" s="17">
        <v>1.6715359999250581E-2</v>
      </c>
      <c r="AZ360" s="17">
        <v>0.22256316045073746</v>
      </c>
      <c r="BA360" s="17">
        <v>0.29025735236977546</v>
      </c>
      <c r="BB360" s="17">
        <v>7.6501109335881362E-2</v>
      </c>
      <c r="BC360" s="17">
        <v>0.10298607015129813</v>
      </c>
      <c r="BD360" s="17">
        <v>3.0655707033896862</v>
      </c>
      <c r="BE360" s="17">
        <v>3.9857113478923658</v>
      </c>
      <c r="BF360" s="17">
        <v>-1</v>
      </c>
      <c r="BG360" s="22">
        <v>160.87915172181079</v>
      </c>
    </row>
    <row r="361" spans="1:59" x14ac:dyDescent="0.25">
      <c r="A361">
        <v>996</v>
      </c>
      <c r="B361" t="s">
        <v>409</v>
      </c>
      <c r="C361" s="49">
        <v>0</v>
      </c>
      <c r="D361" s="22">
        <v>1483.014873046875</v>
      </c>
      <c r="E361" s="17">
        <v>67.104403693511486</v>
      </c>
      <c r="F361" s="17">
        <v>7.0756811141951914</v>
      </c>
      <c r="G361" s="17">
        <v>0.39763629586045141</v>
      </c>
      <c r="H361" s="17">
        <v>3.8387037752461017</v>
      </c>
      <c r="I361" s="17">
        <v>53.845070973990609</v>
      </c>
      <c r="J361" s="17">
        <v>6.8485664871220697</v>
      </c>
      <c r="K361" s="17">
        <v>-1</v>
      </c>
      <c r="L361" s="17">
        <v>-1</v>
      </c>
      <c r="M361" s="17">
        <v>-1</v>
      </c>
      <c r="N361" s="17">
        <v>0.16666666666666666</v>
      </c>
      <c r="O361" s="17">
        <v>-1</v>
      </c>
      <c r="P361" s="17">
        <v>-1</v>
      </c>
      <c r="Q361" s="17">
        <v>2.9997646840264349</v>
      </c>
      <c r="R361" s="17">
        <v>-1</v>
      </c>
      <c r="S361" s="17">
        <v>0.36725753540616823</v>
      </c>
      <c r="T361" s="17">
        <v>3.8639199286054977E-2</v>
      </c>
      <c r="U361" s="17">
        <v>0.17760909309341441</v>
      </c>
      <c r="V361" s="17">
        <v>0.10823142452805733</v>
      </c>
      <c r="W361" s="17">
        <v>0.97412636253109408</v>
      </c>
      <c r="X361" s="17">
        <v>0.82950208565047323</v>
      </c>
      <c r="Y361" s="17">
        <v>0</v>
      </c>
      <c r="Z361" s="17">
        <v>31.46306142186695</v>
      </c>
      <c r="AA361" s="17">
        <v>0.456126925843719</v>
      </c>
      <c r="AB361" s="17">
        <v>1.113801160109839</v>
      </c>
      <c r="AC361" s="17">
        <v>18.269680232961647</v>
      </c>
      <c r="AD361" s="17">
        <v>0.22201136636676805</v>
      </c>
      <c r="AE361" s="17">
        <v>2.2201136636676801E-2</v>
      </c>
      <c r="AF361" s="17">
        <v>49.421804850102369</v>
      </c>
      <c r="AG361" s="17">
        <v>6.4595495984957285</v>
      </c>
      <c r="AH361" s="17">
        <v>-1</v>
      </c>
      <c r="AI361" s="17">
        <v>-1</v>
      </c>
      <c r="AJ361" s="17">
        <v>-1</v>
      </c>
      <c r="AK361" s="17">
        <v>-1</v>
      </c>
      <c r="AL361" s="17">
        <v>-1</v>
      </c>
      <c r="AM361" s="17">
        <v>-1</v>
      </c>
      <c r="AN361" s="17">
        <v>-1</v>
      </c>
      <c r="AO361" s="17">
        <v>-1</v>
      </c>
      <c r="AP361" s="17">
        <v>-1</v>
      </c>
      <c r="AQ361" s="17">
        <v>-1</v>
      </c>
      <c r="AR361" s="17">
        <v>0.11100568318338402</v>
      </c>
      <c r="AS361" s="17">
        <v>1.332068198200608</v>
      </c>
      <c r="AT361" s="17">
        <v>5.7316886576607908</v>
      </c>
      <c r="AU361" s="17">
        <v>-1</v>
      </c>
      <c r="AV361" s="17">
        <v>-1</v>
      </c>
      <c r="AW361" s="17">
        <v>-1</v>
      </c>
      <c r="AX361" s="17">
        <v>-1</v>
      </c>
      <c r="AY361" s="17">
        <v>2.2201136636676801E-2</v>
      </c>
      <c r="AZ361" s="17">
        <v>0.17489053050184511</v>
      </c>
      <c r="BA361" s="17">
        <v>0.33792998231866778</v>
      </c>
      <c r="BB361" s="17">
        <v>5.7849468768632201E-2</v>
      </c>
      <c r="BC361" s="17">
        <v>0.12163771071854727</v>
      </c>
      <c r="BD361" s="17">
        <v>2.417575311129526</v>
      </c>
      <c r="BE361" s="17">
        <v>4.633706740152526</v>
      </c>
      <c r="BF361" s="17">
        <v>-1</v>
      </c>
      <c r="BG361" s="22">
        <v>174.3172397265694</v>
      </c>
    </row>
    <row r="362" spans="1:59" x14ac:dyDescent="0.25">
      <c r="A362">
        <v>997</v>
      </c>
      <c r="B362" t="s">
        <v>400</v>
      </c>
      <c r="C362" s="49">
        <v>0</v>
      </c>
      <c r="D362" s="22">
        <v>1614.5042773437499</v>
      </c>
      <c r="E362" s="17">
        <v>122.62011473140186</v>
      </c>
      <c r="F362" s="17">
        <v>100.1636370440693</v>
      </c>
      <c r="G362" s="17">
        <v>1.074941552005467</v>
      </c>
      <c r="H362" s="17">
        <v>8.969373578934313</v>
      </c>
      <c r="I362" s="17">
        <v>103.4189819118026</v>
      </c>
      <c r="J362" s="17">
        <v>20.205016213048197</v>
      </c>
      <c r="K362" s="17">
        <v>-1</v>
      </c>
      <c r="L362" s="17">
        <v>-1</v>
      </c>
      <c r="M362" s="17">
        <v>-1</v>
      </c>
      <c r="N362" s="17">
        <v>0.16666666666666666</v>
      </c>
      <c r="O362" s="17">
        <v>-1</v>
      </c>
      <c r="P362" s="17">
        <v>-1</v>
      </c>
      <c r="Q362" s="17">
        <v>6.2013456862888852</v>
      </c>
      <c r="R362" s="17">
        <v>-1</v>
      </c>
      <c r="S362" s="17">
        <v>1.9942361638603125</v>
      </c>
      <c r="T362" s="17">
        <v>0.20964371403303811</v>
      </c>
      <c r="U362" s="17">
        <v>1.1649041193115348</v>
      </c>
      <c r="V362" s="17">
        <v>1.532128560944056</v>
      </c>
      <c r="W362" s="17">
        <v>4.6817445452303375</v>
      </c>
      <c r="X362" s="17">
        <v>6.3451156817151189</v>
      </c>
      <c r="Y362" s="17">
        <v>0</v>
      </c>
      <c r="Z362" s="17">
        <v>63.529865841763836</v>
      </c>
      <c r="AA362" s="17">
        <v>2.2402717532845293</v>
      </c>
      <c r="AB362" s="17">
        <v>3.9603115824267432</v>
      </c>
      <c r="AC362" s="17">
        <v>50.997030492946109</v>
      </c>
      <c r="AD362" s="17">
        <v>1.4561301491394185</v>
      </c>
      <c r="AE362" s="17">
        <v>0.14561301491394185</v>
      </c>
      <c r="AF362" s="17">
        <v>98.149890646508325</v>
      </c>
      <c r="AG362" s="17">
        <v>91.441653603334089</v>
      </c>
      <c r="AH362" s="17">
        <v>-1</v>
      </c>
      <c r="AI362" s="17">
        <v>-1</v>
      </c>
      <c r="AJ362" s="17">
        <v>-1</v>
      </c>
      <c r="AK362" s="17">
        <v>-1</v>
      </c>
      <c r="AL362" s="17">
        <v>-1</v>
      </c>
      <c r="AM362" s="17">
        <v>-1</v>
      </c>
      <c r="AN362" s="17">
        <v>-1</v>
      </c>
      <c r="AO362" s="17">
        <v>-1</v>
      </c>
      <c r="AP362" s="17">
        <v>-1</v>
      </c>
      <c r="AQ362" s="17">
        <v>-1</v>
      </c>
      <c r="AR362" s="17">
        <v>0.72806507456970926</v>
      </c>
      <c r="AS362" s="17">
        <v>8.7367808948365102</v>
      </c>
      <c r="AT362" s="17">
        <v>15.357815163287466</v>
      </c>
      <c r="AU362" s="17">
        <v>-1</v>
      </c>
      <c r="AV362" s="17">
        <v>-1</v>
      </c>
      <c r="AW362" s="17">
        <v>-1</v>
      </c>
      <c r="AX362" s="17">
        <v>-1</v>
      </c>
      <c r="AY362" s="17">
        <v>0.14561301491394185</v>
      </c>
      <c r="AZ362" s="17">
        <v>-0.89758638448427508</v>
      </c>
      <c r="BA362" s="17">
        <v>1.4104068973047881</v>
      </c>
      <c r="BB362" s="17">
        <v>-0.36175091737406911</v>
      </c>
      <c r="BC362" s="17">
        <v>0.54123809686124835</v>
      </c>
      <c r="BD362" s="17">
        <v>-12.16018345656237</v>
      </c>
      <c r="BE362" s="17">
        <v>19.211465507844437</v>
      </c>
      <c r="BF362" s="17">
        <v>-1</v>
      </c>
      <c r="BG362" s="22">
        <v>1550.2600656986524</v>
      </c>
    </row>
    <row r="363" spans="1:59" x14ac:dyDescent="0.25">
      <c r="A363">
        <v>999</v>
      </c>
      <c r="B363" t="s">
        <v>410</v>
      </c>
      <c r="C363" s="49">
        <v>0</v>
      </c>
      <c r="D363" s="22">
        <v>1571.458486328125</v>
      </c>
      <c r="E363" s="17">
        <v>122.04964502090613</v>
      </c>
      <c r="F363" s="17">
        <v>99.207081534337831</v>
      </c>
      <c r="G363" s="17">
        <v>1.0679816819764842</v>
      </c>
      <c r="H363" s="17">
        <v>8.916651715828543</v>
      </c>
      <c r="I363" s="17">
        <v>102.90956909708548</v>
      </c>
      <c r="J363" s="17">
        <v>20.067767678066819</v>
      </c>
      <c r="K363" s="17">
        <v>-1</v>
      </c>
      <c r="L363" s="17">
        <v>-1</v>
      </c>
      <c r="M363" s="17">
        <v>-1</v>
      </c>
      <c r="N363" s="17">
        <v>0.16666666666666666</v>
      </c>
      <c r="O363" s="17">
        <v>-1</v>
      </c>
      <c r="P363" s="17">
        <v>-1</v>
      </c>
      <c r="Q363" s="17">
        <v>6.168446801390469</v>
      </c>
      <c r="R363" s="17">
        <v>-1</v>
      </c>
      <c r="S363" s="17">
        <v>1.9775176168075062</v>
      </c>
      <c r="T363" s="17">
        <v>0.20788650162960526</v>
      </c>
      <c r="U363" s="17">
        <v>1.1547588487700822</v>
      </c>
      <c r="V363" s="17">
        <v>1.5174968436877909</v>
      </c>
      <c r="W363" s="17">
        <v>4.6436457110125868</v>
      </c>
      <c r="X363" s="17">
        <v>6.288438203708834</v>
      </c>
      <c r="Y363" s="17">
        <v>0</v>
      </c>
      <c r="Z363" s="17">
        <v>63.200352983296511</v>
      </c>
      <c r="AA363" s="17">
        <v>2.2219381939341334</v>
      </c>
      <c r="AB363" s="17">
        <v>3.9310613405369494</v>
      </c>
      <c r="AC363" s="17">
        <v>50.660729981270002</v>
      </c>
      <c r="AD363" s="17">
        <v>1.4434485609626024</v>
      </c>
      <c r="AE363" s="17">
        <v>0.14434485609626027</v>
      </c>
      <c r="AF363" s="17">
        <v>97.649169382606772</v>
      </c>
      <c r="AG363" s="17">
        <v>90.56839240641149</v>
      </c>
      <c r="AH363" s="17">
        <v>-1</v>
      </c>
      <c r="AI363" s="17">
        <v>-1</v>
      </c>
      <c r="AJ363" s="17">
        <v>-1</v>
      </c>
      <c r="AK363" s="17">
        <v>-1</v>
      </c>
      <c r="AL363" s="17">
        <v>-1</v>
      </c>
      <c r="AM363" s="17">
        <v>-1</v>
      </c>
      <c r="AN363" s="17">
        <v>-1</v>
      </c>
      <c r="AO363" s="17">
        <v>-1</v>
      </c>
      <c r="AP363" s="17">
        <v>-1</v>
      </c>
      <c r="AQ363" s="17">
        <v>-1</v>
      </c>
      <c r="AR363" s="17">
        <v>0.72172428048130122</v>
      </c>
      <c r="AS363" s="17">
        <v>8.6606913657756159</v>
      </c>
      <c r="AT363" s="17">
        <v>15.2588987755083</v>
      </c>
      <c r="AU363" s="17">
        <v>-1</v>
      </c>
      <c r="AV363" s="17">
        <v>-1</v>
      </c>
      <c r="AW363" s="17">
        <v>-1</v>
      </c>
      <c r="AX363" s="17">
        <v>-1</v>
      </c>
      <c r="AY363" s="17">
        <v>0.14434485609626027</v>
      </c>
      <c r="AZ363" s="17">
        <v>-0.88656579979271077</v>
      </c>
      <c r="BA363" s="17">
        <v>1.399386312613224</v>
      </c>
      <c r="BB363" s="17">
        <v>-0.35743917739395165</v>
      </c>
      <c r="BC363" s="17">
        <v>0.536926356881131</v>
      </c>
      <c r="BD363" s="17">
        <v>-12.010384964056243</v>
      </c>
      <c r="BE363" s="17">
        <v>19.061667015338308</v>
      </c>
      <c r="BF363" s="17">
        <v>-1</v>
      </c>
      <c r="BG363" s="22">
        <v>278.2194396071406</v>
      </c>
    </row>
    <row r="364" spans="1:59" x14ac:dyDescent="0.25">
      <c r="A364">
        <v>1002</v>
      </c>
      <c r="B364" t="s">
        <v>411</v>
      </c>
      <c r="C364" s="49">
        <v>0</v>
      </c>
      <c r="D364" s="22">
        <v>1574.4441796874999</v>
      </c>
      <c r="E364" s="17">
        <v>117.56986722291103</v>
      </c>
      <c r="F364" s="17">
        <v>91.695453736744156</v>
      </c>
      <c r="G364" s="17">
        <v>1.0133272968984846</v>
      </c>
      <c r="H364" s="17">
        <v>8.5026380925549567</v>
      </c>
      <c r="I364" s="17">
        <v>98.909258168393194</v>
      </c>
      <c r="J364" s="17">
        <v>18.989984005235829</v>
      </c>
      <c r="K364" s="17">
        <v>-1</v>
      </c>
      <c r="L364" s="17">
        <v>-1</v>
      </c>
      <c r="M364" s="17">
        <v>-1</v>
      </c>
      <c r="N364" s="17">
        <v>0.16666666666666666</v>
      </c>
      <c r="O364" s="17">
        <v>-1</v>
      </c>
      <c r="P364" s="17">
        <v>-1</v>
      </c>
      <c r="Q364" s="17">
        <v>5.9100988270192261</v>
      </c>
      <c r="R364" s="17">
        <v>-1</v>
      </c>
      <c r="S364" s="17">
        <v>1.8462304081723349</v>
      </c>
      <c r="T364" s="17">
        <v>0.19408748484321106</v>
      </c>
      <c r="U364" s="17">
        <v>1.0750901882083135</v>
      </c>
      <c r="V364" s="17">
        <v>1.402597067406594</v>
      </c>
      <c r="W364" s="17">
        <v>4.3444636361047673</v>
      </c>
      <c r="X364" s="17">
        <v>5.8433619745111907</v>
      </c>
      <c r="Y364" s="17">
        <v>0</v>
      </c>
      <c r="Z364" s="17">
        <v>60.612758304109924</v>
      </c>
      <c r="AA364" s="17">
        <v>2.0779686358225193</v>
      </c>
      <c r="AB364" s="17">
        <v>3.7013653868464051</v>
      </c>
      <c r="AC364" s="17">
        <v>48.01983329921503</v>
      </c>
      <c r="AD364" s="17">
        <v>1.3438627352603916</v>
      </c>
      <c r="AE364" s="17">
        <v>0.13438627352603918</v>
      </c>
      <c r="AF364" s="17">
        <v>93.717111361399887</v>
      </c>
      <c r="AG364" s="17">
        <v>83.710857203665896</v>
      </c>
      <c r="AH364" s="17">
        <v>-1</v>
      </c>
      <c r="AI364" s="17">
        <v>-1</v>
      </c>
      <c r="AJ364" s="17">
        <v>-1</v>
      </c>
      <c r="AK364" s="17">
        <v>-1</v>
      </c>
      <c r="AL364" s="17">
        <v>-1</v>
      </c>
      <c r="AM364" s="17">
        <v>-1</v>
      </c>
      <c r="AN364" s="17">
        <v>-1</v>
      </c>
      <c r="AO364" s="17">
        <v>-1</v>
      </c>
      <c r="AP364" s="17">
        <v>-1</v>
      </c>
      <c r="AQ364" s="17">
        <v>-1</v>
      </c>
      <c r="AR364" s="17">
        <v>0.67193136763019579</v>
      </c>
      <c r="AS364" s="17">
        <v>8.063176411562349</v>
      </c>
      <c r="AT364" s="17">
        <v>14.482129335031056</v>
      </c>
      <c r="AU364" s="17">
        <v>-1</v>
      </c>
      <c r="AV364" s="17">
        <v>-1</v>
      </c>
      <c r="AW364" s="17">
        <v>-1</v>
      </c>
      <c r="AX364" s="17">
        <v>-1</v>
      </c>
      <c r="AY364" s="17">
        <v>0.13438627352603918</v>
      </c>
      <c r="AZ364" s="17">
        <v>-0.80002348262166767</v>
      </c>
      <c r="BA364" s="17">
        <v>1.3128439954421807</v>
      </c>
      <c r="BB364" s="17">
        <v>-0.32357999665519993</v>
      </c>
      <c r="BC364" s="17">
        <v>0.50306717614237928</v>
      </c>
      <c r="BD364" s="17">
        <v>-10.83404913315132</v>
      </c>
      <c r="BE364" s="17">
        <v>17.885331184433383</v>
      </c>
      <c r="BF364" s="17">
        <v>-1</v>
      </c>
      <c r="BG364" s="22">
        <v>1674.5285111627331</v>
      </c>
    </row>
    <row r="365" spans="1:59" x14ac:dyDescent="0.25">
      <c r="A365">
        <v>1011</v>
      </c>
      <c r="B365" t="s">
        <v>412</v>
      </c>
      <c r="C365" s="49">
        <v>0</v>
      </c>
      <c r="D365" s="22">
        <v>1636.3898144531249</v>
      </c>
      <c r="E365" s="17">
        <v>120.14780696494815</v>
      </c>
      <c r="F365" s="17">
        <v>96.01810648873419</v>
      </c>
      <c r="G365" s="17">
        <v>1.044778792424051</v>
      </c>
      <c r="H365" s="17">
        <v>8.7408870016100941</v>
      </c>
      <c r="I365" s="17">
        <v>101.21128317690957</v>
      </c>
      <c r="J365" s="17">
        <v>19.610207036108747</v>
      </c>
      <c r="K365" s="17">
        <v>-1</v>
      </c>
      <c r="L365" s="17">
        <v>-1</v>
      </c>
      <c r="M365" s="17">
        <v>-1</v>
      </c>
      <c r="N365" s="17">
        <v>0.16666666666666666</v>
      </c>
      <c r="O365" s="17">
        <v>-1</v>
      </c>
      <c r="P365" s="17">
        <v>-1</v>
      </c>
      <c r="Q365" s="17">
        <v>6.058768145105601</v>
      </c>
      <c r="R365" s="17">
        <v>-1</v>
      </c>
      <c r="S365" s="17">
        <v>1.9217811448435145</v>
      </c>
      <c r="T365" s="17">
        <v>0.20202828802112838</v>
      </c>
      <c r="U365" s="17">
        <v>1.1209364367318373</v>
      </c>
      <c r="V365" s="17">
        <v>1.468717467342286</v>
      </c>
      <c r="W365" s="17">
        <v>4.5166314077641498</v>
      </c>
      <c r="X365" s="17">
        <v>6.0994862179944551</v>
      </c>
      <c r="Y365" s="17">
        <v>0</v>
      </c>
      <c r="Z365" s="17">
        <v>62.101819471997374</v>
      </c>
      <c r="AA365" s="17">
        <v>2.1608175766038134</v>
      </c>
      <c r="AB365" s="17">
        <v>3.8335465695534978</v>
      </c>
      <c r="AC365" s="17">
        <v>49.53956771870574</v>
      </c>
      <c r="AD365" s="17">
        <v>1.4011705459147965</v>
      </c>
      <c r="AE365" s="17">
        <v>0.14011705459147966</v>
      </c>
      <c r="AF365" s="17">
        <v>95.979859448012917</v>
      </c>
      <c r="AG365" s="17">
        <v>87.657104836637373</v>
      </c>
      <c r="AH365" s="17">
        <v>-1</v>
      </c>
      <c r="AI365" s="17">
        <v>-1</v>
      </c>
      <c r="AJ365" s="17">
        <v>-1</v>
      </c>
      <c r="AK365" s="17">
        <v>-1</v>
      </c>
      <c r="AL365" s="17">
        <v>-1</v>
      </c>
      <c r="AM365" s="17">
        <v>-1</v>
      </c>
      <c r="AN365" s="17">
        <v>-1</v>
      </c>
      <c r="AO365" s="17">
        <v>-1</v>
      </c>
      <c r="AP365" s="17">
        <v>-1</v>
      </c>
      <c r="AQ365" s="17">
        <v>-1</v>
      </c>
      <c r="AR365" s="17">
        <v>0.70058527295739825</v>
      </c>
      <c r="AS365" s="17">
        <v>8.407023275488779</v>
      </c>
      <c r="AT365" s="17">
        <v>14.929130258135412</v>
      </c>
      <c r="AU365" s="17">
        <v>-1</v>
      </c>
      <c r="AV365" s="17">
        <v>-1</v>
      </c>
      <c r="AW365" s="17">
        <v>-1</v>
      </c>
      <c r="AX365" s="17">
        <v>-1</v>
      </c>
      <c r="AY365" s="17">
        <v>0.14011705459147966</v>
      </c>
      <c r="AZ365" s="17">
        <v>-0.84982525602727277</v>
      </c>
      <c r="BA365" s="17">
        <v>1.3626457688477858</v>
      </c>
      <c r="BB365" s="17">
        <v>-0.34306465227769761</v>
      </c>
      <c r="BC365" s="17">
        <v>0.52255183176487685</v>
      </c>
      <c r="BD365" s="17">
        <v>-11.510985138733835</v>
      </c>
      <c r="BE365" s="17">
        <v>18.562267190015902</v>
      </c>
      <c r="BF365" s="17">
        <v>-1</v>
      </c>
      <c r="BG365" s="22">
        <v>5495.5047907989801</v>
      </c>
    </row>
    <row r="366" spans="1:59" x14ac:dyDescent="0.25">
      <c r="A366">
        <v>1014</v>
      </c>
      <c r="B366" t="s">
        <v>413</v>
      </c>
      <c r="C366" s="49">
        <v>0</v>
      </c>
      <c r="D366" s="22">
        <v>1584.3037207031248</v>
      </c>
      <c r="E366" s="17">
        <v>34.49876205264782</v>
      </c>
      <c r="F366" s="17">
        <v>-47.596995780070259</v>
      </c>
      <c r="G366" s="17">
        <v>-1.6050887226820576E-4</v>
      </c>
      <c r="H366" s="17">
        <v>0.82534453208553238</v>
      </c>
      <c r="I366" s="17">
        <v>24.729183875450552</v>
      </c>
      <c r="J366" s="17">
        <v>-0.99598067287965097</v>
      </c>
      <c r="K366" s="17">
        <v>-1</v>
      </c>
      <c r="L366" s="17">
        <v>-1</v>
      </c>
      <c r="M366" s="17">
        <v>-1</v>
      </c>
      <c r="N366" s="17">
        <v>0.16666666666666666</v>
      </c>
      <c r="O366" s="17">
        <v>-1</v>
      </c>
      <c r="P366" s="17">
        <v>-1</v>
      </c>
      <c r="Q366" s="17">
        <v>1.1194032351256182</v>
      </c>
      <c r="R366" s="17">
        <v>-1</v>
      </c>
      <c r="S366" s="17">
        <v>-0.58830407273955343</v>
      </c>
      <c r="T366" s="17">
        <v>-6.1795647400937945E-2</v>
      </c>
      <c r="U366" s="17">
        <v>-0.40225176461412709</v>
      </c>
      <c r="V366" s="17">
        <v>-0.72805579751157035</v>
      </c>
      <c r="W366" s="17">
        <v>-1.2034422490594676</v>
      </c>
      <c r="X366" s="17">
        <v>-2.4099434151018362</v>
      </c>
      <c r="Y366" s="17">
        <v>0</v>
      </c>
      <c r="Z366" s="17">
        <v>12.629496761779819</v>
      </c>
      <c r="AA366" s="17">
        <v>-0.59174197093095238</v>
      </c>
      <c r="AB366" s="17">
        <v>-0.55801924931809055</v>
      </c>
      <c r="AC366" s="17">
        <v>-0.95183804505823311</v>
      </c>
      <c r="AD366" s="17">
        <v>-0.50281470576765896</v>
      </c>
      <c r="AE366" s="17">
        <v>-5.0281470576765887E-2</v>
      </c>
      <c r="AF366" s="17">
        <v>20.802690123489516</v>
      </c>
      <c r="AG366" s="17">
        <v>-43.452375823430046</v>
      </c>
      <c r="AH366" s="17">
        <v>-1</v>
      </c>
      <c r="AI366" s="17">
        <v>-1</v>
      </c>
      <c r="AJ366" s="17">
        <v>-1</v>
      </c>
      <c r="AK366" s="17">
        <v>-1</v>
      </c>
      <c r="AL366" s="17">
        <v>-1</v>
      </c>
      <c r="AM366" s="17">
        <v>-1</v>
      </c>
      <c r="AN366" s="17">
        <v>-1</v>
      </c>
      <c r="AO366" s="17">
        <v>-1</v>
      </c>
      <c r="AP366" s="17">
        <v>-1</v>
      </c>
      <c r="AQ366" s="17">
        <v>-1</v>
      </c>
      <c r="AR366" s="17">
        <v>-0.25140735288382948</v>
      </c>
      <c r="AS366" s="17">
        <v>-3.016888234605954</v>
      </c>
      <c r="AT366" s="17">
        <v>7.8045295012260318E-2</v>
      </c>
      <c r="AU366" s="17">
        <v>-1</v>
      </c>
      <c r="AV366" s="17">
        <v>-1</v>
      </c>
      <c r="AW366" s="17">
        <v>-1</v>
      </c>
      <c r="AX366" s="17">
        <v>-1</v>
      </c>
      <c r="AY366" s="17">
        <v>-5.0281470576765887E-2</v>
      </c>
      <c r="AZ366" s="17">
        <v>0.80478065177345548</v>
      </c>
      <c r="BA366" s="17">
        <v>-0.29196013895294287</v>
      </c>
      <c r="BB366" s="17">
        <v>0.30429033329433747</v>
      </c>
      <c r="BC366" s="17">
        <v>-0.12480315380715788</v>
      </c>
      <c r="BD366" s="17">
        <v>10.979425090589412</v>
      </c>
      <c r="BE366" s="17">
        <v>-3.9281430393073693</v>
      </c>
      <c r="BF366" s="17">
        <v>-1</v>
      </c>
      <c r="BG366" s="22">
        <v>1957.0404476769788</v>
      </c>
    </row>
    <row r="367" spans="1:59" x14ac:dyDescent="0.25">
      <c r="A367">
        <v>1018</v>
      </c>
      <c r="B367" t="s">
        <v>414</v>
      </c>
      <c r="C367" s="49">
        <v>0</v>
      </c>
      <c r="D367" s="22">
        <v>1615.5582617187501</v>
      </c>
      <c r="E367" s="17">
        <v>142.81333488216694</v>
      </c>
      <c r="F367" s="17">
        <v>134.02334184355769</v>
      </c>
      <c r="G367" s="17">
        <v>1.3213037779575385</v>
      </c>
      <c r="H367" s="17">
        <v>10.835597444752167</v>
      </c>
      <c r="I367" s="17">
        <v>121.45093860633943</v>
      </c>
      <c r="J367" s="17">
        <v>25.063275698622849</v>
      </c>
      <c r="K367" s="17">
        <v>-1</v>
      </c>
      <c r="L367" s="17">
        <v>-1</v>
      </c>
      <c r="M367" s="17">
        <v>-1</v>
      </c>
      <c r="N367" s="17">
        <v>0.16666666666666666</v>
      </c>
      <c r="O367" s="17">
        <v>-1</v>
      </c>
      <c r="P367" s="17">
        <v>-1</v>
      </c>
      <c r="Q367" s="17">
        <v>7.3658850356105212</v>
      </c>
      <c r="R367" s="17">
        <v>-1</v>
      </c>
      <c r="S367" s="17">
        <v>2.5860314774885755</v>
      </c>
      <c r="T367" s="17">
        <v>0.27184469729530364</v>
      </c>
      <c r="U367" s="17">
        <v>1.5240216636148189</v>
      </c>
      <c r="V367" s="17">
        <v>2.0500552489057364</v>
      </c>
      <c r="W367" s="17">
        <v>6.0303492698843426</v>
      </c>
      <c r="X367" s="17">
        <v>8.3513585547618003</v>
      </c>
      <c r="Y367" s="17">
        <v>0</v>
      </c>
      <c r="Z367" s="17">
        <v>75.193807977721605</v>
      </c>
      <c r="AA367" s="17">
        <v>2.8892345172986955</v>
      </c>
      <c r="AB367" s="17">
        <v>4.9956979720572647</v>
      </c>
      <c r="AC367" s="17">
        <v>62.901238804355657</v>
      </c>
      <c r="AD367" s="17">
        <v>1.9050270795185236</v>
      </c>
      <c r="AE367" s="17">
        <v>0.19050270795185237</v>
      </c>
      <c r="AF367" s="17">
        <v>115.87418788806963</v>
      </c>
      <c r="AG367" s="17">
        <v>122.35294525325419</v>
      </c>
      <c r="AH367" s="17">
        <v>-1</v>
      </c>
      <c r="AI367" s="17">
        <v>-1</v>
      </c>
      <c r="AJ367" s="17">
        <v>-1</v>
      </c>
      <c r="AK367" s="17">
        <v>-1</v>
      </c>
      <c r="AL367" s="17">
        <v>-1</v>
      </c>
      <c r="AM367" s="17">
        <v>-1</v>
      </c>
      <c r="AN367" s="17">
        <v>-1</v>
      </c>
      <c r="AO367" s="17">
        <v>-1</v>
      </c>
      <c r="AP367" s="17">
        <v>-1</v>
      </c>
      <c r="AQ367" s="17">
        <v>-1</v>
      </c>
      <c r="AR367" s="17">
        <v>0.95251353975926178</v>
      </c>
      <c r="AS367" s="17">
        <v>11.430162477111139</v>
      </c>
      <c r="AT367" s="17">
        <v>18.859211220244482</v>
      </c>
      <c r="AU367" s="17">
        <v>-1</v>
      </c>
      <c r="AV367" s="17">
        <v>-1</v>
      </c>
      <c r="AW367" s="17">
        <v>-1</v>
      </c>
      <c r="AX367" s="17">
        <v>-1</v>
      </c>
      <c r="AY367" s="17">
        <v>0.19050270795185237</v>
      </c>
      <c r="AZ367" s="17">
        <v>-1.2876878899148192</v>
      </c>
      <c r="BA367" s="17">
        <v>1.8005084027353324</v>
      </c>
      <c r="BB367" s="17">
        <v>-0.51437587370296489</v>
      </c>
      <c r="BC367" s="17">
        <v>0.69386305319014407</v>
      </c>
      <c r="BD367" s="17">
        <v>-17.462680472224029</v>
      </c>
      <c r="BE367" s="17">
        <v>24.513962523506102</v>
      </c>
      <c r="BF367" s="17">
        <v>-1</v>
      </c>
      <c r="BG367" s="22">
        <v>1415.8819194483526</v>
      </c>
    </row>
    <row r="368" spans="1:59" x14ac:dyDescent="0.25">
      <c r="A368">
        <v>1023</v>
      </c>
      <c r="B368" t="s">
        <v>415</v>
      </c>
      <c r="C368" s="49">
        <v>0</v>
      </c>
      <c r="D368" s="22">
        <v>1639.919697265625</v>
      </c>
      <c r="E368" s="17">
        <v>126.80507624758539</v>
      </c>
      <c r="F368" s="17">
        <v>107.18092108679416</v>
      </c>
      <c r="G368" s="17">
        <v>1.1259991063208776</v>
      </c>
      <c r="H368" s="17">
        <v>9.3561407711265439</v>
      </c>
      <c r="I368" s="17">
        <v>107.15603049864058</v>
      </c>
      <c r="J368" s="17">
        <v>21.211870435949002</v>
      </c>
      <c r="K368" s="17">
        <v>-1</v>
      </c>
      <c r="L368" s="17">
        <v>-1</v>
      </c>
      <c r="M368" s="17">
        <v>-1</v>
      </c>
      <c r="N368" s="17">
        <v>0.16666666666666666</v>
      </c>
      <c r="O368" s="17">
        <v>-1</v>
      </c>
      <c r="P368" s="17">
        <v>-1</v>
      </c>
      <c r="Q368" s="17">
        <v>6.4426916590760825</v>
      </c>
      <c r="R368" s="17">
        <v>-1</v>
      </c>
      <c r="S368" s="17">
        <v>2.1168832996069216</v>
      </c>
      <c r="T368" s="17">
        <v>0.2225346110409378</v>
      </c>
      <c r="U368" s="17">
        <v>1.2393297478876013</v>
      </c>
      <c r="V368" s="17">
        <v>1.6394667289599139</v>
      </c>
      <c r="W368" s="17">
        <v>4.9612373072109701</v>
      </c>
      <c r="X368" s="17">
        <v>6.7609012351400759</v>
      </c>
      <c r="Y368" s="17">
        <v>0</v>
      </c>
      <c r="Z368" s="17">
        <v>65.947169699272933</v>
      </c>
      <c r="AA368" s="17">
        <v>2.3747666071294469</v>
      </c>
      <c r="AB368" s="17">
        <v>4.1748911374770445</v>
      </c>
      <c r="AC368" s="17">
        <v>53.464128523469661</v>
      </c>
      <c r="AD368" s="17">
        <v>1.5491621848595014</v>
      </c>
      <c r="AE368" s="17">
        <v>0.15491621848595016</v>
      </c>
      <c r="AF368" s="17">
        <v>101.82317808177267</v>
      </c>
      <c r="AG368" s="17">
        <v>97.8478911922181</v>
      </c>
      <c r="AH368" s="17">
        <v>-1</v>
      </c>
      <c r="AI368" s="17">
        <v>-1</v>
      </c>
      <c r="AJ368" s="17">
        <v>-1</v>
      </c>
      <c r="AK368" s="17">
        <v>-1</v>
      </c>
      <c r="AL368" s="17">
        <v>-1</v>
      </c>
      <c r="AM368" s="17">
        <v>-1</v>
      </c>
      <c r="AN368" s="17">
        <v>-1</v>
      </c>
      <c r="AO368" s="17">
        <v>-1</v>
      </c>
      <c r="AP368" s="17">
        <v>-1</v>
      </c>
      <c r="AQ368" s="17">
        <v>-1</v>
      </c>
      <c r="AR368" s="17">
        <v>0.77458109242975071</v>
      </c>
      <c r="AS368" s="17">
        <v>9.2949731091570094</v>
      </c>
      <c r="AT368" s="17">
        <v>16.083465041904113</v>
      </c>
      <c r="AU368" s="17">
        <v>-1</v>
      </c>
      <c r="AV368" s="17">
        <v>-1</v>
      </c>
      <c r="AW368" s="17">
        <v>-1</v>
      </c>
      <c r="AX368" s="17">
        <v>-1</v>
      </c>
      <c r="AY368" s="17">
        <v>0.15491621848595016</v>
      </c>
      <c r="AZ368" s="17">
        <v>-0.97843331109841558</v>
      </c>
      <c r="BA368" s="17">
        <v>1.4912538239189286</v>
      </c>
      <c r="BB368" s="17">
        <v>-0.39338180951889734</v>
      </c>
      <c r="BC368" s="17">
        <v>0.57286898900607652</v>
      </c>
      <c r="BD368" s="17">
        <v>-13.259104073707295</v>
      </c>
      <c r="BE368" s="17">
        <v>20.310386124989364</v>
      </c>
      <c r="BF368" s="17">
        <v>-1</v>
      </c>
      <c r="BG368" s="22">
        <v>7640.7921141709176</v>
      </c>
    </row>
    <row r="369" spans="1:59" x14ac:dyDescent="0.25">
      <c r="A369">
        <v>1024</v>
      </c>
      <c r="B369" t="s">
        <v>416</v>
      </c>
      <c r="C369" s="49">
        <v>0</v>
      </c>
      <c r="D369" s="22">
        <v>1656.2510058593753</v>
      </c>
      <c r="E369" s="17">
        <v>104.98666452005338</v>
      </c>
      <c r="F369" s="17">
        <v>70.596118129553176</v>
      </c>
      <c r="G369" s="17">
        <v>0.85980914554189303</v>
      </c>
      <c r="H369" s="17">
        <v>7.3397193991930694</v>
      </c>
      <c r="I369" s="17">
        <v>87.672825121932732</v>
      </c>
      <c r="J369" s="17">
        <v>15.962608310143899</v>
      </c>
      <c r="K369" s="17">
        <v>-1</v>
      </c>
      <c r="L369" s="17">
        <v>-1</v>
      </c>
      <c r="M369" s="17">
        <v>-1</v>
      </c>
      <c r="N369" s="17">
        <v>0.16666666666666666</v>
      </c>
      <c r="O369" s="17">
        <v>-1</v>
      </c>
      <c r="P369" s="17">
        <v>-1</v>
      </c>
      <c r="Q369" s="17">
        <v>5.1844278058268536</v>
      </c>
      <c r="R369" s="17">
        <v>-1</v>
      </c>
      <c r="S369" s="17">
        <v>1.4774590911467287</v>
      </c>
      <c r="T369" s="17">
        <v>0.15532756567913025</v>
      </c>
      <c r="U369" s="17">
        <v>0.85130969057681138</v>
      </c>
      <c r="V369" s="17">
        <v>1.0798562439429027</v>
      </c>
      <c r="W369" s="17">
        <v>3.5040941215026149</v>
      </c>
      <c r="X369" s="17">
        <v>4.5931918404648187</v>
      </c>
      <c r="Y369" s="17">
        <v>0</v>
      </c>
      <c r="Z369" s="17">
        <v>53.344489691409336</v>
      </c>
      <c r="AA369" s="17">
        <v>1.6735739951843034</v>
      </c>
      <c r="AB369" s="17">
        <v>3.0561747377459367</v>
      </c>
      <c r="AC369" s="17">
        <v>40.601845227915078</v>
      </c>
      <c r="AD369" s="17">
        <v>1.0641371132210142</v>
      </c>
      <c r="AE369" s="17">
        <v>0.10641371132210142</v>
      </c>
      <c r="AF369" s="17">
        <v>82.67239321881992</v>
      </c>
      <c r="AG369" s="17">
        <v>64.448795693215914</v>
      </c>
      <c r="AH369" s="17">
        <v>-1</v>
      </c>
      <c r="AI369" s="17">
        <v>-1</v>
      </c>
      <c r="AJ369" s="17">
        <v>-1</v>
      </c>
      <c r="AK369" s="17">
        <v>-1</v>
      </c>
      <c r="AL369" s="17">
        <v>-1</v>
      </c>
      <c r="AM369" s="17">
        <v>-1</v>
      </c>
      <c r="AN369" s="17">
        <v>-1</v>
      </c>
      <c r="AO369" s="17">
        <v>-1</v>
      </c>
      <c r="AP369" s="17">
        <v>-1</v>
      </c>
      <c r="AQ369" s="17">
        <v>-1</v>
      </c>
      <c r="AR369" s="17">
        <v>0.53206855661050712</v>
      </c>
      <c r="AS369" s="17">
        <v>6.3848226793260858</v>
      </c>
      <c r="AT369" s="17">
        <v>12.300269483123913</v>
      </c>
      <c r="AU369" s="17">
        <v>-1</v>
      </c>
      <c r="AV369" s="17">
        <v>-1</v>
      </c>
      <c r="AW369" s="17">
        <v>-1</v>
      </c>
      <c r="AX369" s="17">
        <v>-1</v>
      </c>
      <c r="AY369" s="17">
        <v>0.10641371132210142</v>
      </c>
      <c r="AZ369" s="17">
        <v>-0.55693564022341224</v>
      </c>
      <c r="BA369" s="17">
        <v>1.0697561530439252</v>
      </c>
      <c r="BB369" s="17">
        <v>-0.22847328516181159</v>
      </c>
      <c r="BC369" s="17">
        <v>0.40796046464899099</v>
      </c>
      <c r="BD369" s="17">
        <v>-7.5298512746022279</v>
      </c>
      <c r="BE369" s="17">
        <v>14.581133325884291</v>
      </c>
      <c r="BF369" s="17">
        <v>-1</v>
      </c>
      <c r="BG369" s="22">
        <v>2430.8308452012648</v>
      </c>
    </row>
    <row r="370" spans="1:59" x14ac:dyDescent="0.25">
      <c r="A370">
        <v>1025</v>
      </c>
      <c r="B370" t="s">
        <v>417</v>
      </c>
      <c r="C370" s="49">
        <v>0</v>
      </c>
      <c r="D370" s="22">
        <v>1584.5094921875</v>
      </c>
      <c r="E370" s="17">
        <v>107.98709058549895</v>
      </c>
      <c r="F370" s="17">
        <v>75.627189949211811</v>
      </c>
      <c r="G370" s="17">
        <v>0.89641507757100425</v>
      </c>
      <c r="H370" s="17">
        <v>7.617013792516679</v>
      </c>
      <c r="I370" s="17">
        <v>90.35211809617509</v>
      </c>
      <c r="J370" s="17">
        <v>16.684476753333438</v>
      </c>
      <c r="K370" s="17">
        <v>-1</v>
      </c>
      <c r="L370" s="17">
        <v>-1</v>
      </c>
      <c r="M370" s="17">
        <v>-1</v>
      </c>
      <c r="N370" s="17">
        <v>0.16666666666666666</v>
      </c>
      <c r="O370" s="17">
        <v>-1</v>
      </c>
      <c r="P370" s="17">
        <v>-1</v>
      </c>
      <c r="Q370" s="17">
        <v>5.3574618336765063</v>
      </c>
      <c r="R370" s="17">
        <v>-1</v>
      </c>
      <c r="S370" s="17">
        <v>1.5653914798970936</v>
      </c>
      <c r="T370" s="17">
        <v>0.16456974944591171</v>
      </c>
      <c r="U370" s="17">
        <v>0.90466946343332388</v>
      </c>
      <c r="V370" s="17">
        <v>1.1568128027754099</v>
      </c>
      <c r="W370" s="17">
        <v>3.7044776530851995</v>
      </c>
      <c r="X370" s="17">
        <v>4.8912910720366387</v>
      </c>
      <c r="Y370" s="17">
        <v>0</v>
      </c>
      <c r="Z370" s="17">
        <v>55.077586035097269</v>
      </c>
      <c r="AA370" s="17">
        <v>1.7700006561187125</v>
      </c>
      <c r="AB370" s="17">
        <v>3.210018467872223</v>
      </c>
      <c r="AC370" s="17">
        <v>42.370641717002712</v>
      </c>
      <c r="AD370" s="17">
        <v>1.1308368292916551</v>
      </c>
      <c r="AE370" s="17">
        <v>0.11308368292916549</v>
      </c>
      <c r="AF370" s="17">
        <v>85.305972362623322</v>
      </c>
      <c r="AG370" s="17">
        <v>69.041775143276325</v>
      </c>
      <c r="AH370" s="17">
        <v>-1</v>
      </c>
      <c r="AI370" s="17">
        <v>-1</v>
      </c>
      <c r="AJ370" s="17">
        <v>-1</v>
      </c>
      <c r="AK370" s="17">
        <v>-1</v>
      </c>
      <c r="AL370" s="17">
        <v>-1</v>
      </c>
      <c r="AM370" s="17">
        <v>-1</v>
      </c>
      <c r="AN370" s="17">
        <v>-1</v>
      </c>
      <c r="AO370" s="17">
        <v>-1</v>
      </c>
      <c r="AP370" s="17">
        <v>-1</v>
      </c>
      <c r="AQ370" s="17">
        <v>-1</v>
      </c>
      <c r="AR370" s="17">
        <v>0.56541841464582754</v>
      </c>
      <c r="AS370" s="17">
        <v>6.7850209757499291</v>
      </c>
      <c r="AT370" s="17">
        <v>12.820527268474908</v>
      </c>
      <c r="AU370" s="17">
        <v>-1</v>
      </c>
      <c r="AV370" s="17">
        <v>-1</v>
      </c>
      <c r="AW370" s="17">
        <v>-1</v>
      </c>
      <c r="AX370" s="17">
        <v>-1</v>
      </c>
      <c r="AY370" s="17">
        <v>0.11308368292916549</v>
      </c>
      <c r="AZ370" s="17">
        <v>-0.61489919018347194</v>
      </c>
      <c r="BA370" s="17">
        <v>1.1277197030039852</v>
      </c>
      <c r="BB370" s="17">
        <v>-0.25115118862582947</v>
      </c>
      <c r="BC370" s="17">
        <v>0.43063836811300876</v>
      </c>
      <c r="BD370" s="17">
        <v>-8.3177271130744668</v>
      </c>
      <c r="BE370" s="17">
        <v>15.36900916435653</v>
      </c>
      <c r="BF370" s="17">
        <v>-1</v>
      </c>
      <c r="BG370" s="22">
        <v>2334.4558659149561</v>
      </c>
    </row>
    <row r="371" spans="1:59" x14ac:dyDescent="0.25">
      <c r="A371">
        <v>1027</v>
      </c>
      <c r="B371" t="s">
        <v>418</v>
      </c>
      <c r="C371" s="49">
        <v>0</v>
      </c>
      <c r="D371" s="22">
        <v>1486.4817968750001</v>
      </c>
      <c r="E371" s="17">
        <v>37.524909117243986</v>
      </c>
      <c r="F371" s="17">
        <v>-42.522795354281179</v>
      </c>
      <c r="G371" s="17">
        <v>3.6759225638920812E-2</v>
      </c>
      <c r="H371" s="17">
        <v>1.1050160174285999</v>
      </c>
      <c r="I371" s="17">
        <v>27.431444951826254</v>
      </c>
      <c r="J371" s="17">
        <v>-0.26792404934201208</v>
      </c>
      <c r="K371" s="17">
        <v>-1</v>
      </c>
      <c r="L371" s="17">
        <v>-1</v>
      </c>
      <c r="M371" s="17">
        <v>-1</v>
      </c>
      <c r="N371" s="17">
        <v>0.16666666666666666</v>
      </c>
      <c r="O371" s="17">
        <v>-1</v>
      </c>
      <c r="P371" s="17">
        <v>-1</v>
      </c>
      <c r="Q371" s="17">
        <v>1.293920588338493</v>
      </c>
      <c r="R371" s="17">
        <v>-1</v>
      </c>
      <c r="S371" s="17">
        <v>-0.49961788807919905</v>
      </c>
      <c r="T371" s="17">
        <v>-5.2474235486010212E-2</v>
      </c>
      <c r="U371" s="17">
        <v>-0.34843456783101806</v>
      </c>
      <c r="V371" s="17">
        <v>-0.6504395325102762</v>
      </c>
      <c r="W371" s="17">
        <v>-1.0013409398902304</v>
      </c>
      <c r="X371" s="17">
        <v>-2.1092887430976197</v>
      </c>
      <c r="Y371" s="17">
        <v>0</v>
      </c>
      <c r="Z371" s="17">
        <v>14.377449985328012</v>
      </c>
      <c r="AA371" s="17">
        <v>-0.49448869737223861</v>
      </c>
      <c r="AB371" s="17">
        <v>-0.40285670167536025</v>
      </c>
      <c r="AC371" s="17">
        <v>0.8321213615621339</v>
      </c>
      <c r="AD371" s="17">
        <v>-0.43554320978877259</v>
      </c>
      <c r="AE371" s="17">
        <v>-4.3554320978877258E-2</v>
      </c>
      <c r="AF371" s="17">
        <v>23.458845489950406</v>
      </c>
      <c r="AG371" s="17">
        <v>-38.820023291694902</v>
      </c>
      <c r="AH371" s="17">
        <v>-1</v>
      </c>
      <c r="AI371" s="17">
        <v>-1</v>
      </c>
      <c r="AJ371" s="17">
        <v>-1</v>
      </c>
      <c r="AK371" s="17">
        <v>-1</v>
      </c>
      <c r="AL371" s="17">
        <v>-1</v>
      </c>
      <c r="AM371" s="17">
        <v>-1</v>
      </c>
      <c r="AN371" s="17">
        <v>-1</v>
      </c>
      <c r="AO371" s="17">
        <v>-1</v>
      </c>
      <c r="AP371" s="17">
        <v>-1</v>
      </c>
      <c r="AQ371" s="17">
        <v>-1</v>
      </c>
      <c r="AR371" s="17">
        <v>-0.21777160489438629</v>
      </c>
      <c r="AS371" s="17">
        <v>-2.6132592587326355</v>
      </c>
      <c r="AT371" s="17">
        <v>0.60276296364757442</v>
      </c>
      <c r="AU371" s="17">
        <v>-1</v>
      </c>
      <c r="AV371" s="17">
        <v>-1</v>
      </c>
      <c r="AW371" s="17">
        <v>-1</v>
      </c>
      <c r="AX371" s="17">
        <v>-1</v>
      </c>
      <c r="AY371" s="17">
        <v>-4.3554320978877258E-2</v>
      </c>
      <c r="AZ371" s="17">
        <v>0.74632021224279155</v>
      </c>
      <c r="BA371" s="17">
        <v>-0.23349969942227883</v>
      </c>
      <c r="BB371" s="17">
        <v>0.28141802466151605</v>
      </c>
      <c r="BC371" s="17">
        <v>-0.10193084517433652</v>
      </c>
      <c r="BD371" s="17">
        <v>10.184795226745408</v>
      </c>
      <c r="BE371" s="17">
        <v>-3.1335131754633636</v>
      </c>
      <c r="BF371" s="17">
        <v>-1</v>
      </c>
      <c r="BG371" s="22">
        <v>268.45299762982592</v>
      </c>
    </row>
    <row r="372" spans="1:59" x14ac:dyDescent="0.25">
      <c r="A372">
        <v>1038</v>
      </c>
      <c r="B372" t="s">
        <v>419</v>
      </c>
      <c r="C372" s="49">
        <v>0</v>
      </c>
      <c r="D372" s="22">
        <v>1521.4239550781249</v>
      </c>
      <c r="E372" s="17">
        <v>68.999379914949955</v>
      </c>
      <c r="F372" s="17">
        <v>10.253150333116448</v>
      </c>
      <c r="G372" s="17">
        <v>0.42075546935305247</v>
      </c>
      <c r="H372" s="17">
        <v>4.0138343301156194</v>
      </c>
      <c r="I372" s="17">
        <v>55.53722947605403</v>
      </c>
      <c r="J372" s="17">
        <v>7.3044762496070312</v>
      </c>
      <c r="K372" s="17">
        <v>-1</v>
      </c>
      <c r="L372" s="17">
        <v>-1</v>
      </c>
      <c r="M372" s="17">
        <v>-1</v>
      </c>
      <c r="N372" s="17">
        <v>0.16666666666666666</v>
      </c>
      <c r="O372" s="17">
        <v>-1</v>
      </c>
      <c r="P372" s="17">
        <v>-1</v>
      </c>
      <c r="Q372" s="17">
        <v>3.1090476195571664</v>
      </c>
      <c r="R372" s="17">
        <v>-1</v>
      </c>
      <c r="S372" s="17">
        <v>0.42279291009685577</v>
      </c>
      <c r="T372" s="17">
        <v>4.4476276451165739E-2</v>
      </c>
      <c r="U372" s="17">
        <v>0.21130947381898757</v>
      </c>
      <c r="V372" s="17">
        <v>0.15683480481154227</v>
      </c>
      <c r="W372" s="17">
        <v>1.1006823979855032</v>
      </c>
      <c r="X372" s="17">
        <v>1.0177723323208547</v>
      </c>
      <c r="Y372" s="17">
        <v>0</v>
      </c>
      <c r="Z372" s="17">
        <v>32.55763142263212</v>
      </c>
      <c r="AA372" s="17">
        <v>0.51702701989628819</v>
      </c>
      <c r="AB372" s="17">
        <v>1.2109640976553164</v>
      </c>
      <c r="AC372" s="17">
        <v>19.386797340423907</v>
      </c>
      <c r="AD372" s="17">
        <v>0.26413684227373446</v>
      </c>
      <c r="AE372" s="17">
        <v>2.6413684227373446E-2</v>
      </c>
      <c r="AF372" s="17">
        <v>51.085091911982573</v>
      </c>
      <c r="AG372" s="17">
        <v>9.3603332384110676</v>
      </c>
      <c r="AH372" s="17">
        <v>-1</v>
      </c>
      <c r="AI372" s="17">
        <v>-1</v>
      </c>
      <c r="AJ372" s="17">
        <v>-1</v>
      </c>
      <c r="AK372" s="17">
        <v>-1</v>
      </c>
      <c r="AL372" s="17">
        <v>-1</v>
      </c>
      <c r="AM372" s="17">
        <v>-1</v>
      </c>
      <c r="AN372" s="17">
        <v>-1</v>
      </c>
      <c r="AO372" s="17">
        <v>-1</v>
      </c>
      <c r="AP372" s="17">
        <v>-1</v>
      </c>
      <c r="AQ372" s="17">
        <v>-1</v>
      </c>
      <c r="AR372" s="17">
        <v>0.13206842113686723</v>
      </c>
      <c r="AS372" s="17">
        <v>1.5848210536424068</v>
      </c>
      <c r="AT372" s="17">
        <v>6.0602673697351293</v>
      </c>
      <c r="AU372" s="17">
        <v>-1</v>
      </c>
      <c r="AV372" s="17">
        <v>-1</v>
      </c>
      <c r="AW372" s="17">
        <v>-1</v>
      </c>
      <c r="AX372" s="17">
        <v>-1</v>
      </c>
      <c r="AY372" s="17">
        <v>2.6413684227373446E-2</v>
      </c>
      <c r="AZ372" s="17">
        <v>0.13828254667266754</v>
      </c>
      <c r="BA372" s="17">
        <v>0.3745379661478454</v>
      </c>
      <c r="BB372" s="17">
        <v>4.3526806960263599E-2</v>
      </c>
      <c r="BC372" s="17">
        <v>0.13596037252691587</v>
      </c>
      <c r="BD372" s="17">
        <v>1.9199773211157056</v>
      </c>
      <c r="BE372" s="17">
        <v>5.131304730166347</v>
      </c>
      <c r="BF372" s="17">
        <v>-1</v>
      </c>
      <c r="BG372" s="22">
        <v>1405.2877524071357</v>
      </c>
    </row>
    <row r="373" spans="1:59" x14ac:dyDescent="0.25">
      <c r="A373">
        <v>1051</v>
      </c>
      <c r="B373" t="s">
        <v>420</v>
      </c>
      <c r="C373" s="49">
        <v>0</v>
      </c>
      <c r="D373" s="22">
        <v>1484.8344921875</v>
      </c>
      <c r="E373" s="17">
        <v>37.943776854945796</v>
      </c>
      <c r="F373" s="17">
        <v>-41.820443879740594</v>
      </c>
      <c r="G373" s="17">
        <v>4.1869514511585604E-2</v>
      </c>
      <c r="H373" s="17">
        <v>1.1437270780164583</v>
      </c>
      <c r="I373" s="17">
        <v>27.805481626045911</v>
      </c>
      <c r="J373" s="17">
        <v>-0.16714922765940443</v>
      </c>
      <c r="K373" s="17">
        <v>-1</v>
      </c>
      <c r="L373" s="17">
        <v>-1</v>
      </c>
      <c r="M373" s="17">
        <v>-1</v>
      </c>
      <c r="N373" s="17">
        <v>0.16666666666666666</v>
      </c>
      <c r="O373" s="17">
        <v>-1</v>
      </c>
      <c r="P373" s="17">
        <v>-1</v>
      </c>
      <c r="Q373" s="17">
        <v>1.318076614919355</v>
      </c>
      <c r="R373" s="17">
        <v>-1</v>
      </c>
      <c r="S373" s="17">
        <v>-0.48734228456716544</v>
      </c>
      <c r="T373" s="17">
        <v>-5.1184001192154605E-2</v>
      </c>
      <c r="U373" s="17">
        <v>-0.3409853966622659</v>
      </c>
      <c r="V373" s="17">
        <v>-0.63969618506681858</v>
      </c>
      <c r="W373" s="17">
        <v>-0.97336684730607248</v>
      </c>
      <c r="X373" s="17">
        <v>-2.0676732698229623</v>
      </c>
      <c r="Y373" s="17">
        <v>0</v>
      </c>
      <c r="Z373" s="17">
        <v>14.619395005423694</v>
      </c>
      <c r="AA373" s="17">
        <v>-0.48102727008199914</v>
      </c>
      <c r="AB373" s="17">
        <v>-0.38137969347984757</v>
      </c>
      <c r="AC373" s="17">
        <v>1.0790502202237491</v>
      </c>
      <c r="AD373" s="17">
        <v>-0.42623174582783241</v>
      </c>
      <c r="AE373" s="17">
        <v>-4.2623174582783238E-2</v>
      </c>
      <c r="AF373" s="17">
        <v>23.826500387609002</v>
      </c>
      <c r="AG373" s="17">
        <v>-38.178830717842224</v>
      </c>
      <c r="AH373" s="17">
        <v>-1</v>
      </c>
      <c r="AI373" s="17">
        <v>-1</v>
      </c>
      <c r="AJ373" s="17">
        <v>-1</v>
      </c>
      <c r="AK373" s="17">
        <v>-1</v>
      </c>
      <c r="AL373" s="17">
        <v>-1</v>
      </c>
      <c r="AM373" s="17">
        <v>-1</v>
      </c>
      <c r="AN373" s="17">
        <v>-1</v>
      </c>
      <c r="AO373" s="17">
        <v>-1</v>
      </c>
      <c r="AP373" s="17">
        <v>-1</v>
      </c>
      <c r="AQ373" s="17">
        <v>-1</v>
      </c>
      <c r="AR373" s="17">
        <v>-0.2131158729139162</v>
      </c>
      <c r="AS373" s="17">
        <v>-2.5573904749669945</v>
      </c>
      <c r="AT373" s="17">
        <v>0.67539238254290712</v>
      </c>
      <c r="AU373" s="17">
        <v>-1</v>
      </c>
      <c r="AV373" s="17">
        <v>-1</v>
      </c>
      <c r="AW373" s="17">
        <v>-1</v>
      </c>
      <c r="AX373" s="17">
        <v>-1</v>
      </c>
      <c r="AY373" s="17">
        <v>-4.2623174582783238E-2</v>
      </c>
      <c r="AZ373" s="17">
        <v>0.73822834111803837</v>
      </c>
      <c r="BA373" s="17">
        <v>-0.22540782829752559</v>
      </c>
      <c r="BB373" s="17">
        <v>0.27825212691479645</v>
      </c>
      <c r="BC373" s="17">
        <v>-9.8764947427616837E-2</v>
      </c>
      <c r="BD373" s="17">
        <v>10.074805590989538</v>
      </c>
      <c r="BE373" s="17">
        <v>-3.0235235397074929</v>
      </c>
      <c r="BF373" s="17">
        <v>-1</v>
      </c>
      <c r="BG373" s="22">
        <v>82.083295891019361</v>
      </c>
    </row>
    <row r="374" spans="1:59" x14ac:dyDescent="0.25">
      <c r="A374">
        <v>1058</v>
      </c>
      <c r="B374" t="s">
        <v>421</v>
      </c>
      <c r="C374" s="49">
        <v>0</v>
      </c>
      <c r="D374" s="22">
        <v>1630.0251562499998</v>
      </c>
      <c r="E374" s="17">
        <v>160.49839930677655</v>
      </c>
      <c r="F374" s="17">
        <v>163.67740673793398</v>
      </c>
      <c r="G374" s="17">
        <v>1.5370658904499102</v>
      </c>
      <c r="H374" s="17">
        <v>12.470021724352879</v>
      </c>
      <c r="I374" s="17">
        <v>137.24318538341288</v>
      </c>
      <c r="J374" s="17">
        <v>29.318101395187302</v>
      </c>
      <c r="K374" s="17">
        <v>-1</v>
      </c>
      <c r="L374" s="17">
        <v>-1</v>
      </c>
      <c r="M374" s="17">
        <v>-1</v>
      </c>
      <c r="N374" s="17">
        <v>0.16666666666666666</v>
      </c>
      <c r="O374" s="17">
        <v>-1</v>
      </c>
      <c r="P374" s="17">
        <v>-1</v>
      </c>
      <c r="Q374" s="17">
        <v>8.3857794984045473</v>
      </c>
      <c r="R374" s="17">
        <v>-1</v>
      </c>
      <c r="S374" s="17">
        <v>3.1043211890629503</v>
      </c>
      <c r="T374" s="17">
        <v>0.3263198324176011</v>
      </c>
      <c r="U374" s="17">
        <v>1.8385340028848158</v>
      </c>
      <c r="V374" s="17">
        <v>2.5036513953073767</v>
      </c>
      <c r="W374" s="17">
        <v>7.2114467501658774</v>
      </c>
      <c r="X374" s="17">
        <v>10.108410386829313</v>
      </c>
      <c r="Y374" s="17">
        <v>0</v>
      </c>
      <c r="Z374" s="17">
        <v>85.408997362041575</v>
      </c>
      <c r="AA374" s="17">
        <v>3.457591035232682</v>
      </c>
      <c r="AB374" s="17">
        <v>5.9024812819141594</v>
      </c>
      <c r="AC374" s="17">
        <v>73.326851427772453</v>
      </c>
      <c r="AD374" s="17">
        <v>2.2981675036060198</v>
      </c>
      <c r="AE374" s="17">
        <v>0.22981675036060198</v>
      </c>
      <c r="AF374" s="17">
        <v>131.39698892018069</v>
      </c>
      <c r="AG374" s="17">
        <v>149.42481294920566</v>
      </c>
      <c r="AH374" s="17">
        <v>-1</v>
      </c>
      <c r="AI374" s="17">
        <v>-1</v>
      </c>
      <c r="AJ374" s="17">
        <v>-1</v>
      </c>
      <c r="AK374" s="17">
        <v>-1</v>
      </c>
      <c r="AL374" s="17">
        <v>-1</v>
      </c>
      <c r="AM374" s="17">
        <v>-1</v>
      </c>
      <c r="AN374" s="17">
        <v>-1</v>
      </c>
      <c r="AO374" s="17">
        <v>-1</v>
      </c>
      <c r="AP374" s="17">
        <v>-1</v>
      </c>
      <c r="AQ374" s="17">
        <v>-1</v>
      </c>
      <c r="AR374" s="17">
        <v>1.1490837518030099</v>
      </c>
      <c r="AS374" s="17">
        <v>13.789005021636118</v>
      </c>
      <c r="AT374" s="17">
        <v>21.925706528126952</v>
      </c>
      <c r="AU374" s="17">
        <v>-1</v>
      </c>
      <c r="AV374" s="17">
        <v>-1</v>
      </c>
      <c r="AW374" s="17">
        <v>-1</v>
      </c>
      <c r="AX374" s="17">
        <v>-1</v>
      </c>
      <c r="AY374" s="17">
        <v>0.22981675036060198</v>
      </c>
      <c r="AZ374" s="17">
        <v>-1.6293357402412056</v>
      </c>
      <c r="BA374" s="17">
        <v>2.1421562530617191</v>
      </c>
      <c r="BB374" s="17">
        <v>-0.64804361789271359</v>
      </c>
      <c r="BC374" s="17">
        <v>0.82753079737989277</v>
      </c>
      <c r="BD374" s="17">
        <v>-22.10656592650723</v>
      </c>
      <c r="BE374" s="17">
        <v>29.157847977789309</v>
      </c>
      <c r="BF374" s="17">
        <v>-1</v>
      </c>
      <c r="BG374" s="22">
        <v>3596.3216831439977</v>
      </c>
    </row>
    <row r="375" spans="1:59" x14ac:dyDescent="0.25">
      <c r="A375">
        <v>1065</v>
      </c>
      <c r="B375" t="s">
        <v>422</v>
      </c>
      <c r="C375" s="49">
        <v>0</v>
      </c>
      <c r="D375" s="22">
        <v>1613.1356542968749</v>
      </c>
      <c r="E375" s="17">
        <v>145.20565963198936</v>
      </c>
      <c r="F375" s="17">
        <v>138.03475801238639</v>
      </c>
      <c r="G375" s="17">
        <v>1.3504907251688354</v>
      </c>
      <c r="H375" s="17">
        <v>11.056692124529437</v>
      </c>
      <c r="I375" s="17">
        <v>123.58721483994609</v>
      </c>
      <c r="J375" s="17">
        <v>25.638841869923137</v>
      </c>
      <c r="K375" s="17">
        <v>-1</v>
      </c>
      <c r="L375" s="17">
        <v>-1</v>
      </c>
      <c r="M375" s="17">
        <v>-1</v>
      </c>
      <c r="N375" s="17">
        <v>0.16666666666666666</v>
      </c>
      <c r="O375" s="17">
        <v>-1</v>
      </c>
      <c r="P375" s="17">
        <v>-1</v>
      </c>
      <c r="Q375" s="17">
        <v>7.5038499707087336</v>
      </c>
      <c r="R375" s="17">
        <v>-1</v>
      </c>
      <c r="S375" s="17">
        <v>2.6561424635052449</v>
      </c>
      <c r="T375" s="17">
        <v>0.27921375238461632</v>
      </c>
      <c r="U375" s="17">
        <v>1.5665669230096975</v>
      </c>
      <c r="V375" s="17">
        <v>2.111414894616197</v>
      </c>
      <c r="W375" s="17">
        <v>6.1901207395374858</v>
      </c>
      <c r="X375" s="17">
        <v>8.5890415217928187</v>
      </c>
      <c r="Y375" s="17">
        <v>0</v>
      </c>
      <c r="Z375" s="17">
        <v>76.575654817602214</v>
      </c>
      <c r="AA375" s="17">
        <v>2.9661182273000164</v>
      </c>
      <c r="AB375" s="17">
        <v>5.1183619388267507</v>
      </c>
      <c r="AC375" s="17">
        <v>64.311550382093174</v>
      </c>
      <c r="AD375" s="17">
        <v>1.9582086537621219</v>
      </c>
      <c r="AE375" s="17">
        <v>0.19582086537621218</v>
      </c>
      <c r="AF375" s="17">
        <v>117.97401518889711</v>
      </c>
      <c r="AG375" s="17">
        <v>126.0150579579622</v>
      </c>
      <c r="AH375" s="17">
        <v>-1</v>
      </c>
      <c r="AI375" s="17">
        <v>-1</v>
      </c>
      <c r="AJ375" s="17">
        <v>-1</v>
      </c>
      <c r="AK375" s="17">
        <v>-1</v>
      </c>
      <c r="AL375" s="17">
        <v>-1</v>
      </c>
      <c r="AM375" s="17">
        <v>-1</v>
      </c>
      <c r="AN375" s="17">
        <v>-1</v>
      </c>
      <c r="AO375" s="17">
        <v>-1</v>
      </c>
      <c r="AP375" s="17">
        <v>-1</v>
      </c>
      <c r="AQ375" s="17">
        <v>-1</v>
      </c>
      <c r="AR375" s="17">
        <v>0.97910432688106097</v>
      </c>
      <c r="AS375" s="17">
        <v>11.749251922572732</v>
      </c>
      <c r="AT375" s="17">
        <v>19.274027499344548</v>
      </c>
      <c r="AU375" s="17">
        <v>-1</v>
      </c>
      <c r="AV375" s="17">
        <v>-1</v>
      </c>
      <c r="AW375" s="17">
        <v>-1</v>
      </c>
      <c r="AX375" s="17">
        <v>-1</v>
      </c>
      <c r="AY375" s="17">
        <v>0.19582086537621218</v>
      </c>
      <c r="AZ375" s="17">
        <v>-1.3339038712895932</v>
      </c>
      <c r="BA375" s="17">
        <v>1.8467243841101064</v>
      </c>
      <c r="BB375" s="17">
        <v>-0.5324576089457882</v>
      </c>
      <c r="BC375" s="17">
        <v>0.71194478843296749</v>
      </c>
      <c r="BD375" s="17">
        <v>-18.090876210779683</v>
      </c>
      <c r="BE375" s="17">
        <v>25.142158262061759</v>
      </c>
      <c r="BF375" s="17">
        <v>-1</v>
      </c>
      <c r="BG375" s="22">
        <v>871.40505743050073</v>
      </c>
    </row>
    <row r="376" spans="1:59" x14ac:dyDescent="0.25">
      <c r="A376">
        <v>1071</v>
      </c>
      <c r="B376" t="s">
        <v>423</v>
      </c>
      <c r="C376" s="49">
        <v>0</v>
      </c>
      <c r="D376" s="22">
        <v>1559.5699023437501</v>
      </c>
      <c r="E376" s="17">
        <v>104.44021006336385</v>
      </c>
      <c r="F376" s="17">
        <v>69.67983105638065</v>
      </c>
      <c r="G376" s="17">
        <v>0.85314226748448885</v>
      </c>
      <c r="H376" s="17">
        <v>7.2892169859552327</v>
      </c>
      <c r="I376" s="17">
        <v>87.184857228501471</v>
      </c>
      <c r="J376" s="17">
        <v>15.831137572548542</v>
      </c>
      <c r="K376" s="17">
        <v>-1</v>
      </c>
      <c r="L376" s="17">
        <v>-1</v>
      </c>
      <c r="M376" s="17">
        <v>-1</v>
      </c>
      <c r="N376" s="17">
        <v>0.16666666666666666</v>
      </c>
      <c r="O376" s="17">
        <v>-1</v>
      </c>
      <c r="P376" s="17">
        <v>-1</v>
      </c>
      <c r="Q376" s="17">
        <v>5.1529138762665383</v>
      </c>
      <c r="R376" s="17">
        <v>-1</v>
      </c>
      <c r="S376" s="17">
        <v>1.4614443503492884</v>
      </c>
      <c r="T376" s="17">
        <v>0.15364432723274266</v>
      </c>
      <c r="U376" s="17">
        <v>0.84159150887548928</v>
      </c>
      <c r="V376" s="17">
        <v>1.0658404829715458</v>
      </c>
      <c r="W376" s="17">
        <v>3.467599146625028</v>
      </c>
      <c r="X376" s="17">
        <v>4.5389003331671844</v>
      </c>
      <c r="Y376" s="17">
        <v>0</v>
      </c>
      <c r="Z376" s="17">
        <v>53.028848445725117</v>
      </c>
      <c r="AA376" s="17">
        <v>1.6560122298010014</v>
      </c>
      <c r="AB376" s="17">
        <v>3.0281558530517159</v>
      </c>
      <c r="AC376" s="17">
        <v>40.27970207112471</v>
      </c>
      <c r="AD376" s="17">
        <v>1.0519893860943617</v>
      </c>
      <c r="AE376" s="17">
        <v>0.10519893860943616</v>
      </c>
      <c r="AF376" s="17">
        <v>82.192750985088594</v>
      </c>
      <c r="AG376" s="17">
        <v>63.612296464365123</v>
      </c>
      <c r="AH376" s="17">
        <v>-1</v>
      </c>
      <c r="AI376" s="17">
        <v>-1</v>
      </c>
      <c r="AJ376" s="17">
        <v>-1</v>
      </c>
      <c r="AK376" s="17">
        <v>-1</v>
      </c>
      <c r="AL376" s="17">
        <v>-1</v>
      </c>
      <c r="AM376" s="17">
        <v>-1</v>
      </c>
      <c r="AN376" s="17">
        <v>-1</v>
      </c>
      <c r="AO376" s="17">
        <v>-1</v>
      </c>
      <c r="AP376" s="17">
        <v>-1</v>
      </c>
      <c r="AQ376" s="17">
        <v>-1</v>
      </c>
      <c r="AR376" s="17">
        <v>0.52599469304718083</v>
      </c>
      <c r="AS376" s="17">
        <v>6.3119363165661699</v>
      </c>
      <c r="AT376" s="17">
        <v>12.205517211536021</v>
      </c>
      <c r="AU376" s="17">
        <v>-1</v>
      </c>
      <c r="AV376" s="17">
        <v>-1</v>
      </c>
      <c r="AW376" s="17">
        <v>-1</v>
      </c>
      <c r="AX376" s="17">
        <v>-1</v>
      </c>
      <c r="AY376" s="17">
        <v>0.10519893860943616</v>
      </c>
      <c r="AZ376" s="17">
        <v>-0.54637899276390622</v>
      </c>
      <c r="BA376" s="17">
        <v>1.0591995055844192</v>
      </c>
      <c r="BB376" s="17">
        <v>-0.22434305793874976</v>
      </c>
      <c r="BC376" s="17">
        <v>0.40383023742592911</v>
      </c>
      <c r="BD376" s="17">
        <v>-7.3863588992327891</v>
      </c>
      <c r="BE376" s="17">
        <v>14.437640950514851</v>
      </c>
      <c r="BF376" s="17">
        <v>-1</v>
      </c>
      <c r="BG376" s="22">
        <v>2813.3966274102677</v>
      </c>
    </row>
    <row r="377" spans="1:59" x14ac:dyDescent="0.25">
      <c r="A377">
        <v>1072</v>
      </c>
      <c r="B377" t="s">
        <v>424</v>
      </c>
      <c r="C377" s="49">
        <v>0</v>
      </c>
      <c r="D377" s="22">
        <v>1518.6871191406251</v>
      </c>
      <c r="E377" s="17">
        <v>129.06479324953978</v>
      </c>
      <c r="F377" s="17">
        <v>110.96998246706448</v>
      </c>
      <c r="G377" s="17">
        <v>1.1535682065667408</v>
      </c>
      <c r="H377" s="17">
        <v>9.5649800631045441</v>
      </c>
      <c r="I377" s="17">
        <v>109.17389188067511</v>
      </c>
      <c r="J377" s="17">
        <v>21.755532688798919</v>
      </c>
      <c r="K377" s="17">
        <v>-1</v>
      </c>
      <c r="L377" s="17">
        <v>-1</v>
      </c>
      <c r="M377" s="17">
        <v>-1</v>
      </c>
      <c r="N377" s="17">
        <v>0.16666666666666666</v>
      </c>
      <c r="O377" s="17">
        <v>-1</v>
      </c>
      <c r="P377" s="17">
        <v>-1</v>
      </c>
      <c r="Q377" s="17">
        <v>6.5730091293685717</v>
      </c>
      <c r="R377" s="17">
        <v>-1</v>
      </c>
      <c r="S377" s="17">
        <v>2.1831079988821407</v>
      </c>
      <c r="T377" s="17">
        <v>0.22949519575039024</v>
      </c>
      <c r="U377" s="17">
        <v>1.2795167024447966</v>
      </c>
      <c r="V377" s="17">
        <v>1.6974251790641979</v>
      </c>
      <c r="W377" s="17">
        <v>5.112152565028393</v>
      </c>
      <c r="X377" s="17">
        <v>6.9854093173788394</v>
      </c>
      <c r="Y377" s="17">
        <v>0</v>
      </c>
      <c r="Z377" s="17">
        <v>67.252420083196341</v>
      </c>
      <c r="AA377" s="17">
        <v>2.4473886149384669</v>
      </c>
      <c r="AB377" s="17">
        <v>4.2907557797070561</v>
      </c>
      <c r="AC377" s="17">
        <v>54.796265830707398</v>
      </c>
      <c r="AD377" s="17">
        <v>1.5993958780559958</v>
      </c>
      <c r="AE377" s="17">
        <v>0.15993958780559958</v>
      </c>
      <c r="AF377" s="17">
        <v>103.80661091345662</v>
      </c>
      <c r="AG377" s="17">
        <v>101.30701117269574</v>
      </c>
      <c r="AH377" s="17">
        <v>-1</v>
      </c>
      <c r="AI377" s="17">
        <v>-1</v>
      </c>
      <c r="AJ377" s="17">
        <v>-1</v>
      </c>
      <c r="AK377" s="17">
        <v>-1</v>
      </c>
      <c r="AL377" s="17">
        <v>-1</v>
      </c>
      <c r="AM377" s="17">
        <v>-1</v>
      </c>
      <c r="AN377" s="17">
        <v>-1</v>
      </c>
      <c r="AO377" s="17">
        <v>-1</v>
      </c>
      <c r="AP377" s="17">
        <v>-1</v>
      </c>
      <c r="AQ377" s="17">
        <v>-1</v>
      </c>
      <c r="AR377" s="17">
        <v>0.79969793902799791</v>
      </c>
      <c r="AS377" s="17">
        <v>9.5963752683359758</v>
      </c>
      <c r="AT377" s="17">
        <v>16.475287848836764</v>
      </c>
      <c r="AU377" s="17">
        <v>-1</v>
      </c>
      <c r="AV377" s="17">
        <v>-1</v>
      </c>
      <c r="AW377" s="17">
        <v>-1</v>
      </c>
      <c r="AX377" s="17">
        <v>-1</v>
      </c>
      <c r="AY377" s="17">
        <v>0.15993958780559958</v>
      </c>
      <c r="AZ377" s="17">
        <v>-1.0220875176948809</v>
      </c>
      <c r="BA377" s="17">
        <v>1.5349080305153942</v>
      </c>
      <c r="BB377" s="17">
        <v>-0.41046126520570536</v>
      </c>
      <c r="BC377" s="17">
        <v>0.58994844469288465</v>
      </c>
      <c r="BD377" s="17">
        <v>-13.852478610786715</v>
      </c>
      <c r="BE377" s="17">
        <v>20.903760662068784</v>
      </c>
      <c r="BF377" s="17">
        <v>-1</v>
      </c>
      <c r="BG377" s="22">
        <v>388.17624216017231</v>
      </c>
    </row>
    <row r="378" spans="1:59" x14ac:dyDescent="0.25">
      <c r="A378">
        <v>1073</v>
      </c>
      <c r="B378" t="s">
        <v>425</v>
      </c>
      <c r="C378" s="49">
        <v>0</v>
      </c>
      <c r="D378" s="22">
        <v>1542.6075976562499</v>
      </c>
      <c r="E378" s="17">
        <v>103.68922888657639</v>
      </c>
      <c r="F378" s="17">
        <v>68.420596483284001</v>
      </c>
      <c r="G378" s="17">
        <v>0.84398011340603429</v>
      </c>
      <c r="H378" s="17">
        <v>7.2198125529605459</v>
      </c>
      <c r="I378" s="17">
        <v>86.514252938688372</v>
      </c>
      <c r="J378" s="17">
        <v>15.650460028383929</v>
      </c>
      <c r="K378" s="17">
        <v>-1</v>
      </c>
      <c r="L378" s="17">
        <v>-1</v>
      </c>
      <c r="M378" s="17">
        <v>-1</v>
      </c>
      <c r="N378" s="17">
        <v>0.16666666666666666</v>
      </c>
      <c r="O378" s="17">
        <v>-1</v>
      </c>
      <c r="P378" s="17">
        <v>-1</v>
      </c>
      <c r="Q378" s="17">
        <v>5.109604927795746</v>
      </c>
      <c r="R378" s="17">
        <v>-1</v>
      </c>
      <c r="S378" s="17">
        <v>1.4394356198086564</v>
      </c>
      <c r="T378" s="17">
        <v>0.15133108708288659</v>
      </c>
      <c r="U378" s="17">
        <v>0.82823601064329277</v>
      </c>
      <c r="V378" s="17">
        <v>1.0465789094973244</v>
      </c>
      <c r="W378" s="17">
        <v>3.4174448495104386</v>
      </c>
      <c r="X378" s="17">
        <v>4.4642886257488925</v>
      </c>
      <c r="Y378" s="17">
        <v>0</v>
      </c>
      <c r="Z378" s="17">
        <v>52.59506914129306</v>
      </c>
      <c r="AA378" s="17">
        <v>1.6318774550314541</v>
      </c>
      <c r="AB378" s="17">
        <v>2.9896500732152602</v>
      </c>
      <c r="AC378" s="17">
        <v>39.836987323319285</v>
      </c>
      <c r="AD378" s="17">
        <v>1.0352950133041161</v>
      </c>
      <c r="AE378" s="17">
        <v>0.1035295013304116</v>
      </c>
      <c r="AF378" s="17">
        <v>81.533588479018761</v>
      </c>
      <c r="AG378" s="17">
        <v>62.462712692883407</v>
      </c>
      <c r="AH378" s="17">
        <v>-1</v>
      </c>
      <c r="AI378" s="17">
        <v>-1</v>
      </c>
      <c r="AJ378" s="17">
        <v>-1</v>
      </c>
      <c r="AK378" s="17">
        <v>-1</v>
      </c>
      <c r="AL378" s="17">
        <v>-1</v>
      </c>
      <c r="AM378" s="17">
        <v>-1</v>
      </c>
      <c r="AN378" s="17">
        <v>-1</v>
      </c>
      <c r="AO378" s="17">
        <v>-1</v>
      </c>
      <c r="AP378" s="17">
        <v>-1</v>
      </c>
      <c r="AQ378" s="17">
        <v>-1</v>
      </c>
      <c r="AR378" s="17">
        <v>0.51764750665205805</v>
      </c>
      <c r="AS378" s="17">
        <v>6.2117700798246949</v>
      </c>
      <c r="AT378" s="17">
        <v>12.075301103772105</v>
      </c>
      <c r="AU378" s="17">
        <v>-1</v>
      </c>
      <c r="AV378" s="17">
        <v>-1</v>
      </c>
      <c r="AW378" s="17">
        <v>-1</v>
      </c>
      <c r="AX378" s="17">
        <v>-1</v>
      </c>
      <c r="AY378" s="17">
        <v>0.1035295013304116</v>
      </c>
      <c r="AZ378" s="17">
        <v>-0.53187120819920963</v>
      </c>
      <c r="BA378" s="17">
        <v>1.0446917210197229</v>
      </c>
      <c r="BB378" s="17">
        <v>-0.21866697119006617</v>
      </c>
      <c r="BC378" s="17">
        <v>0.39815415067724552</v>
      </c>
      <c r="BD378" s="17">
        <v>-7.1891602642947792</v>
      </c>
      <c r="BE378" s="17">
        <v>14.240442315576843</v>
      </c>
      <c r="BF378" s="17">
        <v>-1</v>
      </c>
      <c r="BG378" s="22">
        <v>1061.5520859056874</v>
      </c>
    </row>
    <row r="379" spans="1:59" x14ac:dyDescent="0.25">
      <c r="A379">
        <v>1075</v>
      </c>
      <c r="B379" t="s">
        <v>426</v>
      </c>
      <c r="C379" s="49">
        <v>0</v>
      </c>
      <c r="D379" s="22">
        <v>1549.2316113281249</v>
      </c>
      <c r="E379" s="17">
        <v>100.50892540689171</v>
      </c>
      <c r="F379" s="17">
        <v>63.087908769738277</v>
      </c>
      <c r="G379" s="17">
        <v>0.8051796329176093</v>
      </c>
      <c r="H379" s="17">
        <v>6.9258941877855777</v>
      </c>
      <c r="I379" s="17">
        <v>83.674334679341996</v>
      </c>
      <c r="J379" s="17">
        <v>14.885315121735708</v>
      </c>
      <c r="K379" s="17">
        <v>-1</v>
      </c>
      <c r="L379" s="17">
        <v>-1</v>
      </c>
      <c r="M379" s="17">
        <v>-1</v>
      </c>
      <c r="N379" s="17">
        <v>0.16666666666666666</v>
      </c>
      <c r="O379" s="17">
        <v>-1</v>
      </c>
      <c r="P379" s="17">
        <v>-1</v>
      </c>
      <c r="Q379" s="17">
        <v>4.9261974020407706</v>
      </c>
      <c r="R379" s="17">
        <v>-1</v>
      </c>
      <c r="S379" s="17">
        <v>1.3462316295019523</v>
      </c>
      <c r="T379" s="17">
        <v>0.1415348286341668</v>
      </c>
      <c r="U379" s="17">
        <v>0.77167728611909747</v>
      </c>
      <c r="V379" s="17">
        <v>0.96500875695859301</v>
      </c>
      <c r="W379" s="17">
        <v>3.2050482002135792</v>
      </c>
      <c r="X379" s="17">
        <v>4.1483181592950222</v>
      </c>
      <c r="Y379" s="17">
        <v>0</v>
      </c>
      <c r="Z379" s="17">
        <v>50.758072590724495</v>
      </c>
      <c r="AA379" s="17">
        <v>1.5296699556246873</v>
      </c>
      <c r="AB379" s="17">
        <v>2.8265833155027549</v>
      </c>
      <c r="AC379" s="17">
        <v>37.962150381365149</v>
      </c>
      <c r="AD379" s="17">
        <v>0.96459660764887201</v>
      </c>
      <c r="AE379" s="17">
        <v>9.6459660764887184E-2</v>
      </c>
      <c r="AF379" s="17">
        <v>78.742124622761679</v>
      </c>
      <c r="AG379" s="17">
        <v>57.594381259768014</v>
      </c>
      <c r="AH379" s="17">
        <v>-1</v>
      </c>
      <c r="AI379" s="17">
        <v>-1</v>
      </c>
      <c r="AJ379" s="17">
        <v>-1</v>
      </c>
      <c r="AK379" s="17">
        <v>-1</v>
      </c>
      <c r="AL379" s="17">
        <v>-1</v>
      </c>
      <c r="AM379" s="17">
        <v>-1</v>
      </c>
      <c r="AN379" s="17">
        <v>-1</v>
      </c>
      <c r="AO379" s="17">
        <v>-1</v>
      </c>
      <c r="AP379" s="17">
        <v>-1</v>
      </c>
      <c r="AQ379" s="17">
        <v>-1</v>
      </c>
      <c r="AR379" s="17">
        <v>0.482298303824436</v>
      </c>
      <c r="AS379" s="17">
        <v>5.7875796458932323</v>
      </c>
      <c r="AT379" s="17">
        <v>11.5238535396612</v>
      </c>
      <c r="AU379" s="17">
        <v>-1</v>
      </c>
      <c r="AV379" s="17">
        <v>-1</v>
      </c>
      <c r="AW379" s="17">
        <v>-1</v>
      </c>
      <c r="AX379" s="17">
        <v>-1</v>
      </c>
      <c r="AY379" s="17">
        <v>9.6459660764887184E-2</v>
      </c>
      <c r="AZ379" s="17">
        <v>-0.47043270726235015</v>
      </c>
      <c r="BA379" s="17">
        <v>0.98325322008286342</v>
      </c>
      <c r="BB379" s="17">
        <v>-0.19462951326728323</v>
      </c>
      <c r="BC379" s="17">
        <v>0.37411669275446258</v>
      </c>
      <c r="BD379" s="17">
        <v>-6.3540507778423478</v>
      </c>
      <c r="BE379" s="17">
        <v>13.405332829124408</v>
      </c>
      <c r="BF379" s="17">
        <v>-1</v>
      </c>
      <c r="BG379" s="22">
        <v>3097.6892927267509</v>
      </c>
    </row>
    <row r="380" spans="1:59" x14ac:dyDescent="0.25">
      <c r="A380">
        <v>1076</v>
      </c>
      <c r="B380" t="s">
        <v>427</v>
      </c>
      <c r="C380" s="49">
        <v>0</v>
      </c>
      <c r="D380" s="22">
        <v>1524.6836523437501</v>
      </c>
      <c r="E380" s="17">
        <v>61.477902160159928</v>
      </c>
      <c r="F380" s="17">
        <v>-2.3587567590498244</v>
      </c>
      <c r="G380" s="17">
        <v>0.32899160067414585</v>
      </c>
      <c r="H380" s="17">
        <v>3.3187118490349867</v>
      </c>
      <c r="I380" s="17">
        <v>48.820769191825555</v>
      </c>
      <c r="J380" s="17">
        <v>5.4948941039697541</v>
      </c>
      <c r="K380" s="17">
        <v>-1</v>
      </c>
      <c r="L380" s="17">
        <v>-1</v>
      </c>
      <c r="M380" s="17">
        <v>-1</v>
      </c>
      <c r="N380" s="17">
        <v>0.16666666666666666</v>
      </c>
      <c r="O380" s="17">
        <v>-1</v>
      </c>
      <c r="P380" s="17">
        <v>-1</v>
      </c>
      <c r="Q380" s="17">
        <v>2.6752853594964066</v>
      </c>
      <c r="R380" s="17">
        <v>-1</v>
      </c>
      <c r="S380" s="17">
        <v>0.20236371388095037</v>
      </c>
      <c r="T380" s="17">
        <v>2.1307940324474667E-2</v>
      </c>
      <c r="U380" s="17">
        <v>7.7547022824779377E-2</v>
      </c>
      <c r="V380" s="17">
        <v>-3.6080145505000445E-2</v>
      </c>
      <c r="W380" s="17">
        <v>0.59836031360484487</v>
      </c>
      <c r="X380" s="17">
        <v>0.27049621550226399</v>
      </c>
      <c r="Y380" s="17">
        <v>0</v>
      </c>
      <c r="Z380" s="17">
        <v>28.213099908898268</v>
      </c>
      <c r="AA380" s="17">
        <v>0.27530435472568821</v>
      </c>
      <c r="AB380" s="17">
        <v>0.82530813792849367</v>
      </c>
      <c r="AC380" s="17">
        <v>14.952772586860217</v>
      </c>
      <c r="AD380" s="17">
        <v>9.6933778530974207E-2</v>
      </c>
      <c r="AE380" s="17">
        <v>9.6933778530974221E-3</v>
      </c>
      <c r="AF380" s="17">
        <v>44.483227205593053</v>
      </c>
      <c r="AG380" s="17">
        <v>-2.153362486234998</v>
      </c>
      <c r="AH380" s="17">
        <v>-1</v>
      </c>
      <c r="AI380" s="17">
        <v>-1</v>
      </c>
      <c r="AJ380" s="17">
        <v>-1</v>
      </c>
      <c r="AK380" s="17">
        <v>-1</v>
      </c>
      <c r="AL380" s="17">
        <v>-1</v>
      </c>
      <c r="AM380" s="17">
        <v>-1</v>
      </c>
      <c r="AN380" s="17">
        <v>-1</v>
      </c>
      <c r="AO380" s="17">
        <v>-1</v>
      </c>
      <c r="AP380" s="17">
        <v>-1</v>
      </c>
      <c r="AQ380" s="17">
        <v>-1</v>
      </c>
      <c r="AR380" s="17">
        <v>4.8466889265487104E-2</v>
      </c>
      <c r="AS380" s="17">
        <v>0.58160267118584508</v>
      </c>
      <c r="AT380" s="17">
        <v>4.756083472541599</v>
      </c>
      <c r="AU380" s="17">
        <v>-1</v>
      </c>
      <c r="AV380" s="17">
        <v>-1</v>
      </c>
      <c r="AW380" s="17">
        <v>-1</v>
      </c>
      <c r="AX380" s="17">
        <v>-1</v>
      </c>
      <c r="AY380" s="17">
        <v>9.6933778530974221E-3</v>
      </c>
      <c r="AZ380" s="17">
        <v>0.28358576098416849</v>
      </c>
      <c r="BA380" s="17">
        <v>0.22923475183634442</v>
      </c>
      <c r="BB380" s="17">
        <v>0.10037584863280211</v>
      </c>
      <c r="BC380" s="17">
        <v>7.9111330854377382E-2</v>
      </c>
      <c r="BD380" s="17">
        <v>3.8950270185077569</v>
      </c>
      <c r="BE380" s="17">
        <v>3.1562550327742938</v>
      </c>
      <c r="BF380" s="17">
        <v>-1</v>
      </c>
      <c r="BG380" s="22">
        <v>175.38089214788863</v>
      </c>
    </row>
    <row r="381" spans="1:59" x14ac:dyDescent="0.25">
      <c r="A381">
        <v>1080</v>
      </c>
      <c r="B381" t="s">
        <v>428</v>
      </c>
      <c r="C381" s="49">
        <v>0</v>
      </c>
      <c r="D381" s="22">
        <v>1521.24189453125</v>
      </c>
      <c r="E381" s="17">
        <v>96.554746849010087</v>
      </c>
      <c r="F381" s="17">
        <v>56.457598314312179</v>
      </c>
      <c r="G381" s="17">
        <v>0.75693768715272047</v>
      </c>
      <c r="H381" s="17">
        <v>6.5604555732739467</v>
      </c>
      <c r="I381" s="17">
        <v>80.143368543884591</v>
      </c>
      <c r="J381" s="17">
        <v>13.933984658191164</v>
      </c>
      <c r="K381" s="17">
        <v>-1</v>
      </c>
      <c r="L381" s="17">
        <v>-1</v>
      </c>
      <c r="M381" s="17">
        <v>-1</v>
      </c>
      <c r="N381" s="17">
        <v>0.16666666666666666</v>
      </c>
      <c r="O381" s="17">
        <v>-1</v>
      </c>
      <c r="P381" s="17">
        <v>-1</v>
      </c>
      <c r="Q381" s="17">
        <v>4.6981606406665541</v>
      </c>
      <c r="R381" s="17">
        <v>-1</v>
      </c>
      <c r="S381" s="17">
        <v>1.2303479654636014</v>
      </c>
      <c r="T381" s="17">
        <v>0.12935481016962855</v>
      </c>
      <c r="U381" s="17">
        <v>0.70135591672673991</v>
      </c>
      <c r="V381" s="17">
        <v>0.8635898357165972</v>
      </c>
      <c r="W381" s="17">
        <v>2.9409682840104829</v>
      </c>
      <c r="X381" s="17">
        <v>3.7554614236542996</v>
      </c>
      <c r="Y381" s="17">
        <v>0</v>
      </c>
      <c r="Z381" s="17">
        <v>48.474072834864415</v>
      </c>
      <c r="AA381" s="17">
        <v>1.4025919251189294</v>
      </c>
      <c r="AB381" s="17">
        <v>2.6238369169376718</v>
      </c>
      <c r="AC381" s="17">
        <v>35.631102390896501</v>
      </c>
      <c r="AD381" s="17">
        <v>0.87669489590842498</v>
      </c>
      <c r="AE381" s="17">
        <v>8.7669489590842489E-2</v>
      </c>
      <c r="AF381" s="17">
        <v>75.271403480574406</v>
      </c>
      <c r="AG381" s="17">
        <v>51.541420626151172</v>
      </c>
      <c r="AH381" s="17">
        <v>-1</v>
      </c>
      <c r="AI381" s="17">
        <v>-1</v>
      </c>
      <c r="AJ381" s="17">
        <v>-1</v>
      </c>
      <c r="AK381" s="17">
        <v>-1</v>
      </c>
      <c r="AL381" s="17">
        <v>-1</v>
      </c>
      <c r="AM381" s="17">
        <v>-1</v>
      </c>
      <c r="AN381" s="17">
        <v>-1</v>
      </c>
      <c r="AO381" s="17">
        <v>-1</v>
      </c>
      <c r="AP381" s="17">
        <v>-1</v>
      </c>
      <c r="AQ381" s="17">
        <v>-1</v>
      </c>
      <c r="AR381" s="17">
        <v>0.43834744795421249</v>
      </c>
      <c r="AS381" s="17">
        <v>5.2601693754505492</v>
      </c>
      <c r="AT381" s="17">
        <v>10.838220188085714</v>
      </c>
      <c r="AU381" s="17">
        <v>-1</v>
      </c>
      <c r="AV381" s="17">
        <v>-1</v>
      </c>
      <c r="AW381" s="17">
        <v>-1</v>
      </c>
      <c r="AX381" s="17">
        <v>-1</v>
      </c>
      <c r="AY381" s="17">
        <v>8.7669489590842489E-2</v>
      </c>
      <c r="AZ381" s="17">
        <v>-0.39404414730737164</v>
      </c>
      <c r="BA381" s="17">
        <v>0.90686466012788469</v>
      </c>
      <c r="BB381" s="17">
        <v>-0.16474293127553119</v>
      </c>
      <c r="BC381" s="17">
        <v>0.34423011076271059</v>
      </c>
      <c r="BD381" s="17">
        <v>-5.3157309929829584</v>
      </c>
      <c r="BE381" s="17">
        <v>12.36701304426502</v>
      </c>
      <c r="BF381" s="17">
        <v>-1</v>
      </c>
      <c r="BG381" s="22">
        <v>288.66683584019268</v>
      </c>
    </row>
    <row r="382" spans="1:59" x14ac:dyDescent="0.25">
      <c r="A382">
        <v>1085</v>
      </c>
      <c r="B382" t="s">
        <v>2916</v>
      </c>
      <c r="C382" s="49">
        <v>0</v>
      </c>
      <c r="D382" s="22">
        <v>1450</v>
      </c>
      <c r="E382" s="17">
        <v>42.510834345099084</v>
      </c>
      <c r="F382" s="17">
        <v>-34.162466733731819</v>
      </c>
      <c r="G382" s="17">
        <v>9.7588733186206644E-2</v>
      </c>
      <c r="H382" s="17">
        <v>1.5658069454695622</v>
      </c>
      <c r="I382" s="17">
        <v>31.883730774475264</v>
      </c>
      <c r="J382" s="17">
        <v>0.93163294809285269</v>
      </c>
      <c r="K382" s="17">
        <v>-1</v>
      </c>
      <c r="L382" s="17">
        <v>-1</v>
      </c>
      <c r="M382" s="17">
        <v>-1</v>
      </c>
      <c r="N382" s="17">
        <v>0.16666666666666666</v>
      </c>
      <c r="O382" s="17">
        <v>-1</v>
      </c>
      <c r="P382" s="17">
        <v>-1</v>
      </c>
      <c r="Q382" s="17">
        <v>1.5814579933319561</v>
      </c>
      <c r="R382" s="17">
        <v>-1</v>
      </c>
      <c r="S382" s="17">
        <v>-0.35349720193228051</v>
      </c>
      <c r="T382" s="17">
        <v>-3.7116137603193253E-2</v>
      </c>
      <c r="U382" s="17">
        <v>-0.25976454836216811</v>
      </c>
      <c r="V382" s="17">
        <v>-0.52255781179374472</v>
      </c>
      <c r="W382" s="17">
        <v>-0.66835579592337224</v>
      </c>
      <c r="X382" s="17">
        <v>-1.6139256024373154</v>
      </c>
      <c r="Y382" s="17">
        <v>0</v>
      </c>
      <c r="Z382" s="17">
        <v>17.257403896478259</v>
      </c>
      <c r="AA382" s="17">
        <v>-0.33425274724250115</v>
      </c>
      <c r="AB382" s="17">
        <v>-0.1472085642265627</v>
      </c>
      <c r="AC382" s="17">
        <v>3.7713995992259974</v>
      </c>
      <c r="AD382" s="17">
        <v>-0.32470568545271017</v>
      </c>
      <c r="AE382" s="17">
        <v>-3.2470568545271014E-2</v>
      </c>
      <c r="AF382" s="17">
        <v>27.835166854393844</v>
      </c>
      <c r="AG382" s="17">
        <v>-31.187689879181502</v>
      </c>
      <c r="AH382" s="17">
        <v>-1</v>
      </c>
      <c r="AI382" s="17">
        <v>-1</v>
      </c>
      <c r="AJ382" s="17">
        <v>-1</v>
      </c>
      <c r="AK382" s="17">
        <v>-1</v>
      </c>
      <c r="AL382" s="17">
        <v>-1</v>
      </c>
      <c r="AM382" s="17">
        <v>-1</v>
      </c>
      <c r="AN382" s="17">
        <v>-1</v>
      </c>
      <c r="AO382" s="17">
        <v>-1</v>
      </c>
      <c r="AP382" s="17">
        <v>-1</v>
      </c>
      <c r="AQ382" s="17">
        <v>-1</v>
      </c>
      <c r="AR382" s="17">
        <v>-0.16235284272635508</v>
      </c>
      <c r="AS382" s="17">
        <v>-1.948234112716261</v>
      </c>
      <c r="AT382" s="17">
        <v>1.4672956534688604</v>
      </c>
      <c r="AU382" s="17">
        <v>-1</v>
      </c>
      <c r="AV382" s="17">
        <v>-1</v>
      </c>
      <c r="AW382" s="17">
        <v>-1</v>
      </c>
      <c r="AX382" s="17">
        <v>-1</v>
      </c>
      <c r="AY382" s="17">
        <v>-3.2470568545271014E-2</v>
      </c>
      <c r="AZ382" s="17">
        <v>0.64999991647873501</v>
      </c>
      <c r="BA382" s="17">
        <v>-0.13717940365822218</v>
      </c>
      <c r="BB382" s="17">
        <v>0.24373326638725484</v>
      </c>
      <c r="BC382" s="17">
        <v>-6.4246086900075286E-2</v>
      </c>
      <c r="BD382" s="17">
        <v>8.8755511614786737</v>
      </c>
      <c r="BE382" s="17">
        <v>-1.8242691101966289</v>
      </c>
      <c r="BF382" s="17">
        <v>-1</v>
      </c>
      <c r="BG382" s="22">
        <v>0</v>
      </c>
    </row>
    <row r="383" spans="1:59" x14ac:dyDescent="0.25">
      <c r="A383">
        <v>1086</v>
      </c>
      <c r="B383" t="s">
        <v>429</v>
      </c>
      <c r="C383" s="49">
        <v>0</v>
      </c>
      <c r="D383" s="22">
        <v>1510.9366503906251</v>
      </c>
      <c r="E383" s="17">
        <v>73.824990120704726</v>
      </c>
      <c r="F383" s="17">
        <v>18.344665001125644</v>
      </c>
      <c r="G383" s="17">
        <v>0.47962909441090301</v>
      </c>
      <c r="H383" s="17">
        <v>4.4598092100939635</v>
      </c>
      <c r="I383" s="17">
        <v>59.84635865927585</v>
      </c>
      <c r="J383" s="17">
        <v>8.4654632730117978</v>
      </c>
      <c r="K383" s="17">
        <v>-1</v>
      </c>
      <c r="L383" s="17">
        <v>-1</v>
      </c>
      <c r="M383" s="17">
        <v>-1</v>
      </c>
      <c r="N383" s="17">
        <v>0.16666666666666666</v>
      </c>
      <c r="O383" s="17">
        <v>-1</v>
      </c>
      <c r="P383" s="17">
        <v>-1</v>
      </c>
      <c r="Q383" s="17">
        <v>3.3873396862574134</v>
      </c>
      <c r="R383" s="17">
        <v>-1</v>
      </c>
      <c r="S383" s="17">
        <v>0.56421530255535557</v>
      </c>
      <c r="T383" s="17">
        <v>5.9340557501803268E-2</v>
      </c>
      <c r="U383" s="17">
        <v>0.2971284404779459</v>
      </c>
      <c r="V383" s="17">
        <v>0.2806046786900257</v>
      </c>
      <c r="W383" s="17">
        <v>1.4229608990978124</v>
      </c>
      <c r="X383" s="17">
        <v>1.4972078067580512</v>
      </c>
      <c r="Y383" s="17">
        <v>0</v>
      </c>
      <c r="Z383" s="17">
        <v>35.344984692213458</v>
      </c>
      <c r="AA383" s="17">
        <v>0.67211082098399766</v>
      </c>
      <c r="AB383" s="17">
        <v>1.4583922488564172</v>
      </c>
      <c r="AC383" s="17">
        <v>22.231567450890516</v>
      </c>
      <c r="AD383" s="17">
        <v>0.37141055059743233</v>
      </c>
      <c r="AE383" s="17">
        <v>3.7141055059743237E-2</v>
      </c>
      <c r="AF383" s="17">
        <v>55.320699161352778</v>
      </c>
      <c r="AG383" s="17">
        <v>16.747260303298468</v>
      </c>
      <c r="AH383" s="17">
        <v>-1</v>
      </c>
      <c r="AI383" s="17">
        <v>-1</v>
      </c>
      <c r="AJ383" s="17">
        <v>-1</v>
      </c>
      <c r="AK383" s="17">
        <v>-1</v>
      </c>
      <c r="AL383" s="17">
        <v>-1</v>
      </c>
      <c r="AM383" s="17">
        <v>-1</v>
      </c>
      <c r="AN383" s="17">
        <v>-1</v>
      </c>
      <c r="AO383" s="17">
        <v>-1</v>
      </c>
      <c r="AP383" s="17">
        <v>-1</v>
      </c>
      <c r="AQ383" s="17">
        <v>-1</v>
      </c>
      <c r="AR383" s="17">
        <v>0.18570527529871617</v>
      </c>
      <c r="AS383" s="17">
        <v>2.2284633035845935</v>
      </c>
      <c r="AT383" s="17">
        <v>6.8970022946599725</v>
      </c>
      <c r="AU383" s="17">
        <v>-1</v>
      </c>
      <c r="AV383" s="17">
        <v>-1</v>
      </c>
      <c r="AW383" s="17">
        <v>-1</v>
      </c>
      <c r="AX383" s="17">
        <v>-1</v>
      </c>
      <c r="AY383" s="17">
        <v>3.7141055059743237E-2</v>
      </c>
      <c r="AZ383" s="17">
        <v>4.5059286992878145E-2</v>
      </c>
      <c r="BA383" s="17">
        <v>0.4677612258276348</v>
      </c>
      <c r="BB383" s="17">
        <v>7.0537461302063176E-3</v>
      </c>
      <c r="BC383" s="17">
        <v>0.17243343335697314</v>
      </c>
      <c r="BD383" s="17">
        <v>0.65283005467085564</v>
      </c>
      <c r="BE383" s="17">
        <v>6.3984519966111986</v>
      </c>
      <c r="BF383" s="17">
        <v>-1</v>
      </c>
      <c r="BG383" s="22">
        <v>6551.3538209073713</v>
      </c>
    </row>
    <row r="384" spans="1:59" x14ac:dyDescent="0.25">
      <c r="A384">
        <v>1089</v>
      </c>
      <c r="B384" t="s">
        <v>430</v>
      </c>
      <c r="C384" s="49">
        <v>0</v>
      </c>
      <c r="D384" s="22">
        <v>1579.73537109375</v>
      </c>
      <c r="E384" s="17">
        <v>116.26507233503868</v>
      </c>
      <c r="F384" s="17">
        <v>89.507592197208282</v>
      </c>
      <c r="G384" s="17">
        <v>0.99740848005861871</v>
      </c>
      <c r="H384" s="17">
        <v>8.3820511162547824</v>
      </c>
      <c r="I384" s="17">
        <v>97.744114385593605</v>
      </c>
      <c r="J384" s="17">
        <v>18.676065170428544</v>
      </c>
      <c r="K384" s="17">
        <v>-1</v>
      </c>
      <c r="L384" s="17">
        <v>-1</v>
      </c>
      <c r="M384" s="17">
        <v>-1</v>
      </c>
      <c r="N384" s="17">
        <v>0.16666666666666666</v>
      </c>
      <c r="O384" s="17">
        <v>-1</v>
      </c>
      <c r="P384" s="17">
        <v>-1</v>
      </c>
      <c r="Q384" s="17">
        <v>5.8348515421198197</v>
      </c>
      <c r="R384" s="17">
        <v>-1</v>
      </c>
      <c r="S384" s="17">
        <v>1.8079912618586789</v>
      </c>
      <c r="T384" s="17">
        <v>0.19006833760590611</v>
      </c>
      <c r="U384" s="17">
        <v>1.0518856308146058</v>
      </c>
      <c r="V384" s="17">
        <v>1.3691309788036103</v>
      </c>
      <c r="W384" s="17">
        <v>4.2573228761194226</v>
      </c>
      <c r="X384" s="17">
        <v>5.7137276009423728</v>
      </c>
      <c r="Y384" s="17">
        <v>0</v>
      </c>
      <c r="Z384" s="17">
        <v>59.859086925409088</v>
      </c>
      <c r="AA384" s="17">
        <v>2.0360355864830302</v>
      </c>
      <c r="AB384" s="17">
        <v>3.6344633841902647</v>
      </c>
      <c r="AC384" s="17">
        <v>47.250637002986551</v>
      </c>
      <c r="AD384" s="17">
        <v>1.3148570385182574</v>
      </c>
      <c r="AE384" s="17">
        <v>0.13148570385182573</v>
      </c>
      <c r="AF384" s="17">
        <v>92.57184714602198</v>
      </c>
      <c r="AG384" s="17">
        <v>81.713508835192883</v>
      </c>
      <c r="AH384" s="17">
        <v>-1</v>
      </c>
      <c r="AI384" s="17">
        <v>-1</v>
      </c>
      <c r="AJ384" s="17">
        <v>-1</v>
      </c>
      <c r="AK384" s="17">
        <v>-1</v>
      </c>
      <c r="AL384" s="17">
        <v>-1</v>
      </c>
      <c r="AM384" s="17">
        <v>-1</v>
      </c>
      <c r="AN384" s="17">
        <v>-1</v>
      </c>
      <c r="AO384" s="17">
        <v>-1</v>
      </c>
      <c r="AP384" s="17">
        <v>-1</v>
      </c>
      <c r="AQ384" s="17">
        <v>-1</v>
      </c>
      <c r="AR384" s="17">
        <v>0.65742851925912871</v>
      </c>
      <c r="AS384" s="17">
        <v>7.8891422311095445</v>
      </c>
      <c r="AT384" s="17">
        <v>14.255884900442407</v>
      </c>
      <c r="AU384" s="17">
        <v>-1</v>
      </c>
      <c r="AV384" s="17">
        <v>-1</v>
      </c>
      <c r="AW384" s="17">
        <v>-1</v>
      </c>
      <c r="AX384" s="17">
        <v>-1</v>
      </c>
      <c r="AY384" s="17">
        <v>0.13148570385182573</v>
      </c>
      <c r="AZ384" s="17">
        <v>-0.77481688128533754</v>
      </c>
      <c r="BA384" s="17">
        <v>1.2876373941058505</v>
      </c>
      <c r="BB384" s="17">
        <v>-0.31371805976287431</v>
      </c>
      <c r="BC384" s="17">
        <v>0.49320523925005361</v>
      </c>
      <c r="BD384" s="17">
        <v>-10.491425671051758</v>
      </c>
      <c r="BE384" s="17">
        <v>17.542707722333823</v>
      </c>
      <c r="BF384" s="17">
        <v>-1</v>
      </c>
      <c r="BG384" s="22">
        <v>2393.8568331267397</v>
      </c>
    </row>
    <row r="385" spans="1:59" x14ac:dyDescent="0.25">
      <c r="A385">
        <v>1091</v>
      </c>
      <c r="B385" t="s">
        <v>431</v>
      </c>
      <c r="C385" s="49">
        <v>0</v>
      </c>
      <c r="D385" s="22">
        <v>1568.7044238281251</v>
      </c>
      <c r="E385" s="17">
        <v>123.91023400001168</v>
      </c>
      <c r="F385" s="17">
        <v>102.3268907136236</v>
      </c>
      <c r="G385" s="17">
        <v>1.0906813227000549</v>
      </c>
      <c r="H385" s="17">
        <v>9.0886042588781404</v>
      </c>
      <c r="I385" s="17">
        <v>104.57102079458963</v>
      </c>
      <c r="J385" s="17">
        <v>20.515404260494346</v>
      </c>
      <c r="K385" s="17">
        <v>-1</v>
      </c>
      <c r="L385" s="17">
        <v>-1</v>
      </c>
      <c r="M385" s="17">
        <v>-1</v>
      </c>
      <c r="N385" s="17">
        <v>0.16666666666666666</v>
      </c>
      <c r="O385" s="17">
        <v>-1</v>
      </c>
      <c r="P385" s="17">
        <v>-1</v>
      </c>
      <c r="Q385" s="17">
        <v>6.2757466308830168</v>
      </c>
      <c r="R385" s="17">
        <v>-1</v>
      </c>
      <c r="S385" s="17">
        <v>2.0320452171705088</v>
      </c>
      <c r="T385" s="17">
        <v>0.21361765610042477</v>
      </c>
      <c r="U385" s="17">
        <v>1.1878476845350316</v>
      </c>
      <c r="V385" s="17">
        <v>1.5652182412861639</v>
      </c>
      <c r="W385" s="17">
        <v>4.7679051936075822</v>
      </c>
      <c r="X385" s="17">
        <v>6.4732919987514386</v>
      </c>
      <c r="Y385" s="17">
        <v>0</v>
      </c>
      <c r="Z385" s="17">
        <v>64.2750603370053</v>
      </c>
      <c r="AA385" s="17">
        <v>2.2817331626196444</v>
      </c>
      <c r="AB385" s="17">
        <v>4.0264611079479655</v>
      </c>
      <c r="AC385" s="17">
        <v>51.757575289933961</v>
      </c>
      <c r="AD385" s="17">
        <v>1.4848096056687894</v>
      </c>
      <c r="AE385" s="17">
        <v>0.14848096056687896</v>
      </c>
      <c r="AF385" s="17">
        <v>99.282273556375216</v>
      </c>
      <c r="AG385" s="17">
        <v>93.4165368897756</v>
      </c>
      <c r="AH385" s="17">
        <v>-1</v>
      </c>
      <c r="AI385" s="17">
        <v>-1</v>
      </c>
      <c r="AJ385" s="17">
        <v>-1</v>
      </c>
      <c r="AK385" s="17">
        <v>-1</v>
      </c>
      <c r="AL385" s="17">
        <v>-1</v>
      </c>
      <c r="AM385" s="17">
        <v>-1</v>
      </c>
      <c r="AN385" s="17">
        <v>-1</v>
      </c>
      <c r="AO385" s="17">
        <v>-1</v>
      </c>
      <c r="AP385" s="17">
        <v>-1</v>
      </c>
      <c r="AQ385" s="17">
        <v>-1</v>
      </c>
      <c r="AR385" s="17">
        <v>0.74240480283439469</v>
      </c>
      <c r="AS385" s="17">
        <v>8.9088576340127368</v>
      </c>
      <c r="AT385" s="17">
        <v>15.581514924216558</v>
      </c>
      <c r="AU385" s="17">
        <v>-1</v>
      </c>
      <c r="AV385" s="17">
        <v>-1</v>
      </c>
      <c r="AW385" s="17">
        <v>-1</v>
      </c>
      <c r="AX385" s="17">
        <v>-1</v>
      </c>
      <c r="AY385" s="17">
        <v>0.14848096056687896</v>
      </c>
      <c r="AZ385" s="17">
        <v>-0.92250947575511311</v>
      </c>
      <c r="BA385" s="17">
        <v>1.4353299885756261</v>
      </c>
      <c r="BB385" s="17">
        <v>-0.37150193259405523</v>
      </c>
      <c r="BC385" s="17">
        <v>0.55098911208123447</v>
      </c>
      <c r="BD385" s="17">
        <v>-12.498953277352541</v>
      </c>
      <c r="BE385" s="17">
        <v>19.55023532863461</v>
      </c>
      <c r="BF385" s="17">
        <v>-1</v>
      </c>
      <c r="BG385" s="22">
        <v>208.40153428001531</v>
      </c>
    </row>
    <row r="386" spans="1:59" x14ac:dyDescent="0.25">
      <c r="A386">
        <v>1094</v>
      </c>
      <c r="B386" t="s">
        <v>432</v>
      </c>
      <c r="C386" s="49">
        <v>0</v>
      </c>
      <c r="D386" s="22">
        <v>1537.42162109375</v>
      </c>
      <c r="E386" s="17">
        <v>112.2190420679801</v>
      </c>
      <c r="F386" s="17">
        <v>82.72326610015395</v>
      </c>
      <c r="G386" s="17">
        <v>0.94804592097097173</v>
      </c>
      <c r="H386" s="17">
        <v>8.0081237193447841</v>
      </c>
      <c r="I386" s="17">
        <v>94.131127352536282</v>
      </c>
      <c r="J386" s="17">
        <v>17.702636228580712</v>
      </c>
      <c r="K386" s="17">
        <v>-1</v>
      </c>
      <c r="L386" s="17">
        <v>-1</v>
      </c>
      <c r="M386" s="17">
        <v>-1</v>
      </c>
      <c r="N386" s="17">
        <v>0.16666666666666666</v>
      </c>
      <c r="O386" s="17">
        <v>-1</v>
      </c>
      <c r="P386" s="17">
        <v>-1</v>
      </c>
      <c r="Q386" s="17">
        <v>5.6015177093107154</v>
      </c>
      <c r="R386" s="17">
        <v>-1</v>
      </c>
      <c r="S386" s="17">
        <v>1.6894157333908897</v>
      </c>
      <c r="T386" s="17">
        <v>0.17760538919842317</v>
      </c>
      <c r="U386" s="17">
        <v>0.97993076463503881</v>
      </c>
      <c r="V386" s="17">
        <v>1.2653561949917786</v>
      </c>
      <c r="W386" s="17">
        <v>3.987108641167818</v>
      </c>
      <c r="X386" s="17">
        <v>5.3117451867056866</v>
      </c>
      <c r="Y386" s="17">
        <v>0</v>
      </c>
      <c r="Z386" s="17">
        <v>57.522032084083193</v>
      </c>
      <c r="AA386" s="17">
        <v>1.9060056573389244</v>
      </c>
      <c r="AB386" s="17">
        <v>3.4270073846385096</v>
      </c>
      <c r="AC386" s="17">
        <v>44.865441042474593</v>
      </c>
      <c r="AD386" s="17">
        <v>1.2249134557937984</v>
      </c>
      <c r="AE386" s="17">
        <v>0.12249134557937985</v>
      </c>
      <c r="AF386" s="17">
        <v>89.020504538637852</v>
      </c>
      <c r="AG386" s="17">
        <v>75.519943832896132</v>
      </c>
      <c r="AH386" s="17">
        <v>-1</v>
      </c>
      <c r="AI386" s="17">
        <v>-1</v>
      </c>
      <c r="AJ386" s="17">
        <v>-1</v>
      </c>
      <c r="AK386" s="17">
        <v>-1</v>
      </c>
      <c r="AL386" s="17">
        <v>-1</v>
      </c>
      <c r="AM386" s="17">
        <v>-1</v>
      </c>
      <c r="AN386" s="17">
        <v>-1</v>
      </c>
      <c r="AO386" s="17">
        <v>-1</v>
      </c>
      <c r="AP386" s="17">
        <v>-1</v>
      </c>
      <c r="AQ386" s="17">
        <v>-1</v>
      </c>
      <c r="AR386" s="17">
        <v>0.6124567278968992</v>
      </c>
      <c r="AS386" s="17">
        <v>7.34948073476279</v>
      </c>
      <c r="AT386" s="17">
        <v>13.554324955191628</v>
      </c>
      <c r="AU386" s="17">
        <v>-1</v>
      </c>
      <c r="AV386" s="17">
        <v>-1</v>
      </c>
      <c r="AW386" s="17">
        <v>-1</v>
      </c>
      <c r="AX386" s="17">
        <v>-1</v>
      </c>
      <c r="AY386" s="17">
        <v>0.12249134557937985</v>
      </c>
      <c r="AZ386" s="17">
        <v>-0.69665388962710506</v>
      </c>
      <c r="BA386" s="17">
        <v>1.2094744024476183</v>
      </c>
      <c r="BB386" s="17">
        <v>-0.28313724163655829</v>
      </c>
      <c r="BC386" s="17">
        <v>0.46262442112373758</v>
      </c>
      <c r="BD386" s="17">
        <v>-9.4289867308442918</v>
      </c>
      <c r="BE386" s="17">
        <v>16.480268782126359</v>
      </c>
      <c r="BF386" s="17">
        <v>-1</v>
      </c>
      <c r="BG386" s="22">
        <v>2276.7216382740935</v>
      </c>
    </row>
    <row r="387" spans="1:59" x14ac:dyDescent="0.25">
      <c r="A387">
        <v>1099</v>
      </c>
      <c r="B387" t="s">
        <v>433</v>
      </c>
      <c r="C387" s="49">
        <v>0</v>
      </c>
      <c r="D387" s="22">
        <v>1551.1309277343751</v>
      </c>
      <c r="E387" s="17">
        <v>52.284577027054347</v>
      </c>
      <c r="F387" s="17">
        <v>-17.773993794480162</v>
      </c>
      <c r="G387" s="17">
        <v>0.21683078497545702</v>
      </c>
      <c r="H387" s="17">
        <v>2.4690800101539203</v>
      </c>
      <c r="I387" s="17">
        <v>40.611397955278328</v>
      </c>
      <c r="J387" s="17">
        <v>3.2830844619999069</v>
      </c>
      <c r="K387" s="17">
        <v>-1</v>
      </c>
      <c r="L387" s="17">
        <v>-1</v>
      </c>
      <c r="M387" s="17">
        <v>-1</v>
      </c>
      <c r="N387" s="17">
        <v>0.16666666666666666</v>
      </c>
      <c r="O387" s="17">
        <v>-1</v>
      </c>
      <c r="P387" s="17">
        <v>-1</v>
      </c>
      <c r="Q387" s="17">
        <v>2.1451079638816029</v>
      </c>
      <c r="R387" s="17">
        <v>-1</v>
      </c>
      <c r="S387" s="17">
        <v>-6.706170167005468E-2</v>
      </c>
      <c r="T387" s="17">
        <v>-7.0101713218839699E-3</v>
      </c>
      <c r="U387" s="17">
        <v>-8.5947670994890993E-2</v>
      </c>
      <c r="V387" s="17">
        <v>-0.27187554623824317</v>
      </c>
      <c r="W387" s="17">
        <v>-1.5616140730836725E-2</v>
      </c>
      <c r="X387" s="17">
        <v>-0.64288178415249542</v>
      </c>
      <c r="Y387" s="17">
        <v>0</v>
      </c>
      <c r="Z387" s="17">
        <v>22.902881350937026</v>
      </c>
      <c r="AA387" s="17">
        <v>-2.0147566479412404E-2</v>
      </c>
      <c r="AB387" s="17">
        <v>0.35392994033552239</v>
      </c>
      <c r="AC387" s="17">
        <v>9.5331685493704725</v>
      </c>
      <c r="AD387" s="17">
        <v>-0.10743458874361375</v>
      </c>
      <c r="AE387" s="17">
        <v>-1.0743458874361374E-2</v>
      </c>
      <c r="AF387" s="17">
        <v>36.41392344517692</v>
      </c>
      <c r="AG387" s="17">
        <v>-16.226281629405928</v>
      </c>
      <c r="AH387" s="17">
        <v>-1</v>
      </c>
      <c r="AI387" s="17">
        <v>-1</v>
      </c>
      <c r="AJ387" s="17">
        <v>-1</v>
      </c>
      <c r="AK387" s="17">
        <v>-1</v>
      </c>
      <c r="AL387" s="17">
        <v>-1</v>
      </c>
      <c r="AM387" s="17">
        <v>-1</v>
      </c>
      <c r="AN387" s="17">
        <v>-1</v>
      </c>
      <c r="AO387" s="17">
        <v>-1</v>
      </c>
      <c r="AP387" s="17">
        <v>-1</v>
      </c>
      <c r="AQ387" s="17">
        <v>-1</v>
      </c>
      <c r="AR387" s="17">
        <v>-5.3717294371806876E-2</v>
      </c>
      <c r="AS387" s="17">
        <v>-0.64460753246168268</v>
      </c>
      <c r="AT387" s="17">
        <v>3.1620102077998129</v>
      </c>
      <c r="AU387" s="17">
        <v>-1</v>
      </c>
      <c r="AV387" s="17">
        <v>-1</v>
      </c>
      <c r="AW387" s="17">
        <v>-1</v>
      </c>
      <c r="AX387" s="17">
        <v>-1</v>
      </c>
      <c r="AY387" s="17">
        <v>-1.0743458874361374E-2</v>
      </c>
      <c r="AZ387" s="17">
        <v>0.46118645802807517</v>
      </c>
      <c r="BA387" s="17">
        <v>5.1634054792437628E-2</v>
      </c>
      <c r="BB387" s="17">
        <v>0.16986109350616202</v>
      </c>
      <c r="BC387" s="17">
        <v>9.626085981017482E-3</v>
      </c>
      <c r="BD387" s="17">
        <v>6.3090837523196086</v>
      </c>
      <c r="BE387" s="17">
        <v>0.74219829896244027</v>
      </c>
      <c r="BF387" s="17">
        <v>-1</v>
      </c>
      <c r="BG387" s="22">
        <v>725.67351433641579</v>
      </c>
    </row>
    <row r="388" spans="1:59" x14ac:dyDescent="0.25">
      <c r="A388">
        <v>1100</v>
      </c>
      <c r="B388" t="s">
        <v>434</v>
      </c>
      <c r="C388" s="49">
        <v>0</v>
      </c>
      <c r="D388" s="22">
        <v>1510.5382128906251</v>
      </c>
      <c r="E388" s="17">
        <v>66.809361680420636</v>
      </c>
      <c r="F388" s="17">
        <v>6.5809588563226882</v>
      </c>
      <c r="G388" s="17">
        <v>0.39403671112103139</v>
      </c>
      <c r="H388" s="17">
        <v>3.8114364824548512</v>
      </c>
      <c r="I388" s="17">
        <v>53.581607060686935</v>
      </c>
      <c r="J388" s="17">
        <v>6.7775827288091408</v>
      </c>
      <c r="K388" s="17">
        <v>-1</v>
      </c>
      <c r="L388" s="17">
        <v>-1</v>
      </c>
      <c r="M388" s="17">
        <v>-1</v>
      </c>
      <c r="N388" s="17">
        <v>0.16666666666666666</v>
      </c>
      <c r="O388" s="17">
        <v>-1</v>
      </c>
      <c r="P388" s="17">
        <v>-1</v>
      </c>
      <c r="Q388" s="17">
        <v>2.9827496645603917</v>
      </c>
      <c r="R388" s="17">
        <v>-1</v>
      </c>
      <c r="S388" s="17">
        <v>0.35861084709360608</v>
      </c>
      <c r="T388" s="17">
        <v>3.7730384189655714E-2</v>
      </c>
      <c r="U388" s="17">
        <v>0.1723620466879173</v>
      </c>
      <c r="V388" s="17">
        <v>0.10066402658415377</v>
      </c>
      <c r="W388" s="17">
        <v>0.95442197413464125</v>
      </c>
      <c r="X388" s="17">
        <v>0.80018898295593144</v>
      </c>
      <c r="Y388" s="17">
        <v>0</v>
      </c>
      <c r="Z388" s="17">
        <v>31.29264021402221</v>
      </c>
      <c r="AA388" s="17">
        <v>0.44664496710280521</v>
      </c>
      <c r="AB388" s="17">
        <v>1.0986731873327045</v>
      </c>
      <c r="AC388" s="17">
        <v>18.09574850943126</v>
      </c>
      <c r="AD388" s="17">
        <v>0.21545255835989663</v>
      </c>
      <c r="AE388" s="17">
        <v>2.1545255835989662E-2</v>
      </c>
      <c r="AF388" s="17">
        <v>49.162836131902523</v>
      </c>
      <c r="AG388" s="17">
        <v>6.0079064406665745</v>
      </c>
      <c r="AH388" s="17">
        <v>-1</v>
      </c>
      <c r="AI388" s="17">
        <v>-1</v>
      </c>
      <c r="AJ388" s="17">
        <v>-1</v>
      </c>
      <c r="AK388" s="17">
        <v>-1</v>
      </c>
      <c r="AL388" s="17">
        <v>-1</v>
      </c>
      <c r="AM388" s="17">
        <v>-1</v>
      </c>
      <c r="AN388" s="17">
        <v>-1</v>
      </c>
      <c r="AO388" s="17">
        <v>-1</v>
      </c>
      <c r="AP388" s="17">
        <v>-1</v>
      </c>
      <c r="AQ388" s="17">
        <v>-1</v>
      </c>
      <c r="AR388" s="17">
        <v>0.10772627917994831</v>
      </c>
      <c r="AS388" s="17">
        <v>1.2927153501593796</v>
      </c>
      <c r="AT388" s="17">
        <v>5.6805299552071933</v>
      </c>
      <c r="AU388" s="17">
        <v>-1</v>
      </c>
      <c r="AV388" s="17">
        <v>-1</v>
      </c>
      <c r="AW388" s="17">
        <v>-1</v>
      </c>
      <c r="AX388" s="17">
        <v>-1</v>
      </c>
      <c r="AY388" s="17">
        <v>2.1545255835989662E-2</v>
      </c>
      <c r="AZ388" s="17">
        <v>0.18059028183485071</v>
      </c>
      <c r="BA388" s="17">
        <v>0.33223023098566218</v>
      </c>
      <c r="BB388" s="17">
        <v>6.0079463490968474E-2</v>
      </c>
      <c r="BC388" s="17">
        <v>0.119407715996211</v>
      </c>
      <c r="BD388" s="17">
        <v>2.4950497992115954</v>
      </c>
      <c r="BE388" s="17">
        <v>4.5562322520704566</v>
      </c>
      <c r="BF388" s="17">
        <v>-1</v>
      </c>
      <c r="BG388" s="22">
        <v>2912.3816410470959</v>
      </c>
    </row>
    <row r="389" spans="1:59" x14ac:dyDescent="0.25">
      <c r="A389">
        <v>1102</v>
      </c>
      <c r="B389" t="s">
        <v>2917</v>
      </c>
      <c r="C389" s="49">
        <v>0</v>
      </c>
      <c r="D389" s="22">
        <v>1558.7808886718749</v>
      </c>
      <c r="E389" s="17">
        <v>20.239374481205509</v>
      </c>
      <c r="F389" s="17">
        <v>-71.506934372614978</v>
      </c>
      <c r="G389" s="17">
        <v>-0.17412852569105791</v>
      </c>
      <c r="H389" s="17">
        <v>-0.49248438272297967</v>
      </c>
      <c r="I389" s="17">
        <v>11.995966624356392</v>
      </c>
      <c r="J389" s="17">
        <v>-4.4266274152131233</v>
      </c>
      <c r="K389" s="17">
        <v>-1</v>
      </c>
      <c r="L389" s="17">
        <v>-1</v>
      </c>
      <c r="M389" s="17">
        <v>-1</v>
      </c>
      <c r="N389" s="17">
        <v>0.16666666666666666</v>
      </c>
      <c r="O389" s="17">
        <v>-1</v>
      </c>
      <c r="P389" s="17">
        <v>-1</v>
      </c>
      <c r="Q389" s="17">
        <v>0.29706693610085511</v>
      </c>
      <c r="R389" s="17">
        <v>-1</v>
      </c>
      <c r="S389" s="17">
        <v>-1.0061987263403529</v>
      </c>
      <c r="T389" s="17">
        <v>-0.10571870281455577</v>
      </c>
      <c r="U389" s="17">
        <v>-0.65584164328095829</v>
      </c>
      <c r="V389" s="17">
        <v>-1.0937883217003506</v>
      </c>
      <c r="W389" s="17">
        <v>-2.1557558130152925</v>
      </c>
      <c r="X389" s="17">
        <v>-3.8266463716202712</v>
      </c>
      <c r="Y389" s="17">
        <v>0</v>
      </c>
      <c r="Z389" s="17">
        <v>4.3930356978322394</v>
      </c>
      <c r="AA389" s="17">
        <v>-1.0500052643741147</v>
      </c>
      <c r="AB389" s="17">
        <v>-1.2891545365931409</v>
      </c>
      <c r="AC389" s="17">
        <v>-9.3579624163186583</v>
      </c>
      <c r="AD389" s="17">
        <v>-0.81980205410119777</v>
      </c>
      <c r="AE389" s="17">
        <v>-8.1980205410119786E-2</v>
      </c>
      <c r="AF389" s="17">
        <v>8.286725759614022</v>
      </c>
      <c r="AG389" s="17">
        <v>-65.280300477309396</v>
      </c>
      <c r="AH389" s="17">
        <v>-1</v>
      </c>
      <c r="AI389" s="17">
        <v>-1</v>
      </c>
      <c r="AJ389" s="17">
        <v>-1</v>
      </c>
      <c r="AK389" s="17">
        <v>-1</v>
      </c>
      <c r="AL389" s="17">
        <v>-1</v>
      </c>
      <c r="AM389" s="17">
        <v>-1</v>
      </c>
      <c r="AN389" s="17">
        <v>-1</v>
      </c>
      <c r="AO389" s="17">
        <v>-1</v>
      </c>
      <c r="AP389" s="17">
        <v>-1</v>
      </c>
      <c r="AQ389" s="17">
        <v>-1</v>
      </c>
      <c r="AR389" s="17">
        <v>-0.40990102705059889</v>
      </c>
      <c r="AS389" s="17">
        <v>-4.9188123246071864</v>
      </c>
      <c r="AT389" s="17">
        <v>-2.3944560219893418</v>
      </c>
      <c r="AU389" s="17">
        <v>-1</v>
      </c>
      <c r="AV389" s="17">
        <v>-1</v>
      </c>
      <c r="AW389" s="17">
        <v>-1</v>
      </c>
      <c r="AX389" s="17">
        <v>-1</v>
      </c>
      <c r="AY389" s="17">
        <v>-8.1980205410119786E-2</v>
      </c>
      <c r="AZ389" s="17">
        <v>1.0802497704482437</v>
      </c>
      <c r="BA389" s="17">
        <v>-0.56742925762773089</v>
      </c>
      <c r="BB389" s="17">
        <v>0.4120660317277407</v>
      </c>
      <c r="BC389" s="17">
        <v>-0.23257885224056102</v>
      </c>
      <c r="BD389" s="17">
        <v>14.723768958393526</v>
      </c>
      <c r="BE389" s="17">
        <v>-7.6724869071114874</v>
      </c>
      <c r="BF389" s="17">
        <v>-1</v>
      </c>
      <c r="BG389" s="22">
        <v>261.5782453880197</v>
      </c>
    </row>
    <row r="390" spans="1:59" x14ac:dyDescent="0.25">
      <c r="A390">
        <v>1108</v>
      </c>
      <c r="B390" t="s">
        <v>435</v>
      </c>
      <c r="C390" s="49">
        <v>0</v>
      </c>
      <c r="D390" s="22">
        <v>1559.9031933593751</v>
      </c>
      <c r="E390" s="17">
        <v>37.03278486308875</v>
      </c>
      <c r="F390" s="17">
        <v>-43.347982315348091</v>
      </c>
      <c r="G390" s="17">
        <v>3.0755189343892597E-2</v>
      </c>
      <c r="H390" s="17">
        <v>1.0595347112676543</v>
      </c>
      <c r="I390" s="17">
        <v>26.991992344812392</v>
      </c>
      <c r="J390" s="17">
        <v>-0.38632355709662125</v>
      </c>
      <c r="K390" s="17">
        <v>-1</v>
      </c>
      <c r="L390" s="17">
        <v>-1</v>
      </c>
      <c r="M390" s="17">
        <v>-1</v>
      </c>
      <c r="N390" s="17">
        <v>0.16666666666666666</v>
      </c>
      <c r="O390" s="17">
        <v>-1</v>
      </c>
      <c r="P390" s="17">
        <v>-1</v>
      </c>
      <c r="Q390" s="17">
        <v>1.2655398717197208</v>
      </c>
      <c r="R390" s="17">
        <v>-1</v>
      </c>
      <c r="S390" s="17">
        <v>-0.51404039351208519</v>
      </c>
      <c r="T390" s="17">
        <v>-5.399012112817736E-2</v>
      </c>
      <c r="U390" s="17">
        <v>-0.35718653766667691</v>
      </c>
      <c r="V390" s="17">
        <v>-0.66306180291178907</v>
      </c>
      <c r="W390" s="17">
        <v>-1.0342074708008759</v>
      </c>
      <c r="X390" s="17">
        <v>-2.1581824197960811</v>
      </c>
      <c r="Y390" s="17">
        <v>0</v>
      </c>
      <c r="Z390" s="17">
        <v>14.09319077449825</v>
      </c>
      <c r="AA390" s="17">
        <v>-0.51030441739264831</v>
      </c>
      <c r="AB390" s="17">
        <v>-0.42808986166446183</v>
      </c>
      <c r="AC390" s="17">
        <v>0.54200667986095574</v>
      </c>
      <c r="AD390" s="17">
        <v>-0.4464831720833462</v>
      </c>
      <c r="AE390" s="17">
        <v>-4.4648317208334613E-2</v>
      </c>
      <c r="AF390" s="17">
        <v>23.026890779641427</v>
      </c>
      <c r="AG390" s="17">
        <v>-39.573355164205367</v>
      </c>
      <c r="AH390" s="17">
        <v>-1</v>
      </c>
      <c r="AI390" s="17">
        <v>-1</v>
      </c>
      <c r="AJ390" s="17">
        <v>-1</v>
      </c>
      <c r="AK390" s="17">
        <v>-1</v>
      </c>
      <c r="AL390" s="17">
        <v>-1</v>
      </c>
      <c r="AM390" s="17">
        <v>-1</v>
      </c>
      <c r="AN390" s="17">
        <v>-1</v>
      </c>
      <c r="AO390" s="17">
        <v>-1</v>
      </c>
      <c r="AP390" s="17">
        <v>-1</v>
      </c>
      <c r="AQ390" s="17">
        <v>-1</v>
      </c>
      <c r="AR390" s="17">
        <v>-0.2232415860416731</v>
      </c>
      <c r="AS390" s="17">
        <v>-2.6788990325000772</v>
      </c>
      <c r="AT390" s="17">
        <v>0.51743125774989984</v>
      </c>
      <c r="AU390" s="17">
        <v>-1</v>
      </c>
      <c r="AV390" s="17">
        <v>-1</v>
      </c>
      <c r="AW390" s="17">
        <v>-1</v>
      </c>
      <c r="AX390" s="17">
        <v>-1</v>
      </c>
      <c r="AY390" s="17">
        <v>-4.4648317208334613E-2</v>
      </c>
      <c r="AZ390" s="17">
        <v>0.75582728496182838</v>
      </c>
      <c r="BA390" s="17">
        <v>-0.24300677214131561</v>
      </c>
      <c r="BB390" s="17">
        <v>0.28513761184167108</v>
      </c>
      <c r="BC390" s="17">
        <v>-0.10565043235449152</v>
      </c>
      <c r="BD390" s="17">
        <v>10.314021143637817</v>
      </c>
      <c r="BE390" s="17">
        <v>-3.2627390923557726</v>
      </c>
      <c r="BF390" s="17">
        <v>-1</v>
      </c>
      <c r="BG390" s="22">
        <v>3023.9225610647045</v>
      </c>
    </row>
    <row r="391" spans="1:59" x14ac:dyDescent="0.25">
      <c r="A391">
        <v>1111</v>
      </c>
      <c r="B391" t="s">
        <v>436</v>
      </c>
      <c r="C391" s="49">
        <v>0</v>
      </c>
      <c r="D391" s="22">
        <v>1598.37498046875</v>
      </c>
      <c r="E391" s="17">
        <v>106.525902307186</v>
      </c>
      <c r="F391" s="17">
        <v>73.177090193414571</v>
      </c>
      <c r="G391" s="17">
        <v>0.87858822310734808</v>
      </c>
      <c r="H391" s="17">
        <v>7.4819731988381299</v>
      </c>
      <c r="I391" s="17">
        <v>89.047319576652882</v>
      </c>
      <c r="J391" s="17">
        <v>16.332931444545455</v>
      </c>
      <c r="K391" s="17">
        <v>-1</v>
      </c>
      <c r="L391" s="17">
        <v>-1</v>
      </c>
      <c r="M391" s="17">
        <v>-1</v>
      </c>
      <c r="N391" s="17">
        <v>0.16666666666666666</v>
      </c>
      <c r="O391" s="17">
        <v>-1</v>
      </c>
      <c r="P391" s="17">
        <v>-1</v>
      </c>
      <c r="Q391" s="17">
        <v>5.2731953702715355</v>
      </c>
      <c r="R391" s="17">
        <v>-1</v>
      </c>
      <c r="S391" s="17">
        <v>1.5225689697190228</v>
      </c>
      <c r="T391" s="17">
        <v>0.16006886514099219</v>
      </c>
      <c r="U391" s="17">
        <v>0.87868359578295752</v>
      </c>
      <c r="V391" s="17">
        <v>1.1193354514750831</v>
      </c>
      <c r="W391" s="17">
        <v>3.6068921565160825</v>
      </c>
      <c r="X391" s="17">
        <v>4.7461186553711538</v>
      </c>
      <c r="Y391" s="17">
        <v>0</v>
      </c>
      <c r="Z391" s="17">
        <v>54.233579214949955</v>
      </c>
      <c r="AA391" s="17">
        <v>1.7230414897866828</v>
      </c>
      <c r="AB391" s="17">
        <v>3.1350975565585526</v>
      </c>
      <c r="AC391" s="17">
        <v>41.509249154679353</v>
      </c>
      <c r="AD391" s="17">
        <v>1.098354494728697</v>
      </c>
      <c r="AE391" s="17">
        <v>0.10983544947286969</v>
      </c>
      <c r="AF391" s="17">
        <v>84.023436185760858</v>
      </c>
      <c r="AG391" s="17">
        <v>66.805023565808625</v>
      </c>
      <c r="AH391" s="17">
        <v>-1</v>
      </c>
      <c r="AI391" s="17">
        <v>-1</v>
      </c>
      <c r="AJ391" s="17">
        <v>-1</v>
      </c>
      <c r="AK391" s="17">
        <v>-1</v>
      </c>
      <c r="AL391" s="17">
        <v>-1</v>
      </c>
      <c r="AM391" s="17">
        <v>-1</v>
      </c>
      <c r="AN391" s="17">
        <v>-1</v>
      </c>
      <c r="AO391" s="17">
        <v>-1</v>
      </c>
      <c r="AP391" s="17">
        <v>-1</v>
      </c>
      <c r="AQ391" s="17">
        <v>-1</v>
      </c>
      <c r="AR391" s="17">
        <v>0.54917724736434848</v>
      </c>
      <c r="AS391" s="17">
        <v>6.5901269683721813</v>
      </c>
      <c r="AT391" s="17">
        <v>12.567165058883838</v>
      </c>
      <c r="AU391" s="17">
        <v>-1</v>
      </c>
      <c r="AV391" s="17">
        <v>-1</v>
      </c>
      <c r="AW391" s="17">
        <v>-1</v>
      </c>
      <c r="AX391" s="17">
        <v>-1</v>
      </c>
      <c r="AY391" s="17">
        <v>0.10983544947286969</v>
      </c>
      <c r="AZ391" s="17">
        <v>-0.5866713125675409</v>
      </c>
      <c r="BA391" s="17">
        <v>1.0994918253880541</v>
      </c>
      <c r="BB391" s="17">
        <v>-0.24010719487442378</v>
      </c>
      <c r="BC391" s="17">
        <v>0.41959437436160307</v>
      </c>
      <c r="BD391" s="17">
        <v>-7.9340366255134374</v>
      </c>
      <c r="BE391" s="17">
        <v>14.985318676795501</v>
      </c>
      <c r="BF391" s="17">
        <v>-1</v>
      </c>
      <c r="BG391" s="22">
        <v>3377.9380128266785</v>
      </c>
    </row>
    <row r="392" spans="1:59" x14ac:dyDescent="0.25">
      <c r="A392">
        <v>1114</v>
      </c>
      <c r="B392" t="s">
        <v>437</v>
      </c>
      <c r="C392" s="49">
        <v>0</v>
      </c>
      <c r="D392" s="22">
        <v>1735.6310351562502</v>
      </c>
      <c r="E392" s="17">
        <v>190.47297854294183</v>
      </c>
      <c r="F392" s="17">
        <v>213.93835555381543</v>
      </c>
      <c r="G392" s="17">
        <v>1.9027630901765531</v>
      </c>
      <c r="H392" s="17">
        <v>15.240222550210785</v>
      </c>
      <c r="I392" s="17">
        <v>164.00961048490993</v>
      </c>
      <c r="J392" s="17">
        <v>36.529644814857861</v>
      </c>
      <c r="K392" s="17">
        <v>-1</v>
      </c>
      <c r="L392" s="17">
        <v>-1</v>
      </c>
      <c r="M392" s="17">
        <v>-1</v>
      </c>
      <c r="N392" s="17">
        <v>0.16666666666666666</v>
      </c>
      <c r="O392" s="17">
        <v>-1</v>
      </c>
      <c r="P392" s="17">
        <v>-1</v>
      </c>
      <c r="Q392" s="17">
        <v>10.114408054883249</v>
      </c>
      <c r="R392" s="17">
        <v>-1</v>
      </c>
      <c r="S392" s="17">
        <v>3.9827752141021198</v>
      </c>
      <c r="T392" s="17">
        <v>0.41865024269599965</v>
      </c>
      <c r="U392" s="17">
        <v>2.371603875171036</v>
      </c>
      <c r="V392" s="17">
        <v>3.2724556984805795</v>
      </c>
      <c r="W392" s="17">
        <v>9.2132997917114423</v>
      </c>
      <c r="X392" s="17">
        <v>13.086453785363307</v>
      </c>
      <c r="Y392" s="17">
        <v>0</v>
      </c>
      <c r="Z392" s="17">
        <v>102.72281631464018</v>
      </c>
      <c r="AA392" s="17">
        <v>4.4209037533642874</v>
      </c>
      <c r="AB392" s="17">
        <v>7.4393966992826588</v>
      </c>
      <c r="AC392" s="17">
        <v>90.997318674208287</v>
      </c>
      <c r="AD392" s="17">
        <v>2.9645048439637947</v>
      </c>
      <c r="AE392" s="17">
        <v>0.2964504843963795</v>
      </c>
      <c r="AF392" s="17">
        <v>157.70672793683752</v>
      </c>
      <c r="AG392" s="17">
        <v>195.30917185457014</v>
      </c>
      <c r="AH392" s="17">
        <v>-1</v>
      </c>
      <c r="AI392" s="17">
        <v>-1</v>
      </c>
      <c r="AJ392" s="17">
        <v>-1</v>
      </c>
      <c r="AK392" s="17">
        <v>-1</v>
      </c>
      <c r="AL392" s="17">
        <v>-1</v>
      </c>
      <c r="AM392" s="17">
        <v>-1</v>
      </c>
      <c r="AN392" s="17">
        <v>-1</v>
      </c>
      <c r="AO392" s="17">
        <v>-1</v>
      </c>
      <c r="AP392" s="17">
        <v>-1</v>
      </c>
      <c r="AQ392" s="17">
        <v>-1</v>
      </c>
      <c r="AR392" s="17">
        <v>1.4822524219818973</v>
      </c>
      <c r="AS392" s="17">
        <v>17.787029063782768</v>
      </c>
      <c r="AT392" s="17">
        <v>27.123137782917599</v>
      </c>
      <c r="AU392" s="17">
        <v>-1</v>
      </c>
      <c r="AV392" s="17">
        <v>-1</v>
      </c>
      <c r="AW392" s="17">
        <v>-1</v>
      </c>
      <c r="AX392" s="17">
        <v>-1</v>
      </c>
      <c r="AY392" s="17">
        <v>0.2964504843963795</v>
      </c>
      <c r="AZ392" s="17">
        <v>-2.2083978411529399</v>
      </c>
      <c r="BA392" s="17">
        <v>2.7212183539734531</v>
      </c>
      <c r="BB392" s="17">
        <v>-0.87459831361435725</v>
      </c>
      <c r="BC392" s="17">
        <v>1.0540854931015362</v>
      </c>
      <c r="BD392" s="17">
        <v>-29.977530327371159</v>
      </c>
      <c r="BE392" s="17">
        <v>37.028812378653242</v>
      </c>
      <c r="BF392" s="17">
        <v>-1</v>
      </c>
      <c r="BG392" s="22">
        <v>4221.5725296828905</v>
      </c>
    </row>
    <row r="393" spans="1:59" x14ac:dyDescent="0.25">
      <c r="A393">
        <v>1123</v>
      </c>
      <c r="B393" t="s">
        <v>438</v>
      </c>
      <c r="C393" s="49">
        <v>0</v>
      </c>
      <c r="D393" s="22">
        <v>1513.9239257812501</v>
      </c>
      <c r="E393" s="17">
        <v>97.19744318818195</v>
      </c>
      <c r="F393" s="17">
        <v>57.5352624093697</v>
      </c>
      <c r="G393" s="17">
        <v>0.76477873972122978</v>
      </c>
      <c r="H393" s="17">
        <v>6.6198525014350498</v>
      </c>
      <c r="I393" s="17">
        <v>80.717277631645686</v>
      </c>
      <c r="J393" s="17">
        <v>14.088610099939125</v>
      </c>
      <c r="K393" s="17">
        <v>-1</v>
      </c>
      <c r="L393" s="17">
        <v>-1</v>
      </c>
      <c r="M393" s="17">
        <v>-1</v>
      </c>
      <c r="N393" s="17">
        <v>0.16666666666666666</v>
      </c>
      <c r="O393" s="17">
        <v>-1</v>
      </c>
      <c r="P393" s="17">
        <v>-1</v>
      </c>
      <c r="Q393" s="17">
        <v>4.7352248221612658</v>
      </c>
      <c r="R393" s="17">
        <v>-1</v>
      </c>
      <c r="S393" s="17">
        <v>1.2491832318930396</v>
      </c>
      <c r="T393" s="17">
        <v>0.13133450156788404</v>
      </c>
      <c r="U393" s="17">
        <v>0.71278567034369189</v>
      </c>
      <c r="V393" s="17">
        <v>0.88007406080933337</v>
      </c>
      <c r="W393" s="17">
        <v>2.9838907754731525</v>
      </c>
      <c r="X393" s="17">
        <v>3.8193147833646335</v>
      </c>
      <c r="Y393" s="17">
        <v>0</v>
      </c>
      <c r="Z393" s="17">
        <v>48.845305003638082</v>
      </c>
      <c r="AA393" s="17">
        <v>1.4232466790203255</v>
      </c>
      <c r="AB393" s="17">
        <v>2.6567905041949627</v>
      </c>
      <c r="AC393" s="17">
        <v>36.009981591210305</v>
      </c>
      <c r="AD393" s="17">
        <v>0.89098208792961486</v>
      </c>
      <c r="AE393" s="17">
        <v>8.9098208792961486E-2</v>
      </c>
      <c r="AF393" s="17">
        <v>75.835520588519373</v>
      </c>
      <c r="AG393" s="17">
        <v>52.525244594500521</v>
      </c>
      <c r="AH393" s="17">
        <v>-1</v>
      </c>
      <c r="AI393" s="17">
        <v>-1</v>
      </c>
      <c r="AJ393" s="17">
        <v>-1</v>
      </c>
      <c r="AK393" s="17">
        <v>-1</v>
      </c>
      <c r="AL393" s="17">
        <v>-1</v>
      </c>
      <c r="AM393" s="17">
        <v>-1</v>
      </c>
      <c r="AN393" s="17">
        <v>-1</v>
      </c>
      <c r="AO393" s="17">
        <v>-1</v>
      </c>
      <c r="AP393" s="17">
        <v>-1</v>
      </c>
      <c r="AQ393" s="17">
        <v>-1</v>
      </c>
      <c r="AR393" s="17">
        <v>0.44549104396480743</v>
      </c>
      <c r="AS393" s="17">
        <v>5.3458925275776883</v>
      </c>
      <c r="AT393" s="17">
        <v>10.949660285850996</v>
      </c>
      <c r="AU393" s="17">
        <v>-1</v>
      </c>
      <c r="AV393" s="17">
        <v>-1</v>
      </c>
      <c r="AW393" s="17">
        <v>-1</v>
      </c>
      <c r="AX393" s="17">
        <v>-1</v>
      </c>
      <c r="AY393" s="17">
        <v>8.9098208792961486E-2</v>
      </c>
      <c r="AZ393" s="17">
        <v>-0.40646003776831668</v>
      </c>
      <c r="BA393" s="17">
        <v>0.91928055058882974</v>
      </c>
      <c r="BB393" s="17">
        <v>-0.16960057656273575</v>
      </c>
      <c r="BC393" s="17">
        <v>0.34908775604991515</v>
      </c>
      <c r="BD393" s="17">
        <v>-5.4844953304681034</v>
      </c>
      <c r="BE393" s="17">
        <v>12.535777381750165</v>
      </c>
      <c r="BF393" s="17">
        <v>-1</v>
      </c>
      <c r="BG393" s="22">
        <v>549.69878074982455</v>
      </c>
    </row>
    <row r="394" spans="1:59" x14ac:dyDescent="0.25">
      <c r="A394">
        <v>1124</v>
      </c>
      <c r="B394" t="s">
        <v>439</v>
      </c>
      <c r="C394" s="49">
        <v>0</v>
      </c>
      <c r="D394" s="22">
        <v>1594.691416015625</v>
      </c>
      <c r="E394" s="17">
        <v>59.705575244350683</v>
      </c>
      <c r="F394" s="17">
        <v>-5.3305693639460774</v>
      </c>
      <c r="G394" s="17">
        <v>0.3073687787154108</v>
      </c>
      <c r="H394" s="17">
        <v>3.1549163392737936</v>
      </c>
      <c r="I394" s="17">
        <v>47.238132942835648</v>
      </c>
      <c r="J394" s="17">
        <v>5.0684923718050454</v>
      </c>
      <c r="K394" s="17">
        <v>-1</v>
      </c>
      <c r="L394" s="17">
        <v>-1</v>
      </c>
      <c r="M394" s="17">
        <v>-1</v>
      </c>
      <c r="N394" s="17">
        <v>0.16666666666666666</v>
      </c>
      <c r="O394" s="17">
        <v>-1</v>
      </c>
      <c r="P394" s="17">
        <v>-1</v>
      </c>
      <c r="Q394" s="17">
        <v>2.5730755872108548</v>
      </c>
      <c r="R394" s="17">
        <v>-1</v>
      </c>
      <c r="S394" s="17">
        <v>0.1504227775091253</v>
      </c>
      <c r="T394" s="17">
        <v>1.5848658644661132E-2</v>
      </c>
      <c r="U394" s="17">
        <v>4.6027845350555985E-2</v>
      </c>
      <c r="V394" s="17">
        <v>-8.1537749722505229E-2</v>
      </c>
      <c r="W394" s="17">
        <v>0.47999541516633371</v>
      </c>
      <c r="X394" s="17">
        <v>9.4411459480011672E-2</v>
      </c>
      <c r="Y394" s="17">
        <v>0</v>
      </c>
      <c r="Z394" s="17">
        <v>27.189374201078643</v>
      </c>
      <c r="AA394" s="17">
        <v>0.21834592187382379</v>
      </c>
      <c r="AB394" s="17">
        <v>0.73443391613998887</v>
      </c>
      <c r="AC394" s="17">
        <v>13.907959097768837</v>
      </c>
      <c r="AD394" s="17">
        <v>5.7534806688194981E-2</v>
      </c>
      <c r="AE394" s="17">
        <v>5.7534806688194981E-3</v>
      </c>
      <c r="AF394" s="17">
        <v>42.927593738989536</v>
      </c>
      <c r="AG394" s="17">
        <v>-4.8663975437717326</v>
      </c>
      <c r="AH394" s="17">
        <v>-1</v>
      </c>
      <c r="AI394" s="17">
        <v>-1</v>
      </c>
      <c r="AJ394" s="17">
        <v>-1</v>
      </c>
      <c r="AK394" s="17">
        <v>-1</v>
      </c>
      <c r="AL394" s="17">
        <v>-1</v>
      </c>
      <c r="AM394" s="17">
        <v>-1</v>
      </c>
      <c r="AN394" s="17">
        <v>-1</v>
      </c>
      <c r="AO394" s="17">
        <v>-1</v>
      </c>
      <c r="AP394" s="17">
        <v>-1</v>
      </c>
      <c r="AQ394" s="17">
        <v>-1</v>
      </c>
      <c r="AR394" s="17">
        <v>2.8767403344097491E-2</v>
      </c>
      <c r="AS394" s="17">
        <v>0.34520884012916975</v>
      </c>
      <c r="AT394" s="17">
        <v>4.4487714921679204</v>
      </c>
      <c r="AU394" s="17">
        <v>-1</v>
      </c>
      <c r="AV394" s="17">
        <v>-1</v>
      </c>
      <c r="AW394" s="17">
        <v>-1</v>
      </c>
      <c r="AX394" s="17">
        <v>-1</v>
      </c>
      <c r="AY394" s="17">
        <v>5.7534806688194981E-3</v>
      </c>
      <c r="AZ394" s="17">
        <v>0.31782435160073558</v>
      </c>
      <c r="BA394" s="17">
        <v>0.19499616121977731</v>
      </c>
      <c r="BB394" s="17">
        <v>0.11377149905934705</v>
      </c>
      <c r="BC394" s="17">
        <v>6.5715680427832449E-2</v>
      </c>
      <c r="BD394" s="17">
        <v>4.3604187743391956</v>
      </c>
      <c r="BE394" s="17">
        <v>2.6908632769428547</v>
      </c>
      <c r="BF394" s="17">
        <v>-1</v>
      </c>
      <c r="BG394" s="22">
        <v>1650.9241894470831</v>
      </c>
    </row>
    <row r="395" spans="1:59" x14ac:dyDescent="0.25">
      <c r="A395">
        <v>1126</v>
      </c>
      <c r="B395" t="s">
        <v>440</v>
      </c>
      <c r="C395" s="49">
        <v>0</v>
      </c>
      <c r="D395" s="22">
        <v>1561.987529296875</v>
      </c>
      <c r="E395" s="17">
        <v>88.646700795301783</v>
      </c>
      <c r="F395" s="17">
        <v>43.19749898789658</v>
      </c>
      <c r="G395" s="17">
        <v>0.6604575906561122</v>
      </c>
      <c r="H395" s="17">
        <v>5.8296070920891392</v>
      </c>
      <c r="I395" s="17">
        <v>73.08171404231328</v>
      </c>
      <c r="J395" s="17">
        <v>12.03139856910057</v>
      </c>
      <c r="K395" s="17">
        <v>-1</v>
      </c>
      <c r="L395" s="17">
        <v>-1</v>
      </c>
      <c r="M395" s="17">
        <v>-1</v>
      </c>
      <c r="N395" s="17">
        <v>0.16666666666666666</v>
      </c>
      <c r="O395" s="17">
        <v>-1</v>
      </c>
      <c r="P395" s="17">
        <v>-1</v>
      </c>
      <c r="Q395" s="17">
        <v>4.2421050568105017</v>
      </c>
      <c r="R395" s="17">
        <v>-1</v>
      </c>
      <c r="S395" s="17">
        <v>0.99858975356871782</v>
      </c>
      <c r="T395" s="17">
        <v>0.10499573140203054</v>
      </c>
      <c r="U395" s="17">
        <v>0.5607187098898998</v>
      </c>
      <c r="V395" s="17">
        <v>0.66075997152129251</v>
      </c>
      <c r="W395" s="17">
        <v>2.4128292258915929</v>
      </c>
      <c r="X395" s="17">
        <v>2.9697788571035613</v>
      </c>
      <c r="Y395" s="17">
        <v>0</v>
      </c>
      <c r="Z395" s="17">
        <v>43.906252997796585</v>
      </c>
      <c r="AA395" s="17">
        <v>1.1484458609127501</v>
      </c>
      <c r="AB395" s="17">
        <v>2.2183600691912915</v>
      </c>
      <c r="AC395" s="17">
        <v>30.969189785739424</v>
      </c>
      <c r="AD395" s="17">
        <v>0.70089838736237475</v>
      </c>
      <c r="AE395" s="17">
        <v>7.0089838736237475E-2</v>
      </c>
      <c r="AF395" s="17">
        <v>68.330234226270449</v>
      </c>
      <c r="AG395" s="17">
        <v>39.435975525166867</v>
      </c>
      <c r="AH395" s="17">
        <v>-1</v>
      </c>
      <c r="AI395" s="17">
        <v>-1</v>
      </c>
      <c r="AJ395" s="17">
        <v>-1</v>
      </c>
      <c r="AK395" s="17">
        <v>-1</v>
      </c>
      <c r="AL395" s="17">
        <v>-1</v>
      </c>
      <c r="AM395" s="17">
        <v>-1</v>
      </c>
      <c r="AN395" s="17">
        <v>-1</v>
      </c>
      <c r="AO395" s="17">
        <v>-1</v>
      </c>
      <c r="AP395" s="17">
        <v>-1</v>
      </c>
      <c r="AQ395" s="17">
        <v>-1</v>
      </c>
      <c r="AR395" s="17">
        <v>0.35044919368118738</v>
      </c>
      <c r="AS395" s="17">
        <v>4.2053903241742479</v>
      </c>
      <c r="AT395" s="17">
        <v>9.4670074214265227</v>
      </c>
      <c r="AU395" s="17">
        <v>-1</v>
      </c>
      <c r="AV395" s="17">
        <v>-1</v>
      </c>
      <c r="AW395" s="17">
        <v>-1</v>
      </c>
      <c r="AX395" s="17">
        <v>-1</v>
      </c>
      <c r="AY395" s="17">
        <v>7.0089838736237475E-2</v>
      </c>
      <c r="AZ395" s="17">
        <v>-0.24127303663096</v>
      </c>
      <c r="BA395" s="17">
        <v>0.754093549451473</v>
      </c>
      <c r="BB395" s="17">
        <v>-0.10497211836987415</v>
      </c>
      <c r="BC395" s="17">
        <v>0.28445929785705354</v>
      </c>
      <c r="BD395" s="17">
        <v>-3.239173104422802</v>
      </c>
      <c r="BE395" s="17">
        <v>10.29045515570486</v>
      </c>
      <c r="BF395" s="17">
        <v>-1</v>
      </c>
      <c r="BG395" s="22">
        <v>1304.1300221491365</v>
      </c>
    </row>
    <row r="396" spans="1:59" x14ac:dyDescent="0.25">
      <c r="A396">
        <v>1137</v>
      </c>
      <c r="B396" t="s">
        <v>441</v>
      </c>
      <c r="C396" s="49">
        <v>0</v>
      </c>
      <c r="D396" s="22">
        <v>1542.9789941406252</v>
      </c>
      <c r="E396" s="17">
        <v>64.383098141339801</v>
      </c>
      <c r="F396" s="17">
        <v>2.5126346076056638</v>
      </c>
      <c r="G396" s="17">
        <v>0.36443570237792333</v>
      </c>
      <c r="H396" s="17">
        <v>3.587205236145937</v>
      </c>
      <c r="I396" s="17">
        <v>51.415024478038198</v>
      </c>
      <c r="J396" s="17">
        <v>6.1938512701692092</v>
      </c>
      <c r="K396" s="17">
        <v>-1</v>
      </c>
      <c r="L396" s="17">
        <v>-1</v>
      </c>
      <c r="M396" s="17">
        <v>-1</v>
      </c>
      <c r="N396" s="17">
        <v>0.16666666666666666</v>
      </c>
      <c r="O396" s="17">
        <v>-1</v>
      </c>
      <c r="P396" s="17">
        <v>-1</v>
      </c>
      <c r="Q396" s="17">
        <v>2.8428274856315916</v>
      </c>
      <c r="R396" s="17">
        <v>-1</v>
      </c>
      <c r="S396" s="17">
        <v>0.28750522939940398</v>
      </c>
      <c r="T396" s="17">
        <v>3.0256787771776129E-2</v>
      </c>
      <c r="U396" s="17">
        <v>0.1292132176511433</v>
      </c>
      <c r="V396" s="17">
        <v>3.8433900356826541E-2</v>
      </c>
      <c r="W396" s="17">
        <v>0.79238390157214411</v>
      </c>
      <c r="X396" s="17">
        <v>0.55913411914167721</v>
      </c>
      <c r="Y396" s="17">
        <v>0</v>
      </c>
      <c r="Z396" s="17">
        <v>29.891189761091319</v>
      </c>
      <c r="AA396" s="17">
        <v>0.3686705439650953</v>
      </c>
      <c r="AB396" s="17">
        <v>0.97426904439436823</v>
      </c>
      <c r="AC396" s="17">
        <v>16.66542950275705</v>
      </c>
      <c r="AD396" s="17">
        <v>0.16151652206392914</v>
      </c>
      <c r="AE396" s="17">
        <v>1.6151652206392912E-2</v>
      </c>
      <c r="AF396" s="17">
        <v>47.033219565948244</v>
      </c>
      <c r="AG396" s="17">
        <v>2.2938410604972188</v>
      </c>
      <c r="AH396" s="17">
        <v>-1</v>
      </c>
      <c r="AI396" s="17">
        <v>-1</v>
      </c>
      <c r="AJ396" s="17">
        <v>-1</v>
      </c>
      <c r="AK396" s="17">
        <v>-1</v>
      </c>
      <c r="AL396" s="17">
        <v>-1</v>
      </c>
      <c r="AM396" s="17">
        <v>-1</v>
      </c>
      <c r="AN396" s="17">
        <v>-1</v>
      </c>
      <c r="AO396" s="17">
        <v>-1</v>
      </c>
      <c r="AP396" s="17">
        <v>-1</v>
      </c>
      <c r="AQ396" s="17">
        <v>-1</v>
      </c>
      <c r="AR396" s="17">
        <v>8.0758261031964568E-2</v>
      </c>
      <c r="AS396" s="17">
        <v>0.9690991323835747</v>
      </c>
      <c r="AT396" s="17">
        <v>5.2598288720986472</v>
      </c>
      <c r="AU396" s="17">
        <v>-1</v>
      </c>
      <c r="AV396" s="17">
        <v>-1</v>
      </c>
      <c r="AW396" s="17">
        <v>-1</v>
      </c>
      <c r="AX396" s="17">
        <v>-1</v>
      </c>
      <c r="AY396" s="17">
        <v>1.6151652206392912E-2</v>
      </c>
      <c r="AZ396" s="17">
        <v>0.22746190766273092</v>
      </c>
      <c r="BA396" s="17">
        <v>0.285358605157782</v>
      </c>
      <c r="BB396" s="17">
        <v>7.8417715831597429E-2</v>
      </c>
      <c r="BC396" s="17">
        <v>0.10106946365558206</v>
      </c>
      <c r="BD396" s="17">
        <v>3.1321574560950047</v>
      </c>
      <c r="BE396" s="17">
        <v>3.9191245951870473</v>
      </c>
      <c r="BF396" s="17">
        <v>-1</v>
      </c>
      <c r="BG396" s="22">
        <v>426.35454533644992</v>
      </c>
    </row>
    <row r="397" spans="1:59" x14ac:dyDescent="0.25">
      <c r="A397">
        <v>1138</v>
      </c>
      <c r="B397" t="s">
        <v>442</v>
      </c>
      <c r="C397" s="49">
        <v>0</v>
      </c>
      <c r="D397" s="22">
        <v>1548.3704785156251</v>
      </c>
      <c r="E397" s="17">
        <v>45.287305551251066</v>
      </c>
      <c r="F397" s="17">
        <v>-29.506919241915689</v>
      </c>
      <c r="G397" s="17">
        <v>0.13146236114313839</v>
      </c>
      <c r="H397" s="17">
        <v>1.8224038026815896</v>
      </c>
      <c r="I397" s="17">
        <v>34.363038590621862</v>
      </c>
      <c r="J397" s="17">
        <v>1.5996203950182837</v>
      </c>
      <c r="K397" s="17">
        <v>-1</v>
      </c>
      <c r="L397" s="17">
        <v>-1</v>
      </c>
      <c r="M397" s="17">
        <v>-1</v>
      </c>
      <c r="N397" s="17">
        <v>0.16666666666666666</v>
      </c>
      <c r="O397" s="17">
        <v>-1</v>
      </c>
      <c r="P397" s="17">
        <v>-1</v>
      </c>
      <c r="Q397" s="17">
        <v>1.7415765850019416</v>
      </c>
      <c r="R397" s="17">
        <v>-1</v>
      </c>
      <c r="S397" s="17">
        <v>-0.27212817629115227</v>
      </c>
      <c r="T397" s="17">
        <v>-2.8563799851580227E-2</v>
      </c>
      <c r="U397" s="17">
        <v>-0.2103876033312243</v>
      </c>
      <c r="V397" s="17">
        <v>-0.45134536893981081</v>
      </c>
      <c r="W397" s="17">
        <v>-0.48292909535127515</v>
      </c>
      <c r="X397" s="17">
        <v>-1.3380768013063733</v>
      </c>
      <c r="Y397" s="17">
        <v>0</v>
      </c>
      <c r="Z397" s="17">
        <v>18.861140162854895</v>
      </c>
      <c r="AA397" s="17">
        <v>-0.24502347054975621</v>
      </c>
      <c r="AB397" s="17">
        <v>-4.8478869008181658E-3</v>
      </c>
      <c r="AC397" s="17">
        <v>5.4081713157672731</v>
      </c>
      <c r="AD397" s="17">
        <v>-0.26298450416403041</v>
      </c>
      <c r="AE397" s="17">
        <v>-2.6298450416403038E-2</v>
      </c>
      <c r="AF397" s="17">
        <v>30.272172966992947</v>
      </c>
      <c r="AG397" s="17">
        <v>-26.937535096031802</v>
      </c>
      <c r="AH397" s="17">
        <v>-1</v>
      </c>
      <c r="AI397" s="17">
        <v>-1</v>
      </c>
      <c r="AJ397" s="17">
        <v>-1</v>
      </c>
      <c r="AK397" s="17">
        <v>-1</v>
      </c>
      <c r="AL397" s="17">
        <v>-1</v>
      </c>
      <c r="AM397" s="17">
        <v>-1</v>
      </c>
      <c r="AN397" s="17">
        <v>-1</v>
      </c>
      <c r="AO397" s="17">
        <v>-1</v>
      </c>
      <c r="AP397" s="17">
        <v>-1</v>
      </c>
      <c r="AQ397" s="17">
        <v>-1</v>
      </c>
      <c r="AR397" s="17">
        <v>-0.1314922520820152</v>
      </c>
      <c r="AS397" s="17">
        <v>-1.5779070249841824</v>
      </c>
      <c r="AT397" s="17">
        <v>1.9487208675205627</v>
      </c>
      <c r="AU397" s="17">
        <v>-1</v>
      </c>
      <c r="AV397" s="17">
        <v>-1</v>
      </c>
      <c r="AW397" s="17">
        <v>-1</v>
      </c>
      <c r="AX397" s="17">
        <v>-1</v>
      </c>
      <c r="AY397" s="17">
        <v>-2.6298450416403038E-2</v>
      </c>
      <c r="AZ397" s="17">
        <v>0.59636282495901483</v>
      </c>
      <c r="BA397" s="17">
        <v>-8.3542312138501995E-2</v>
      </c>
      <c r="BB397" s="17">
        <v>0.22274806474910375</v>
      </c>
      <c r="BC397" s="17">
        <v>-4.3260885261924162E-2</v>
      </c>
      <c r="BD397" s="17">
        <v>8.1464831785233365</v>
      </c>
      <c r="BE397" s="17">
        <v>-1.0952011272412898</v>
      </c>
      <c r="BF397" s="17">
        <v>-1</v>
      </c>
      <c r="BG397" s="22">
        <v>1819.61183422566</v>
      </c>
    </row>
    <row r="398" spans="1:59" x14ac:dyDescent="0.25">
      <c r="A398">
        <v>1143</v>
      </c>
      <c r="B398" t="s">
        <v>443</v>
      </c>
      <c r="C398" s="49">
        <v>0</v>
      </c>
      <c r="D398" s="22">
        <v>1592.1891503906249</v>
      </c>
      <c r="E398" s="17">
        <v>80.967196178938465</v>
      </c>
      <c r="F398" s="17">
        <v>30.320614698269384</v>
      </c>
      <c r="G398" s="17">
        <v>0.56676575560598064</v>
      </c>
      <c r="H398" s="17">
        <v>5.1198800309412107</v>
      </c>
      <c r="I398" s="17">
        <v>66.22414037927804</v>
      </c>
      <c r="J398" s="17">
        <v>10.18379695487522</v>
      </c>
      <c r="K398" s="17">
        <v>-1</v>
      </c>
      <c r="L398" s="17">
        <v>-1</v>
      </c>
      <c r="M398" s="17">
        <v>-1</v>
      </c>
      <c r="N398" s="17">
        <v>0.16666666666666666</v>
      </c>
      <c r="O398" s="17">
        <v>-1</v>
      </c>
      <c r="P398" s="17">
        <v>-1</v>
      </c>
      <c r="Q398" s="17">
        <v>3.7992294162597595</v>
      </c>
      <c r="R398" s="17">
        <v>-1</v>
      </c>
      <c r="S398" s="17">
        <v>0.77352932194765023</v>
      </c>
      <c r="T398" s="17">
        <v>8.1340626642188288E-2</v>
      </c>
      <c r="U398" s="17">
        <v>0.42414589888186266</v>
      </c>
      <c r="V398" s="17">
        <v>0.46379186235180014</v>
      </c>
      <c r="W398" s="17">
        <v>1.8999533135157542</v>
      </c>
      <c r="X398" s="17">
        <v>2.2068024080737487</v>
      </c>
      <c r="Y398" s="17">
        <v>0</v>
      </c>
      <c r="Z398" s="17">
        <v>39.470442522334174</v>
      </c>
      <c r="AA398" s="17">
        <v>0.90164458281615767</v>
      </c>
      <c r="AB398" s="17">
        <v>1.8246014462712079</v>
      </c>
      <c r="AC398" s="17">
        <v>26.442005810173413</v>
      </c>
      <c r="AD398" s="17">
        <v>0.53018237360232823</v>
      </c>
      <c r="AE398" s="17">
        <v>5.3018237360232832E-2</v>
      </c>
      <c r="AF398" s="17">
        <v>61.589663803518505</v>
      </c>
      <c r="AG398" s="17">
        <v>27.680376113533637</v>
      </c>
      <c r="AH398" s="17">
        <v>-1</v>
      </c>
      <c r="AI398" s="17">
        <v>-1</v>
      </c>
      <c r="AJ398" s="17">
        <v>-1</v>
      </c>
      <c r="AK398" s="17">
        <v>-1</v>
      </c>
      <c r="AL398" s="17">
        <v>-1</v>
      </c>
      <c r="AM398" s="17">
        <v>-1</v>
      </c>
      <c r="AN398" s="17">
        <v>-1</v>
      </c>
      <c r="AO398" s="17">
        <v>-1</v>
      </c>
      <c r="AP398" s="17">
        <v>-1</v>
      </c>
      <c r="AQ398" s="17">
        <v>-1</v>
      </c>
      <c r="AR398" s="17">
        <v>0.26509118680116411</v>
      </c>
      <c r="AS398" s="17">
        <v>3.1810942416139696</v>
      </c>
      <c r="AT398" s="17">
        <v>8.1354225140981598</v>
      </c>
      <c r="AU398" s="17">
        <v>-1</v>
      </c>
      <c r="AV398" s="17">
        <v>-1</v>
      </c>
      <c r="AW398" s="17">
        <v>-1</v>
      </c>
      <c r="AX398" s="17">
        <v>-1</v>
      </c>
      <c r="AY398" s="17">
        <v>5.3018237360232832E-2</v>
      </c>
      <c r="AZ398" s="17">
        <v>-9.2916989926311921E-2</v>
      </c>
      <c r="BA398" s="17">
        <v>0.60573750274682492</v>
      </c>
      <c r="BB398" s="17">
        <v>-4.6928673691458325E-2</v>
      </c>
      <c r="BC398" s="17">
        <v>0.22641585317863772</v>
      </c>
      <c r="BD398" s="17">
        <v>-1.2226274516739215</v>
      </c>
      <c r="BE398" s="17">
        <v>8.273909502955977</v>
      </c>
      <c r="BF398" s="17">
        <v>-1</v>
      </c>
      <c r="BG398" s="22">
        <v>226.26793218950232</v>
      </c>
    </row>
    <row r="399" spans="1:59" x14ac:dyDescent="0.25">
      <c r="A399">
        <v>1153</v>
      </c>
      <c r="B399" t="s">
        <v>2918</v>
      </c>
      <c r="C399" s="49">
        <v>0</v>
      </c>
      <c r="D399" s="22">
        <v>1599.1702246093748</v>
      </c>
      <c r="E399" s="17">
        <v>125.04536965333679</v>
      </c>
      <c r="F399" s="17">
        <v>104.23027005787873</v>
      </c>
      <c r="G399" s="17">
        <v>1.104530255372645</v>
      </c>
      <c r="H399" s="17">
        <v>9.1935116105218952</v>
      </c>
      <c r="I399" s="17">
        <v>105.58466382875463</v>
      </c>
      <c r="J399" s="17">
        <v>20.788505009855104</v>
      </c>
      <c r="K399" s="17">
        <v>-1</v>
      </c>
      <c r="L399" s="17">
        <v>-1</v>
      </c>
      <c r="M399" s="17">
        <v>-1</v>
      </c>
      <c r="N399" s="17">
        <v>0.16666666666666666</v>
      </c>
      <c r="O399" s="17">
        <v>-1</v>
      </c>
      <c r="P399" s="17">
        <v>-1</v>
      </c>
      <c r="Q399" s="17">
        <v>6.3412096984495303</v>
      </c>
      <c r="R399" s="17">
        <v>-1</v>
      </c>
      <c r="S399" s="17">
        <v>2.065312222380904</v>
      </c>
      <c r="T399" s="17">
        <v>0.21711420361715161</v>
      </c>
      <c r="U399" s="17">
        <v>1.2080350110351972</v>
      </c>
      <c r="V399" s="17">
        <v>1.594332817610516</v>
      </c>
      <c r="W399" s="17">
        <v>4.8437152572709286</v>
      </c>
      <c r="X399" s="17">
        <v>6.5860703370957765</v>
      </c>
      <c r="Y399" s="17">
        <v>0</v>
      </c>
      <c r="Z399" s="17">
        <v>64.930733700539889</v>
      </c>
      <c r="AA399" s="17">
        <v>2.3182137618313052</v>
      </c>
      <c r="AB399" s="17">
        <v>4.0846640095685194</v>
      </c>
      <c r="AC399" s="17">
        <v>52.426754904576953</v>
      </c>
      <c r="AD399" s="17">
        <v>1.5100437637939965</v>
      </c>
      <c r="AE399" s="17">
        <v>0.15100437637939965</v>
      </c>
      <c r="AF399" s="17">
        <v>100.27862191383448</v>
      </c>
      <c r="AG399" s="17">
        <v>95.154175016839048</v>
      </c>
      <c r="AH399" s="17">
        <v>-1</v>
      </c>
      <c r="AI399" s="17">
        <v>-1</v>
      </c>
      <c r="AJ399" s="17">
        <v>-1</v>
      </c>
      <c r="AK399" s="17">
        <v>-1</v>
      </c>
      <c r="AL399" s="17">
        <v>-1</v>
      </c>
      <c r="AM399" s="17">
        <v>-1</v>
      </c>
      <c r="AN399" s="17">
        <v>-1</v>
      </c>
      <c r="AO399" s="17">
        <v>-1</v>
      </c>
      <c r="AP399" s="17">
        <v>-1</v>
      </c>
      <c r="AQ399" s="17">
        <v>-1</v>
      </c>
      <c r="AR399" s="17">
        <v>0.75502188189699826</v>
      </c>
      <c r="AS399" s="17">
        <v>9.0602625827639791</v>
      </c>
      <c r="AT399" s="17">
        <v>15.778341357593174</v>
      </c>
      <c r="AU399" s="17">
        <v>-1</v>
      </c>
      <c r="AV399" s="17">
        <v>-1</v>
      </c>
      <c r="AW399" s="17">
        <v>-1</v>
      </c>
      <c r="AX399" s="17">
        <v>-1</v>
      </c>
      <c r="AY399" s="17">
        <v>0.15100437637939965</v>
      </c>
      <c r="AZ399" s="17">
        <v>-0.94443852540266171</v>
      </c>
      <c r="BA399" s="17">
        <v>1.4572590382231749</v>
      </c>
      <c r="BB399" s="17">
        <v>-0.38008154635662561</v>
      </c>
      <c r="BC399" s="17">
        <v>0.5595687258438049</v>
      </c>
      <c r="BD399" s="17">
        <v>-12.797026262700523</v>
      </c>
      <c r="BE399" s="17">
        <v>19.848308313982592</v>
      </c>
      <c r="BF399" s="17">
        <v>-1</v>
      </c>
      <c r="BG399" s="22">
        <v>1454.9665023759603</v>
      </c>
    </row>
    <row r="400" spans="1:59" x14ac:dyDescent="0.25">
      <c r="A400">
        <v>1155</v>
      </c>
      <c r="B400" t="s">
        <v>444</v>
      </c>
      <c r="C400" s="49">
        <v>0</v>
      </c>
      <c r="D400" s="22">
        <v>1552.50265625</v>
      </c>
      <c r="E400" s="17">
        <v>122.74900692378878</v>
      </c>
      <c r="F400" s="17">
        <v>100.37976164195889</v>
      </c>
      <c r="G400" s="17">
        <v>1.0765140682850503</v>
      </c>
      <c r="H400" s="17">
        <v>8.9812855812674783</v>
      </c>
      <c r="I400" s="17">
        <v>103.53407888068783</v>
      </c>
      <c r="J400" s="17">
        <v>20.236026211037871</v>
      </c>
      <c r="K400" s="17">
        <v>-1</v>
      </c>
      <c r="L400" s="17">
        <v>-1</v>
      </c>
      <c r="M400" s="17">
        <v>-1</v>
      </c>
      <c r="N400" s="17">
        <v>0.16666666666666666</v>
      </c>
      <c r="O400" s="17">
        <v>-1</v>
      </c>
      <c r="P400" s="17">
        <v>-1</v>
      </c>
      <c r="Q400" s="17">
        <v>6.208778875682861</v>
      </c>
      <c r="R400" s="17">
        <v>-1</v>
      </c>
      <c r="S400" s="17">
        <v>1.9980135601769153</v>
      </c>
      <c r="T400" s="17">
        <v>0.21004073942281931</v>
      </c>
      <c r="U400" s="17">
        <v>1.167196346468188</v>
      </c>
      <c r="V400" s="17">
        <v>1.5354344579633854</v>
      </c>
      <c r="W400" s="17">
        <v>4.6903526135981473</v>
      </c>
      <c r="X400" s="17">
        <v>6.3579214175233245</v>
      </c>
      <c r="Y400" s="17">
        <v>0</v>
      </c>
      <c r="Z400" s="17">
        <v>63.604316130650574</v>
      </c>
      <c r="AA400" s="17">
        <v>2.2444140462326949</v>
      </c>
      <c r="AB400" s="17">
        <v>3.9669203957180699</v>
      </c>
      <c r="AC400" s="17">
        <v>51.073014387363763</v>
      </c>
      <c r="AD400" s="17">
        <v>1.4589954330852348</v>
      </c>
      <c r="AE400" s="17">
        <v>0.1458995433085235</v>
      </c>
      <c r="AF400" s="17">
        <v>98.263023842349583</v>
      </c>
      <c r="AG400" s="17">
        <v>91.638958645349334</v>
      </c>
      <c r="AH400" s="17">
        <v>-1</v>
      </c>
      <c r="AI400" s="17">
        <v>-1</v>
      </c>
      <c r="AJ400" s="17">
        <v>-1</v>
      </c>
      <c r="AK400" s="17">
        <v>-1</v>
      </c>
      <c r="AL400" s="17">
        <v>-1</v>
      </c>
      <c r="AM400" s="17">
        <v>-1</v>
      </c>
      <c r="AN400" s="17">
        <v>-1</v>
      </c>
      <c r="AO400" s="17">
        <v>-1</v>
      </c>
      <c r="AP400" s="17">
        <v>-1</v>
      </c>
      <c r="AQ400" s="17">
        <v>-1</v>
      </c>
      <c r="AR400" s="17">
        <v>0.72949771654261741</v>
      </c>
      <c r="AS400" s="17">
        <v>8.7539725985114103</v>
      </c>
      <c r="AT400" s="17">
        <v>15.380164378064832</v>
      </c>
      <c r="AU400" s="17">
        <v>-1</v>
      </c>
      <c r="AV400" s="17">
        <v>-1</v>
      </c>
      <c r="AW400" s="17">
        <v>-1</v>
      </c>
      <c r="AX400" s="17">
        <v>-1</v>
      </c>
      <c r="AY400" s="17">
        <v>0.1458995433085235</v>
      </c>
      <c r="AZ400" s="17">
        <v>-0.90007638052814398</v>
      </c>
      <c r="BA400" s="17">
        <v>1.4128968933486572</v>
      </c>
      <c r="BB400" s="17">
        <v>-0.36272511391564666</v>
      </c>
      <c r="BC400" s="17">
        <v>0.54221229340282595</v>
      </c>
      <c r="BD400" s="17">
        <v>-12.194028997806956</v>
      </c>
      <c r="BE400" s="17">
        <v>19.245311049089025</v>
      </c>
      <c r="BF400" s="17">
        <v>-1</v>
      </c>
      <c r="BG400" s="22">
        <v>648.71403803544399</v>
      </c>
    </row>
    <row r="401" spans="1:59" x14ac:dyDescent="0.25">
      <c r="A401">
        <v>1156</v>
      </c>
      <c r="B401" t="s">
        <v>445</v>
      </c>
      <c r="C401" s="49">
        <v>0</v>
      </c>
      <c r="D401" s="22">
        <v>1549.5377734374999</v>
      </c>
      <c r="E401" s="17">
        <v>110.86339986210709</v>
      </c>
      <c r="F401" s="17">
        <v>80.45014449984059</v>
      </c>
      <c r="G401" s="17">
        <v>0.93150675441210073</v>
      </c>
      <c r="H401" s="17">
        <v>7.8828375183713195</v>
      </c>
      <c r="I401" s="17">
        <v>92.92057839763558</v>
      </c>
      <c r="J401" s="17">
        <v>17.376484106405272</v>
      </c>
      <c r="K401" s="17">
        <v>-1</v>
      </c>
      <c r="L401" s="17">
        <v>-1</v>
      </c>
      <c r="M401" s="17">
        <v>-1</v>
      </c>
      <c r="N401" s="17">
        <v>0.16666666666666666</v>
      </c>
      <c r="O401" s="17">
        <v>-1</v>
      </c>
      <c r="P401" s="17">
        <v>-1</v>
      </c>
      <c r="Q401" s="17">
        <v>5.5233380687901077</v>
      </c>
      <c r="R401" s="17">
        <v>-1</v>
      </c>
      <c r="S401" s="17">
        <v>1.6496864233352104</v>
      </c>
      <c r="T401" s="17">
        <v>0.17342961745287849</v>
      </c>
      <c r="U401" s="17">
        <v>0.95582193522139236</v>
      </c>
      <c r="V401" s="17">
        <v>1.2305859467348521</v>
      </c>
      <c r="W401" s="17">
        <v>3.8965720417482621</v>
      </c>
      <c r="X401" s="17">
        <v>5.1770590151278979</v>
      </c>
      <c r="Y401" s="17">
        <v>0</v>
      </c>
      <c r="Z401" s="17">
        <v>56.738990442962582</v>
      </c>
      <c r="AA401" s="17">
        <v>1.8624384943817929</v>
      </c>
      <c r="AB401" s="17">
        <v>3.3574982385642307</v>
      </c>
      <c r="AC401" s="17">
        <v>44.06626948420088</v>
      </c>
      <c r="AD401" s="17">
        <v>1.1947774190267404</v>
      </c>
      <c r="AE401" s="17">
        <v>0.11947774190267405</v>
      </c>
      <c r="AF401" s="17">
        <v>87.830609849692507</v>
      </c>
      <c r="AG401" s="17">
        <v>73.444759623254669</v>
      </c>
      <c r="AH401" s="17">
        <v>-1</v>
      </c>
      <c r="AI401" s="17">
        <v>-1</v>
      </c>
      <c r="AJ401" s="17">
        <v>-1</v>
      </c>
      <c r="AK401" s="17">
        <v>-1</v>
      </c>
      <c r="AL401" s="17">
        <v>-1</v>
      </c>
      <c r="AM401" s="17">
        <v>-1</v>
      </c>
      <c r="AN401" s="17">
        <v>-1</v>
      </c>
      <c r="AO401" s="17">
        <v>-1</v>
      </c>
      <c r="AP401" s="17">
        <v>-1</v>
      </c>
      <c r="AQ401" s="17">
        <v>-1</v>
      </c>
      <c r="AR401" s="17">
        <v>0.5973887095133702</v>
      </c>
      <c r="AS401" s="17">
        <v>7.1686645141604419</v>
      </c>
      <c r="AT401" s="17">
        <v>13.319263868408576</v>
      </c>
      <c r="AU401" s="17">
        <v>-1</v>
      </c>
      <c r="AV401" s="17">
        <v>-1</v>
      </c>
      <c r="AW401" s="17">
        <v>-1</v>
      </c>
      <c r="AX401" s="17">
        <v>-1</v>
      </c>
      <c r="AY401" s="17">
        <v>0.11947774190267405</v>
      </c>
      <c r="AZ401" s="17">
        <v>-0.67046499744508181</v>
      </c>
      <c r="BA401" s="17">
        <v>1.183285510265595</v>
      </c>
      <c r="BB401" s="17">
        <v>-0.27289098913575854</v>
      </c>
      <c r="BC401" s="17">
        <v>0.45237816862293789</v>
      </c>
      <c r="BD401" s="17">
        <v>-9.0730113739037961</v>
      </c>
      <c r="BE401" s="17">
        <v>16.124293425185861</v>
      </c>
      <c r="BF401" s="17">
        <v>-1</v>
      </c>
      <c r="BG401" s="22">
        <v>1769.2496472472512</v>
      </c>
    </row>
    <row r="402" spans="1:59" x14ac:dyDescent="0.25">
      <c r="A402">
        <v>1157</v>
      </c>
      <c r="B402" t="s">
        <v>446</v>
      </c>
      <c r="C402" s="49">
        <v>0</v>
      </c>
      <c r="D402" s="22">
        <v>1507.6360449218751</v>
      </c>
      <c r="E402" s="17">
        <v>-12.206592747328344</v>
      </c>
      <c r="F402" s="17">
        <v>-125.91187147970663</v>
      </c>
      <c r="G402" s="17">
        <v>-0.56997726353026268</v>
      </c>
      <c r="H402" s="17">
        <v>-3.4910867819118829</v>
      </c>
      <c r="I402" s="17">
        <v>-16.977335880599277</v>
      </c>
      <c r="J402" s="17">
        <v>-12.232758724621767</v>
      </c>
      <c r="K402" s="17">
        <v>-1</v>
      </c>
      <c r="L402" s="17">
        <v>-1</v>
      </c>
      <c r="M402" s="17">
        <v>-1</v>
      </c>
      <c r="N402" s="17">
        <v>0.16666666666666666</v>
      </c>
      <c r="O402" s="17">
        <v>-1</v>
      </c>
      <c r="P402" s="17">
        <v>-1</v>
      </c>
      <c r="Q402" s="17">
        <v>-1.5740861183562038</v>
      </c>
      <c r="R402" s="17">
        <v>-1</v>
      </c>
      <c r="S402" s="17">
        <v>-1.9570808149137808</v>
      </c>
      <c r="T402" s="17">
        <v>-0.20566170593353003</v>
      </c>
      <c r="U402" s="17">
        <v>-1.2328628408245519</v>
      </c>
      <c r="V402" s="17">
        <v>-1.9259801276095758</v>
      </c>
      <c r="W402" s="17">
        <v>-4.3226605648912262</v>
      </c>
      <c r="X402" s="17">
        <v>-7.0502278522037871</v>
      </c>
      <c r="Y402" s="17">
        <v>0</v>
      </c>
      <c r="Z402" s="17">
        <v>-14.34829834761776</v>
      </c>
      <c r="AA402" s="17">
        <v>-2.0927425998032336</v>
      </c>
      <c r="AB402" s="17">
        <v>-2.9527878063739905</v>
      </c>
      <c r="AC402" s="17">
        <v>-28.485350216277858</v>
      </c>
      <c r="AD402" s="17">
        <v>-1.5410785510306901</v>
      </c>
      <c r="AE402" s="17">
        <v>-0.15410785510306899</v>
      </c>
      <c r="AF402" s="17">
        <v>-20.192237137579092</v>
      </c>
      <c r="AG402" s="17">
        <v>-114.94780018150884</v>
      </c>
      <c r="AH402" s="17">
        <v>-1</v>
      </c>
      <c r="AI402" s="17">
        <v>-1</v>
      </c>
      <c r="AJ402" s="17">
        <v>-1</v>
      </c>
      <c r="AK402" s="17">
        <v>-1</v>
      </c>
      <c r="AL402" s="17">
        <v>-1</v>
      </c>
      <c r="AM402" s="17">
        <v>-1</v>
      </c>
      <c r="AN402" s="17">
        <v>-1</v>
      </c>
      <c r="AO402" s="17">
        <v>-1</v>
      </c>
      <c r="AP402" s="17">
        <v>-1</v>
      </c>
      <c r="AQ402" s="17">
        <v>-1</v>
      </c>
      <c r="AR402" s="17">
        <v>-0.77053927551534507</v>
      </c>
      <c r="AS402" s="17">
        <v>-9.2464713061841408</v>
      </c>
      <c r="AT402" s="17">
        <v>-8.0204126980393831</v>
      </c>
      <c r="AU402" s="17">
        <v>-1</v>
      </c>
      <c r="AV402" s="17">
        <v>-1</v>
      </c>
      <c r="AW402" s="17">
        <v>-1</v>
      </c>
      <c r="AX402" s="17">
        <v>-1</v>
      </c>
      <c r="AY402" s="17">
        <v>-0.15410785510306899</v>
      </c>
      <c r="AZ402" s="17">
        <v>1.7070552312167973</v>
      </c>
      <c r="BA402" s="17">
        <v>-1.1942347183962847</v>
      </c>
      <c r="BB402" s="17">
        <v>0.65730004068376813</v>
      </c>
      <c r="BC402" s="17">
        <v>-0.47781286119658839</v>
      </c>
      <c r="BD402" s="17">
        <v>23.243690155461152</v>
      </c>
      <c r="BE402" s="17">
        <v>-16.192408104179123</v>
      </c>
      <c r="BF402" s="17">
        <v>-1</v>
      </c>
      <c r="BG402" s="22">
        <v>119.61140074006831</v>
      </c>
    </row>
    <row r="403" spans="1:59" x14ac:dyDescent="0.25">
      <c r="A403">
        <v>1159</v>
      </c>
      <c r="B403" t="s">
        <v>447</v>
      </c>
      <c r="C403" s="49">
        <v>0</v>
      </c>
      <c r="D403" s="22">
        <v>1483.825419921875</v>
      </c>
      <c r="E403" s="17">
        <v>40.623745015328097</v>
      </c>
      <c r="F403" s="17">
        <v>-37.326711324701101</v>
      </c>
      <c r="G403" s="17">
        <v>7.4565781701414924E-2</v>
      </c>
      <c r="H403" s="17">
        <v>1.3914052840279907</v>
      </c>
      <c r="I403" s="17">
        <v>30.19861503666344</v>
      </c>
      <c r="J403" s="17">
        <v>0.4776206821918505</v>
      </c>
      <c r="K403" s="17">
        <v>-1</v>
      </c>
      <c r="L403" s="17">
        <v>-1</v>
      </c>
      <c r="M403" s="17">
        <v>-1</v>
      </c>
      <c r="N403" s="17">
        <v>0.16666666666666666</v>
      </c>
      <c r="O403" s="17">
        <v>-1</v>
      </c>
      <c r="P403" s="17">
        <v>-1</v>
      </c>
      <c r="Q403" s="17">
        <v>1.4726298934154574</v>
      </c>
      <c r="R403" s="17">
        <v>-1</v>
      </c>
      <c r="S403" s="17">
        <v>-0.40880143837492933</v>
      </c>
      <c r="T403" s="17">
        <v>-4.2928920851190377E-2</v>
      </c>
      <c r="U403" s="17">
        <v>-0.29332466809188901</v>
      </c>
      <c r="V403" s="17">
        <v>-0.57095890479223244</v>
      </c>
      <c r="W403" s="17">
        <v>-0.79438510511588822</v>
      </c>
      <c r="X403" s="17">
        <v>-1.80141226827808</v>
      </c>
      <c r="Y403" s="17">
        <v>0</v>
      </c>
      <c r="Z403" s="17">
        <v>16.167389496422395</v>
      </c>
      <c r="AA403" s="17">
        <v>-0.39489937508325307</v>
      </c>
      <c r="AB403" s="17">
        <v>-0.24396710959347578</v>
      </c>
      <c r="AC403" s="17">
        <v>2.6589319335386605</v>
      </c>
      <c r="AD403" s="17">
        <v>-0.36665583511486122</v>
      </c>
      <c r="AE403" s="17">
        <v>-3.6665583511486126E-2</v>
      </c>
      <c r="AF403" s="17">
        <v>26.178802393821538</v>
      </c>
      <c r="AG403" s="17">
        <v>-34.076400456617229</v>
      </c>
      <c r="AH403" s="17">
        <v>-1</v>
      </c>
      <c r="AI403" s="17">
        <v>-1</v>
      </c>
      <c r="AJ403" s="17">
        <v>-1</v>
      </c>
      <c r="AK403" s="17">
        <v>-1</v>
      </c>
      <c r="AL403" s="17">
        <v>-1</v>
      </c>
      <c r="AM403" s="17">
        <v>-1</v>
      </c>
      <c r="AN403" s="17">
        <v>-1</v>
      </c>
      <c r="AO403" s="17">
        <v>-1</v>
      </c>
      <c r="AP403" s="17">
        <v>-1</v>
      </c>
      <c r="AQ403" s="17">
        <v>-1</v>
      </c>
      <c r="AR403" s="17">
        <v>-0.18332791755743061</v>
      </c>
      <c r="AS403" s="17">
        <v>-2.1999350106891677</v>
      </c>
      <c r="AT403" s="17">
        <v>1.1400844861040822</v>
      </c>
      <c r="AU403" s="17">
        <v>-1</v>
      </c>
      <c r="AV403" s="17">
        <v>-1</v>
      </c>
      <c r="AW403" s="17">
        <v>-1</v>
      </c>
      <c r="AX403" s="17">
        <v>-1</v>
      </c>
      <c r="AY403" s="17">
        <v>-3.6665583511486126E-2</v>
      </c>
      <c r="AZ403" s="17">
        <v>0.68645553786697044</v>
      </c>
      <c r="BA403" s="17">
        <v>-0.17363502504645772</v>
      </c>
      <c r="BB403" s="17">
        <v>0.25799631727238626</v>
      </c>
      <c r="BC403" s="17">
        <v>-7.8509137785206642E-2</v>
      </c>
      <c r="BD403" s="17">
        <v>9.3710781484916161</v>
      </c>
      <c r="BE403" s="17">
        <v>-2.3197960972095704</v>
      </c>
      <c r="BF403" s="17">
        <v>-1</v>
      </c>
      <c r="BG403" s="22">
        <v>601.20091891370146</v>
      </c>
    </row>
    <row r="404" spans="1:59" x14ac:dyDescent="0.25">
      <c r="A404">
        <v>1160</v>
      </c>
      <c r="B404" t="s">
        <v>448</v>
      </c>
      <c r="C404" s="49">
        <v>0</v>
      </c>
      <c r="D404" s="22">
        <v>1524.3747363281252</v>
      </c>
      <c r="E404" s="17">
        <v>117.59775926989168</v>
      </c>
      <c r="F404" s="17">
        <v>91.742222725046503</v>
      </c>
      <c r="G404" s="17">
        <v>1.0136675866952187</v>
      </c>
      <c r="H404" s="17">
        <v>8.5052158292088045</v>
      </c>
      <c r="I404" s="17">
        <v>98.934164952923936</v>
      </c>
      <c r="J404" s="17">
        <v>18.996694515040808</v>
      </c>
      <c r="K404" s="17">
        <v>-1</v>
      </c>
      <c r="L404" s="17">
        <v>-1</v>
      </c>
      <c r="M404" s="17">
        <v>-1</v>
      </c>
      <c r="N404" s="17">
        <v>0.16666666666666666</v>
      </c>
      <c r="O404" s="17">
        <v>-1</v>
      </c>
      <c r="P404" s="17">
        <v>-1</v>
      </c>
      <c r="Q404" s="17">
        <v>5.9117073563176534</v>
      </c>
      <c r="R404" s="17">
        <v>-1</v>
      </c>
      <c r="S404" s="17">
        <v>1.8470478301866253</v>
      </c>
      <c r="T404" s="17">
        <v>0.19417340044926304</v>
      </c>
      <c r="U404" s="17">
        <v>1.0755862221911301</v>
      </c>
      <c r="V404" s="17">
        <v>1.4033124577903615</v>
      </c>
      <c r="W404" s="17">
        <v>4.3463264071763215</v>
      </c>
      <c r="X404" s="17">
        <v>5.8461331135396266</v>
      </c>
      <c r="Y404" s="17">
        <v>0</v>
      </c>
      <c r="Z404" s="17">
        <v>60.628869217555462</v>
      </c>
      <c r="AA404" s="17">
        <v>2.0788650208352824</v>
      </c>
      <c r="AB404" s="17">
        <v>3.7027955225853852</v>
      </c>
      <c r="AC404" s="17">
        <v>48.036276082238743</v>
      </c>
      <c r="AD404" s="17">
        <v>1.3444827777389126</v>
      </c>
      <c r="AE404" s="17">
        <v>0.13444827777389126</v>
      </c>
      <c r="AF404" s="17">
        <v>93.741593188848384</v>
      </c>
      <c r="AG404" s="17">
        <v>83.753553672703276</v>
      </c>
      <c r="AH404" s="17">
        <v>-1</v>
      </c>
      <c r="AI404" s="17">
        <v>-1</v>
      </c>
      <c r="AJ404" s="17">
        <v>-1</v>
      </c>
      <c r="AK404" s="17">
        <v>-1</v>
      </c>
      <c r="AL404" s="17">
        <v>-1</v>
      </c>
      <c r="AM404" s="17">
        <v>-1</v>
      </c>
      <c r="AN404" s="17">
        <v>-1</v>
      </c>
      <c r="AO404" s="17">
        <v>-1</v>
      </c>
      <c r="AP404" s="17">
        <v>-1</v>
      </c>
      <c r="AQ404" s="17">
        <v>-1</v>
      </c>
      <c r="AR404" s="17">
        <v>0.67224138886945628</v>
      </c>
      <c r="AS404" s="17">
        <v>8.0668966664334754</v>
      </c>
      <c r="AT404" s="17">
        <v>14.486965666363519</v>
      </c>
      <c r="AU404" s="17">
        <v>-1</v>
      </c>
      <c r="AV404" s="17">
        <v>-1</v>
      </c>
      <c r="AW404" s="17">
        <v>-1</v>
      </c>
      <c r="AX404" s="17">
        <v>-1</v>
      </c>
      <c r="AY404" s="17">
        <v>0.13444827777389126</v>
      </c>
      <c r="AZ404" s="17">
        <v>-0.80056231344881912</v>
      </c>
      <c r="BA404" s="17">
        <v>1.3133828262693321</v>
      </c>
      <c r="BB404" s="17">
        <v>-0.32379081109789715</v>
      </c>
      <c r="BC404" s="17">
        <v>0.50327799058507638</v>
      </c>
      <c r="BD404" s="17">
        <v>-10.841373249600867</v>
      </c>
      <c r="BE404" s="17">
        <v>17.892655300882932</v>
      </c>
      <c r="BF404" s="17">
        <v>-1</v>
      </c>
      <c r="BG404" s="22">
        <v>1037.049118969815</v>
      </c>
    </row>
    <row r="405" spans="1:59" x14ac:dyDescent="0.25">
      <c r="A405">
        <v>1164</v>
      </c>
      <c r="B405" t="s">
        <v>449</v>
      </c>
      <c r="C405" s="49">
        <v>0</v>
      </c>
      <c r="D405" s="22">
        <v>1552.4004882812501</v>
      </c>
      <c r="E405" s="17">
        <v>12.730381578867359</v>
      </c>
      <c r="F405" s="17">
        <v>-84.097907041478294</v>
      </c>
      <c r="G405" s="17">
        <v>-0.26574007611573064</v>
      </c>
      <c r="H405" s="17">
        <v>-1.1864530344770881</v>
      </c>
      <c r="I405" s="17">
        <v>5.2906549492684647</v>
      </c>
      <c r="J405" s="17">
        <v>-6.2332058471089846</v>
      </c>
      <c r="K405" s="17">
        <v>-1</v>
      </c>
      <c r="L405" s="17">
        <v>-1</v>
      </c>
      <c r="M405" s="17">
        <v>-1</v>
      </c>
      <c r="N405" s="17">
        <v>0.16666666666666666</v>
      </c>
      <c r="O405" s="17">
        <v>-1</v>
      </c>
      <c r="P405" s="17">
        <v>-1</v>
      </c>
      <c r="Q405" s="17">
        <v>-0.13597532477987651</v>
      </c>
      <c r="R405" s="17">
        <v>-1</v>
      </c>
      <c r="S405" s="17">
        <v>-1.2262620335540486</v>
      </c>
      <c r="T405" s="17">
        <v>-0.128848581969422</v>
      </c>
      <c r="U405" s="17">
        <v>-0.78938206284481349</v>
      </c>
      <c r="V405" s="17">
        <v>-1.2863830537341323</v>
      </c>
      <c r="W405" s="17">
        <v>-2.6572440962053778</v>
      </c>
      <c r="X405" s="17">
        <v>-4.5726820896284872</v>
      </c>
      <c r="Y405" s="17">
        <v>0</v>
      </c>
      <c r="Z405" s="17">
        <v>5.5715643959040051E-2</v>
      </c>
      <c r="AA405" s="17">
        <v>-1.2913266956506164</v>
      </c>
      <c r="AB405" s="17">
        <v>-1.6741703484778307</v>
      </c>
      <c r="AC405" s="17">
        <v>-13.78462716076965</v>
      </c>
      <c r="AD405" s="17">
        <v>-0.98672757855601678</v>
      </c>
      <c r="AE405" s="17">
        <v>-9.8672757855601687E-2</v>
      </c>
      <c r="AF405" s="17">
        <v>1.6958194459039291</v>
      </c>
      <c r="AG405" s="17">
        <v>-76.774884692623871</v>
      </c>
      <c r="AH405" s="17">
        <v>-1</v>
      </c>
      <c r="AI405" s="17">
        <v>-1</v>
      </c>
      <c r="AJ405" s="17">
        <v>-1</v>
      </c>
      <c r="AK405" s="17">
        <v>-1</v>
      </c>
      <c r="AL405" s="17">
        <v>-1</v>
      </c>
      <c r="AM405" s="17">
        <v>-1</v>
      </c>
      <c r="AN405" s="17">
        <v>-1</v>
      </c>
      <c r="AO405" s="17">
        <v>-1</v>
      </c>
      <c r="AP405" s="17">
        <v>-1</v>
      </c>
      <c r="AQ405" s="17">
        <v>-1</v>
      </c>
      <c r="AR405" s="17">
        <v>-0.49336378927800839</v>
      </c>
      <c r="AS405" s="17">
        <v>-5.9203654713361002</v>
      </c>
      <c r="AT405" s="17">
        <v>-3.6964751127369304</v>
      </c>
      <c r="AU405" s="17">
        <v>-1</v>
      </c>
      <c r="AV405" s="17">
        <v>-1</v>
      </c>
      <c r="AW405" s="17">
        <v>-1</v>
      </c>
      <c r="AX405" s="17">
        <v>-1</v>
      </c>
      <c r="AY405" s="17">
        <v>-9.8672757855601687E-2</v>
      </c>
      <c r="AZ405" s="17">
        <v>1.2253117968907374</v>
      </c>
      <c r="BA405" s="17">
        <v>-0.71249128407022488</v>
      </c>
      <c r="BB405" s="17">
        <v>0.46882071004237919</v>
      </c>
      <c r="BC405" s="17">
        <v>-0.2893335305551995</v>
      </c>
      <c r="BD405" s="17">
        <v>16.695540283521382</v>
      </c>
      <c r="BE405" s="17">
        <v>-9.6442582322393449</v>
      </c>
      <c r="BF405" s="17">
        <v>-1</v>
      </c>
      <c r="BG405" s="22">
        <v>614.15707230022122</v>
      </c>
    </row>
    <row r="406" spans="1:59" x14ac:dyDescent="0.25">
      <c r="A406">
        <v>1165</v>
      </c>
      <c r="B406" t="s">
        <v>450</v>
      </c>
      <c r="C406" s="49">
        <v>0</v>
      </c>
      <c r="D406" s="22">
        <v>1552.03564453125</v>
      </c>
      <c r="E406" s="17">
        <v>83.633744261370026</v>
      </c>
      <c r="F406" s="17">
        <v>34.791844657169896</v>
      </c>
      <c r="G406" s="17">
        <v>0.59929829456169426</v>
      </c>
      <c r="H406" s="17">
        <v>5.3663179756390038</v>
      </c>
      <c r="I406" s="17">
        <v>68.605290051658756</v>
      </c>
      <c r="J406" s="17">
        <v>10.825338146348994</v>
      </c>
      <c r="K406" s="17">
        <v>-1</v>
      </c>
      <c r="L406" s="17">
        <v>-1</v>
      </c>
      <c r="M406" s="17">
        <v>-1</v>
      </c>
      <c r="N406" s="17">
        <v>0.16666666666666666</v>
      </c>
      <c r="O406" s="17">
        <v>-1</v>
      </c>
      <c r="P406" s="17">
        <v>-1</v>
      </c>
      <c r="Q406" s="17">
        <v>3.9530087612906737</v>
      </c>
      <c r="R406" s="17">
        <v>-1</v>
      </c>
      <c r="S406" s="17">
        <v>0.85167687082620991</v>
      </c>
      <c r="T406" s="17">
        <v>8.9554369245151366E-2</v>
      </c>
      <c r="U406" s="17">
        <v>0.4715679639106129</v>
      </c>
      <c r="V406" s="17">
        <v>0.53218493717161885</v>
      </c>
      <c r="W406" s="17">
        <v>2.078038795456485</v>
      </c>
      <c r="X406" s="17">
        <v>2.4717300940036186</v>
      </c>
      <c r="Y406" s="17">
        <v>0</v>
      </c>
      <c r="Z406" s="17">
        <v>41.010685351561804</v>
      </c>
      <c r="AA406" s="17">
        <v>0.98734118796538128</v>
      </c>
      <c r="AB406" s="17">
        <v>1.9613259295993606</v>
      </c>
      <c r="AC406" s="17">
        <v>28.013976184816819</v>
      </c>
      <c r="AD406" s="17">
        <v>0.58945995488826608</v>
      </c>
      <c r="AE406" s="17">
        <v>5.8945995488826612E-2</v>
      </c>
      <c r="AF406" s="17">
        <v>63.930186536845</v>
      </c>
      <c r="AG406" s="17">
        <v>31.762263244915907</v>
      </c>
      <c r="AH406" s="17">
        <v>-1</v>
      </c>
      <c r="AI406" s="17">
        <v>-1</v>
      </c>
      <c r="AJ406" s="17">
        <v>-1</v>
      </c>
      <c r="AK406" s="17">
        <v>-1</v>
      </c>
      <c r="AL406" s="17">
        <v>-1</v>
      </c>
      <c r="AM406" s="17">
        <v>-1</v>
      </c>
      <c r="AN406" s="17">
        <v>-1</v>
      </c>
      <c r="AO406" s="17">
        <v>-1</v>
      </c>
      <c r="AP406" s="17">
        <v>-1</v>
      </c>
      <c r="AQ406" s="17">
        <v>-1</v>
      </c>
      <c r="AR406" s="17">
        <v>0.29472997744413304</v>
      </c>
      <c r="AS406" s="17">
        <v>3.5367597293295963</v>
      </c>
      <c r="AT406" s="17">
        <v>8.5977876481284756</v>
      </c>
      <c r="AU406" s="17">
        <v>-1</v>
      </c>
      <c r="AV406" s="17">
        <v>-1</v>
      </c>
      <c r="AW406" s="17">
        <v>-1</v>
      </c>
      <c r="AX406" s="17">
        <v>-1</v>
      </c>
      <c r="AY406" s="17">
        <v>5.8945995488826612E-2</v>
      </c>
      <c r="AZ406" s="17">
        <v>-0.14443053821098562</v>
      </c>
      <c r="BA406" s="17">
        <v>0.65725105103149861</v>
      </c>
      <c r="BB406" s="17">
        <v>-6.7083051328677215E-2</v>
      </c>
      <c r="BC406" s="17">
        <v>0.24657023081585661</v>
      </c>
      <c r="BD406" s="17">
        <v>-1.9228309429271944</v>
      </c>
      <c r="BE406" s="17">
        <v>8.9741129942092517</v>
      </c>
      <c r="BF406" s="17">
        <v>-1</v>
      </c>
      <c r="BG406" s="22">
        <v>1884.7876400545786</v>
      </c>
    </row>
    <row r="407" spans="1:59" x14ac:dyDescent="0.25">
      <c r="A407">
        <v>1168</v>
      </c>
      <c r="B407" t="s">
        <v>451</v>
      </c>
      <c r="C407" s="49">
        <v>0</v>
      </c>
      <c r="D407" s="22">
        <v>1453.66748046875</v>
      </c>
      <c r="E407" s="17">
        <v>4.6305068987059386</v>
      </c>
      <c r="F407" s="17">
        <v>-97.679661884710896</v>
      </c>
      <c r="G407" s="17">
        <v>-0.36456052878443385</v>
      </c>
      <c r="H407" s="17">
        <v>-1.9350299986953612</v>
      </c>
      <c r="I407" s="17">
        <v>-1.9422969213776895</v>
      </c>
      <c r="J407" s="17">
        <v>-8.1819437256176357</v>
      </c>
      <c r="K407" s="17">
        <v>-1</v>
      </c>
      <c r="L407" s="17">
        <v>-1</v>
      </c>
      <c r="M407" s="17">
        <v>-1</v>
      </c>
      <c r="N407" s="17">
        <v>0.16666666666666666</v>
      </c>
      <c r="O407" s="17">
        <v>-1</v>
      </c>
      <c r="P407" s="17">
        <v>-1</v>
      </c>
      <c r="Q407" s="17">
        <v>-0.60309363078539846</v>
      </c>
      <c r="R407" s="17">
        <v>-1</v>
      </c>
      <c r="S407" s="17">
        <v>-1.4636420968083055</v>
      </c>
      <c r="T407" s="17">
        <v>-0.15379854862385275</v>
      </c>
      <c r="U407" s="17">
        <v>-0.93343076248689127</v>
      </c>
      <c r="V407" s="17">
        <v>-1.4941330428235016</v>
      </c>
      <c r="W407" s="17">
        <v>-3.1981944340521697</v>
      </c>
      <c r="X407" s="17">
        <v>-5.3774232714864691</v>
      </c>
      <c r="Y407" s="17">
        <v>0</v>
      </c>
      <c r="Z407" s="17">
        <v>-4.6229076203117963</v>
      </c>
      <c r="AA407" s="17">
        <v>-1.5516376822768256</v>
      </c>
      <c r="AB407" s="17">
        <v>-2.0894830098036299</v>
      </c>
      <c r="AC407" s="17">
        <v>-18.5596256389247</v>
      </c>
      <c r="AD407" s="17">
        <v>-1.1667884531086141</v>
      </c>
      <c r="AE407" s="17">
        <v>-0.11667884531086141</v>
      </c>
      <c r="AF407" s="17">
        <v>-5.4137245187884986</v>
      </c>
      <c r="AG407" s="17">
        <v>-89.173976402461264</v>
      </c>
      <c r="AH407" s="17">
        <v>-1</v>
      </c>
      <c r="AI407" s="17">
        <v>-1</v>
      </c>
      <c r="AJ407" s="17">
        <v>-1</v>
      </c>
      <c r="AK407" s="17">
        <v>-1</v>
      </c>
      <c r="AL407" s="17">
        <v>-1</v>
      </c>
      <c r="AM407" s="17">
        <v>-1</v>
      </c>
      <c r="AN407" s="17">
        <v>-1</v>
      </c>
      <c r="AO407" s="17">
        <v>-1</v>
      </c>
      <c r="AP407" s="17">
        <v>-1</v>
      </c>
      <c r="AQ407" s="17">
        <v>-1</v>
      </c>
      <c r="AR407" s="17">
        <v>-0.58339422655430706</v>
      </c>
      <c r="AS407" s="17">
        <v>-7.0007307186516838</v>
      </c>
      <c r="AT407" s="17">
        <v>-5.1009499342471898</v>
      </c>
      <c r="AU407" s="17">
        <v>-1</v>
      </c>
      <c r="AV407" s="17">
        <v>-1</v>
      </c>
      <c r="AW407" s="17">
        <v>-1</v>
      </c>
      <c r="AX407" s="17">
        <v>-1</v>
      </c>
      <c r="AY407" s="17">
        <v>-0.11667884531086141</v>
      </c>
      <c r="AZ407" s="17">
        <v>1.3817887373162097</v>
      </c>
      <c r="BA407" s="17">
        <v>-0.86896822449569711</v>
      </c>
      <c r="BB407" s="17">
        <v>0.53004140739026218</v>
      </c>
      <c r="BC407" s="17">
        <v>-0.35055422790308255</v>
      </c>
      <c r="BD407" s="17">
        <v>18.822470064810474</v>
      </c>
      <c r="BE407" s="17">
        <v>-11.771188013528439</v>
      </c>
      <c r="BF407" s="17">
        <v>-1</v>
      </c>
      <c r="BG407" s="22">
        <v>148.20461143238055</v>
      </c>
    </row>
    <row r="408" spans="1:59" x14ac:dyDescent="0.25">
      <c r="A408">
        <v>1178</v>
      </c>
      <c r="B408" t="s">
        <v>2919</v>
      </c>
      <c r="C408" s="49">
        <v>0</v>
      </c>
      <c r="D408" s="22">
        <v>1526.5814746093752</v>
      </c>
      <c r="E408" s="17">
        <v>94.716199472019881</v>
      </c>
      <c r="F408" s="17">
        <v>53.374748180456571</v>
      </c>
      <c r="G408" s="17">
        <v>0.73450695936726174</v>
      </c>
      <c r="H408" s="17">
        <v>6.3905400784812088</v>
      </c>
      <c r="I408" s="17">
        <v>78.501599354264499</v>
      </c>
      <c r="J408" s="17">
        <v>13.491651034962548</v>
      </c>
      <c r="K408" s="17">
        <v>-1</v>
      </c>
      <c r="L408" s="17">
        <v>-1</v>
      </c>
      <c r="M408" s="17">
        <v>-1</v>
      </c>
      <c r="N408" s="17">
        <v>0.16666666666666666</v>
      </c>
      <c r="O408" s="17">
        <v>-1</v>
      </c>
      <c r="P408" s="17">
        <v>-1</v>
      </c>
      <c r="Q408" s="17">
        <v>4.5921319463765036</v>
      </c>
      <c r="R408" s="17">
        <v>-1</v>
      </c>
      <c r="S408" s="17">
        <v>1.176466330268082</v>
      </c>
      <c r="T408" s="17">
        <v>0.12369155023539183</v>
      </c>
      <c r="U408" s="17">
        <v>0.66865907025151594</v>
      </c>
      <c r="V408" s="17">
        <v>0.81643377311163967</v>
      </c>
      <c r="W408" s="17">
        <v>2.8181808503769585</v>
      </c>
      <c r="X408" s="17">
        <v>3.5727975124848115</v>
      </c>
      <c r="Y408" s="17">
        <v>0</v>
      </c>
      <c r="Z408" s="17">
        <v>47.412097079669266</v>
      </c>
      <c r="AA408" s="17">
        <v>1.3435053218612834</v>
      </c>
      <c r="AB408" s="17">
        <v>2.5295673097817062</v>
      </c>
      <c r="AC408" s="17">
        <v>34.547250939633159</v>
      </c>
      <c r="AD408" s="17">
        <v>0.83582383781439495</v>
      </c>
      <c r="AE408" s="17">
        <v>8.3582383781439493E-2</v>
      </c>
      <c r="AF408" s="17">
        <v>73.65764599369669</v>
      </c>
      <c r="AG408" s="17">
        <v>48.727016892718567</v>
      </c>
      <c r="AH408" s="17">
        <v>-1</v>
      </c>
      <c r="AI408" s="17">
        <v>-1</v>
      </c>
      <c r="AJ408" s="17">
        <v>-1</v>
      </c>
      <c r="AK408" s="17">
        <v>-1</v>
      </c>
      <c r="AL408" s="17">
        <v>-1</v>
      </c>
      <c r="AM408" s="17">
        <v>-1</v>
      </c>
      <c r="AN408" s="17">
        <v>-1</v>
      </c>
      <c r="AO408" s="17">
        <v>-1</v>
      </c>
      <c r="AP408" s="17">
        <v>-1</v>
      </c>
      <c r="AQ408" s="17">
        <v>-1</v>
      </c>
      <c r="AR408" s="17">
        <v>0.41791191890719748</v>
      </c>
      <c r="AS408" s="17">
        <v>5.0149430268863693</v>
      </c>
      <c r="AT408" s="17">
        <v>10.519425934952281</v>
      </c>
      <c r="AU408" s="17">
        <v>-1</v>
      </c>
      <c r="AV408" s="17">
        <v>-1</v>
      </c>
      <c r="AW408" s="17">
        <v>-1</v>
      </c>
      <c r="AX408" s="17">
        <v>-1</v>
      </c>
      <c r="AY408" s="17">
        <v>8.3582383781439493E-2</v>
      </c>
      <c r="AZ408" s="17">
        <v>-0.35852628070588849</v>
      </c>
      <c r="BA408" s="17">
        <v>0.87134679352640143</v>
      </c>
      <c r="BB408" s="17">
        <v>-0.15084677152356102</v>
      </c>
      <c r="BC408" s="17">
        <v>0.33033395101074042</v>
      </c>
      <c r="BD408" s="17">
        <v>-4.8329505396002563</v>
      </c>
      <c r="BE408" s="17">
        <v>11.884232590882316</v>
      </c>
      <c r="BF408" s="17">
        <v>-1</v>
      </c>
      <c r="BG408" s="22">
        <v>119.79168204051757</v>
      </c>
    </row>
    <row r="409" spans="1:59" x14ac:dyDescent="0.25">
      <c r="A409">
        <v>1188</v>
      </c>
      <c r="B409" t="s">
        <v>1795</v>
      </c>
      <c r="C409" s="49">
        <v>0</v>
      </c>
      <c r="D409" s="22">
        <v>1527.2777343750001</v>
      </c>
      <c r="E409" s="17">
        <v>103.77677358416609</v>
      </c>
      <c r="F409" s="17">
        <v>68.567390189043465</v>
      </c>
      <c r="G409" s="17">
        <v>0.84504818013375149</v>
      </c>
      <c r="H409" s="17">
        <v>7.227903288501877</v>
      </c>
      <c r="I409" s="17">
        <v>86.592427800547341</v>
      </c>
      <c r="J409" s="17">
        <v>15.671522288603025</v>
      </c>
      <c r="K409" s="17">
        <v>-1</v>
      </c>
      <c r="L409" s="17">
        <v>-1</v>
      </c>
      <c r="M409" s="17">
        <v>-1</v>
      </c>
      <c r="N409" s="17">
        <v>0.16666666666666666</v>
      </c>
      <c r="O409" s="17">
        <v>-1</v>
      </c>
      <c r="P409" s="17">
        <v>-1</v>
      </c>
      <c r="Q409" s="17">
        <v>5.1146536146523491</v>
      </c>
      <c r="R409" s="17">
        <v>-1</v>
      </c>
      <c r="S409" s="17">
        <v>1.4420012602255772</v>
      </c>
      <c r="T409" s="17">
        <v>0.15160075017915459</v>
      </c>
      <c r="U409" s="17">
        <v>0.82979291125550125</v>
      </c>
      <c r="V409" s="17">
        <v>1.0488243034925719</v>
      </c>
      <c r="W409" s="17">
        <v>3.4232915243798452</v>
      </c>
      <c r="X409" s="17">
        <v>4.4729863928361153</v>
      </c>
      <c r="Y409" s="17">
        <v>0</v>
      </c>
      <c r="Z409" s="17">
        <v>52.645636424736338</v>
      </c>
      <c r="AA409" s="17">
        <v>1.6346909364127507</v>
      </c>
      <c r="AB409" s="17">
        <v>2.994138836656254</v>
      </c>
      <c r="AC409" s="17">
        <v>39.888596244971517</v>
      </c>
      <c r="AD409" s="17">
        <v>1.0372411390693765</v>
      </c>
      <c r="AE409" s="17">
        <v>0.10372411390693766</v>
      </c>
      <c r="AF409" s="17">
        <v>81.61042952915426</v>
      </c>
      <c r="AG409" s="17">
        <v>62.59672399268576</v>
      </c>
      <c r="AH409" s="17">
        <v>-1</v>
      </c>
      <c r="AI409" s="17">
        <v>-1</v>
      </c>
      <c r="AJ409" s="17">
        <v>-1</v>
      </c>
      <c r="AK409" s="17">
        <v>-1</v>
      </c>
      <c r="AL409" s="17">
        <v>-1</v>
      </c>
      <c r="AM409" s="17">
        <v>-1</v>
      </c>
      <c r="AN409" s="17">
        <v>-1</v>
      </c>
      <c r="AO409" s="17">
        <v>-1</v>
      </c>
      <c r="AP409" s="17">
        <v>-1</v>
      </c>
      <c r="AQ409" s="17">
        <v>-1</v>
      </c>
      <c r="AR409" s="17">
        <v>0.51862056953468827</v>
      </c>
      <c r="AS409" s="17">
        <v>6.2234468344162579</v>
      </c>
      <c r="AT409" s="17">
        <v>12.090480884741137</v>
      </c>
      <c r="AU409" s="17">
        <v>-1</v>
      </c>
      <c r="AV409" s="17">
        <v>-1</v>
      </c>
      <c r="AW409" s="17">
        <v>-1</v>
      </c>
      <c r="AX409" s="17">
        <v>-1</v>
      </c>
      <c r="AY409" s="17">
        <v>0.10372411390693766</v>
      </c>
      <c r="AZ409" s="17">
        <v>-0.53356243515891322</v>
      </c>
      <c r="BA409" s="17">
        <v>1.0463829479794262</v>
      </c>
      <c r="BB409" s="17">
        <v>-0.21932865395025475</v>
      </c>
      <c r="BC409" s="17">
        <v>0.3988158334374341</v>
      </c>
      <c r="BD409" s="17">
        <v>-7.2121484501433262</v>
      </c>
      <c r="BE409" s="17">
        <v>14.263430501425388</v>
      </c>
      <c r="BF409" s="17">
        <v>-1</v>
      </c>
      <c r="BG409" s="22">
        <v>216.27665478378202</v>
      </c>
    </row>
    <row r="410" spans="1:59" x14ac:dyDescent="0.25">
      <c r="A410">
        <v>1189</v>
      </c>
      <c r="B410" t="s">
        <v>117</v>
      </c>
      <c r="C410" s="49">
        <v>0</v>
      </c>
      <c r="D410" s="22">
        <v>1553.5113574218749</v>
      </c>
      <c r="E410" s="17">
        <v>92.965841806199208</v>
      </c>
      <c r="F410" s="17">
        <v>50.439773301971719</v>
      </c>
      <c r="G410" s="17">
        <v>0.71315216763299183</v>
      </c>
      <c r="H410" s="17">
        <v>6.2287749303134952</v>
      </c>
      <c r="I410" s="17">
        <v>76.938581004819468</v>
      </c>
      <c r="J410" s="17">
        <v>13.070534854896565</v>
      </c>
      <c r="K410" s="17">
        <v>-1</v>
      </c>
      <c r="L410" s="17">
        <v>-1</v>
      </c>
      <c r="M410" s="17">
        <v>-1</v>
      </c>
      <c r="N410" s="17">
        <v>0.16666666666666666</v>
      </c>
      <c r="O410" s="17">
        <v>-1</v>
      </c>
      <c r="P410" s="17">
        <v>-1</v>
      </c>
      <c r="Q410" s="17">
        <v>4.4911891367593997</v>
      </c>
      <c r="R410" s="17">
        <v>-1</v>
      </c>
      <c r="S410" s="17">
        <v>1.1251692386664369</v>
      </c>
      <c r="T410" s="17">
        <v>0.11829994022659564</v>
      </c>
      <c r="U410" s="17">
        <v>0.63753059535207623</v>
      </c>
      <c r="V410" s="17">
        <v>0.77153964816087028</v>
      </c>
      <c r="W410" s="17">
        <v>2.7012831688612797</v>
      </c>
      <c r="X410" s="17">
        <v>3.3988954519854464</v>
      </c>
      <c r="Y410" s="17">
        <v>0</v>
      </c>
      <c r="Z410" s="17">
        <v>46.401061178563175</v>
      </c>
      <c r="AA410" s="17">
        <v>1.2872529292095185</v>
      </c>
      <c r="AB410" s="17">
        <v>2.4398195384680998</v>
      </c>
      <c r="AC410" s="17">
        <v>33.515388655270726</v>
      </c>
      <c r="AD410" s="17">
        <v>0.79691324419009535</v>
      </c>
      <c r="AE410" s="17">
        <v>7.9691324419009529E-2</v>
      </c>
      <c r="AF410" s="17">
        <v>72.12129570798578</v>
      </c>
      <c r="AG410" s="17">
        <v>46.047611830232469</v>
      </c>
      <c r="AH410" s="17">
        <v>-1</v>
      </c>
      <c r="AI410" s="17">
        <v>-1</v>
      </c>
      <c r="AJ410" s="17">
        <v>-1</v>
      </c>
      <c r="AK410" s="17">
        <v>-1</v>
      </c>
      <c r="AL410" s="17">
        <v>-1</v>
      </c>
      <c r="AM410" s="17">
        <v>-1</v>
      </c>
      <c r="AN410" s="17">
        <v>-1</v>
      </c>
      <c r="AO410" s="17">
        <v>-1</v>
      </c>
      <c r="AP410" s="17">
        <v>-1</v>
      </c>
      <c r="AQ410" s="17">
        <v>-1</v>
      </c>
      <c r="AR410" s="17">
        <v>0.39845662209504767</v>
      </c>
      <c r="AS410" s="17">
        <v>4.7814794651405723</v>
      </c>
      <c r="AT410" s="17">
        <v>10.215923304682743</v>
      </c>
      <c r="AU410" s="17">
        <v>-1</v>
      </c>
      <c r="AV410" s="17">
        <v>-1</v>
      </c>
      <c r="AW410" s="17">
        <v>-1</v>
      </c>
      <c r="AX410" s="17">
        <v>-1</v>
      </c>
      <c r="AY410" s="17">
        <v>7.9691324419009529E-2</v>
      </c>
      <c r="AZ410" s="17">
        <v>-0.32471210172004356</v>
      </c>
      <c r="BA410" s="17">
        <v>0.83753261454055661</v>
      </c>
      <c r="BB410" s="17">
        <v>-0.13761716969129917</v>
      </c>
      <c r="BC410" s="17">
        <v>0.31710434917847857</v>
      </c>
      <c r="BD410" s="17">
        <v>-4.3733276448831395</v>
      </c>
      <c r="BE410" s="17">
        <v>11.4246096961652</v>
      </c>
      <c r="BF410" s="17">
        <v>-1</v>
      </c>
      <c r="BG410" s="22">
        <v>2224.4933647655353</v>
      </c>
    </row>
    <row r="411" spans="1:59" x14ac:dyDescent="0.25">
      <c r="A411">
        <v>1197</v>
      </c>
      <c r="B411" t="s">
        <v>452</v>
      </c>
      <c r="C411" s="49">
        <v>0</v>
      </c>
      <c r="D411" s="22">
        <v>1579.529990234375</v>
      </c>
      <c r="E411" s="17">
        <v>70.548449555615335</v>
      </c>
      <c r="F411" s="17">
        <v>12.85060830936656</v>
      </c>
      <c r="G411" s="17">
        <v>0.43965449793689321</v>
      </c>
      <c r="H411" s="17">
        <v>4.1569967733336757</v>
      </c>
      <c r="I411" s="17">
        <v>56.920503489250066</v>
      </c>
      <c r="J411" s="17">
        <v>7.6771648163333817</v>
      </c>
      <c r="K411" s="17">
        <v>-1</v>
      </c>
      <c r="L411" s="17">
        <v>-1</v>
      </c>
      <c r="M411" s="17">
        <v>-1</v>
      </c>
      <c r="N411" s="17">
        <v>0.16666666666666666</v>
      </c>
      <c r="O411" s="17">
        <v>-1</v>
      </c>
      <c r="P411" s="17">
        <v>-1</v>
      </c>
      <c r="Q411" s="17">
        <v>3.1983821852146406</v>
      </c>
      <c r="R411" s="17">
        <v>-1</v>
      </c>
      <c r="S411" s="17">
        <v>0.46819092720285233</v>
      </c>
      <c r="T411" s="17">
        <v>4.9247860877608005E-2</v>
      </c>
      <c r="U411" s="17">
        <v>0.23885822934966228</v>
      </c>
      <c r="V411" s="17">
        <v>0.19656618506797011</v>
      </c>
      <c r="W411" s="17">
        <v>1.2041370535888225</v>
      </c>
      <c r="X411" s="17">
        <v>1.1716759644921777</v>
      </c>
      <c r="Y411" s="17">
        <v>0</v>
      </c>
      <c r="Z411" s="17">
        <v>33.452399989427811</v>
      </c>
      <c r="AA411" s="17">
        <v>0.5668104872259675</v>
      </c>
      <c r="AB411" s="17">
        <v>1.2903910345460137</v>
      </c>
      <c r="AC411" s="17">
        <v>20.299997293362683</v>
      </c>
      <c r="AD411" s="17">
        <v>0.29857278668707782</v>
      </c>
      <c r="AE411" s="17">
        <v>2.9857278668707785E-2</v>
      </c>
      <c r="AF411" s="17">
        <v>52.444764641445261</v>
      </c>
      <c r="AG411" s="17">
        <v>11.731611473934594</v>
      </c>
      <c r="AH411" s="17">
        <v>-1</v>
      </c>
      <c r="AI411" s="17">
        <v>-1</v>
      </c>
      <c r="AJ411" s="17">
        <v>-1</v>
      </c>
      <c r="AK411" s="17">
        <v>-1</v>
      </c>
      <c r="AL411" s="17">
        <v>-1</v>
      </c>
      <c r="AM411" s="17">
        <v>-1</v>
      </c>
      <c r="AN411" s="17">
        <v>-1</v>
      </c>
      <c r="AO411" s="17">
        <v>-1</v>
      </c>
      <c r="AP411" s="17">
        <v>-1</v>
      </c>
      <c r="AQ411" s="17">
        <v>-1</v>
      </c>
      <c r="AR411" s="17">
        <v>0.14928639334353891</v>
      </c>
      <c r="AS411" s="17">
        <v>1.7914367201224668</v>
      </c>
      <c r="AT411" s="17">
        <v>6.3288677361592072</v>
      </c>
      <c r="AU411" s="17">
        <v>-1</v>
      </c>
      <c r="AV411" s="17">
        <v>-1</v>
      </c>
      <c r="AW411" s="17">
        <v>-1</v>
      </c>
      <c r="AX411" s="17">
        <v>-1</v>
      </c>
      <c r="AY411" s="17">
        <v>2.9857278668707785E-2</v>
      </c>
      <c r="AZ411" s="17">
        <v>0.10835693825912185</v>
      </c>
      <c r="BA411" s="17">
        <v>0.40446357456139104</v>
      </c>
      <c r="BB411" s="17">
        <v>3.1818585859726863E-2</v>
      </c>
      <c r="BC411" s="17">
        <v>0.1476685936274526</v>
      </c>
      <c r="BD411" s="17">
        <v>1.5132102435840409</v>
      </c>
      <c r="BE411" s="17">
        <v>5.538071807698012</v>
      </c>
      <c r="BF411" s="17">
        <v>-1</v>
      </c>
      <c r="BG411" s="22">
        <v>784.60528711001893</v>
      </c>
    </row>
    <row r="412" spans="1:59" x14ac:dyDescent="0.25">
      <c r="A412">
        <v>1208</v>
      </c>
      <c r="B412" t="s">
        <v>453</v>
      </c>
      <c r="C412" s="49">
        <v>0</v>
      </c>
      <c r="D412" s="22">
        <v>1536.1556054687499</v>
      </c>
      <c r="E412" s="17">
        <v>63.625944392852098</v>
      </c>
      <c r="F412" s="17">
        <v>1.2430499539342428</v>
      </c>
      <c r="G412" s="17">
        <v>0.35519824141465445</v>
      </c>
      <c r="H412" s="17">
        <v>3.5172303443272255</v>
      </c>
      <c r="I412" s="17">
        <v>50.738908261709057</v>
      </c>
      <c r="J412" s="17">
        <v>6.011688675339605</v>
      </c>
      <c r="K412" s="17">
        <v>-1</v>
      </c>
      <c r="L412" s="17">
        <v>-1</v>
      </c>
      <c r="M412" s="17">
        <v>-1</v>
      </c>
      <c r="N412" s="17">
        <v>0.16666666666666666</v>
      </c>
      <c r="O412" s="17">
        <v>-1</v>
      </c>
      <c r="P412" s="17">
        <v>-1</v>
      </c>
      <c r="Q412" s="17">
        <v>2.799162566068631</v>
      </c>
      <c r="R412" s="17">
        <v>-1</v>
      </c>
      <c r="S412" s="17">
        <v>0.26531560155868927</v>
      </c>
      <c r="T412" s="17">
        <v>2.7924534308236233E-2</v>
      </c>
      <c r="U412" s="17">
        <v>0.11574794600121135</v>
      </c>
      <c r="V412" s="17">
        <v>1.9014009408074031E-2</v>
      </c>
      <c r="W412" s="17">
        <v>0.74181736909855422</v>
      </c>
      <c r="X412" s="17">
        <v>0.48390915252601396</v>
      </c>
      <c r="Y412" s="17">
        <v>0</v>
      </c>
      <c r="Z412" s="17">
        <v>29.453845075872824</v>
      </c>
      <c r="AA412" s="17">
        <v>0.34433739720921974</v>
      </c>
      <c r="AB412" s="17">
        <v>0.93544677235509666</v>
      </c>
      <c r="AC412" s="17">
        <v>16.219075930693371</v>
      </c>
      <c r="AD412" s="17">
        <v>0.14468493250151418</v>
      </c>
      <c r="AE412" s="17">
        <v>1.4468493250151419E-2</v>
      </c>
      <c r="AF412" s="17">
        <v>46.368639177304779</v>
      </c>
      <c r="AG412" s="17">
        <v>1.1348084659634035</v>
      </c>
      <c r="AH412" s="17">
        <v>-1</v>
      </c>
      <c r="AI412" s="17">
        <v>-1</v>
      </c>
      <c r="AJ412" s="17">
        <v>-1</v>
      </c>
      <c r="AK412" s="17">
        <v>-1</v>
      </c>
      <c r="AL412" s="17">
        <v>-1</v>
      </c>
      <c r="AM412" s="17">
        <v>-1</v>
      </c>
      <c r="AN412" s="17">
        <v>-1</v>
      </c>
      <c r="AO412" s="17">
        <v>-1</v>
      </c>
      <c r="AP412" s="17">
        <v>-1</v>
      </c>
      <c r="AQ412" s="17">
        <v>-1</v>
      </c>
      <c r="AR412" s="17">
        <v>7.234246625075709E-2</v>
      </c>
      <c r="AS412" s="17">
        <v>0.86810959500908491</v>
      </c>
      <c r="AT412" s="17">
        <v>5.1285424735118106</v>
      </c>
      <c r="AU412" s="17">
        <v>-1</v>
      </c>
      <c r="AV412" s="17">
        <v>-1</v>
      </c>
      <c r="AW412" s="17">
        <v>-1</v>
      </c>
      <c r="AX412" s="17">
        <v>-1</v>
      </c>
      <c r="AY412" s="17">
        <v>1.4468493250151419E-2</v>
      </c>
      <c r="AZ412" s="17">
        <v>0.24208893668149012</v>
      </c>
      <c r="BA412" s="17">
        <v>0.27073157613902277</v>
      </c>
      <c r="BB412" s="17">
        <v>8.4140456282818507E-2</v>
      </c>
      <c r="BC412" s="17">
        <v>9.5346723204360967E-2</v>
      </c>
      <c r="BD412" s="17">
        <v>3.330976934205879</v>
      </c>
      <c r="BE412" s="17">
        <v>3.7203051170761725</v>
      </c>
      <c r="BF412" s="17">
        <v>-1</v>
      </c>
      <c r="BG412" s="22">
        <v>1870.5985806157387</v>
      </c>
    </row>
    <row r="413" spans="1:59" x14ac:dyDescent="0.25">
      <c r="A413">
        <v>1209</v>
      </c>
      <c r="B413" t="s">
        <v>454</v>
      </c>
      <c r="C413" s="49">
        <v>0</v>
      </c>
      <c r="D413" s="22">
        <v>1500.530771484375</v>
      </c>
      <c r="E413" s="17">
        <v>39.140305482053151</v>
      </c>
      <c r="F413" s="17">
        <v>-39.814121668844621</v>
      </c>
      <c r="G413" s="17">
        <v>5.6467456483627887E-2</v>
      </c>
      <c r="H413" s="17">
        <v>1.2543082663247245</v>
      </c>
      <c r="I413" s="17">
        <v>28.87394679537929</v>
      </c>
      <c r="J413" s="17">
        <v>0.12072197411054564</v>
      </c>
      <c r="K413" s="17">
        <v>-1</v>
      </c>
      <c r="L413" s="17">
        <v>-1</v>
      </c>
      <c r="M413" s="17">
        <v>-1</v>
      </c>
      <c r="N413" s="17">
        <v>0.16666666666666666</v>
      </c>
      <c r="O413" s="17">
        <v>-1</v>
      </c>
      <c r="P413" s="17">
        <v>-1</v>
      </c>
      <c r="Q413" s="17">
        <v>1.3870802041662893</v>
      </c>
      <c r="R413" s="17">
        <v>-1</v>
      </c>
      <c r="S413" s="17">
        <v>-0.45227605793974146</v>
      </c>
      <c r="T413" s="17">
        <v>-4.7498345484354776E-2</v>
      </c>
      <c r="U413" s="17">
        <v>-0.31970625351188076</v>
      </c>
      <c r="V413" s="17">
        <v>-0.60900696837615775</v>
      </c>
      <c r="W413" s="17">
        <v>-0.89345665231720595</v>
      </c>
      <c r="X413" s="17">
        <v>-1.9487953983092645</v>
      </c>
      <c r="Y413" s="17">
        <v>0</v>
      </c>
      <c r="Z413" s="17">
        <v>15.310529978766141</v>
      </c>
      <c r="AA413" s="17">
        <v>-0.44257364459422649</v>
      </c>
      <c r="AB413" s="17">
        <v>-0.32002893089415319</v>
      </c>
      <c r="AC413" s="17">
        <v>1.7844219202946352</v>
      </c>
      <c r="AD413" s="17">
        <v>-0.39963281688985097</v>
      </c>
      <c r="AE413" s="17">
        <v>-3.9963281688985094E-2</v>
      </c>
      <c r="AF413" s="17">
        <v>24.876735510415035</v>
      </c>
      <c r="AG413" s="17">
        <v>-36.347213715509262</v>
      </c>
      <c r="AH413" s="17">
        <v>-1</v>
      </c>
      <c r="AI413" s="17">
        <v>-1</v>
      </c>
      <c r="AJ413" s="17">
        <v>-1</v>
      </c>
      <c r="AK413" s="17">
        <v>-1</v>
      </c>
      <c r="AL413" s="17">
        <v>-1</v>
      </c>
      <c r="AM413" s="17">
        <v>-1</v>
      </c>
      <c r="AN413" s="17">
        <v>-1</v>
      </c>
      <c r="AO413" s="17">
        <v>-1</v>
      </c>
      <c r="AP413" s="17">
        <v>-1</v>
      </c>
      <c r="AQ413" s="17">
        <v>-1</v>
      </c>
      <c r="AR413" s="17">
        <v>-0.19981640844492549</v>
      </c>
      <c r="AS413" s="17">
        <v>-2.3977969013391056</v>
      </c>
      <c r="AT413" s="17">
        <v>0.88286402825916266</v>
      </c>
      <c r="AU413" s="17">
        <v>-1</v>
      </c>
      <c r="AV413" s="17">
        <v>-1</v>
      </c>
      <c r="AW413" s="17">
        <v>-1</v>
      </c>
      <c r="AX413" s="17">
        <v>-1</v>
      </c>
      <c r="AY413" s="17">
        <v>-3.9963281688985094E-2</v>
      </c>
      <c r="AZ413" s="17">
        <v>0.71511327500969224</v>
      </c>
      <c r="BA413" s="17">
        <v>-0.20229276218917952</v>
      </c>
      <c r="BB413" s="17">
        <v>0.26920849107588274</v>
      </c>
      <c r="BC413" s="17">
        <v>-8.9721311588703154E-2</v>
      </c>
      <c r="BD413" s="17">
        <v>9.7606115482850537</v>
      </c>
      <c r="BE413" s="17">
        <v>-2.7093294970030106</v>
      </c>
      <c r="BF413" s="17">
        <v>-1</v>
      </c>
      <c r="BG413" s="22">
        <v>1082.9842837724182</v>
      </c>
    </row>
    <row r="414" spans="1:59" x14ac:dyDescent="0.25">
      <c r="A414">
        <v>1212</v>
      </c>
      <c r="B414" t="s">
        <v>455</v>
      </c>
      <c r="C414" s="49">
        <v>0</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25">
      <c r="A415">
        <v>1218</v>
      </c>
      <c r="B415" t="s">
        <v>2920</v>
      </c>
      <c r="C415" s="49">
        <v>0</v>
      </c>
      <c r="D415" s="22">
        <v>1518.616728515625</v>
      </c>
      <c r="E415" s="17">
        <v>67.288065435133745</v>
      </c>
      <c r="F415" s="17">
        <v>7.3836425144998437</v>
      </c>
      <c r="G415" s="17">
        <v>0.39987701403964582</v>
      </c>
      <c r="H415" s="17">
        <v>3.8556774883485239</v>
      </c>
      <c r="I415" s="17">
        <v>54.009075553084472</v>
      </c>
      <c r="J415" s="17">
        <v>6.8927534167802262</v>
      </c>
      <c r="K415" s="17">
        <v>-1</v>
      </c>
      <c r="L415" s="17">
        <v>-1</v>
      </c>
      <c r="M415" s="17">
        <v>-1</v>
      </c>
      <c r="N415" s="17">
        <v>0.16666666666666666</v>
      </c>
      <c r="O415" s="17">
        <v>-1</v>
      </c>
      <c r="P415" s="17">
        <v>-1</v>
      </c>
      <c r="Q415" s="17">
        <v>3.0103564234066429</v>
      </c>
      <c r="R415" s="17">
        <v>-1</v>
      </c>
      <c r="S415" s="17">
        <v>0.37264004286032193</v>
      </c>
      <c r="T415" s="17">
        <v>3.9204930795505785E-2</v>
      </c>
      <c r="U415" s="17">
        <v>0.18087534548611922</v>
      </c>
      <c r="V415" s="17">
        <v>0.11294208072025896</v>
      </c>
      <c r="W415" s="17">
        <v>0.9863922166465201</v>
      </c>
      <c r="X415" s="17">
        <v>0.84774930216324151</v>
      </c>
      <c r="Y415" s="17">
        <v>0</v>
      </c>
      <c r="Z415" s="17">
        <v>31.569147519620415</v>
      </c>
      <c r="AA415" s="17">
        <v>0.46202938372794722</v>
      </c>
      <c r="AB415" s="17">
        <v>1.1232182251520544</v>
      </c>
      <c r="AC415" s="17">
        <v>18.377951603985395</v>
      </c>
      <c r="AD415" s="17">
        <v>0.22609418185764901</v>
      </c>
      <c r="AE415" s="17">
        <v>2.2609418185764903E-2</v>
      </c>
      <c r="AF415" s="17">
        <v>49.583011199367689</v>
      </c>
      <c r="AG415" s="17">
        <v>6.740694538125525</v>
      </c>
      <c r="AH415" s="17">
        <v>-1</v>
      </c>
      <c r="AI415" s="17">
        <v>-1</v>
      </c>
      <c r="AJ415" s="17">
        <v>-1</v>
      </c>
      <c r="AK415" s="17">
        <v>-1</v>
      </c>
      <c r="AL415" s="17">
        <v>-1</v>
      </c>
      <c r="AM415" s="17">
        <v>-1</v>
      </c>
      <c r="AN415" s="17">
        <v>-1</v>
      </c>
      <c r="AO415" s="17">
        <v>-1</v>
      </c>
      <c r="AP415" s="17">
        <v>-1</v>
      </c>
      <c r="AQ415" s="17">
        <v>-1</v>
      </c>
      <c r="AR415" s="17">
        <v>0.11304709092882451</v>
      </c>
      <c r="AS415" s="17">
        <v>1.3565650911458942</v>
      </c>
      <c r="AT415" s="17">
        <v>5.7635346184896621</v>
      </c>
      <c r="AU415" s="17">
        <v>-1</v>
      </c>
      <c r="AV415" s="17">
        <v>-1</v>
      </c>
      <c r="AW415" s="17">
        <v>-1</v>
      </c>
      <c r="AX415" s="17">
        <v>-1</v>
      </c>
      <c r="AY415" s="17">
        <v>2.2609418185764903E-2</v>
      </c>
      <c r="AZ415" s="17">
        <v>0.17134247222476412</v>
      </c>
      <c r="BA415" s="17">
        <v>0.34147804059574877</v>
      </c>
      <c r="BB415" s="17">
        <v>5.6461311501732656E-2</v>
      </c>
      <c r="BC415" s="17">
        <v>0.12302586798544682</v>
      </c>
      <c r="BD415" s="17">
        <v>2.369347944242409</v>
      </c>
      <c r="BE415" s="17">
        <v>4.681934107039643</v>
      </c>
      <c r="BF415" s="17">
        <v>-1</v>
      </c>
      <c r="BG415" s="22">
        <v>5423.844881832898</v>
      </c>
    </row>
    <row r="416" spans="1:59" x14ac:dyDescent="0.25">
      <c r="A416">
        <v>1225</v>
      </c>
      <c r="B416" t="s">
        <v>456</v>
      </c>
      <c r="C416" s="49">
        <v>0</v>
      </c>
      <c r="D416" s="22">
        <v>1476.618701171875</v>
      </c>
      <c r="E416" s="17">
        <v>70.29496678647682</v>
      </c>
      <c r="F416" s="17">
        <v>12.425572001600568</v>
      </c>
      <c r="G416" s="17">
        <v>0.43656194614083438</v>
      </c>
      <c r="H416" s="17">
        <v>4.1335703168394664</v>
      </c>
      <c r="I416" s="17">
        <v>56.694150768792852</v>
      </c>
      <c r="J416" s="17">
        <v>7.6161797402334583</v>
      </c>
      <c r="K416" s="17">
        <v>-1</v>
      </c>
      <c r="L416" s="17">
        <v>-1</v>
      </c>
      <c r="M416" s="17">
        <v>-1</v>
      </c>
      <c r="N416" s="17">
        <v>0.16666666666666666</v>
      </c>
      <c r="O416" s="17">
        <v>-1</v>
      </c>
      <c r="P416" s="17">
        <v>-1</v>
      </c>
      <c r="Q416" s="17">
        <v>3.1837638798214005</v>
      </c>
      <c r="R416" s="17">
        <v>-1</v>
      </c>
      <c r="S416" s="17">
        <v>0.4607622004449754</v>
      </c>
      <c r="T416" s="17">
        <v>4.8467060323623051E-2</v>
      </c>
      <c r="U416" s="17">
        <v>0.23435027524939606</v>
      </c>
      <c r="V416" s="17">
        <v>0.19006472120559095</v>
      </c>
      <c r="W416" s="17">
        <v>1.1872082003635169</v>
      </c>
      <c r="X416" s="17">
        <v>1.1464918682842722</v>
      </c>
      <c r="Y416" s="17">
        <v>0</v>
      </c>
      <c r="Z416" s="17">
        <v>33.305984096884686</v>
      </c>
      <c r="AA416" s="17">
        <v>0.55866414517344132</v>
      </c>
      <c r="AB416" s="17">
        <v>1.2773939688372078</v>
      </c>
      <c r="AC416" s="17">
        <v>20.150565371923275</v>
      </c>
      <c r="AD416" s="17">
        <v>0.29293784406174506</v>
      </c>
      <c r="AE416" s="17">
        <v>2.9293784406174507E-2</v>
      </c>
      <c r="AF416" s="17">
        <v>52.222273928607919</v>
      </c>
      <c r="AG416" s="17">
        <v>11.343586198789307</v>
      </c>
      <c r="AH416" s="17">
        <v>-1</v>
      </c>
      <c r="AI416" s="17">
        <v>-1</v>
      </c>
      <c r="AJ416" s="17">
        <v>-1</v>
      </c>
      <c r="AK416" s="17">
        <v>-1</v>
      </c>
      <c r="AL416" s="17">
        <v>-1</v>
      </c>
      <c r="AM416" s="17">
        <v>-1</v>
      </c>
      <c r="AN416" s="17">
        <v>-1</v>
      </c>
      <c r="AO416" s="17">
        <v>-1</v>
      </c>
      <c r="AP416" s="17">
        <v>-1</v>
      </c>
      <c r="AQ416" s="17">
        <v>-1</v>
      </c>
      <c r="AR416" s="17">
        <v>0.14646892203087253</v>
      </c>
      <c r="AS416" s="17">
        <v>1.7576270643704701</v>
      </c>
      <c r="AT416" s="17">
        <v>6.2849151836816111</v>
      </c>
      <c r="AU416" s="17">
        <v>-1</v>
      </c>
      <c r="AV416" s="17">
        <v>-1</v>
      </c>
      <c r="AW416" s="17">
        <v>-1</v>
      </c>
      <c r="AX416" s="17">
        <v>-1</v>
      </c>
      <c r="AY416" s="17">
        <v>2.9293784406174507E-2</v>
      </c>
      <c r="AZ416" s="17">
        <v>0.11325382984468163</v>
      </c>
      <c r="BA416" s="17">
        <v>0.39956668297583131</v>
      </c>
      <c r="BB416" s="17">
        <v>3.3734466352340002E-2</v>
      </c>
      <c r="BC416" s="17">
        <v>0.14575271313483945</v>
      </c>
      <c r="BD416" s="17">
        <v>1.5797717734858332</v>
      </c>
      <c r="BE416" s="17">
        <v>5.4715102777962201</v>
      </c>
      <c r="BF416" s="17">
        <v>-1</v>
      </c>
      <c r="BG416" s="22">
        <v>629.55718161367747</v>
      </c>
    </row>
    <row r="417" spans="1:59" x14ac:dyDescent="0.25">
      <c r="A417">
        <v>1228</v>
      </c>
      <c r="B417" t="s">
        <v>457</v>
      </c>
      <c r="C417" s="49">
        <v>0</v>
      </c>
      <c r="D417" s="22">
        <v>1474.7811328124999</v>
      </c>
      <c r="E417" s="17">
        <v>63.18925864754052</v>
      </c>
      <c r="F417" s="17">
        <v>0.51082149725422576</v>
      </c>
      <c r="G417" s="17">
        <v>0.34987056849011483</v>
      </c>
      <c r="H417" s="17">
        <v>3.4768725730714092</v>
      </c>
      <c r="I417" s="17">
        <v>50.348960626325038</v>
      </c>
      <c r="J417" s="17">
        <v>5.9066270433395784</v>
      </c>
      <c r="K417" s="17">
        <v>-1</v>
      </c>
      <c r="L417" s="17">
        <v>-1</v>
      </c>
      <c r="M417" s="17">
        <v>-1</v>
      </c>
      <c r="N417" s="17">
        <v>0.16666666666666666</v>
      </c>
      <c r="O417" s="17">
        <v>-1</v>
      </c>
      <c r="P417" s="17">
        <v>-1</v>
      </c>
      <c r="Q417" s="17">
        <v>2.7739789782155611</v>
      </c>
      <c r="R417" s="17">
        <v>-1</v>
      </c>
      <c r="S417" s="17">
        <v>0.25251781221780178</v>
      </c>
      <c r="T417" s="17">
        <v>2.6579415375634186E-2</v>
      </c>
      <c r="U417" s="17">
        <v>0.10798189822291281</v>
      </c>
      <c r="V417" s="17">
        <v>7.813656019130602E-3</v>
      </c>
      <c r="W417" s="17">
        <v>0.71265330042009067</v>
      </c>
      <c r="X417" s="17">
        <v>0.44052341920803029</v>
      </c>
      <c r="Y417" s="17">
        <v>0</v>
      </c>
      <c r="Z417" s="17">
        <v>29.201608076182666</v>
      </c>
      <c r="AA417" s="17">
        <v>0.33030334091868557</v>
      </c>
      <c r="AB417" s="17">
        <v>0.91305616432598868</v>
      </c>
      <c r="AC417" s="17">
        <v>15.961643087392488</v>
      </c>
      <c r="AD417" s="17">
        <v>0.13497737277864102</v>
      </c>
      <c r="AE417" s="17">
        <v>1.3497737277864101E-2</v>
      </c>
      <c r="AF417" s="17">
        <v>45.985344789719854</v>
      </c>
      <c r="AG417" s="17">
        <v>0.46634051821127553</v>
      </c>
      <c r="AH417" s="17">
        <v>-1</v>
      </c>
      <c r="AI417" s="17">
        <v>-1</v>
      </c>
      <c r="AJ417" s="17">
        <v>-1</v>
      </c>
      <c r="AK417" s="17">
        <v>-1</v>
      </c>
      <c r="AL417" s="17">
        <v>-1</v>
      </c>
      <c r="AM417" s="17">
        <v>-1</v>
      </c>
      <c r="AN417" s="17">
        <v>-1</v>
      </c>
      <c r="AO417" s="17">
        <v>-1</v>
      </c>
      <c r="AP417" s="17">
        <v>-1</v>
      </c>
      <c r="AQ417" s="17">
        <v>-1</v>
      </c>
      <c r="AR417" s="17">
        <v>6.7488686389320512E-2</v>
      </c>
      <c r="AS417" s="17">
        <v>0.80986423667184593</v>
      </c>
      <c r="AT417" s="17">
        <v>5.0528235076733994</v>
      </c>
      <c r="AU417" s="17">
        <v>-1</v>
      </c>
      <c r="AV417" s="17">
        <v>-1</v>
      </c>
      <c r="AW417" s="17">
        <v>-1</v>
      </c>
      <c r="AX417" s="17">
        <v>-1</v>
      </c>
      <c r="AY417" s="17">
        <v>1.3497737277864101E-2</v>
      </c>
      <c r="AZ417" s="17">
        <v>0.25052502391147313</v>
      </c>
      <c r="BA417" s="17">
        <v>0.26229548890903975</v>
      </c>
      <c r="BB417" s="17">
        <v>8.74410265885954E-2</v>
      </c>
      <c r="BC417" s="17">
        <v>9.2046152898584088E-2</v>
      </c>
      <c r="BD417" s="17">
        <v>3.4456453646993128</v>
      </c>
      <c r="BE417" s="17">
        <v>3.6056366865827383</v>
      </c>
      <c r="BF417" s="17">
        <v>-1</v>
      </c>
      <c r="BG417" s="22">
        <v>687.34781496891821</v>
      </c>
    </row>
    <row r="418" spans="1:59" x14ac:dyDescent="0.25">
      <c r="A418">
        <v>1230</v>
      </c>
      <c r="B418" t="s">
        <v>458</v>
      </c>
      <c r="C418" s="49">
        <v>0</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25">
      <c r="A419">
        <v>1241</v>
      </c>
      <c r="B419" t="s">
        <v>459</v>
      </c>
      <c r="C419" s="49">
        <v>0</v>
      </c>
      <c r="D419" s="22">
        <v>1695.5360253906249</v>
      </c>
      <c r="E419" s="17">
        <v>151.25212801751496</v>
      </c>
      <c r="F419" s="17">
        <v>148.17339033971129</v>
      </c>
      <c r="G419" s="17">
        <v>1.4242591186932567</v>
      </c>
      <c r="H419" s="17">
        <v>11.615496689662329</v>
      </c>
      <c r="I419" s="17">
        <v>128.98653477350075</v>
      </c>
      <c r="J419" s="17">
        <v>27.09355350922025</v>
      </c>
      <c r="K419" s="17">
        <v>-1</v>
      </c>
      <c r="L419" s="17">
        <v>-1</v>
      </c>
      <c r="M419" s="17">
        <v>-1</v>
      </c>
      <c r="N419" s="17">
        <v>0.16666666666666666</v>
      </c>
      <c r="O419" s="17">
        <v>-1</v>
      </c>
      <c r="P419" s="17">
        <v>-1</v>
      </c>
      <c r="Q419" s="17">
        <v>7.8525487075521987</v>
      </c>
      <c r="R419" s="17">
        <v>-1</v>
      </c>
      <c r="S419" s="17">
        <v>2.8333440998881336</v>
      </c>
      <c r="T419" s="17">
        <v>0.29783863123186866</v>
      </c>
      <c r="U419" s="17">
        <v>1.6740977111705506</v>
      </c>
      <c r="V419" s="17">
        <v>2.2664980027782016</v>
      </c>
      <c r="W419" s="17">
        <v>6.5939342854360543</v>
      </c>
      <c r="X419" s="17">
        <v>9.1897720647668262</v>
      </c>
      <c r="Y419" s="17">
        <v>0</v>
      </c>
      <c r="Z419" s="17">
        <v>80.068196217592657</v>
      </c>
      <c r="AA419" s="17">
        <v>3.1604375486711693</v>
      </c>
      <c r="AB419" s="17">
        <v>5.4283883251565817</v>
      </c>
      <c r="AC419" s="17">
        <v>67.876034831440492</v>
      </c>
      <c r="AD419" s="17">
        <v>2.092622138963188</v>
      </c>
      <c r="AE419" s="17">
        <v>0.20926221389631883</v>
      </c>
      <c r="AF419" s="17">
        <v>123.28121246236904</v>
      </c>
      <c r="AG419" s="17">
        <v>135.27084511432227</v>
      </c>
      <c r="AH419" s="17">
        <v>-1</v>
      </c>
      <c r="AI419" s="17">
        <v>-1</v>
      </c>
      <c r="AJ419" s="17">
        <v>-1</v>
      </c>
      <c r="AK419" s="17">
        <v>-1</v>
      </c>
      <c r="AL419" s="17">
        <v>-1</v>
      </c>
      <c r="AM419" s="17">
        <v>-1</v>
      </c>
      <c r="AN419" s="17">
        <v>-1</v>
      </c>
      <c r="AO419" s="17">
        <v>-1</v>
      </c>
      <c r="AP419" s="17">
        <v>-1</v>
      </c>
      <c r="AQ419" s="17">
        <v>-1</v>
      </c>
      <c r="AR419" s="17">
        <v>1.046311069481594</v>
      </c>
      <c r="AS419" s="17">
        <v>12.555732833779128</v>
      </c>
      <c r="AT419" s="17">
        <v>20.322452683912868</v>
      </c>
      <c r="AU419" s="17">
        <v>-1</v>
      </c>
      <c r="AV419" s="17">
        <v>-1</v>
      </c>
      <c r="AW419" s="17">
        <v>-1</v>
      </c>
      <c r="AX419" s="17">
        <v>-1</v>
      </c>
      <c r="AY419" s="17">
        <v>0.20926221389631883</v>
      </c>
      <c r="AZ419" s="17">
        <v>-1.4507122060733031</v>
      </c>
      <c r="BA419" s="17">
        <v>1.9635327188938161</v>
      </c>
      <c r="BB419" s="17">
        <v>-0.5781581939141508</v>
      </c>
      <c r="BC419" s="17">
        <v>0.75764537340133009</v>
      </c>
      <c r="BD419" s="17">
        <v>-19.678606168169726</v>
      </c>
      <c r="BE419" s="17">
        <v>26.729888219451801</v>
      </c>
      <c r="BF419" s="17">
        <v>-1</v>
      </c>
      <c r="BG419" s="22">
        <v>8941.0824514150863</v>
      </c>
    </row>
    <row r="420" spans="1:59" x14ac:dyDescent="0.25">
      <c r="A420">
        <v>1243</v>
      </c>
      <c r="B420" t="s">
        <v>460</v>
      </c>
      <c r="C420" s="49">
        <v>0</v>
      </c>
      <c r="D420" s="22">
        <v>1519.5028027343749</v>
      </c>
      <c r="E420" s="17">
        <v>92.023536997635475</v>
      </c>
      <c r="F420" s="17">
        <v>48.859729979961116</v>
      </c>
      <c r="G420" s="17">
        <v>0.70165581844104263</v>
      </c>
      <c r="H420" s="17">
        <v>6.141688685054592</v>
      </c>
      <c r="I420" s="17">
        <v>76.09713029145064</v>
      </c>
      <c r="J420" s="17">
        <v>12.843827017299208</v>
      </c>
      <c r="K420" s="17">
        <v>-1</v>
      </c>
      <c r="L420" s="17">
        <v>-1</v>
      </c>
      <c r="M420" s="17">
        <v>-1</v>
      </c>
      <c r="N420" s="17">
        <v>0.16666666666666666</v>
      </c>
      <c r="O420" s="17">
        <v>-1</v>
      </c>
      <c r="P420" s="17">
        <v>-1</v>
      </c>
      <c r="Q420" s="17">
        <v>4.4368465890907025</v>
      </c>
      <c r="R420" s="17">
        <v>-1</v>
      </c>
      <c r="S420" s="17">
        <v>1.0975534564606322</v>
      </c>
      <c r="T420" s="17">
        <v>0.11539736772018912</v>
      </c>
      <c r="U420" s="17">
        <v>0.62077258517291412</v>
      </c>
      <c r="V420" s="17">
        <v>0.74737090217058377</v>
      </c>
      <c r="W420" s="17">
        <v>2.6383513181012077</v>
      </c>
      <c r="X420" s="17">
        <v>3.3052753016427103</v>
      </c>
      <c r="Y420" s="17">
        <v>0</v>
      </c>
      <c r="Z420" s="17">
        <v>45.85677014031063</v>
      </c>
      <c r="AA420" s="17">
        <v>1.2569694613651792</v>
      </c>
      <c r="AB420" s="17">
        <v>2.3915038381297706</v>
      </c>
      <c r="AC420" s="17">
        <v>32.959885736457629</v>
      </c>
      <c r="AD420" s="17">
        <v>0.77596573146614278</v>
      </c>
      <c r="AE420" s="17">
        <v>7.7596573146614264E-2</v>
      </c>
      <c r="AF420" s="17">
        <v>71.294201743058977</v>
      </c>
      <c r="AG420" s="17">
        <v>44.605154483501074</v>
      </c>
      <c r="AH420" s="17">
        <v>-1</v>
      </c>
      <c r="AI420" s="17">
        <v>-1</v>
      </c>
      <c r="AJ420" s="17">
        <v>-1</v>
      </c>
      <c r="AK420" s="17">
        <v>-1</v>
      </c>
      <c r="AL420" s="17">
        <v>-1</v>
      </c>
      <c r="AM420" s="17">
        <v>-1</v>
      </c>
      <c r="AN420" s="17">
        <v>-1</v>
      </c>
      <c r="AO420" s="17">
        <v>-1</v>
      </c>
      <c r="AP420" s="17">
        <v>-1</v>
      </c>
      <c r="AQ420" s="17">
        <v>-1</v>
      </c>
      <c r="AR420" s="17">
        <v>0.38798286573307139</v>
      </c>
      <c r="AS420" s="17">
        <v>4.6557943887968563</v>
      </c>
      <c r="AT420" s="17">
        <v>10.052532705435913</v>
      </c>
      <c r="AU420" s="17">
        <v>-1</v>
      </c>
      <c r="AV420" s="17">
        <v>-1</v>
      </c>
      <c r="AW420" s="17">
        <v>-1</v>
      </c>
      <c r="AX420" s="17">
        <v>-1</v>
      </c>
      <c r="AY420" s="17">
        <v>7.7596573146614264E-2</v>
      </c>
      <c r="AZ420" s="17">
        <v>-0.30650824311548991</v>
      </c>
      <c r="BA420" s="17">
        <v>0.81932875593600296</v>
      </c>
      <c r="BB420" s="17">
        <v>-0.13049501536515529</v>
      </c>
      <c r="BC420" s="17">
        <v>0.30998219485233464</v>
      </c>
      <c r="BD420" s="17">
        <v>-4.1258897227514639</v>
      </c>
      <c r="BE420" s="17">
        <v>11.177171774033523</v>
      </c>
      <c r="BF420" s="17">
        <v>-1</v>
      </c>
      <c r="BG420" s="22">
        <v>987.24647096531146</v>
      </c>
    </row>
    <row r="421" spans="1:59" x14ac:dyDescent="0.25">
      <c r="A421">
        <v>1245</v>
      </c>
      <c r="B421" t="s">
        <v>461</v>
      </c>
      <c r="C421" s="49">
        <v>0</v>
      </c>
      <c r="D421" s="22">
        <v>1453.82099609375</v>
      </c>
      <c r="E421" s="17">
        <v>-7.3865814174799738</v>
      </c>
      <c r="F421" s="17">
        <v>-117.82974492731167</v>
      </c>
      <c r="G421" s="17">
        <v>-0.51117194612819095</v>
      </c>
      <c r="H421" s="17">
        <v>-3.0456293407451911</v>
      </c>
      <c r="I421" s="17">
        <v>-12.673206330280394</v>
      </c>
      <c r="J421" s="17">
        <v>-11.073118727187978</v>
      </c>
      <c r="K421" s="17">
        <v>-1</v>
      </c>
      <c r="L421" s="17">
        <v>-1</v>
      </c>
      <c r="M421" s="17">
        <v>-1</v>
      </c>
      <c r="N421" s="17">
        <v>0.16666666666666666</v>
      </c>
      <c r="O421" s="17">
        <v>-1</v>
      </c>
      <c r="P421" s="17">
        <v>-1</v>
      </c>
      <c r="Q421" s="17">
        <v>-1.2961169378155826</v>
      </c>
      <c r="R421" s="17">
        <v>-1</v>
      </c>
      <c r="S421" s="17">
        <v>-1.8158225066626663</v>
      </c>
      <c r="T421" s="17">
        <v>-0.19081467104689906</v>
      </c>
      <c r="U421" s="17">
        <v>-1.1471434449399103</v>
      </c>
      <c r="V421" s="17">
        <v>-1.8023538567440271</v>
      </c>
      <c r="W421" s="17">
        <v>-4.0007559848496399</v>
      </c>
      <c r="X421" s="17">
        <v>-6.5713486389671507</v>
      </c>
      <c r="Y421" s="17">
        <v>0</v>
      </c>
      <c r="Z421" s="17">
        <v>-11.564179082524614</v>
      </c>
      <c r="AA421" s="17">
        <v>-1.9378387334637444</v>
      </c>
      <c r="AB421" s="17">
        <v>-2.7056467317197415</v>
      </c>
      <c r="AC421" s="17">
        <v>-25.643880727732949</v>
      </c>
      <c r="AD421" s="17">
        <v>-1.4339293061748881</v>
      </c>
      <c r="AE421" s="17">
        <v>-0.14339293061748878</v>
      </c>
      <c r="AF421" s="17">
        <v>-15.961544217872124</v>
      </c>
      <c r="AG421" s="17">
        <v>-107.56944374006643</v>
      </c>
      <c r="AH421" s="17">
        <v>-1</v>
      </c>
      <c r="AI421" s="17">
        <v>-1</v>
      </c>
      <c r="AJ421" s="17">
        <v>-1</v>
      </c>
      <c r="AK421" s="17">
        <v>-1</v>
      </c>
      <c r="AL421" s="17">
        <v>-1</v>
      </c>
      <c r="AM421" s="17">
        <v>-1</v>
      </c>
      <c r="AN421" s="17">
        <v>-1</v>
      </c>
      <c r="AO421" s="17">
        <v>-1</v>
      </c>
      <c r="AP421" s="17">
        <v>-1</v>
      </c>
      <c r="AQ421" s="17">
        <v>-1</v>
      </c>
      <c r="AR421" s="17">
        <v>-0.71696465308744406</v>
      </c>
      <c r="AS421" s="17">
        <v>-8.6035758370493269</v>
      </c>
      <c r="AT421" s="17">
        <v>-7.1846485881641282</v>
      </c>
      <c r="AU421" s="17">
        <v>-1</v>
      </c>
      <c r="AV421" s="17">
        <v>-1</v>
      </c>
      <c r="AW421" s="17">
        <v>-1</v>
      </c>
      <c r="AX421" s="17">
        <v>-1</v>
      </c>
      <c r="AY421" s="17">
        <v>-0.14339293061748878</v>
      </c>
      <c r="AZ421" s="17">
        <v>1.6139401330834819</v>
      </c>
      <c r="BA421" s="17">
        <v>-1.1011196202629696</v>
      </c>
      <c r="BB421" s="17">
        <v>0.6208692974327954</v>
      </c>
      <c r="BC421" s="17">
        <v>-0.44138211794561566</v>
      </c>
      <c r="BD421" s="17">
        <v>21.978013086565927</v>
      </c>
      <c r="BE421" s="17">
        <v>-14.926731035283893</v>
      </c>
      <c r="BF421" s="17">
        <v>-1</v>
      </c>
      <c r="BG421" s="22">
        <v>958.14267020443117</v>
      </c>
    </row>
    <row r="422" spans="1:59" x14ac:dyDescent="0.25">
      <c r="A422">
        <v>1246</v>
      </c>
      <c r="B422" t="s">
        <v>2921</v>
      </c>
      <c r="C422" s="49">
        <v>0</v>
      </c>
      <c r="D422" s="22">
        <v>1473.20048828125</v>
      </c>
      <c r="E422" s="17">
        <v>50.919399571993083</v>
      </c>
      <c r="F422" s="17">
        <v>-20.063103965229224</v>
      </c>
      <c r="G422" s="17">
        <v>0.20017528604376561</v>
      </c>
      <c r="H422" s="17">
        <v>2.3429125772883261</v>
      </c>
      <c r="I422" s="17">
        <v>39.392334300931445</v>
      </c>
      <c r="J422" s="17">
        <v>2.9546382671371831</v>
      </c>
      <c r="K422" s="17">
        <v>-1</v>
      </c>
      <c r="L422" s="17">
        <v>-1</v>
      </c>
      <c r="M422" s="17">
        <v>-1</v>
      </c>
      <c r="N422" s="17">
        <v>0.16666666666666666</v>
      </c>
      <c r="O422" s="17">
        <v>-1</v>
      </c>
      <c r="P422" s="17">
        <v>-1</v>
      </c>
      <c r="Q422" s="17">
        <v>2.0663784272670389</v>
      </c>
      <c r="R422" s="17">
        <v>-1</v>
      </c>
      <c r="S422" s="17">
        <v>-0.10707045778444821</v>
      </c>
      <c r="T422" s="17">
        <v>-1.1215314404477993E-2</v>
      </c>
      <c r="U422" s="17">
        <v>-0.11022607590205653</v>
      </c>
      <c r="V422" s="17">
        <v>-0.30689035974994794</v>
      </c>
      <c r="W422" s="17">
        <v>-0.10678955201150364</v>
      </c>
      <c r="X422" s="17">
        <v>-0.77851530467135621</v>
      </c>
      <c r="Y422" s="17">
        <v>0</v>
      </c>
      <c r="Z422" s="17">
        <v>22.114331990197975</v>
      </c>
      <c r="AA422" s="17">
        <v>-6.4021169995433058E-2</v>
      </c>
      <c r="AB422" s="17">
        <v>0.2839318842628602</v>
      </c>
      <c r="AC422" s="17">
        <v>8.7283758176637605</v>
      </c>
      <c r="AD422" s="17">
        <v>-0.13778259487757064</v>
      </c>
      <c r="AE422" s="17">
        <v>-1.3778259487757067E-2</v>
      </c>
      <c r="AF422" s="17">
        <v>35.215659333741115</v>
      </c>
      <c r="AG422" s="17">
        <v>-18.316062167241327</v>
      </c>
      <c r="AH422" s="17">
        <v>-1</v>
      </c>
      <c r="AI422" s="17">
        <v>-1</v>
      </c>
      <c r="AJ422" s="17">
        <v>-1</v>
      </c>
      <c r="AK422" s="17">
        <v>-1</v>
      </c>
      <c r="AL422" s="17">
        <v>-1</v>
      </c>
      <c r="AM422" s="17">
        <v>-1</v>
      </c>
      <c r="AN422" s="17">
        <v>-1</v>
      </c>
      <c r="AO422" s="17">
        <v>-1</v>
      </c>
      <c r="AP422" s="17">
        <v>-1</v>
      </c>
      <c r="AQ422" s="17">
        <v>-1</v>
      </c>
      <c r="AR422" s="17">
        <v>-6.8891297438785318E-2</v>
      </c>
      <c r="AS422" s="17">
        <v>-0.82669556926542387</v>
      </c>
      <c r="AT422" s="17">
        <v>2.9252957599549489</v>
      </c>
      <c r="AU422" s="17">
        <v>-1</v>
      </c>
      <c r="AV422" s="17">
        <v>-1</v>
      </c>
      <c r="AW422" s="17">
        <v>-1</v>
      </c>
      <c r="AX422" s="17">
        <v>-1</v>
      </c>
      <c r="AY422" s="17">
        <v>-1.3778259487757067E-2</v>
      </c>
      <c r="AZ422" s="17">
        <v>0.48755955634637693</v>
      </c>
      <c r="BA422" s="17">
        <v>2.5260956474135926E-2</v>
      </c>
      <c r="BB422" s="17">
        <v>0.18017941559170741</v>
      </c>
      <c r="BC422" s="17">
        <v>-6.9223610452785744E-4</v>
      </c>
      <c r="BD422" s="17">
        <v>6.6675629511430152</v>
      </c>
      <c r="BE422" s="17">
        <v>0.38371910013903276</v>
      </c>
      <c r="BF422" s="17">
        <v>-1</v>
      </c>
      <c r="BG422" s="22">
        <v>35.899623051333265</v>
      </c>
    </row>
    <row r="423" spans="1:59" x14ac:dyDescent="0.25">
      <c r="A423">
        <v>1247</v>
      </c>
      <c r="B423" t="s">
        <v>2922</v>
      </c>
      <c r="C423" s="49">
        <v>0</v>
      </c>
      <c r="D423" s="22">
        <v>1480.1812109375001</v>
      </c>
      <c r="E423" s="17">
        <v>69.448115486286113</v>
      </c>
      <c r="F423" s="17">
        <v>11.005583766963603</v>
      </c>
      <c r="G423" s="17">
        <v>0.42623015310298717</v>
      </c>
      <c r="H423" s="17">
        <v>4.0553057262781183</v>
      </c>
      <c r="I423" s="17">
        <v>55.937937254665812</v>
      </c>
      <c r="J423" s="17">
        <v>7.4124369329295483</v>
      </c>
      <c r="K423" s="17">
        <v>-1</v>
      </c>
      <c r="L423" s="17">
        <v>-1</v>
      </c>
      <c r="M423" s="17">
        <v>-1</v>
      </c>
      <c r="N423" s="17">
        <v>0.16666666666666666</v>
      </c>
      <c r="O423" s="17">
        <v>-1</v>
      </c>
      <c r="P423" s="17">
        <v>-1</v>
      </c>
      <c r="Q423" s="17">
        <v>3.1349261186949806</v>
      </c>
      <c r="R423" s="17">
        <v>-1</v>
      </c>
      <c r="S423" s="17">
        <v>0.43594383927963754</v>
      </c>
      <c r="T423" s="17">
        <v>4.5858512347841454E-2</v>
      </c>
      <c r="U423" s="17">
        <v>0.21928981648928048</v>
      </c>
      <c r="V423" s="17">
        <v>0.16834421868894792</v>
      </c>
      <c r="W423" s="17">
        <v>1.1306512146034566</v>
      </c>
      <c r="X423" s="17">
        <v>1.0623552435729546</v>
      </c>
      <c r="Y423" s="17">
        <v>0</v>
      </c>
      <c r="Z423" s="17">
        <v>32.81682860363312</v>
      </c>
      <c r="AA423" s="17">
        <v>0.53144832935122177</v>
      </c>
      <c r="AB423" s="17">
        <v>1.233972547998335</v>
      </c>
      <c r="AC423" s="17">
        <v>19.651333738187219</v>
      </c>
      <c r="AD423" s="17">
        <v>0.27411227061160059</v>
      </c>
      <c r="AE423" s="17">
        <v>2.7411227061160059E-2</v>
      </c>
      <c r="AF423" s="17">
        <v>51.478962854300917</v>
      </c>
      <c r="AG423" s="17">
        <v>10.047246767590792</v>
      </c>
      <c r="AH423" s="17">
        <v>-1</v>
      </c>
      <c r="AI423" s="17">
        <v>-1</v>
      </c>
      <c r="AJ423" s="17">
        <v>-1</v>
      </c>
      <c r="AK423" s="17">
        <v>-1</v>
      </c>
      <c r="AL423" s="17">
        <v>-1</v>
      </c>
      <c r="AM423" s="17">
        <v>-1</v>
      </c>
      <c r="AN423" s="17">
        <v>-1</v>
      </c>
      <c r="AO423" s="17">
        <v>-1</v>
      </c>
      <c r="AP423" s="17">
        <v>-1</v>
      </c>
      <c r="AQ423" s="17">
        <v>-1</v>
      </c>
      <c r="AR423" s="17">
        <v>0.1370561353058003</v>
      </c>
      <c r="AS423" s="17">
        <v>1.6446736236696033</v>
      </c>
      <c r="AT423" s="17">
        <v>6.1380757107704849</v>
      </c>
      <c r="AU423" s="17">
        <v>-1</v>
      </c>
      <c r="AV423" s="17">
        <v>-1</v>
      </c>
      <c r="AW423" s="17">
        <v>-1</v>
      </c>
      <c r="AX423" s="17">
        <v>-1</v>
      </c>
      <c r="AY423" s="17">
        <v>2.7411227061160059E-2</v>
      </c>
      <c r="AZ423" s="17">
        <v>0.12961367560547252</v>
      </c>
      <c r="BA423" s="17">
        <v>0.3832068372150404</v>
      </c>
      <c r="BB423" s="17">
        <v>4.0135161325389128E-2</v>
      </c>
      <c r="BC423" s="17">
        <v>0.13935201816179033</v>
      </c>
      <c r="BD423" s="17">
        <v>1.802144751071596</v>
      </c>
      <c r="BE423" s="17">
        <v>5.2491373002104575</v>
      </c>
      <c r="BF423" s="17">
        <v>-1</v>
      </c>
      <c r="BG423" s="22">
        <v>57.127884097813649</v>
      </c>
    </row>
    <row r="424" spans="1:59" x14ac:dyDescent="0.25">
      <c r="A424">
        <v>1248</v>
      </c>
      <c r="B424" t="s">
        <v>462</v>
      </c>
      <c r="C424" s="49">
        <v>0</v>
      </c>
      <c r="D424" s="22">
        <v>1501.0271777343748</v>
      </c>
      <c r="E424" s="17">
        <v>44.106252371540194</v>
      </c>
      <c r="F424" s="17">
        <v>-31.487292442372876</v>
      </c>
      <c r="G424" s="17">
        <v>0.11705322341527988</v>
      </c>
      <c r="H424" s="17">
        <v>1.7132528295173131</v>
      </c>
      <c r="I424" s="17">
        <v>33.308392544499071</v>
      </c>
      <c r="J424" s="17">
        <v>1.3154724101768949</v>
      </c>
      <c r="K424" s="17">
        <v>-1</v>
      </c>
      <c r="L424" s="17">
        <v>-1</v>
      </c>
      <c r="M424" s="17">
        <v>-1</v>
      </c>
      <c r="N424" s="17">
        <v>0.16666666666666666</v>
      </c>
      <c r="O424" s="17">
        <v>-1</v>
      </c>
      <c r="P424" s="17">
        <v>-1</v>
      </c>
      <c r="Q424" s="17">
        <v>1.6734654620039271</v>
      </c>
      <c r="R424" s="17">
        <v>-1</v>
      </c>
      <c r="S424" s="17">
        <v>-0.30674086964467717</v>
      </c>
      <c r="T424" s="17">
        <v>-3.2201786686496092E-2</v>
      </c>
      <c r="U424" s="17">
        <v>-0.23139153011569424</v>
      </c>
      <c r="V424" s="17">
        <v>-0.48163766294280996</v>
      </c>
      <c r="W424" s="17">
        <v>-0.56180576218964318</v>
      </c>
      <c r="X424" s="17">
        <v>-1.455417151522596</v>
      </c>
      <c r="Y424" s="17">
        <v>0</v>
      </c>
      <c r="Z424" s="17">
        <v>18.178944067096758</v>
      </c>
      <c r="AA424" s="17">
        <v>-0.28297975143167603</v>
      </c>
      <c r="AB424" s="17">
        <v>-6.5405161994763761E-2</v>
      </c>
      <c r="AC424" s="17">
        <v>4.7119226257039326</v>
      </c>
      <c r="AD424" s="17">
        <v>-0.28923941264461783</v>
      </c>
      <c r="AE424" s="17">
        <v>-2.892394126446178E-2</v>
      </c>
      <c r="AF424" s="17">
        <v>29.235521186890729</v>
      </c>
      <c r="AG424" s="17">
        <v>-28.745462658824454</v>
      </c>
      <c r="AH424" s="17">
        <v>-1</v>
      </c>
      <c r="AI424" s="17">
        <v>-1</v>
      </c>
      <c r="AJ424" s="17">
        <v>-1</v>
      </c>
      <c r="AK424" s="17">
        <v>-1</v>
      </c>
      <c r="AL424" s="17">
        <v>-1</v>
      </c>
      <c r="AM424" s="17">
        <v>-1</v>
      </c>
      <c r="AN424" s="17">
        <v>-1</v>
      </c>
      <c r="AO424" s="17">
        <v>-1</v>
      </c>
      <c r="AP424" s="17">
        <v>-1</v>
      </c>
      <c r="AQ424" s="17">
        <v>-1</v>
      </c>
      <c r="AR424" s="17">
        <v>-0.14461970632230892</v>
      </c>
      <c r="AS424" s="17">
        <v>-1.735436475867707</v>
      </c>
      <c r="AT424" s="17">
        <v>1.7439325813719808</v>
      </c>
      <c r="AU424" s="17">
        <v>-1</v>
      </c>
      <c r="AV424" s="17">
        <v>-1</v>
      </c>
      <c r="AW424" s="17">
        <v>-1</v>
      </c>
      <c r="AX424" s="17">
        <v>-1</v>
      </c>
      <c r="AY424" s="17">
        <v>-2.892394126446178E-2</v>
      </c>
      <c r="AZ424" s="17">
        <v>0.61917892957030851</v>
      </c>
      <c r="BA424" s="17">
        <v>-0.10635841674979574</v>
      </c>
      <c r="BB424" s="17">
        <v>0.23167473363250346</v>
      </c>
      <c r="BC424" s="17">
        <v>-5.2187554145323903E-2</v>
      </c>
      <c r="BD424" s="17">
        <v>8.4566135546593753</v>
      </c>
      <c r="BE424" s="17">
        <v>-1.4053315033773286</v>
      </c>
      <c r="BF424" s="17">
        <v>-1</v>
      </c>
      <c r="BG424" s="22">
        <v>86.427442018938564</v>
      </c>
    </row>
    <row r="425" spans="1:59" x14ac:dyDescent="0.25">
      <c r="A425">
        <v>1250</v>
      </c>
      <c r="B425" t="s">
        <v>463</v>
      </c>
      <c r="C425" s="49">
        <v>0</v>
      </c>
      <c r="D425" s="22">
        <v>1555.649677734375</v>
      </c>
      <c r="E425" s="17">
        <v>116.54372701059235</v>
      </c>
      <c r="F425" s="17">
        <v>89.974836400203174</v>
      </c>
      <c r="G425" s="17">
        <v>1.0008081352710516</v>
      </c>
      <c r="H425" s="17">
        <v>8.4078039185298721</v>
      </c>
      <c r="I425" s="17">
        <v>97.992944884384727</v>
      </c>
      <c r="J425" s="17">
        <v>18.743106321399058</v>
      </c>
      <c r="K425" s="17">
        <v>-1</v>
      </c>
      <c r="L425" s="17">
        <v>-1</v>
      </c>
      <c r="M425" s="17">
        <v>-1</v>
      </c>
      <c r="N425" s="17">
        <v>0.16666666666666666</v>
      </c>
      <c r="O425" s="17">
        <v>-1</v>
      </c>
      <c r="P425" s="17">
        <v>-1</v>
      </c>
      <c r="Q425" s="17">
        <v>5.850921506797663</v>
      </c>
      <c r="R425" s="17">
        <v>-1</v>
      </c>
      <c r="S425" s="17">
        <v>1.8161576924666778</v>
      </c>
      <c r="T425" s="17">
        <v>0.19092667494292609</v>
      </c>
      <c r="U425" s="17">
        <v>1.0568412437404457</v>
      </c>
      <c r="V425" s="17">
        <v>1.3762780654057973</v>
      </c>
      <c r="W425" s="17">
        <v>4.2759328357589883</v>
      </c>
      <c r="X425" s="17">
        <v>5.7414125839563122</v>
      </c>
      <c r="Y425" s="17">
        <v>0</v>
      </c>
      <c r="Z425" s="17">
        <v>60.020042532652781</v>
      </c>
      <c r="AA425" s="17">
        <v>2.0449908946063822</v>
      </c>
      <c r="AB425" s="17">
        <v>3.6487511132558166</v>
      </c>
      <c r="AC425" s="17">
        <v>47.414908143496717</v>
      </c>
      <c r="AD425" s="17">
        <v>1.3210515546755572</v>
      </c>
      <c r="AE425" s="17">
        <v>0.13210515546755572</v>
      </c>
      <c r="AF425" s="17">
        <v>92.816432123573321</v>
      </c>
      <c r="AG425" s="17">
        <v>82.140066654170894</v>
      </c>
      <c r="AH425" s="17">
        <v>-1</v>
      </c>
      <c r="AI425" s="17">
        <v>-1</v>
      </c>
      <c r="AJ425" s="17">
        <v>-1</v>
      </c>
      <c r="AK425" s="17">
        <v>-1</v>
      </c>
      <c r="AL425" s="17">
        <v>-1</v>
      </c>
      <c r="AM425" s="17">
        <v>-1</v>
      </c>
      <c r="AN425" s="17">
        <v>-1</v>
      </c>
      <c r="AO425" s="17">
        <v>-1</v>
      </c>
      <c r="AP425" s="17">
        <v>-1</v>
      </c>
      <c r="AQ425" s="17">
        <v>-1</v>
      </c>
      <c r="AR425" s="17">
        <v>0.66052577733777862</v>
      </c>
      <c r="AS425" s="17">
        <v>7.9263093280533425</v>
      </c>
      <c r="AT425" s="17">
        <v>14.304202126469347</v>
      </c>
      <c r="AU425" s="17">
        <v>-1</v>
      </c>
      <c r="AV425" s="17">
        <v>-1</v>
      </c>
      <c r="AW425" s="17">
        <v>-1</v>
      </c>
      <c r="AX425" s="17">
        <v>-1</v>
      </c>
      <c r="AY425" s="17">
        <v>0.13210515546755572</v>
      </c>
      <c r="AZ425" s="17">
        <v>-0.78020005482661281</v>
      </c>
      <c r="BA425" s="17">
        <v>1.2930205676471258</v>
      </c>
      <c r="BB425" s="17">
        <v>-0.31582419525635624</v>
      </c>
      <c r="BC425" s="17">
        <v>0.49531137474353554</v>
      </c>
      <c r="BD425" s="17">
        <v>-10.564597041169639</v>
      </c>
      <c r="BE425" s="17">
        <v>17.615879092451706</v>
      </c>
      <c r="BF425" s="17">
        <v>-1</v>
      </c>
      <c r="BG425" s="22">
        <v>1576.4835444641944</v>
      </c>
    </row>
    <row r="426" spans="1:59" x14ac:dyDescent="0.25">
      <c r="A426">
        <v>1251</v>
      </c>
      <c r="B426" t="s">
        <v>464</v>
      </c>
      <c r="C426" s="49">
        <v>0</v>
      </c>
      <c r="D426" s="22">
        <v>1564.8897363281249</v>
      </c>
      <c r="E426" s="17">
        <v>83.877241513329665</v>
      </c>
      <c r="F426" s="17">
        <v>35.200137391527477</v>
      </c>
      <c r="G426" s="17">
        <v>0.60226902060529253</v>
      </c>
      <c r="H426" s="17">
        <v>5.3888215872212779</v>
      </c>
      <c r="I426" s="17">
        <v>68.82272599648546</v>
      </c>
      <c r="J426" s="17">
        <v>10.883920820395634</v>
      </c>
      <c r="K426" s="17">
        <v>-1</v>
      </c>
      <c r="L426" s="17">
        <v>-1</v>
      </c>
      <c r="M426" s="17">
        <v>-1</v>
      </c>
      <c r="N426" s="17">
        <v>0.16666666666666666</v>
      </c>
      <c r="O426" s="17">
        <v>-1</v>
      </c>
      <c r="P426" s="17">
        <v>-1</v>
      </c>
      <c r="Q426" s="17">
        <v>3.9670512037164771</v>
      </c>
      <c r="R426" s="17">
        <v>-1</v>
      </c>
      <c r="S426" s="17">
        <v>0.85881295568613858</v>
      </c>
      <c r="T426" s="17">
        <v>9.0304411505893814E-2</v>
      </c>
      <c r="U426" s="17">
        <v>0.47589833492204542</v>
      </c>
      <c r="V426" s="17">
        <v>0.53843028706102003</v>
      </c>
      <c r="W426" s="17">
        <v>2.094300765661401</v>
      </c>
      <c r="X426" s="17">
        <v>2.4959221061098202</v>
      </c>
      <c r="Y426" s="17">
        <v>0</v>
      </c>
      <c r="Z426" s="17">
        <v>41.151333442154453</v>
      </c>
      <c r="AA426" s="17">
        <v>0.99516661890119962</v>
      </c>
      <c r="AB426" s="17">
        <v>1.973810998286234</v>
      </c>
      <c r="AC426" s="17">
        <v>28.157521493041159</v>
      </c>
      <c r="AD426" s="17">
        <v>0.59487291865255676</v>
      </c>
      <c r="AE426" s="17">
        <v>5.9487291865255677E-2</v>
      </c>
      <c r="AF426" s="17">
        <v>64.143912611191425</v>
      </c>
      <c r="AG426" s="17">
        <v>32.135002932547835</v>
      </c>
      <c r="AH426" s="17">
        <v>-1</v>
      </c>
      <c r="AI426" s="17">
        <v>-1</v>
      </c>
      <c r="AJ426" s="17">
        <v>-1</v>
      </c>
      <c r="AK426" s="17">
        <v>-1</v>
      </c>
      <c r="AL426" s="17">
        <v>-1</v>
      </c>
      <c r="AM426" s="17">
        <v>-1</v>
      </c>
      <c r="AN426" s="17">
        <v>-1</v>
      </c>
      <c r="AO426" s="17">
        <v>-1</v>
      </c>
      <c r="AP426" s="17">
        <v>-1</v>
      </c>
      <c r="AQ426" s="17">
        <v>-1</v>
      </c>
      <c r="AR426" s="17">
        <v>0.29743645932627838</v>
      </c>
      <c r="AS426" s="17">
        <v>3.5692375119153401</v>
      </c>
      <c r="AT426" s="17">
        <v>8.6400087654899416</v>
      </c>
      <c r="AU426" s="17">
        <v>-1</v>
      </c>
      <c r="AV426" s="17">
        <v>-1</v>
      </c>
      <c r="AW426" s="17">
        <v>-1</v>
      </c>
      <c r="AX426" s="17">
        <v>-1</v>
      </c>
      <c r="AY426" s="17">
        <v>5.9487291865255677E-2</v>
      </c>
      <c r="AZ426" s="17">
        <v>-0.14913452518525039</v>
      </c>
      <c r="BA426" s="17">
        <v>0.66195503800576327</v>
      </c>
      <c r="BB426" s="17">
        <v>-6.8923459008536012E-2</v>
      </c>
      <c r="BC426" s="17">
        <v>0.24841063849571543</v>
      </c>
      <c r="BD426" s="17">
        <v>-1.986770395981142</v>
      </c>
      <c r="BE426" s="17">
        <v>9.0380524472631993</v>
      </c>
      <c r="BF426" s="17">
        <v>-1</v>
      </c>
      <c r="BG426" s="22">
        <v>592.06726792942459</v>
      </c>
    </row>
    <row r="427" spans="1:59" x14ac:dyDescent="0.25">
      <c r="A427">
        <v>1254</v>
      </c>
      <c r="B427" t="s">
        <v>465</v>
      </c>
      <c r="C427" s="49">
        <v>0</v>
      </c>
      <c r="D427" s="22">
        <v>1485.6918945312498</v>
      </c>
      <c r="E427" s="17">
        <v>68.313290985733715</v>
      </c>
      <c r="F427" s="17">
        <v>9.102726159259328</v>
      </c>
      <c r="G427" s="17">
        <v>0.41238501657034554</v>
      </c>
      <c r="H427" s="17">
        <v>3.9504271308568004</v>
      </c>
      <c r="I427" s="17">
        <v>54.924572070852633</v>
      </c>
      <c r="J427" s="17">
        <v>7.1394110433929425</v>
      </c>
      <c r="K427" s="17">
        <v>-1</v>
      </c>
      <c r="L427" s="17">
        <v>-1</v>
      </c>
      <c r="M427" s="17">
        <v>-1</v>
      </c>
      <c r="N427" s="17">
        <v>0.16666666666666666</v>
      </c>
      <c r="O427" s="17">
        <v>-1</v>
      </c>
      <c r="P427" s="17">
        <v>-1</v>
      </c>
      <c r="Q427" s="17">
        <v>3.0694809952525239</v>
      </c>
      <c r="R427" s="17">
        <v>-1</v>
      </c>
      <c r="S427" s="17">
        <v>0.40268595290969217</v>
      </c>
      <c r="T427" s="17">
        <v>4.2362923272030117E-2</v>
      </c>
      <c r="U427" s="17">
        <v>0.19910802355032059</v>
      </c>
      <c r="V427" s="17">
        <v>0.13923762298006115</v>
      </c>
      <c r="W427" s="17">
        <v>1.0548619312860019</v>
      </c>
      <c r="X427" s="17">
        <v>0.94960781897234092</v>
      </c>
      <c r="Y427" s="17">
        <v>0</v>
      </c>
      <c r="Z427" s="17">
        <v>32.161334967150935</v>
      </c>
      <c r="AA427" s="17">
        <v>0.4949777298603541</v>
      </c>
      <c r="AB427" s="17">
        <v>1.1757856004130252</v>
      </c>
      <c r="AC427" s="17">
        <v>18.982337552803926</v>
      </c>
      <c r="AD427" s="17">
        <v>0.24888502943790072</v>
      </c>
      <c r="AE427" s="17">
        <v>2.4888502943790074E-2</v>
      </c>
      <c r="AF427" s="17">
        <v>50.482887606538384</v>
      </c>
      <c r="AG427" s="17">
        <v>8.3100849456452917</v>
      </c>
      <c r="AH427" s="17">
        <v>-1</v>
      </c>
      <c r="AI427" s="17">
        <v>-1</v>
      </c>
      <c r="AJ427" s="17">
        <v>-1</v>
      </c>
      <c r="AK427" s="17">
        <v>-1</v>
      </c>
      <c r="AL427" s="17">
        <v>-1</v>
      </c>
      <c r="AM427" s="17">
        <v>-1</v>
      </c>
      <c r="AN427" s="17">
        <v>-1</v>
      </c>
      <c r="AO427" s="17">
        <v>-1</v>
      </c>
      <c r="AP427" s="17">
        <v>-1</v>
      </c>
      <c r="AQ427" s="17">
        <v>-1</v>
      </c>
      <c r="AR427" s="17">
        <v>0.12444251471895036</v>
      </c>
      <c r="AS427" s="17">
        <v>1.4933101766274042</v>
      </c>
      <c r="AT427" s="17">
        <v>5.9413032296156256</v>
      </c>
      <c r="AU427" s="17">
        <v>-1</v>
      </c>
      <c r="AV427" s="17">
        <v>-1</v>
      </c>
      <c r="AW427" s="17">
        <v>-1</v>
      </c>
      <c r="AX427" s="17">
        <v>-1</v>
      </c>
      <c r="AY427" s="17">
        <v>2.4888502943790074E-2</v>
      </c>
      <c r="AZ427" s="17">
        <v>0.15153671426695009</v>
      </c>
      <c r="BA427" s="17">
        <v>0.36128379855356285</v>
      </c>
      <c r="BB427" s="17">
        <v>4.8712423324447078E-2</v>
      </c>
      <c r="BC427" s="17">
        <v>0.13077475616273238</v>
      </c>
      <c r="BD427" s="17">
        <v>2.1001360314395647</v>
      </c>
      <c r="BE427" s="17">
        <v>4.9511460198424881</v>
      </c>
      <c r="BF427" s="17">
        <v>-1</v>
      </c>
      <c r="BG427" s="22">
        <v>249.64754222836075</v>
      </c>
    </row>
    <row r="428" spans="1:59" x14ac:dyDescent="0.25">
      <c r="A428">
        <v>1255</v>
      </c>
      <c r="B428" t="s">
        <v>466</v>
      </c>
      <c r="C428" s="49">
        <v>0</v>
      </c>
      <c r="D428" s="22">
        <v>1580.4295312500001</v>
      </c>
      <c r="E428" s="17">
        <v>127.28583215330386</v>
      </c>
      <c r="F428" s="17">
        <v>107.98704576263597</v>
      </c>
      <c r="G428" s="17">
        <v>1.1318644459837999</v>
      </c>
      <c r="H428" s="17">
        <v>9.400571433407551</v>
      </c>
      <c r="I428" s="17">
        <v>107.58533150203847</v>
      </c>
      <c r="J428" s="17">
        <v>21.32753484815095</v>
      </c>
      <c r="K428" s="17">
        <v>-1</v>
      </c>
      <c r="L428" s="17">
        <v>-1</v>
      </c>
      <c r="M428" s="17">
        <v>-1</v>
      </c>
      <c r="N428" s="17">
        <v>0.16666666666666666</v>
      </c>
      <c r="O428" s="17">
        <v>-1</v>
      </c>
      <c r="P428" s="17">
        <v>-1</v>
      </c>
      <c r="Q428" s="17">
        <v>6.4704167650991895</v>
      </c>
      <c r="R428" s="17">
        <v>-1</v>
      </c>
      <c r="S428" s="17">
        <v>2.1309726370122046</v>
      </c>
      <c r="T428" s="17">
        <v>0.22401547886793943</v>
      </c>
      <c r="U428" s="17">
        <v>1.2478795422731377</v>
      </c>
      <c r="V428" s="17">
        <v>1.6517974177806041</v>
      </c>
      <c r="W428" s="17">
        <v>4.9933446026802697</v>
      </c>
      <c r="X428" s="17">
        <v>6.8086654402703912</v>
      </c>
      <c r="Y428" s="17">
        <v>0</v>
      </c>
      <c r="Z428" s="17">
        <v>66.224862361659305</v>
      </c>
      <c r="AA428" s="17">
        <v>2.390216975077788</v>
      </c>
      <c r="AB428" s="17">
        <v>4.1995413972077351</v>
      </c>
      <c r="AC428" s="17">
        <v>53.74754139204061</v>
      </c>
      <c r="AD428" s="17">
        <v>1.5598494278414221</v>
      </c>
      <c r="AE428" s="17">
        <v>0.15598494278414221</v>
      </c>
      <c r="AF428" s="17">
        <v>102.24515439411763</v>
      </c>
      <c r="AG428" s="17">
        <v>98.583820672664103</v>
      </c>
      <c r="AH428" s="17">
        <v>-1</v>
      </c>
      <c r="AI428" s="17">
        <v>-1</v>
      </c>
      <c r="AJ428" s="17">
        <v>-1</v>
      </c>
      <c r="AK428" s="17">
        <v>-1</v>
      </c>
      <c r="AL428" s="17">
        <v>-1</v>
      </c>
      <c r="AM428" s="17">
        <v>-1</v>
      </c>
      <c r="AN428" s="17">
        <v>-1</v>
      </c>
      <c r="AO428" s="17">
        <v>-1</v>
      </c>
      <c r="AP428" s="17">
        <v>-1</v>
      </c>
      <c r="AQ428" s="17">
        <v>-1</v>
      </c>
      <c r="AR428" s="17">
        <v>0.77992471392071105</v>
      </c>
      <c r="AS428" s="17">
        <v>9.3590965670485318</v>
      </c>
      <c r="AT428" s="17">
        <v>16.166825537163092</v>
      </c>
      <c r="AU428" s="17">
        <v>-1</v>
      </c>
      <c r="AV428" s="17">
        <v>-1</v>
      </c>
      <c r="AW428" s="17">
        <v>-1</v>
      </c>
      <c r="AX428" s="17">
        <v>-1</v>
      </c>
      <c r="AY428" s="17">
        <v>0.15598494278414221</v>
      </c>
      <c r="AZ428" s="17">
        <v>-0.98772076506391349</v>
      </c>
      <c r="BA428" s="17">
        <v>1.5005412778844265</v>
      </c>
      <c r="BB428" s="17">
        <v>-0.39701547213275029</v>
      </c>
      <c r="BC428" s="17">
        <v>0.57650265161992953</v>
      </c>
      <c r="BD428" s="17">
        <v>-13.385344798876492</v>
      </c>
      <c r="BE428" s="17">
        <v>20.436626850158561</v>
      </c>
      <c r="BF428" s="17">
        <v>-1</v>
      </c>
      <c r="BG428" s="22">
        <v>1653.2827709957269</v>
      </c>
    </row>
    <row r="429" spans="1:59" x14ac:dyDescent="0.25">
      <c r="A429">
        <v>1257</v>
      </c>
      <c r="B429" t="s">
        <v>467</v>
      </c>
      <c r="C429" s="49">
        <v>0</v>
      </c>
      <c r="D429" s="22">
        <v>1598.4892578125</v>
      </c>
      <c r="E429" s="17">
        <v>112.52587806620247</v>
      </c>
      <c r="F429" s="17">
        <v>83.237764344817137</v>
      </c>
      <c r="G429" s="17">
        <v>0.95178939521430217</v>
      </c>
      <c r="H429" s="17">
        <v>8.0364809926523275</v>
      </c>
      <c r="I429" s="17">
        <v>94.405122950611371</v>
      </c>
      <c r="J429" s="17">
        <v>17.776457485802194</v>
      </c>
      <c r="K429" s="17">
        <v>-1</v>
      </c>
      <c r="L429" s="17">
        <v>-1</v>
      </c>
      <c r="M429" s="17">
        <v>-1</v>
      </c>
      <c r="N429" s="17">
        <v>0.16666666666666666</v>
      </c>
      <c r="O429" s="17">
        <v>-1</v>
      </c>
      <c r="P429" s="17">
        <v>-1</v>
      </c>
      <c r="Q429" s="17">
        <v>5.6192128857635311</v>
      </c>
      <c r="R429" s="17">
        <v>-1</v>
      </c>
      <c r="S429" s="17">
        <v>1.6984080637099135</v>
      </c>
      <c r="T429" s="17">
        <v>0.17855053319463554</v>
      </c>
      <c r="U429" s="17">
        <v>0.98538755604140049</v>
      </c>
      <c r="V429" s="17">
        <v>1.2732260914778382</v>
      </c>
      <c r="W429" s="17">
        <v>4.0076006911631694</v>
      </c>
      <c r="X429" s="17">
        <v>5.3422300489531018</v>
      </c>
      <c r="Y429" s="17">
        <v>0</v>
      </c>
      <c r="Z429" s="17">
        <v>57.699265695254368</v>
      </c>
      <c r="AA429" s="17">
        <v>1.9158666471176096</v>
      </c>
      <c r="AB429" s="17">
        <v>3.4427400817534921</v>
      </c>
      <c r="AC429" s="17">
        <v>45.046325498396307</v>
      </c>
      <c r="AD429" s="17">
        <v>1.2317344450517507</v>
      </c>
      <c r="AE429" s="17">
        <v>0.12317344450517506</v>
      </c>
      <c r="AF429" s="17">
        <v>89.289825251050246</v>
      </c>
      <c r="AG429" s="17">
        <v>75.98964093711885</v>
      </c>
      <c r="AH429" s="17">
        <v>-1</v>
      </c>
      <c r="AI429" s="17">
        <v>-1</v>
      </c>
      <c r="AJ429" s="17">
        <v>-1</v>
      </c>
      <c r="AK429" s="17">
        <v>-1</v>
      </c>
      <c r="AL429" s="17">
        <v>-1</v>
      </c>
      <c r="AM429" s="17">
        <v>-1</v>
      </c>
      <c r="AN429" s="17">
        <v>-1</v>
      </c>
      <c r="AO429" s="17">
        <v>-1</v>
      </c>
      <c r="AP429" s="17">
        <v>-1</v>
      </c>
      <c r="AQ429" s="17">
        <v>-1</v>
      </c>
      <c r="AR429" s="17">
        <v>0.61586722252587534</v>
      </c>
      <c r="AS429" s="17">
        <v>7.3904066703105027</v>
      </c>
      <c r="AT429" s="17">
        <v>13.607528671403655</v>
      </c>
      <c r="AU429" s="17">
        <v>-1</v>
      </c>
      <c r="AV429" s="17">
        <v>-1</v>
      </c>
      <c r="AW429" s="17">
        <v>-1</v>
      </c>
      <c r="AX429" s="17">
        <v>-1</v>
      </c>
      <c r="AY429" s="17">
        <v>0.12317344450517506</v>
      </c>
      <c r="AZ429" s="17">
        <v>-0.70258148235046258</v>
      </c>
      <c r="BA429" s="17">
        <v>1.2154019951709758</v>
      </c>
      <c r="BB429" s="17">
        <v>-0.28545637798426199</v>
      </c>
      <c r="BC429" s="17">
        <v>0.46494355747144128</v>
      </c>
      <c r="BD429" s="17">
        <v>-9.5095581777321279</v>
      </c>
      <c r="BE429" s="17">
        <v>16.56084022901419</v>
      </c>
      <c r="BF429" s="17">
        <v>-1</v>
      </c>
      <c r="BG429" s="22">
        <v>1370.8205743916774</v>
      </c>
    </row>
    <row r="430" spans="1:59" x14ac:dyDescent="0.25">
      <c r="A430">
        <v>1258</v>
      </c>
      <c r="B430" t="s">
        <v>468</v>
      </c>
      <c r="C430" s="49">
        <v>0</v>
      </c>
      <c r="D430" s="22">
        <v>1486.0989160156248</v>
      </c>
      <c r="E430" s="17">
        <v>43.591246952453815</v>
      </c>
      <c r="F430" s="17">
        <v>-32.350846215877439</v>
      </c>
      <c r="G430" s="17">
        <v>0.11077003131039448</v>
      </c>
      <c r="H430" s="17">
        <v>1.6656568840985673</v>
      </c>
      <c r="I430" s="17">
        <v>32.848507724491029</v>
      </c>
      <c r="J430" s="17">
        <v>1.1915679539426591</v>
      </c>
      <c r="K430" s="17">
        <v>-1</v>
      </c>
      <c r="L430" s="17">
        <v>-1</v>
      </c>
      <c r="M430" s="17">
        <v>-1</v>
      </c>
      <c r="N430" s="17">
        <v>0.16666666666666666</v>
      </c>
      <c r="O430" s="17">
        <v>-1</v>
      </c>
      <c r="P430" s="17">
        <v>-1</v>
      </c>
      <c r="Q430" s="17">
        <v>1.6437651927471069</v>
      </c>
      <c r="R430" s="17">
        <v>-1</v>
      </c>
      <c r="S430" s="17">
        <v>-0.32183394500526707</v>
      </c>
      <c r="T430" s="17">
        <v>-3.3788152962572884E-2</v>
      </c>
      <c r="U430" s="17">
        <v>-0.24055042008095701</v>
      </c>
      <c r="V430" s="17">
        <v>-0.49484680190124497</v>
      </c>
      <c r="W430" s="17">
        <v>-0.5962004122859027</v>
      </c>
      <c r="X430" s="17">
        <v>-1.5065841245911937</v>
      </c>
      <c r="Y430" s="17">
        <v>0</v>
      </c>
      <c r="Z430" s="17">
        <v>17.88146831221075</v>
      </c>
      <c r="AA430" s="17">
        <v>-0.29953081846096846</v>
      </c>
      <c r="AB430" s="17">
        <v>-9.1811529950287407E-2</v>
      </c>
      <c r="AC430" s="17">
        <v>4.4083191516400522</v>
      </c>
      <c r="AD430" s="17">
        <v>-0.3006880251011963</v>
      </c>
      <c r="AE430" s="17">
        <v>-3.0068802510119626E-2</v>
      </c>
      <c r="AF430" s="17">
        <v>28.783482875974975</v>
      </c>
      <c r="AG430" s="17">
        <v>-29.53382046366249</v>
      </c>
      <c r="AH430" s="17">
        <v>-1</v>
      </c>
      <c r="AI430" s="17">
        <v>-1</v>
      </c>
      <c r="AJ430" s="17">
        <v>-1</v>
      </c>
      <c r="AK430" s="17">
        <v>-1</v>
      </c>
      <c r="AL430" s="17">
        <v>-1</v>
      </c>
      <c r="AM430" s="17">
        <v>-1</v>
      </c>
      <c r="AN430" s="17">
        <v>-1</v>
      </c>
      <c r="AO430" s="17">
        <v>-1</v>
      </c>
      <c r="AP430" s="17">
        <v>-1</v>
      </c>
      <c r="AQ430" s="17">
        <v>-1</v>
      </c>
      <c r="AR430" s="17">
        <v>-0.15034401255059815</v>
      </c>
      <c r="AS430" s="17">
        <v>-1.8041281506071778</v>
      </c>
      <c r="AT430" s="17">
        <v>1.654633404210669</v>
      </c>
      <c r="AU430" s="17">
        <v>-1</v>
      </c>
      <c r="AV430" s="17">
        <v>-1</v>
      </c>
      <c r="AW430" s="17">
        <v>-1</v>
      </c>
      <c r="AX430" s="17">
        <v>-1</v>
      </c>
      <c r="AY430" s="17">
        <v>-3.0068802510119626E-2</v>
      </c>
      <c r="AZ430" s="17">
        <v>0.62912803069387913</v>
      </c>
      <c r="BA430" s="17">
        <v>-0.11630751787336635</v>
      </c>
      <c r="BB430" s="17">
        <v>0.23556726186774013</v>
      </c>
      <c r="BC430" s="17">
        <v>-5.6080082380560572E-2</v>
      </c>
      <c r="BD430" s="17">
        <v>8.5918477905745227</v>
      </c>
      <c r="BE430" s="17">
        <v>-1.5405657392924779</v>
      </c>
      <c r="BF430" s="17">
        <v>-1</v>
      </c>
      <c r="BG430" s="22">
        <v>451.95399781961214</v>
      </c>
    </row>
    <row r="431" spans="1:59" x14ac:dyDescent="0.25">
      <c r="A431">
        <v>1259</v>
      </c>
      <c r="B431" t="s">
        <v>469</v>
      </c>
      <c r="C431" s="49">
        <v>0</v>
      </c>
      <c r="D431" s="22">
        <v>1573.7601464843751</v>
      </c>
      <c r="E431" s="17">
        <v>75.84394343645171</v>
      </c>
      <c r="F431" s="17">
        <v>21.730017251274379</v>
      </c>
      <c r="G431" s="17">
        <v>0.50426081878409057</v>
      </c>
      <c r="H431" s="17">
        <v>4.6463975220961169</v>
      </c>
      <c r="I431" s="17">
        <v>61.64922509098075</v>
      </c>
      <c r="J431" s="17">
        <v>8.9512005166969555</v>
      </c>
      <c r="K431" s="17">
        <v>-1</v>
      </c>
      <c r="L431" s="17">
        <v>-1</v>
      </c>
      <c r="M431" s="17">
        <v>-1</v>
      </c>
      <c r="N431" s="17">
        <v>0.16666666666666666</v>
      </c>
      <c r="O431" s="17">
        <v>-1</v>
      </c>
      <c r="P431" s="17">
        <v>-1</v>
      </c>
      <c r="Q431" s="17">
        <v>3.5037723583660112</v>
      </c>
      <c r="R431" s="17">
        <v>-1</v>
      </c>
      <c r="S431" s="17">
        <v>0.62338402858185027</v>
      </c>
      <c r="T431" s="17">
        <v>6.5559520127004764E-2</v>
      </c>
      <c r="U431" s="17">
        <v>0.33303363793534896</v>
      </c>
      <c r="V431" s="17">
        <v>0.33238789088535614</v>
      </c>
      <c r="W431" s="17">
        <v>1.5577967479690531</v>
      </c>
      <c r="X431" s="17">
        <v>1.6977954629362015</v>
      </c>
      <c r="Y431" s="17">
        <v>0</v>
      </c>
      <c r="Z431" s="17">
        <v>36.511165938901875</v>
      </c>
      <c r="AA431" s="17">
        <v>0.73699524825317142</v>
      </c>
      <c r="AB431" s="17">
        <v>1.561911983144296</v>
      </c>
      <c r="AC431" s="17">
        <v>23.421770928207263</v>
      </c>
      <c r="AD431" s="17">
        <v>0.41629204741918624</v>
      </c>
      <c r="AE431" s="17">
        <v>4.162920474191862E-2</v>
      </c>
      <c r="AF431" s="17">
        <v>57.092805265181873</v>
      </c>
      <c r="AG431" s="17">
        <v>19.837825072299111</v>
      </c>
      <c r="AH431" s="17">
        <v>-1</v>
      </c>
      <c r="AI431" s="17">
        <v>-1</v>
      </c>
      <c r="AJ431" s="17">
        <v>-1</v>
      </c>
      <c r="AK431" s="17">
        <v>-1</v>
      </c>
      <c r="AL431" s="17">
        <v>-1</v>
      </c>
      <c r="AM431" s="17">
        <v>-1</v>
      </c>
      <c r="AN431" s="17">
        <v>-1</v>
      </c>
      <c r="AO431" s="17">
        <v>-1</v>
      </c>
      <c r="AP431" s="17">
        <v>-1</v>
      </c>
      <c r="AQ431" s="17">
        <v>-1</v>
      </c>
      <c r="AR431" s="17">
        <v>0.20814602370959312</v>
      </c>
      <c r="AS431" s="17">
        <v>2.497752284515117</v>
      </c>
      <c r="AT431" s="17">
        <v>7.2470779698696521</v>
      </c>
      <c r="AU431" s="17">
        <v>-1</v>
      </c>
      <c r="AV431" s="17">
        <v>-1</v>
      </c>
      <c r="AW431" s="17">
        <v>-1</v>
      </c>
      <c r="AX431" s="17">
        <v>-1</v>
      </c>
      <c r="AY431" s="17">
        <v>4.162920474191862E-2</v>
      </c>
      <c r="AZ431" s="17">
        <v>6.0562591455811665E-3</v>
      </c>
      <c r="BA431" s="17">
        <v>0.50676425367493172</v>
      </c>
      <c r="BB431" s="17">
        <v>-8.2059627891900022E-3</v>
      </c>
      <c r="BC431" s="17">
        <v>0.18769314227636943</v>
      </c>
      <c r="BD431" s="17">
        <v>0.1226771691191666</v>
      </c>
      <c r="BE431" s="17">
        <v>6.9286048821628885</v>
      </c>
      <c r="BF431" s="17">
        <v>-1</v>
      </c>
      <c r="BG431" s="22">
        <v>497.53580498585274</v>
      </c>
    </row>
    <row r="432" spans="1:59" x14ac:dyDescent="0.25">
      <c r="A432">
        <v>1261</v>
      </c>
      <c r="B432" t="s">
        <v>470</v>
      </c>
      <c r="C432" s="49">
        <v>0</v>
      </c>
      <c r="D432" s="22">
        <v>1561.160634765625</v>
      </c>
      <c r="E432" s="17">
        <v>38.560914633328679</v>
      </c>
      <c r="F432" s="17">
        <v>-40.785636016475415</v>
      </c>
      <c r="G432" s="17">
        <v>4.9398746385768022E-2</v>
      </c>
      <c r="H432" s="17">
        <v>1.2007619264416767</v>
      </c>
      <c r="I432" s="17">
        <v>28.356567664393349</v>
      </c>
      <c r="J432" s="17">
        <v>-1.8672885434139808E-2</v>
      </c>
      <c r="K432" s="17">
        <v>-1</v>
      </c>
      <c r="L432" s="17">
        <v>-1</v>
      </c>
      <c r="M432" s="17">
        <v>-1</v>
      </c>
      <c r="N432" s="17">
        <v>0.16666666666666666</v>
      </c>
      <c r="O432" s="17">
        <v>-1</v>
      </c>
      <c r="P432" s="17">
        <v>-1</v>
      </c>
      <c r="Q432" s="17">
        <v>1.3536668388417428</v>
      </c>
      <c r="R432" s="17">
        <v>-1</v>
      </c>
      <c r="S432" s="17">
        <v>-0.46925605352609445</v>
      </c>
      <c r="T432" s="17">
        <v>-4.9283037584710809E-2</v>
      </c>
      <c r="U432" s="17">
        <v>-0.33001017815749228</v>
      </c>
      <c r="V432" s="17">
        <v>-0.62386749983546563</v>
      </c>
      <c r="W432" s="17">
        <v>-0.9321512849799175</v>
      </c>
      <c r="X432" s="17">
        <v>-2.0063592119201368</v>
      </c>
      <c r="Y432" s="17">
        <v>0</v>
      </c>
      <c r="Z432" s="17">
        <v>14.975864121455132</v>
      </c>
      <c r="AA432" s="17">
        <v>-0.46119390841671054</v>
      </c>
      <c r="AB432" s="17">
        <v>-0.34973659488072462</v>
      </c>
      <c r="AC432" s="17">
        <v>1.4428622628727261</v>
      </c>
      <c r="AD432" s="17">
        <v>-0.41251272269686545</v>
      </c>
      <c r="AE432" s="17">
        <v>-4.1251272269686536E-2</v>
      </c>
      <c r="AF432" s="17">
        <v>24.36818385074109</v>
      </c>
      <c r="AG432" s="17">
        <v>-37.234131174463343</v>
      </c>
      <c r="AH432" s="17">
        <v>-1</v>
      </c>
      <c r="AI432" s="17">
        <v>-1</v>
      </c>
      <c r="AJ432" s="17">
        <v>-1</v>
      </c>
      <c r="AK432" s="17">
        <v>-1</v>
      </c>
      <c r="AL432" s="17">
        <v>-1</v>
      </c>
      <c r="AM432" s="17">
        <v>-1</v>
      </c>
      <c r="AN432" s="17">
        <v>-1</v>
      </c>
      <c r="AO432" s="17">
        <v>-1</v>
      </c>
      <c r="AP432" s="17">
        <v>-1</v>
      </c>
      <c r="AQ432" s="17">
        <v>-1</v>
      </c>
      <c r="AR432" s="17">
        <v>-0.20625636134843273</v>
      </c>
      <c r="AS432" s="17">
        <v>-2.4750763361811923</v>
      </c>
      <c r="AT432" s="17">
        <v>0.78240076296444983</v>
      </c>
      <c r="AU432" s="17">
        <v>-1</v>
      </c>
      <c r="AV432" s="17">
        <v>-1</v>
      </c>
      <c r="AW432" s="17">
        <v>-1</v>
      </c>
      <c r="AX432" s="17">
        <v>-1</v>
      </c>
      <c r="AY432" s="17">
        <v>-4.1251272269686536E-2</v>
      </c>
      <c r="AZ432" s="17">
        <v>0.72630620217200692</v>
      </c>
      <c r="BA432" s="17">
        <v>-0.2134856893514942</v>
      </c>
      <c r="BB432" s="17">
        <v>0.27358765905026761</v>
      </c>
      <c r="BC432" s="17">
        <v>-9.4100479563088021E-2</v>
      </c>
      <c r="BD432" s="17">
        <v>9.9127526245138888</v>
      </c>
      <c r="BE432" s="17">
        <v>-2.8614705732318448</v>
      </c>
      <c r="BF432" s="17">
        <v>-1</v>
      </c>
      <c r="BG432" s="22">
        <v>2086.0921859892492</v>
      </c>
    </row>
    <row r="433" spans="1:59" x14ac:dyDescent="0.25">
      <c r="A433">
        <v>1262</v>
      </c>
      <c r="B433" t="s">
        <v>471</v>
      </c>
      <c r="C433" s="49">
        <v>0</v>
      </c>
      <c r="D433" s="22">
        <v>1577.940888671875</v>
      </c>
      <c r="E433" s="17">
        <v>100.64825697074262</v>
      </c>
      <c r="F433" s="17">
        <v>63.321537957456705</v>
      </c>
      <c r="G433" s="17">
        <v>0.80687951208296327</v>
      </c>
      <c r="H433" s="17">
        <v>6.9387709794898687</v>
      </c>
      <c r="I433" s="17">
        <v>83.798753702498459</v>
      </c>
      <c r="J433" s="17">
        <v>14.918836713966403</v>
      </c>
      <c r="K433" s="17">
        <v>-1</v>
      </c>
      <c r="L433" s="17">
        <v>-1</v>
      </c>
      <c r="M433" s="17">
        <v>-1</v>
      </c>
      <c r="N433" s="17">
        <v>0.16666666666666666</v>
      </c>
      <c r="O433" s="17">
        <v>-1</v>
      </c>
      <c r="P433" s="17">
        <v>-1</v>
      </c>
      <c r="Q433" s="17">
        <v>4.9342326280966189</v>
      </c>
      <c r="R433" s="17">
        <v>-1</v>
      </c>
      <c r="S433" s="17">
        <v>1.3503149686579581</v>
      </c>
      <c r="T433" s="17">
        <v>0.14196401032021239</v>
      </c>
      <c r="U433" s="17">
        <v>0.77415516773879445</v>
      </c>
      <c r="V433" s="17">
        <v>0.96858240865233169</v>
      </c>
      <c r="W433" s="17">
        <v>3.2143534622718275</v>
      </c>
      <c r="X433" s="17">
        <v>4.1621610706721723</v>
      </c>
      <c r="Y433" s="17">
        <v>0</v>
      </c>
      <c r="Z433" s="17">
        <v>50.8385528353975</v>
      </c>
      <c r="AA433" s="17">
        <v>1.5341477455024783</v>
      </c>
      <c r="AB433" s="17">
        <v>2.8337273967230896</v>
      </c>
      <c r="AC433" s="17">
        <v>38.044288442954738</v>
      </c>
      <c r="AD433" s="17">
        <v>0.96769395967349303</v>
      </c>
      <c r="AE433" s="17">
        <v>9.6769395967349306E-2</v>
      </c>
      <c r="AF433" s="17">
        <v>78.864420820910709</v>
      </c>
      <c r="AG433" s="17">
        <v>57.807666638428714</v>
      </c>
      <c r="AH433" s="17">
        <v>-1</v>
      </c>
      <c r="AI433" s="17">
        <v>-1</v>
      </c>
      <c r="AJ433" s="17">
        <v>-1</v>
      </c>
      <c r="AK433" s="17">
        <v>-1</v>
      </c>
      <c r="AL433" s="17">
        <v>-1</v>
      </c>
      <c r="AM433" s="17">
        <v>-1</v>
      </c>
      <c r="AN433" s="17">
        <v>-1</v>
      </c>
      <c r="AO433" s="17">
        <v>-1</v>
      </c>
      <c r="AP433" s="17">
        <v>-1</v>
      </c>
      <c r="AQ433" s="17">
        <v>-1</v>
      </c>
      <c r="AR433" s="17">
        <v>0.48384697983674652</v>
      </c>
      <c r="AS433" s="17">
        <v>5.8061637580409586</v>
      </c>
      <c r="AT433" s="17">
        <v>11.548012885453247</v>
      </c>
      <c r="AU433" s="17">
        <v>-1</v>
      </c>
      <c r="AV433" s="17">
        <v>-1</v>
      </c>
      <c r="AW433" s="17">
        <v>-1</v>
      </c>
      <c r="AX433" s="17">
        <v>-1</v>
      </c>
      <c r="AY433" s="17">
        <v>9.6769395967349306E-2</v>
      </c>
      <c r="AZ433" s="17">
        <v>-0.47312437567414495</v>
      </c>
      <c r="BA433" s="17">
        <v>0.985944888494658</v>
      </c>
      <c r="BB433" s="17">
        <v>-0.19568261295565442</v>
      </c>
      <c r="BC433" s="17">
        <v>0.37516979244283377</v>
      </c>
      <c r="BD433" s="17">
        <v>-6.3906375726175675</v>
      </c>
      <c r="BE433" s="17">
        <v>13.441919623899629</v>
      </c>
      <c r="BF433" s="17">
        <v>-1</v>
      </c>
      <c r="BG433" s="22">
        <v>2278.2636506532144</v>
      </c>
    </row>
    <row r="434" spans="1:59" x14ac:dyDescent="0.25">
      <c r="A434">
        <v>1266</v>
      </c>
      <c r="B434" t="s">
        <v>472</v>
      </c>
      <c r="C434" s="49">
        <v>0</v>
      </c>
      <c r="D434" s="22">
        <v>1507.2137011718748</v>
      </c>
      <c r="E434" s="17">
        <v>102.34959822040989</v>
      </c>
      <c r="F434" s="17">
        <v>66.174322805382189</v>
      </c>
      <c r="G434" s="17">
        <v>0.82763629154868035</v>
      </c>
      <c r="H434" s="17">
        <v>7.0960061118919242</v>
      </c>
      <c r="I434" s="17">
        <v>85.318001821796898</v>
      </c>
      <c r="J434" s="17">
        <v>15.328160100859812</v>
      </c>
      <c r="K434" s="17">
        <v>-1</v>
      </c>
      <c r="L434" s="17">
        <v>-1</v>
      </c>
      <c r="M434" s="17">
        <v>-1</v>
      </c>
      <c r="N434" s="17">
        <v>0.16666666666666666</v>
      </c>
      <c r="O434" s="17">
        <v>-1</v>
      </c>
      <c r="P434" s="17">
        <v>-1</v>
      </c>
      <c r="Q434" s="17">
        <v>5.0323486698704958</v>
      </c>
      <c r="R434" s="17">
        <v>-1</v>
      </c>
      <c r="S434" s="17">
        <v>1.400175554088033</v>
      </c>
      <c r="T434" s="17">
        <v>0.14720463553025082</v>
      </c>
      <c r="U434" s="17">
        <v>0.80441193149617063</v>
      </c>
      <c r="V434" s="17">
        <v>1.0122193339150598</v>
      </c>
      <c r="W434" s="17">
        <v>3.3279775811800283</v>
      </c>
      <c r="X434" s="17">
        <v>4.3311932374727684</v>
      </c>
      <c r="Y434" s="17">
        <v>0</v>
      </c>
      <c r="Z434" s="17">
        <v>51.821276033652985</v>
      </c>
      <c r="AA434" s="17">
        <v>1.5888248654304531</v>
      </c>
      <c r="AB434" s="17">
        <v>2.920961902209116</v>
      </c>
      <c r="AC434" s="17">
        <v>39.047254809567917</v>
      </c>
      <c r="AD434" s="17">
        <v>1.0055149143702133</v>
      </c>
      <c r="AE434" s="17">
        <v>0.10055149143702133</v>
      </c>
      <c r="AF434" s="17">
        <v>80.357747679791572</v>
      </c>
      <c r="AG434" s="17">
        <v>60.412038559888281</v>
      </c>
      <c r="AH434" s="17">
        <v>-1</v>
      </c>
      <c r="AI434" s="17">
        <v>-1</v>
      </c>
      <c r="AJ434" s="17">
        <v>-1</v>
      </c>
      <c r="AK434" s="17">
        <v>-1</v>
      </c>
      <c r="AL434" s="17">
        <v>-1</v>
      </c>
      <c r="AM434" s="17">
        <v>-1</v>
      </c>
      <c r="AN434" s="17">
        <v>-1</v>
      </c>
      <c r="AO434" s="17">
        <v>-1</v>
      </c>
      <c r="AP434" s="17">
        <v>-1</v>
      </c>
      <c r="AQ434" s="17">
        <v>-1</v>
      </c>
      <c r="AR434" s="17">
        <v>0.50275745718510667</v>
      </c>
      <c r="AS434" s="17">
        <v>6.0330894862212787</v>
      </c>
      <c r="AT434" s="17">
        <v>11.843016332087664</v>
      </c>
      <c r="AU434" s="17">
        <v>-1</v>
      </c>
      <c r="AV434" s="17">
        <v>-1</v>
      </c>
      <c r="AW434" s="17">
        <v>-1</v>
      </c>
      <c r="AX434" s="17">
        <v>-1</v>
      </c>
      <c r="AY434" s="17">
        <v>0.10055149143702133</v>
      </c>
      <c r="AZ434" s="17">
        <v>-0.50599163398119273</v>
      </c>
      <c r="BA434" s="17">
        <v>1.018812146801706</v>
      </c>
      <c r="BB434" s="17">
        <v>-0.20854173755253924</v>
      </c>
      <c r="BC434" s="17">
        <v>0.38802891703971865</v>
      </c>
      <c r="BD434" s="17">
        <v>-6.8373893453228689</v>
      </c>
      <c r="BE434" s="17">
        <v>13.888671396604932</v>
      </c>
      <c r="BF434" s="17">
        <v>-1</v>
      </c>
      <c r="BG434" s="22">
        <v>2984.296310751085</v>
      </c>
    </row>
    <row r="435" spans="1:59" x14ac:dyDescent="0.25">
      <c r="A435">
        <v>1277</v>
      </c>
      <c r="B435" t="s">
        <v>473</v>
      </c>
      <c r="C435" s="49">
        <v>0</v>
      </c>
      <c r="D435" s="22">
        <v>1530.1868554687499</v>
      </c>
      <c r="E435" s="17">
        <v>73.083966312440339</v>
      </c>
      <c r="F435" s="17">
        <v>17.102126802171085</v>
      </c>
      <c r="G435" s="17">
        <v>0.47058842266442197</v>
      </c>
      <c r="H435" s="17">
        <v>4.3913250205591998</v>
      </c>
      <c r="I435" s="17">
        <v>59.184646009164531</v>
      </c>
      <c r="J435" s="17">
        <v>8.2871813586534948</v>
      </c>
      <c r="K435" s="17">
        <v>-1</v>
      </c>
      <c r="L435" s="17">
        <v>-1</v>
      </c>
      <c r="M435" s="17">
        <v>-1</v>
      </c>
      <c r="N435" s="17">
        <v>0.16666666666666666</v>
      </c>
      <c r="O435" s="17">
        <v>-1</v>
      </c>
      <c r="P435" s="17">
        <v>-1</v>
      </c>
      <c r="Q435" s="17">
        <v>3.344604977426175</v>
      </c>
      <c r="R435" s="17">
        <v>-1</v>
      </c>
      <c r="S435" s="17">
        <v>0.54249838897031688</v>
      </c>
      <c r="T435" s="17">
        <v>5.7057988939153967E-2</v>
      </c>
      <c r="U435" s="17">
        <v>0.28395002473705233</v>
      </c>
      <c r="V435" s="17">
        <v>0.26159849721675638</v>
      </c>
      <c r="W435" s="17">
        <v>1.3734716050949149</v>
      </c>
      <c r="X435" s="17">
        <v>1.4235853868077595</v>
      </c>
      <c r="Y435" s="17">
        <v>0</v>
      </c>
      <c r="Z435" s="17">
        <v>34.916956930596875</v>
      </c>
      <c r="AA435" s="17">
        <v>0.64829605269933976</v>
      </c>
      <c r="AB435" s="17">
        <v>1.4203970227488045</v>
      </c>
      <c r="AC435" s="17">
        <v>21.794722722242376</v>
      </c>
      <c r="AD435" s="17">
        <v>0.35493753092131541</v>
      </c>
      <c r="AE435" s="17">
        <v>3.5493753092131541E-2</v>
      </c>
      <c r="AF435" s="17">
        <v>54.670276586711857</v>
      </c>
      <c r="AG435" s="17">
        <v>15.612919030050534</v>
      </c>
      <c r="AH435" s="17">
        <v>-1</v>
      </c>
      <c r="AI435" s="17">
        <v>-1</v>
      </c>
      <c r="AJ435" s="17">
        <v>-1</v>
      </c>
      <c r="AK435" s="17">
        <v>-1</v>
      </c>
      <c r="AL435" s="17">
        <v>-1</v>
      </c>
      <c r="AM435" s="17">
        <v>-1</v>
      </c>
      <c r="AN435" s="17">
        <v>-1</v>
      </c>
      <c r="AO435" s="17">
        <v>-1</v>
      </c>
      <c r="AP435" s="17">
        <v>-1</v>
      </c>
      <c r="AQ435" s="17">
        <v>-1</v>
      </c>
      <c r="AR435" s="17">
        <v>0.17746876546065771</v>
      </c>
      <c r="AS435" s="17">
        <v>2.1296251855278925</v>
      </c>
      <c r="AT435" s="17">
        <v>6.7685127411862602</v>
      </c>
      <c r="AU435" s="17">
        <v>-1</v>
      </c>
      <c r="AV435" s="17">
        <v>-1</v>
      </c>
      <c r="AW435" s="17">
        <v>-1</v>
      </c>
      <c r="AX435" s="17">
        <v>-1</v>
      </c>
      <c r="AY435" s="17">
        <v>3.5493753092131541E-2</v>
      </c>
      <c r="AZ435" s="17">
        <v>5.9374710734388575E-2</v>
      </c>
      <c r="BA435" s="17">
        <v>0.45344580208612439</v>
      </c>
      <c r="BB435" s="17">
        <v>1.2654572820086071E-2</v>
      </c>
      <c r="BC435" s="17">
        <v>0.16683260666709337</v>
      </c>
      <c r="BD435" s="17">
        <v>0.84741400425985791</v>
      </c>
      <c r="BE435" s="17">
        <v>6.2038680470221959</v>
      </c>
      <c r="BF435" s="17">
        <v>-1</v>
      </c>
      <c r="BG435" s="22">
        <v>275.71357365030281</v>
      </c>
    </row>
    <row r="436" spans="1:59" x14ac:dyDescent="0.25">
      <c r="A436">
        <v>1279</v>
      </c>
      <c r="B436" t="s">
        <v>474</v>
      </c>
      <c r="C436" s="49">
        <v>0</v>
      </c>
      <c r="D436" s="22">
        <v>1556.9349804687499</v>
      </c>
      <c r="E436" s="17">
        <v>111.55732413090456</v>
      </c>
      <c r="F436" s="17">
        <v>81.613706859843546</v>
      </c>
      <c r="G436" s="17">
        <v>0.93997280025455332</v>
      </c>
      <c r="H436" s="17">
        <v>7.9469688466999013</v>
      </c>
      <c r="I436" s="17">
        <v>93.540232532579012</v>
      </c>
      <c r="J436" s="17">
        <v>17.543434406356717</v>
      </c>
      <c r="K436" s="17">
        <v>-1</v>
      </c>
      <c r="L436" s="17">
        <v>-1</v>
      </c>
      <c r="M436" s="17">
        <v>-1</v>
      </c>
      <c r="N436" s="17">
        <v>0.16666666666666666</v>
      </c>
      <c r="O436" s="17">
        <v>-1</v>
      </c>
      <c r="P436" s="17">
        <v>-1</v>
      </c>
      <c r="Q436" s="17">
        <v>5.5633565557095057</v>
      </c>
      <c r="R436" s="17">
        <v>-1</v>
      </c>
      <c r="S436" s="17">
        <v>1.670023007952286</v>
      </c>
      <c r="T436" s="17">
        <v>0.17556710575372864</v>
      </c>
      <c r="U436" s="17">
        <v>0.96816272968024752</v>
      </c>
      <c r="V436" s="17">
        <v>1.2483840936153976</v>
      </c>
      <c r="W436" s="17">
        <v>3.9429157918022577</v>
      </c>
      <c r="X436" s="17">
        <v>5.2460019874876744</v>
      </c>
      <c r="Y436" s="17">
        <v>0</v>
      </c>
      <c r="Z436" s="17">
        <v>57.139812721804716</v>
      </c>
      <c r="AA436" s="17">
        <v>1.8847395938663276</v>
      </c>
      <c r="AB436" s="17">
        <v>3.3930784847054092</v>
      </c>
      <c r="AC436" s="17">
        <v>44.475348322862224</v>
      </c>
      <c r="AD436" s="17">
        <v>1.2102034121003094</v>
      </c>
      <c r="AE436" s="17">
        <v>0.12102034121003094</v>
      </c>
      <c r="AF436" s="17">
        <v>88.439691507371265</v>
      </c>
      <c r="AG436" s="17">
        <v>74.507002063816756</v>
      </c>
      <c r="AH436" s="17">
        <v>-1</v>
      </c>
      <c r="AI436" s="17">
        <v>-1</v>
      </c>
      <c r="AJ436" s="17">
        <v>-1</v>
      </c>
      <c r="AK436" s="17">
        <v>-1</v>
      </c>
      <c r="AL436" s="17">
        <v>-1</v>
      </c>
      <c r="AM436" s="17">
        <v>-1</v>
      </c>
      <c r="AN436" s="17">
        <v>-1</v>
      </c>
      <c r="AO436" s="17">
        <v>-1</v>
      </c>
      <c r="AP436" s="17">
        <v>-1</v>
      </c>
      <c r="AQ436" s="17">
        <v>-1</v>
      </c>
      <c r="AR436" s="17">
        <v>0.60510170605015468</v>
      </c>
      <c r="AS436" s="17">
        <v>7.2612204726018561</v>
      </c>
      <c r="AT436" s="17">
        <v>13.439586614382414</v>
      </c>
      <c r="AU436" s="17">
        <v>-1</v>
      </c>
      <c r="AV436" s="17">
        <v>-1</v>
      </c>
      <c r="AW436" s="17">
        <v>-1</v>
      </c>
      <c r="AX436" s="17">
        <v>-1</v>
      </c>
      <c r="AY436" s="17">
        <v>0.12102034121003094</v>
      </c>
      <c r="AZ436" s="17">
        <v>-0.68387053157443822</v>
      </c>
      <c r="BA436" s="17">
        <v>1.1966910443949512</v>
      </c>
      <c r="BB436" s="17">
        <v>-0.27813582678077198</v>
      </c>
      <c r="BC436" s="17">
        <v>0.45762300626795127</v>
      </c>
      <c r="BD436" s="17">
        <v>-9.255227550270023</v>
      </c>
      <c r="BE436" s="17">
        <v>16.306509601552087</v>
      </c>
      <c r="BF436" s="17">
        <v>-1</v>
      </c>
      <c r="BG436" s="22">
        <v>296.35470455948661</v>
      </c>
    </row>
    <row r="437" spans="1:59" x14ac:dyDescent="0.25">
      <c r="A437">
        <v>1280</v>
      </c>
      <c r="B437" t="s">
        <v>2923</v>
      </c>
      <c r="C437" s="49">
        <v>0</v>
      </c>
      <c r="D437" s="22">
        <v>1532.6456738281249</v>
      </c>
      <c r="E437" s="17">
        <v>90.963061543874218</v>
      </c>
      <c r="F437" s="17">
        <v>47.081539798139161</v>
      </c>
      <c r="G437" s="17">
        <v>0.68871775846816319</v>
      </c>
      <c r="H437" s="17">
        <v>6.0436813050455003</v>
      </c>
      <c r="I437" s="17">
        <v>75.150156638161491</v>
      </c>
      <c r="J437" s="17">
        <v>12.588688664228782</v>
      </c>
      <c r="K437" s="17">
        <v>-1</v>
      </c>
      <c r="L437" s="17">
        <v>-1</v>
      </c>
      <c r="M437" s="17">
        <v>-1</v>
      </c>
      <c r="N437" s="17">
        <v>0.16666666666666666</v>
      </c>
      <c r="O437" s="17">
        <v>-1</v>
      </c>
      <c r="P437" s="17">
        <v>-1</v>
      </c>
      <c r="Q437" s="17">
        <v>4.3756891617128844</v>
      </c>
      <c r="R437" s="17">
        <v>-1</v>
      </c>
      <c r="S437" s="17">
        <v>1.066474490398355</v>
      </c>
      <c r="T437" s="17">
        <v>0.11213079530345903</v>
      </c>
      <c r="U437" s="17">
        <v>0.60191302053164897</v>
      </c>
      <c r="V437" s="17">
        <v>0.72017125123177983</v>
      </c>
      <c r="W437" s="17">
        <v>2.5675274377768083</v>
      </c>
      <c r="X437" s="17">
        <v>3.1999146258681304</v>
      </c>
      <c r="Y437" s="17">
        <v>0</v>
      </c>
      <c r="Z437" s="17">
        <v>45.244221758382245</v>
      </c>
      <c r="AA437" s="17">
        <v>1.222888265968713</v>
      </c>
      <c r="AB437" s="17">
        <v>2.3371290606963626</v>
      </c>
      <c r="AC437" s="17">
        <v>32.334719437251387</v>
      </c>
      <c r="AD437" s="17">
        <v>0.75239127566456121</v>
      </c>
      <c r="AE437" s="17">
        <v>7.5239127566456121E-2</v>
      </c>
      <c r="AF437" s="17">
        <v>70.363385260125128</v>
      </c>
      <c r="AG437" s="17">
        <v>42.981804379156593</v>
      </c>
      <c r="AH437" s="17">
        <v>-1</v>
      </c>
      <c r="AI437" s="17">
        <v>-1</v>
      </c>
      <c r="AJ437" s="17">
        <v>-1</v>
      </c>
      <c r="AK437" s="17">
        <v>-1</v>
      </c>
      <c r="AL437" s="17">
        <v>-1</v>
      </c>
      <c r="AM437" s="17">
        <v>-1</v>
      </c>
      <c r="AN437" s="17">
        <v>-1</v>
      </c>
      <c r="AO437" s="17">
        <v>-1</v>
      </c>
      <c r="AP437" s="17">
        <v>-1</v>
      </c>
      <c r="AQ437" s="17">
        <v>-1</v>
      </c>
      <c r="AR437" s="17">
        <v>0.3761956378322806</v>
      </c>
      <c r="AS437" s="17">
        <v>4.5143476539873673</v>
      </c>
      <c r="AT437" s="17">
        <v>9.8686519501835761</v>
      </c>
      <c r="AU437" s="17">
        <v>-1</v>
      </c>
      <c r="AV437" s="17">
        <v>-1</v>
      </c>
      <c r="AW437" s="17">
        <v>-1</v>
      </c>
      <c r="AX437" s="17">
        <v>-1</v>
      </c>
      <c r="AY437" s="17">
        <v>7.5239127566456121E-2</v>
      </c>
      <c r="AZ437" s="17">
        <v>-0.28602151202972342</v>
      </c>
      <c r="BA437" s="17">
        <v>0.79884202485023637</v>
      </c>
      <c r="BB437" s="17">
        <v>-0.12247970039261756</v>
      </c>
      <c r="BC437" s="17">
        <v>0.30196687987979692</v>
      </c>
      <c r="BD437" s="17">
        <v>-3.8474216088613433</v>
      </c>
      <c r="BE437" s="17">
        <v>10.898703660143404</v>
      </c>
      <c r="BF437" s="17">
        <v>-1</v>
      </c>
      <c r="BG437" s="22">
        <v>1236.5814701615259</v>
      </c>
    </row>
    <row r="438" spans="1:59" x14ac:dyDescent="0.25">
      <c r="A438">
        <v>1285</v>
      </c>
      <c r="B438" t="s">
        <v>475</v>
      </c>
      <c r="C438" s="49">
        <v>0</v>
      </c>
      <c r="D438" s="22">
        <v>1580.452158203125</v>
      </c>
      <c r="E438" s="17">
        <v>124.72514662135288</v>
      </c>
      <c r="F438" s="17">
        <v>103.69332462510377</v>
      </c>
      <c r="G438" s="17">
        <v>1.1006234560423911</v>
      </c>
      <c r="H438" s="17">
        <v>9.1639171297896915</v>
      </c>
      <c r="I438" s="17">
        <v>105.29871399993999</v>
      </c>
      <c r="J438" s="17">
        <v>20.711462984312863</v>
      </c>
      <c r="K438" s="17">
        <v>-1</v>
      </c>
      <c r="L438" s="17">
        <v>-1</v>
      </c>
      <c r="M438" s="17">
        <v>-1</v>
      </c>
      <c r="N438" s="17">
        <v>0.16666666666666666</v>
      </c>
      <c r="O438" s="17">
        <v>-1</v>
      </c>
      <c r="P438" s="17">
        <v>-1</v>
      </c>
      <c r="Q438" s="17">
        <v>6.3227424941839327</v>
      </c>
      <c r="R438" s="17">
        <v>-1</v>
      </c>
      <c r="S438" s="17">
        <v>2.0559275631621645</v>
      </c>
      <c r="T438" s="17">
        <v>0.21612782366863861</v>
      </c>
      <c r="U438" s="17">
        <v>1.202340143747225</v>
      </c>
      <c r="V438" s="17">
        <v>1.5861195632050171</v>
      </c>
      <c r="W438" s="17">
        <v>4.8223291538831443</v>
      </c>
      <c r="X438" s="17">
        <v>6.5542554422495574</v>
      </c>
      <c r="Y438" s="17">
        <v>0</v>
      </c>
      <c r="Z438" s="17">
        <v>64.745767514474721</v>
      </c>
      <c r="AA438" s="17">
        <v>2.3079225441658848</v>
      </c>
      <c r="AB438" s="17">
        <v>4.0682449062017989</v>
      </c>
      <c r="AC438" s="17">
        <v>52.237978590032426</v>
      </c>
      <c r="AD438" s="17">
        <v>1.5029251796840311</v>
      </c>
      <c r="AE438" s="17">
        <v>0.15029251796840312</v>
      </c>
      <c r="AF438" s="17">
        <v>99.99755093257933</v>
      </c>
      <c r="AG438" s="17">
        <v>94.663985366016973</v>
      </c>
      <c r="AH438" s="17">
        <v>-1</v>
      </c>
      <c r="AI438" s="17">
        <v>-1</v>
      </c>
      <c r="AJ438" s="17">
        <v>-1</v>
      </c>
      <c r="AK438" s="17">
        <v>-1</v>
      </c>
      <c r="AL438" s="17">
        <v>-1</v>
      </c>
      <c r="AM438" s="17">
        <v>-1</v>
      </c>
      <c r="AN438" s="17">
        <v>-1</v>
      </c>
      <c r="AO438" s="17">
        <v>-1</v>
      </c>
      <c r="AP438" s="17">
        <v>-1</v>
      </c>
      <c r="AQ438" s="17">
        <v>-1</v>
      </c>
      <c r="AR438" s="17">
        <v>0.75146258984201553</v>
      </c>
      <c r="AS438" s="17">
        <v>9.0175510781041872</v>
      </c>
      <c r="AT438" s="17">
        <v>15.722816401535443</v>
      </c>
      <c r="AU438" s="17">
        <v>-1</v>
      </c>
      <c r="AV438" s="17">
        <v>-1</v>
      </c>
      <c r="AW438" s="17">
        <v>-1</v>
      </c>
      <c r="AX438" s="17">
        <v>-1</v>
      </c>
      <c r="AY438" s="17">
        <v>0.15029251796840312</v>
      </c>
      <c r="AZ438" s="17">
        <v>-0.93825231607508575</v>
      </c>
      <c r="BA438" s="17">
        <v>1.4510728288955987</v>
      </c>
      <c r="BB438" s="17">
        <v>-0.37766122775923733</v>
      </c>
      <c r="BC438" s="17">
        <v>0.55714840724641668</v>
      </c>
      <c r="BD438" s="17">
        <v>-12.712939541575139</v>
      </c>
      <c r="BE438" s="17">
        <v>19.764221592857208</v>
      </c>
      <c r="BF438" s="17">
        <v>-1</v>
      </c>
      <c r="BG438" s="22">
        <v>1588.7352686467573</v>
      </c>
    </row>
    <row r="439" spans="1:59" x14ac:dyDescent="0.25">
      <c r="A439">
        <v>1287</v>
      </c>
      <c r="B439" t="s">
        <v>476</v>
      </c>
      <c r="C439" s="49">
        <v>0</v>
      </c>
      <c r="D439" s="22">
        <v>1541.436015625</v>
      </c>
      <c r="E439" s="17">
        <v>92.268351026833102</v>
      </c>
      <c r="F439" s="17">
        <v>49.270230667692736</v>
      </c>
      <c r="G439" s="17">
        <v>0.70464260948908342</v>
      </c>
      <c r="H439" s="17">
        <v>6.1643139910020608</v>
      </c>
      <c r="I439" s="17">
        <v>76.315742079949345</v>
      </c>
      <c r="J439" s="17">
        <v>12.902726492998038</v>
      </c>
      <c r="K439" s="17">
        <v>-1</v>
      </c>
      <c r="L439" s="17">
        <v>-1</v>
      </c>
      <c r="M439" s="17">
        <v>-1</v>
      </c>
      <c r="N439" s="17">
        <v>0.16666666666666666</v>
      </c>
      <c r="O439" s="17">
        <v>-1</v>
      </c>
      <c r="P439" s="17">
        <v>-1</v>
      </c>
      <c r="Q439" s="17">
        <v>4.4509649698213662</v>
      </c>
      <c r="R439" s="17">
        <v>-1</v>
      </c>
      <c r="S439" s="17">
        <v>1.1047281316292243</v>
      </c>
      <c r="T439" s="17">
        <v>0.11615146603728752</v>
      </c>
      <c r="U439" s="17">
        <v>0.62512637383663627</v>
      </c>
      <c r="V439" s="17">
        <v>0.75365002547841708</v>
      </c>
      <c r="W439" s="17">
        <v>2.6547012293076673</v>
      </c>
      <c r="X439" s="17">
        <v>3.3295981385965265</v>
      </c>
      <c r="Y439" s="17">
        <v>0</v>
      </c>
      <c r="Z439" s="17">
        <v>45.998178823488075</v>
      </c>
      <c r="AA439" s="17">
        <v>1.2648372104349836</v>
      </c>
      <c r="AB439" s="17">
        <v>2.4040564232018564</v>
      </c>
      <c r="AC439" s="17">
        <v>33.104207304754581</v>
      </c>
      <c r="AD439" s="17">
        <v>0.78140796729579542</v>
      </c>
      <c r="AE439" s="17">
        <v>7.8140796729579534E-2</v>
      </c>
      <c r="AF439" s="17">
        <v>71.509083598949545</v>
      </c>
      <c r="AG439" s="17">
        <v>44.979909861792393</v>
      </c>
      <c r="AH439" s="17">
        <v>-1</v>
      </c>
      <c r="AI439" s="17">
        <v>-1</v>
      </c>
      <c r="AJ439" s="17">
        <v>-1</v>
      </c>
      <c r="AK439" s="17">
        <v>-1</v>
      </c>
      <c r="AL439" s="17">
        <v>-1</v>
      </c>
      <c r="AM439" s="17">
        <v>-1</v>
      </c>
      <c r="AN439" s="17">
        <v>-1</v>
      </c>
      <c r="AO439" s="17">
        <v>-1</v>
      </c>
      <c r="AP439" s="17">
        <v>-1</v>
      </c>
      <c r="AQ439" s="17">
        <v>-1</v>
      </c>
      <c r="AR439" s="17">
        <v>0.39070398364789771</v>
      </c>
      <c r="AS439" s="17">
        <v>4.6884478037747712</v>
      </c>
      <c r="AT439" s="17">
        <v>10.094982144907203</v>
      </c>
      <c r="AU439" s="17">
        <v>-1</v>
      </c>
      <c r="AV439" s="17">
        <v>-1</v>
      </c>
      <c r="AW439" s="17">
        <v>-1</v>
      </c>
      <c r="AX439" s="17">
        <v>-1</v>
      </c>
      <c r="AY439" s="17">
        <v>7.8140796729579534E-2</v>
      </c>
      <c r="AZ439" s="17">
        <v>-0.31123766817139881</v>
      </c>
      <c r="BA439" s="17">
        <v>0.82405818099191186</v>
      </c>
      <c r="BB439" s="17">
        <v>-0.13234537554723719</v>
      </c>
      <c r="BC439" s="17">
        <v>0.31183255503441654</v>
      </c>
      <c r="BD439" s="17">
        <v>-4.1901749456886952</v>
      </c>
      <c r="BE439" s="17">
        <v>11.241456996970754</v>
      </c>
      <c r="BF439" s="17">
        <v>-1</v>
      </c>
      <c r="BG439" s="22">
        <v>847.54432654085758</v>
      </c>
    </row>
    <row r="440" spans="1:59" x14ac:dyDescent="0.25">
      <c r="A440">
        <v>1288</v>
      </c>
      <c r="B440" t="s">
        <v>477</v>
      </c>
      <c r="C440" s="49">
        <v>0</v>
      </c>
      <c r="D440" s="22">
        <v>1544.52591796875</v>
      </c>
      <c r="E440" s="17">
        <v>109.74621559720364</v>
      </c>
      <c r="F440" s="17">
        <v>78.57686578877626</v>
      </c>
      <c r="G440" s="17">
        <v>0.91787683306992163</v>
      </c>
      <c r="H440" s="17">
        <v>7.7795892042286159</v>
      </c>
      <c r="I440" s="17">
        <v>91.922965429810176</v>
      </c>
      <c r="J440" s="17">
        <v>17.107702257270812</v>
      </c>
      <c r="K440" s="17">
        <v>-1</v>
      </c>
      <c r="L440" s="17">
        <v>-1</v>
      </c>
      <c r="M440" s="17">
        <v>-1</v>
      </c>
      <c r="N440" s="17">
        <v>0.16666666666666666</v>
      </c>
      <c r="O440" s="17">
        <v>-1</v>
      </c>
      <c r="P440" s="17">
        <v>-1</v>
      </c>
      <c r="Q440" s="17">
        <v>5.4589102545430706</v>
      </c>
      <c r="R440" s="17">
        <v>-1</v>
      </c>
      <c r="S440" s="17">
        <v>1.6169455128963157</v>
      </c>
      <c r="T440" s="17">
        <v>0.16998836542653975</v>
      </c>
      <c r="U440" s="17">
        <v>0.93595385738383219</v>
      </c>
      <c r="V440" s="17">
        <v>1.2019317973795589</v>
      </c>
      <c r="W440" s="17">
        <v>3.8219608620201591</v>
      </c>
      <c r="X440" s="17">
        <v>5.0660641885173687</v>
      </c>
      <c r="Y440" s="17">
        <v>0</v>
      </c>
      <c r="Z440" s="17">
        <v>56.093686102013152</v>
      </c>
      <c r="AA440" s="17">
        <v>1.8265348107170853</v>
      </c>
      <c r="AB440" s="17">
        <v>3.3002157757398667</v>
      </c>
      <c r="AC440" s="17">
        <v>43.407672484200589</v>
      </c>
      <c r="AD440" s="17">
        <v>1.1699423217297902</v>
      </c>
      <c r="AE440" s="17">
        <v>0.11699423217297902</v>
      </c>
      <c r="AF440" s="17">
        <v>86.850018055174132</v>
      </c>
      <c r="AG440" s="17">
        <v>71.734601046202599</v>
      </c>
      <c r="AH440" s="17">
        <v>-1</v>
      </c>
      <c r="AI440" s="17">
        <v>-1</v>
      </c>
      <c r="AJ440" s="17">
        <v>-1</v>
      </c>
      <c r="AK440" s="17">
        <v>-1</v>
      </c>
      <c r="AL440" s="17">
        <v>-1</v>
      </c>
      <c r="AM440" s="17">
        <v>-1</v>
      </c>
      <c r="AN440" s="17">
        <v>-1</v>
      </c>
      <c r="AO440" s="17">
        <v>-1</v>
      </c>
      <c r="AP440" s="17">
        <v>-1</v>
      </c>
      <c r="AQ440" s="17">
        <v>-1</v>
      </c>
      <c r="AR440" s="17">
        <v>0.58497116086489509</v>
      </c>
      <c r="AS440" s="17">
        <v>7.0196539303787411</v>
      </c>
      <c r="AT440" s="17">
        <v>13.125550109492362</v>
      </c>
      <c r="AU440" s="17">
        <v>-1</v>
      </c>
      <c r="AV440" s="17">
        <v>-1</v>
      </c>
      <c r="AW440" s="17">
        <v>-1</v>
      </c>
      <c r="AX440" s="17">
        <v>-1</v>
      </c>
      <c r="AY440" s="17">
        <v>0.11699423217297902</v>
      </c>
      <c r="AZ440" s="17">
        <v>-0.64888274061193219</v>
      </c>
      <c r="BA440" s="17">
        <v>1.1617032534324454</v>
      </c>
      <c r="BB440" s="17">
        <v>-0.26444705605479546</v>
      </c>
      <c r="BC440" s="17">
        <v>0.44393423554197475</v>
      </c>
      <c r="BD440" s="17">
        <v>-8.7796522074921839</v>
      </c>
      <c r="BE440" s="17">
        <v>15.830934258774249</v>
      </c>
      <c r="BF440" s="17">
        <v>-1</v>
      </c>
      <c r="BG440" s="22">
        <v>297.56526872137613</v>
      </c>
    </row>
    <row r="441" spans="1:59" x14ac:dyDescent="0.25">
      <c r="A441">
        <v>1289</v>
      </c>
      <c r="B441" t="s">
        <v>478</v>
      </c>
      <c r="C441" s="49">
        <v>0</v>
      </c>
      <c r="D441" s="22">
        <v>1513.9639062499998</v>
      </c>
      <c r="E441" s="17">
        <v>76.123923570233771</v>
      </c>
      <c r="F441" s="17">
        <v>22.199483963804759</v>
      </c>
      <c r="G441" s="17">
        <v>0.50767664491117293</v>
      </c>
      <c r="H441" s="17">
        <v>4.6722728210191153</v>
      </c>
      <c r="I441" s="17">
        <v>61.899239185315153</v>
      </c>
      <c r="J441" s="17">
        <v>9.0185605578673886</v>
      </c>
      <c r="K441" s="17">
        <v>-1</v>
      </c>
      <c r="L441" s="17">
        <v>-1</v>
      </c>
      <c r="M441" s="17">
        <v>-1</v>
      </c>
      <c r="N441" s="17">
        <v>0.16666666666666666</v>
      </c>
      <c r="O441" s="17">
        <v>-1</v>
      </c>
      <c r="P441" s="17">
        <v>-1</v>
      </c>
      <c r="Q441" s="17">
        <v>3.5199187619798593</v>
      </c>
      <c r="R441" s="17">
        <v>-1</v>
      </c>
      <c r="S441" s="17">
        <v>0.63158930390912205</v>
      </c>
      <c r="T441" s="17">
        <v>6.6421940260352599E-2</v>
      </c>
      <c r="U441" s="17">
        <v>0.3380128228967782</v>
      </c>
      <c r="V441" s="17">
        <v>0.33956897356073701</v>
      </c>
      <c r="W441" s="17">
        <v>1.5764952283703302</v>
      </c>
      <c r="X441" s="17">
        <v>1.7256121332741237</v>
      </c>
      <c r="Y441" s="17">
        <v>0</v>
      </c>
      <c r="Z441" s="17">
        <v>36.672887153015807</v>
      </c>
      <c r="AA441" s="17">
        <v>0.74599315349719353</v>
      </c>
      <c r="AB441" s="17">
        <v>1.5762676737038275</v>
      </c>
      <c r="AC441" s="17">
        <v>23.586823446365031</v>
      </c>
      <c r="AD441" s="17">
        <v>0.42251602862097271</v>
      </c>
      <c r="AE441" s="17">
        <v>4.2251602862097275E-2</v>
      </c>
      <c r="AF441" s="17">
        <v>57.338553643886954</v>
      </c>
      <c r="AG441" s="17">
        <v>20.266411870586111</v>
      </c>
      <c r="AH441" s="17">
        <v>-1</v>
      </c>
      <c r="AI441" s="17">
        <v>-1</v>
      </c>
      <c r="AJ441" s="17">
        <v>-1</v>
      </c>
      <c r="AK441" s="17">
        <v>-1</v>
      </c>
      <c r="AL441" s="17">
        <v>-1</v>
      </c>
      <c r="AM441" s="17">
        <v>-1</v>
      </c>
      <c r="AN441" s="17">
        <v>-1</v>
      </c>
      <c r="AO441" s="17">
        <v>-1</v>
      </c>
      <c r="AP441" s="17">
        <v>-1</v>
      </c>
      <c r="AQ441" s="17">
        <v>-1</v>
      </c>
      <c r="AR441" s="17">
        <v>0.21125801431048635</v>
      </c>
      <c r="AS441" s="17">
        <v>2.5350961717258365</v>
      </c>
      <c r="AT441" s="17">
        <v>7.2956250232435877</v>
      </c>
      <c r="AU441" s="17">
        <v>-1</v>
      </c>
      <c r="AV441" s="17">
        <v>-1</v>
      </c>
      <c r="AW441" s="17">
        <v>-1</v>
      </c>
      <c r="AX441" s="17">
        <v>-1</v>
      </c>
      <c r="AY441" s="17">
        <v>4.2251602862097275E-2</v>
      </c>
      <c r="AZ441" s="17">
        <v>6.4747981947210764E-4</v>
      </c>
      <c r="BA441" s="17">
        <v>0.51217303300104089</v>
      </c>
      <c r="BB441" s="17">
        <v>-1.0322116397797426E-2</v>
      </c>
      <c r="BC441" s="17">
        <v>0.18980929588497686</v>
      </c>
      <c r="BD441" s="17">
        <v>4.91577495942086E-2</v>
      </c>
      <c r="BE441" s="17">
        <v>7.0021243016878465</v>
      </c>
      <c r="BF441" s="17">
        <v>-1</v>
      </c>
      <c r="BG441" s="22">
        <v>524.85064536461687</v>
      </c>
    </row>
    <row r="442" spans="1:59" x14ac:dyDescent="0.25">
      <c r="A442">
        <v>1290</v>
      </c>
      <c r="B442" t="s">
        <v>479</v>
      </c>
      <c r="C442" s="49">
        <v>0</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25">
      <c r="A443">
        <v>1293</v>
      </c>
      <c r="B443" t="s">
        <v>480</v>
      </c>
      <c r="C443" s="49">
        <v>0</v>
      </c>
      <c r="D443" s="22">
        <v>1474.0996679687501</v>
      </c>
      <c r="E443" s="17">
        <v>3.2519748991545327</v>
      </c>
      <c r="F443" s="17">
        <v>-99.991164766022806</v>
      </c>
      <c r="G443" s="17">
        <v>-0.38137895642598946</v>
      </c>
      <c r="H443" s="17">
        <v>-2.0624316363811159</v>
      </c>
      <c r="I443" s="17">
        <v>-3.1732857944922372</v>
      </c>
      <c r="J443" s="17">
        <v>-8.5136028722513188</v>
      </c>
      <c r="K443" s="17">
        <v>-1</v>
      </c>
      <c r="L443" s="17">
        <v>-1</v>
      </c>
      <c r="M443" s="17">
        <v>-1</v>
      </c>
      <c r="N443" s="17">
        <v>0.16666666666666666</v>
      </c>
      <c r="O443" s="17">
        <v>-1</v>
      </c>
      <c r="P443" s="17">
        <v>-1</v>
      </c>
      <c r="Q443" s="17">
        <v>-0.68259332156234587</v>
      </c>
      <c r="R443" s="17">
        <v>-1</v>
      </c>
      <c r="S443" s="17">
        <v>-1.5040422296712266</v>
      </c>
      <c r="T443" s="17">
        <v>-0.15804482758235486</v>
      </c>
      <c r="U443" s="17">
        <v>-0.95794666548434571</v>
      </c>
      <c r="V443" s="17">
        <v>-1.5294903809521507</v>
      </c>
      <c r="W443" s="17">
        <v>-3.2902597289284463</v>
      </c>
      <c r="X443" s="17">
        <v>-5.5143835967202834</v>
      </c>
      <c r="Y443" s="17">
        <v>0</v>
      </c>
      <c r="Z443" s="17">
        <v>-5.419170789597576</v>
      </c>
      <c r="AA443" s="17">
        <v>-1.5959404695505515</v>
      </c>
      <c r="AB443" s="17">
        <v>-2.1601658062743851</v>
      </c>
      <c r="AC443" s="17">
        <v>-19.372291076337966</v>
      </c>
      <c r="AD443" s="17">
        <v>-1.197433331855432</v>
      </c>
      <c r="AE443" s="17">
        <v>-0.11974333318554321</v>
      </c>
      <c r="AF443" s="17">
        <v>-6.6237103820945649</v>
      </c>
      <c r="AG443" s="17">
        <v>-91.284199753107316</v>
      </c>
      <c r="AH443" s="17">
        <v>-1</v>
      </c>
      <c r="AI443" s="17">
        <v>-1</v>
      </c>
      <c r="AJ443" s="17">
        <v>-1</v>
      </c>
      <c r="AK443" s="17">
        <v>-1</v>
      </c>
      <c r="AL443" s="17">
        <v>-1</v>
      </c>
      <c r="AM443" s="17">
        <v>-1</v>
      </c>
      <c r="AN443" s="17">
        <v>-1</v>
      </c>
      <c r="AO443" s="17">
        <v>-1</v>
      </c>
      <c r="AP443" s="17">
        <v>-1</v>
      </c>
      <c r="AQ443" s="17">
        <v>-1</v>
      </c>
      <c r="AR443" s="17">
        <v>-0.598716665927716</v>
      </c>
      <c r="AS443" s="17">
        <v>-7.1845999911325924</v>
      </c>
      <c r="AT443" s="17">
        <v>-5.3399799884723702</v>
      </c>
      <c r="AU443" s="17">
        <v>-1</v>
      </c>
      <c r="AV443" s="17">
        <v>-1</v>
      </c>
      <c r="AW443" s="17">
        <v>-1</v>
      </c>
      <c r="AX443" s="17">
        <v>-1</v>
      </c>
      <c r="AY443" s="17">
        <v>-0.11974333318554321</v>
      </c>
      <c r="AZ443" s="17">
        <v>1.4084198245967001</v>
      </c>
      <c r="BA443" s="17">
        <v>-0.89559931177618757</v>
      </c>
      <c r="BB443" s="17">
        <v>0.54046066616418031</v>
      </c>
      <c r="BC443" s="17">
        <v>-0.36097348667700069</v>
      </c>
      <c r="BD443" s="17">
        <v>19.184456006579079</v>
      </c>
      <c r="BE443" s="17">
        <v>-12.133173955297044</v>
      </c>
      <c r="BF443" s="17">
        <v>-1</v>
      </c>
      <c r="BG443" s="22">
        <v>39.578811938552235</v>
      </c>
    </row>
    <row r="444" spans="1:59" x14ac:dyDescent="0.25">
      <c r="A444">
        <v>1294</v>
      </c>
      <c r="B444" t="s">
        <v>481</v>
      </c>
      <c r="C444" s="49">
        <v>0</v>
      </c>
      <c r="D444" s="22">
        <v>1571.85107421875</v>
      </c>
      <c r="E444" s="17">
        <v>116.86954985756424</v>
      </c>
      <c r="F444" s="17">
        <v>90.521171523231033</v>
      </c>
      <c r="G444" s="17">
        <v>1.0047832537141095</v>
      </c>
      <c r="H444" s="17">
        <v>8.4379159248620859</v>
      </c>
      <c r="I444" s="17">
        <v>98.283895184674748</v>
      </c>
      <c r="J444" s="17">
        <v>18.821495598844642</v>
      </c>
      <c r="K444" s="17">
        <v>-1</v>
      </c>
      <c r="L444" s="17">
        <v>-1</v>
      </c>
      <c r="M444" s="17">
        <v>-1</v>
      </c>
      <c r="N444" s="17">
        <v>0.16666666666666666</v>
      </c>
      <c r="O444" s="17">
        <v>-1</v>
      </c>
      <c r="P444" s="17">
        <v>-1</v>
      </c>
      <c r="Q444" s="17">
        <v>5.8697116513795491</v>
      </c>
      <c r="R444" s="17">
        <v>-1</v>
      </c>
      <c r="S444" s="17">
        <v>1.8257064634141222</v>
      </c>
      <c r="T444" s="17">
        <v>0.19193030394808969</v>
      </c>
      <c r="U444" s="17">
        <v>1.0626356985034229</v>
      </c>
      <c r="V444" s="17">
        <v>1.3846349469103056</v>
      </c>
      <c r="W444" s="17">
        <v>4.2976929229340817</v>
      </c>
      <c r="X444" s="17">
        <v>5.7737838333030078</v>
      </c>
      <c r="Y444" s="17">
        <v>0</v>
      </c>
      <c r="Z444" s="17">
        <v>60.208243265635389</v>
      </c>
      <c r="AA444" s="17">
        <v>2.0554620771999037</v>
      </c>
      <c r="AB444" s="17">
        <v>3.6654573413198217</v>
      </c>
      <c r="AC444" s="17">
        <v>47.606985633565721</v>
      </c>
      <c r="AD444" s="17">
        <v>1.3282946231292787</v>
      </c>
      <c r="AE444" s="17">
        <v>0.13282946231292786</v>
      </c>
      <c r="AF444" s="17">
        <v>93.102418258756558</v>
      </c>
      <c r="AG444" s="17">
        <v>82.63882836596126</v>
      </c>
      <c r="AH444" s="17">
        <v>-1</v>
      </c>
      <c r="AI444" s="17">
        <v>-1</v>
      </c>
      <c r="AJ444" s="17">
        <v>-1</v>
      </c>
      <c r="AK444" s="17">
        <v>-1</v>
      </c>
      <c r="AL444" s="17">
        <v>-1</v>
      </c>
      <c r="AM444" s="17">
        <v>-1</v>
      </c>
      <c r="AN444" s="17">
        <v>-1</v>
      </c>
      <c r="AO444" s="17">
        <v>-1</v>
      </c>
      <c r="AP444" s="17">
        <v>-1</v>
      </c>
      <c r="AQ444" s="17">
        <v>-1</v>
      </c>
      <c r="AR444" s="17">
        <v>0.66414731156463935</v>
      </c>
      <c r="AS444" s="17">
        <v>7.9697677387756718</v>
      </c>
      <c r="AT444" s="17">
        <v>14.360698060408373</v>
      </c>
      <c r="AU444" s="17">
        <v>-1</v>
      </c>
      <c r="AV444" s="17">
        <v>-1</v>
      </c>
      <c r="AW444" s="17">
        <v>-1</v>
      </c>
      <c r="AX444" s="17">
        <v>-1</v>
      </c>
      <c r="AY444" s="17">
        <v>0.13282946231292786</v>
      </c>
      <c r="AZ444" s="17">
        <v>-0.78649444384225387</v>
      </c>
      <c r="BA444" s="17">
        <v>1.2993149566627669</v>
      </c>
      <c r="BB444" s="17">
        <v>-0.31828683853062151</v>
      </c>
      <c r="BC444" s="17">
        <v>0.4977740180178008</v>
      </c>
      <c r="BD444" s="17">
        <v>-10.650154206436188</v>
      </c>
      <c r="BE444" s="17">
        <v>17.701436257718253</v>
      </c>
      <c r="BF444" s="17">
        <v>-1</v>
      </c>
      <c r="BG444" s="22">
        <v>302.59782889925236</v>
      </c>
    </row>
    <row r="445" spans="1:59" x14ac:dyDescent="0.25">
      <c r="A445">
        <v>1296</v>
      </c>
      <c r="B445" t="s">
        <v>482</v>
      </c>
      <c r="C445" s="49">
        <v>0</v>
      </c>
      <c r="D445" s="22">
        <v>1641.4175488281251</v>
      </c>
      <c r="E445" s="17">
        <v>167.58910955902473</v>
      </c>
      <c r="F445" s="17">
        <v>175.56700899885584</v>
      </c>
      <c r="G445" s="17">
        <v>1.6235742902139196</v>
      </c>
      <c r="H445" s="17">
        <v>13.125333388344394</v>
      </c>
      <c r="I445" s="17">
        <v>143.57498285045546</v>
      </c>
      <c r="J445" s="17">
        <v>31.024045770836619</v>
      </c>
      <c r="K445" s="17">
        <v>-1</v>
      </c>
      <c r="L445" s="17">
        <v>-1</v>
      </c>
      <c r="M445" s="17">
        <v>-1</v>
      </c>
      <c r="N445" s="17">
        <v>0.16666666666666666</v>
      </c>
      <c r="O445" s="17">
        <v>-1</v>
      </c>
      <c r="P445" s="17">
        <v>-1</v>
      </c>
      <c r="Q445" s="17">
        <v>8.794699474601039</v>
      </c>
      <c r="R445" s="17">
        <v>-1</v>
      </c>
      <c r="S445" s="17">
        <v>3.3121260397131507</v>
      </c>
      <c r="T445" s="17">
        <v>0.34816127951839715</v>
      </c>
      <c r="U445" s="17">
        <v>1.9646356565161716</v>
      </c>
      <c r="V445" s="17">
        <v>2.6855177865428375</v>
      </c>
      <c r="W445" s="17">
        <v>7.6850000158629372</v>
      </c>
      <c r="X445" s="17">
        <v>10.812888761363006</v>
      </c>
      <c r="Y445" s="17">
        <v>0</v>
      </c>
      <c r="Z445" s="17">
        <v>89.504710352222176</v>
      </c>
      <c r="AA445" s="17">
        <v>3.6854698425633803</v>
      </c>
      <c r="AB445" s="17">
        <v>6.2660500853629353</v>
      </c>
      <c r="AC445" s="17">
        <v>77.506932231547168</v>
      </c>
      <c r="AD445" s="17">
        <v>2.4557945706452142</v>
      </c>
      <c r="AE445" s="17">
        <v>0.24557945706452144</v>
      </c>
      <c r="AF445" s="17">
        <v>137.62075388814057</v>
      </c>
      <c r="AG445" s="17">
        <v>160.27910022859322</v>
      </c>
      <c r="AH445" s="17">
        <v>-1</v>
      </c>
      <c r="AI445" s="17">
        <v>-1</v>
      </c>
      <c r="AJ445" s="17">
        <v>-1</v>
      </c>
      <c r="AK445" s="17">
        <v>-1</v>
      </c>
      <c r="AL445" s="17">
        <v>-1</v>
      </c>
      <c r="AM445" s="17">
        <v>-1</v>
      </c>
      <c r="AN445" s="17">
        <v>-1</v>
      </c>
      <c r="AO445" s="17">
        <v>-1</v>
      </c>
      <c r="AP445" s="17">
        <v>-1</v>
      </c>
      <c r="AQ445" s="17">
        <v>-1</v>
      </c>
      <c r="AR445" s="17">
        <v>1.2278972853226071</v>
      </c>
      <c r="AS445" s="17">
        <v>14.734767423871286</v>
      </c>
      <c r="AT445" s="17">
        <v>23.155197651032672</v>
      </c>
      <c r="AU445" s="17">
        <v>-1</v>
      </c>
      <c r="AV445" s="17">
        <v>-1</v>
      </c>
      <c r="AW445" s="17">
        <v>-1</v>
      </c>
      <c r="AX445" s="17">
        <v>-1</v>
      </c>
      <c r="AY445" s="17">
        <v>0.24557945706452144</v>
      </c>
      <c r="AZ445" s="17">
        <v>-1.7663171985386832</v>
      </c>
      <c r="BA445" s="17">
        <v>2.2791377113591968</v>
      </c>
      <c r="BB445" s="17">
        <v>-0.70163682068603972</v>
      </c>
      <c r="BC445" s="17">
        <v>0.8811240001732189</v>
      </c>
      <c r="BD445" s="17">
        <v>-23.968501252857003</v>
      </c>
      <c r="BE445" s="17">
        <v>31.019783304139082</v>
      </c>
      <c r="BF445" s="17">
        <v>-1</v>
      </c>
      <c r="BG445" s="22">
        <v>2661.2193599321445</v>
      </c>
    </row>
    <row r="446" spans="1:59" x14ac:dyDescent="0.25">
      <c r="A446">
        <v>1303</v>
      </c>
      <c r="B446" t="s">
        <v>483</v>
      </c>
      <c r="C446" s="49">
        <v>0</v>
      </c>
      <c r="D446" s="22">
        <v>1462.699228515625</v>
      </c>
      <c r="E446" s="17">
        <v>-7.2583257450826579</v>
      </c>
      <c r="F446" s="17">
        <v>-117.61468763710191</v>
      </c>
      <c r="G446" s="17">
        <v>-0.50960719554820089</v>
      </c>
      <c r="H446" s="17">
        <v>-3.0337761645322177</v>
      </c>
      <c r="I446" s="17">
        <v>-12.558677755182906</v>
      </c>
      <c r="J446" s="17">
        <v>-11.042261868680477</v>
      </c>
      <c r="K446" s="17">
        <v>-1</v>
      </c>
      <c r="L446" s="17">
        <v>-1</v>
      </c>
      <c r="M446" s="17">
        <v>-1</v>
      </c>
      <c r="N446" s="17">
        <v>0.16666666666666666</v>
      </c>
      <c r="O446" s="17">
        <v>-1</v>
      </c>
      <c r="P446" s="17">
        <v>-1</v>
      </c>
      <c r="Q446" s="17">
        <v>-1.2887204564141403</v>
      </c>
      <c r="R446" s="17">
        <v>-1</v>
      </c>
      <c r="S446" s="17">
        <v>-1.8120637646044764</v>
      </c>
      <c r="T446" s="17">
        <v>-0.1904196063235655</v>
      </c>
      <c r="U446" s="17">
        <v>-1.1448625376962709</v>
      </c>
      <c r="V446" s="17">
        <v>-1.7990642855354195</v>
      </c>
      <c r="W446" s="17">
        <v>-3.9921904264856298</v>
      </c>
      <c r="X446" s="17">
        <v>-6.5586061428841198</v>
      </c>
      <c r="Y446" s="17">
        <v>0</v>
      </c>
      <c r="Z446" s="17">
        <v>-11.490096458243716</v>
      </c>
      <c r="AA446" s="17">
        <v>-1.9337168967760829</v>
      </c>
      <c r="AB446" s="17">
        <v>-2.6990705553297643</v>
      </c>
      <c r="AC446" s="17">
        <v>-25.56827207146425</v>
      </c>
      <c r="AD446" s="17">
        <v>-1.4310781721203387</v>
      </c>
      <c r="AE446" s="17">
        <v>-0.14310781721203386</v>
      </c>
      <c r="AF446" s="17">
        <v>-15.848969717940271</v>
      </c>
      <c r="AG446" s="17">
        <v>-107.37311306741343</v>
      </c>
      <c r="AH446" s="17">
        <v>-1</v>
      </c>
      <c r="AI446" s="17">
        <v>-1</v>
      </c>
      <c r="AJ446" s="17">
        <v>-1</v>
      </c>
      <c r="AK446" s="17">
        <v>-1</v>
      </c>
      <c r="AL446" s="17">
        <v>-1</v>
      </c>
      <c r="AM446" s="17">
        <v>-1</v>
      </c>
      <c r="AN446" s="17">
        <v>-1</v>
      </c>
      <c r="AO446" s="17">
        <v>-1</v>
      </c>
      <c r="AP446" s="17">
        <v>-1</v>
      </c>
      <c r="AQ446" s="17">
        <v>-1</v>
      </c>
      <c r="AR446" s="17">
        <v>-0.71553908606016936</v>
      </c>
      <c r="AS446" s="17">
        <v>-8.5864690327220323</v>
      </c>
      <c r="AT446" s="17">
        <v>-7.1624097425386424</v>
      </c>
      <c r="AU446" s="17">
        <v>-1</v>
      </c>
      <c r="AV446" s="17">
        <v>-1</v>
      </c>
      <c r="AW446" s="17">
        <v>-1</v>
      </c>
      <c r="AX446" s="17">
        <v>-1</v>
      </c>
      <c r="AY446" s="17">
        <v>-0.14310781721203386</v>
      </c>
      <c r="AZ446" s="17">
        <v>1.6114624336126375</v>
      </c>
      <c r="BA446" s="17">
        <v>-1.0986419207921252</v>
      </c>
      <c r="BB446" s="17">
        <v>0.61989991185424875</v>
      </c>
      <c r="BC446" s="17">
        <v>-0.4404127323670689</v>
      </c>
      <c r="BD446" s="17">
        <v>21.944334687823631</v>
      </c>
      <c r="BE446" s="17">
        <v>-14.893052636541601</v>
      </c>
      <c r="BF446" s="17">
        <v>-1</v>
      </c>
      <c r="BG446" s="22">
        <v>18.775500050149049</v>
      </c>
    </row>
    <row r="447" spans="1:59" x14ac:dyDescent="0.25">
      <c r="A447">
        <v>1305</v>
      </c>
      <c r="B447" t="s">
        <v>484</v>
      </c>
      <c r="C447" s="49">
        <v>0</v>
      </c>
      <c r="D447" s="22">
        <v>1615.4215332031251</v>
      </c>
      <c r="E447" s="17">
        <v>163.84728184462307</v>
      </c>
      <c r="F447" s="17">
        <v>169.2927654223362</v>
      </c>
      <c r="G447" s="17">
        <v>1.5779230766894528</v>
      </c>
      <c r="H447" s="17">
        <v>12.779519886076878</v>
      </c>
      <c r="I447" s="17">
        <v>140.23363982538314</v>
      </c>
      <c r="J447" s="17">
        <v>30.123804509108517</v>
      </c>
      <c r="K447" s="17">
        <v>-1</v>
      </c>
      <c r="L447" s="17">
        <v>-1</v>
      </c>
      <c r="M447" s="17">
        <v>-1</v>
      </c>
      <c r="N447" s="17">
        <v>0.16666666666666666</v>
      </c>
      <c r="O447" s="17">
        <v>-1</v>
      </c>
      <c r="P447" s="17">
        <v>-1</v>
      </c>
      <c r="Q447" s="17">
        <v>8.5789089479158775</v>
      </c>
      <c r="R447" s="17">
        <v>-1</v>
      </c>
      <c r="S447" s="17">
        <v>3.2024656641388582</v>
      </c>
      <c r="T447" s="17">
        <v>0.33663536332989058</v>
      </c>
      <c r="U447" s="17">
        <v>1.898090748375258</v>
      </c>
      <c r="V447" s="17">
        <v>2.5895453551735961</v>
      </c>
      <c r="W447" s="17">
        <v>7.4351019561771867</v>
      </c>
      <c r="X447" s="17">
        <v>10.441129570499012</v>
      </c>
      <c r="Y447" s="17">
        <v>0</v>
      </c>
      <c r="Z447" s="17">
        <v>87.343367999806404</v>
      </c>
      <c r="AA447" s="17">
        <v>3.5652162704301151</v>
      </c>
      <c r="AB447" s="17">
        <v>6.0741917557400091</v>
      </c>
      <c r="AC447" s="17">
        <v>75.301068271016064</v>
      </c>
      <c r="AD447" s="17">
        <v>2.3726134354690727</v>
      </c>
      <c r="AE447" s="17">
        <v>0.23726134354690726</v>
      </c>
      <c r="AF447" s="17">
        <v>134.33642052567509</v>
      </c>
      <c r="AG447" s="17">
        <v>154.55120111591793</v>
      </c>
      <c r="AH447" s="17">
        <v>-1</v>
      </c>
      <c r="AI447" s="17">
        <v>-1</v>
      </c>
      <c r="AJ447" s="17">
        <v>-1</v>
      </c>
      <c r="AK447" s="17">
        <v>-1</v>
      </c>
      <c r="AL447" s="17">
        <v>-1</v>
      </c>
      <c r="AM447" s="17">
        <v>-1</v>
      </c>
      <c r="AN447" s="17">
        <v>-1</v>
      </c>
      <c r="AO447" s="17">
        <v>-1</v>
      </c>
      <c r="AP447" s="17">
        <v>-1</v>
      </c>
      <c r="AQ447" s="17">
        <v>-1</v>
      </c>
      <c r="AR447" s="17">
        <v>1.1863067177345363</v>
      </c>
      <c r="AS447" s="17">
        <v>14.235680612814434</v>
      </c>
      <c r="AT447" s="17">
        <v>22.506384796658764</v>
      </c>
      <c r="AU447" s="17">
        <v>-1</v>
      </c>
      <c r="AV447" s="17">
        <v>-1</v>
      </c>
      <c r="AW447" s="17">
        <v>-1</v>
      </c>
      <c r="AX447" s="17">
        <v>-1</v>
      </c>
      <c r="AY447" s="17">
        <v>0.23726134354690726</v>
      </c>
      <c r="AZ447" s="17">
        <v>-1.694030925544501</v>
      </c>
      <c r="BA447" s="17">
        <v>2.2068514383650144</v>
      </c>
      <c r="BB447" s="17">
        <v>-0.67335523472615166</v>
      </c>
      <c r="BC447" s="17">
        <v>0.85284241421333074</v>
      </c>
      <c r="BD447" s="17">
        <v>-22.985942248369387</v>
      </c>
      <c r="BE447" s="17">
        <v>30.037224299651466</v>
      </c>
      <c r="BF447" s="17">
        <v>-1</v>
      </c>
      <c r="BG447" s="22">
        <v>7634.854367556597</v>
      </c>
    </row>
    <row r="448" spans="1:59" x14ac:dyDescent="0.25">
      <c r="A448">
        <v>1306</v>
      </c>
      <c r="B448" t="s">
        <v>485</v>
      </c>
      <c r="C448" s="49">
        <v>0</v>
      </c>
      <c r="D448" s="22">
        <v>1542.1694238281252</v>
      </c>
      <c r="E448" s="17">
        <v>104.15578217492659</v>
      </c>
      <c r="F448" s="17">
        <v>69.202906412003784</v>
      </c>
      <c r="G448" s="17">
        <v>0.84967217766250491</v>
      </c>
      <c r="H448" s="17">
        <v>7.2629306329346282</v>
      </c>
      <c r="I448" s="17">
        <v>86.930871418971009</v>
      </c>
      <c r="J448" s="17">
        <v>15.762707452109833</v>
      </c>
      <c r="K448" s="17">
        <v>-1</v>
      </c>
      <c r="L448" s="17">
        <v>-1</v>
      </c>
      <c r="M448" s="17">
        <v>-1</v>
      </c>
      <c r="N448" s="17">
        <v>0.16666666666666666</v>
      </c>
      <c r="O448" s="17">
        <v>-1</v>
      </c>
      <c r="P448" s="17">
        <v>-1</v>
      </c>
      <c r="Q448" s="17">
        <v>5.1365109714471657</v>
      </c>
      <c r="R448" s="17">
        <v>-1</v>
      </c>
      <c r="S448" s="17">
        <v>1.4531087263039093</v>
      </c>
      <c r="T448" s="17">
        <v>0.1527682067231895</v>
      </c>
      <c r="U448" s="17">
        <v>0.83653322475515868</v>
      </c>
      <c r="V448" s="17">
        <v>1.0585453218668588</v>
      </c>
      <c r="W448" s="17">
        <v>3.4486036228152548</v>
      </c>
      <c r="X448" s="17">
        <v>4.5106417681729649</v>
      </c>
      <c r="Y448" s="17">
        <v>0</v>
      </c>
      <c r="Z448" s="17">
        <v>52.864558134035576</v>
      </c>
      <c r="AA448" s="17">
        <v>1.6468713841476168</v>
      </c>
      <c r="AB448" s="17">
        <v>3.0135721084918803</v>
      </c>
      <c r="AC448" s="17">
        <v>40.112027534411297</v>
      </c>
      <c r="AD448" s="17">
        <v>1.0456665309439483</v>
      </c>
      <c r="AE448" s="17">
        <v>0.10456665309439483</v>
      </c>
      <c r="AF448" s="17">
        <v>81.943098656197378</v>
      </c>
      <c r="AG448" s="17">
        <v>63.176901151125698</v>
      </c>
      <c r="AH448" s="17">
        <v>-1</v>
      </c>
      <c r="AI448" s="17">
        <v>-1</v>
      </c>
      <c r="AJ448" s="17">
        <v>-1</v>
      </c>
      <c r="AK448" s="17">
        <v>-1</v>
      </c>
      <c r="AL448" s="17">
        <v>-1</v>
      </c>
      <c r="AM448" s="17">
        <v>-1</v>
      </c>
      <c r="AN448" s="17">
        <v>-1</v>
      </c>
      <c r="AO448" s="17">
        <v>-1</v>
      </c>
      <c r="AP448" s="17">
        <v>-1</v>
      </c>
      <c r="AQ448" s="17">
        <v>-1</v>
      </c>
      <c r="AR448" s="17">
        <v>0.52283326547197417</v>
      </c>
      <c r="AS448" s="17">
        <v>6.2739991856636896</v>
      </c>
      <c r="AT448" s="17">
        <v>12.156198941362796</v>
      </c>
      <c r="AU448" s="17">
        <v>-1</v>
      </c>
      <c r="AV448" s="17">
        <v>-1</v>
      </c>
      <c r="AW448" s="17">
        <v>-1</v>
      </c>
      <c r="AX448" s="17">
        <v>-1</v>
      </c>
      <c r="AY448" s="17">
        <v>0.10456665309439483</v>
      </c>
      <c r="AZ448" s="17">
        <v>-0.54088428975777858</v>
      </c>
      <c r="BA448" s="17">
        <v>1.0537048025782916</v>
      </c>
      <c r="BB448" s="17">
        <v>-0.22219328718760922</v>
      </c>
      <c r="BC448" s="17">
        <v>0.40168046667478857</v>
      </c>
      <c r="BD448" s="17">
        <v>-7.3116715527695071</v>
      </c>
      <c r="BE448" s="17">
        <v>14.362953604051571</v>
      </c>
      <c r="BF448" s="17">
        <v>-1</v>
      </c>
      <c r="BG448" s="22">
        <v>3406.6915340287132</v>
      </c>
    </row>
    <row r="449" spans="1:59" x14ac:dyDescent="0.25">
      <c r="A449">
        <v>1307</v>
      </c>
      <c r="B449" t="s">
        <v>486</v>
      </c>
      <c r="C449" s="49">
        <v>0</v>
      </c>
      <c r="D449" s="22">
        <v>1476.2182421875</v>
      </c>
      <c r="E449" s="17">
        <v>37.324186572841327</v>
      </c>
      <c r="F449" s="17">
        <v>-42.859364066419879</v>
      </c>
      <c r="G449" s="17">
        <v>3.4310361492014108E-2</v>
      </c>
      <c r="H449" s="17">
        <v>1.0864655732708495</v>
      </c>
      <c r="I449" s="17">
        <v>27.252205573398097</v>
      </c>
      <c r="J449" s="17">
        <v>-0.3162156144332755</v>
      </c>
      <c r="K449" s="17">
        <v>-1</v>
      </c>
      <c r="L449" s="17">
        <v>-1</v>
      </c>
      <c r="M449" s="17">
        <v>-1</v>
      </c>
      <c r="N449" s="17">
        <v>0.16666666666666666</v>
      </c>
      <c r="O449" s="17">
        <v>-1</v>
      </c>
      <c r="P449" s="17">
        <v>-1</v>
      </c>
      <c r="Q449" s="17">
        <v>1.2823449555514657</v>
      </c>
      <c r="R449" s="17">
        <v>-1</v>
      </c>
      <c r="S449" s="17">
        <v>-0.50550039023735704</v>
      </c>
      <c r="T449" s="17">
        <v>-5.3092519223399956E-2</v>
      </c>
      <c r="U449" s="17">
        <v>-0.35200423065319347</v>
      </c>
      <c r="V449" s="17">
        <v>-0.65558777344686459</v>
      </c>
      <c r="W449" s="17">
        <v>-1.0147462001560501</v>
      </c>
      <c r="X449" s="17">
        <v>-2.1292309896120951</v>
      </c>
      <c r="Y449" s="17">
        <v>0</v>
      </c>
      <c r="Z449" s="17">
        <v>14.261509282170467</v>
      </c>
      <c r="AA449" s="17">
        <v>-0.50093944946838564</v>
      </c>
      <c r="AB449" s="17">
        <v>-0.41314854166001191</v>
      </c>
      <c r="AC449" s="17">
        <v>0.71379238958413893</v>
      </c>
      <c r="AD449" s="17">
        <v>-0.44000528831649188</v>
      </c>
      <c r="AE449" s="17">
        <v>-4.4000528831649184E-2</v>
      </c>
      <c r="AF449" s="17">
        <v>23.282664275982885</v>
      </c>
      <c r="AG449" s="17">
        <v>-39.127284494436232</v>
      </c>
      <c r="AH449" s="17">
        <v>-1</v>
      </c>
      <c r="AI449" s="17">
        <v>-1</v>
      </c>
      <c r="AJ449" s="17">
        <v>-1</v>
      </c>
      <c r="AK449" s="17">
        <v>-1</v>
      </c>
      <c r="AL449" s="17">
        <v>-1</v>
      </c>
      <c r="AM449" s="17">
        <v>-1</v>
      </c>
      <c r="AN449" s="17">
        <v>-1</v>
      </c>
      <c r="AO449" s="17">
        <v>-1</v>
      </c>
      <c r="AP449" s="17">
        <v>-1</v>
      </c>
      <c r="AQ449" s="17">
        <v>-1</v>
      </c>
      <c r="AR449" s="17">
        <v>-0.22000264415824594</v>
      </c>
      <c r="AS449" s="17">
        <v>-2.6400317298989511</v>
      </c>
      <c r="AT449" s="17">
        <v>0.56795875113136329</v>
      </c>
      <c r="AU449" s="17">
        <v>-1</v>
      </c>
      <c r="AV449" s="17">
        <v>-1</v>
      </c>
      <c r="AW449" s="17">
        <v>-1</v>
      </c>
      <c r="AX449" s="17">
        <v>-1</v>
      </c>
      <c r="AY449" s="17">
        <v>-4.4000528831649184E-2</v>
      </c>
      <c r="AZ449" s="17">
        <v>0.75019785860928057</v>
      </c>
      <c r="BA449" s="17">
        <v>-0.23737734578876779</v>
      </c>
      <c r="BB449" s="17">
        <v>0.28293513136094062</v>
      </c>
      <c r="BC449" s="17">
        <v>-0.10344795187376106</v>
      </c>
      <c r="BD449" s="17">
        <v>10.237502555478748</v>
      </c>
      <c r="BE449" s="17">
        <v>-3.1862205041967044</v>
      </c>
      <c r="BF449" s="17">
        <v>-1</v>
      </c>
      <c r="BG449" s="22">
        <v>86.290767781196138</v>
      </c>
    </row>
    <row r="450" spans="1:59" x14ac:dyDescent="0.25">
      <c r="A450">
        <v>1308</v>
      </c>
      <c r="B450" t="s">
        <v>487</v>
      </c>
      <c r="C450" s="49">
        <v>0</v>
      </c>
      <c r="D450" s="22">
        <v>1447.295703125</v>
      </c>
      <c r="E450" s="17">
        <v>37.026513741707745</v>
      </c>
      <c r="F450" s="17">
        <v>-43.35849764262808</v>
      </c>
      <c r="G450" s="17">
        <v>3.0678680128863878E-2</v>
      </c>
      <c r="H450" s="17">
        <v>1.0589551446458239</v>
      </c>
      <c r="I450" s="17">
        <v>26.986392416305495</v>
      </c>
      <c r="J450" s="17">
        <v>-0.38783231769582027</v>
      </c>
      <c r="K450" s="17">
        <v>-1</v>
      </c>
      <c r="L450" s="17">
        <v>-1</v>
      </c>
      <c r="M450" s="17">
        <v>-1</v>
      </c>
      <c r="N450" s="17">
        <v>0.16666666666666666</v>
      </c>
      <c r="O450" s="17">
        <v>-1</v>
      </c>
      <c r="P450" s="17">
        <v>-1</v>
      </c>
      <c r="Q450" s="17">
        <v>1.2651782172853108</v>
      </c>
      <c r="R450" s="17">
        <v>-1</v>
      </c>
      <c r="S450" s="17">
        <v>-0.51422417897159889</v>
      </c>
      <c r="T450" s="17">
        <v>-5.4009438003501983E-2</v>
      </c>
      <c r="U450" s="17">
        <v>-0.3572980636983627</v>
      </c>
      <c r="V450" s="17">
        <v>-0.66322264804210584</v>
      </c>
      <c r="W450" s="17">
        <v>-1.0346262878028276</v>
      </c>
      <c r="X450" s="17">
        <v>-2.1588054701309312</v>
      </c>
      <c r="Y450" s="17">
        <v>0</v>
      </c>
      <c r="Z450" s="17">
        <v>14.089568469765801</v>
      </c>
      <c r="AA450" s="17">
        <v>-0.51050595653472142</v>
      </c>
      <c r="AB450" s="17">
        <v>-0.42841140689979962</v>
      </c>
      <c r="AC450" s="17">
        <v>0.5383097590772401</v>
      </c>
      <c r="AD450" s="17">
        <v>-0.44662257962295338</v>
      </c>
      <c r="AE450" s="17">
        <v>-4.4662257962295338E-2</v>
      </c>
      <c r="AF450" s="17">
        <v>23.021386396558153</v>
      </c>
      <c r="AG450" s="17">
        <v>-39.582954844718564</v>
      </c>
      <c r="AH450" s="17">
        <v>-1</v>
      </c>
      <c r="AI450" s="17">
        <v>-1</v>
      </c>
      <c r="AJ450" s="17">
        <v>-1</v>
      </c>
      <c r="AK450" s="17">
        <v>-1</v>
      </c>
      <c r="AL450" s="17">
        <v>-1</v>
      </c>
      <c r="AM450" s="17">
        <v>-1</v>
      </c>
      <c r="AN450" s="17">
        <v>-1</v>
      </c>
      <c r="AO450" s="17">
        <v>-1</v>
      </c>
      <c r="AP450" s="17">
        <v>-1</v>
      </c>
      <c r="AQ450" s="17">
        <v>-1</v>
      </c>
      <c r="AR450" s="17">
        <v>-0.22331128981147669</v>
      </c>
      <c r="AS450" s="17">
        <v>-2.67973547773772</v>
      </c>
      <c r="AT450" s="17">
        <v>0.51634387894096356</v>
      </c>
      <c r="AU450" s="17">
        <v>-1</v>
      </c>
      <c r="AV450" s="17">
        <v>-1</v>
      </c>
      <c r="AW450" s="17">
        <v>-1</v>
      </c>
      <c r="AX450" s="17">
        <v>-1</v>
      </c>
      <c r="AY450" s="17">
        <v>-4.4662257962295338E-2</v>
      </c>
      <c r="AZ450" s="17">
        <v>0.75594843324195415</v>
      </c>
      <c r="BA450" s="17">
        <v>-0.24312792042144132</v>
      </c>
      <c r="BB450" s="17">
        <v>0.28518501040513755</v>
      </c>
      <c r="BC450" s="17">
        <v>-0.10569783091795794</v>
      </c>
      <c r="BD450" s="17">
        <v>10.315667864772895</v>
      </c>
      <c r="BE450" s="17">
        <v>-3.2643858134908514</v>
      </c>
      <c r="BF450" s="17">
        <v>-1</v>
      </c>
      <c r="BG450" s="22">
        <v>-29.310901470509407</v>
      </c>
    </row>
    <row r="451" spans="1:59" x14ac:dyDescent="0.25">
      <c r="A451">
        <v>1310</v>
      </c>
      <c r="B451" t="s">
        <v>488</v>
      </c>
      <c r="C451" s="49">
        <v>0</v>
      </c>
      <c r="D451" s="22">
        <v>1580.57638671875</v>
      </c>
      <c r="E451" s="17">
        <v>90.278329779929152</v>
      </c>
      <c r="F451" s="17">
        <v>45.933391299736613</v>
      </c>
      <c r="G451" s="17">
        <v>0.6803638634337843</v>
      </c>
      <c r="H451" s="17">
        <v>5.9803995327468193</v>
      </c>
      <c r="I451" s="17">
        <v>74.53871114196788</v>
      </c>
      <c r="J451" s="17">
        <v>12.423949976569084</v>
      </c>
      <c r="K451" s="17">
        <v>-1</v>
      </c>
      <c r="L451" s="17">
        <v>-1</v>
      </c>
      <c r="M451" s="17">
        <v>-1</v>
      </c>
      <c r="N451" s="17">
        <v>0.16666666666666666</v>
      </c>
      <c r="O451" s="17">
        <v>-1</v>
      </c>
      <c r="P451" s="17">
        <v>-1</v>
      </c>
      <c r="Q451" s="17">
        <v>4.3362008048836627</v>
      </c>
      <c r="R451" s="17">
        <v>-1</v>
      </c>
      <c r="S451" s="17">
        <v>1.0464073071571645</v>
      </c>
      <c r="T451" s="17">
        <v>0.11002162258755245</v>
      </c>
      <c r="U451" s="17">
        <v>0.5897357061786882</v>
      </c>
      <c r="V451" s="17">
        <v>0.70260887871296251</v>
      </c>
      <c r="W451" s="17">
        <v>2.5217976093946817</v>
      </c>
      <c r="X451" s="17">
        <v>3.1318849500112349</v>
      </c>
      <c r="Y451" s="17">
        <v>0</v>
      </c>
      <c r="Z451" s="17">
        <v>44.848709224290204</v>
      </c>
      <c r="AA451" s="17">
        <v>1.2008825920434847</v>
      </c>
      <c r="AB451" s="17">
        <v>2.3020201506937368</v>
      </c>
      <c r="AC451" s="17">
        <v>31.931059719059682</v>
      </c>
      <c r="AD451" s="17">
        <v>0.73716963272336022</v>
      </c>
      <c r="AE451" s="17">
        <v>7.3716963272336025E-2</v>
      </c>
      <c r="AF451" s="17">
        <v>69.762372186217689</v>
      </c>
      <c r="AG451" s="17">
        <v>41.933633602071872</v>
      </c>
      <c r="AH451" s="17">
        <v>-1</v>
      </c>
      <c r="AI451" s="17">
        <v>-1</v>
      </c>
      <c r="AJ451" s="17">
        <v>-1</v>
      </c>
      <c r="AK451" s="17">
        <v>-1</v>
      </c>
      <c r="AL451" s="17">
        <v>-1</v>
      </c>
      <c r="AM451" s="17">
        <v>-1</v>
      </c>
      <c r="AN451" s="17">
        <v>-1</v>
      </c>
      <c r="AO451" s="17">
        <v>-1</v>
      </c>
      <c r="AP451" s="17">
        <v>-1</v>
      </c>
      <c r="AQ451" s="17">
        <v>-1</v>
      </c>
      <c r="AR451" s="17">
        <v>0.36858481636168011</v>
      </c>
      <c r="AS451" s="17">
        <v>4.4230177963401616</v>
      </c>
      <c r="AT451" s="17">
        <v>9.7499231352422093</v>
      </c>
      <c r="AU451" s="17">
        <v>-1</v>
      </c>
      <c r="AV451" s="17">
        <v>-1</v>
      </c>
      <c r="AW451" s="17">
        <v>-1</v>
      </c>
      <c r="AX451" s="17">
        <v>-1</v>
      </c>
      <c r="AY451" s="17">
        <v>7.3716963272336025E-2</v>
      </c>
      <c r="AZ451" s="17">
        <v>-0.27279356275086791</v>
      </c>
      <c r="BA451" s="17">
        <v>0.78561407557138097</v>
      </c>
      <c r="BB451" s="17">
        <v>-0.11730434179260922</v>
      </c>
      <c r="BC451" s="17">
        <v>0.29679152127978864</v>
      </c>
      <c r="BD451" s="17">
        <v>-3.6676192738330746</v>
      </c>
      <c r="BE451" s="17">
        <v>10.718901325115134</v>
      </c>
      <c r="BF451" s="17">
        <v>-1</v>
      </c>
      <c r="BG451" s="22">
        <v>2043.9746631503492</v>
      </c>
    </row>
    <row r="452" spans="1:59" x14ac:dyDescent="0.25">
      <c r="A452">
        <v>1311</v>
      </c>
      <c r="B452" t="s">
        <v>489</v>
      </c>
      <c r="C452" s="49">
        <v>0</v>
      </c>
      <c r="D452" s="22">
        <v>1471.1356054687501</v>
      </c>
      <c r="E452" s="17">
        <v>63.576601887434251</v>
      </c>
      <c r="F452" s="17">
        <v>1.1603131415268213</v>
      </c>
      <c r="G452" s="17">
        <v>0.35459625077730023</v>
      </c>
      <c r="H452" s="17">
        <v>3.5126701919333758</v>
      </c>
      <c r="I452" s="17">
        <v>50.694846843359151</v>
      </c>
      <c r="J452" s="17">
        <v>5.9998174287925696</v>
      </c>
      <c r="K452" s="17">
        <v>-1</v>
      </c>
      <c r="L452" s="17">
        <v>-1</v>
      </c>
      <c r="M452" s="17">
        <v>-1</v>
      </c>
      <c r="N452" s="17">
        <v>0.16666666666666666</v>
      </c>
      <c r="O452" s="17">
        <v>-1</v>
      </c>
      <c r="P452" s="17">
        <v>-1</v>
      </c>
      <c r="Q452" s="17">
        <v>2.7963169927165756</v>
      </c>
      <c r="R452" s="17">
        <v>-1</v>
      </c>
      <c r="S452" s="17">
        <v>0.26386953880837277</v>
      </c>
      <c r="T452" s="17">
        <v>2.7772545059830116E-2</v>
      </c>
      <c r="U452" s="17">
        <v>0.11487043566639935</v>
      </c>
      <c r="V452" s="17">
        <v>1.7748446005308331E-2</v>
      </c>
      <c r="W452" s="17">
        <v>0.73852202861120464</v>
      </c>
      <c r="X452" s="17">
        <v>0.4790068611087096</v>
      </c>
      <c r="Y452" s="17">
        <v>0</v>
      </c>
      <c r="Z452" s="17">
        <v>29.425344018402047</v>
      </c>
      <c r="AA452" s="17">
        <v>0.34275164474080327</v>
      </c>
      <c r="AB452" s="17">
        <v>0.9329167866391741</v>
      </c>
      <c r="AC452" s="17">
        <v>16.189987778396933</v>
      </c>
      <c r="AD452" s="17">
        <v>0.14358804458299917</v>
      </c>
      <c r="AE452" s="17">
        <v>1.4358804458299918E-2</v>
      </c>
      <c r="AF452" s="17">
        <v>46.325329530495615</v>
      </c>
      <c r="AG452" s="17">
        <v>1.0592761553996926</v>
      </c>
      <c r="AH452" s="17">
        <v>-1</v>
      </c>
      <c r="AI452" s="17">
        <v>-1</v>
      </c>
      <c r="AJ452" s="17">
        <v>-1</v>
      </c>
      <c r="AK452" s="17">
        <v>-1</v>
      </c>
      <c r="AL452" s="17">
        <v>-1</v>
      </c>
      <c r="AM452" s="17">
        <v>-1</v>
      </c>
      <c r="AN452" s="17">
        <v>-1</v>
      </c>
      <c r="AO452" s="17">
        <v>-1</v>
      </c>
      <c r="AP452" s="17">
        <v>-1</v>
      </c>
      <c r="AQ452" s="17">
        <v>-1</v>
      </c>
      <c r="AR452" s="17">
        <v>7.1794022291499587E-2</v>
      </c>
      <c r="AS452" s="17">
        <v>0.86152826749799494</v>
      </c>
      <c r="AT452" s="17">
        <v>5.1199867477473937</v>
      </c>
      <c r="AU452" s="17">
        <v>-1</v>
      </c>
      <c r="AV452" s="17">
        <v>-1</v>
      </c>
      <c r="AW452" s="17">
        <v>-1</v>
      </c>
      <c r="AX452" s="17">
        <v>-1</v>
      </c>
      <c r="AY452" s="17">
        <v>1.4358804458299918E-2</v>
      </c>
      <c r="AZ452" s="17">
        <v>0.24304215689607236</v>
      </c>
      <c r="BA452" s="17">
        <v>0.26977835592444055</v>
      </c>
      <c r="BB452" s="17">
        <v>8.4513398175113608E-2</v>
      </c>
      <c r="BC452" s="17">
        <v>9.4973781312065866E-2</v>
      </c>
      <c r="BD452" s="17">
        <v>3.343933683340985</v>
      </c>
      <c r="BE452" s="17">
        <v>3.7073483679410666</v>
      </c>
      <c r="BF452" s="17">
        <v>-1</v>
      </c>
      <c r="BG452" s="22">
        <v>6482.4284113588228</v>
      </c>
    </row>
    <row r="453" spans="1:59" x14ac:dyDescent="0.25">
      <c r="A453">
        <v>1317</v>
      </c>
      <c r="B453" t="s">
        <v>490</v>
      </c>
      <c r="C453" s="49">
        <v>0</v>
      </c>
      <c r="D453" s="22">
        <v>1502.577890625</v>
      </c>
      <c r="E453" s="17">
        <v>76.617222979555407</v>
      </c>
      <c r="F453" s="17">
        <v>23.026641408367144</v>
      </c>
      <c r="G453" s="17">
        <v>0.51369501838672349</v>
      </c>
      <c r="H453" s="17">
        <v>4.7178627330686309</v>
      </c>
      <c r="I453" s="17">
        <v>62.339741171621249</v>
      </c>
      <c r="J453" s="17">
        <v>9.1372427946118044</v>
      </c>
      <c r="K453" s="17">
        <v>-1</v>
      </c>
      <c r="L453" s="17">
        <v>-1</v>
      </c>
      <c r="M453" s="17">
        <v>-1</v>
      </c>
      <c r="N453" s="17">
        <v>0.16666666666666666</v>
      </c>
      <c r="O453" s="17">
        <v>-1</v>
      </c>
      <c r="P453" s="17">
        <v>-1</v>
      </c>
      <c r="Q453" s="17">
        <v>3.5483672495842695</v>
      </c>
      <c r="R453" s="17">
        <v>-1</v>
      </c>
      <c r="S453" s="17">
        <v>0.64604624918444375</v>
      </c>
      <c r="T453" s="17">
        <v>6.7941445721760543E-2</v>
      </c>
      <c r="U453" s="17">
        <v>0.34678569176856799</v>
      </c>
      <c r="V453" s="17">
        <v>0.35222138498080108</v>
      </c>
      <c r="W453" s="17">
        <v>1.6094402420488434</v>
      </c>
      <c r="X453" s="17">
        <v>1.7746225643416109</v>
      </c>
      <c r="Y453" s="17">
        <v>0</v>
      </c>
      <c r="Z453" s="17">
        <v>36.957825153150061</v>
      </c>
      <c r="AA453" s="17">
        <v>0.76184664025016169</v>
      </c>
      <c r="AB453" s="17">
        <v>1.6015610885535163</v>
      </c>
      <c r="AC453" s="17">
        <v>23.877630899788329</v>
      </c>
      <c r="AD453" s="17">
        <v>0.43348211471071008</v>
      </c>
      <c r="AE453" s="17">
        <v>4.3348211471070999E-2</v>
      </c>
      <c r="AF453" s="17">
        <v>57.771539829082982</v>
      </c>
      <c r="AG453" s="17">
        <v>21.021542642123634</v>
      </c>
      <c r="AH453" s="17">
        <v>-1</v>
      </c>
      <c r="AI453" s="17">
        <v>-1</v>
      </c>
      <c r="AJ453" s="17">
        <v>-1</v>
      </c>
      <c r="AK453" s="17">
        <v>-1</v>
      </c>
      <c r="AL453" s="17">
        <v>-1</v>
      </c>
      <c r="AM453" s="17">
        <v>-1</v>
      </c>
      <c r="AN453" s="17">
        <v>-1</v>
      </c>
      <c r="AO453" s="17">
        <v>-1</v>
      </c>
      <c r="AP453" s="17">
        <v>-1</v>
      </c>
      <c r="AQ453" s="17">
        <v>-1</v>
      </c>
      <c r="AR453" s="17">
        <v>0.21674105735535504</v>
      </c>
      <c r="AS453" s="17">
        <v>2.6008926882642598</v>
      </c>
      <c r="AT453" s="17">
        <v>7.3811604947435381</v>
      </c>
      <c r="AU453" s="17">
        <v>-1</v>
      </c>
      <c r="AV453" s="17">
        <v>-1</v>
      </c>
      <c r="AW453" s="17">
        <v>-1</v>
      </c>
      <c r="AX453" s="17">
        <v>-1</v>
      </c>
      <c r="AY453" s="17">
        <v>4.3348211471070999E-2</v>
      </c>
      <c r="AZ453" s="17">
        <v>-8.8822950637614806E-3</v>
      </c>
      <c r="BA453" s="17">
        <v>0.52170280788427448</v>
      </c>
      <c r="BB453" s="17">
        <v>-1.4050585668308094E-2</v>
      </c>
      <c r="BC453" s="17">
        <v>0.19353776515548754</v>
      </c>
      <c r="BD453" s="17">
        <v>-8.0376748926895836E-2</v>
      </c>
      <c r="BE453" s="17">
        <v>7.1316588002089514</v>
      </c>
      <c r="BF453" s="17">
        <v>-1</v>
      </c>
      <c r="BG453" s="22">
        <v>363.68811754364606</v>
      </c>
    </row>
    <row r="454" spans="1:59" x14ac:dyDescent="0.25">
      <c r="A454">
        <v>1318</v>
      </c>
      <c r="B454" t="s">
        <v>491</v>
      </c>
      <c r="C454" s="49">
        <v>0</v>
      </c>
      <c r="D454" s="22">
        <v>1616.6662890625</v>
      </c>
      <c r="E454" s="17">
        <v>107.83435948423789</v>
      </c>
      <c r="F454" s="17">
        <v>75.371092607441199</v>
      </c>
      <c r="G454" s="17">
        <v>0.89455172077115486</v>
      </c>
      <c r="H454" s="17">
        <v>7.6028986378212942</v>
      </c>
      <c r="I454" s="17">
        <v>90.215733676885549</v>
      </c>
      <c r="J454" s="17">
        <v>16.647731384546098</v>
      </c>
      <c r="K454" s="17">
        <v>-1</v>
      </c>
      <c r="L454" s="17">
        <v>-1</v>
      </c>
      <c r="M454" s="17">
        <v>-1</v>
      </c>
      <c r="N454" s="17">
        <v>0.16666666666666666</v>
      </c>
      <c r="O454" s="17">
        <v>-1</v>
      </c>
      <c r="P454" s="17">
        <v>-1</v>
      </c>
      <c r="Q454" s="17">
        <v>5.3486538587247265</v>
      </c>
      <c r="R454" s="17">
        <v>-1</v>
      </c>
      <c r="S454" s="17">
        <v>1.5609154454015182</v>
      </c>
      <c r="T454" s="17">
        <v>0.16409929329269604</v>
      </c>
      <c r="U454" s="17">
        <v>0.9019532835663141</v>
      </c>
      <c r="V454" s="17">
        <v>1.152895472461855</v>
      </c>
      <c r="W454" s="17">
        <v>3.6942775025780272</v>
      </c>
      <c r="X454" s="17">
        <v>4.8761168857944339</v>
      </c>
      <c r="Y454" s="17">
        <v>0</v>
      </c>
      <c r="Z454" s="17">
        <v>54.98936599321344</v>
      </c>
      <c r="AA454" s="17">
        <v>1.7650922365162283</v>
      </c>
      <c r="AB454" s="17">
        <v>3.202187339288554</v>
      </c>
      <c r="AC454" s="17">
        <v>42.280604425700581</v>
      </c>
      <c r="AD454" s="17">
        <v>1.1274416044578928</v>
      </c>
      <c r="AE454" s="17">
        <v>0.11274416044578926</v>
      </c>
      <c r="AF454" s="17">
        <v>85.171914920740818</v>
      </c>
      <c r="AG454" s="17">
        <v>68.807978077734262</v>
      </c>
      <c r="AH454" s="17">
        <v>-1</v>
      </c>
      <c r="AI454" s="17">
        <v>-1</v>
      </c>
      <c r="AJ454" s="17">
        <v>-1</v>
      </c>
      <c r="AK454" s="17">
        <v>-1</v>
      </c>
      <c r="AL454" s="17">
        <v>-1</v>
      </c>
      <c r="AM454" s="17">
        <v>-1</v>
      </c>
      <c r="AN454" s="17">
        <v>-1</v>
      </c>
      <c r="AO454" s="17">
        <v>-1</v>
      </c>
      <c r="AP454" s="17">
        <v>-1</v>
      </c>
      <c r="AQ454" s="17">
        <v>-1</v>
      </c>
      <c r="AR454" s="17">
        <v>0.56372080222894638</v>
      </c>
      <c r="AS454" s="17">
        <v>6.7646496267473566</v>
      </c>
      <c r="AT454" s="17">
        <v>12.794044514771564</v>
      </c>
      <c r="AU454" s="17">
        <v>-1</v>
      </c>
      <c r="AV454" s="17">
        <v>-1</v>
      </c>
      <c r="AW454" s="17">
        <v>-1</v>
      </c>
      <c r="AX454" s="17">
        <v>-1</v>
      </c>
      <c r="AY454" s="17">
        <v>0.11274416044578926</v>
      </c>
      <c r="AZ454" s="17">
        <v>-0.61194866361647748</v>
      </c>
      <c r="BA454" s="17">
        <v>1.1247691764369907</v>
      </c>
      <c r="BB454" s="17">
        <v>-0.24999681218235031</v>
      </c>
      <c r="BC454" s="17">
        <v>0.42948399166952961</v>
      </c>
      <c r="BD454" s="17">
        <v>-8.2776217607537905</v>
      </c>
      <c r="BE454" s="17">
        <v>15.328903812035854</v>
      </c>
      <c r="BF454" s="17">
        <v>-1</v>
      </c>
      <c r="BG454" s="22">
        <v>3738.2947978435941</v>
      </c>
    </row>
    <row r="455" spans="1:59" x14ac:dyDescent="0.25">
      <c r="A455">
        <v>1319</v>
      </c>
      <c r="B455" t="s">
        <v>492</v>
      </c>
      <c r="C455" s="49">
        <v>0</v>
      </c>
      <c r="D455" s="22">
        <v>1580.5280566406252</v>
      </c>
      <c r="E455" s="17">
        <v>114.71337394656493</v>
      </c>
      <c r="F455" s="17">
        <v>86.905726373962068</v>
      </c>
      <c r="G455" s="17">
        <v>0.97847738010841345</v>
      </c>
      <c r="H455" s="17">
        <v>8.2386457285305745</v>
      </c>
      <c r="I455" s="17">
        <v>96.358492977267545</v>
      </c>
      <c r="J455" s="17">
        <v>18.302744156827458</v>
      </c>
      <c r="K455" s="17">
        <v>-1</v>
      </c>
      <c r="L455" s="17">
        <v>-1</v>
      </c>
      <c r="M455" s="17">
        <v>-1</v>
      </c>
      <c r="N455" s="17">
        <v>0.16666666666666666</v>
      </c>
      <c r="O455" s="17">
        <v>-1</v>
      </c>
      <c r="P455" s="17">
        <v>-1</v>
      </c>
      <c r="Q455" s="17">
        <v>5.7453653770522735</v>
      </c>
      <c r="R455" s="17">
        <v>-1</v>
      </c>
      <c r="S455" s="17">
        <v>1.7625162050026035</v>
      </c>
      <c r="T455" s="17">
        <v>0.18528865587268428</v>
      </c>
      <c r="U455" s="17">
        <v>1.0242901254614423</v>
      </c>
      <c r="V455" s="17">
        <v>1.329332174994341</v>
      </c>
      <c r="W455" s="17">
        <v>4.1536926595264339</v>
      </c>
      <c r="X455" s="17">
        <v>5.5595627966293018</v>
      </c>
      <c r="Y455" s="17">
        <v>0</v>
      </c>
      <c r="Z455" s="17">
        <v>58.962799949855523</v>
      </c>
      <c r="AA455" s="17">
        <v>1.9861676373604089</v>
      </c>
      <c r="AB455" s="17">
        <v>3.5549016609860309</v>
      </c>
      <c r="AC455" s="17">
        <v>46.335887363505691</v>
      </c>
      <c r="AD455" s="17">
        <v>1.2803626568268027</v>
      </c>
      <c r="AE455" s="17">
        <v>0.12803626568268028</v>
      </c>
      <c r="AF455" s="17">
        <v>91.209867072451686</v>
      </c>
      <c r="AG455" s="17">
        <v>79.338206576280726</v>
      </c>
      <c r="AH455" s="17">
        <v>-1</v>
      </c>
      <c r="AI455" s="17">
        <v>-1</v>
      </c>
      <c r="AJ455" s="17">
        <v>-1</v>
      </c>
      <c r="AK455" s="17">
        <v>-1</v>
      </c>
      <c r="AL455" s="17">
        <v>-1</v>
      </c>
      <c r="AM455" s="17">
        <v>-1</v>
      </c>
      <c r="AN455" s="17">
        <v>-1</v>
      </c>
      <c r="AO455" s="17">
        <v>-1</v>
      </c>
      <c r="AP455" s="17">
        <v>-1</v>
      </c>
      <c r="AQ455" s="17">
        <v>-1</v>
      </c>
      <c r="AR455" s="17">
        <v>0.64018132841340136</v>
      </c>
      <c r="AS455" s="17">
        <v>7.6821759409608159</v>
      </c>
      <c r="AT455" s="17">
        <v>13.98682872324906</v>
      </c>
      <c r="AU455" s="17">
        <v>-1</v>
      </c>
      <c r="AV455" s="17">
        <v>-1</v>
      </c>
      <c r="AW455" s="17">
        <v>-1</v>
      </c>
      <c r="AX455" s="17">
        <v>-1</v>
      </c>
      <c r="AY455" s="17">
        <v>0.12803626568268028</v>
      </c>
      <c r="AZ455" s="17">
        <v>-0.74484048956582161</v>
      </c>
      <c r="BA455" s="17">
        <v>1.2576610023863346</v>
      </c>
      <c r="BB455" s="17">
        <v>-0.30198996998777972</v>
      </c>
      <c r="BC455" s="17">
        <v>0.48147714947495901</v>
      </c>
      <c r="BD455" s="17">
        <v>-10.083968315926688</v>
      </c>
      <c r="BE455" s="17">
        <v>17.135250367208755</v>
      </c>
      <c r="BF455" s="17">
        <v>-1</v>
      </c>
      <c r="BG455" s="22">
        <v>1892.654994480135</v>
      </c>
    </row>
    <row r="456" spans="1:59" x14ac:dyDescent="0.25">
      <c r="A456">
        <v>1322</v>
      </c>
      <c r="B456" t="s">
        <v>493</v>
      </c>
      <c r="C456" s="49">
        <v>0</v>
      </c>
      <c r="D456" s="22">
        <v>1518.493681640625</v>
      </c>
      <c r="E456" s="17">
        <v>82.031012906864532</v>
      </c>
      <c r="F456" s="17">
        <v>32.104407481163868</v>
      </c>
      <c r="G456" s="17">
        <v>0.57974457994108719</v>
      </c>
      <c r="H456" s="17">
        <v>5.2181962059588276</v>
      </c>
      <c r="I456" s="17">
        <v>67.174097692953936</v>
      </c>
      <c r="J456" s="17">
        <v>10.439739180571401</v>
      </c>
      <c r="K456" s="17">
        <v>-1</v>
      </c>
      <c r="L456" s="17">
        <v>-1</v>
      </c>
      <c r="M456" s="17">
        <v>-1</v>
      </c>
      <c r="N456" s="17">
        <v>0.16666666666666666</v>
      </c>
      <c r="O456" s="17">
        <v>-1</v>
      </c>
      <c r="P456" s="17">
        <v>-1</v>
      </c>
      <c r="Q456" s="17">
        <v>3.8605795343135929</v>
      </c>
      <c r="R456" s="17">
        <v>-1</v>
      </c>
      <c r="S456" s="17">
        <v>0.8047062095091988</v>
      </c>
      <c r="T456" s="17">
        <v>8.4617491153831825E-2</v>
      </c>
      <c r="U456" s="17">
        <v>0.44306488496081592</v>
      </c>
      <c r="V456" s="17">
        <v>0.49107721210678235</v>
      </c>
      <c r="W456" s="17">
        <v>1.9710003409207766</v>
      </c>
      <c r="X456" s="17">
        <v>2.3124950471226353</v>
      </c>
      <c r="Y456" s="17">
        <v>0</v>
      </c>
      <c r="Z456" s="17">
        <v>40.084920880176639</v>
      </c>
      <c r="AA456" s="17">
        <v>0.93583315893254548</v>
      </c>
      <c r="AB456" s="17">
        <v>1.8791475440670165</v>
      </c>
      <c r="AC456" s="17">
        <v>27.069141840972058</v>
      </c>
      <c r="AD456" s="17">
        <v>0.55383110620101983</v>
      </c>
      <c r="AE456" s="17">
        <v>5.538311062010199E-2</v>
      </c>
      <c r="AF456" s="17">
        <v>62.523413039922104</v>
      </c>
      <c r="AG456" s="17">
        <v>29.308840959331913</v>
      </c>
      <c r="AH456" s="17">
        <v>-1</v>
      </c>
      <c r="AI456" s="17">
        <v>-1</v>
      </c>
      <c r="AJ456" s="17">
        <v>-1</v>
      </c>
      <c r="AK456" s="17">
        <v>-1</v>
      </c>
      <c r="AL456" s="17">
        <v>-1</v>
      </c>
      <c r="AM456" s="17">
        <v>-1</v>
      </c>
      <c r="AN456" s="17">
        <v>-1</v>
      </c>
      <c r="AO456" s="17">
        <v>-1</v>
      </c>
      <c r="AP456" s="17">
        <v>-1</v>
      </c>
      <c r="AQ456" s="17">
        <v>-1</v>
      </c>
      <c r="AR456" s="17">
        <v>0.27691555310050991</v>
      </c>
      <c r="AS456" s="17">
        <v>3.3229866372061192</v>
      </c>
      <c r="AT456" s="17">
        <v>8.3198826283679548</v>
      </c>
      <c r="AU456" s="17">
        <v>-1</v>
      </c>
      <c r="AV456" s="17">
        <v>-1</v>
      </c>
      <c r="AW456" s="17">
        <v>-1</v>
      </c>
      <c r="AX456" s="17">
        <v>-1</v>
      </c>
      <c r="AY456" s="17">
        <v>5.538311062010199E-2</v>
      </c>
      <c r="AZ456" s="17">
        <v>-0.11346826921548614</v>
      </c>
      <c r="BA456" s="17">
        <v>0.62628878203599914</v>
      </c>
      <c r="BB456" s="17">
        <v>-5.4969242775013485E-2</v>
      </c>
      <c r="BC456" s="17">
        <v>0.23445642226219288</v>
      </c>
      <c r="BD456" s="17">
        <v>-1.5019729440185481</v>
      </c>
      <c r="BE456" s="17">
        <v>8.5532549953006054</v>
      </c>
      <c r="BF456" s="17">
        <v>-1</v>
      </c>
      <c r="BG456" s="22">
        <v>2888.1783203215064</v>
      </c>
    </row>
    <row r="457" spans="1:59" x14ac:dyDescent="0.25">
      <c r="A457">
        <v>1323</v>
      </c>
      <c r="B457" t="s">
        <v>494</v>
      </c>
      <c r="C457" s="49">
        <v>0</v>
      </c>
      <c r="D457" s="22">
        <v>1607.4459765624999</v>
      </c>
      <c r="E457" s="17">
        <v>116.37835731286521</v>
      </c>
      <c r="F457" s="17">
        <v>89.697546839349755</v>
      </c>
      <c r="G457" s="17">
        <v>0.99879058450238256</v>
      </c>
      <c r="H457" s="17">
        <v>8.3925207257415337</v>
      </c>
      <c r="I457" s="17">
        <v>97.845274567033613</v>
      </c>
      <c r="J457" s="17">
        <v>18.703320249806161</v>
      </c>
      <c r="K457" s="17">
        <v>-1</v>
      </c>
      <c r="L457" s="17">
        <v>-1</v>
      </c>
      <c r="M457" s="17">
        <v>-1</v>
      </c>
      <c r="N457" s="17">
        <v>0.16666666666666666</v>
      </c>
      <c r="O457" s="17">
        <v>-1</v>
      </c>
      <c r="P457" s="17">
        <v>-1</v>
      </c>
      <c r="Q457" s="17">
        <v>5.8413846662763946</v>
      </c>
      <c r="R457" s="17">
        <v>-1</v>
      </c>
      <c r="S457" s="17">
        <v>1.8113112632493276</v>
      </c>
      <c r="T457" s="17">
        <v>0.19041728824166626</v>
      </c>
      <c r="U457" s="17">
        <v>1.0539002982495058</v>
      </c>
      <c r="V457" s="17">
        <v>1.372036573499426</v>
      </c>
      <c r="W457" s="17">
        <v>4.2648886162633186</v>
      </c>
      <c r="X457" s="17">
        <v>5.7249827240822597</v>
      </c>
      <c r="Y457" s="17">
        <v>0</v>
      </c>
      <c r="Z457" s="17">
        <v>59.924522225790923</v>
      </c>
      <c r="AA457" s="17">
        <v>2.0396763001375486</v>
      </c>
      <c r="AB457" s="17">
        <v>3.6402719537653718</v>
      </c>
      <c r="AC457" s="17">
        <v>47.317420208663094</v>
      </c>
      <c r="AD457" s="17">
        <v>1.3173753728118824</v>
      </c>
      <c r="AE457" s="17">
        <v>0.13173753728118823</v>
      </c>
      <c r="AF457" s="17">
        <v>92.671281342500293</v>
      </c>
      <c r="AG457" s="17">
        <v>81.886922731689111</v>
      </c>
      <c r="AH457" s="17">
        <v>-1</v>
      </c>
      <c r="AI457" s="17">
        <v>-1</v>
      </c>
      <c r="AJ457" s="17">
        <v>-1</v>
      </c>
      <c r="AK457" s="17">
        <v>-1</v>
      </c>
      <c r="AL457" s="17">
        <v>-1</v>
      </c>
      <c r="AM457" s="17">
        <v>-1</v>
      </c>
      <c r="AN457" s="17">
        <v>-1</v>
      </c>
      <c r="AO457" s="17">
        <v>-1</v>
      </c>
      <c r="AP457" s="17">
        <v>-1</v>
      </c>
      <c r="AQ457" s="17">
        <v>-1</v>
      </c>
      <c r="AR457" s="17">
        <v>0.65868768640594122</v>
      </c>
      <c r="AS457" s="17">
        <v>7.9042522368712937</v>
      </c>
      <c r="AT457" s="17">
        <v>14.275527907932682</v>
      </c>
      <c r="AU457" s="17">
        <v>-1</v>
      </c>
      <c r="AV457" s="17">
        <v>-1</v>
      </c>
      <c r="AW457" s="17">
        <v>-1</v>
      </c>
      <c r="AX457" s="17">
        <v>-1</v>
      </c>
      <c r="AY457" s="17">
        <v>0.13173753728118823</v>
      </c>
      <c r="AZ457" s="17">
        <v>-0.77700537029614636</v>
      </c>
      <c r="BA457" s="17">
        <v>1.2898258831166594</v>
      </c>
      <c r="BB457" s="17">
        <v>-0.31457429342270682</v>
      </c>
      <c r="BC457" s="17">
        <v>0.49406147290988611</v>
      </c>
      <c r="BD457" s="17">
        <v>-10.521172945253673</v>
      </c>
      <c r="BE457" s="17">
        <v>17.57245499653574</v>
      </c>
      <c r="BF457" s="17">
        <v>-1</v>
      </c>
      <c r="BG457" s="22">
        <v>2635.8141105725635</v>
      </c>
    </row>
    <row r="458" spans="1:59" x14ac:dyDescent="0.25">
      <c r="A458">
        <v>1325</v>
      </c>
      <c r="B458" t="s">
        <v>495</v>
      </c>
      <c r="C458" s="49">
        <v>0</v>
      </c>
      <c r="D458" s="22">
        <v>1581.0920703125003</v>
      </c>
      <c r="E458" s="17">
        <v>100.80826145078855</v>
      </c>
      <c r="F458" s="17">
        <v>63.589831197489822</v>
      </c>
      <c r="G458" s="17">
        <v>0.80883160588336311</v>
      </c>
      <c r="H458" s="17">
        <v>6.9535583277716215</v>
      </c>
      <c r="I458" s="17">
        <v>83.941633036927485</v>
      </c>
      <c r="J458" s="17">
        <v>14.957331975104239</v>
      </c>
      <c r="K458" s="17">
        <v>-1</v>
      </c>
      <c r="L458" s="17">
        <v>-1</v>
      </c>
      <c r="M458" s="17">
        <v>-1</v>
      </c>
      <c r="N458" s="17">
        <v>0.16666666666666666</v>
      </c>
      <c r="O458" s="17">
        <v>-1</v>
      </c>
      <c r="P458" s="17">
        <v>-1</v>
      </c>
      <c r="Q458" s="17">
        <v>4.943460057485793</v>
      </c>
      <c r="R458" s="17">
        <v>-1</v>
      </c>
      <c r="S458" s="17">
        <v>1.3550041614040251</v>
      </c>
      <c r="T458" s="17">
        <v>0.14245687059266612</v>
      </c>
      <c r="U458" s="17">
        <v>0.77700069784853476</v>
      </c>
      <c r="V458" s="17">
        <v>0.97268629053894995</v>
      </c>
      <c r="W458" s="17">
        <v>3.2250393655673237</v>
      </c>
      <c r="X458" s="17">
        <v>4.1780578838278259</v>
      </c>
      <c r="Y458" s="17">
        <v>0</v>
      </c>
      <c r="Z458" s="17">
        <v>50.930974102675123</v>
      </c>
      <c r="AA458" s="17">
        <v>1.5392899144507686</v>
      </c>
      <c r="AB458" s="17">
        <v>2.8419314602494898</v>
      </c>
      <c r="AC458" s="17">
        <v>38.138613500919966</v>
      </c>
      <c r="AD458" s="17">
        <v>0.97125087231066842</v>
      </c>
      <c r="AE458" s="17">
        <v>9.7125087231066845E-2</v>
      </c>
      <c r="AF458" s="17">
        <v>79.004862362336084</v>
      </c>
      <c r="AG458" s="17">
        <v>58.05259761580956</v>
      </c>
      <c r="AH458" s="17">
        <v>-1</v>
      </c>
      <c r="AI458" s="17">
        <v>-1</v>
      </c>
      <c r="AJ458" s="17">
        <v>-1</v>
      </c>
      <c r="AK458" s="17">
        <v>-1</v>
      </c>
      <c r="AL458" s="17">
        <v>-1</v>
      </c>
      <c r="AM458" s="17">
        <v>-1</v>
      </c>
      <c r="AN458" s="17">
        <v>-1</v>
      </c>
      <c r="AO458" s="17">
        <v>-1</v>
      </c>
      <c r="AP458" s="17">
        <v>-1</v>
      </c>
      <c r="AQ458" s="17">
        <v>-1</v>
      </c>
      <c r="AR458" s="17">
        <v>0.48562543615533421</v>
      </c>
      <c r="AS458" s="17">
        <v>5.8275052338640112</v>
      </c>
      <c r="AT458" s="17">
        <v>11.575756804023214</v>
      </c>
      <c r="AU458" s="17">
        <v>-1</v>
      </c>
      <c r="AV458" s="17">
        <v>-1</v>
      </c>
      <c r="AW458" s="17">
        <v>-1</v>
      </c>
      <c r="AX458" s="17">
        <v>-1</v>
      </c>
      <c r="AY458" s="17">
        <v>9.7125087231066845E-2</v>
      </c>
      <c r="AZ458" s="17">
        <v>-0.4762154125704659</v>
      </c>
      <c r="BA458" s="17">
        <v>0.98903592539097906</v>
      </c>
      <c r="BB458" s="17">
        <v>-0.19689196325229402</v>
      </c>
      <c r="BC458" s="17">
        <v>0.37637914273947343</v>
      </c>
      <c r="BD458" s="17">
        <v>-6.4326528268267325</v>
      </c>
      <c r="BE458" s="17">
        <v>13.483934878108794</v>
      </c>
      <c r="BF458" s="17">
        <v>-1</v>
      </c>
      <c r="BG458" s="22">
        <v>3576.3259555092254</v>
      </c>
    </row>
    <row r="459" spans="1:59" x14ac:dyDescent="0.25">
      <c r="A459">
        <v>1329</v>
      </c>
      <c r="B459" t="s">
        <v>496</v>
      </c>
      <c r="C459" s="49">
        <v>0</v>
      </c>
      <c r="D459" s="22">
        <v>1546.3512402343749</v>
      </c>
      <c r="E459" s="17">
        <v>45.889085980073659</v>
      </c>
      <c r="F459" s="17">
        <v>-28.497862364314585</v>
      </c>
      <c r="G459" s="17">
        <v>0.13880422959563038</v>
      </c>
      <c r="H459" s="17">
        <v>1.8780193503686824</v>
      </c>
      <c r="I459" s="17">
        <v>34.900410963682319</v>
      </c>
      <c r="J459" s="17">
        <v>1.7444019333134433</v>
      </c>
      <c r="K459" s="17">
        <v>-1</v>
      </c>
      <c r="L459" s="17">
        <v>-1</v>
      </c>
      <c r="M459" s="17">
        <v>-1</v>
      </c>
      <c r="N459" s="17">
        <v>0.16666666666666666</v>
      </c>
      <c r="O459" s="17">
        <v>-1</v>
      </c>
      <c r="P459" s="17">
        <v>-1</v>
      </c>
      <c r="Q459" s="17">
        <v>1.776281153356237</v>
      </c>
      <c r="R459" s="17">
        <v>-1</v>
      </c>
      <c r="S459" s="17">
        <v>-0.25449201747391048</v>
      </c>
      <c r="T459" s="17">
        <v>-2.6710141341382925E-2</v>
      </c>
      <c r="U459" s="17">
        <v>-0.19968550093274373</v>
      </c>
      <c r="V459" s="17">
        <v>-0.43591057735861571</v>
      </c>
      <c r="W459" s="17">
        <v>-0.44273917400860496</v>
      </c>
      <c r="X459" s="17">
        <v>-1.2782885314093322</v>
      </c>
      <c r="Y459" s="17">
        <v>0</v>
      </c>
      <c r="Z459" s="17">
        <v>19.208738616590011</v>
      </c>
      <c r="AA459" s="17">
        <v>-0.2256836581026786</v>
      </c>
      <c r="AB459" s="17">
        <v>2.6007779550445087E-2</v>
      </c>
      <c r="AC459" s="17">
        <v>5.7629299688670947</v>
      </c>
      <c r="AD459" s="17">
        <v>-0.24960687616592966</v>
      </c>
      <c r="AE459" s="17">
        <v>-2.4960687616592966E-2</v>
      </c>
      <c r="AF459" s="17">
        <v>30.800376746032214</v>
      </c>
      <c r="AG459" s="17">
        <v>-26.016344210889862</v>
      </c>
      <c r="AH459" s="17">
        <v>-1</v>
      </c>
      <c r="AI459" s="17">
        <v>-1</v>
      </c>
      <c r="AJ459" s="17">
        <v>-1</v>
      </c>
      <c r="AK459" s="17">
        <v>-1</v>
      </c>
      <c r="AL459" s="17">
        <v>-1</v>
      </c>
      <c r="AM459" s="17">
        <v>-1</v>
      </c>
      <c r="AN459" s="17">
        <v>-1</v>
      </c>
      <c r="AO459" s="17">
        <v>-1</v>
      </c>
      <c r="AP459" s="17">
        <v>-1</v>
      </c>
      <c r="AQ459" s="17">
        <v>-1</v>
      </c>
      <c r="AR459" s="17">
        <v>-0.12480343808296483</v>
      </c>
      <c r="AS459" s="17">
        <v>-1.4976412569955784</v>
      </c>
      <c r="AT459" s="17">
        <v>2.0530663659057482</v>
      </c>
      <c r="AU459" s="17">
        <v>-1</v>
      </c>
      <c r="AV459" s="17">
        <v>-1</v>
      </c>
      <c r="AW459" s="17">
        <v>-1</v>
      </c>
      <c r="AX459" s="17">
        <v>-1</v>
      </c>
      <c r="AY459" s="17">
        <v>-2.4960687616592966E-2</v>
      </c>
      <c r="AZ459" s="17">
        <v>0.58473736604411064</v>
      </c>
      <c r="BA459" s="17">
        <v>-7.1916853223597865E-2</v>
      </c>
      <c r="BB459" s="17">
        <v>0.21819967122974948</v>
      </c>
      <c r="BC459" s="17">
        <v>-3.8712491742569924E-2</v>
      </c>
      <c r="BD459" s="17">
        <v>7.9884628675431424</v>
      </c>
      <c r="BE459" s="17">
        <v>-0.93718081626109662</v>
      </c>
      <c r="BF459" s="17">
        <v>-1</v>
      </c>
      <c r="BG459" s="22">
        <v>419.71437009004688</v>
      </c>
    </row>
    <row r="460" spans="1:59" x14ac:dyDescent="0.25">
      <c r="A460">
        <v>1332</v>
      </c>
      <c r="B460" t="s">
        <v>497</v>
      </c>
      <c r="C460" s="49">
        <v>0</v>
      </c>
      <c r="D460" s="22">
        <v>1475.8255273437501</v>
      </c>
      <c r="E460" s="17">
        <v>-10.988517260512424</v>
      </c>
      <c r="F460" s="17">
        <v>-123.86941980042269</v>
      </c>
      <c r="G460" s="17">
        <v>-0.55511644459850573</v>
      </c>
      <c r="H460" s="17">
        <v>-3.3785142686182335</v>
      </c>
      <c r="I460" s="17">
        <v>-15.889629993922789</v>
      </c>
      <c r="J460" s="17">
        <v>-11.939703593058454</v>
      </c>
      <c r="K460" s="17">
        <v>-1</v>
      </c>
      <c r="L460" s="17">
        <v>-1</v>
      </c>
      <c r="M460" s="17">
        <v>-1</v>
      </c>
      <c r="N460" s="17">
        <v>0.16666666666666666</v>
      </c>
      <c r="O460" s="17">
        <v>-1</v>
      </c>
      <c r="P460" s="17">
        <v>-1</v>
      </c>
      <c r="Q460" s="17">
        <v>-1.5038399256117789</v>
      </c>
      <c r="R460" s="17">
        <v>-1</v>
      </c>
      <c r="S460" s="17">
        <v>-1.9213831223535474</v>
      </c>
      <c r="T460" s="17">
        <v>-0.20190967963946008</v>
      </c>
      <c r="U460" s="17">
        <v>-1.2112005069156737</v>
      </c>
      <c r="V460" s="17">
        <v>-1.894738265347703</v>
      </c>
      <c r="W460" s="17">
        <v>-4.241311362325189</v>
      </c>
      <c r="X460" s="17">
        <v>-6.9292092506131562</v>
      </c>
      <c r="Y460" s="17">
        <v>0</v>
      </c>
      <c r="Z460" s="17">
        <v>-13.644717547261298</v>
      </c>
      <c r="AA460" s="17">
        <v>-2.0535965087489045</v>
      </c>
      <c r="AB460" s="17">
        <v>-2.8903322509362908</v>
      </c>
      <c r="AC460" s="17">
        <v>-27.76727631692858</v>
      </c>
      <c r="AD460" s="17">
        <v>-1.5140006336445924</v>
      </c>
      <c r="AE460" s="17">
        <v>-0.15140006336445921</v>
      </c>
      <c r="AF460" s="17">
        <v>-19.123089580636965</v>
      </c>
      <c r="AG460" s="17">
        <v>-113.0831997689214</v>
      </c>
      <c r="AH460" s="17">
        <v>-1</v>
      </c>
      <c r="AI460" s="17">
        <v>-1</v>
      </c>
      <c r="AJ460" s="17">
        <v>-1</v>
      </c>
      <c r="AK460" s="17">
        <v>-1</v>
      </c>
      <c r="AL460" s="17">
        <v>-1</v>
      </c>
      <c r="AM460" s="17">
        <v>-1</v>
      </c>
      <c r="AN460" s="17">
        <v>-1</v>
      </c>
      <c r="AO460" s="17">
        <v>-1</v>
      </c>
      <c r="AP460" s="17">
        <v>-1</v>
      </c>
      <c r="AQ460" s="17">
        <v>-1</v>
      </c>
      <c r="AR460" s="17">
        <v>-0.75700031682229618</v>
      </c>
      <c r="AS460" s="17">
        <v>-9.0840038018675529</v>
      </c>
      <c r="AT460" s="17">
        <v>-7.8092049424278187</v>
      </c>
      <c r="AU460" s="17">
        <v>-1</v>
      </c>
      <c r="AV460" s="17">
        <v>-1</v>
      </c>
      <c r="AW460" s="17">
        <v>-1</v>
      </c>
      <c r="AX460" s="17">
        <v>-1</v>
      </c>
      <c r="AY460" s="17">
        <v>-0.15140006336445921</v>
      </c>
      <c r="AZ460" s="17">
        <v>1.6835239133988744</v>
      </c>
      <c r="BA460" s="17">
        <v>-1.1707034005783619</v>
      </c>
      <c r="BB460" s="17">
        <v>0.64809354877249492</v>
      </c>
      <c r="BC460" s="17">
        <v>-0.46860636928531518</v>
      </c>
      <c r="BD460" s="17">
        <v>22.92383816625539</v>
      </c>
      <c r="BE460" s="17">
        <v>-15.872556114973364</v>
      </c>
      <c r="BF460" s="17">
        <v>-1</v>
      </c>
      <c r="BG460" s="22">
        <v>639.82292945384893</v>
      </c>
    </row>
    <row r="461" spans="1:59" x14ac:dyDescent="0.25">
      <c r="A461">
        <v>1334</v>
      </c>
      <c r="B461" t="s">
        <v>109</v>
      </c>
      <c r="C461" s="49">
        <v>0</v>
      </c>
      <c r="D461" s="22">
        <v>1495.5891015625</v>
      </c>
      <c r="E461" s="17">
        <v>96.483814949649741</v>
      </c>
      <c r="F461" s="17">
        <v>56.338660712717349</v>
      </c>
      <c r="G461" s="17">
        <v>0.75607230062759201</v>
      </c>
      <c r="H461" s="17">
        <v>6.5539001649514628</v>
      </c>
      <c r="I461" s="17">
        <v>80.08002842636111</v>
      </c>
      <c r="J461" s="17">
        <v>13.916919248597033</v>
      </c>
      <c r="K461" s="17">
        <v>-1</v>
      </c>
      <c r="L461" s="17">
        <v>-1</v>
      </c>
      <c r="M461" s="17">
        <v>-1</v>
      </c>
      <c r="N461" s="17">
        <v>0.16666666666666666</v>
      </c>
      <c r="O461" s="17">
        <v>-1</v>
      </c>
      <c r="P461" s="17">
        <v>-1</v>
      </c>
      <c r="Q461" s="17">
        <v>4.6940700108754401</v>
      </c>
      <c r="R461" s="17">
        <v>-1</v>
      </c>
      <c r="S461" s="17">
        <v>1.2282691902452461</v>
      </c>
      <c r="T461" s="17">
        <v>0.12913631931715761</v>
      </c>
      <c r="U461" s="17">
        <v>0.70009445920184421</v>
      </c>
      <c r="V461" s="17">
        <v>0.86177053580146479</v>
      </c>
      <c r="W461" s="17">
        <v>2.9362310952960602</v>
      </c>
      <c r="X461" s="17">
        <v>3.7484141762860794</v>
      </c>
      <c r="Y461" s="17">
        <v>0</v>
      </c>
      <c r="Z461" s="17">
        <v>48.433101381893778</v>
      </c>
      <c r="AA461" s="17">
        <v>1.4003123401333755</v>
      </c>
      <c r="AB461" s="17">
        <v>2.6201999574710775</v>
      </c>
      <c r="AC461" s="17">
        <v>35.589286964748261</v>
      </c>
      <c r="AD461" s="17">
        <v>0.87511807400230535</v>
      </c>
      <c r="AE461" s="17">
        <v>8.7511807400230526E-2</v>
      </c>
      <c r="AF461" s="17">
        <v>75.209144065840917</v>
      </c>
      <c r="AG461" s="17">
        <v>51.432839794959293</v>
      </c>
      <c r="AH461" s="17">
        <v>-1</v>
      </c>
      <c r="AI461" s="17">
        <v>-1</v>
      </c>
      <c r="AJ461" s="17">
        <v>-1</v>
      </c>
      <c r="AK461" s="17">
        <v>-1</v>
      </c>
      <c r="AL461" s="17">
        <v>-1</v>
      </c>
      <c r="AM461" s="17">
        <v>-1</v>
      </c>
      <c r="AN461" s="17">
        <v>-1</v>
      </c>
      <c r="AO461" s="17">
        <v>-1</v>
      </c>
      <c r="AP461" s="17">
        <v>-1</v>
      </c>
      <c r="AQ461" s="17">
        <v>-1</v>
      </c>
      <c r="AR461" s="17">
        <v>0.43755903700115267</v>
      </c>
      <c r="AS461" s="17">
        <v>5.2507084440138323</v>
      </c>
      <c r="AT461" s="17">
        <v>10.825920977217981</v>
      </c>
      <c r="AU461" s="17">
        <v>-1</v>
      </c>
      <c r="AV461" s="17">
        <v>-1</v>
      </c>
      <c r="AW461" s="17">
        <v>-1</v>
      </c>
      <c r="AX461" s="17">
        <v>-1</v>
      </c>
      <c r="AY461" s="17">
        <v>8.7511807400230526E-2</v>
      </c>
      <c r="AZ461" s="17">
        <v>-0.39267385368818014</v>
      </c>
      <c r="BA461" s="17">
        <v>0.90549436650869319</v>
      </c>
      <c r="BB461" s="17">
        <v>-0.16420681182745056</v>
      </c>
      <c r="BC461" s="17">
        <v>0.34369399131462997</v>
      </c>
      <c r="BD461" s="17">
        <v>-5.2971051283677397</v>
      </c>
      <c r="BE461" s="17">
        <v>12.3483871796498</v>
      </c>
      <c r="BF461" s="17">
        <v>-1</v>
      </c>
      <c r="BG461" s="22">
        <v>3164.9892645856035</v>
      </c>
    </row>
    <row r="462" spans="1:59" x14ac:dyDescent="0.25">
      <c r="A462">
        <v>1339</v>
      </c>
      <c r="B462" t="s">
        <v>498</v>
      </c>
      <c r="C462" s="49">
        <v>0</v>
      </c>
      <c r="D462" s="22">
        <v>1575.9076269531251</v>
      </c>
      <c r="E462" s="17">
        <v>148.02838643547142</v>
      </c>
      <c r="F462" s="17">
        <v>142.76786623296334</v>
      </c>
      <c r="G462" s="17">
        <v>1.3849286827292631</v>
      </c>
      <c r="H462" s="17">
        <v>11.317563847217134</v>
      </c>
      <c r="I462" s="17">
        <v>126.10782755554453</v>
      </c>
      <c r="J462" s="17">
        <v>26.3179578883598</v>
      </c>
      <c r="K462" s="17">
        <v>-1</v>
      </c>
      <c r="L462" s="17">
        <v>-1</v>
      </c>
      <c r="M462" s="17">
        <v>-1</v>
      </c>
      <c r="N462" s="17">
        <v>0.16666666666666666</v>
      </c>
      <c r="O462" s="17">
        <v>-1</v>
      </c>
      <c r="P462" s="17">
        <v>-1</v>
      </c>
      <c r="Q462" s="17">
        <v>7.6666361143003598</v>
      </c>
      <c r="R462" s="17">
        <v>-1</v>
      </c>
      <c r="S462" s="17">
        <v>2.7388670850109578</v>
      </c>
      <c r="T462" s="17">
        <v>0.28790857081112092</v>
      </c>
      <c r="U462" s="17">
        <v>1.6167664806006712</v>
      </c>
      <c r="V462" s="17">
        <v>2.1838137261761417</v>
      </c>
      <c r="W462" s="17">
        <v>6.3786366213612755</v>
      </c>
      <c r="X462" s="17">
        <v>8.8694859229216387</v>
      </c>
      <c r="Y462" s="17">
        <v>0</v>
      </c>
      <c r="Z462" s="17">
        <v>78.206109091641537</v>
      </c>
      <c r="AA462" s="17">
        <v>3.056834050470755</v>
      </c>
      <c r="AB462" s="17">
        <v>5.263094323862421</v>
      </c>
      <c r="AC462" s="17">
        <v>65.975590471983281</v>
      </c>
      <c r="AD462" s="17">
        <v>2.0209581007508386</v>
      </c>
      <c r="AE462" s="17">
        <v>0.2020958100750839</v>
      </c>
      <c r="AF462" s="17">
        <v>120.4516214608588</v>
      </c>
      <c r="AG462" s="17">
        <v>130.33601968764327</v>
      </c>
      <c r="AH462" s="17">
        <v>-1</v>
      </c>
      <c r="AI462" s="17">
        <v>-1</v>
      </c>
      <c r="AJ462" s="17">
        <v>-1</v>
      </c>
      <c r="AK462" s="17">
        <v>-1</v>
      </c>
      <c r="AL462" s="17">
        <v>-1</v>
      </c>
      <c r="AM462" s="17">
        <v>-1</v>
      </c>
      <c r="AN462" s="17">
        <v>-1</v>
      </c>
      <c r="AO462" s="17">
        <v>-1</v>
      </c>
      <c r="AP462" s="17">
        <v>-1</v>
      </c>
      <c r="AQ462" s="17">
        <v>-1</v>
      </c>
      <c r="AR462" s="17">
        <v>1.0104790503754193</v>
      </c>
      <c r="AS462" s="17">
        <v>12.125748604505031</v>
      </c>
      <c r="AT462" s="17">
        <v>19.76347318585654</v>
      </c>
      <c r="AU462" s="17">
        <v>-1</v>
      </c>
      <c r="AV462" s="17">
        <v>-1</v>
      </c>
      <c r="AW462" s="17">
        <v>-1</v>
      </c>
      <c r="AX462" s="17">
        <v>-1</v>
      </c>
      <c r="AY462" s="17">
        <v>0.2020958100750839</v>
      </c>
      <c r="AZ462" s="17">
        <v>-1.3884345487762042</v>
      </c>
      <c r="BA462" s="17">
        <v>1.9012550615967172</v>
      </c>
      <c r="BB462" s="17">
        <v>-0.55379242092195213</v>
      </c>
      <c r="BC462" s="17">
        <v>0.7332796004091312</v>
      </c>
      <c r="BD462" s="17">
        <v>-18.832090357891566</v>
      </c>
      <c r="BE462" s="17">
        <v>25.883372409173639</v>
      </c>
      <c r="BF462" s="17">
        <v>-1</v>
      </c>
      <c r="BG462" s="22">
        <v>1505.3732592909287</v>
      </c>
    </row>
    <row r="463" spans="1:59" x14ac:dyDescent="0.25">
      <c r="A463">
        <v>1350</v>
      </c>
      <c r="B463" t="s">
        <v>499</v>
      </c>
      <c r="C463" s="49">
        <v>0</v>
      </c>
      <c r="D463" s="22">
        <v>1522.6906738281248</v>
      </c>
      <c r="E463" s="17">
        <v>69.919558041195543</v>
      </c>
      <c r="F463" s="17">
        <v>11.796091948420997</v>
      </c>
      <c r="G463" s="17">
        <v>0.43198186760760127</v>
      </c>
      <c r="H463" s="17">
        <v>4.098875664146636</v>
      </c>
      <c r="I463" s="17">
        <v>56.358921707398906</v>
      </c>
      <c r="J463" s="17">
        <v>7.5258606586747234</v>
      </c>
      <c r="K463" s="17">
        <v>-1</v>
      </c>
      <c r="L463" s="17">
        <v>-1</v>
      </c>
      <c r="M463" s="17">
        <v>-1</v>
      </c>
      <c r="N463" s="17">
        <v>0.16666666666666666</v>
      </c>
      <c r="O463" s="17">
        <v>-1</v>
      </c>
      <c r="P463" s="17">
        <v>-1</v>
      </c>
      <c r="Q463" s="17">
        <v>3.1621141254634786</v>
      </c>
      <c r="R463" s="17">
        <v>-1</v>
      </c>
      <c r="S463" s="17">
        <v>0.44976023372080687</v>
      </c>
      <c r="T463" s="17">
        <v>4.7310692349252989E-2</v>
      </c>
      <c r="U463" s="17">
        <v>0.2276739816365479</v>
      </c>
      <c r="V463" s="17">
        <v>0.18043603362512023</v>
      </c>
      <c r="W463" s="17">
        <v>1.162136517700582</v>
      </c>
      <c r="X463" s="17">
        <v>1.1091941458766144</v>
      </c>
      <c r="Y463" s="17">
        <v>0</v>
      </c>
      <c r="Z463" s="17">
        <v>33.089141718621043</v>
      </c>
      <c r="AA463" s="17">
        <v>0.54659938803446684</v>
      </c>
      <c r="AB463" s="17">
        <v>1.2581452753395648</v>
      </c>
      <c r="AC463" s="17">
        <v>19.929256245771647</v>
      </c>
      <c r="AD463" s="17">
        <v>0.28459247704568486</v>
      </c>
      <c r="AE463" s="17">
        <v>2.8459247704568487E-2</v>
      </c>
      <c r="AF463" s="17">
        <v>51.892764512141973</v>
      </c>
      <c r="AG463" s="17">
        <v>10.7689195965</v>
      </c>
      <c r="AH463" s="17">
        <v>-1</v>
      </c>
      <c r="AI463" s="17">
        <v>-1</v>
      </c>
      <c r="AJ463" s="17">
        <v>-1</v>
      </c>
      <c r="AK463" s="17">
        <v>-1</v>
      </c>
      <c r="AL463" s="17">
        <v>-1</v>
      </c>
      <c r="AM463" s="17">
        <v>-1</v>
      </c>
      <c r="AN463" s="17">
        <v>-1</v>
      </c>
      <c r="AO463" s="17">
        <v>-1</v>
      </c>
      <c r="AP463" s="17">
        <v>-1</v>
      </c>
      <c r="AQ463" s="17">
        <v>-1</v>
      </c>
      <c r="AR463" s="17">
        <v>0.14229623852284243</v>
      </c>
      <c r="AS463" s="17">
        <v>1.707554862274109</v>
      </c>
      <c r="AT463" s="17">
        <v>6.219821320956342</v>
      </c>
      <c r="AU463" s="17">
        <v>-1</v>
      </c>
      <c r="AV463" s="17">
        <v>-1</v>
      </c>
      <c r="AW463" s="17">
        <v>-1</v>
      </c>
      <c r="AX463" s="17">
        <v>-1</v>
      </c>
      <c r="AY463" s="17">
        <v>2.8459247704568487E-2</v>
      </c>
      <c r="AZ463" s="17">
        <v>0.12050614104579879</v>
      </c>
      <c r="BA463" s="17">
        <v>0.39231437177471418</v>
      </c>
      <c r="BB463" s="17">
        <v>3.6571891137800468E-2</v>
      </c>
      <c r="BC463" s="17">
        <v>0.142915288349379</v>
      </c>
      <c r="BD463" s="17">
        <v>1.6783495999367493</v>
      </c>
      <c r="BE463" s="17">
        <v>5.3729324513453038</v>
      </c>
      <c r="BF463" s="17">
        <v>-1</v>
      </c>
      <c r="BG463" s="22">
        <v>113.85403851732417</v>
      </c>
    </row>
    <row r="464" spans="1:59" x14ac:dyDescent="0.25">
      <c r="A464">
        <v>1351</v>
      </c>
      <c r="B464" t="s">
        <v>2924</v>
      </c>
      <c r="C464" s="49">
        <v>0</v>
      </c>
      <c r="D464" s="22">
        <v>1530.8086328124998</v>
      </c>
      <c r="E464" s="17">
        <v>59.571515487618342</v>
      </c>
      <c r="F464" s="17">
        <v>-5.5553588603492212</v>
      </c>
      <c r="G464" s="17">
        <v>0.30573321688660948</v>
      </c>
      <c r="H464" s="17">
        <v>3.1425267592270396</v>
      </c>
      <c r="I464" s="17">
        <v>47.118421489692984</v>
      </c>
      <c r="J464" s="17">
        <v>5.0362391165086606</v>
      </c>
      <c r="K464" s="17">
        <v>-1</v>
      </c>
      <c r="L464" s="17">
        <v>-1</v>
      </c>
      <c r="M464" s="17">
        <v>-1</v>
      </c>
      <c r="N464" s="17">
        <v>0.16666666666666666</v>
      </c>
      <c r="O464" s="17">
        <v>-1</v>
      </c>
      <c r="P464" s="17">
        <v>-1</v>
      </c>
      <c r="Q464" s="17">
        <v>2.5653443853168674</v>
      </c>
      <c r="R464" s="17">
        <v>-1</v>
      </c>
      <c r="S464" s="17">
        <v>0.14649393727522442</v>
      </c>
      <c r="T464" s="17">
        <v>1.5435715655757213E-2</v>
      </c>
      <c r="U464" s="17">
        <v>4.3643717892519529E-2</v>
      </c>
      <c r="V464" s="17">
        <v>-8.4976187241382048E-2</v>
      </c>
      <c r="W464" s="17">
        <v>0.47104223088144137</v>
      </c>
      <c r="X464" s="17">
        <v>8.109231426698621E-2</v>
      </c>
      <c r="Y464" s="17">
        <v>0</v>
      </c>
      <c r="Z464" s="17">
        <v>27.111939040484536</v>
      </c>
      <c r="AA464" s="17">
        <v>0.21403755552004089</v>
      </c>
      <c r="AB464" s="17">
        <v>0.72756014135411917</v>
      </c>
      <c r="AC464" s="17">
        <v>13.82892884610993</v>
      </c>
      <c r="AD464" s="17">
        <v>5.4554647365649425E-2</v>
      </c>
      <c r="AE464" s="17">
        <v>5.4554647365649411E-3</v>
      </c>
      <c r="AF464" s="17">
        <v>42.809924790762601</v>
      </c>
      <c r="AG464" s="17">
        <v>-5.0716129679552662</v>
      </c>
      <c r="AH464" s="17">
        <v>-1</v>
      </c>
      <c r="AI464" s="17">
        <v>-1</v>
      </c>
      <c r="AJ464" s="17">
        <v>-1</v>
      </c>
      <c r="AK464" s="17">
        <v>-1</v>
      </c>
      <c r="AL464" s="17">
        <v>-1</v>
      </c>
      <c r="AM464" s="17">
        <v>-1</v>
      </c>
      <c r="AN464" s="17">
        <v>-1</v>
      </c>
      <c r="AO464" s="17">
        <v>-1</v>
      </c>
      <c r="AP464" s="17">
        <v>-1</v>
      </c>
      <c r="AQ464" s="17">
        <v>-1</v>
      </c>
      <c r="AR464" s="17">
        <v>2.7277323682824713E-2</v>
      </c>
      <c r="AS464" s="17">
        <v>0.32732788419389636</v>
      </c>
      <c r="AT464" s="17">
        <v>4.4255262494520657</v>
      </c>
      <c r="AU464" s="17">
        <v>-1</v>
      </c>
      <c r="AV464" s="17">
        <v>-1</v>
      </c>
      <c r="AW464" s="17">
        <v>-1</v>
      </c>
      <c r="AX464" s="17">
        <v>-1</v>
      </c>
      <c r="AY464" s="17">
        <v>5.4554647365649411E-3</v>
      </c>
      <c r="AZ464" s="17">
        <v>0.32041417692470486</v>
      </c>
      <c r="BA464" s="17">
        <v>0.192406335895808</v>
      </c>
      <c r="BB464" s="17">
        <v>0.11478475322901255</v>
      </c>
      <c r="BC464" s="17">
        <v>6.4702426258166953E-2</v>
      </c>
      <c r="BD464" s="17">
        <v>4.3956212558991581</v>
      </c>
      <c r="BE464" s="17">
        <v>2.6556607953828926</v>
      </c>
      <c r="BF464" s="17">
        <v>-1</v>
      </c>
      <c r="BG464" s="22">
        <v>468.78630604902958</v>
      </c>
    </row>
    <row r="465" spans="1:59" x14ac:dyDescent="0.25">
      <c r="A465">
        <v>1359</v>
      </c>
      <c r="B465" t="s">
        <v>500</v>
      </c>
      <c r="C465" s="49">
        <v>0</v>
      </c>
      <c r="D465" s="22">
        <v>1473.5191210937498</v>
      </c>
      <c r="E465" s="17">
        <v>17.738592162054047</v>
      </c>
      <c r="F465" s="17">
        <v>-75.70021065356714</v>
      </c>
      <c r="G465" s="17">
        <v>-0.20463868178146211</v>
      </c>
      <c r="H465" s="17">
        <v>-0.72360253091188831</v>
      </c>
      <c r="I465" s="17">
        <v>9.7628409443150161</v>
      </c>
      <c r="J465" s="17">
        <v>-5.0282872462190591</v>
      </c>
      <c r="K465" s="17">
        <v>-1</v>
      </c>
      <c r="L465" s="17">
        <v>-1</v>
      </c>
      <c r="M465" s="17">
        <v>-1</v>
      </c>
      <c r="N465" s="17">
        <v>0.16666666666666666</v>
      </c>
      <c r="O465" s="17">
        <v>-1</v>
      </c>
      <c r="P465" s="17">
        <v>-1</v>
      </c>
      <c r="Q465" s="17">
        <v>0.15284727261992392</v>
      </c>
      <c r="R465" s="17">
        <v>-1</v>
      </c>
      <c r="S465" s="17">
        <v>-1.0794882386533347</v>
      </c>
      <c r="T465" s="17">
        <v>-0.11342183871931714</v>
      </c>
      <c r="U465" s="17">
        <v>-0.70031571916314073</v>
      </c>
      <c r="V465" s="17">
        <v>-1.1579297461091849</v>
      </c>
      <c r="W465" s="17">
        <v>-2.3227706242122617</v>
      </c>
      <c r="X465" s="17">
        <v>-4.0751048476523195</v>
      </c>
      <c r="Y465" s="17">
        <v>0</v>
      </c>
      <c r="Z465" s="17">
        <v>2.948541949562788</v>
      </c>
      <c r="AA465" s="17">
        <v>-1.1303745464359856</v>
      </c>
      <c r="AB465" s="17">
        <v>-1.4173795525809934</v>
      </c>
      <c r="AC465" s="17">
        <v>-10.832211369502131</v>
      </c>
      <c r="AD465" s="17">
        <v>-0.87539464895392594</v>
      </c>
      <c r="AE465" s="17">
        <v>-8.7539464895392591E-2</v>
      </c>
      <c r="AF465" s="17">
        <v>6.0917014479812792</v>
      </c>
      <c r="AG465" s="17">
        <v>-69.108437398667405</v>
      </c>
      <c r="AH465" s="17">
        <v>-1</v>
      </c>
      <c r="AI465" s="17">
        <v>-1</v>
      </c>
      <c r="AJ465" s="17">
        <v>-1</v>
      </c>
      <c r="AK465" s="17">
        <v>-1</v>
      </c>
      <c r="AL465" s="17">
        <v>-1</v>
      </c>
      <c r="AM465" s="17">
        <v>-1</v>
      </c>
      <c r="AN465" s="17">
        <v>-1</v>
      </c>
      <c r="AO465" s="17">
        <v>-1</v>
      </c>
      <c r="AP465" s="17">
        <v>-1</v>
      </c>
      <c r="AQ465" s="17">
        <v>-1</v>
      </c>
      <c r="AR465" s="17">
        <v>-0.43769732447696297</v>
      </c>
      <c r="AS465" s="17">
        <v>-5.2523678937235552</v>
      </c>
      <c r="AT465" s="17">
        <v>-2.8280782618406217</v>
      </c>
      <c r="AU465" s="17">
        <v>-1</v>
      </c>
      <c r="AV465" s="17">
        <v>-1</v>
      </c>
      <c r="AW465" s="17">
        <v>-1</v>
      </c>
      <c r="AX465" s="17">
        <v>-1</v>
      </c>
      <c r="AY465" s="17">
        <v>-8.7539464895392591E-2</v>
      </c>
      <c r="AZ465" s="17">
        <v>1.1285609828339567</v>
      </c>
      <c r="BA465" s="17">
        <v>-0.61574047001344412</v>
      </c>
      <c r="BB465" s="17">
        <v>0.4309675139776683</v>
      </c>
      <c r="BC465" s="17">
        <v>-0.25148033449048857</v>
      </c>
      <c r="BD465" s="17">
        <v>15.380444351674852</v>
      </c>
      <c r="BE465" s="17">
        <v>-8.329162300392813</v>
      </c>
      <c r="BF465" s="17">
        <v>-1</v>
      </c>
      <c r="BG465" s="22">
        <v>1678.0850696509895</v>
      </c>
    </row>
    <row r="466" spans="1:59" x14ac:dyDescent="0.25">
      <c r="A466">
        <v>1360</v>
      </c>
      <c r="B466" t="s">
        <v>501</v>
      </c>
      <c r="C466" s="49">
        <v>0</v>
      </c>
      <c r="D466" s="22">
        <v>1557.52833984375</v>
      </c>
      <c r="E466" s="17">
        <v>113.91514863673427</v>
      </c>
      <c r="F466" s="17">
        <v>85.567273509458289</v>
      </c>
      <c r="G466" s="17">
        <v>0.96873883604892552</v>
      </c>
      <c r="H466" s="17">
        <v>8.164875071231549</v>
      </c>
      <c r="I466" s="17">
        <v>95.645701054439698</v>
      </c>
      <c r="J466" s="17">
        <v>18.110700210683301</v>
      </c>
      <c r="K466" s="17">
        <v>-1</v>
      </c>
      <c r="L466" s="17">
        <v>-1</v>
      </c>
      <c r="M466" s="17">
        <v>-1</v>
      </c>
      <c r="N466" s="17">
        <v>0.16666666666666666</v>
      </c>
      <c r="O466" s="17">
        <v>-1</v>
      </c>
      <c r="P466" s="17">
        <v>-1</v>
      </c>
      <c r="Q466" s="17">
        <v>5.699331867984279</v>
      </c>
      <c r="R466" s="17">
        <v>-1</v>
      </c>
      <c r="S466" s="17">
        <v>1.7391229079429782</v>
      </c>
      <c r="T466" s="17">
        <v>0.18282989007081621</v>
      </c>
      <c r="U466" s="17">
        <v>1.0100944344856144</v>
      </c>
      <c r="V466" s="17">
        <v>1.3088588583127454</v>
      </c>
      <c r="W466" s="17">
        <v>4.1003831617772457</v>
      </c>
      <c r="X466" s="17">
        <v>5.480257275916073</v>
      </c>
      <c r="Y466" s="17">
        <v>0</v>
      </c>
      <c r="Z466" s="17">
        <v>58.501731642977816</v>
      </c>
      <c r="AA466" s="17">
        <v>1.9605145468921135</v>
      </c>
      <c r="AB466" s="17">
        <v>3.5139734872976964</v>
      </c>
      <c r="AC466" s="17">
        <v>45.865321485616036</v>
      </c>
      <c r="AD466" s="17">
        <v>1.2626180431070178</v>
      </c>
      <c r="AE466" s="17">
        <v>0.1262618043107018</v>
      </c>
      <c r="AF466" s="17">
        <v>90.509236734568702</v>
      </c>
      <c r="AG466" s="17">
        <v>78.116302631773451</v>
      </c>
      <c r="AH466" s="17">
        <v>-1</v>
      </c>
      <c r="AI466" s="17">
        <v>-1</v>
      </c>
      <c r="AJ466" s="17">
        <v>-1</v>
      </c>
      <c r="AK466" s="17">
        <v>-1</v>
      </c>
      <c r="AL466" s="17">
        <v>-1</v>
      </c>
      <c r="AM466" s="17">
        <v>-1</v>
      </c>
      <c r="AN466" s="17">
        <v>-1</v>
      </c>
      <c r="AO466" s="17">
        <v>-1</v>
      </c>
      <c r="AP466" s="17">
        <v>-1</v>
      </c>
      <c r="AQ466" s="17">
        <v>-1</v>
      </c>
      <c r="AR466" s="17">
        <v>0.63130902155350888</v>
      </c>
      <c r="AS466" s="17">
        <v>7.5757082586421074</v>
      </c>
      <c r="AT466" s="17">
        <v>13.84842073623474</v>
      </c>
      <c r="AU466" s="17">
        <v>-1</v>
      </c>
      <c r="AV466" s="17">
        <v>-1</v>
      </c>
      <c r="AW466" s="17">
        <v>-1</v>
      </c>
      <c r="AX466" s="17">
        <v>-1</v>
      </c>
      <c r="AY466" s="17">
        <v>0.1262618043107018</v>
      </c>
      <c r="AZ466" s="17">
        <v>-0.72942002206668866</v>
      </c>
      <c r="BA466" s="17">
        <v>1.2422405348872019</v>
      </c>
      <c r="BB466" s="17">
        <v>-0.29595680132305285</v>
      </c>
      <c r="BC466" s="17">
        <v>0.47544398081023215</v>
      </c>
      <c r="BD466" s="17">
        <v>-9.8743639392298697</v>
      </c>
      <c r="BE466" s="17">
        <v>16.925645990511935</v>
      </c>
      <c r="BF466" s="17">
        <v>-1</v>
      </c>
      <c r="BG466" s="22">
        <v>1057.5457683003488</v>
      </c>
    </row>
    <row r="467" spans="1:59" x14ac:dyDescent="0.25">
      <c r="A467">
        <v>1369</v>
      </c>
      <c r="B467" t="s">
        <v>502</v>
      </c>
      <c r="C467" s="49">
        <v>0</v>
      </c>
      <c r="D467" s="22">
        <v>1498.067578125</v>
      </c>
      <c r="E467" s="17">
        <v>71.946924700934488</v>
      </c>
      <c r="F467" s="17">
        <v>15.195551574303634</v>
      </c>
      <c r="G467" s="17">
        <v>0.4567162368357493</v>
      </c>
      <c r="H467" s="17">
        <v>4.2862415234261375</v>
      </c>
      <c r="I467" s="17">
        <v>58.169301009928091</v>
      </c>
      <c r="J467" s="17">
        <v>8.0136220573955388</v>
      </c>
      <c r="K467" s="17">
        <v>-1</v>
      </c>
      <c r="L467" s="17">
        <v>-1</v>
      </c>
      <c r="M467" s="17">
        <v>-1</v>
      </c>
      <c r="N467" s="17">
        <v>0.16666666666666666</v>
      </c>
      <c r="O467" s="17">
        <v>-1</v>
      </c>
      <c r="P467" s="17">
        <v>-1</v>
      </c>
      <c r="Q467" s="17">
        <v>3.2790319935965271</v>
      </c>
      <c r="R467" s="17">
        <v>-1</v>
      </c>
      <c r="S467" s="17">
        <v>0.50917552654096843</v>
      </c>
      <c r="T467" s="17">
        <v>5.3555570517637617E-2</v>
      </c>
      <c r="U467" s="17">
        <v>0.26372880255228071</v>
      </c>
      <c r="V467" s="17">
        <v>0.2324350358408587</v>
      </c>
      <c r="W467" s="17">
        <v>1.2975342519656821</v>
      </c>
      <c r="X467" s="17">
        <v>1.3106176871338324</v>
      </c>
      <c r="Y467" s="17">
        <v>0</v>
      </c>
      <c r="Z467" s="17">
        <v>34.26018265369791</v>
      </c>
      <c r="AA467" s="17">
        <v>0.61175420045919571</v>
      </c>
      <c r="AB467" s="17">
        <v>1.3620963951021483</v>
      </c>
      <c r="AC467" s="17">
        <v>21.124419516461025</v>
      </c>
      <c r="AD467" s="17">
        <v>0.32966100319035085</v>
      </c>
      <c r="AE467" s="17">
        <v>3.2966100319035088E-2</v>
      </c>
      <c r="AF467" s="17">
        <v>53.672255302940037</v>
      </c>
      <c r="AG467" s="17">
        <v>13.87236330843024</v>
      </c>
      <c r="AH467" s="17">
        <v>-1</v>
      </c>
      <c r="AI467" s="17">
        <v>-1</v>
      </c>
      <c r="AJ467" s="17">
        <v>-1</v>
      </c>
      <c r="AK467" s="17">
        <v>-1</v>
      </c>
      <c r="AL467" s="17">
        <v>-1</v>
      </c>
      <c r="AM467" s="17">
        <v>-1</v>
      </c>
      <c r="AN467" s="17">
        <v>-1</v>
      </c>
      <c r="AO467" s="17">
        <v>-1</v>
      </c>
      <c r="AP467" s="17">
        <v>-1</v>
      </c>
      <c r="AQ467" s="17">
        <v>-1</v>
      </c>
      <c r="AR467" s="17">
        <v>0.16483050159517543</v>
      </c>
      <c r="AS467" s="17">
        <v>1.9779660191421051</v>
      </c>
      <c r="AT467" s="17">
        <v>6.571355824884737</v>
      </c>
      <c r="AU467" s="17">
        <v>-1</v>
      </c>
      <c r="AV467" s="17">
        <v>-1</v>
      </c>
      <c r="AW467" s="17">
        <v>-1</v>
      </c>
      <c r="AX467" s="17">
        <v>-1</v>
      </c>
      <c r="AY467" s="17">
        <v>3.2966100319035088E-2</v>
      </c>
      <c r="AZ467" s="17">
        <v>8.1340580520084832E-2</v>
      </c>
      <c r="BA467" s="17">
        <v>0.43147993230042814</v>
      </c>
      <c r="BB467" s="17">
        <v>2.1248592248614029E-2</v>
      </c>
      <c r="BC467" s="17">
        <v>0.15823858723856543</v>
      </c>
      <c r="BD467" s="17">
        <v>1.1459874713284299</v>
      </c>
      <c r="BE467" s="17">
        <v>5.9052945799536243</v>
      </c>
      <c r="BF467" s="17">
        <v>-1</v>
      </c>
      <c r="BG467" s="22">
        <v>1633.23264748872</v>
      </c>
    </row>
    <row r="468" spans="1:59" x14ac:dyDescent="0.25">
      <c r="A468">
        <v>1370</v>
      </c>
      <c r="B468" t="s">
        <v>503</v>
      </c>
      <c r="C468" s="49">
        <v>0</v>
      </c>
      <c r="D468" s="22">
        <v>1521.0821679687499</v>
      </c>
      <c r="E468" s="17">
        <v>80.244474393633823</v>
      </c>
      <c r="F468" s="17">
        <v>29.108765071519937</v>
      </c>
      <c r="G468" s="17">
        <v>0.55794837301705469</v>
      </c>
      <c r="H468" s="17">
        <v>5.0530872839691092</v>
      </c>
      <c r="I468" s="17">
        <v>65.57877090192315</v>
      </c>
      <c r="J468" s="17">
        <v>10.009918299431817</v>
      </c>
      <c r="K468" s="17">
        <v>-1</v>
      </c>
      <c r="L468" s="17">
        <v>-1</v>
      </c>
      <c r="M468" s="17">
        <v>-1</v>
      </c>
      <c r="N468" s="17">
        <v>0.16666666666666666</v>
      </c>
      <c r="O468" s="17">
        <v>-1</v>
      </c>
      <c r="P468" s="17">
        <v>-1</v>
      </c>
      <c r="Q468" s="17">
        <v>3.7575501817783121</v>
      </c>
      <c r="R468" s="17">
        <v>-1</v>
      </c>
      <c r="S468" s="17">
        <v>0.75234877905221076</v>
      </c>
      <c r="T468" s="17">
        <v>7.9114433626147465E-2</v>
      </c>
      <c r="U468" s="17">
        <v>0.41129296751107031</v>
      </c>
      <c r="V468" s="17">
        <v>0.44525510111283556</v>
      </c>
      <c r="W468" s="17">
        <v>1.8516863205846996</v>
      </c>
      <c r="X468" s="17">
        <v>2.1349983362051987</v>
      </c>
      <c r="Y468" s="17">
        <v>0</v>
      </c>
      <c r="Z468" s="17">
        <v>39.052986315684052</v>
      </c>
      <c r="AA468" s="17">
        <v>0.8784179986506413</v>
      </c>
      <c r="AB468" s="17">
        <v>1.7875446373815402</v>
      </c>
      <c r="AC468" s="17">
        <v>26.015950400524737</v>
      </c>
      <c r="AD468" s="17">
        <v>0.51411620938883784</v>
      </c>
      <c r="AE468" s="17">
        <v>5.1411620938883788E-2</v>
      </c>
      <c r="AF468" s="17">
        <v>60.955305556044742</v>
      </c>
      <c r="AG468" s="17">
        <v>26.574051133143826</v>
      </c>
      <c r="AH468" s="17">
        <v>-1</v>
      </c>
      <c r="AI468" s="17">
        <v>-1</v>
      </c>
      <c r="AJ468" s="17">
        <v>-1</v>
      </c>
      <c r="AK468" s="17">
        <v>-1</v>
      </c>
      <c r="AL468" s="17">
        <v>-1</v>
      </c>
      <c r="AM468" s="17">
        <v>-1</v>
      </c>
      <c r="AN468" s="17">
        <v>-1</v>
      </c>
      <c r="AO468" s="17">
        <v>-1</v>
      </c>
      <c r="AP468" s="17">
        <v>-1</v>
      </c>
      <c r="AQ468" s="17">
        <v>-1</v>
      </c>
      <c r="AR468" s="17">
        <v>0.25705810469441892</v>
      </c>
      <c r="AS468" s="17">
        <v>3.0846972563330266</v>
      </c>
      <c r="AT468" s="17">
        <v>8.0101064332329344</v>
      </c>
      <c r="AU468" s="17">
        <v>-1</v>
      </c>
      <c r="AV468" s="17">
        <v>-1</v>
      </c>
      <c r="AW468" s="17">
        <v>-1</v>
      </c>
      <c r="AX468" s="17">
        <v>-1</v>
      </c>
      <c r="AY468" s="17">
        <v>5.1411620938883788E-2</v>
      </c>
      <c r="AZ468" s="17">
        <v>-7.895513271137411E-2</v>
      </c>
      <c r="BA468" s="17">
        <v>0.59177564553188711</v>
      </c>
      <c r="BB468" s="17">
        <v>-4.1466177858871564E-2</v>
      </c>
      <c r="BC468" s="17">
        <v>0.22095335734605098</v>
      </c>
      <c r="BD468" s="17">
        <v>-1.0328493934385552</v>
      </c>
      <c r="BE468" s="17">
        <v>8.0841314447206116</v>
      </c>
      <c r="BF468" s="17">
        <v>-1</v>
      </c>
      <c r="BG468" s="22">
        <v>379.30829861362753</v>
      </c>
    </row>
    <row r="469" spans="1:59" x14ac:dyDescent="0.25">
      <c r="A469">
        <v>1374</v>
      </c>
      <c r="B469" t="s">
        <v>504</v>
      </c>
      <c r="C469" s="49">
        <v>0</v>
      </c>
      <c r="D469" s="22">
        <v>1447.1078027343749</v>
      </c>
      <c r="E469" s="17">
        <v>35.411425224193721</v>
      </c>
      <c r="F469" s="17">
        <v>-46.066655134091683</v>
      </c>
      <c r="G469" s="17">
        <v>1.0974205096469902E-2</v>
      </c>
      <c r="H469" s="17">
        <v>0.90969134648538708</v>
      </c>
      <c r="I469" s="17">
        <v>25.544165471409183</v>
      </c>
      <c r="J469" s="17">
        <v>-0.77640427658460265</v>
      </c>
      <c r="K469" s="17">
        <v>-1</v>
      </c>
      <c r="L469" s="17">
        <v>-1</v>
      </c>
      <c r="M469" s="17">
        <v>-1</v>
      </c>
      <c r="N469" s="17">
        <v>0.16666666666666666</v>
      </c>
      <c r="O469" s="17">
        <v>-1</v>
      </c>
      <c r="P469" s="17">
        <v>-1</v>
      </c>
      <c r="Q469" s="17">
        <v>1.1720363549552768</v>
      </c>
      <c r="R469" s="17">
        <v>-1</v>
      </c>
      <c r="S469" s="17">
        <v>-0.56155698714302893</v>
      </c>
      <c r="T469" s="17">
        <v>-5.8984379746072971E-2</v>
      </c>
      <c r="U469" s="17">
        <v>-0.38602090324112337</v>
      </c>
      <c r="V469" s="17">
        <v>-0.70464731634144517</v>
      </c>
      <c r="W469" s="17">
        <v>-1.1424900157863664</v>
      </c>
      <c r="X469" s="17">
        <v>-2.3192682295823639</v>
      </c>
      <c r="Y469" s="17">
        <v>0</v>
      </c>
      <c r="Z469" s="17">
        <v>13.156666294080877</v>
      </c>
      <c r="AA469" s="17">
        <v>-0.56241111582224246</v>
      </c>
      <c r="AB469" s="17">
        <v>-0.5112233931306932</v>
      </c>
      <c r="AC469" s="17">
        <v>-0.41380931902453177</v>
      </c>
      <c r="AD469" s="17">
        <v>-0.48252612905140435</v>
      </c>
      <c r="AE469" s="17">
        <v>-4.8252612905140421E-2</v>
      </c>
      <c r="AF469" s="17">
        <v>21.603766584456682</v>
      </c>
      <c r="AG469" s="17">
        <v>-42.055293175731194</v>
      </c>
      <c r="AH469" s="17">
        <v>-1</v>
      </c>
      <c r="AI469" s="17">
        <v>-1</v>
      </c>
      <c r="AJ469" s="17">
        <v>-1</v>
      </c>
      <c r="AK469" s="17">
        <v>-1</v>
      </c>
      <c r="AL469" s="17">
        <v>-1</v>
      </c>
      <c r="AM469" s="17">
        <v>-1</v>
      </c>
      <c r="AN469" s="17">
        <v>-1</v>
      </c>
      <c r="AO469" s="17">
        <v>-1</v>
      </c>
      <c r="AP469" s="17">
        <v>-1</v>
      </c>
      <c r="AQ469" s="17">
        <v>-1</v>
      </c>
      <c r="AR469" s="17">
        <v>-0.24126306452570218</v>
      </c>
      <c r="AS469" s="17">
        <v>-2.8951567743084254</v>
      </c>
      <c r="AT469" s="17">
        <v>0.23629619339904728</v>
      </c>
      <c r="AU469" s="17">
        <v>-1</v>
      </c>
      <c r="AV469" s="17">
        <v>-1</v>
      </c>
      <c r="AW469" s="17">
        <v>-1</v>
      </c>
      <c r="AX469" s="17">
        <v>-1</v>
      </c>
      <c r="AY469" s="17">
        <v>-4.8252612905140421E-2</v>
      </c>
      <c r="AZ469" s="17">
        <v>0.78714942334565152</v>
      </c>
      <c r="BA469" s="17">
        <v>-0.2743289105251388</v>
      </c>
      <c r="BB469" s="17">
        <v>0.29739221721081088</v>
      </c>
      <c r="BC469" s="17">
        <v>-0.11790503772363127</v>
      </c>
      <c r="BD469" s="17">
        <v>10.739770706231941</v>
      </c>
      <c r="BE469" s="17">
        <v>-3.6884886549498983</v>
      </c>
      <c r="BF469" s="17">
        <v>-1</v>
      </c>
      <c r="BG469" s="22">
        <v>51.452299536347482</v>
      </c>
    </row>
    <row r="470" spans="1:59" x14ac:dyDescent="0.25">
      <c r="A470">
        <v>1378</v>
      </c>
      <c r="B470" t="s">
        <v>505</v>
      </c>
      <c r="C470" s="49">
        <v>0</v>
      </c>
      <c r="D470" s="22">
        <v>1465.6781542968752</v>
      </c>
      <c r="E470" s="17">
        <v>52.361267649232317</v>
      </c>
      <c r="F470" s="17">
        <v>-17.645400048240205</v>
      </c>
      <c r="G470" s="17">
        <v>0.2177664293277867</v>
      </c>
      <c r="H470" s="17">
        <v>2.4761676300740905</v>
      </c>
      <c r="I470" s="17">
        <v>40.67988044433482</v>
      </c>
      <c r="J470" s="17">
        <v>3.3015353549168851</v>
      </c>
      <c r="K470" s="17">
        <v>-1</v>
      </c>
      <c r="L470" s="17">
        <v>-1</v>
      </c>
      <c r="M470" s="17">
        <v>-1</v>
      </c>
      <c r="N470" s="17">
        <v>0.16666666666666666</v>
      </c>
      <c r="O470" s="17">
        <v>-1</v>
      </c>
      <c r="P470" s="17">
        <v>-1</v>
      </c>
      <c r="Q470" s="17">
        <v>2.1495306981747673</v>
      </c>
      <c r="R470" s="17">
        <v>-1</v>
      </c>
      <c r="S470" s="17">
        <v>-6.4814157669379896E-2</v>
      </c>
      <c r="T470" s="17">
        <v>-6.7739419304917413E-3</v>
      </c>
      <c r="U470" s="17">
        <v>-8.4583799967782938E-2</v>
      </c>
      <c r="V470" s="17">
        <v>-0.26990854346970006</v>
      </c>
      <c r="W470" s="17">
        <v>-1.049435556563405E-2</v>
      </c>
      <c r="X470" s="17">
        <v>-0.63526239442538279</v>
      </c>
      <c r="Y470" s="17">
        <v>0</v>
      </c>
      <c r="Z470" s="17">
        <v>22.947179138648735</v>
      </c>
      <c r="AA470" s="17">
        <v>-1.7682909640582611E-2</v>
      </c>
      <c r="AB470" s="17">
        <v>0.35786217233331774</v>
      </c>
      <c r="AC470" s="17">
        <v>9.5783788296091874</v>
      </c>
      <c r="AD470" s="17">
        <v>-0.10572974995972867</v>
      </c>
      <c r="AE470" s="17">
        <v>-1.0572974995972867E-2</v>
      </c>
      <c r="AF470" s="17">
        <v>36.481237492811424</v>
      </c>
      <c r="AG470" s="17">
        <v>-16.1088854849942</v>
      </c>
      <c r="AH470" s="17">
        <v>-1</v>
      </c>
      <c r="AI470" s="17">
        <v>-1</v>
      </c>
      <c r="AJ470" s="17">
        <v>-1</v>
      </c>
      <c r="AK470" s="17">
        <v>-1</v>
      </c>
      <c r="AL470" s="17">
        <v>-1</v>
      </c>
      <c r="AM470" s="17">
        <v>-1</v>
      </c>
      <c r="AN470" s="17">
        <v>-1</v>
      </c>
      <c r="AO470" s="17">
        <v>-1</v>
      </c>
      <c r="AP470" s="17">
        <v>-1</v>
      </c>
      <c r="AQ470" s="17">
        <v>-1</v>
      </c>
      <c r="AR470" s="17">
        <v>-5.2864874979864335E-2</v>
      </c>
      <c r="AS470" s="17">
        <v>-0.63437849975837235</v>
      </c>
      <c r="AT470" s="17">
        <v>3.1753079503141159</v>
      </c>
      <c r="AU470" s="17">
        <v>-1</v>
      </c>
      <c r="AV470" s="17">
        <v>-1</v>
      </c>
      <c r="AW470" s="17">
        <v>-1</v>
      </c>
      <c r="AX470" s="17">
        <v>-1</v>
      </c>
      <c r="AY470" s="17">
        <v>-1.0572974995972867E-2</v>
      </c>
      <c r="AZ470" s="17">
        <v>0.45970491486949694</v>
      </c>
      <c r="BA470" s="17">
        <v>5.3115597951015892E-2</v>
      </c>
      <c r="BB470" s="17">
        <v>0.16928144831964115</v>
      </c>
      <c r="BC470" s="17">
        <v>1.0205731167538409E-2</v>
      </c>
      <c r="BD470" s="17">
        <v>6.288945716276233</v>
      </c>
      <c r="BE470" s="17">
        <v>0.76233633500581455</v>
      </c>
      <c r="BF470" s="17">
        <v>-1</v>
      </c>
      <c r="BG470" s="22">
        <v>456.15126386682954</v>
      </c>
    </row>
    <row r="471" spans="1:59" x14ac:dyDescent="0.25">
      <c r="A471">
        <v>1382</v>
      </c>
      <c r="B471" t="s">
        <v>506</v>
      </c>
      <c r="C471" s="49">
        <v>0</v>
      </c>
      <c r="D471" s="22">
        <v>1507.7797656250002</v>
      </c>
      <c r="E471" s="17">
        <v>48.42625933154369</v>
      </c>
      <c r="F471" s="17">
        <v>-24.243566117133376</v>
      </c>
      <c r="G471" s="17">
        <v>0.16975836518310133</v>
      </c>
      <c r="H471" s="17">
        <v>2.1125006973197307</v>
      </c>
      <c r="I471" s="17">
        <v>37.166032774303105</v>
      </c>
      <c r="J471" s="17">
        <v>2.3548170334954461</v>
      </c>
      <c r="K471" s="17">
        <v>-1</v>
      </c>
      <c r="L471" s="17">
        <v>-1</v>
      </c>
      <c r="M471" s="17">
        <v>-1</v>
      </c>
      <c r="N471" s="17">
        <v>0.16666666666666666</v>
      </c>
      <c r="O471" s="17">
        <v>-1</v>
      </c>
      <c r="P471" s="17">
        <v>-1</v>
      </c>
      <c r="Q471" s="17">
        <v>1.922599481080959</v>
      </c>
      <c r="R471" s="17">
        <v>-1</v>
      </c>
      <c r="S471" s="17">
        <v>-0.18013600649338388</v>
      </c>
      <c r="T471" s="17">
        <v>-1.8894910487166034E-2</v>
      </c>
      <c r="U471" s="17">
        <v>-0.15456424455813189</v>
      </c>
      <c r="V471" s="17">
        <v>-0.37083577596980788</v>
      </c>
      <c r="W471" s="17">
        <v>-0.27329398678674033</v>
      </c>
      <c r="X471" s="17">
        <v>-1.0262145226050525</v>
      </c>
      <c r="Y471" s="17">
        <v>0</v>
      </c>
      <c r="Z471" s="17">
        <v>20.674252434569119</v>
      </c>
      <c r="AA471" s="17">
        <v>-0.14414485356036827</v>
      </c>
      <c r="AB471" s="17">
        <v>0.15609870792304525</v>
      </c>
      <c r="AC471" s="17">
        <v>7.258631985314036</v>
      </c>
      <c r="AD471" s="17">
        <v>-0.19320530569766484</v>
      </c>
      <c r="AE471" s="17">
        <v>-1.9320530569766486E-2</v>
      </c>
      <c r="AF471" s="17">
        <v>33.027342742494113</v>
      </c>
      <c r="AG471" s="17">
        <v>-22.132500779869581</v>
      </c>
      <c r="AH471" s="17">
        <v>-1</v>
      </c>
      <c r="AI471" s="17">
        <v>-1</v>
      </c>
      <c r="AJ471" s="17">
        <v>-1</v>
      </c>
      <c r="AK471" s="17">
        <v>-1</v>
      </c>
      <c r="AL471" s="17">
        <v>-1</v>
      </c>
      <c r="AM471" s="17">
        <v>-1</v>
      </c>
      <c r="AN471" s="17">
        <v>-1</v>
      </c>
      <c r="AO471" s="17">
        <v>-1</v>
      </c>
      <c r="AP471" s="17">
        <v>-1</v>
      </c>
      <c r="AQ471" s="17">
        <v>-1</v>
      </c>
      <c r="AR471" s="17">
        <v>-9.6602652848832418E-2</v>
      </c>
      <c r="AS471" s="17">
        <v>-1.1592318341859893</v>
      </c>
      <c r="AT471" s="17">
        <v>2.4929986155582142</v>
      </c>
      <c r="AU471" s="17">
        <v>-1</v>
      </c>
      <c r="AV471" s="17">
        <v>-1</v>
      </c>
      <c r="AW471" s="17">
        <v>-1</v>
      </c>
      <c r="AX471" s="17">
        <v>-1</v>
      </c>
      <c r="AY471" s="17">
        <v>-1.9320530569766486E-2</v>
      </c>
      <c r="AZ471" s="17">
        <v>0.53572313569565289</v>
      </c>
      <c r="BA471" s="17">
        <v>-2.2902622875140111E-2</v>
      </c>
      <c r="BB471" s="17">
        <v>0.19902313727053944</v>
      </c>
      <c r="BC471" s="17">
        <v>-1.9535957783359884E-2</v>
      </c>
      <c r="BD471" s="17">
        <v>7.322231626367059</v>
      </c>
      <c r="BE471" s="17">
        <v>-0.27094957508501194</v>
      </c>
      <c r="BF471" s="17">
        <v>-1</v>
      </c>
      <c r="BG471" s="22">
        <v>870.46349296444646</v>
      </c>
    </row>
    <row r="472" spans="1:59" x14ac:dyDescent="0.25">
      <c r="A472">
        <v>1388</v>
      </c>
      <c r="B472" t="s">
        <v>248</v>
      </c>
      <c r="C472" s="49">
        <v>0</v>
      </c>
      <c r="D472" s="22">
        <v>1543.81099609375</v>
      </c>
      <c r="E472" s="17">
        <v>43.422005030342149</v>
      </c>
      <c r="F472" s="17">
        <v>-32.634628667592146</v>
      </c>
      <c r="G472" s="17">
        <v>0.10870523845692498</v>
      </c>
      <c r="H472" s="17">
        <v>1.6500158267642964</v>
      </c>
      <c r="I472" s="17">
        <v>32.697379623691219</v>
      </c>
      <c r="J472" s="17">
        <v>1.1508502691297826</v>
      </c>
      <c r="K472" s="17">
        <v>-1</v>
      </c>
      <c r="L472" s="17">
        <v>-1</v>
      </c>
      <c r="M472" s="17">
        <v>-1</v>
      </c>
      <c r="N472" s="17">
        <v>0.16666666666666666</v>
      </c>
      <c r="O472" s="17">
        <v>-1</v>
      </c>
      <c r="P472" s="17">
        <v>-1</v>
      </c>
      <c r="Q472" s="17">
        <v>1.6340050417468024</v>
      </c>
      <c r="R472" s="17">
        <v>-1</v>
      </c>
      <c r="S472" s="17">
        <v>-0.32679385608568612</v>
      </c>
      <c r="T472" s="17">
        <v>-3.4309467239639402E-2</v>
      </c>
      <c r="U472" s="17">
        <v>-0.24356022946292455</v>
      </c>
      <c r="V472" s="17">
        <v>-0.49918761072366746</v>
      </c>
      <c r="W472" s="17">
        <v>-0.6075032383862099</v>
      </c>
      <c r="X472" s="17">
        <v>-1.5233986988652419</v>
      </c>
      <c r="Y472" s="17">
        <v>0</v>
      </c>
      <c r="Z472" s="17">
        <v>17.783711343696051</v>
      </c>
      <c r="AA472" s="17">
        <v>-0.30496985714527142</v>
      </c>
      <c r="AB472" s="17">
        <v>-0.10048923372417939</v>
      </c>
      <c r="AC472" s="17">
        <v>4.308548482039134</v>
      </c>
      <c r="AD472" s="17">
        <v>-0.3044502868286556</v>
      </c>
      <c r="AE472" s="17">
        <v>-3.0445028682865569E-2</v>
      </c>
      <c r="AF472" s="17">
        <v>28.634933307810797</v>
      </c>
      <c r="AG472" s="17">
        <v>-29.792891893316988</v>
      </c>
      <c r="AH472" s="17">
        <v>-1</v>
      </c>
      <c r="AI472" s="17">
        <v>-1</v>
      </c>
      <c r="AJ472" s="17">
        <v>-1</v>
      </c>
      <c r="AK472" s="17">
        <v>-1</v>
      </c>
      <c r="AL472" s="17">
        <v>-1</v>
      </c>
      <c r="AM472" s="17">
        <v>-1</v>
      </c>
      <c r="AN472" s="17">
        <v>-1</v>
      </c>
      <c r="AO472" s="17">
        <v>-1</v>
      </c>
      <c r="AP472" s="17">
        <v>-1</v>
      </c>
      <c r="AQ472" s="17">
        <v>-1</v>
      </c>
      <c r="AR472" s="17">
        <v>-0.1522251434143278</v>
      </c>
      <c r="AS472" s="17">
        <v>-1.8267017209719341</v>
      </c>
      <c r="AT472" s="17">
        <v>1.6252877627364857</v>
      </c>
      <c r="AU472" s="17">
        <v>-1</v>
      </c>
      <c r="AV472" s="17">
        <v>-1</v>
      </c>
      <c r="AW472" s="17">
        <v>-1</v>
      </c>
      <c r="AX472" s="17">
        <v>-1</v>
      </c>
      <c r="AY472" s="17">
        <v>-3.0445028682865569E-2</v>
      </c>
      <c r="AZ472" s="17">
        <v>0.63239752055754594</v>
      </c>
      <c r="BA472" s="17">
        <v>-0.11957700773703311</v>
      </c>
      <c r="BB472" s="17">
        <v>0.23684643085507628</v>
      </c>
      <c r="BC472" s="17">
        <v>-5.7359251367896755E-2</v>
      </c>
      <c r="BD472" s="17">
        <v>8.6362886860939998</v>
      </c>
      <c r="BE472" s="17">
        <v>-1.585006634811954</v>
      </c>
      <c r="BF472" s="17">
        <v>-1</v>
      </c>
      <c r="BG472" s="22">
        <v>575.32250079472954</v>
      </c>
    </row>
    <row r="473" spans="1:59" x14ac:dyDescent="0.25">
      <c r="A473">
        <v>1389</v>
      </c>
      <c r="B473" t="s">
        <v>507</v>
      </c>
      <c r="C473" s="49">
        <v>0</v>
      </c>
      <c r="D473" s="22">
        <v>1550.67939453125</v>
      </c>
      <c r="E473" s="17">
        <v>104.37679577676599</v>
      </c>
      <c r="F473" s="17">
        <v>69.573498881113792</v>
      </c>
      <c r="G473" s="17">
        <v>0.85236859767418793</v>
      </c>
      <c r="H473" s="17">
        <v>7.2833563429176609</v>
      </c>
      <c r="I473" s="17">
        <v>87.128230119936816</v>
      </c>
      <c r="J473" s="17">
        <v>15.815880815226791</v>
      </c>
      <c r="K473" s="17">
        <v>-1</v>
      </c>
      <c r="L473" s="17">
        <v>-1</v>
      </c>
      <c r="M473" s="17">
        <v>-1</v>
      </c>
      <c r="N473" s="17">
        <v>0.16666666666666666</v>
      </c>
      <c r="O473" s="17">
        <v>-1</v>
      </c>
      <c r="P473" s="17">
        <v>-1</v>
      </c>
      <c r="Q473" s="17">
        <v>5.1492567858420797</v>
      </c>
      <c r="R473" s="17">
        <v>-1</v>
      </c>
      <c r="S473" s="17">
        <v>1.4595858910572339</v>
      </c>
      <c r="T473" s="17">
        <v>0.15344899281109955</v>
      </c>
      <c r="U473" s="17">
        <v>0.84046374506631294</v>
      </c>
      <c r="V473" s="17">
        <v>1.0642139988753063</v>
      </c>
      <c r="W473" s="17">
        <v>3.463364021871377</v>
      </c>
      <c r="X473" s="17">
        <v>4.532599977919908</v>
      </c>
      <c r="Y473" s="17">
        <v>0</v>
      </c>
      <c r="Z473" s="17">
        <v>52.992219291783947</v>
      </c>
      <c r="AA473" s="17">
        <v>1.6539742432688249</v>
      </c>
      <c r="AB473" s="17">
        <v>3.0249043513713829</v>
      </c>
      <c r="AC473" s="17">
        <v>40.242318391258685</v>
      </c>
      <c r="AD473" s="17">
        <v>1.0505796813328911</v>
      </c>
      <c r="AE473" s="17">
        <v>0.10505796813328912</v>
      </c>
      <c r="AF473" s="17">
        <v>82.137090042622248</v>
      </c>
      <c r="AG473" s="17">
        <v>63.515223412461431</v>
      </c>
      <c r="AH473" s="17">
        <v>-1</v>
      </c>
      <c r="AI473" s="17">
        <v>-1</v>
      </c>
      <c r="AJ473" s="17">
        <v>-1</v>
      </c>
      <c r="AK473" s="17">
        <v>-1</v>
      </c>
      <c r="AL473" s="17">
        <v>-1</v>
      </c>
      <c r="AM473" s="17">
        <v>-1</v>
      </c>
      <c r="AN473" s="17">
        <v>-1</v>
      </c>
      <c r="AO473" s="17">
        <v>-1</v>
      </c>
      <c r="AP473" s="17">
        <v>-1</v>
      </c>
      <c r="AQ473" s="17">
        <v>-1</v>
      </c>
      <c r="AR473" s="17">
        <v>0.52528984066644557</v>
      </c>
      <c r="AS473" s="17">
        <v>6.3034780879973464</v>
      </c>
      <c r="AT473" s="17">
        <v>12.19452151439655</v>
      </c>
      <c r="AU473" s="17">
        <v>-1</v>
      </c>
      <c r="AV473" s="17">
        <v>-1</v>
      </c>
      <c r="AW473" s="17">
        <v>-1</v>
      </c>
      <c r="AX473" s="17">
        <v>-1</v>
      </c>
      <c r="AY473" s="17">
        <v>0.10505796813328912</v>
      </c>
      <c r="AZ473" s="17">
        <v>-0.54515392769340565</v>
      </c>
      <c r="BA473" s="17">
        <v>1.0579744405139189</v>
      </c>
      <c r="BB473" s="17">
        <v>-0.22386375831984973</v>
      </c>
      <c r="BC473" s="17">
        <v>0.40335093780702913</v>
      </c>
      <c r="BD473" s="17">
        <v>-7.3697070694144173</v>
      </c>
      <c r="BE473" s="17">
        <v>14.420989120696479</v>
      </c>
      <c r="BF473" s="17">
        <v>-1</v>
      </c>
      <c r="BG473" s="22">
        <v>1017.1624476976216</v>
      </c>
    </row>
    <row r="474" spans="1:59" x14ac:dyDescent="0.25">
      <c r="A474">
        <v>1391</v>
      </c>
      <c r="B474" t="s">
        <v>2925</v>
      </c>
      <c r="C474" s="49">
        <v>0</v>
      </c>
      <c r="D474" s="22">
        <v>1602.977265625</v>
      </c>
      <c r="E474" s="17">
        <v>131.99157413613415</v>
      </c>
      <c r="F474" s="17">
        <v>115.87756709660731</v>
      </c>
      <c r="G474" s="17">
        <v>1.1892756493971521</v>
      </c>
      <c r="H474" s="17">
        <v>9.8354682913218205</v>
      </c>
      <c r="I474" s="17">
        <v>111.78742185793669</v>
      </c>
      <c r="J474" s="17">
        <v>22.459682938156586</v>
      </c>
      <c r="K474" s="17">
        <v>-1</v>
      </c>
      <c r="L474" s="17">
        <v>-1</v>
      </c>
      <c r="M474" s="17">
        <v>-1</v>
      </c>
      <c r="N474" s="17">
        <v>0.16666666666666666</v>
      </c>
      <c r="O474" s="17">
        <v>-1</v>
      </c>
      <c r="P474" s="17">
        <v>-1</v>
      </c>
      <c r="Q474" s="17">
        <v>6.7417960530902166</v>
      </c>
      <c r="R474" s="17">
        <v>-1</v>
      </c>
      <c r="S474" s="17">
        <v>2.2688820953249849</v>
      </c>
      <c r="T474" s="17">
        <v>0.23851053097578639</v>
      </c>
      <c r="U474" s="17">
        <v>1.3315667646369689</v>
      </c>
      <c r="V474" s="17">
        <v>1.7724928463141842</v>
      </c>
      <c r="W474" s="17">
        <v>5.3076177014563042</v>
      </c>
      <c r="X474" s="17">
        <v>7.276191731023582</v>
      </c>
      <c r="Y474" s="17">
        <v>0</v>
      </c>
      <c r="Z474" s="17">
        <v>68.942977738240288</v>
      </c>
      <c r="AA474" s="17">
        <v>2.5414484924442409</v>
      </c>
      <c r="AB474" s="17">
        <v>4.4408234297789893</v>
      </c>
      <c r="AC474" s="17">
        <v>56.521647374400956</v>
      </c>
      <c r="AD474" s="17">
        <v>1.6644584557962108</v>
      </c>
      <c r="AE474" s="17">
        <v>0.16644584557962111</v>
      </c>
      <c r="AF474" s="17">
        <v>106.37554910199773</v>
      </c>
      <c r="AG474" s="17">
        <v>105.78725636912624</v>
      </c>
      <c r="AH474" s="17">
        <v>-1</v>
      </c>
      <c r="AI474" s="17">
        <v>-1</v>
      </c>
      <c r="AJ474" s="17">
        <v>-1</v>
      </c>
      <c r="AK474" s="17">
        <v>-1</v>
      </c>
      <c r="AL474" s="17">
        <v>-1</v>
      </c>
      <c r="AM474" s="17">
        <v>-1</v>
      </c>
      <c r="AN474" s="17">
        <v>-1</v>
      </c>
      <c r="AO474" s="17">
        <v>-1</v>
      </c>
      <c r="AP474" s="17">
        <v>-1</v>
      </c>
      <c r="AQ474" s="17">
        <v>-1</v>
      </c>
      <c r="AR474" s="17">
        <v>0.83222922789810538</v>
      </c>
      <c r="AS474" s="17">
        <v>9.9867507347772637</v>
      </c>
      <c r="AT474" s="17">
        <v>16.982775955210442</v>
      </c>
      <c r="AU474" s="17">
        <v>-1</v>
      </c>
      <c r="AV474" s="17">
        <v>-1</v>
      </c>
      <c r="AW474" s="17">
        <v>-1</v>
      </c>
      <c r="AX474" s="17">
        <v>-1</v>
      </c>
      <c r="AY474" s="17">
        <v>0.16644584557962111</v>
      </c>
      <c r="AZ474" s="17">
        <v>-1.0786283577095694</v>
      </c>
      <c r="BA474" s="17">
        <v>1.5914488705300824</v>
      </c>
      <c r="BB474" s="17">
        <v>-0.43258254163737853</v>
      </c>
      <c r="BC474" s="17">
        <v>0.61206972112455782</v>
      </c>
      <c r="BD474" s="17">
        <v>-14.621016110046043</v>
      </c>
      <c r="BE474" s="17">
        <v>21.672298161328111</v>
      </c>
      <c r="BF474" s="17">
        <v>-1</v>
      </c>
      <c r="BG474" s="22">
        <v>1276.2228317921019</v>
      </c>
    </row>
    <row r="475" spans="1:59" x14ac:dyDescent="0.25">
      <c r="A475">
        <v>1398</v>
      </c>
      <c r="B475" t="s">
        <v>508</v>
      </c>
      <c r="C475" s="49">
        <v>0</v>
      </c>
      <c r="D475" s="22">
        <v>1451.747099609375</v>
      </c>
      <c r="E475" s="17">
        <v>-66.724909692809661</v>
      </c>
      <c r="F475" s="17">
        <v>-217.32741115870141</v>
      </c>
      <c r="G475" s="17">
        <v>-1.2351140677432557</v>
      </c>
      <c r="H475" s="17">
        <v>-8.5295790802303539</v>
      </c>
      <c r="I475" s="17">
        <v>-65.660602981151612</v>
      </c>
      <c r="J475" s="17">
        <v>-25.349246756765304</v>
      </c>
      <c r="K475" s="17">
        <v>-1</v>
      </c>
      <c r="L475" s="17">
        <v>-1</v>
      </c>
      <c r="M475" s="17">
        <v>-1</v>
      </c>
      <c r="N475" s="17">
        <v>0.16666666666666666</v>
      </c>
      <c r="O475" s="17">
        <v>-1</v>
      </c>
      <c r="P475" s="17">
        <v>-1</v>
      </c>
      <c r="Q475" s="17">
        <v>-4.7181475839266689</v>
      </c>
      <c r="R475" s="17">
        <v>-1</v>
      </c>
      <c r="S475" s="17">
        <v>-3.5548291796793565</v>
      </c>
      <c r="T475" s="17">
        <v>-0.3735939571789702</v>
      </c>
      <c r="U475" s="17">
        <v>-2.2024201454462995</v>
      </c>
      <c r="V475" s="17">
        <v>-3.324295558135324</v>
      </c>
      <c r="W475" s="17">
        <v>-7.9636677575986701</v>
      </c>
      <c r="X475" s="17">
        <v>-12.466748050852138</v>
      </c>
      <c r="Y475" s="17">
        <v>0</v>
      </c>
      <c r="Z475" s="17">
        <v>-45.838991236330045</v>
      </c>
      <c r="AA475" s="17">
        <v>-3.8448335189427154</v>
      </c>
      <c r="AB475" s="17">
        <v>-5.7481578825416415</v>
      </c>
      <c r="AC475" s="17">
        <v>-60.624721592460745</v>
      </c>
      <c r="AD475" s="17">
        <v>-2.7530251818078746</v>
      </c>
      <c r="AE475" s="17">
        <v>-0.27530251818078744</v>
      </c>
      <c r="AF475" s="17">
        <v>-68.044875173358065</v>
      </c>
      <c r="AG475" s="17">
        <v>-198.40311750001501</v>
      </c>
      <c r="AH475" s="17">
        <v>-1</v>
      </c>
      <c r="AI475" s="17">
        <v>-1</v>
      </c>
      <c r="AJ475" s="17">
        <v>-1</v>
      </c>
      <c r="AK475" s="17">
        <v>-1</v>
      </c>
      <c r="AL475" s="17">
        <v>-1</v>
      </c>
      <c r="AM475" s="17">
        <v>-1</v>
      </c>
      <c r="AN475" s="17">
        <v>-1</v>
      </c>
      <c r="AO475" s="17">
        <v>-1</v>
      </c>
      <c r="AP475" s="17">
        <v>-1</v>
      </c>
      <c r="AQ475" s="17">
        <v>-1</v>
      </c>
      <c r="AR475" s="17">
        <v>-1.3765125909039373</v>
      </c>
      <c r="AS475" s="17">
        <v>-16.518151090847248</v>
      </c>
      <c r="AT475" s="17">
        <v>-17.473596418101423</v>
      </c>
      <c r="AU475" s="17">
        <v>-1</v>
      </c>
      <c r="AV475" s="17">
        <v>-1</v>
      </c>
      <c r="AW475" s="17">
        <v>-1</v>
      </c>
      <c r="AX475" s="17">
        <v>-1</v>
      </c>
      <c r="AY475" s="17">
        <v>-0.27530251818078744</v>
      </c>
      <c r="AZ475" s="17">
        <v>2.7602640485913752</v>
      </c>
      <c r="BA475" s="17">
        <v>-2.2474435357708638</v>
      </c>
      <c r="BB475" s="17">
        <v>1.0693618951480111</v>
      </c>
      <c r="BC475" s="17">
        <v>-0.88987471566083098</v>
      </c>
      <c r="BD475" s="17">
        <v>37.559545216911474</v>
      </c>
      <c r="BE475" s="17">
        <v>-30.508263165629455</v>
      </c>
      <c r="BF475" s="17">
        <v>-1</v>
      </c>
      <c r="BG475" s="22">
        <v>283.44727206063135</v>
      </c>
    </row>
    <row r="476" spans="1:59" x14ac:dyDescent="0.25">
      <c r="A476">
        <v>1403</v>
      </c>
      <c r="B476" t="s">
        <v>312</v>
      </c>
      <c r="C476" s="49">
        <v>0</v>
      </c>
      <c r="D476" s="22">
        <v>1560.553955078125</v>
      </c>
      <c r="E476" s="17">
        <v>108.94156442034198</v>
      </c>
      <c r="F476" s="17">
        <v>77.227638121683995</v>
      </c>
      <c r="G476" s="17">
        <v>0.90805989186061753</v>
      </c>
      <c r="H476" s="17">
        <v>7.705224678971816</v>
      </c>
      <c r="I476" s="17">
        <v>91.204435395122857</v>
      </c>
      <c r="J476" s="17">
        <v>16.914112320481117</v>
      </c>
      <c r="K476" s="17">
        <v>-1</v>
      </c>
      <c r="L476" s="17">
        <v>-1</v>
      </c>
      <c r="M476" s="17">
        <v>-1</v>
      </c>
      <c r="N476" s="17">
        <v>0.16666666666666666</v>
      </c>
      <c r="O476" s="17">
        <v>-1</v>
      </c>
      <c r="P476" s="17">
        <v>-1</v>
      </c>
      <c r="Q476" s="17">
        <v>5.4125061668870522</v>
      </c>
      <c r="R476" s="17">
        <v>-1</v>
      </c>
      <c r="S476" s="17">
        <v>1.5933638953030382</v>
      </c>
      <c r="T476" s="17">
        <v>0.16750980608779859</v>
      </c>
      <c r="U476" s="17">
        <v>0.92164388836958544</v>
      </c>
      <c r="V476" s="17">
        <v>1.1812936665670919</v>
      </c>
      <c r="W476" s="17">
        <v>3.7682222125768243</v>
      </c>
      <c r="X476" s="17">
        <v>4.9861202431329978</v>
      </c>
      <c r="Y476" s="17">
        <v>0</v>
      </c>
      <c r="Z476" s="17">
        <v>55.628906106724031</v>
      </c>
      <c r="AA476" s="17">
        <v>1.8006752079442403</v>
      </c>
      <c r="AB476" s="17">
        <v>3.2589581223937172</v>
      </c>
      <c r="AC476" s="17">
        <v>42.933318460629003</v>
      </c>
      <c r="AD476" s="17">
        <v>1.1520548604619818</v>
      </c>
      <c r="AE476" s="17">
        <v>0.11520548604619818</v>
      </c>
      <c r="AF476" s="17">
        <v>86.143747508525919</v>
      </c>
      <c r="AG476" s="17">
        <v>70.502860540294222</v>
      </c>
      <c r="AH476" s="17">
        <v>-1</v>
      </c>
      <c r="AI476" s="17">
        <v>-1</v>
      </c>
      <c r="AJ476" s="17">
        <v>-1</v>
      </c>
      <c r="AK476" s="17">
        <v>-1</v>
      </c>
      <c r="AL476" s="17">
        <v>-1</v>
      </c>
      <c r="AM476" s="17">
        <v>-1</v>
      </c>
      <c r="AN476" s="17">
        <v>-1</v>
      </c>
      <c r="AO476" s="17">
        <v>-1</v>
      </c>
      <c r="AP476" s="17">
        <v>-1</v>
      </c>
      <c r="AQ476" s="17">
        <v>-1</v>
      </c>
      <c r="AR476" s="17">
        <v>0.5760274302309909</v>
      </c>
      <c r="AS476" s="17">
        <v>6.9123291627718908</v>
      </c>
      <c r="AT476" s="17">
        <v>12.986027911603458</v>
      </c>
      <c r="AU476" s="17">
        <v>-1</v>
      </c>
      <c r="AV476" s="17">
        <v>-1</v>
      </c>
      <c r="AW476" s="17">
        <v>-1</v>
      </c>
      <c r="AX476" s="17">
        <v>-1</v>
      </c>
      <c r="AY476" s="17">
        <v>0.11520548604619818</v>
      </c>
      <c r="AZ476" s="17">
        <v>-0.63333813538816841</v>
      </c>
      <c r="BA476" s="17">
        <v>1.1461586482086814</v>
      </c>
      <c r="BB476" s="17">
        <v>-0.25836531922374062</v>
      </c>
      <c r="BC476" s="17">
        <v>0.43785249871091991</v>
      </c>
      <c r="BD476" s="17">
        <v>-8.5683604753116676</v>
      </c>
      <c r="BE476" s="17">
        <v>15.619642526593731</v>
      </c>
      <c r="BF476" s="17">
        <v>-1</v>
      </c>
      <c r="BG476" s="22">
        <v>2188.5378242198249</v>
      </c>
    </row>
    <row r="477" spans="1:59" x14ac:dyDescent="0.25">
      <c r="A477">
        <v>1405</v>
      </c>
      <c r="B477" t="s">
        <v>509</v>
      </c>
      <c r="C477" s="49">
        <v>0</v>
      </c>
      <c r="D477" s="22">
        <v>1613.94876953125</v>
      </c>
      <c r="E477" s="17">
        <v>118.35670370533001</v>
      </c>
      <c r="F477" s="17">
        <v>93.014809977168483</v>
      </c>
      <c r="G477" s="17">
        <v>1.0229268944773626</v>
      </c>
      <c r="H477" s="17">
        <v>8.5753562133411982</v>
      </c>
      <c r="I477" s="17">
        <v>99.6118802004777</v>
      </c>
      <c r="J477" s="17">
        <v>19.179287928818482</v>
      </c>
      <c r="K477" s="17">
        <v>-1</v>
      </c>
      <c r="L477" s="17">
        <v>-1</v>
      </c>
      <c r="M477" s="17">
        <v>-1</v>
      </c>
      <c r="N477" s="17">
        <v>0.16666666666666666</v>
      </c>
      <c r="O477" s="17">
        <v>-1</v>
      </c>
      <c r="P477" s="17">
        <v>-1</v>
      </c>
      <c r="Q477" s="17">
        <v>5.9554755444727814</v>
      </c>
      <c r="R477" s="17">
        <v>-1</v>
      </c>
      <c r="S477" s="17">
        <v>1.8692899370345333</v>
      </c>
      <c r="T477" s="17">
        <v>0.19651116974872265</v>
      </c>
      <c r="U477" s="17">
        <v>1.0890833395345929</v>
      </c>
      <c r="V477" s="17">
        <v>1.4227782772514852</v>
      </c>
      <c r="W477" s="17">
        <v>4.3970125307237442</v>
      </c>
      <c r="X477" s="17">
        <v>5.9215359890230053</v>
      </c>
      <c r="Y477" s="17">
        <v>0</v>
      </c>
      <c r="Z477" s="17">
        <v>61.067248233545357</v>
      </c>
      <c r="AA477" s="17">
        <v>2.1032557160724941</v>
      </c>
      <c r="AB477" s="17">
        <v>3.7417096102381602</v>
      </c>
      <c r="AC477" s="17">
        <v>48.483685291309378</v>
      </c>
      <c r="AD477" s="17">
        <v>1.3613541744182411</v>
      </c>
      <c r="AE477" s="17">
        <v>0.13613541744182411</v>
      </c>
      <c r="AF477" s="17">
        <v>94.407745326204648</v>
      </c>
      <c r="AG477" s="17">
        <v>84.915327407390606</v>
      </c>
      <c r="AH477" s="17">
        <v>-1</v>
      </c>
      <c r="AI477" s="17">
        <v>-1</v>
      </c>
      <c r="AJ477" s="17">
        <v>-1</v>
      </c>
      <c r="AK477" s="17">
        <v>-1</v>
      </c>
      <c r="AL477" s="17">
        <v>-1</v>
      </c>
      <c r="AM477" s="17">
        <v>-1</v>
      </c>
      <c r="AN477" s="17">
        <v>-1</v>
      </c>
      <c r="AO477" s="17">
        <v>-1</v>
      </c>
      <c r="AP477" s="17">
        <v>-1</v>
      </c>
      <c r="AQ477" s="17">
        <v>-1</v>
      </c>
      <c r="AR477" s="17">
        <v>0.68067708720912057</v>
      </c>
      <c r="AS477" s="17">
        <v>8.168125046509445</v>
      </c>
      <c r="AT477" s="17">
        <v>14.618562560462282</v>
      </c>
      <c r="AU477" s="17">
        <v>-1</v>
      </c>
      <c r="AV477" s="17">
        <v>-1</v>
      </c>
      <c r="AW477" s="17">
        <v>-1</v>
      </c>
      <c r="AX477" s="17">
        <v>-1</v>
      </c>
      <c r="AY477" s="17">
        <v>0.13613541744182411</v>
      </c>
      <c r="AZ477" s="17">
        <v>-0.81522393574541985</v>
      </c>
      <c r="BA477" s="17">
        <v>1.3280444485659328</v>
      </c>
      <c r="BB477" s="17">
        <v>-0.32952708596886876</v>
      </c>
      <c r="BC477" s="17">
        <v>0.509014265456048</v>
      </c>
      <c r="BD477" s="17">
        <v>-11.04066294059214</v>
      </c>
      <c r="BE477" s="17">
        <v>18.091944991874207</v>
      </c>
      <c r="BF477" s="17">
        <v>-1</v>
      </c>
      <c r="BG477" s="22">
        <v>931.26264042736739</v>
      </c>
    </row>
    <row r="478" spans="1:59" x14ac:dyDescent="0.25">
      <c r="A478">
        <v>1410</v>
      </c>
      <c r="B478" t="s">
        <v>510</v>
      </c>
      <c r="C478" s="49">
        <v>0</v>
      </c>
      <c r="D478" s="22">
        <v>1585.724326171875</v>
      </c>
      <c r="E478" s="17">
        <v>93.233568030450925</v>
      </c>
      <c r="F478" s="17">
        <v>50.888692833010516</v>
      </c>
      <c r="G478" s="17">
        <v>0.71641849306598115</v>
      </c>
      <c r="H478" s="17">
        <v>6.2535177432711864</v>
      </c>
      <c r="I478" s="17">
        <v>77.177652715307204</v>
      </c>
      <c r="J478" s="17">
        <v>13.134946744570275</v>
      </c>
      <c r="K478" s="17">
        <v>-1</v>
      </c>
      <c r="L478" s="17">
        <v>-1</v>
      </c>
      <c r="M478" s="17">
        <v>-1</v>
      </c>
      <c r="N478" s="17">
        <v>0.16666666666666666</v>
      </c>
      <c r="O478" s="17">
        <v>-1</v>
      </c>
      <c r="P478" s="17">
        <v>-1</v>
      </c>
      <c r="Q478" s="17">
        <v>4.5066288596296831</v>
      </c>
      <c r="R478" s="17">
        <v>-1</v>
      </c>
      <c r="S478" s="17">
        <v>1.133015393151191</v>
      </c>
      <c r="T478" s="17">
        <v>0.11912461475939519</v>
      </c>
      <c r="U478" s="17">
        <v>0.64229185598713279</v>
      </c>
      <c r="V478" s="17">
        <v>0.778406435903088</v>
      </c>
      <c r="W478" s="17">
        <v>2.7191632716009102</v>
      </c>
      <c r="X478" s="17">
        <v>3.4254946682234944</v>
      </c>
      <c r="Y478" s="17">
        <v>0</v>
      </c>
      <c r="Z478" s="17">
        <v>46.555704329315546</v>
      </c>
      <c r="AA478" s="17">
        <v>1.2958570225236248</v>
      </c>
      <c r="AB478" s="17">
        <v>2.4535469225439326</v>
      </c>
      <c r="AC478" s="17">
        <v>33.673217308656596</v>
      </c>
      <c r="AD478" s="17">
        <v>0.80286481998391601</v>
      </c>
      <c r="AE478" s="17">
        <v>8.0286481998391598E-2</v>
      </c>
      <c r="AF478" s="17">
        <v>72.356288400709857</v>
      </c>
      <c r="AG478" s="17">
        <v>46.457440641010983</v>
      </c>
      <c r="AH478" s="17">
        <v>-1</v>
      </c>
      <c r="AI478" s="17">
        <v>-1</v>
      </c>
      <c r="AJ478" s="17">
        <v>-1</v>
      </c>
      <c r="AK478" s="17">
        <v>-1</v>
      </c>
      <c r="AL478" s="17">
        <v>-1</v>
      </c>
      <c r="AM478" s="17">
        <v>-1</v>
      </c>
      <c r="AN478" s="17">
        <v>-1</v>
      </c>
      <c r="AO478" s="17">
        <v>-1</v>
      </c>
      <c r="AP478" s="17">
        <v>-1</v>
      </c>
      <c r="AQ478" s="17">
        <v>-1</v>
      </c>
      <c r="AR478" s="17">
        <v>0.40143240999195801</v>
      </c>
      <c r="AS478" s="17">
        <v>4.8171889199034963</v>
      </c>
      <c r="AT478" s="17">
        <v>10.262345595874546</v>
      </c>
      <c r="AU478" s="17">
        <v>-1</v>
      </c>
      <c r="AV478" s="17">
        <v>-1</v>
      </c>
      <c r="AW478" s="17">
        <v>-1</v>
      </c>
      <c r="AX478" s="17">
        <v>-1</v>
      </c>
      <c r="AY478" s="17">
        <v>8.0286481998391598E-2</v>
      </c>
      <c r="AZ478" s="17">
        <v>-0.32988415463404469</v>
      </c>
      <c r="BA478" s="17">
        <v>0.84270466745455774</v>
      </c>
      <c r="BB478" s="17">
        <v>-0.13964070546119822</v>
      </c>
      <c r="BC478" s="17">
        <v>0.31912788494837757</v>
      </c>
      <c r="BD478" s="17">
        <v>-4.4436293349806117</v>
      </c>
      <c r="BE478" s="17">
        <v>11.494911386262672</v>
      </c>
      <c r="BF478" s="17">
        <v>-1</v>
      </c>
      <c r="BG478" s="22">
        <v>1829.3931876318609</v>
      </c>
    </row>
    <row r="479" spans="1:59" x14ac:dyDescent="0.25">
      <c r="A479">
        <v>1413</v>
      </c>
      <c r="B479" t="s">
        <v>511</v>
      </c>
      <c r="C479" s="49">
        <v>0</v>
      </c>
      <c r="D479" s="22">
        <v>1567.0074707031251</v>
      </c>
      <c r="E479" s="17">
        <v>100.68253542908235</v>
      </c>
      <c r="F479" s="17">
        <v>63.379015589637177</v>
      </c>
      <c r="G479" s="17">
        <v>0.80729771766066361</v>
      </c>
      <c r="H479" s="17">
        <v>6.9419389376738252</v>
      </c>
      <c r="I479" s="17">
        <v>83.829363366124312</v>
      </c>
      <c r="J479" s="17">
        <v>14.927083721830254</v>
      </c>
      <c r="K479" s="17">
        <v>-1</v>
      </c>
      <c r="L479" s="17">
        <v>-1</v>
      </c>
      <c r="M479" s="17">
        <v>-1</v>
      </c>
      <c r="N479" s="17">
        <v>0.16666666666666666</v>
      </c>
      <c r="O479" s="17">
        <v>-1</v>
      </c>
      <c r="P479" s="17">
        <v>-1</v>
      </c>
      <c r="Q479" s="17">
        <v>4.9362094605816145</v>
      </c>
      <c r="R479" s="17">
        <v>-1</v>
      </c>
      <c r="S479" s="17">
        <v>1.3513195548929615</v>
      </c>
      <c r="T479" s="17">
        <v>0.14206959792820789</v>
      </c>
      <c r="U479" s="17">
        <v>0.77476477807778743</v>
      </c>
      <c r="V479" s="17">
        <v>0.96946160118644853</v>
      </c>
      <c r="W479" s="17">
        <v>3.2166427499894712</v>
      </c>
      <c r="X479" s="17">
        <v>4.1655667143599873</v>
      </c>
      <c r="Y479" s="17">
        <v>0</v>
      </c>
      <c r="Z479" s="17">
        <v>50.858352646997602</v>
      </c>
      <c r="AA479" s="17">
        <v>1.535249374806978</v>
      </c>
      <c r="AB479" s="17">
        <v>2.8354849890712881</v>
      </c>
      <c r="AC479" s="17">
        <v>38.064496111945793</v>
      </c>
      <c r="AD479" s="17">
        <v>0.96845597259723426</v>
      </c>
      <c r="AE479" s="17">
        <v>9.6845597259723429E-2</v>
      </c>
      <c r="AF479" s="17">
        <v>78.894508225497987</v>
      </c>
      <c r="AG479" s="17">
        <v>57.860139271081565</v>
      </c>
      <c r="AH479" s="17">
        <v>-1</v>
      </c>
      <c r="AI479" s="17">
        <v>-1</v>
      </c>
      <c r="AJ479" s="17">
        <v>-1</v>
      </c>
      <c r="AK479" s="17">
        <v>-1</v>
      </c>
      <c r="AL479" s="17">
        <v>-1</v>
      </c>
      <c r="AM479" s="17">
        <v>-1</v>
      </c>
      <c r="AN479" s="17">
        <v>-1</v>
      </c>
      <c r="AO479" s="17">
        <v>-1</v>
      </c>
      <c r="AP479" s="17">
        <v>-1</v>
      </c>
      <c r="AQ479" s="17">
        <v>-1</v>
      </c>
      <c r="AR479" s="17">
        <v>0.48422798629861713</v>
      </c>
      <c r="AS479" s="17">
        <v>5.8107358355834053</v>
      </c>
      <c r="AT479" s="17">
        <v>11.553956586258426</v>
      </c>
      <c r="AU479" s="17">
        <v>-1</v>
      </c>
      <c r="AV479" s="17">
        <v>-1</v>
      </c>
      <c r="AW479" s="17">
        <v>-1</v>
      </c>
      <c r="AX479" s="17">
        <v>-1</v>
      </c>
      <c r="AY479" s="17">
        <v>9.6845597259723429E-2</v>
      </c>
      <c r="AZ479" s="17">
        <v>-0.47378658200390961</v>
      </c>
      <c r="BA479" s="17">
        <v>0.98660709482442255</v>
      </c>
      <c r="BB479" s="17">
        <v>-0.19594169734972638</v>
      </c>
      <c r="BC479" s="17">
        <v>0.37542887683690579</v>
      </c>
      <c r="BD479" s="17">
        <v>-6.3996386839653798</v>
      </c>
      <c r="BE479" s="17">
        <v>13.450920735247442</v>
      </c>
      <c r="BF479" s="17">
        <v>-1</v>
      </c>
      <c r="BG479" s="22">
        <v>369.90560156343815</v>
      </c>
    </row>
    <row r="480" spans="1:59" x14ac:dyDescent="0.25">
      <c r="A480">
        <v>1414</v>
      </c>
      <c r="B480" t="s">
        <v>512</v>
      </c>
      <c r="C480" s="49">
        <v>0</v>
      </c>
      <c r="D480" s="22">
        <v>1496.2047558593749</v>
      </c>
      <c r="E480" s="17">
        <v>116.75866105381938</v>
      </c>
      <c r="F480" s="17">
        <v>90.335234751763366</v>
      </c>
      <c r="G480" s="17">
        <v>1.0034303831803475</v>
      </c>
      <c r="H480" s="17">
        <v>8.4276677658039674</v>
      </c>
      <c r="I480" s="17">
        <v>98.184874716809432</v>
      </c>
      <c r="J480" s="17">
        <v>18.794817011743863</v>
      </c>
      <c r="K480" s="17">
        <v>-1</v>
      </c>
      <c r="L480" s="17">
        <v>-1</v>
      </c>
      <c r="M480" s="17">
        <v>-1</v>
      </c>
      <c r="N480" s="17">
        <v>0.16666666666666666</v>
      </c>
      <c r="O480" s="17">
        <v>-1</v>
      </c>
      <c r="P480" s="17">
        <v>-1</v>
      </c>
      <c r="Q480" s="17">
        <v>5.8633167141483433</v>
      </c>
      <c r="R480" s="17">
        <v>-1</v>
      </c>
      <c r="S480" s="17">
        <v>1.8224566858204503</v>
      </c>
      <c r="T480" s="17">
        <v>0.19158873422447903</v>
      </c>
      <c r="U480" s="17">
        <v>1.0606636447846867</v>
      </c>
      <c r="V480" s="17">
        <v>1.3817908105899561</v>
      </c>
      <c r="W480" s="17">
        <v>4.2902872113375654</v>
      </c>
      <c r="X480" s="17">
        <v>5.7627667755701255</v>
      </c>
      <c r="Y480" s="17">
        <v>0</v>
      </c>
      <c r="Z480" s="17">
        <v>60.144192035531979</v>
      </c>
      <c r="AA480" s="17">
        <v>2.0518983709638898</v>
      </c>
      <c r="AB480" s="17">
        <v>3.6597716330819772</v>
      </c>
      <c r="AC480" s="17">
        <v>47.541615008706188</v>
      </c>
      <c r="AD480" s="17">
        <v>1.3258295559808579</v>
      </c>
      <c r="AE480" s="17">
        <v>0.13258295559808583</v>
      </c>
      <c r="AF480" s="17">
        <v>93.005087268272575</v>
      </c>
      <c r="AG480" s="17">
        <v>82.469082474633566</v>
      </c>
      <c r="AH480" s="17">
        <v>-1</v>
      </c>
      <c r="AI480" s="17">
        <v>-1</v>
      </c>
      <c r="AJ480" s="17">
        <v>-1</v>
      </c>
      <c r="AK480" s="17">
        <v>-1</v>
      </c>
      <c r="AL480" s="17">
        <v>-1</v>
      </c>
      <c r="AM480" s="17">
        <v>-1</v>
      </c>
      <c r="AN480" s="17">
        <v>-1</v>
      </c>
      <c r="AO480" s="17">
        <v>-1</v>
      </c>
      <c r="AP480" s="17">
        <v>-1</v>
      </c>
      <c r="AQ480" s="17">
        <v>-1</v>
      </c>
      <c r="AR480" s="17">
        <v>0.66291477799042897</v>
      </c>
      <c r="AS480" s="17">
        <v>7.9549773358851485</v>
      </c>
      <c r="AT480" s="17">
        <v>14.341470536650695</v>
      </c>
      <c r="AU480" s="17">
        <v>-1</v>
      </c>
      <c r="AV480" s="17">
        <v>-1</v>
      </c>
      <c r="AW480" s="17">
        <v>-1</v>
      </c>
      <c r="AX480" s="17">
        <v>-1</v>
      </c>
      <c r="AY480" s="17">
        <v>0.13258295559808583</v>
      </c>
      <c r="AZ480" s="17">
        <v>-0.78435224517590507</v>
      </c>
      <c r="BA480" s="17">
        <v>1.2971727579964181</v>
      </c>
      <c r="BB480" s="17">
        <v>-0.31744871570015853</v>
      </c>
      <c r="BC480" s="17">
        <v>0.49693589518733783</v>
      </c>
      <c r="BD480" s="17">
        <v>-10.621036138761129</v>
      </c>
      <c r="BE480" s="17">
        <v>17.672318190043192</v>
      </c>
      <c r="BF480" s="17">
        <v>-1</v>
      </c>
      <c r="BG480" s="22">
        <v>433.2691411771616</v>
      </c>
    </row>
    <row r="481" spans="1:59" x14ac:dyDescent="0.25">
      <c r="A481">
        <v>1418</v>
      </c>
      <c r="B481" t="s">
        <v>513</v>
      </c>
      <c r="C481" s="49">
        <v>0</v>
      </c>
      <c r="D481" s="22">
        <v>1595.6616796875001</v>
      </c>
      <c r="E481" s="17">
        <v>98.423928751236303</v>
      </c>
      <c r="F481" s="17">
        <v>59.591815985064798</v>
      </c>
      <c r="G481" s="17">
        <v>0.77974216364055438</v>
      </c>
      <c r="H481" s="17">
        <v>6.733202260005692</v>
      </c>
      <c r="I481" s="17">
        <v>81.812493471137856</v>
      </c>
      <c r="J481" s="17">
        <v>14.383688600353697</v>
      </c>
      <c r="K481" s="17">
        <v>-1</v>
      </c>
      <c r="L481" s="17">
        <v>-1</v>
      </c>
      <c r="M481" s="17">
        <v>-1</v>
      </c>
      <c r="N481" s="17">
        <v>0.16666666666666666</v>
      </c>
      <c r="O481" s="17">
        <v>-1</v>
      </c>
      <c r="P481" s="17">
        <v>-1</v>
      </c>
      <c r="Q481" s="17">
        <v>4.8059560224793865</v>
      </c>
      <c r="R481" s="17">
        <v>-1</v>
      </c>
      <c r="S481" s="17">
        <v>1.285127395480083</v>
      </c>
      <c r="T481" s="17">
        <v>0.13511243333950704</v>
      </c>
      <c r="U481" s="17">
        <v>0.73459756959695766</v>
      </c>
      <c r="V481" s="17">
        <v>0.91153162927849507</v>
      </c>
      <c r="W481" s="17">
        <v>3.065801645196045</v>
      </c>
      <c r="X481" s="17">
        <v>3.9411689453754994</v>
      </c>
      <c r="Y481" s="17">
        <v>0</v>
      </c>
      <c r="Z481" s="17">
        <v>49.55374360487383</v>
      </c>
      <c r="AA481" s="17">
        <v>1.4626630502122702</v>
      </c>
      <c r="AB481" s="17">
        <v>2.719677277556698</v>
      </c>
      <c r="AC481" s="17">
        <v>36.733013357542141</v>
      </c>
      <c r="AD481" s="17">
        <v>0.91824696199619704</v>
      </c>
      <c r="AE481" s="17">
        <v>9.1824696199619707E-2</v>
      </c>
      <c r="AF481" s="17">
        <v>76.91204996420862</v>
      </c>
      <c r="AG481" s="17">
        <v>54.402718947819686</v>
      </c>
      <c r="AH481" s="17">
        <v>-1</v>
      </c>
      <c r="AI481" s="17">
        <v>-1</v>
      </c>
      <c r="AJ481" s="17">
        <v>-1</v>
      </c>
      <c r="AK481" s="17">
        <v>-1</v>
      </c>
      <c r="AL481" s="17">
        <v>-1</v>
      </c>
      <c r="AM481" s="17">
        <v>-1</v>
      </c>
      <c r="AN481" s="17">
        <v>-1</v>
      </c>
      <c r="AO481" s="17">
        <v>-1</v>
      </c>
      <c r="AP481" s="17">
        <v>-1</v>
      </c>
      <c r="AQ481" s="17">
        <v>-1</v>
      </c>
      <c r="AR481" s="17">
        <v>0.45912348099809852</v>
      </c>
      <c r="AS481" s="17">
        <v>5.5094817719771827</v>
      </c>
      <c r="AT481" s="17">
        <v>11.162326303570337</v>
      </c>
      <c r="AU481" s="17">
        <v>-1</v>
      </c>
      <c r="AV481" s="17">
        <v>-1</v>
      </c>
      <c r="AW481" s="17">
        <v>-1</v>
      </c>
      <c r="AX481" s="17">
        <v>-1</v>
      </c>
      <c r="AY481" s="17">
        <v>9.1824696199619707E-2</v>
      </c>
      <c r="AZ481" s="17">
        <v>-0.43015382513675665</v>
      </c>
      <c r="BA481" s="17">
        <v>0.9429743379572697</v>
      </c>
      <c r="BB481" s="17">
        <v>-0.17887063374537376</v>
      </c>
      <c r="BC481" s="17">
        <v>0.35835781323255311</v>
      </c>
      <c r="BD481" s="17">
        <v>-5.8065557046576721</v>
      </c>
      <c r="BE481" s="17">
        <v>12.857837755939734</v>
      </c>
      <c r="BF481" s="17">
        <v>-1</v>
      </c>
      <c r="BG481" s="22">
        <v>2445.5162680592821</v>
      </c>
    </row>
    <row r="482" spans="1:59" x14ac:dyDescent="0.25">
      <c r="A482">
        <v>1421</v>
      </c>
      <c r="B482" t="s">
        <v>514</v>
      </c>
      <c r="C482" s="49">
        <v>0</v>
      </c>
      <c r="D482" s="22">
        <v>1568.7388281249998</v>
      </c>
      <c r="E482" s="17">
        <v>77.31023559938069</v>
      </c>
      <c r="F482" s="17">
        <v>24.18867512831919</v>
      </c>
      <c r="G482" s="17">
        <v>0.52214994188868735</v>
      </c>
      <c r="H482" s="17">
        <v>4.7819098083134328</v>
      </c>
      <c r="I482" s="17">
        <v>62.958581230619146</v>
      </c>
      <c r="J482" s="17">
        <v>9.3039737621718039</v>
      </c>
      <c r="K482" s="17">
        <v>-1</v>
      </c>
      <c r="L482" s="17">
        <v>-1</v>
      </c>
      <c r="M482" s="17">
        <v>-1</v>
      </c>
      <c r="N482" s="17">
        <v>0.16666666666666666</v>
      </c>
      <c r="O482" s="17">
        <v>-1</v>
      </c>
      <c r="P482" s="17">
        <v>-1</v>
      </c>
      <c r="Q482" s="17">
        <v>3.58833316187253</v>
      </c>
      <c r="R482" s="17">
        <v>-1</v>
      </c>
      <c r="S482" s="17">
        <v>0.66635611643869175</v>
      </c>
      <c r="T482" s="17">
        <v>7.0076125878984402E-2</v>
      </c>
      <c r="U482" s="17">
        <v>0.35911027340263751</v>
      </c>
      <c r="V482" s="17">
        <v>0.36999614939291281</v>
      </c>
      <c r="W482" s="17">
        <v>1.6557231076028951</v>
      </c>
      <c r="X482" s="17">
        <v>1.8434749622789059</v>
      </c>
      <c r="Y482" s="17">
        <v>0</v>
      </c>
      <c r="Z482" s="17">
        <v>37.358120848278425</v>
      </c>
      <c r="AA482" s="17">
        <v>0.78411844147357745</v>
      </c>
      <c r="AB482" s="17">
        <v>1.6370945908405252</v>
      </c>
      <c r="AC482" s="17">
        <v>24.286172307609473</v>
      </c>
      <c r="AD482" s="17">
        <v>0.44888784175329688</v>
      </c>
      <c r="AE482" s="17">
        <v>4.4888784175329689E-2</v>
      </c>
      <c r="AF482" s="17">
        <v>58.379821300499074</v>
      </c>
      <c r="AG482" s="17">
        <v>22.082389552549799</v>
      </c>
      <c r="AH482" s="17">
        <v>-1</v>
      </c>
      <c r="AI482" s="17">
        <v>-1</v>
      </c>
      <c r="AJ482" s="17">
        <v>-1</v>
      </c>
      <c r="AK482" s="17">
        <v>-1</v>
      </c>
      <c r="AL482" s="17">
        <v>-1</v>
      </c>
      <c r="AM482" s="17">
        <v>-1</v>
      </c>
      <c r="AN482" s="17">
        <v>-1</v>
      </c>
      <c r="AO482" s="17">
        <v>-1</v>
      </c>
      <c r="AP482" s="17">
        <v>-1</v>
      </c>
      <c r="AQ482" s="17">
        <v>-1</v>
      </c>
      <c r="AR482" s="17">
        <v>0.22444392087664844</v>
      </c>
      <c r="AS482" s="17">
        <v>2.6933270505197808</v>
      </c>
      <c r="AT482" s="17">
        <v>7.5013251656757154</v>
      </c>
      <c r="AU482" s="17">
        <v>-1</v>
      </c>
      <c r="AV482" s="17">
        <v>-1</v>
      </c>
      <c r="AW482" s="17">
        <v>-1</v>
      </c>
      <c r="AX482" s="17">
        <v>-1</v>
      </c>
      <c r="AY482" s="17">
        <v>4.4888784175329689E-2</v>
      </c>
      <c r="AZ482" s="17">
        <v>-2.2270217557438965E-2</v>
      </c>
      <c r="BA482" s="17">
        <v>0.53509073037795196</v>
      </c>
      <c r="BB482" s="17">
        <v>-1.928853286278763E-2</v>
      </c>
      <c r="BC482" s="17">
        <v>0.19877571234996705</v>
      </c>
      <c r="BD482" s="17">
        <v>-0.26235353722532873</v>
      </c>
      <c r="BE482" s="17">
        <v>7.3136355885073847</v>
      </c>
      <c r="BF482" s="17">
        <v>-1</v>
      </c>
      <c r="BG482" s="22">
        <v>1122.5903408532413</v>
      </c>
    </row>
    <row r="483" spans="1:59" x14ac:dyDescent="0.25">
      <c r="A483">
        <v>1422</v>
      </c>
      <c r="B483" t="s">
        <v>515</v>
      </c>
      <c r="C483" s="49">
        <v>0</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25">
      <c r="A484">
        <v>1425</v>
      </c>
      <c r="B484" t="s">
        <v>516</v>
      </c>
      <c r="C484" s="49">
        <v>0</v>
      </c>
      <c r="D484" s="22">
        <v>1646.3907128906249</v>
      </c>
      <c r="E484" s="17">
        <v>143.63322064861427</v>
      </c>
      <c r="F484" s="17">
        <v>135.39811465413175</v>
      </c>
      <c r="G484" s="17">
        <v>1.3313065848868098</v>
      </c>
      <c r="H484" s="17">
        <v>10.911369925474137</v>
      </c>
      <c r="I484" s="17">
        <v>122.18307268523645</v>
      </c>
      <c r="J484" s="17">
        <v>25.260530904686618</v>
      </c>
      <c r="K484" s="17">
        <v>-1</v>
      </c>
      <c r="L484" s="17">
        <v>-1</v>
      </c>
      <c r="M484" s="17">
        <v>-1</v>
      </c>
      <c r="N484" s="17">
        <v>0.16666666666666666</v>
      </c>
      <c r="O484" s="17">
        <v>-1</v>
      </c>
      <c r="P484" s="17">
        <v>-1</v>
      </c>
      <c r="Q484" s="17">
        <v>7.413167699289124</v>
      </c>
      <c r="R484" s="17">
        <v>-1</v>
      </c>
      <c r="S484" s="17">
        <v>2.6100595696240272</v>
      </c>
      <c r="T484" s="17">
        <v>0.27437018359491322</v>
      </c>
      <c r="U484" s="17">
        <v>1.5386025655639621</v>
      </c>
      <c r="V484" s="17">
        <v>2.0710841247537961</v>
      </c>
      <c r="W484" s="17">
        <v>6.0851053617831123</v>
      </c>
      <c r="X484" s="17">
        <v>8.432816091666087</v>
      </c>
      <c r="Y484" s="17">
        <v>0</v>
      </c>
      <c r="Z484" s="17">
        <v>75.667387727089832</v>
      </c>
      <c r="AA484" s="17">
        <v>2.9155837240719085</v>
      </c>
      <c r="AB484" s="17">
        <v>5.0377367631610781</v>
      </c>
      <c r="AC484" s="17">
        <v>63.384573848616967</v>
      </c>
      <c r="AD484" s="17">
        <v>1.9232532069549526</v>
      </c>
      <c r="AE484" s="17">
        <v>0.19232532069549527</v>
      </c>
      <c r="AF484" s="17">
        <v>116.59383036807731</v>
      </c>
      <c r="AG484" s="17">
        <v>123.60800649940767</v>
      </c>
      <c r="AH484" s="17">
        <v>-1</v>
      </c>
      <c r="AI484" s="17">
        <v>-1</v>
      </c>
      <c r="AJ484" s="17">
        <v>-1</v>
      </c>
      <c r="AK484" s="17">
        <v>-1</v>
      </c>
      <c r="AL484" s="17">
        <v>-1</v>
      </c>
      <c r="AM484" s="17">
        <v>-1</v>
      </c>
      <c r="AN484" s="17">
        <v>-1</v>
      </c>
      <c r="AO484" s="17">
        <v>-1</v>
      </c>
      <c r="AP484" s="17">
        <v>-1</v>
      </c>
      <c r="AQ484" s="17">
        <v>-1</v>
      </c>
      <c r="AR484" s="17">
        <v>0.9616266034774763</v>
      </c>
      <c r="AS484" s="17">
        <v>11.539519241729717</v>
      </c>
      <c r="AT484" s="17">
        <v>19.00137501424863</v>
      </c>
      <c r="AU484" s="17">
        <v>-1</v>
      </c>
      <c r="AV484" s="17">
        <v>-1</v>
      </c>
      <c r="AW484" s="17">
        <v>-1</v>
      </c>
      <c r="AX484" s="17">
        <v>-1</v>
      </c>
      <c r="AY484" s="17">
        <v>0.19232532069549527</v>
      </c>
      <c r="AZ484" s="17">
        <v>-1.303526803638545</v>
      </c>
      <c r="BA484" s="17">
        <v>1.8163473164590582</v>
      </c>
      <c r="BB484" s="17">
        <v>-0.52057275703135086</v>
      </c>
      <c r="BC484" s="17">
        <v>0.70005993651852993</v>
      </c>
      <c r="BD484" s="17">
        <v>-17.677972624605456</v>
      </c>
      <c r="BE484" s="17">
        <v>24.729254675887532</v>
      </c>
      <c r="BF484" s="17">
        <v>-1</v>
      </c>
      <c r="BG484" s="22">
        <v>3650.5491143300505</v>
      </c>
    </row>
    <row r="485" spans="1:59" x14ac:dyDescent="0.25">
      <c r="A485">
        <v>1432</v>
      </c>
      <c r="B485" t="s">
        <v>517</v>
      </c>
      <c r="C485" s="49">
        <v>0</v>
      </c>
      <c r="D485" s="22">
        <v>1509.8533593750001</v>
      </c>
      <c r="E485" s="17">
        <v>93.256405592194113</v>
      </c>
      <c r="F485" s="17">
        <v>50.926986532241806</v>
      </c>
      <c r="G485" s="17">
        <v>0.71669711690627824</v>
      </c>
      <c r="H485" s="17">
        <v>6.2556283527947807</v>
      </c>
      <c r="I485" s="17">
        <v>77.198045991926165</v>
      </c>
      <c r="J485" s="17">
        <v>13.14044120261797</v>
      </c>
      <c r="K485" s="17">
        <v>-1</v>
      </c>
      <c r="L485" s="17">
        <v>-1</v>
      </c>
      <c r="M485" s="17">
        <v>-1</v>
      </c>
      <c r="N485" s="17">
        <v>0.16666666666666666</v>
      </c>
      <c r="O485" s="17">
        <v>-1</v>
      </c>
      <c r="P485" s="17">
        <v>-1</v>
      </c>
      <c r="Q485" s="17">
        <v>4.5079458976797779</v>
      </c>
      <c r="R485" s="17">
        <v>-1</v>
      </c>
      <c r="S485" s="17">
        <v>1.1336846852162215</v>
      </c>
      <c r="T485" s="17">
        <v>0.11919496108282124</v>
      </c>
      <c r="U485" s="17">
        <v>0.6426980006747981</v>
      </c>
      <c r="V485" s="17">
        <v>0.77899218610174192</v>
      </c>
      <c r="W485" s="17">
        <v>2.7206884787465015</v>
      </c>
      <c r="X485" s="17">
        <v>3.4277636325166068</v>
      </c>
      <c r="Y485" s="17">
        <v>0</v>
      </c>
      <c r="Z485" s="17">
        <v>46.568895687440204</v>
      </c>
      <c r="AA485" s="17">
        <v>1.2965909682282499</v>
      </c>
      <c r="AB485" s="17">
        <v>2.4547178948021808</v>
      </c>
      <c r="AC485" s="17">
        <v>33.686680396281346</v>
      </c>
      <c r="AD485" s="17">
        <v>0.80337250084349765</v>
      </c>
      <c r="AE485" s="17">
        <v>8.0337250084349762E-2</v>
      </c>
      <c r="AF485" s="17">
        <v>72.376333729269973</v>
      </c>
      <c r="AG485" s="17">
        <v>46.492399826635967</v>
      </c>
      <c r="AH485" s="17">
        <v>-1</v>
      </c>
      <c r="AI485" s="17">
        <v>-1</v>
      </c>
      <c r="AJ485" s="17">
        <v>-1</v>
      </c>
      <c r="AK485" s="17">
        <v>-1</v>
      </c>
      <c r="AL485" s="17">
        <v>-1</v>
      </c>
      <c r="AM485" s="17">
        <v>-1</v>
      </c>
      <c r="AN485" s="17">
        <v>-1</v>
      </c>
      <c r="AO485" s="17">
        <v>-1</v>
      </c>
      <c r="AP485" s="17">
        <v>-1</v>
      </c>
      <c r="AQ485" s="17">
        <v>-1</v>
      </c>
      <c r="AR485" s="17">
        <v>0.40168625042174883</v>
      </c>
      <c r="AS485" s="17">
        <v>4.8202350050609857</v>
      </c>
      <c r="AT485" s="17">
        <v>10.266305506579283</v>
      </c>
      <c r="AU485" s="17">
        <v>-1</v>
      </c>
      <c r="AV485" s="17">
        <v>-1</v>
      </c>
      <c r="AW485" s="17">
        <v>-1</v>
      </c>
      <c r="AX485" s="17">
        <v>-1</v>
      </c>
      <c r="AY485" s="17">
        <v>8.0337250084349762E-2</v>
      </c>
      <c r="AZ485" s="17">
        <v>-0.33032534069302238</v>
      </c>
      <c r="BA485" s="17">
        <v>0.84314585351353544</v>
      </c>
      <c r="BB485" s="17">
        <v>-0.13981331695345595</v>
      </c>
      <c r="BC485" s="17">
        <v>0.31930049644063535</v>
      </c>
      <c r="BD485" s="17">
        <v>-4.4496262043300341</v>
      </c>
      <c r="BE485" s="17">
        <v>11.500908255612092</v>
      </c>
      <c r="BF485" s="17">
        <v>-1</v>
      </c>
      <c r="BG485" s="22">
        <v>106.27613253137019</v>
      </c>
    </row>
    <row r="486" spans="1:59" x14ac:dyDescent="0.25">
      <c r="A486">
        <v>1444</v>
      </c>
      <c r="B486" t="s">
        <v>2926</v>
      </c>
      <c r="C486" s="49">
        <v>0</v>
      </c>
      <c r="D486" s="22">
        <v>1489.5714257812499</v>
      </c>
      <c r="E486" s="17">
        <v>80.421324761431151</v>
      </c>
      <c r="F486" s="17">
        <v>29.405305256918307</v>
      </c>
      <c r="G486" s="17">
        <v>0.56010599076923573</v>
      </c>
      <c r="H486" s="17">
        <v>5.0694315012161795</v>
      </c>
      <c r="I486" s="17">
        <v>65.736693122833188</v>
      </c>
      <c r="J486" s="17">
        <v>10.052466489887024</v>
      </c>
      <c r="K486" s="17">
        <v>-1</v>
      </c>
      <c r="L486" s="17">
        <v>-1</v>
      </c>
      <c r="M486" s="17">
        <v>-1</v>
      </c>
      <c r="N486" s="17">
        <v>0.16666666666666666</v>
      </c>
      <c r="O486" s="17">
        <v>-1</v>
      </c>
      <c r="P486" s="17">
        <v>-1</v>
      </c>
      <c r="Q486" s="17">
        <v>3.7677491104635012</v>
      </c>
      <c r="R486" s="17">
        <v>-1</v>
      </c>
      <c r="S486" s="17">
        <v>0.75753166806617123</v>
      </c>
      <c r="T486" s="17">
        <v>7.9659184125827898E-2</v>
      </c>
      <c r="U486" s="17">
        <v>0.41443808598738713</v>
      </c>
      <c r="V486" s="17">
        <v>0.44979105548634335</v>
      </c>
      <c r="W486" s="17">
        <v>1.8634972769248761</v>
      </c>
      <c r="X486" s="17">
        <v>2.1525688270600516</v>
      </c>
      <c r="Y486" s="17">
        <v>0</v>
      </c>
      <c r="Z486" s="17">
        <v>39.155138049845803</v>
      </c>
      <c r="AA486" s="17">
        <v>0.8841015549455653</v>
      </c>
      <c r="AB486" s="17">
        <v>1.7966124563054851</v>
      </c>
      <c r="AC486" s="17">
        <v>26.120206363788174</v>
      </c>
      <c r="AD486" s="17">
        <v>0.51804760748423384</v>
      </c>
      <c r="AE486" s="17">
        <v>5.1804760748423391E-2</v>
      </c>
      <c r="AF486" s="17">
        <v>61.110533323717064</v>
      </c>
      <c r="AG486" s="17">
        <v>26.844769386922252</v>
      </c>
      <c r="AH486" s="17">
        <v>-1</v>
      </c>
      <c r="AI486" s="17">
        <v>-1</v>
      </c>
      <c r="AJ486" s="17">
        <v>-1</v>
      </c>
      <c r="AK486" s="17">
        <v>-1</v>
      </c>
      <c r="AL486" s="17">
        <v>-1</v>
      </c>
      <c r="AM486" s="17">
        <v>-1</v>
      </c>
      <c r="AN486" s="17">
        <v>-1</v>
      </c>
      <c r="AO486" s="17">
        <v>-1</v>
      </c>
      <c r="AP486" s="17">
        <v>-1</v>
      </c>
      <c r="AQ486" s="17">
        <v>-1</v>
      </c>
      <c r="AR486" s="17">
        <v>0.25902380374211692</v>
      </c>
      <c r="AS486" s="17">
        <v>3.1082856449054028</v>
      </c>
      <c r="AT486" s="17">
        <v>8.0407713383770236</v>
      </c>
      <c r="AU486" s="17">
        <v>-1</v>
      </c>
      <c r="AV486" s="17">
        <v>-1</v>
      </c>
      <c r="AW486" s="17">
        <v>-1</v>
      </c>
      <c r="AX486" s="17">
        <v>-1</v>
      </c>
      <c r="AY486" s="17">
        <v>5.1804760748423391E-2</v>
      </c>
      <c r="AZ486" s="17">
        <v>-8.2371605874078879E-2</v>
      </c>
      <c r="BA486" s="17">
        <v>0.59519211869459188</v>
      </c>
      <c r="BB486" s="17">
        <v>-4.280285321130621E-2</v>
      </c>
      <c r="BC486" s="17">
        <v>0.22229003269848563</v>
      </c>
      <c r="BD486" s="17">
        <v>-1.0792881753892587</v>
      </c>
      <c r="BE486" s="17">
        <v>8.1305702266713133</v>
      </c>
      <c r="BF486" s="17">
        <v>-1</v>
      </c>
      <c r="BG486" s="22">
        <v>666.92914505005717</v>
      </c>
    </row>
    <row r="487" spans="1:59" x14ac:dyDescent="0.25">
      <c r="A487">
        <v>1446</v>
      </c>
      <c r="B487" t="s">
        <v>518</v>
      </c>
      <c r="C487" s="49">
        <v>0</v>
      </c>
      <c r="D487" s="22">
        <v>1472.6524316406249</v>
      </c>
      <c r="E487" s="17">
        <v>42.064628610650786</v>
      </c>
      <c r="F487" s="17">
        <v>-34.910658173009821</v>
      </c>
      <c r="G487" s="17">
        <v>9.2144914065208416E-2</v>
      </c>
      <c r="H487" s="17">
        <v>1.5245693526302322</v>
      </c>
      <c r="I487" s="17">
        <v>31.485282066426045</v>
      </c>
      <c r="J487" s="17">
        <v>0.82428091480067245</v>
      </c>
      <c r="K487" s="17">
        <v>-1</v>
      </c>
      <c r="L487" s="17">
        <v>-1</v>
      </c>
      <c r="M487" s="17">
        <v>-1</v>
      </c>
      <c r="N487" s="17">
        <v>0.16666666666666666</v>
      </c>
      <c r="O487" s="17">
        <v>-1</v>
      </c>
      <c r="P487" s="17">
        <v>-1</v>
      </c>
      <c r="Q487" s="17">
        <v>1.5557253894293375</v>
      </c>
      <c r="R487" s="17">
        <v>-1</v>
      </c>
      <c r="S487" s="17">
        <v>-0.36657399011113656</v>
      </c>
      <c r="T487" s="17">
        <v>-3.8490580867453619E-2</v>
      </c>
      <c r="U487" s="17">
        <v>-0.26769990024823404</v>
      </c>
      <c r="V487" s="17">
        <v>-0.53400233903936889</v>
      </c>
      <c r="W487" s="17">
        <v>-0.69815565732001506</v>
      </c>
      <c r="X487" s="17">
        <v>-1.6582571685751482</v>
      </c>
      <c r="Y487" s="17">
        <v>0</v>
      </c>
      <c r="Z487" s="17">
        <v>16.999667991630989</v>
      </c>
      <c r="AA487" s="17">
        <v>-0.3485927536696371</v>
      </c>
      <c r="AB487" s="17">
        <v>-0.17008729981076132</v>
      </c>
      <c r="AC487" s="17">
        <v>3.5083545785230044</v>
      </c>
      <c r="AD487" s="17">
        <v>-0.3346248753102925</v>
      </c>
      <c r="AE487" s="17">
        <v>-3.3462487531029254E-2</v>
      </c>
      <c r="AF487" s="17">
        <v>27.443516438600639</v>
      </c>
      <c r="AG487" s="17">
        <v>-31.87073079541079</v>
      </c>
      <c r="AH487" s="17">
        <v>-1</v>
      </c>
      <c r="AI487" s="17">
        <v>-1</v>
      </c>
      <c r="AJ487" s="17">
        <v>-1</v>
      </c>
      <c r="AK487" s="17">
        <v>-1</v>
      </c>
      <c r="AL487" s="17">
        <v>-1</v>
      </c>
      <c r="AM487" s="17">
        <v>-1</v>
      </c>
      <c r="AN487" s="17">
        <v>-1</v>
      </c>
      <c r="AO487" s="17">
        <v>-1</v>
      </c>
      <c r="AP487" s="17">
        <v>-1</v>
      </c>
      <c r="AQ487" s="17">
        <v>-1</v>
      </c>
      <c r="AR487" s="17">
        <v>-0.16731243765514625</v>
      </c>
      <c r="AS487" s="17">
        <v>-2.007749251861755</v>
      </c>
      <c r="AT487" s="17">
        <v>1.3899259725797179</v>
      </c>
      <c r="AU487" s="17">
        <v>-1</v>
      </c>
      <c r="AV487" s="17">
        <v>-1</v>
      </c>
      <c r="AW487" s="17">
        <v>-1</v>
      </c>
      <c r="AX487" s="17">
        <v>-1</v>
      </c>
      <c r="AY487" s="17">
        <v>-3.3462487531029254E-2</v>
      </c>
      <c r="AZ487" s="17">
        <v>0.65861991504461148</v>
      </c>
      <c r="BA487" s="17">
        <v>-0.14579940222409876</v>
      </c>
      <c r="BB487" s="17">
        <v>0.24710579093883284</v>
      </c>
      <c r="BC487" s="17">
        <v>-6.7618611451653279E-2</v>
      </c>
      <c r="BD487" s="17">
        <v>8.9927194267488169</v>
      </c>
      <c r="BE487" s="17">
        <v>-1.9414373754667711</v>
      </c>
      <c r="BF487" s="17">
        <v>-1</v>
      </c>
      <c r="BG487" s="22">
        <v>74.497418587401398</v>
      </c>
    </row>
    <row r="488" spans="1:59" x14ac:dyDescent="0.25">
      <c r="A488">
        <v>1448</v>
      </c>
      <c r="B488" t="s">
        <v>2927</v>
      </c>
      <c r="C488" s="49">
        <v>0</v>
      </c>
      <c r="D488" s="22">
        <v>1450</v>
      </c>
      <c r="E488" s="17">
        <v>42.510834345099084</v>
      </c>
      <c r="F488" s="17">
        <v>-34.162466733731819</v>
      </c>
      <c r="G488" s="17">
        <v>9.7588733186206644E-2</v>
      </c>
      <c r="H488" s="17">
        <v>1.5658069454695622</v>
      </c>
      <c r="I488" s="17">
        <v>31.883730774475264</v>
      </c>
      <c r="J488" s="17">
        <v>0.93163294809285269</v>
      </c>
      <c r="K488" s="17">
        <v>-1</v>
      </c>
      <c r="L488" s="17">
        <v>-1</v>
      </c>
      <c r="M488" s="17">
        <v>-1</v>
      </c>
      <c r="N488" s="17">
        <v>0.16666666666666666</v>
      </c>
      <c r="O488" s="17">
        <v>-1</v>
      </c>
      <c r="P488" s="17">
        <v>-1</v>
      </c>
      <c r="Q488" s="17">
        <v>1.5814579933319561</v>
      </c>
      <c r="R488" s="17">
        <v>-1</v>
      </c>
      <c r="S488" s="17">
        <v>-0.35349720193228051</v>
      </c>
      <c r="T488" s="17">
        <v>-3.7116137603193253E-2</v>
      </c>
      <c r="U488" s="17">
        <v>-0.25976454836216811</v>
      </c>
      <c r="V488" s="17">
        <v>-0.52255781179374472</v>
      </c>
      <c r="W488" s="17">
        <v>-0.66835579592337224</v>
      </c>
      <c r="X488" s="17">
        <v>-1.6139256024373154</v>
      </c>
      <c r="Y488" s="17">
        <v>0</v>
      </c>
      <c r="Z488" s="17">
        <v>17.257403896478259</v>
      </c>
      <c r="AA488" s="17">
        <v>-0.33425274724250115</v>
      </c>
      <c r="AB488" s="17">
        <v>-0.1472085642265627</v>
      </c>
      <c r="AC488" s="17">
        <v>3.7713995992259974</v>
      </c>
      <c r="AD488" s="17">
        <v>-0.32470568545271017</v>
      </c>
      <c r="AE488" s="17">
        <v>-3.2470568545271014E-2</v>
      </c>
      <c r="AF488" s="17">
        <v>27.835166854393844</v>
      </c>
      <c r="AG488" s="17">
        <v>-31.187689879181502</v>
      </c>
      <c r="AH488" s="17">
        <v>-1</v>
      </c>
      <c r="AI488" s="17">
        <v>-1</v>
      </c>
      <c r="AJ488" s="17">
        <v>-1</v>
      </c>
      <c r="AK488" s="17">
        <v>-1</v>
      </c>
      <c r="AL488" s="17">
        <v>-1</v>
      </c>
      <c r="AM488" s="17">
        <v>-1</v>
      </c>
      <c r="AN488" s="17">
        <v>-1</v>
      </c>
      <c r="AO488" s="17">
        <v>-1</v>
      </c>
      <c r="AP488" s="17">
        <v>-1</v>
      </c>
      <c r="AQ488" s="17">
        <v>-1</v>
      </c>
      <c r="AR488" s="17">
        <v>-0.16235284272635508</v>
      </c>
      <c r="AS488" s="17">
        <v>-1.948234112716261</v>
      </c>
      <c r="AT488" s="17">
        <v>1.4672956534688604</v>
      </c>
      <c r="AU488" s="17">
        <v>-1</v>
      </c>
      <c r="AV488" s="17">
        <v>-1</v>
      </c>
      <c r="AW488" s="17">
        <v>-1</v>
      </c>
      <c r="AX488" s="17">
        <v>-1</v>
      </c>
      <c r="AY488" s="17">
        <v>-3.2470568545271014E-2</v>
      </c>
      <c r="AZ488" s="17">
        <v>0.64999991647873501</v>
      </c>
      <c r="BA488" s="17">
        <v>-0.13717940365822218</v>
      </c>
      <c r="BB488" s="17">
        <v>0.24373326638725484</v>
      </c>
      <c r="BC488" s="17">
        <v>-6.4246086900075286E-2</v>
      </c>
      <c r="BD488" s="17">
        <v>8.8755511614786737</v>
      </c>
      <c r="BE488" s="17">
        <v>-1.8242691101966289</v>
      </c>
      <c r="BF488" s="17">
        <v>-1</v>
      </c>
      <c r="BG488" s="22">
        <v>412.07192261909978</v>
      </c>
    </row>
    <row r="489" spans="1:59" x14ac:dyDescent="0.25">
      <c r="A489">
        <v>1450</v>
      </c>
      <c r="B489" t="s">
        <v>519</v>
      </c>
      <c r="C489" s="49">
        <v>0</v>
      </c>
      <c r="D489" s="22">
        <v>1509.2852148437501</v>
      </c>
      <c r="E489" s="17">
        <v>90.563138402364004</v>
      </c>
      <c r="F489" s="17">
        <v>46.410954353474118</v>
      </c>
      <c r="G489" s="17">
        <v>0.68383859830368243</v>
      </c>
      <c r="H489" s="17">
        <v>6.0067210725710911</v>
      </c>
      <c r="I489" s="17">
        <v>74.793036935854758</v>
      </c>
      <c r="J489" s="17">
        <v>12.492471697284596</v>
      </c>
      <c r="K489" s="17">
        <v>-1</v>
      </c>
      <c r="L489" s="17">
        <v>-1</v>
      </c>
      <c r="M489" s="17">
        <v>-1</v>
      </c>
      <c r="N489" s="17">
        <v>0.16666666666666666</v>
      </c>
      <c r="O489" s="17">
        <v>-1</v>
      </c>
      <c r="P489" s="17">
        <v>-1</v>
      </c>
      <c r="Q489" s="17">
        <v>4.3526256665637302</v>
      </c>
      <c r="R489" s="17">
        <v>-1</v>
      </c>
      <c r="S489" s="17">
        <v>1.0547540892344887</v>
      </c>
      <c r="T489" s="17">
        <v>0.11089891586840384</v>
      </c>
      <c r="U489" s="17">
        <v>0.59480076129726622</v>
      </c>
      <c r="V489" s="17">
        <v>0.70991380509019619</v>
      </c>
      <c r="W489" s="17">
        <v>2.5408185605342299</v>
      </c>
      <c r="X489" s="17">
        <v>3.1601813418039288</v>
      </c>
      <c r="Y489" s="17">
        <v>0</v>
      </c>
      <c r="Z489" s="17">
        <v>45.013219454312932</v>
      </c>
      <c r="AA489" s="17">
        <v>1.2100356735951354</v>
      </c>
      <c r="AB489" s="17">
        <v>2.3166234169938513</v>
      </c>
      <c r="AC489" s="17">
        <v>32.098958704215924</v>
      </c>
      <c r="AD489" s="17">
        <v>0.7435009516215827</v>
      </c>
      <c r="AE489" s="17">
        <v>7.4350095162158278E-2</v>
      </c>
      <c r="AF489" s="17">
        <v>70.012358698686029</v>
      </c>
      <c r="AG489" s="17">
        <v>42.369611733680671</v>
      </c>
      <c r="AH489" s="17">
        <v>-1</v>
      </c>
      <c r="AI489" s="17">
        <v>-1</v>
      </c>
      <c r="AJ489" s="17">
        <v>-1</v>
      </c>
      <c r="AK489" s="17">
        <v>-1</v>
      </c>
      <c r="AL489" s="17">
        <v>-1</v>
      </c>
      <c r="AM489" s="17">
        <v>-1</v>
      </c>
      <c r="AN489" s="17">
        <v>-1</v>
      </c>
      <c r="AO489" s="17">
        <v>-1</v>
      </c>
      <c r="AP489" s="17">
        <v>-1</v>
      </c>
      <c r="AQ489" s="17">
        <v>-1</v>
      </c>
      <c r="AR489" s="17">
        <v>0.37175047581079135</v>
      </c>
      <c r="AS489" s="17">
        <v>4.4610057097294966</v>
      </c>
      <c r="AT489" s="17">
        <v>9.7993074226483436</v>
      </c>
      <c r="AU489" s="17">
        <v>-1</v>
      </c>
      <c r="AV489" s="17">
        <v>-1</v>
      </c>
      <c r="AW489" s="17">
        <v>-1</v>
      </c>
      <c r="AX489" s="17">
        <v>-1</v>
      </c>
      <c r="AY489" s="17">
        <v>7.4350095162158278E-2</v>
      </c>
      <c r="AZ489" s="17">
        <v>-0.2782956209437622</v>
      </c>
      <c r="BA489" s="17">
        <v>0.79111613376427536</v>
      </c>
      <c r="BB489" s="17">
        <v>-0.11945699021800486</v>
      </c>
      <c r="BC489" s="17">
        <v>0.29894416970518428</v>
      </c>
      <c r="BD489" s="17">
        <v>-3.7424065964700883</v>
      </c>
      <c r="BE489" s="17">
        <v>10.793688647752147</v>
      </c>
      <c r="BF489" s="17">
        <v>-1</v>
      </c>
      <c r="BG489" s="22">
        <v>96.895497258387195</v>
      </c>
    </row>
    <row r="490" spans="1:59" x14ac:dyDescent="0.25">
      <c r="A490">
        <v>1452</v>
      </c>
      <c r="B490" t="s">
        <v>520</v>
      </c>
      <c r="C490" s="49">
        <v>0</v>
      </c>
      <c r="D490" s="22">
        <v>1461.7903125</v>
      </c>
      <c r="E490" s="17">
        <v>9.9226451154621245</v>
      </c>
      <c r="F490" s="17">
        <v>-88.805879672681385</v>
      </c>
      <c r="G490" s="17">
        <v>-0.29999514785995157</v>
      </c>
      <c r="H490" s="17">
        <v>-1.4459393748335234</v>
      </c>
      <c r="I490" s="17">
        <v>2.7834281701914847</v>
      </c>
      <c r="J490" s="17">
        <v>-6.9087153599300715</v>
      </c>
      <c r="K490" s="17">
        <v>-1</v>
      </c>
      <c r="L490" s="17">
        <v>-1</v>
      </c>
      <c r="M490" s="17">
        <v>-1</v>
      </c>
      <c r="N490" s="17">
        <v>0.16666666666666666</v>
      </c>
      <c r="O490" s="17">
        <v>-1</v>
      </c>
      <c r="P490" s="17">
        <v>-1</v>
      </c>
      <c r="Q490" s="17">
        <v>-0.29789697817385807</v>
      </c>
      <c r="R490" s="17">
        <v>-1</v>
      </c>
      <c r="S490" s="17">
        <v>-1.3085473386485635</v>
      </c>
      <c r="T490" s="17">
        <v>-0.13749722579448842</v>
      </c>
      <c r="U490" s="17">
        <v>-0.83931503125008633</v>
      </c>
      <c r="V490" s="17">
        <v>-1.3583974049026664</v>
      </c>
      <c r="W490" s="17">
        <v>-2.8447588477834294</v>
      </c>
      <c r="X490" s="17">
        <v>-4.8516371659879463</v>
      </c>
      <c r="Y490" s="17">
        <v>0</v>
      </c>
      <c r="Z490" s="17">
        <v>-1.566079958607915</v>
      </c>
      <c r="AA490" s="17">
        <v>-1.3815607644276946</v>
      </c>
      <c r="AB490" s="17">
        <v>-1.8181341193957135</v>
      </c>
      <c r="AC490" s="17">
        <v>-15.439830218745017</v>
      </c>
      <c r="AD490" s="17">
        <v>-1.0491437890626081</v>
      </c>
      <c r="AE490" s="17">
        <v>-0.10491437890626079</v>
      </c>
      <c r="AF490" s="17">
        <v>-0.76862927905483502</v>
      </c>
      <c r="AG490" s="17">
        <v>-81.072899573284005</v>
      </c>
      <c r="AH490" s="17">
        <v>-1</v>
      </c>
      <c r="AI490" s="17">
        <v>-1</v>
      </c>
      <c r="AJ490" s="17">
        <v>-1</v>
      </c>
      <c r="AK490" s="17">
        <v>-1</v>
      </c>
      <c r="AL490" s="17">
        <v>-1</v>
      </c>
      <c r="AM490" s="17">
        <v>-1</v>
      </c>
      <c r="AN490" s="17">
        <v>-1</v>
      </c>
      <c r="AO490" s="17">
        <v>-1</v>
      </c>
      <c r="AP490" s="17">
        <v>-1</v>
      </c>
      <c r="AQ490" s="17">
        <v>-1</v>
      </c>
      <c r="AR490" s="17">
        <v>-0.52457189453130404</v>
      </c>
      <c r="AS490" s="17">
        <v>-6.2948627343756476</v>
      </c>
      <c r="AT490" s="17">
        <v>-4.1833215546883409</v>
      </c>
      <c r="AU490" s="17">
        <v>-1</v>
      </c>
      <c r="AV490" s="17">
        <v>-1</v>
      </c>
      <c r="AW490" s="17">
        <v>-1</v>
      </c>
      <c r="AX490" s="17">
        <v>-1</v>
      </c>
      <c r="AY490" s="17">
        <v>-0.10491437890626079</v>
      </c>
      <c r="AZ490" s="17">
        <v>1.2795528843967889</v>
      </c>
      <c r="BA490" s="17">
        <v>-0.76673237157627638</v>
      </c>
      <c r="BB490" s="17">
        <v>0.49004222161462013</v>
      </c>
      <c r="BC490" s="17">
        <v>-0.31055504212744045</v>
      </c>
      <c r="BD490" s="17">
        <v>17.432818147419013</v>
      </c>
      <c r="BE490" s="17">
        <v>-10.381536096136974</v>
      </c>
      <c r="BF490" s="17">
        <v>-1</v>
      </c>
      <c r="BG490" s="22">
        <v>8.7151010927623531</v>
      </c>
    </row>
    <row r="491" spans="1:59" x14ac:dyDescent="0.25">
      <c r="A491">
        <v>1458</v>
      </c>
      <c r="B491" t="s">
        <v>521</v>
      </c>
      <c r="C491" s="49">
        <v>0</v>
      </c>
      <c r="D491" s="22">
        <v>1547.9056738281249</v>
      </c>
      <c r="E491" s="17">
        <v>56.81519112246972</v>
      </c>
      <c r="F491" s="17">
        <v>-10.177124415261648</v>
      </c>
      <c r="G491" s="17">
        <v>0.27210538531868511</v>
      </c>
      <c r="H491" s="17">
        <v>2.8877918395970612</v>
      </c>
      <c r="I491" s="17">
        <v>44.657104215014854</v>
      </c>
      <c r="J491" s="17">
        <v>4.3730987707725468</v>
      </c>
      <c r="K491" s="17">
        <v>-1</v>
      </c>
      <c r="L491" s="17">
        <v>-1</v>
      </c>
      <c r="M491" s="17">
        <v>-1</v>
      </c>
      <c r="N491" s="17">
        <v>0.16666666666666666</v>
      </c>
      <c r="O491" s="17">
        <v>-1</v>
      </c>
      <c r="P491" s="17">
        <v>-1</v>
      </c>
      <c r="Q491" s="17">
        <v>2.4063876583191712</v>
      </c>
      <c r="R491" s="17">
        <v>-1</v>
      </c>
      <c r="S491" s="17">
        <v>6.5715347731022833E-2</v>
      </c>
      <c r="T491" s="17">
        <v>6.9454360261614265E-3</v>
      </c>
      <c r="U491" s="17">
        <v>-5.3749344039037139E-3</v>
      </c>
      <c r="V491" s="17">
        <v>-0.15567189296493988</v>
      </c>
      <c r="W491" s="17">
        <v>0.28696103760145109</v>
      </c>
      <c r="X491" s="17">
        <v>-0.19275485186589164</v>
      </c>
      <c r="Y491" s="17">
        <v>0</v>
      </c>
      <c r="Z491" s="17">
        <v>25.519839926871597</v>
      </c>
      <c r="AA491" s="17">
        <v>0.12545575107422205</v>
      </c>
      <c r="AB491" s="17">
        <v>0.58623247237539311</v>
      </c>
      <c r="AC491" s="17">
        <v>12.204033996672075</v>
      </c>
      <c r="AD491" s="17">
        <v>-6.7186680048796354E-3</v>
      </c>
      <c r="AE491" s="17">
        <v>-6.7186680048796424E-4</v>
      </c>
      <c r="AF491" s="17">
        <v>40.390602266801466</v>
      </c>
      <c r="AG491" s="17">
        <v>-9.2909274555290455</v>
      </c>
      <c r="AH491" s="17">
        <v>-1</v>
      </c>
      <c r="AI491" s="17">
        <v>-1</v>
      </c>
      <c r="AJ491" s="17">
        <v>-1</v>
      </c>
      <c r="AK491" s="17">
        <v>-1</v>
      </c>
      <c r="AL491" s="17">
        <v>-1</v>
      </c>
      <c r="AM491" s="17">
        <v>-1</v>
      </c>
      <c r="AN491" s="17">
        <v>-1</v>
      </c>
      <c r="AO491" s="17">
        <v>-1</v>
      </c>
      <c r="AP491" s="17">
        <v>-1</v>
      </c>
      <c r="AQ491" s="17">
        <v>-1</v>
      </c>
      <c r="AR491" s="17">
        <v>-3.3593340024398177E-3</v>
      </c>
      <c r="AS491" s="17">
        <v>-4.0312008029278035E-2</v>
      </c>
      <c r="AT491" s="17">
        <v>3.9475943895619388</v>
      </c>
      <c r="AU491" s="17">
        <v>-1</v>
      </c>
      <c r="AV491" s="17">
        <v>-1</v>
      </c>
      <c r="AW491" s="17">
        <v>-1</v>
      </c>
      <c r="AX491" s="17">
        <v>-1</v>
      </c>
      <c r="AY491" s="17">
        <v>-6.7186680048796424E-4</v>
      </c>
      <c r="AZ491" s="17">
        <v>0.37366206291175619</v>
      </c>
      <c r="BA491" s="17">
        <v>0.13915844990875667</v>
      </c>
      <c r="BB491" s="17">
        <v>0.13561768045499242</v>
      </c>
      <c r="BC491" s="17">
        <v>4.3869499032187079E-2</v>
      </c>
      <c r="BD491" s="17">
        <v>5.1193989204457564</v>
      </c>
      <c r="BE491" s="17">
        <v>1.9318831308362929</v>
      </c>
      <c r="BF491" s="17">
        <v>-1</v>
      </c>
      <c r="BG491" s="22">
        <v>382.17394433920339</v>
      </c>
    </row>
    <row r="492" spans="1:59" x14ac:dyDescent="0.25">
      <c r="A492">
        <v>1466</v>
      </c>
      <c r="B492" t="s">
        <v>522</v>
      </c>
      <c r="C492" s="49">
        <v>0</v>
      </c>
      <c r="D492" s="22">
        <v>1569.0258203124999</v>
      </c>
      <c r="E492" s="17">
        <v>94.646160982830253</v>
      </c>
      <c r="F492" s="17">
        <v>53.257308636349315</v>
      </c>
      <c r="G492" s="17">
        <v>0.73365247266478195</v>
      </c>
      <c r="H492" s="17">
        <v>6.3840672376427676</v>
      </c>
      <c r="I492" s="17">
        <v>78.439057025968708</v>
      </c>
      <c r="J492" s="17">
        <v>13.47480056971132</v>
      </c>
      <c r="K492" s="17">
        <v>-1</v>
      </c>
      <c r="L492" s="17">
        <v>-1</v>
      </c>
      <c r="M492" s="17">
        <v>-1</v>
      </c>
      <c r="N492" s="17">
        <v>0.16666666666666666</v>
      </c>
      <c r="O492" s="17">
        <v>-1</v>
      </c>
      <c r="P492" s="17">
        <v>-1</v>
      </c>
      <c r="Q492" s="17">
        <v>4.5880928393881479</v>
      </c>
      <c r="R492" s="17">
        <v>-1</v>
      </c>
      <c r="S492" s="17">
        <v>1.1744137378946731</v>
      </c>
      <c r="T492" s="17">
        <v>0.12347581134574109</v>
      </c>
      <c r="U492" s="17">
        <v>0.66741350119137077</v>
      </c>
      <c r="V492" s="17">
        <v>0.81463738786624562</v>
      </c>
      <c r="W492" s="17">
        <v>2.8135033280836561</v>
      </c>
      <c r="X492" s="17">
        <v>3.5658390274721907</v>
      </c>
      <c r="Y492" s="17">
        <v>0</v>
      </c>
      <c r="Z492" s="17">
        <v>47.37164167537523</v>
      </c>
      <c r="AA492" s="17">
        <v>1.3412544489845193</v>
      </c>
      <c r="AB492" s="17">
        <v>2.5259761589936791</v>
      </c>
      <c r="AC492" s="17">
        <v>34.505962192276129</v>
      </c>
      <c r="AD492" s="17">
        <v>0.83426687648921338</v>
      </c>
      <c r="AE492" s="17">
        <v>8.3426687648921347E-2</v>
      </c>
      <c r="AF492" s="17">
        <v>73.596170756390364</v>
      </c>
      <c r="AG492" s="17">
        <v>48.619803672147675</v>
      </c>
      <c r="AH492" s="17">
        <v>-1</v>
      </c>
      <c r="AI492" s="17">
        <v>-1</v>
      </c>
      <c r="AJ492" s="17">
        <v>-1</v>
      </c>
      <c r="AK492" s="17">
        <v>-1</v>
      </c>
      <c r="AL492" s="17">
        <v>-1</v>
      </c>
      <c r="AM492" s="17">
        <v>-1</v>
      </c>
      <c r="AN492" s="17">
        <v>-1</v>
      </c>
      <c r="AO492" s="17">
        <v>-1</v>
      </c>
      <c r="AP492" s="17">
        <v>-1</v>
      </c>
      <c r="AQ492" s="17">
        <v>-1</v>
      </c>
      <c r="AR492" s="17">
        <v>0.41713343824460669</v>
      </c>
      <c r="AS492" s="17">
        <v>5.0056012589352807</v>
      </c>
      <c r="AT492" s="17">
        <v>10.507281636615865</v>
      </c>
      <c r="AU492" s="17">
        <v>-1</v>
      </c>
      <c r="AV492" s="17">
        <v>-1</v>
      </c>
      <c r="AW492" s="17">
        <v>-1</v>
      </c>
      <c r="AX492" s="17">
        <v>-1</v>
      </c>
      <c r="AY492" s="17">
        <v>8.3426687648921347E-2</v>
      </c>
      <c r="AZ492" s="17">
        <v>-0.35717324637718967</v>
      </c>
      <c r="BA492" s="17">
        <v>0.86999375919770272</v>
      </c>
      <c r="BB492" s="17">
        <v>-0.15031740467299931</v>
      </c>
      <c r="BC492" s="17">
        <v>0.32980458416017872</v>
      </c>
      <c r="BD492" s="17">
        <v>-4.8145592737626757</v>
      </c>
      <c r="BE492" s="17">
        <v>11.865841325044736</v>
      </c>
      <c r="BF492" s="17">
        <v>-1</v>
      </c>
      <c r="BG492" s="22">
        <v>1009.2099217074176</v>
      </c>
    </row>
    <row r="493" spans="1:59" x14ac:dyDescent="0.25">
      <c r="A493">
        <v>1468</v>
      </c>
      <c r="B493" t="s">
        <v>523</v>
      </c>
      <c r="C493" s="49">
        <v>0</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25">
      <c r="A494">
        <v>1474</v>
      </c>
      <c r="B494" t="s">
        <v>2928</v>
      </c>
      <c r="C494" s="49">
        <v>0</v>
      </c>
      <c r="D494" s="22">
        <v>1447.5315820312499</v>
      </c>
      <c r="E494" s="17">
        <v>13.410974654370222</v>
      </c>
      <c r="F494" s="17">
        <v>-82.956698237085121</v>
      </c>
      <c r="G494" s="17">
        <v>-0.25743667409284426</v>
      </c>
      <c r="H494" s="17">
        <v>-1.1235537528899613</v>
      </c>
      <c r="I494" s="17">
        <v>5.8984047173808207</v>
      </c>
      <c r="J494" s="17">
        <v>-6.0694628808959914</v>
      </c>
      <c r="K494" s="17">
        <v>-1</v>
      </c>
      <c r="L494" s="17">
        <v>-1</v>
      </c>
      <c r="M494" s="17">
        <v>-1</v>
      </c>
      <c r="N494" s="17">
        <v>0.16666666666666666</v>
      </c>
      <c r="O494" s="17">
        <v>-1</v>
      </c>
      <c r="P494" s="17">
        <v>-1</v>
      </c>
      <c r="Q494" s="17">
        <v>-9.6725645363644475E-2</v>
      </c>
      <c r="R494" s="17">
        <v>-1</v>
      </c>
      <c r="S494" s="17">
        <v>-1.2063161413405581</v>
      </c>
      <c r="T494" s="17">
        <v>-0.12675215761601527</v>
      </c>
      <c r="U494" s="17">
        <v>-0.7772783511970629</v>
      </c>
      <c r="V494" s="17">
        <v>-1.2689268325463743</v>
      </c>
      <c r="W494" s="17">
        <v>-2.6117906702368012</v>
      </c>
      <c r="X494" s="17">
        <v>-4.5050636019886738</v>
      </c>
      <c r="Y494" s="17">
        <v>0</v>
      </c>
      <c r="Z494" s="17">
        <v>0.44883760229604164</v>
      </c>
      <c r="AA494" s="17">
        <v>-1.2694540294710963</v>
      </c>
      <c r="AB494" s="17">
        <v>-1.6392736454264485</v>
      </c>
      <c r="AC494" s="17">
        <v>-13.38340726193236</v>
      </c>
      <c r="AD494" s="17">
        <v>-0.97159793899632851</v>
      </c>
      <c r="AE494" s="17">
        <v>-9.7159793899632863E-2</v>
      </c>
      <c r="AF494" s="17">
        <v>2.2931998478753357</v>
      </c>
      <c r="AG494" s="17">
        <v>-75.733049319428673</v>
      </c>
      <c r="AH494" s="17">
        <v>-1</v>
      </c>
      <c r="AI494" s="17">
        <v>-1</v>
      </c>
      <c r="AJ494" s="17">
        <v>-1</v>
      </c>
      <c r="AK494" s="17">
        <v>-1</v>
      </c>
      <c r="AL494" s="17">
        <v>-1</v>
      </c>
      <c r="AM494" s="17">
        <v>-1</v>
      </c>
      <c r="AN494" s="17">
        <v>-1</v>
      </c>
      <c r="AO494" s="17">
        <v>-1</v>
      </c>
      <c r="AP494" s="17">
        <v>-1</v>
      </c>
      <c r="AQ494" s="17">
        <v>-1</v>
      </c>
      <c r="AR494" s="17">
        <v>-0.48579896949816426</v>
      </c>
      <c r="AS494" s="17">
        <v>-5.8295876339779706</v>
      </c>
      <c r="AT494" s="17">
        <v>-3.5784639241713609</v>
      </c>
      <c r="AU494" s="17">
        <v>-1</v>
      </c>
      <c r="AV494" s="17">
        <v>-1</v>
      </c>
      <c r="AW494" s="17">
        <v>-1</v>
      </c>
      <c r="AX494" s="17">
        <v>-1</v>
      </c>
      <c r="AY494" s="17">
        <v>-9.7159793899632863E-2</v>
      </c>
      <c r="AZ494" s="17">
        <v>1.2121638006149076</v>
      </c>
      <c r="BA494" s="17">
        <v>-0.69934328779439503</v>
      </c>
      <c r="BB494" s="17">
        <v>0.46367663259208514</v>
      </c>
      <c r="BC494" s="17">
        <v>-0.28418945310490545</v>
      </c>
      <c r="BD494" s="17">
        <v>16.516824718356943</v>
      </c>
      <c r="BE494" s="17">
        <v>-9.4655426670749048</v>
      </c>
      <c r="BF494" s="17">
        <v>-1</v>
      </c>
      <c r="BG494" s="22">
        <v>-6.8781178500585209</v>
      </c>
    </row>
    <row r="495" spans="1:59" x14ac:dyDescent="0.25">
      <c r="A495">
        <v>1477</v>
      </c>
      <c r="B495" t="s">
        <v>524</v>
      </c>
      <c r="C495" s="49">
        <v>0</v>
      </c>
      <c r="D495" s="22">
        <v>1643.0811230468751</v>
      </c>
      <c r="E495" s="17">
        <v>120.52427395778966</v>
      </c>
      <c r="F495" s="17">
        <v>96.649360996395387</v>
      </c>
      <c r="G495" s="17">
        <v>1.0493717818364112</v>
      </c>
      <c r="H495" s="17">
        <v>8.7756794557847151</v>
      </c>
      <c r="I495" s="17">
        <v>101.54745722251289</v>
      </c>
      <c r="J495" s="17">
        <v>19.70078072001467</v>
      </c>
      <c r="K495" s="17">
        <v>-1</v>
      </c>
      <c r="L495" s="17">
        <v>-1</v>
      </c>
      <c r="M495" s="17">
        <v>-1</v>
      </c>
      <c r="N495" s="17">
        <v>0.16666666666666666</v>
      </c>
      <c r="O495" s="17">
        <v>-1</v>
      </c>
      <c r="P495" s="17">
        <v>-1</v>
      </c>
      <c r="Q495" s="17">
        <v>6.0804789284086844</v>
      </c>
      <c r="R495" s="17">
        <v>-1</v>
      </c>
      <c r="S495" s="17">
        <v>1.9328141252416855</v>
      </c>
      <c r="T495" s="17">
        <v>0.20318791570535602</v>
      </c>
      <c r="U495" s="17">
        <v>1.1276315502883232</v>
      </c>
      <c r="V495" s="17">
        <v>1.4783732974314716</v>
      </c>
      <c r="W495" s="17">
        <v>4.5417737655174832</v>
      </c>
      <c r="X495" s="17">
        <v>6.1368890797315432</v>
      </c>
      <c r="Y495" s="17">
        <v>0</v>
      </c>
      <c r="Z495" s="17">
        <v>62.319273111774351</v>
      </c>
      <c r="AA495" s="17">
        <v>2.1729163433389087</v>
      </c>
      <c r="AB495" s="17">
        <v>3.852849523595649</v>
      </c>
      <c r="AC495" s="17">
        <v>49.761500697779688</v>
      </c>
      <c r="AD495" s="17">
        <v>1.4095394378604038</v>
      </c>
      <c r="AE495" s="17">
        <v>0.1409539437860404</v>
      </c>
      <c r="AF495" s="17">
        <v>96.310297725461567</v>
      </c>
      <c r="AG495" s="17">
        <v>88.233391378625683</v>
      </c>
      <c r="AH495" s="17">
        <v>-1</v>
      </c>
      <c r="AI495" s="17">
        <v>-1</v>
      </c>
      <c r="AJ495" s="17">
        <v>-1</v>
      </c>
      <c r="AK495" s="17">
        <v>-1</v>
      </c>
      <c r="AL495" s="17">
        <v>-1</v>
      </c>
      <c r="AM495" s="17">
        <v>-1</v>
      </c>
      <c r="AN495" s="17">
        <v>-1</v>
      </c>
      <c r="AO495" s="17">
        <v>-1</v>
      </c>
      <c r="AP495" s="17">
        <v>-1</v>
      </c>
      <c r="AQ495" s="17">
        <v>-1</v>
      </c>
      <c r="AR495" s="17">
        <v>0.7047697189302019</v>
      </c>
      <c r="AS495" s="17">
        <v>8.4572366271624233</v>
      </c>
      <c r="AT495" s="17">
        <v>14.99440761531115</v>
      </c>
      <c r="AU495" s="17">
        <v>-1</v>
      </c>
      <c r="AV495" s="17">
        <v>-1</v>
      </c>
      <c r="AW495" s="17">
        <v>-1</v>
      </c>
      <c r="AX495" s="17">
        <v>-1</v>
      </c>
      <c r="AY495" s="17">
        <v>0.1409539437860404</v>
      </c>
      <c r="AZ495" s="17">
        <v>-0.85709801092004922</v>
      </c>
      <c r="BA495" s="17">
        <v>1.3699185237405622</v>
      </c>
      <c r="BB495" s="17">
        <v>-0.34591007553920411</v>
      </c>
      <c r="BC495" s="17">
        <v>0.52539725502638335</v>
      </c>
      <c r="BD495" s="17">
        <v>-11.609840848280571</v>
      </c>
      <c r="BE495" s="17">
        <v>18.661122899562638</v>
      </c>
      <c r="BF495" s="17">
        <v>-1</v>
      </c>
      <c r="BG495" s="22">
        <v>5009.6233768832089</v>
      </c>
    </row>
    <row r="496" spans="1:59" x14ac:dyDescent="0.25">
      <c r="A496">
        <v>1481</v>
      </c>
      <c r="B496" t="s">
        <v>525</v>
      </c>
      <c r="C496" s="49">
        <v>0</v>
      </c>
      <c r="D496" s="22">
        <v>1595.6904296875</v>
      </c>
      <c r="E496" s="17">
        <v>113.2925151630287</v>
      </c>
      <c r="F496" s="17">
        <v>84.523250542316418</v>
      </c>
      <c r="G496" s="17">
        <v>0.96114255534732762</v>
      </c>
      <c r="H496" s="17">
        <v>8.1073323197728406</v>
      </c>
      <c r="I496" s="17">
        <v>95.089707520441479</v>
      </c>
      <c r="J496" s="17">
        <v>17.960901666563938</v>
      </c>
      <c r="K496" s="17">
        <v>-1</v>
      </c>
      <c r="L496" s="17">
        <v>-1</v>
      </c>
      <c r="M496" s="17">
        <v>-1</v>
      </c>
      <c r="N496" s="17">
        <v>0.16666666666666666</v>
      </c>
      <c r="O496" s="17">
        <v>-1</v>
      </c>
      <c r="P496" s="17">
        <v>-1</v>
      </c>
      <c r="Q496" s="17">
        <v>5.6634247083078417</v>
      </c>
      <c r="R496" s="17">
        <v>-1</v>
      </c>
      <c r="S496" s="17">
        <v>1.7208756165701318</v>
      </c>
      <c r="T496" s="17">
        <v>0.1809119981255328</v>
      </c>
      <c r="U496" s="17">
        <v>0.99902148017675441</v>
      </c>
      <c r="V496" s="17">
        <v>1.29288921650016</v>
      </c>
      <c r="W496" s="17">
        <v>4.0588005692982918</v>
      </c>
      <c r="X496" s="17">
        <v>5.4183972080410268</v>
      </c>
      <c r="Y496" s="17">
        <v>0</v>
      </c>
      <c r="Z496" s="17">
        <v>58.142088121291309</v>
      </c>
      <c r="AA496" s="17">
        <v>1.9405045664607161</v>
      </c>
      <c r="AB496" s="17">
        <v>3.4820486026289825</v>
      </c>
      <c r="AC496" s="17">
        <v>45.498269647558061</v>
      </c>
      <c r="AD496" s="17">
        <v>1.2487768502209431</v>
      </c>
      <c r="AE496" s="17">
        <v>0.1248776850220943</v>
      </c>
      <c r="AF496" s="17">
        <v>89.962729506988879</v>
      </c>
      <c r="AG496" s="17">
        <v>77.163190411284603</v>
      </c>
      <c r="AH496" s="17">
        <v>-1</v>
      </c>
      <c r="AI496" s="17">
        <v>-1</v>
      </c>
      <c r="AJ496" s="17">
        <v>-1</v>
      </c>
      <c r="AK496" s="17">
        <v>-1</v>
      </c>
      <c r="AL496" s="17">
        <v>-1</v>
      </c>
      <c r="AM496" s="17">
        <v>-1</v>
      </c>
      <c r="AN496" s="17">
        <v>-1</v>
      </c>
      <c r="AO496" s="17">
        <v>-1</v>
      </c>
      <c r="AP496" s="17">
        <v>-1</v>
      </c>
      <c r="AQ496" s="17">
        <v>-1</v>
      </c>
      <c r="AR496" s="17">
        <v>0.62438842511047155</v>
      </c>
      <c r="AS496" s="17">
        <v>7.4926611013256581</v>
      </c>
      <c r="AT496" s="17">
        <v>13.740459431723357</v>
      </c>
      <c r="AU496" s="17">
        <v>-1</v>
      </c>
      <c r="AV496" s="17">
        <v>-1</v>
      </c>
      <c r="AW496" s="17">
        <v>-1</v>
      </c>
      <c r="AX496" s="17">
        <v>-1</v>
      </c>
      <c r="AY496" s="17">
        <v>0.1248776850220943</v>
      </c>
      <c r="AZ496" s="17">
        <v>-0.71739171486206521</v>
      </c>
      <c r="BA496" s="17">
        <v>1.2302122276825784</v>
      </c>
      <c r="BB496" s="17">
        <v>-0.29125079574178747</v>
      </c>
      <c r="BC496" s="17">
        <v>0.47073797522896677</v>
      </c>
      <c r="BD496" s="17">
        <v>-9.7108678691862913</v>
      </c>
      <c r="BE496" s="17">
        <v>16.762149920468357</v>
      </c>
      <c r="BF496" s="17">
        <v>-1</v>
      </c>
      <c r="BG496" s="22">
        <v>2424.4588351023367</v>
      </c>
    </row>
    <row r="497" spans="1:59" x14ac:dyDescent="0.25">
      <c r="A497">
        <v>1482</v>
      </c>
      <c r="B497" t="s">
        <v>526</v>
      </c>
      <c r="C497" s="49">
        <v>0</v>
      </c>
      <c r="D497" s="22">
        <v>1549.4950976562502</v>
      </c>
      <c r="E497" s="17">
        <v>63.161187025026749</v>
      </c>
      <c r="F497" s="17">
        <v>0.46375139924793979</v>
      </c>
      <c r="G497" s="17">
        <v>0.34952808782794481</v>
      </c>
      <c r="H497" s="17">
        <v>3.4742782403450634</v>
      </c>
      <c r="I497" s="17">
        <v>50.323893486080216</v>
      </c>
      <c r="J497" s="17">
        <v>5.8998733297003083</v>
      </c>
      <c r="K497" s="17">
        <v>-1</v>
      </c>
      <c r="L497" s="17">
        <v>-1</v>
      </c>
      <c r="M497" s="17">
        <v>-1</v>
      </c>
      <c r="N497" s="17">
        <v>0.16666666666666666</v>
      </c>
      <c r="O497" s="17">
        <v>-1</v>
      </c>
      <c r="P497" s="17">
        <v>-1</v>
      </c>
      <c r="Q497" s="17">
        <v>2.772360092828658</v>
      </c>
      <c r="R497" s="17">
        <v>-1</v>
      </c>
      <c r="S497" s="17">
        <v>0.25169512744907446</v>
      </c>
      <c r="T497" s="17">
        <v>2.6492946624781803E-2</v>
      </c>
      <c r="U497" s="17">
        <v>0.10748267065710167</v>
      </c>
      <c r="V497" s="17">
        <v>7.093659784467749E-3</v>
      </c>
      <c r="W497" s="17">
        <v>0.71077853639195998</v>
      </c>
      <c r="X497" s="17">
        <v>0.43773443893729425</v>
      </c>
      <c r="Y497" s="17">
        <v>0</v>
      </c>
      <c r="Z497" s="17">
        <v>29.185393436901833</v>
      </c>
      <c r="AA497" s="17">
        <v>0.32940118476920138</v>
      </c>
      <c r="AB497" s="17">
        <v>0.91161682103806307</v>
      </c>
      <c r="AC497" s="17">
        <v>15.945094441879379</v>
      </c>
      <c r="AD497" s="17">
        <v>0.13435333832137708</v>
      </c>
      <c r="AE497" s="17">
        <v>1.3435333832137708E-2</v>
      </c>
      <c r="AF497" s="17">
        <v>45.960705342530538</v>
      </c>
      <c r="AG497" s="17">
        <v>0.42336915930313135</v>
      </c>
      <c r="AH497" s="17">
        <v>-1</v>
      </c>
      <c r="AI497" s="17">
        <v>-1</v>
      </c>
      <c r="AJ497" s="17">
        <v>-1</v>
      </c>
      <c r="AK497" s="17">
        <v>-1</v>
      </c>
      <c r="AL497" s="17">
        <v>-1</v>
      </c>
      <c r="AM497" s="17">
        <v>-1</v>
      </c>
      <c r="AN497" s="17">
        <v>-1</v>
      </c>
      <c r="AO497" s="17">
        <v>-1</v>
      </c>
      <c r="AP497" s="17">
        <v>-1</v>
      </c>
      <c r="AQ497" s="17">
        <v>-1</v>
      </c>
      <c r="AR497" s="17">
        <v>6.717666916068854E-2</v>
      </c>
      <c r="AS497" s="17">
        <v>0.80612002992826237</v>
      </c>
      <c r="AT497" s="17">
        <v>5.047956038906741</v>
      </c>
      <c r="AU497" s="17">
        <v>-1</v>
      </c>
      <c r="AV497" s="17">
        <v>-1</v>
      </c>
      <c r="AW497" s="17">
        <v>-1</v>
      </c>
      <c r="AX497" s="17">
        <v>-1</v>
      </c>
      <c r="AY497" s="17">
        <v>1.3435333832137708E-2</v>
      </c>
      <c r="AZ497" s="17">
        <v>0.2510673238577294</v>
      </c>
      <c r="BA497" s="17">
        <v>0.26175318896278349</v>
      </c>
      <c r="BB497" s="17">
        <v>8.7653198304065122E-2</v>
      </c>
      <c r="BC497" s="17">
        <v>9.1833981183114366E-2</v>
      </c>
      <c r="BD497" s="17">
        <v>3.4530166355264882</v>
      </c>
      <c r="BE497" s="17">
        <v>3.5982654157555629</v>
      </c>
      <c r="BF497" s="17">
        <v>-1</v>
      </c>
      <c r="BG497" s="22">
        <v>515.59382135801411</v>
      </c>
    </row>
    <row r="498" spans="1:59" x14ac:dyDescent="0.25">
      <c r="A498">
        <v>1492</v>
      </c>
      <c r="B498" t="s">
        <v>527</v>
      </c>
      <c r="C498" s="49">
        <v>0</v>
      </c>
      <c r="D498" s="22">
        <v>1595.1378320312501</v>
      </c>
      <c r="E498" s="17">
        <v>92.275409459005033</v>
      </c>
      <c r="F498" s="17">
        <v>49.282066146526944</v>
      </c>
      <c r="G498" s="17">
        <v>0.70472872408837106</v>
      </c>
      <c r="H498" s="17">
        <v>6.1649663195794826</v>
      </c>
      <c r="I498" s="17">
        <v>76.322045054032003</v>
      </c>
      <c r="J498" s="17">
        <v>12.904424671634063</v>
      </c>
      <c r="K498" s="17">
        <v>-1</v>
      </c>
      <c r="L498" s="17">
        <v>-1</v>
      </c>
      <c r="M498" s="17">
        <v>-1</v>
      </c>
      <c r="N498" s="17">
        <v>0.16666666666666666</v>
      </c>
      <c r="O498" s="17">
        <v>-1</v>
      </c>
      <c r="P498" s="17">
        <v>-1</v>
      </c>
      <c r="Q498" s="17">
        <v>4.4513720283265155</v>
      </c>
      <c r="R498" s="17">
        <v>-1</v>
      </c>
      <c r="S498" s="17">
        <v>1.1049349905179866</v>
      </c>
      <c r="T498" s="17">
        <v>0.11617320805852567</v>
      </c>
      <c r="U498" s="17">
        <v>0.62525190145478193</v>
      </c>
      <c r="V498" s="17">
        <v>0.75383106398390165</v>
      </c>
      <c r="W498" s="17">
        <v>2.6551726268809448</v>
      </c>
      <c r="X498" s="17">
        <v>3.3302994100695313</v>
      </c>
      <c r="Y498" s="17">
        <v>0</v>
      </c>
      <c r="Z498" s="17">
        <v>46.002255892118498</v>
      </c>
      <c r="AA498" s="17">
        <v>1.2650640519004708</v>
      </c>
      <c r="AB498" s="17">
        <v>2.4044183369802625</v>
      </c>
      <c r="AC498" s="17">
        <v>33.108368357142425</v>
      </c>
      <c r="AD498" s="17">
        <v>0.78156487681847742</v>
      </c>
      <c r="AE498" s="17">
        <v>7.8156487681847742E-2</v>
      </c>
      <c r="AF498" s="17">
        <v>71.515279032314837</v>
      </c>
      <c r="AG498" s="17">
        <v>44.990714738569302</v>
      </c>
      <c r="AH498" s="17">
        <v>-1</v>
      </c>
      <c r="AI498" s="17">
        <v>-1</v>
      </c>
      <c r="AJ498" s="17">
        <v>-1</v>
      </c>
      <c r="AK498" s="17">
        <v>-1</v>
      </c>
      <c r="AL498" s="17">
        <v>-1</v>
      </c>
      <c r="AM498" s="17">
        <v>-1</v>
      </c>
      <c r="AN498" s="17">
        <v>-1</v>
      </c>
      <c r="AO498" s="17">
        <v>-1</v>
      </c>
      <c r="AP498" s="17">
        <v>-1</v>
      </c>
      <c r="AQ498" s="17">
        <v>-1</v>
      </c>
      <c r="AR498" s="17">
        <v>0.39078243840923871</v>
      </c>
      <c r="AS498" s="17">
        <v>4.6893892609108647</v>
      </c>
      <c r="AT498" s="17">
        <v>10.096206039184125</v>
      </c>
      <c r="AU498" s="17">
        <v>-1</v>
      </c>
      <c r="AV498" s="17">
        <v>-1</v>
      </c>
      <c r="AW498" s="17">
        <v>-1</v>
      </c>
      <c r="AX498" s="17">
        <v>-1</v>
      </c>
      <c r="AY498" s="17">
        <v>7.8156487681847742E-2</v>
      </c>
      <c r="AZ498" s="17">
        <v>-0.31137402606754877</v>
      </c>
      <c r="BA498" s="17">
        <v>0.82419453888806182</v>
      </c>
      <c r="BB498" s="17">
        <v>-0.13239872478494907</v>
      </c>
      <c r="BC498" s="17">
        <v>0.31188590427212848</v>
      </c>
      <c r="BD498" s="17">
        <v>-4.1920284051789354</v>
      </c>
      <c r="BE498" s="17">
        <v>11.243310456460994</v>
      </c>
      <c r="BF498" s="17">
        <v>-1</v>
      </c>
      <c r="BG498" s="22">
        <v>702.44106482424718</v>
      </c>
    </row>
    <row r="499" spans="1:59" x14ac:dyDescent="0.25">
      <c r="A499">
        <v>1493</v>
      </c>
      <c r="B499" t="s">
        <v>528</v>
      </c>
      <c r="C499" s="49">
        <v>0</v>
      </c>
      <c r="D499" s="22">
        <v>1542.0658300781249</v>
      </c>
      <c r="E499" s="17">
        <v>56.226511840537313</v>
      </c>
      <c r="F499" s="17">
        <v>-11.164213475797192</v>
      </c>
      <c r="G499" s="17">
        <v>0.26492335406334622</v>
      </c>
      <c r="H499" s="17">
        <v>2.8333870781448289</v>
      </c>
      <c r="I499" s="17">
        <v>44.131430784055205</v>
      </c>
      <c r="J499" s="17">
        <v>4.2314692196629853</v>
      </c>
      <c r="K499" s="17">
        <v>-1</v>
      </c>
      <c r="L499" s="17">
        <v>-1</v>
      </c>
      <c r="M499" s="17">
        <v>-1</v>
      </c>
      <c r="N499" s="17">
        <v>0.16666666666666666</v>
      </c>
      <c r="O499" s="17">
        <v>-1</v>
      </c>
      <c r="P499" s="17">
        <v>-1</v>
      </c>
      <c r="Q499" s="17">
        <v>2.3724386307335577</v>
      </c>
      <c r="R499" s="17">
        <v>-1</v>
      </c>
      <c r="S499" s="17">
        <v>4.8463139431572849E-2</v>
      </c>
      <c r="T499" s="17">
        <v>5.1321328536640537E-3</v>
      </c>
      <c r="U499" s="17">
        <v>-1.5844045151541308E-2</v>
      </c>
      <c r="V499" s="17">
        <v>-0.17077065920858725</v>
      </c>
      <c r="W499" s="17">
        <v>0.24764607668919209</v>
      </c>
      <c r="X499" s="17">
        <v>-0.25124149268243218</v>
      </c>
      <c r="Y499" s="17">
        <v>0</v>
      </c>
      <c r="Z499" s="17">
        <v>25.179808914985827</v>
      </c>
      <c r="AA499" s="17">
        <v>0.1065369787799352</v>
      </c>
      <c r="AB499" s="17">
        <v>0.55604855362347538</v>
      </c>
      <c r="AC499" s="17">
        <v>11.856998667565893</v>
      </c>
      <c r="AD499" s="17">
        <v>-1.9805056439426622E-2</v>
      </c>
      <c r="AE499" s="17">
        <v>-1.9805056439426635E-3</v>
      </c>
      <c r="AF499" s="17">
        <v>39.873897823675605</v>
      </c>
      <c r="AG499" s="17">
        <v>-10.192063422760539</v>
      </c>
      <c r="AH499" s="17">
        <v>-1</v>
      </c>
      <c r="AI499" s="17">
        <v>-1</v>
      </c>
      <c r="AJ499" s="17">
        <v>-1</v>
      </c>
      <c r="AK499" s="17">
        <v>-1</v>
      </c>
      <c r="AL499" s="17">
        <v>-1</v>
      </c>
      <c r="AM499" s="17">
        <v>-1</v>
      </c>
      <c r="AN499" s="17">
        <v>-1</v>
      </c>
      <c r="AO499" s="17">
        <v>-1</v>
      </c>
      <c r="AP499" s="17">
        <v>-1</v>
      </c>
      <c r="AQ499" s="17">
        <v>-1</v>
      </c>
      <c r="AR499" s="17">
        <v>-9.9025282197133108E-3</v>
      </c>
      <c r="AS499" s="17">
        <v>-0.1188303386365599</v>
      </c>
      <c r="AT499" s="17">
        <v>3.8455205597724724</v>
      </c>
      <c r="AU499" s="17">
        <v>-1</v>
      </c>
      <c r="AV499" s="17">
        <v>-1</v>
      </c>
      <c r="AW499" s="17">
        <v>-1</v>
      </c>
      <c r="AX499" s="17">
        <v>-1</v>
      </c>
      <c r="AY499" s="17">
        <v>-1.9805056439426635E-3</v>
      </c>
      <c r="AZ499" s="17">
        <v>0.38503442811072136</v>
      </c>
      <c r="BA499" s="17">
        <v>0.12778608470979147</v>
      </c>
      <c r="BB499" s="17">
        <v>0.14006705252273841</v>
      </c>
      <c r="BC499" s="17">
        <v>3.9420126964441103E-2</v>
      </c>
      <c r="BD499" s="17">
        <v>5.2739790276462504</v>
      </c>
      <c r="BE499" s="17">
        <v>1.777303023635799</v>
      </c>
      <c r="BF499" s="17">
        <v>-1</v>
      </c>
      <c r="BG499" s="22">
        <v>234.40865406256287</v>
      </c>
    </row>
    <row r="500" spans="1:59" x14ac:dyDescent="0.25">
      <c r="A500">
        <v>1495</v>
      </c>
      <c r="B500" t="s">
        <v>109</v>
      </c>
      <c r="C500" s="49">
        <v>0</v>
      </c>
      <c r="D500" s="22">
        <v>1525.52421875</v>
      </c>
      <c r="E500" s="17">
        <v>62.607429731480018</v>
      </c>
      <c r="F500" s="17">
        <v>-0.4647809670644012</v>
      </c>
      <c r="G500" s="17">
        <v>0.34277211337430136</v>
      </c>
      <c r="H500" s="17">
        <v>3.4231009110547443</v>
      </c>
      <c r="I500" s="17">
        <v>49.829404372310009</v>
      </c>
      <c r="J500" s="17">
        <v>5.766645612476732</v>
      </c>
      <c r="K500" s="17">
        <v>-1</v>
      </c>
      <c r="L500" s="17">
        <v>-1</v>
      </c>
      <c r="M500" s="17">
        <v>-1</v>
      </c>
      <c r="N500" s="17">
        <v>0.16666666666666666</v>
      </c>
      <c r="O500" s="17">
        <v>-1</v>
      </c>
      <c r="P500" s="17">
        <v>-1</v>
      </c>
      <c r="Q500" s="17">
        <v>2.7404250099892531</v>
      </c>
      <c r="R500" s="17">
        <v>-1</v>
      </c>
      <c r="S500" s="17">
        <v>0.23546636508419674</v>
      </c>
      <c r="T500" s="17">
        <v>2.4787213319737208E-2</v>
      </c>
      <c r="U500" s="17">
        <v>9.7634614828769589E-2</v>
      </c>
      <c r="V500" s="17">
        <v>-7.1094083166055666E-3</v>
      </c>
      <c r="W500" s="17">
        <v>0.67379584136793524</v>
      </c>
      <c r="X500" s="17">
        <v>0.3827173779989646</v>
      </c>
      <c r="Y500" s="17">
        <v>0</v>
      </c>
      <c r="Z500" s="17">
        <v>28.865533950347931</v>
      </c>
      <c r="AA500" s="17">
        <v>0.31160472332669714</v>
      </c>
      <c r="AB500" s="17">
        <v>0.88322349096905006</v>
      </c>
      <c r="AC500" s="17">
        <v>15.618646152447299</v>
      </c>
      <c r="AD500" s="17">
        <v>0.12204326853596199</v>
      </c>
      <c r="AE500" s="17">
        <v>1.2204326853596199E-2</v>
      </c>
      <c r="AF500" s="17">
        <v>45.474653152873557</v>
      </c>
      <c r="AG500" s="17">
        <v>-0.42430907508906252</v>
      </c>
      <c r="AH500" s="17">
        <v>-1</v>
      </c>
      <c r="AI500" s="17">
        <v>-1</v>
      </c>
      <c r="AJ500" s="17">
        <v>-1</v>
      </c>
      <c r="AK500" s="17">
        <v>-1</v>
      </c>
      <c r="AL500" s="17">
        <v>-1</v>
      </c>
      <c r="AM500" s="17">
        <v>-1</v>
      </c>
      <c r="AN500" s="17">
        <v>-1</v>
      </c>
      <c r="AO500" s="17">
        <v>-1</v>
      </c>
      <c r="AP500" s="17">
        <v>-1</v>
      </c>
      <c r="AQ500" s="17">
        <v>-1</v>
      </c>
      <c r="AR500" s="17">
        <v>6.1021634267980997E-2</v>
      </c>
      <c r="AS500" s="17">
        <v>0.73225961121577177</v>
      </c>
      <c r="AT500" s="17">
        <v>4.9519374945805037</v>
      </c>
      <c r="AU500" s="17">
        <v>-1</v>
      </c>
      <c r="AV500" s="17">
        <v>-1</v>
      </c>
      <c r="AW500" s="17">
        <v>-1</v>
      </c>
      <c r="AX500" s="17">
        <v>-1</v>
      </c>
      <c r="AY500" s="17">
        <v>1.2204326853596199E-2</v>
      </c>
      <c r="AZ500" s="17">
        <v>0.261765050730555</v>
      </c>
      <c r="BA500" s="17">
        <v>0.25105546208995788</v>
      </c>
      <c r="BB500" s="17">
        <v>9.1838622031106265E-2</v>
      </c>
      <c r="BC500" s="17">
        <v>8.7648557456073223E-2</v>
      </c>
      <c r="BD500" s="17">
        <v>3.5984266481203027</v>
      </c>
      <c r="BE500" s="17">
        <v>3.4528554031617484</v>
      </c>
      <c r="BF500" s="17">
        <v>-1</v>
      </c>
      <c r="BG500" s="22">
        <v>279.51387940258962</v>
      </c>
    </row>
    <row r="501" spans="1:59" x14ac:dyDescent="0.25">
      <c r="A501">
        <v>1501</v>
      </c>
      <c r="B501" t="s">
        <v>529</v>
      </c>
      <c r="C501" s="49">
        <v>0</v>
      </c>
      <c r="D501" s="22">
        <v>1615.2028515625</v>
      </c>
      <c r="E501" s="17">
        <v>121.68761477370325</v>
      </c>
      <c r="F501" s="17">
        <v>98.60003435675776</v>
      </c>
      <c r="G501" s="17">
        <v>1.0635648243927522</v>
      </c>
      <c r="H501" s="17">
        <v>8.8831934817067122</v>
      </c>
      <c r="I501" s="17">
        <v>102.58628664431495</v>
      </c>
      <c r="J501" s="17">
        <v>19.980667311240399</v>
      </c>
      <c r="K501" s="17">
        <v>-1</v>
      </c>
      <c r="L501" s="17">
        <v>-1</v>
      </c>
      <c r="M501" s="17">
        <v>-1</v>
      </c>
      <c r="N501" s="17">
        <v>0.16666666666666666</v>
      </c>
      <c r="O501" s="17">
        <v>-1</v>
      </c>
      <c r="P501" s="17">
        <v>-1</v>
      </c>
      <c r="Q501" s="17">
        <v>6.1475685825940278</v>
      </c>
      <c r="R501" s="17">
        <v>-1</v>
      </c>
      <c r="S501" s="17">
        <v>1.9669077288309111</v>
      </c>
      <c r="T501" s="17">
        <v>0.20677134331515259</v>
      </c>
      <c r="U501" s="17">
        <v>1.1483204792396988</v>
      </c>
      <c r="V501" s="17">
        <v>1.5082112950989184</v>
      </c>
      <c r="W501" s="17">
        <v>4.6194675116862669</v>
      </c>
      <c r="X501" s="17">
        <v>6.2524696658602252</v>
      </c>
      <c r="Y501" s="17">
        <v>0</v>
      </c>
      <c r="Z501" s="17">
        <v>62.991238249573328</v>
      </c>
      <c r="AA501" s="17">
        <v>2.2103033903650449</v>
      </c>
      <c r="AB501" s="17">
        <v>3.9124986156327579</v>
      </c>
      <c r="AC501" s="17">
        <v>50.447307681827048</v>
      </c>
      <c r="AD501" s="17">
        <v>1.4354005990496235</v>
      </c>
      <c r="AE501" s="17">
        <v>0.14354005990496235</v>
      </c>
      <c r="AF501" s="17">
        <v>97.331402742915245</v>
      </c>
      <c r="AG501" s="17">
        <v>90.014205284504797</v>
      </c>
      <c r="AH501" s="17">
        <v>-1</v>
      </c>
      <c r="AI501" s="17">
        <v>-1</v>
      </c>
      <c r="AJ501" s="17">
        <v>-1</v>
      </c>
      <c r="AK501" s="17">
        <v>-1</v>
      </c>
      <c r="AL501" s="17">
        <v>-1</v>
      </c>
      <c r="AM501" s="17">
        <v>-1</v>
      </c>
      <c r="AN501" s="17">
        <v>-1</v>
      </c>
      <c r="AO501" s="17">
        <v>-1</v>
      </c>
      <c r="AP501" s="17">
        <v>-1</v>
      </c>
      <c r="AQ501" s="17">
        <v>-1</v>
      </c>
      <c r="AR501" s="17">
        <v>0.71770029952481174</v>
      </c>
      <c r="AS501" s="17">
        <v>8.6124035942977404</v>
      </c>
      <c r="AT501" s="17">
        <v>15.196124672587064</v>
      </c>
      <c r="AU501" s="17">
        <v>-1</v>
      </c>
      <c r="AV501" s="17">
        <v>-1</v>
      </c>
      <c r="AW501" s="17">
        <v>-1</v>
      </c>
      <c r="AX501" s="17">
        <v>-1</v>
      </c>
      <c r="AY501" s="17">
        <v>0.14354005990496235</v>
      </c>
      <c r="AZ501" s="17">
        <v>-0.8795719402997324</v>
      </c>
      <c r="BA501" s="17">
        <v>1.3923924531202454</v>
      </c>
      <c r="BB501" s="17">
        <v>-0.35470287034353876</v>
      </c>
      <c r="BC501" s="17">
        <v>0.53419004983071805</v>
      </c>
      <c r="BD501" s="17">
        <v>-11.915320170475029</v>
      </c>
      <c r="BE501" s="17">
        <v>18.9666022217571</v>
      </c>
      <c r="BF501" s="17">
        <v>-1</v>
      </c>
      <c r="BG501" s="22">
        <v>3235.5610241105351</v>
      </c>
    </row>
    <row r="502" spans="1:59" x14ac:dyDescent="0.25">
      <c r="A502">
        <v>1502</v>
      </c>
      <c r="B502" t="s">
        <v>530</v>
      </c>
      <c r="C502" s="49">
        <v>0</v>
      </c>
      <c r="D502" s="22">
        <v>1544.5254296875</v>
      </c>
      <c r="E502" s="17">
        <v>91.426789776771884</v>
      </c>
      <c r="F502" s="17">
        <v>47.859112713992729</v>
      </c>
      <c r="G502" s="17">
        <v>0.69437535635698522</v>
      </c>
      <c r="H502" s="17">
        <v>6.0865382980870173</v>
      </c>
      <c r="I502" s="17">
        <v>75.564252426312834</v>
      </c>
      <c r="J502" s="17">
        <v>12.700256411689729</v>
      </c>
      <c r="K502" s="17">
        <v>-1</v>
      </c>
      <c r="L502" s="17">
        <v>-1</v>
      </c>
      <c r="M502" s="17">
        <v>-1</v>
      </c>
      <c r="N502" s="17">
        <v>0.16666666666666666</v>
      </c>
      <c r="O502" s="17">
        <v>-1</v>
      </c>
      <c r="P502" s="17">
        <v>-1</v>
      </c>
      <c r="Q502" s="17">
        <v>4.4024322849279436</v>
      </c>
      <c r="R502" s="17">
        <v>-1</v>
      </c>
      <c r="S502" s="17">
        <v>1.0800648040272371</v>
      </c>
      <c r="T502" s="17">
        <v>0.11355921295242002</v>
      </c>
      <c r="U502" s="17">
        <v>0.61015999367307738</v>
      </c>
      <c r="V502" s="17">
        <v>0.73206520504329775</v>
      </c>
      <c r="W502" s="17">
        <v>2.5984975396809147</v>
      </c>
      <c r="X502" s="17">
        <v>3.2459870925344352</v>
      </c>
      <c r="Y502" s="17">
        <v>0</v>
      </c>
      <c r="Z502" s="17">
        <v>45.512078951784034</v>
      </c>
      <c r="AA502" s="17">
        <v>1.237791404424383</v>
      </c>
      <c r="AB502" s="17">
        <v>2.3609062441888859</v>
      </c>
      <c r="AC502" s="17">
        <v>32.608094235479726</v>
      </c>
      <c r="AD502" s="17">
        <v>0.76269999209134676</v>
      </c>
      <c r="AE502" s="17">
        <v>7.6269999209134673E-2</v>
      </c>
      <c r="AF502" s="17">
        <v>70.77041578709489</v>
      </c>
      <c r="AG502" s="17">
        <v>43.691668311029723</v>
      </c>
      <c r="AH502" s="17">
        <v>-1</v>
      </c>
      <c r="AI502" s="17">
        <v>-1</v>
      </c>
      <c r="AJ502" s="17">
        <v>-1</v>
      </c>
      <c r="AK502" s="17">
        <v>-1</v>
      </c>
      <c r="AL502" s="17">
        <v>-1</v>
      </c>
      <c r="AM502" s="17">
        <v>-1</v>
      </c>
      <c r="AN502" s="17">
        <v>-1</v>
      </c>
      <c r="AO502" s="17">
        <v>-1</v>
      </c>
      <c r="AP502" s="17">
        <v>-1</v>
      </c>
      <c r="AQ502" s="17">
        <v>-1</v>
      </c>
      <c r="AR502" s="17">
        <v>0.38134999604567338</v>
      </c>
      <c r="AS502" s="17">
        <v>4.5761999525480803</v>
      </c>
      <c r="AT502" s="17">
        <v>9.9490599383125051</v>
      </c>
      <c r="AU502" s="17">
        <v>-1</v>
      </c>
      <c r="AV502" s="17">
        <v>-1</v>
      </c>
      <c r="AW502" s="17">
        <v>-1</v>
      </c>
      <c r="AX502" s="17">
        <v>-1</v>
      </c>
      <c r="AY502" s="17">
        <v>7.6269999209134673E-2</v>
      </c>
      <c r="AZ502" s="17">
        <v>-0.29498001792493961</v>
      </c>
      <c r="BA502" s="17">
        <v>0.80780053074545255</v>
      </c>
      <c r="BB502" s="17">
        <v>-0.12598466397772462</v>
      </c>
      <c r="BC502" s="17">
        <v>0.30547184346490402</v>
      </c>
      <c r="BD502" s="17">
        <v>-3.9691910717136949</v>
      </c>
      <c r="BE502" s="17">
        <v>11.020473122995753</v>
      </c>
      <c r="BF502" s="17">
        <v>-1</v>
      </c>
      <c r="BG502" s="22">
        <v>1086.5229559612505</v>
      </c>
    </row>
    <row r="503" spans="1:59" x14ac:dyDescent="0.25">
      <c r="A503">
        <v>1504</v>
      </c>
      <c r="B503" t="s">
        <v>531</v>
      </c>
      <c r="C503" s="49">
        <v>0</v>
      </c>
      <c r="D503" s="22">
        <v>1503.2547851562499</v>
      </c>
      <c r="E503" s="17">
        <v>103.20209518432509</v>
      </c>
      <c r="F503" s="17">
        <v>67.603777608782423</v>
      </c>
      <c r="G503" s="17">
        <v>0.83803696306513364</v>
      </c>
      <c r="H503" s="17">
        <v>7.1747924653173616</v>
      </c>
      <c r="I503" s="17">
        <v>86.07925674898398</v>
      </c>
      <c r="J503" s="17">
        <v>15.533261190752491</v>
      </c>
      <c r="K503" s="17">
        <v>-1</v>
      </c>
      <c r="L503" s="17">
        <v>-1</v>
      </c>
      <c r="M503" s="17">
        <v>-1</v>
      </c>
      <c r="N503" s="17">
        <v>0.16666666666666666</v>
      </c>
      <c r="O503" s="17">
        <v>-1</v>
      </c>
      <c r="P503" s="17">
        <v>-1</v>
      </c>
      <c r="Q503" s="17">
        <v>5.0815120154015396</v>
      </c>
      <c r="R503" s="17">
        <v>-1</v>
      </c>
      <c r="S503" s="17">
        <v>1.4251593706542205</v>
      </c>
      <c r="T503" s="17">
        <v>0.14983057379010847</v>
      </c>
      <c r="U503" s="17">
        <v>0.81957279310821218</v>
      </c>
      <c r="V503" s="17">
        <v>1.0340846394840317</v>
      </c>
      <c r="W503" s="17">
        <v>3.3849116127364414</v>
      </c>
      <c r="X503" s="17">
        <v>4.4158907718620046</v>
      </c>
      <c r="Y503" s="17">
        <v>0</v>
      </c>
      <c r="Z503" s="17">
        <v>52.313692556820051</v>
      </c>
      <c r="AA503" s="17">
        <v>1.6162221196516993</v>
      </c>
      <c r="AB503" s="17">
        <v>2.9646727985916188</v>
      </c>
      <c r="AC503" s="17">
        <v>39.549814647351219</v>
      </c>
      <c r="AD503" s="17">
        <v>1.0244659913852654</v>
      </c>
      <c r="AE503" s="17">
        <v>0.10244659913852652</v>
      </c>
      <c r="AF503" s="17">
        <v>81.106014151070028</v>
      </c>
      <c r="AG503" s="17">
        <v>61.717020236189001</v>
      </c>
      <c r="AH503" s="17">
        <v>-1</v>
      </c>
      <c r="AI503" s="17">
        <v>-1</v>
      </c>
      <c r="AJ503" s="17">
        <v>-1</v>
      </c>
      <c r="AK503" s="17">
        <v>-1</v>
      </c>
      <c r="AL503" s="17">
        <v>-1</v>
      </c>
      <c r="AM503" s="17">
        <v>-1</v>
      </c>
      <c r="AN503" s="17">
        <v>-1</v>
      </c>
      <c r="AO503" s="17">
        <v>-1</v>
      </c>
      <c r="AP503" s="17">
        <v>-1</v>
      </c>
      <c r="AQ503" s="17">
        <v>-1</v>
      </c>
      <c r="AR503" s="17">
        <v>0.5122329956926327</v>
      </c>
      <c r="AS503" s="17">
        <v>6.146795948311591</v>
      </c>
      <c r="AT503" s="17">
        <v>11.99083473280507</v>
      </c>
      <c r="AU503" s="17">
        <v>-1</v>
      </c>
      <c r="AV503" s="17">
        <v>-1</v>
      </c>
      <c r="AW503" s="17">
        <v>-1</v>
      </c>
      <c r="AX503" s="17">
        <v>-1</v>
      </c>
      <c r="AY503" s="17">
        <v>0.10244659913852652</v>
      </c>
      <c r="AZ503" s="17">
        <v>-0.52246054515609996</v>
      </c>
      <c r="BA503" s="17">
        <v>1.035281057976613</v>
      </c>
      <c r="BB503" s="17">
        <v>-0.21498510373765695</v>
      </c>
      <c r="BC503" s="17">
        <v>0.3944722832248363</v>
      </c>
      <c r="BD503" s="17">
        <v>-7.0612448063771982</v>
      </c>
      <c r="BE503" s="17">
        <v>14.11252685765926</v>
      </c>
      <c r="BF503" s="17">
        <v>-1</v>
      </c>
      <c r="BG503" s="22">
        <v>1114.6023639280966</v>
      </c>
    </row>
    <row r="504" spans="1:59" x14ac:dyDescent="0.25">
      <c r="A504">
        <v>1506</v>
      </c>
      <c r="B504" t="s">
        <v>532</v>
      </c>
      <c r="C504" s="49">
        <v>0</v>
      </c>
      <c r="D504" s="22">
        <v>1586.373310546875</v>
      </c>
      <c r="E504" s="17">
        <v>117.10411677179297</v>
      </c>
      <c r="F504" s="17">
        <v>90.914489994094666</v>
      </c>
      <c r="G504" s="17">
        <v>1.0076450274526536</v>
      </c>
      <c r="H504" s="17">
        <v>8.4595942094643739</v>
      </c>
      <c r="I504" s="17">
        <v>98.493356598345486</v>
      </c>
      <c r="J504" s="17">
        <v>18.877929735032208</v>
      </c>
      <c r="K504" s="17">
        <v>-1</v>
      </c>
      <c r="L504" s="17">
        <v>-1</v>
      </c>
      <c r="M504" s="17">
        <v>-1</v>
      </c>
      <c r="N504" s="17">
        <v>0.16666666666666666</v>
      </c>
      <c r="O504" s="17">
        <v>-1</v>
      </c>
      <c r="P504" s="17">
        <v>-1</v>
      </c>
      <c r="Q504" s="17">
        <v>5.8832390828455985</v>
      </c>
      <c r="R504" s="17">
        <v>-1</v>
      </c>
      <c r="S504" s="17">
        <v>1.8325808301340609</v>
      </c>
      <c r="T504" s="17">
        <v>0.19265283817477025</v>
      </c>
      <c r="U504" s="17">
        <v>1.0668072518061502</v>
      </c>
      <c r="V504" s="17">
        <v>1.3906512466428314</v>
      </c>
      <c r="W504" s="17">
        <v>4.3133584803050491</v>
      </c>
      <c r="X504" s="17">
        <v>5.7970885958129204</v>
      </c>
      <c r="Y504" s="17">
        <v>0</v>
      </c>
      <c r="Z504" s="17">
        <v>60.343733043597844</v>
      </c>
      <c r="AA504" s="17">
        <v>2.0630005080131975</v>
      </c>
      <c r="AB504" s="17">
        <v>3.6774845162149994</v>
      </c>
      <c r="AC504" s="17">
        <v>47.745266372798767</v>
      </c>
      <c r="AD504" s="17">
        <v>1.3335090647576879</v>
      </c>
      <c r="AE504" s="17">
        <v>0.13335090647576878</v>
      </c>
      <c r="AF504" s="17">
        <v>93.308305862605039</v>
      </c>
      <c r="AG504" s="17">
        <v>82.997897709186915</v>
      </c>
      <c r="AH504" s="17">
        <v>-1</v>
      </c>
      <c r="AI504" s="17">
        <v>-1</v>
      </c>
      <c r="AJ504" s="17">
        <v>-1</v>
      </c>
      <c r="AK504" s="17">
        <v>-1</v>
      </c>
      <c r="AL504" s="17">
        <v>-1</v>
      </c>
      <c r="AM504" s="17">
        <v>-1</v>
      </c>
      <c r="AN504" s="17">
        <v>-1</v>
      </c>
      <c r="AO504" s="17">
        <v>-1</v>
      </c>
      <c r="AP504" s="17">
        <v>-1</v>
      </c>
      <c r="AQ504" s="17">
        <v>-1</v>
      </c>
      <c r="AR504" s="17">
        <v>0.66675453237884397</v>
      </c>
      <c r="AS504" s="17">
        <v>8.0010543885461267</v>
      </c>
      <c r="AT504" s="17">
        <v>14.401370705109963</v>
      </c>
      <c r="AU504" s="17">
        <v>-1</v>
      </c>
      <c r="AV504" s="17">
        <v>-1</v>
      </c>
      <c r="AW504" s="17">
        <v>-1</v>
      </c>
      <c r="AX504" s="17">
        <v>-1</v>
      </c>
      <c r="AY504" s="17">
        <v>0.13335090647576878</v>
      </c>
      <c r="AZ504" s="17">
        <v>-0.79102591062574068</v>
      </c>
      <c r="BA504" s="17">
        <v>1.3038464234462537</v>
      </c>
      <c r="BB504" s="17">
        <v>-0.32005974868428061</v>
      </c>
      <c r="BC504" s="17">
        <v>0.49954692817145996</v>
      </c>
      <c r="BD504" s="17">
        <v>-10.711748660088679</v>
      </c>
      <c r="BE504" s="17">
        <v>17.763030711370746</v>
      </c>
      <c r="BF504" s="17">
        <v>-1</v>
      </c>
      <c r="BG504" s="22">
        <v>2625.7518483231634</v>
      </c>
    </row>
    <row r="505" spans="1:59" x14ac:dyDescent="0.25">
      <c r="A505">
        <v>1507</v>
      </c>
      <c r="B505" t="s">
        <v>533</v>
      </c>
      <c r="C505" s="49">
        <v>0</v>
      </c>
      <c r="D505" s="22">
        <v>1638.4236914062501</v>
      </c>
      <c r="E505" s="17">
        <v>148.82621269982755</v>
      </c>
      <c r="F505" s="17">
        <v>144.10564998368193</v>
      </c>
      <c r="G505" s="17">
        <v>1.394662358336338</v>
      </c>
      <c r="H505" s="17">
        <v>11.391297625396206</v>
      </c>
      <c r="I505" s="17">
        <v>126.82026314240107</v>
      </c>
      <c r="J505" s="17">
        <v>26.509905828693718</v>
      </c>
      <c r="K505" s="17">
        <v>-1</v>
      </c>
      <c r="L505" s="17">
        <v>-1</v>
      </c>
      <c r="M505" s="17">
        <v>-1</v>
      </c>
      <c r="N505" s="17">
        <v>0.16666666666666666</v>
      </c>
      <c r="O505" s="17">
        <v>-1</v>
      </c>
      <c r="P505" s="17">
        <v>-1</v>
      </c>
      <c r="Q505" s="17">
        <v>7.7126466104881004</v>
      </c>
      <c r="R505" s="17">
        <v>-1</v>
      </c>
      <c r="S505" s="17">
        <v>2.7622486873908834</v>
      </c>
      <c r="T505" s="17">
        <v>0.29036610743702307</v>
      </c>
      <c r="U505" s="17">
        <v>1.6309550749257511</v>
      </c>
      <c r="V505" s="17">
        <v>2.2042768079224748</v>
      </c>
      <c r="W505" s="17">
        <v>6.4319194688482311</v>
      </c>
      <c r="X505" s="17">
        <v>8.9487517975490345</v>
      </c>
      <c r="Y505" s="17">
        <v>0</v>
      </c>
      <c r="Z505" s="17">
        <v>78.666946903170299</v>
      </c>
      <c r="AA505" s="17">
        <v>3.082474316552835</v>
      </c>
      <c r="AB505" s="17">
        <v>5.304002036908515</v>
      </c>
      <c r="AC505" s="17">
        <v>66.445921106537824</v>
      </c>
      <c r="AD505" s="17">
        <v>2.0386938436571884</v>
      </c>
      <c r="AE505" s="17">
        <v>0.20386938436571889</v>
      </c>
      <c r="AF505" s="17">
        <v>121.15190154253941</v>
      </c>
      <c r="AG505" s="17">
        <v>131.55731278301639</v>
      </c>
      <c r="AH505" s="17">
        <v>-1</v>
      </c>
      <c r="AI505" s="17">
        <v>-1</v>
      </c>
      <c r="AJ505" s="17">
        <v>-1</v>
      </c>
      <c r="AK505" s="17">
        <v>-1</v>
      </c>
      <c r="AL505" s="17">
        <v>-1</v>
      </c>
      <c r="AM505" s="17">
        <v>-1</v>
      </c>
      <c r="AN505" s="17">
        <v>-1</v>
      </c>
      <c r="AO505" s="17">
        <v>-1</v>
      </c>
      <c r="AP505" s="17">
        <v>-1</v>
      </c>
      <c r="AQ505" s="17">
        <v>-1</v>
      </c>
      <c r="AR505" s="17">
        <v>1.0193469218285942</v>
      </c>
      <c r="AS505" s="17">
        <v>12.23216306194313</v>
      </c>
      <c r="AT505" s="17">
        <v>19.90181198052607</v>
      </c>
      <c r="AU505" s="17">
        <v>-1</v>
      </c>
      <c r="AV505" s="17">
        <v>-1</v>
      </c>
      <c r="AW505" s="17">
        <v>-1</v>
      </c>
      <c r="AX505" s="17">
        <v>-1</v>
      </c>
      <c r="AY505" s="17">
        <v>0.20386938436571889</v>
      </c>
      <c r="AZ505" s="17">
        <v>-1.4038473073394073</v>
      </c>
      <c r="BA505" s="17">
        <v>1.9166678201599205</v>
      </c>
      <c r="BB505" s="17">
        <v>-0.559822573510111</v>
      </c>
      <c r="BC505" s="17">
        <v>0.73930975299729018</v>
      </c>
      <c r="BD505" s="17">
        <v>-19.041589950040791</v>
      </c>
      <c r="BE505" s="17">
        <v>26.092872001322867</v>
      </c>
      <c r="BF505" s="17">
        <v>-1</v>
      </c>
      <c r="BG505" s="22">
        <v>1207.6378457228689</v>
      </c>
    </row>
    <row r="506" spans="1:59" x14ac:dyDescent="0.25">
      <c r="A506">
        <v>1510</v>
      </c>
      <c r="B506" t="s">
        <v>487</v>
      </c>
      <c r="C506" s="49">
        <v>0</v>
      </c>
      <c r="D506" s="22">
        <v>1441.0657812500001</v>
      </c>
      <c r="E506" s="17">
        <v>25.08537269360324</v>
      </c>
      <c r="F506" s="17">
        <v>-63.381233384582181</v>
      </c>
      <c r="G506" s="17">
        <v>-0.11500616196439745</v>
      </c>
      <c r="H506" s="17">
        <v>-4.4625277034743505E-2</v>
      </c>
      <c r="I506" s="17">
        <v>16.323301702929683</v>
      </c>
      <c r="J506" s="17">
        <v>-3.2607352689044484</v>
      </c>
      <c r="K506" s="17">
        <v>-1</v>
      </c>
      <c r="L506" s="17">
        <v>-1</v>
      </c>
      <c r="M506" s="17">
        <v>-1</v>
      </c>
      <c r="N506" s="17">
        <v>0.16666666666666666</v>
      </c>
      <c r="O506" s="17">
        <v>-1</v>
      </c>
      <c r="P506" s="17">
        <v>-1</v>
      </c>
      <c r="Q506" s="17">
        <v>0.57653477545215592</v>
      </c>
      <c r="R506" s="17">
        <v>-1</v>
      </c>
      <c r="S506" s="17">
        <v>-0.86417883003177609</v>
      </c>
      <c r="T506" s="17">
        <v>-9.0791620781683499E-2</v>
      </c>
      <c r="U506" s="17">
        <v>-0.56966009498201386</v>
      </c>
      <c r="V506" s="17">
        <v>-0.96949552514406268</v>
      </c>
      <c r="W506" s="17">
        <v>-1.8321156983574611</v>
      </c>
      <c r="X506" s="17">
        <v>-3.3451853018239541</v>
      </c>
      <c r="Y506" s="17">
        <v>0</v>
      </c>
      <c r="Z506" s="17">
        <v>7.192165421489527</v>
      </c>
      <c r="AA506" s="17">
        <v>-0.89426624054109904</v>
      </c>
      <c r="AB506" s="17">
        <v>-1.0406810115273357</v>
      </c>
      <c r="AC506" s="17">
        <v>-6.5011732679610983</v>
      </c>
      <c r="AD506" s="17">
        <v>-0.71207511872751739</v>
      </c>
      <c r="AE506" s="17">
        <v>-7.1207511872751733E-2</v>
      </c>
      <c r="AF506" s="17">
        <v>12.540228277158647</v>
      </c>
      <c r="AG506" s="17">
        <v>-57.862163946334064</v>
      </c>
      <c r="AH506" s="17">
        <v>-1</v>
      </c>
      <c r="AI506" s="17">
        <v>-1</v>
      </c>
      <c r="AJ506" s="17">
        <v>-1</v>
      </c>
      <c r="AK506" s="17">
        <v>-1</v>
      </c>
      <c r="AL506" s="17">
        <v>-1</v>
      </c>
      <c r="AM506" s="17">
        <v>-1</v>
      </c>
      <c r="AN506" s="17">
        <v>-1</v>
      </c>
      <c r="AO506" s="17">
        <v>-1</v>
      </c>
      <c r="AP506" s="17">
        <v>-1</v>
      </c>
      <c r="AQ506" s="17">
        <v>-1</v>
      </c>
      <c r="AR506" s="17">
        <v>-0.35603755936375869</v>
      </c>
      <c r="AS506" s="17">
        <v>-4.2724507123651039</v>
      </c>
      <c r="AT506" s="17">
        <v>-1.5541859260746351</v>
      </c>
      <c r="AU506" s="17">
        <v>-1</v>
      </c>
      <c r="AV506" s="17">
        <v>-1</v>
      </c>
      <c r="AW506" s="17">
        <v>-1</v>
      </c>
      <c r="AX506" s="17">
        <v>-1</v>
      </c>
      <c r="AY506" s="17">
        <v>-7.1207511872751733E-2</v>
      </c>
      <c r="AZ506" s="17">
        <v>0.98663264629192349</v>
      </c>
      <c r="BA506" s="17">
        <v>-0.47381213347141099</v>
      </c>
      <c r="BB506" s="17">
        <v>0.37543887370068935</v>
      </c>
      <c r="BC506" s="17">
        <v>-0.19595169421350966</v>
      </c>
      <c r="BD506" s="17">
        <v>13.451268046340273</v>
      </c>
      <c r="BE506" s="17">
        <v>-6.3999859950582341</v>
      </c>
      <c r="BF506" s="17">
        <v>-1</v>
      </c>
      <c r="BG506" s="22">
        <v>1846.140637822451</v>
      </c>
    </row>
    <row r="507" spans="1:59" x14ac:dyDescent="0.25">
      <c r="A507">
        <v>1511</v>
      </c>
      <c r="B507" t="s">
        <v>534</v>
      </c>
      <c r="C507" s="49">
        <v>0</v>
      </c>
      <c r="D507" s="22">
        <v>1612.7123339843749</v>
      </c>
      <c r="E507" s="17">
        <v>146.78317448158055</v>
      </c>
      <c r="F507" s="17">
        <v>140.67991251103348</v>
      </c>
      <c r="G507" s="17">
        <v>1.3697367922604682</v>
      </c>
      <c r="H507" s="17">
        <v>11.20248342670952</v>
      </c>
      <c r="I507" s="17">
        <v>124.99588959515791</v>
      </c>
      <c r="J507" s="17">
        <v>26.018374030937629</v>
      </c>
      <c r="K507" s="17">
        <v>-1</v>
      </c>
      <c r="L507" s="17">
        <v>-1</v>
      </c>
      <c r="M507" s="17">
        <v>-1</v>
      </c>
      <c r="N507" s="17">
        <v>0.16666666666666666</v>
      </c>
      <c r="O507" s="17">
        <v>-1</v>
      </c>
      <c r="P507" s="17">
        <v>-1</v>
      </c>
      <c r="Q507" s="17">
        <v>7.5948249664138423</v>
      </c>
      <c r="R507" s="17">
        <v>-1</v>
      </c>
      <c r="S507" s="17">
        <v>2.7023741139402397</v>
      </c>
      <c r="T507" s="17">
        <v>0.28407295631656965</v>
      </c>
      <c r="U507" s="17">
        <v>1.594621549991303</v>
      </c>
      <c r="V507" s="17">
        <v>2.1518758530546744</v>
      </c>
      <c r="W507" s="17">
        <v>6.2954751091470262</v>
      </c>
      <c r="X507" s="17">
        <v>8.7457712509042871</v>
      </c>
      <c r="Y507" s="17">
        <v>0</v>
      </c>
      <c r="Z507" s="17">
        <v>77.4868538134468</v>
      </c>
      <c r="AA507" s="17">
        <v>3.0168158569708003</v>
      </c>
      <c r="AB507" s="17">
        <v>5.1992473742606267</v>
      </c>
      <c r="AC507" s="17">
        <v>65.241519215378247</v>
      </c>
      <c r="AD507" s="17">
        <v>1.9932769374891286</v>
      </c>
      <c r="AE507" s="17">
        <v>0.19932769374891288</v>
      </c>
      <c r="AF507" s="17">
        <v>119.35865527543982</v>
      </c>
      <c r="AG507" s="17">
        <v>128.42987942941264</v>
      </c>
      <c r="AH507" s="17">
        <v>-1</v>
      </c>
      <c r="AI507" s="17">
        <v>-1</v>
      </c>
      <c r="AJ507" s="17">
        <v>-1</v>
      </c>
      <c r="AK507" s="17">
        <v>-1</v>
      </c>
      <c r="AL507" s="17">
        <v>-1</v>
      </c>
      <c r="AM507" s="17">
        <v>-1</v>
      </c>
      <c r="AN507" s="17">
        <v>-1</v>
      </c>
      <c r="AO507" s="17">
        <v>-1</v>
      </c>
      <c r="AP507" s="17">
        <v>-1</v>
      </c>
      <c r="AQ507" s="17">
        <v>-1</v>
      </c>
      <c r="AR507" s="17">
        <v>0.9966384687445643</v>
      </c>
      <c r="AS507" s="17">
        <v>11.959661624934771</v>
      </c>
      <c r="AT507" s="17">
        <v>19.547560112415205</v>
      </c>
      <c r="AU507" s="17">
        <v>-1</v>
      </c>
      <c r="AV507" s="17">
        <v>-1</v>
      </c>
      <c r="AW507" s="17">
        <v>-1</v>
      </c>
      <c r="AX507" s="17">
        <v>-1</v>
      </c>
      <c r="AY507" s="17">
        <v>0.19932769374891288</v>
      </c>
      <c r="AZ507" s="17">
        <v>-1.3643789967559614</v>
      </c>
      <c r="BA507" s="17">
        <v>1.8771995095764749</v>
      </c>
      <c r="BB507" s="17">
        <v>-0.54438082541297061</v>
      </c>
      <c r="BC507" s="17">
        <v>0.7238680049001498</v>
      </c>
      <c r="BD507" s="17">
        <v>-18.505112658442162</v>
      </c>
      <c r="BE507" s="17">
        <v>25.556394709724231</v>
      </c>
      <c r="BF507" s="17">
        <v>-1</v>
      </c>
      <c r="BG507" s="22">
        <v>7786.1646914675785</v>
      </c>
    </row>
    <row r="508" spans="1:59" x14ac:dyDescent="0.25">
      <c r="A508">
        <v>1512</v>
      </c>
      <c r="B508" t="s">
        <v>535</v>
      </c>
      <c r="C508" s="49">
        <v>0</v>
      </c>
      <c r="D508" s="22">
        <v>1426.378876953125</v>
      </c>
      <c r="E508" s="17">
        <v>12.856860405613119</v>
      </c>
      <c r="F508" s="17">
        <v>-83.885829140825336</v>
      </c>
      <c r="G508" s="17">
        <v>-0.26419700348738057</v>
      </c>
      <c r="H508" s="17">
        <v>-1.1747640713879273</v>
      </c>
      <c r="I508" s="17">
        <v>5.4035968530177243</v>
      </c>
      <c r="J508" s="17">
        <v>-6.2027764774901568</v>
      </c>
      <c r="K508" s="17">
        <v>-1</v>
      </c>
      <c r="L508" s="17">
        <v>-1</v>
      </c>
      <c r="M508" s="17">
        <v>-1</v>
      </c>
      <c r="N508" s="17">
        <v>0.16666666666666666</v>
      </c>
      <c r="O508" s="17">
        <v>-1</v>
      </c>
      <c r="P508" s="17">
        <v>-1</v>
      </c>
      <c r="Q508" s="17">
        <v>-0.12868131374539082</v>
      </c>
      <c r="R508" s="17">
        <v>-1</v>
      </c>
      <c r="S508" s="17">
        <v>-1.2225553648611653</v>
      </c>
      <c r="T508" s="17">
        <v>-0.12845899044678682</v>
      </c>
      <c r="U508" s="17">
        <v>-0.78713275514013914</v>
      </c>
      <c r="V508" s="17">
        <v>-1.2831390560287328</v>
      </c>
      <c r="W508" s="17">
        <v>-2.6487972045236878</v>
      </c>
      <c r="X508" s="17">
        <v>-4.5601161272482678</v>
      </c>
      <c r="Y508" s="17">
        <v>0</v>
      </c>
      <c r="Z508" s="17">
        <v>0.12877193243468454</v>
      </c>
      <c r="AA508" s="17">
        <v>-1.2872619626173816</v>
      </c>
      <c r="AB508" s="17">
        <v>-1.6676852780031237</v>
      </c>
      <c r="AC508" s="17">
        <v>-13.710065981853012</v>
      </c>
      <c r="AD508" s="17">
        <v>-0.9839159439251739</v>
      </c>
      <c r="AE508" s="17">
        <v>-9.8391594392517392E-2</v>
      </c>
      <c r="AF508" s="17">
        <v>1.8068343461164034</v>
      </c>
      <c r="AG508" s="17">
        <v>-76.581273972199483</v>
      </c>
      <c r="AH508" s="17">
        <v>-1</v>
      </c>
      <c r="AI508" s="17">
        <v>-1</v>
      </c>
      <c r="AJ508" s="17">
        <v>-1</v>
      </c>
      <c r="AK508" s="17">
        <v>-1</v>
      </c>
      <c r="AL508" s="17">
        <v>-1</v>
      </c>
      <c r="AM508" s="17">
        <v>-1</v>
      </c>
      <c r="AN508" s="17">
        <v>-1</v>
      </c>
      <c r="AO508" s="17">
        <v>-1</v>
      </c>
      <c r="AP508" s="17">
        <v>-1</v>
      </c>
      <c r="AQ508" s="17">
        <v>-1</v>
      </c>
      <c r="AR508" s="17">
        <v>-0.49195797196258695</v>
      </c>
      <c r="AS508" s="17">
        <v>-5.9034956635510438</v>
      </c>
      <c r="AT508" s="17">
        <v>-3.6745443626163574</v>
      </c>
      <c r="AU508" s="17">
        <v>-1</v>
      </c>
      <c r="AV508" s="17">
        <v>-1</v>
      </c>
      <c r="AW508" s="17">
        <v>-1</v>
      </c>
      <c r="AX508" s="17">
        <v>-1</v>
      </c>
      <c r="AY508" s="17">
        <v>-9.8391594392517392E-2</v>
      </c>
      <c r="AZ508" s="17">
        <v>1.2228684233054332</v>
      </c>
      <c r="BA508" s="17">
        <v>-0.71004791048492066</v>
      </c>
      <c r="BB508" s="17">
        <v>0.46786475426789265</v>
      </c>
      <c r="BC508" s="17">
        <v>-0.28837757478071291</v>
      </c>
      <c r="BD508" s="17">
        <v>16.662328463100636</v>
      </c>
      <c r="BE508" s="17">
        <v>-9.6110464118185988</v>
      </c>
      <c r="BF508" s="17">
        <v>-1</v>
      </c>
      <c r="BG508" s="22">
        <v>33.078871749214045</v>
      </c>
    </row>
    <row r="509" spans="1:59" x14ac:dyDescent="0.25">
      <c r="A509">
        <v>1515</v>
      </c>
      <c r="B509" t="s">
        <v>2929</v>
      </c>
      <c r="C509" s="49">
        <v>0</v>
      </c>
      <c r="D509" s="22">
        <v>1516.6043652343749</v>
      </c>
      <c r="E509" s="17">
        <v>49.01476737566518</v>
      </c>
      <c r="F509" s="17">
        <v>-23.256764185727562</v>
      </c>
      <c r="G509" s="17">
        <v>0.17693830729525506</v>
      </c>
      <c r="H509" s="17">
        <v>2.1668896332578997</v>
      </c>
      <c r="I509" s="17">
        <v>37.691553294891456</v>
      </c>
      <c r="J509" s="17">
        <v>2.4964053867320088</v>
      </c>
      <c r="K509" s="17">
        <v>-1</v>
      </c>
      <c r="L509" s="17">
        <v>-1</v>
      </c>
      <c r="M509" s="17">
        <v>-1</v>
      </c>
      <c r="N509" s="17">
        <v>0.16666666666666666</v>
      </c>
      <c r="O509" s="17">
        <v>-1</v>
      </c>
      <c r="P509" s="17">
        <v>-1</v>
      </c>
      <c r="Q509" s="17">
        <v>1.9565386334130261</v>
      </c>
      <c r="R509" s="17">
        <v>-1</v>
      </c>
      <c r="S509" s="17">
        <v>-0.16288881659779728</v>
      </c>
      <c r="T509" s="17">
        <v>-1.7082134776862972E-2</v>
      </c>
      <c r="U509" s="17">
        <v>-0.14409817911489303</v>
      </c>
      <c r="V509" s="17">
        <v>-0.35574140172662405</v>
      </c>
      <c r="W509" s="17">
        <v>-0.23399046199606677</v>
      </c>
      <c r="X509" s="17">
        <v>-0.96774489465893021</v>
      </c>
      <c r="Y509" s="17">
        <v>0</v>
      </c>
      <c r="Z509" s="17">
        <v>21.014184536627575</v>
      </c>
      <c r="AA509" s="17">
        <v>-0.12523158444795374</v>
      </c>
      <c r="AB509" s="17">
        <v>0.18627384663406343</v>
      </c>
      <c r="AC509" s="17">
        <v>7.6055663671440161</v>
      </c>
      <c r="AD509" s="17">
        <v>-0.18012272389361625</v>
      </c>
      <c r="AE509" s="17">
        <v>-1.8012272389361629E-2</v>
      </c>
      <c r="AF509" s="17">
        <v>33.543896884190232</v>
      </c>
      <c r="AG509" s="17">
        <v>-21.23162693932592</v>
      </c>
      <c r="AH509" s="17">
        <v>-1</v>
      </c>
      <c r="AI509" s="17">
        <v>-1</v>
      </c>
      <c r="AJ509" s="17">
        <v>-1</v>
      </c>
      <c r="AK509" s="17">
        <v>-1</v>
      </c>
      <c r="AL509" s="17">
        <v>-1</v>
      </c>
      <c r="AM509" s="17">
        <v>-1</v>
      </c>
      <c r="AN509" s="17">
        <v>-1</v>
      </c>
      <c r="AO509" s="17">
        <v>-1</v>
      </c>
      <c r="AP509" s="17">
        <v>-1</v>
      </c>
      <c r="AQ509" s="17">
        <v>-1</v>
      </c>
      <c r="AR509" s="17">
        <v>-9.0061361946808124E-2</v>
      </c>
      <c r="AS509" s="17">
        <v>-1.0807363433616977</v>
      </c>
      <c r="AT509" s="17">
        <v>2.5950427536297931</v>
      </c>
      <c r="AU509" s="17">
        <v>-1</v>
      </c>
      <c r="AV509" s="17">
        <v>-1</v>
      </c>
      <c r="AW509" s="17">
        <v>-1</v>
      </c>
      <c r="AX509" s="17">
        <v>-1</v>
      </c>
      <c r="AY509" s="17">
        <v>-1.8012272389361629E-2</v>
      </c>
      <c r="AZ509" s="17">
        <v>0.52435407854400895</v>
      </c>
      <c r="BA509" s="17">
        <v>-1.153356572349612E-2</v>
      </c>
      <c r="BB509" s="17">
        <v>0.19457505945716291</v>
      </c>
      <c r="BC509" s="17">
        <v>-1.5087879969983356E-2</v>
      </c>
      <c r="BD509" s="17">
        <v>7.1676964841585074</v>
      </c>
      <c r="BE509" s="17">
        <v>-0.11641443287646025</v>
      </c>
      <c r="BF509" s="17">
        <v>-1</v>
      </c>
      <c r="BG509" s="22">
        <v>2049.6229834945552</v>
      </c>
    </row>
    <row r="510" spans="1:59" x14ac:dyDescent="0.25">
      <c r="A510">
        <v>1517</v>
      </c>
      <c r="B510" t="s">
        <v>536</v>
      </c>
      <c r="C510" s="49">
        <v>0</v>
      </c>
      <c r="D510" s="22">
        <v>1520.370810546875</v>
      </c>
      <c r="E510" s="17">
        <v>83.747407358492723</v>
      </c>
      <c r="F510" s="17">
        <v>34.982433324377809</v>
      </c>
      <c r="G510" s="17">
        <v>0.60068501215337533</v>
      </c>
      <c r="H510" s="17">
        <v>5.3768225302830599</v>
      </c>
      <c r="I510" s="17">
        <v>68.706787882603066</v>
      </c>
      <c r="J510" s="17">
        <v>10.85268419693594</v>
      </c>
      <c r="K510" s="17">
        <v>-1</v>
      </c>
      <c r="L510" s="17">
        <v>-1</v>
      </c>
      <c r="M510" s="17">
        <v>-1</v>
      </c>
      <c r="N510" s="17">
        <v>0.16666666666666666</v>
      </c>
      <c r="O510" s="17">
        <v>-1</v>
      </c>
      <c r="P510" s="17">
        <v>-1</v>
      </c>
      <c r="Q510" s="17">
        <v>3.9595636915185861</v>
      </c>
      <c r="R510" s="17">
        <v>-1</v>
      </c>
      <c r="S510" s="17">
        <v>0.85500795362070614</v>
      </c>
      <c r="T510" s="17">
        <v>8.9904484598169909E-2</v>
      </c>
      <c r="U510" s="17">
        <v>0.47358935584373968</v>
      </c>
      <c r="V510" s="17">
        <v>0.53510023007669805</v>
      </c>
      <c r="W510" s="17">
        <v>2.085629788307255</v>
      </c>
      <c r="X510" s="17">
        <v>2.4830227841653802</v>
      </c>
      <c r="Y510" s="17">
        <v>0</v>
      </c>
      <c r="Z510" s="17">
        <v>41.076339059981493</v>
      </c>
      <c r="AA510" s="17">
        <v>0.99099405348779102</v>
      </c>
      <c r="AB510" s="17">
        <v>1.9671538868486476</v>
      </c>
      <c r="AC510" s="17">
        <v>28.08098229753022</v>
      </c>
      <c r="AD510" s="17">
        <v>0.59198669480467458</v>
      </c>
      <c r="AE510" s="17">
        <v>5.919866948046746E-2</v>
      </c>
      <c r="AF510" s="17">
        <v>64.029952621885315</v>
      </c>
      <c r="AG510" s="17">
        <v>31.936255957259998</v>
      </c>
      <c r="AH510" s="17">
        <v>-1</v>
      </c>
      <c r="AI510" s="17">
        <v>-1</v>
      </c>
      <c r="AJ510" s="17">
        <v>-1</v>
      </c>
      <c r="AK510" s="17">
        <v>-1</v>
      </c>
      <c r="AL510" s="17">
        <v>-1</v>
      </c>
      <c r="AM510" s="17">
        <v>-1</v>
      </c>
      <c r="AN510" s="17">
        <v>-1</v>
      </c>
      <c r="AO510" s="17">
        <v>-1</v>
      </c>
      <c r="AP510" s="17">
        <v>-1</v>
      </c>
      <c r="AQ510" s="17">
        <v>-1</v>
      </c>
      <c r="AR510" s="17">
        <v>0.29599334740233729</v>
      </c>
      <c r="AS510" s="17">
        <v>3.5519201688280475</v>
      </c>
      <c r="AT510" s="17">
        <v>8.6174962194764611</v>
      </c>
      <c r="AU510" s="17">
        <v>-1</v>
      </c>
      <c r="AV510" s="17">
        <v>-1</v>
      </c>
      <c r="AW510" s="17">
        <v>-1</v>
      </c>
      <c r="AX510" s="17">
        <v>-1</v>
      </c>
      <c r="AY510" s="17">
        <v>5.919866948046746E-2</v>
      </c>
      <c r="AZ510" s="17">
        <v>-0.14662633189660956</v>
      </c>
      <c r="BA510" s="17">
        <v>0.65944684471712245</v>
      </c>
      <c r="BB510" s="17">
        <v>-6.7942142900256089E-2</v>
      </c>
      <c r="BC510" s="17">
        <v>0.24742932238743548</v>
      </c>
      <c r="BD510" s="17">
        <v>-1.9526775067136626</v>
      </c>
      <c r="BE510" s="17">
        <v>9.0039595579957172</v>
      </c>
      <c r="BF510" s="17">
        <v>-1</v>
      </c>
      <c r="BG510" s="22">
        <v>345.89271937827414</v>
      </c>
    </row>
    <row r="511" spans="1:59" x14ac:dyDescent="0.25">
      <c r="A511">
        <v>1518</v>
      </c>
      <c r="B511" t="s">
        <v>537</v>
      </c>
      <c r="C511" s="49">
        <v>0</v>
      </c>
      <c r="D511" s="22">
        <v>1530.1824609374999</v>
      </c>
      <c r="E511" s="17">
        <v>65.136328232355666</v>
      </c>
      <c r="F511" s="17">
        <v>3.7756401281453038</v>
      </c>
      <c r="G511" s="17">
        <v>0.37362529376014358</v>
      </c>
      <c r="H511" s="17">
        <v>3.6568175100582123</v>
      </c>
      <c r="I511" s="17">
        <v>52.087636982671604</v>
      </c>
      <c r="J511" s="17">
        <v>6.3750698775620167</v>
      </c>
      <c r="K511" s="17">
        <v>-1</v>
      </c>
      <c r="L511" s="17">
        <v>-1</v>
      </c>
      <c r="M511" s="17">
        <v>-1</v>
      </c>
      <c r="N511" s="17">
        <v>0.16666666666666666</v>
      </c>
      <c r="O511" s="17">
        <v>-1</v>
      </c>
      <c r="P511" s="17">
        <v>-1</v>
      </c>
      <c r="Q511" s="17">
        <v>2.8862661285786824</v>
      </c>
      <c r="R511" s="17">
        <v>-1</v>
      </c>
      <c r="S511" s="17">
        <v>0.30957986804637994</v>
      </c>
      <c r="T511" s="17">
        <v>3.2576955230661418E-2</v>
      </c>
      <c r="U511" s="17">
        <v>0.14260871072066761</v>
      </c>
      <c r="V511" s="17">
        <v>5.7753155205743513E-2</v>
      </c>
      <c r="W511" s="17">
        <v>0.84268839248104255</v>
      </c>
      <c r="X511" s="17">
        <v>0.63396926136180531</v>
      </c>
      <c r="Y511" s="17">
        <v>0</v>
      </c>
      <c r="Z511" s="17">
        <v>30.326268076044382</v>
      </c>
      <c r="AA511" s="17">
        <v>0.39287759356663049</v>
      </c>
      <c r="AB511" s="17">
        <v>1.0128901349720603</v>
      </c>
      <c r="AC511" s="17">
        <v>17.109470019471516</v>
      </c>
      <c r="AD511" s="17">
        <v>0.17826088840083454</v>
      </c>
      <c r="AE511" s="17">
        <v>1.7826088840083451E-2</v>
      </c>
      <c r="AF511" s="17">
        <v>47.694356022876704</v>
      </c>
      <c r="AG511" s="17">
        <v>3.4468674153356647</v>
      </c>
      <c r="AH511" s="17">
        <v>-1</v>
      </c>
      <c r="AI511" s="17">
        <v>-1</v>
      </c>
      <c r="AJ511" s="17">
        <v>-1</v>
      </c>
      <c r="AK511" s="17">
        <v>-1</v>
      </c>
      <c r="AL511" s="17">
        <v>-1</v>
      </c>
      <c r="AM511" s="17">
        <v>-1</v>
      </c>
      <c r="AN511" s="17">
        <v>-1</v>
      </c>
      <c r="AO511" s="17">
        <v>-1</v>
      </c>
      <c r="AP511" s="17">
        <v>-1</v>
      </c>
      <c r="AQ511" s="17">
        <v>-1</v>
      </c>
      <c r="AR511" s="17">
        <v>8.9130444200417269E-2</v>
      </c>
      <c r="AS511" s="17">
        <v>1.069565330405007</v>
      </c>
      <c r="AT511" s="17">
        <v>5.390434929526509</v>
      </c>
      <c r="AU511" s="17">
        <v>-1</v>
      </c>
      <c r="AV511" s="17">
        <v>-1</v>
      </c>
      <c r="AW511" s="17">
        <v>-1</v>
      </c>
      <c r="AX511" s="17">
        <v>-1</v>
      </c>
      <c r="AY511" s="17">
        <v>1.7826088840083451E-2</v>
      </c>
      <c r="AZ511" s="17">
        <v>0.21291067758416726</v>
      </c>
      <c r="BA511" s="17">
        <v>0.29990983523634562</v>
      </c>
      <c r="BB511" s="17">
        <v>7.272463127704959E-2</v>
      </c>
      <c r="BC511" s="17">
        <v>0.10676254821012988</v>
      </c>
      <c r="BD511" s="17">
        <v>2.934368283298471</v>
      </c>
      <c r="BE511" s="17">
        <v>4.116913767983581</v>
      </c>
      <c r="BF511" s="17">
        <v>-1</v>
      </c>
      <c r="BG511" s="22">
        <v>372.42965849268944</v>
      </c>
    </row>
    <row r="512" spans="1:59" x14ac:dyDescent="0.25">
      <c r="A512">
        <v>1519</v>
      </c>
      <c r="B512" t="s">
        <v>538</v>
      </c>
      <c r="C512" s="49">
        <v>0</v>
      </c>
      <c r="D512" s="22">
        <v>1655.79125</v>
      </c>
      <c r="E512" s="17">
        <v>113.96812546459758</v>
      </c>
      <c r="F512" s="17">
        <v>85.656104302133869</v>
      </c>
      <c r="G512" s="17">
        <v>0.96938516630922278</v>
      </c>
      <c r="H512" s="17">
        <v>8.1697711016692729</v>
      </c>
      <c r="I512" s="17">
        <v>95.693007816744711</v>
      </c>
      <c r="J512" s="17">
        <v>18.12344583394502</v>
      </c>
      <c r="K512" s="17">
        <v>-1</v>
      </c>
      <c r="L512" s="17">
        <v>-1</v>
      </c>
      <c r="M512" s="17">
        <v>-1</v>
      </c>
      <c r="N512" s="17">
        <v>0.16666666666666666</v>
      </c>
      <c r="O512" s="17">
        <v>-1</v>
      </c>
      <c r="P512" s="17">
        <v>-1</v>
      </c>
      <c r="Q512" s="17">
        <v>5.7023870320536272</v>
      </c>
      <c r="R512" s="17">
        <v>-1</v>
      </c>
      <c r="S512" s="17">
        <v>1.7406754804512916</v>
      </c>
      <c r="T512" s="17">
        <v>0.18299307408795715</v>
      </c>
      <c r="U512" s="17">
        <v>1.0110365778478521</v>
      </c>
      <c r="V512" s="17">
        <v>1.3102176367933001</v>
      </c>
      <c r="W512" s="17">
        <v>4.1039212205821434</v>
      </c>
      <c r="X512" s="17">
        <v>5.4855206456284753</v>
      </c>
      <c r="Y512" s="17">
        <v>0</v>
      </c>
      <c r="Z512" s="17">
        <v>58.532331945957267</v>
      </c>
      <c r="AA512" s="17">
        <v>1.9622170979653049</v>
      </c>
      <c r="AB512" s="17">
        <v>3.5166898191222367</v>
      </c>
      <c r="AC512" s="17">
        <v>45.896552125893024</v>
      </c>
      <c r="AD512" s="17">
        <v>1.2637957223098151</v>
      </c>
      <c r="AE512" s="17">
        <v>0.12637957223098151</v>
      </c>
      <c r="AF512" s="17">
        <v>90.555736353596956</v>
      </c>
      <c r="AG512" s="17">
        <v>78.1973982749915</v>
      </c>
      <c r="AH512" s="17">
        <v>-1</v>
      </c>
      <c r="AI512" s="17">
        <v>-1</v>
      </c>
      <c r="AJ512" s="17">
        <v>-1</v>
      </c>
      <c r="AK512" s="17">
        <v>-1</v>
      </c>
      <c r="AL512" s="17">
        <v>-1</v>
      </c>
      <c r="AM512" s="17">
        <v>-1</v>
      </c>
      <c r="AN512" s="17">
        <v>-1</v>
      </c>
      <c r="AO512" s="17">
        <v>-1</v>
      </c>
      <c r="AP512" s="17">
        <v>-1</v>
      </c>
      <c r="AQ512" s="17">
        <v>-1</v>
      </c>
      <c r="AR512" s="17">
        <v>0.63189786115490754</v>
      </c>
      <c r="AS512" s="17">
        <v>7.5827743338588904</v>
      </c>
      <c r="AT512" s="17">
        <v>13.857606634016557</v>
      </c>
      <c r="AU512" s="17">
        <v>-1</v>
      </c>
      <c r="AV512" s="17">
        <v>-1</v>
      </c>
      <c r="AW512" s="17">
        <v>-1</v>
      </c>
      <c r="AX512" s="17">
        <v>-1</v>
      </c>
      <c r="AY512" s="17">
        <v>0.12637957223098151</v>
      </c>
      <c r="AZ512" s="17">
        <v>-0.73044345172021163</v>
      </c>
      <c r="BA512" s="17">
        <v>1.2432639645407249</v>
      </c>
      <c r="BB512" s="17">
        <v>-0.2963572122520039</v>
      </c>
      <c r="BC512" s="17">
        <v>0.47584439173918319</v>
      </c>
      <c r="BD512" s="17">
        <v>-9.8882750177773779</v>
      </c>
      <c r="BE512" s="17">
        <v>16.939557069059443</v>
      </c>
      <c r="BF512" s="17">
        <v>-1</v>
      </c>
      <c r="BG512" s="22">
        <v>6081.9550179090902</v>
      </c>
    </row>
    <row r="513" spans="1:59" x14ac:dyDescent="0.25">
      <c r="A513">
        <v>1522</v>
      </c>
      <c r="B513" t="s">
        <v>539</v>
      </c>
      <c r="C513" s="49">
        <v>0</v>
      </c>
      <c r="D513" s="22">
        <v>1544.2593359374998</v>
      </c>
      <c r="E513" s="17">
        <v>81.449241129656116</v>
      </c>
      <c r="F513" s="17">
        <v>31.128900826461042</v>
      </c>
      <c r="G513" s="17">
        <v>0.5726468219332479</v>
      </c>
      <c r="H513" s="17">
        <v>5.1644298246199662</v>
      </c>
      <c r="I513" s="17">
        <v>66.654592462267459</v>
      </c>
      <c r="J513" s="17">
        <v>10.299771496667589</v>
      </c>
      <c r="K513" s="17">
        <v>-1</v>
      </c>
      <c r="L513" s="17">
        <v>-1</v>
      </c>
      <c r="M513" s="17">
        <v>-1</v>
      </c>
      <c r="N513" s="17">
        <v>0.16666666666666666</v>
      </c>
      <c r="O513" s="17">
        <v>-1</v>
      </c>
      <c r="P513" s="17">
        <v>-1</v>
      </c>
      <c r="Q513" s="17">
        <v>3.8270288612745382</v>
      </c>
      <c r="R513" s="17">
        <v>-1</v>
      </c>
      <c r="S513" s="17">
        <v>0.78765643692302323</v>
      </c>
      <c r="T513" s="17">
        <v>8.2825465102195489E-2</v>
      </c>
      <c r="U513" s="17">
        <v>0.43271861772774528</v>
      </c>
      <c r="V513" s="17">
        <v>0.47615561329938677</v>
      </c>
      <c r="W513" s="17">
        <v>1.9321466978883208</v>
      </c>
      <c r="X513" s="17">
        <v>2.254694682789963</v>
      </c>
      <c r="Y513" s="17">
        <v>0</v>
      </c>
      <c r="Z513" s="17">
        <v>39.748879758699786</v>
      </c>
      <c r="AA513" s="17">
        <v>0.91713637764933331</v>
      </c>
      <c r="AB513" s="17">
        <v>1.8493178004453719</v>
      </c>
      <c r="AC513" s="17">
        <v>26.7261785902433</v>
      </c>
      <c r="AD513" s="17">
        <v>0.54089827215968156</v>
      </c>
      <c r="AE513" s="17">
        <v>5.408982721596816E-2</v>
      </c>
      <c r="AF513" s="17">
        <v>62.012771555849412</v>
      </c>
      <c r="AG513" s="17">
        <v>28.418278832800542</v>
      </c>
      <c r="AH513" s="17">
        <v>-1</v>
      </c>
      <c r="AI513" s="17">
        <v>-1</v>
      </c>
      <c r="AJ513" s="17">
        <v>-1</v>
      </c>
      <c r="AK513" s="17">
        <v>-1</v>
      </c>
      <c r="AL513" s="17">
        <v>-1</v>
      </c>
      <c r="AM513" s="17">
        <v>-1</v>
      </c>
      <c r="AN513" s="17">
        <v>-1</v>
      </c>
      <c r="AO513" s="17">
        <v>-1</v>
      </c>
      <c r="AP513" s="17">
        <v>-1</v>
      </c>
      <c r="AQ513" s="17">
        <v>-1</v>
      </c>
      <c r="AR513" s="17">
        <v>0.27044913607984078</v>
      </c>
      <c r="AS513" s="17">
        <v>3.2453896329580894</v>
      </c>
      <c r="AT513" s="17">
        <v>8.2190065228455165</v>
      </c>
      <c r="AU513" s="17">
        <v>-1</v>
      </c>
      <c r="AV513" s="17">
        <v>-1</v>
      </c>
      <c r="AW513" s="17">
        <v>-1</v>
      </c>
      <c r="AX513" s="17">
        <v>-1</v>
      </c>
      <c r="AY513" s="17">
        <v>5.408982721596816E-2</v>
      </c>
      <c r="AZ513" s="17">
        <v>-0.10222934622987179</v>
      </c>
      <c r="BA513" s="17">
        <v>0.61504985905038478</v>
      </c>
      <c r="BB513" s="17">
        <v>-5.057207920095845E-2</v>
      </c>
      <c r="BC513" s="17">
        <v>0.23005925868813787</v>
      </c>
      <c r="BD513" s="17">
        <v>-1.3492066645736678</v>
      </c>
      <c r="BE513" s="17">
        <v>8.4004887158557242</v>
      </c>
      <c r="BF513" s="17">
        <v>-1</v>
      </c>
      <c r="BG513" s="22">
        <v>402.58692065528942</v>
      </c>
    </row>
    <row r="514" spans="1:59" x14ac:dyDescent="0.25">
      <c r="A514">
        <v>1523</v>
      </c>
      <c r="B514" t="s">
        <v>540</v>
      </c>
      <c r="C514" s="49">
        <v>0</v>
      </c>
      <c r="D514" s="22">
        <v>1581.4950683593752</v>
      </c>
      <c r="E514" s="17">
        <v>116.04633281816083</v>
      </c>
      <c r="F514" s="17">
        <v>89.140812881469202</v>
      </c>
      <c r="G514" s="17">
        <v>0.99473980443980414</v>
      </c>
      <c r="H514" s="17">
        <v>8.3618355734266903</v>
      </c>
      <c r="I514" s="17">
        <v>97.548786376178725</v>
      </c>
      <c r="J514" s="17">
        <v>18.623438926332376</v>
      </c>
      <c r="K514" s="17">
        <v>-1</v>
      </c>
      <c r="L514" s="17">
        <v>-1</v>
      </c>
      <c r="M514" s="17">
        <v>-1</v>
      </c>
      <c r="N514" s="17">
        <v>0.16666666666666666</v>
      </c>
      <c r="O514" s="17">
        <v>-1</v>
      </c>
      <c r="P514" s="17">
        <v>-1</v>
      </c>
      <c r="Q514" s="17">
        <v>5.8222368737928267</v>
      </c>
      <c r="R514" s="17">
        <v>-1</v>
      </c>
      <c r="S514" s="17">
        <v>1.8015807428811641</v>
      </c>
      <c r="T514" s="17">
        <v>0.18939455636019437</v>
      </c>
      <c r="U514" s="17">
        <v>1.0479955529787399</v>
      </c>
      <c r="V514" s="17">
        <v>1.3635206287625057</v>
      </c>
      <c r="W514" s="17">
        <v>4.2427143518856676</v>
      </c>
      <c r="X514" s="17">
        <v>5.6919953267675076</v>
      </c>
      <c r="Y514" s="17">
        <v>0</v>
      </c>
      <c r="Z514" s="17">
        <v>59.73273931721873</v>
      </c>
      <c r="AA514" s="17">
        <v>2.0290058111221754</v>
      </c>
      <c r="AB514" s="17">
        <v>3.6232477426551979</v>
      </c>
      <c r="AC514" s="17">
        <v>47.121686753575624</v>
      </c>
      <c r="AD514" s="17">
        <v>1.3099944412234248</v>
      </c>
      <c r="AE514" s="17">
        <v>0.13099944412234249</v>
      </c>
      <c r="AF514" s="17">
        <v>92.379851803690642</v>
      </c>
      <c r="AG514" s="17">
        <v>81.378667687961723</v>
      </c>
      <c r="AH514" s="17">
        <v>-1</v>
      </c>
      <c r="AI514" s="17">
        <v>-1</v>
      </c>
      <c r="AJ514" s="17">
        <v>-1</v>
      </c>
      <c r="AK514" s="17">
        <v>-1</v>
      </c>
      <c r="AL514" s="17">
        <v>-1</v>
      </c>
      <c r="AM514" s="17">
        <v>-1</v>
      </c>
      <c r="AN514" s="17">
        <v>-1</v>
      </c>
      <c r="AO514" s="17">
        <v>-1</v>
      </c>
      <c r="AP514" s="17">
        <v>-1</v>
      </c>
      <c r="AQ514" s="17">
        <v>-1</v>
      </c>
      <c r="AR514" s="17">
        <v>0.65499722061171239</v>
      </c>
      <c r="AS514" s="17">
        <v>7.8599666473405483</v>
      </c>
      <c r="AT514" s="17">
        <v>14.217956641542713</v>
      </c>
      <c r="AU514" s="17">
        <v>-1</v>
      </c>
      <c r="AV514" s="17">
        <v>-1</v>
      </c>
      <c r="AW514" s="17">
        <v>-1</v>
      </c>
      <c r="AX514" s="17">
        <v>-1</v>
      </c>
      <c r="AY514" s="17">
        <v>0.13099944412234249</v>
      </c>
      <c r="AZ514" s="17">
        <v>-0.77059117512286779</v>
      </c>
      <c r="BA514" s="17">
        <v>1.283411687943381</v>
      </c>
      <c r="BB514" s="17">
        <v>-0.31206477668263122</v>
      </c>
      <c r="BC514" s="17">
        <v>0.49155195616981057</v>
      </c>
      <c r="BD514" s="17">
        <v>-10.433987301797508</v>
      </c>
      <c r="BE514" s="17">
        <v>17.485269353079573</v>
      </c>
      <c r="BF514" s="17">
        <v>-1</v>
      </c>
      <c r="BG514" s="22">
        <v>531.95141811823032</v>
      </c>
    </row>
    <row r="515" spans="1:59" x14ac:dyDescent="0.25">
      <c r="A515">
        <v>1528</v>
      </c>
      <c r="B515" t="s">
        <v>541</v>
      </c>
      <c r="C515" s="49">
        <v>0</v>
      </c>
      <c r="D515" s="22">
        <v>1448.1297851562501</v>
      </c>
      <c r="E515" s="17">
        <v>57.069913613277642</v>
      </c>
      <c r="F515" s="17">
        <v>-9.7500093598047872</v>
      </c>
      <c r="G515" s="17">
        <v>0.27521306202239887</v>
      </c>
      <c r="H515" s="17">
        <v>2.9113328691088052</v>
      </c>
      <c r="I515" s="17">
        <v>44.884563970768518</v>
      </c>
      <c r="J515" s="17">
        <v>4.4343821098297846</v>
      </c>
      <c r="K515" s="17">
        <v>-1</v>
      </c>
      <c r="L515" s="17">
        <v>-1</v>
      </c>
      <c r="M515" s="17">
        <v>-1</v>
      </c>
      <c r="N515" s="17">
        <v>0.16666666666666666</v>
      </c>
      <c r="O515" s="17">
        <v>-1</v>
      </c>
      <c r="P515" s="17">
        <v>-1</v>
      </c>
      <c r="Q515" s="17">
        <v>2.4210774582365855</v>
      </c>
      <c r="R515" s="17">
        <v>-1</v>
      </c>
      <c r="S515" s="17">
        <v>7.3180406558212202E-2</v>
      </c>
      <c r="T515" s="17">
        <v>7.7300552829700428E-3</v>
      </c>
      <c r="U515" s="17">
        <v>-8.449330126055199E-4</v>
      </c>
      <c r="V515" s="17">
        <v>-0.14913863204724034</v>
      </c>
      <c r="W515" s="17">
        <v>0.30397268567018093</v>
      </c>
      <c r="X515" s="17">
        <v>-0.16744758645836161</v>
      </c>
      <c r="Y515" s="17">
        <v>0</v>
      </c>
      <c r="Z515" s="17">
        <v>25.666971903412648</v>
      </c>
      <c r="AA515" s="17">
        <v>0.13364193487537368</v>
      </c>
      <c r="AB515" s="17">
        <v>0.59929310352516618</v>
      </c>
      <c r="AC515" s="17">
        <v>12.354196752762451</v>
      </c>
      <c r="AD515" s="17">
        <v>-1.056166265756886E-3</v>
      </c>
      <c r="AE515" s="17">
        <v>-1.0561662657568999E-4</v>
      </c>
      <c r="AF515" s="17">
        <v>40.614181126809058</v>
      </c>
      <c r="AG515" s="17">
        <v>-8.901004444519856</v>
      </c>
      <c r="AH515" s="17">
        <v>-1</v>
      </c>
      <c r="AI515" s="17">
        <v>-1</v>
      </c>
      <c r="AJ515" s="17">
        <v>-1</v>
      </c>
      <c r="AK515" s="17">
        <v>-1</v>
      </c>
      <c r="AL515" s="17">
        <v>-1</v>
      </c>
      <c r="AM515" s="17">
        <v>-1</v>
      </c>
      <c r="AN515" s="17">
        <v>-1</v>
      </c>
      <c r="AO515" s="17">
        <v>-1</v>
      </c>
      <c r="AP515" s="17">
        <v>-1</v>
      </c>
      <c r="AQ515" s="17">
        <v>-1</v>
      </c>
      <c r="AR515" s="17">
        <v>-5.28083132878443E-4</v>
      </c>
      <c r="AS515" s="17">
        <v>-6.336997594541538E-3</v>
      </c>
      <c r="AT515" s="17">
        <v>3.9917619031270961</v>
      </c>
      <c r="AU515" s="17">
        <v>-1</v>
      </c>
      <c r="AV515" s="17">
        <v>-1</v>
      </c>
      <c r="AW515" s="17">
        <v>-1</v>
      </c>
      <c r="AX515" s="17">
        <v>-1</v>
      </c>
      <c r="AY515" s="17">
        <v>-1.0561662657568999E-4</v>
      </c>
      <c r="AZ515" s="17">
        <v>0.36874122183790575</v>
      </c>
      <c r="BA515" s="17">
        <v>0.14407929098260708</v>
      </c>
      <c r="BB515" s="17">
        <v>0.1336924298636907</v>
      </c>
      <c r="BC515" s="17">
        <v>4.5794749623488819E-2</v>
      </c>
      <c r="BD515" s="17">
        <v>5.0525118545272614</v>
      </c>
      <c r="BE515" s="17">
        <v>1.9987701967547882</v>
      </c>
      <c r="BF515" s="17">
        <v>-1</v>
      </c>
      <c r="BG515" s="22">
        <v>1260.8264401225942</v>
      </c>
    </row>
    <row r="516" spans="1:59" x14ac:dyDescent="0.25">
      <c r="A516">
        <v>1529</v>
      </c>
      <c r="B516" t="s">
        <v>542</v>
      </c>
      <c r="C516" s="49">
        <v>0</v>
      </c>
      <c r="D516" s="22">
        <v>1559.7058886718751</v>
      </c>
      <c r="E516" s="17">
        <v>97.969013951254709</v>
      </c>
      <c r="F516" s="17">
        <v>58.829021308371715</v>
      </c>
      <c r="G516" s="17">
        <v>0.77419209178944548</v>
      </c>
      <c r="H516" s="17">
        <v>6.6911597897953516</v>
      </c>
      <c r="I516" s="17">
        <v>81.406267821552149</v>
      </c>
      <c r="J516" s="17">
        <v>14.274241264780766</v>
      </c>
      <c r="K516" s="17">
        <v>-1</v>
      </c>
      <c r="L516" s="17">
        <v>-1</v>
      </c>
      <c r="M516" s="17">
        <v>-1</v>
      </c>
      <c r="N516" s="17">
        <v>0.16666666666666666</v>
      </c>
      <c r="O516" s="17">
        <v>-1</v>
      </c>
      <c r="P516" s="17">
        <v>-1</v>
      </c>
      <c r="Q516" s="17">
        <v>4.7797211683445804</v>
      </c>
      <c r="R516" s="17">
        <v>-1</v>
      </c>
      <c r="S516" s="17">
        <v>1.271795373904562</v>
      </c>
      <c r="T516" s="17">
        <v>0.13371116362382279</v>
      </c>
      <c r="U516" s="17">
        <v>0.72650733512138199</v>
      </c>
      <c r="V516" s="17">
        <v>0.89986372718560925</v>
      </c>
      <c r="W516" s="17">
        <v>3.0354201486348362</v>
      </c>
      <c r="X516" s="17">
        <v>3.8959721135432104</v>
      </c>
      <c r="Y516" s="17">
        <v>0</v>
      </c>
      <c r="Z516" s="17">
        <v>49.290977197923368</v>
      </c>
      <c r="AA516" s="17">
        <v>1.4480431548323933</v>
      </c>
      <c r="AB516" s="17">
        <v>2.6963519936829128</v>
      </c>
      <c r="AC516" s="17">
        <v>36.464834211150823</v>
      </c>
      <c r="AD516" s="17">
        <v>0.90813416890172749</v>
      </c>
      <c r="AE516" s="17">
        <v>9.0813416890172749E-2</v>
      </c>
      <c r="AF516" s="17">
        <v>76.512755296282492</v>
      </c>
      <c r="AG516" s="17">
        <v>53.706346405297623</v>
      </c>
      <c r="AH516" s="17">
        <v>-1</v>
      </c>
      <c r="AI516" s="17">
        <v>-1</v>
      </c>
      <c r="AJ516" s="17">
        <v>-1</v>
      </c>
      <c r="AK516" s="17">
        <v>-1</v>
      </c>
      <c r="AL516" s="17">
        <v>-1</v>
      </c>
      <c r="AM516" s="17">
        <v>-1</v>
      </c>
      <c r="AN516" s="17">
        <v>-1</v>
      </c>
      <c r="AO516" s="17">
        <v>-1</v>
      </c>
      <c r="AP516" s="17">
        <v>-1</v>
      </c>
      <c r="AQ516" s="17">
        <v>-1</v>
      </c>
      <c r="AR516" s="17">
        <v>0.45406708445086374</v>
      </c>
      <c r="AS516" s="17">
        <v>5.4488050134103645</v>
      </c>
      <c r="AT516" s="17">
        <v>11.083446517433474</v>
      </c>
      <c r="AU516" s="17">
        <v>-1</v>
      </c>
      <c r="AV516" s="17">
        <v>-1</v>
      </c>
      <c r="AW516" s="17">
        <v>-1</v>
      </c>
      <c r="AX516" s="17">
        <v>-1</v>
      </c>
      <c r="AY516" s="17">
        <v>9.0813416890172749E-2</v>
      </c>
      <c r="AZ516" s="17">
        <v>-0.42136558101370486</v>
      </c>
      <c r="BA516" s="17">
        <v>0.93418609383421791</v>
      </c>
      <c r="BB516" s="17">
        <v>-0.17543228409325407</v>
      </c>
      <c r="BC516" s="17">
        <v>0.35491946358043347</v>
      </c>
      <c r="BD516" s="17">
        <v>-5.6871005434068636</v>
      </c>
      <c r="BE516" s="17">
        <v>12.738382594688925</v>
      </c>
      <c r="BF516" s="17">
        <v>-1</v>
      </c>
      <c r="BG516" s="22">
        <v>1588.3478362846201</v>
      </c>
    </row>
    <row r="517" spans="1:59" x14ac:dyDescent="0.25">
      <c r="A517">
        <v>1533</v>
      </c>
      <c r="B517" t="s">
        <v>543</v>
      </c>
      <c r="C517" s="49">
        <v>0</v>
      </c>
      <c r="D517" s="22">
        <v>1603.8326953124999</v>
      </c>
      <c r="E517" s="17">
        <v>139.4066453867195</v>
      </c>
      <c r="F517" s="17">
        <v>128.31105327352503</v>
      </c>
      <c r="G517" s="17">
        <v>1.2797413326932463</v>
      </c>
      <c r="H517" s="17">
        <v>10.520756860022836</v>
      </c>
      <c r="I517" s="17">
        <v>118.40886423707079</v>
      </c>
      <c r="J517" s="17">
        <v>24.243664887068455</v>
      </c>
      <c r="K517" s="17">
        <v>-1</v>
      </c>
      <c r="L517" s="17">
        <v>-1</v>
      </c>
      <c r="M517" s="17">
        <v>-1</v>
      </c>
      <c r="N517" s="17">
        <v>0.16666666666666666</v>
      </c>
      <c r="O517" s="17">
        <v>-1</v>
      </c>
      <c r="P517" s="17">
        <v>-1</v>
      </c>
      <c r="Q517" s="17">
        <v>7.1694218693225569</v>
      </c>
      <c r="R517" s="17">
        <v>-1</v>
      </c>
      <c r="S517" s="17">
        <v>2.4861928750596287</v>
      </c>
      <c r="T517" s="17">
        <v>0.26135110416335167</v>
      </c>
      <c r="U517" s="17">
        <v>1.4634368754198301</v>
      </c>
      <c r="V517" s="17">
        <v>1.9626786247656733</v>
      </c>
      <c r="W517" s="17">
        <v>5.8028334247299709</v>
      </c>
      <c r="X517" s="17">
        <v>8.0128961168793751</v>
      </c>
      <c r="Y517" s="17">
        <v>0</v>
      </c>
      <c r="Z517" s="17">
        <v>73.22604707315044</v>
      </c>
      <c r="AA517" s="17">
        <v>2.7797515019798218</v>
      </c>
      <c r="AB517" s="17">
        <v>4.8210235065213691</v>
      </c>
      <c r="AC517" s="17">
        <v>60.892943886392288</v>
      </c>
      <c r="AD517" s="17">
        <v>1.8292960942747876</v>
      </c>
      <c r="AE517" s="17">
        <v>0.18292960942747877</v>
      </c>
      <c r="AF517" s="17">
        <v>112.884017089346</v>
      </c>
      <c r="AG517" s="17">
        <v>117.13806759786917</v>
      </c>
      <c r="AH517" s="17">
        <v>-1</v>
      </c>
      <c r="AI517" s="17">
        <v>-1</v>
      </c>
      <c r="AJ517" s="17">
        <v>-1</v>
      </c>
      <c r="AK517" s="17">
        <v>-1</v>
      </c>
      <c r="AL517" s="17">
        <v>-1</v>
      </c>
      <c r="AM517" s="17">
        <v>-1</v>
      </c>
      <c r="AN517" s="17">
        <v>-1</v>
      </c>
      <c r="AO517" s="17">
        <v>-1</v>
      </c>
      <c r="AP517" s="17">
        <v>-1</v>
      </c>
      <c r="AQ517" s="17">
        <v>-1</v>
      </c>
      <c r="AR517" s="17">
        <v>0.91464804713739378</v>
      </c>
      <c r="AS517" s="17">
        <v>10.975776565648726</v>
      </c>
      <c r="AT517" s="17">
        <v>18.268509535343341</v>
      </c>
      <c r="AU517" s="17">
        <v>-1</v>
      </c>
      <c r="AV517" s="17">
        <v>-1</v>
      </c>
      <c r="AW517" s="17">
        <v>-1</v>
      </c>
      <c r="AX517" s="17">
        <v>-1</v>
      </c>
      <c r="AY517" s="17">
        <v>0.18292960942747877</v>
      </c>
      <c r="AZ517" s="17">
        <v>-1.221875964388017</v>
      </c>
      <c r="BA517" s="17">
        <v>1.7346964772085303</v>
      </c>
      <c r="BB517" s="17">
        <v>-0.48862733872009467</v>
      </c>
      <c r="BC517" s="17">
        <v>0.66811451820727374</v>
      </c>
      <c r="BD517" s="17">
        <v>-16.568124737773147</v>
      </c>
      <c r="BE517" s="17">
        <v>23.619406789055219</v>
      </c>
      <c r="BF517" s="17">
        <v>-1</v>
      </c>
      <c r="BG517" s="22">
        <v>3077.3162501900024</v>
      </c>
    </row>
    <row r="518" spans="1:59" x14ac:dyDescent="0.25">
      <c r="A518">
        <v>1538</v>
      </c>
      <c r="B518" t="s">
        <v>544</v>
      </c>
      <c r="C518" s="49">
        <v>0</v>
      </c>
      <c r="D518" s="22">
        <v>1695.9346484375001</v>
      </c>
      <c r="E518" s="17">
        <v>138.14133236229179</v>
      </c>
      <c r="F518" s="17">
        <v>126.18939436195977</v>
      </c>
      <c r="G518" s="17">
        <v>1.2643042042463331</v>
      </c>
      <c r="H518" s="17">
        <v>10.403818731963668</v>
      </c>
      <c r="I518" s="17">
        <v>117.27897660690746</v>
      </c>
      <c r="J518" s="17">
        <v>23.939244940311514</v>
      </c>
      <c r="K518" s="17">
        <v>-1</v>
      </c>
      <c r="L518" s="17">
        <v>-1</v>
      </c>
      <c r="M518" s="17">
        <v>-1</v>
      </c>
      <c r="N518" s="17">
        <v>0.16666666666666666</v>
      </c>
      <c r="O518" s="17">
        <v>-1</v>
      </c>
      <c r="P518" s="17">
        <v>-1</v>
      </c>
      <c r="Q518" s="17">
        <v>7.0964514963382648</v>
      </c>
      <c r="R518" s="17">
        <v>-1</v>
      </c>
      <c r="S518" s="17">
        <v>2.4491108092702976</v>
      </c>
      <c r="T518" s="17">
        <v>0.25745357253311424</v>
      </c>
      <c r="U518" s="17">
        <v>1.4409344660609036</v>
      </c>
      <c r="V518" s="17">
        <v>1.9302251884596375</v>
      </c>
      <c r="W518" s="17">
        <v>5.7183294620053928</v>
      </c>
      <c r="X518" s="17">
        <v>7.8871843572650961</v>
      </c>
      <c r="Y518" s="17">
        <v>0</v>
      </c>
      <c r="Z518" s="17">
        <v>72.495181079979986</v>
      </c>
      <c r="AA518" s="17">
        <v>2.7390873071884521</v>
      </c>
      <c r="AB518" s="17">
        <v>4.7561458954056883</v>
      </c>
      <c r="AC518" s="17">
        <v>60.147022745065236</v>
      </c>
      <c r="AD518" s="17">
        <v>1.8011680825761296</v>
      </c>
      <c r="AE518" s="17">
        <v>0.18011680825761295</v>
      </c>
      <c r="AF518" s="17">
        <v>111.77340748963212</v>
      </c>
      <c r="AG518" s="17">
        <v>115.20115710838266</v>
      </c>
      <c r="AH518" s="17">
        <v>-1</v>
      </c>
      <c r="AI518" s="17">
        <v>-1</v>
      </c>
      <c r="AJ518" s="17">
        <v>-1</v>
      </c>
      <c r="AK518" s="17">
        <v>-1</v>
      </c>
      <c r="AL518" s="17">
        <v>-1</v>
      </c>
      <c r="AM518" s="17">
        <v>-1</v>
      </c>
      <c r="AN518" s="17">
        <v>-1</v>
      </c>
      <c r="AO518" s="17">
        <v>-1</v>
      </c>
      <c r="AP518" s="17">
        <v>-1</v>
      </c>
      <c r="AQ518" s="17">
        <v>-1</v>
      </c>
      <c r="AR518" s="17">
        <v>0.9005840412880648</v>
      </c>
      <c r="AS518" s="17">
        <v>10.807008495456778</v>
      </c>
      <c r="AT518" s="17">
        <v>18.049111044093813</v>
      </c>
      <c r="AU518" s="17">
        <v>-1</v>
      </c>
      <c r="AV518" s="17">
        <v>-1</v>
      </c>
      <c r="AW518" s="17">
        <v>-1</v>
      </c>
      <c r="AX518" s="17">
        <v>-1</v>
      </c>
      <c r="AY518" s="17">
        <v>0.18011680825761295</v>
      </c>
      <c r="AZ518" s="17">
        <v>-1.1974320910491023</v>
      </c>
      <c r="BA518" s="17">
        <v>1.7102526038696155</v>
      </c>
      <c r="BB518" s="17">
        <v>-0.47906381474255089</v>
      </c>
      <c r="BC518" s="17">
        <v>0.65855099422973007</v>
      </c>
      <c r="BD518" s="17">
        <v>-16.235868738689632</v>
      </c>
      <c r="BE518" s="17">
        <v>23.287150789971708</v>
      </c>
      <c r="BF518" s="17">
        <v>-1</v>
      </c>
      <c r="BG518" s="22">
        <v>3726.7105687328512</v>
      </c>
    </row>
    <row r="519" spans="1:59" x14ac:dyDescent="0.25">
      <c r="A519">
        <v>1539</v>
      </c>
      <c r="B519" t="s">
        <v>545</v>
      </c>
      <c r="C519" s="49">
        <v>0</v>
      </c>
      <c r="D519" s="22">
        <v>1517.4310937499999</v>
      </c>
      <c r="E519" s="17">
        <v>55.100307929419259</v>
      </c>
      <c r="F519" s="17">
        <v>-13.052616201552734</v>
      </c>
      <c r="G519" s="17">
        <v>0.25118339083076291</v>
      </c>
      <c r="H519" s="17">
        <v>2.729305183280414</v>
      </c>
      <c r="I519" s="17">
        <v>43.12576353520241</v>
      </c>
      <c r="J519" s="17">
        <v>3.9605173460623182</v>
      </c>
      <c r="K519" s="17">
        <v>-1</v>
      </c>
      <c r="L519" s="17">
        <v>-1</v>
      </c>
      <c r="M519" s="17">
        <v>-1</v>
      </c>
      <c r="N519" s="17">
        <v>0.16666666666666666</v>
      </c>
      <c r="O519" s="17">
        <v>-1</v>
      </c>
      <c r="P519" s="17">
        <v>-1</v>
      </c>
      <c r="Q519" s="17">
        <v>2.3074906551226837</v>
      </c>
      <c r="R519" s="17">
        <v>-1</v>
      </c>
      <c r="S519" s="17">
        <v>1.5457893521636429E-2</v>
      </c>
      <c r="T519" s="17">
        <v>1.6630976971935864E-3</v>
      </c>
      <c r="U519" s="17">
        <v>-3.5872528965706293E-2</v>
      </c>
      <c r="V519" s="17">
        <v>-0.19965614935329629</v>
      </c>
      <c r="W519" s="17">
        <v>0.17243251965777018</v>
      </c>
      <c r="X519" s="17">
        <v>-0.36313244189254562</v>
      </c>
      <c r="Y519" s="17">
        <v>0</v>
      </c>
      <c r="Z519" s="17">
        <v>24.529294675330366</v>
      </c>
      <c r="AA519" s="17">
        <v>7.0343424827370327E-2</v>
      </c>
      <c r="AB519" s="17">
        <v>0.49830361780767307</v>
      </c>
      <c r="AC519" s="17">
        <v>11.193084449874092</v>
      </c>
      <c r="AD519" s="17">
        <v>-4.4840661207132898E-2</v>
      </c>
      <c r="AE519" s="17">
        <v>-4.4840661207132867E-3</v>
      </c>
      <c r="AF519" s="17">
        <v>38.885389169472234</v>
      </c>
      <c r="AG519" s="17">
        <v>-11.916029055479688</v>
      </c>
      <c r="AH519" s="17">
        <v>-1</v>
      </c>
      <c r="AI519" s="17">
        <v>-1</v>
      </c>
      <c r="AJ519" s="17">
        <v>-1</v>
      </c>
      <c r="AK519" s="17">
        <v>-1</v>
      </c>
      <c r="AL519" s="17">
        <v>-1</v>
      </c>
      <c r="AM519" s="17">
        <v>-1</v>
      </c>
      <c r="AN519" s="17">
        <v>-1</v>
      </c>
      <c r="AO519" s="17">
        <v>-1</v>
      </c>
      <c r="AP519" s="17">
        <v>-1</v>
      </c>
      <c r="AQ519" s="17">
        <v>-1</v>
      </c>
      <c r="AR519" s="17">
        <v>-2.2420330603566449E-2</v>
      </c>
      <c r="AS519" s="17">
        <v>-0.26904396724279755</v>
      </c>
      <c r="AT519" s="17">
        <v>3.6502428425843636</v>
      </c>
      <c r="AU519" s="17">
        <v>-1</v>
      </c>
      <c r="AV519" s="17">
        <v>-1</v>
      </c>
      <c r="AW519" s="17">
        <v>-1</v>
      </c>
      <c r="AX519" s="17">
        <v>-1</v>
      </c>
      <c r="AY519" s="17">
        <v>-4.4840661207132867E-3</v>
      </c>
      <c r="AZ519" s="17">
        <v>0.40679093043520442</v>
      </c>
      <c r="BA519" s="17">
        <v>0.10602958238530838</v>
      </c>
      <c r="BB519" s="17">
        <v>0.14857915814375855</v>
      </c>
      <c r="BC519" s="17">
        <v>3.090802134342098E-2</v>
      </c>
      <c r="BD519" s="17">
        <v>5.5697066447942118</v>
      </c>
      <c r="BE519" s="17">
        <v>1.4815754064878366</v>
      </c>
      <c r="BF519" s="17">
        <v>-1</v>
      </c>
      <c r="BG519" s="22">
        <v>194.85724306158824</v>
      </c>
    </row>
    <row r="520" spans="1:59" x14ac:dyDescent="0.25">
      <c r="A520">
        <v>1540</v>
      </c>
      <c r="B520" t="s">
        <v>546</v>
      </c>
      <c r="C520" s="49">
        <v>0</v>
      </c>
      <c r="D520" s="22">
        <v>1637.8927539062502</v>
      </c>
      <c r="E520" s="17">
        <v>96.651368554109737</v>
      </c>
      <c r="F520" s="17">
        <v>56.619612217368321</v>
      </c>
      <c r="G520" s="17">
        <v>0.75811649559267758</v>
      </c>
      <c r="H520" s="17">
        <v>6.5693851907726275</v>
      </c>
      <c r="I520" s="17">
        <v>80.229648908734831</v>
      </c>
      <c r="J520" s="17">
        <v>13.95723074335282</v>
      </c>
      <c r="K520" s="17">
        <v>-1</v>
      </c>
      <c r="L520" s="17">
        <v>-1</v>
      </c>
      <c r="M520" s="17">
        <v>-1</v>
      </c>
      <c r="N520" s="17">
        <v>0.16666666666666666</v>
      </c>
      <c r="O520" s="17">
        <v>-1</v>
      </c>
      <c r="P520" s="17">
        <v>-1</v>
      </c>
      <c r="Q520" s="17">
        <v>4.7037327969025098</v>
      </c>
      <c r="R520" s="17">
        <v>-1</v>
      </c>
      <c r="S520" s="17">
        <v>1.233179622418056</v>
      </c>
      <c r="T520" s="17">
        <v>0.12965243308547872</v>
      </c>
      <c r="U520" s="17">
        <v>0.70307424343257086</v>
      </c>
      <c r="V520" s="17">
        <v>0.86606804173494623</v>
      </c>
      <c r="W520" s="17">
        <v>2.9474211670587858</v>
      </c>
      <c r="X520" s="17">
        <v>3.7650610123177475</v>
      </c>
      <c r="Y520" s="17">
        <v>0</v>
      </c>
      <c r="Z520" s="17">
        <v>48.529883149858534</v>
      </c>
      <c r="AA520" s="17">
        <v>1.4056971202456636</v>
      </c>
      <c r="AB520" s="17">
        <v>2.6287910945109441</v>
      </c>
      <c r="AC520" s="17">
        <v>35.688062345590318</v>
      </c>
      <c r="AD520" s="17">
        <v>0.8788428042907136</v>
      </c>
      <c r="AE520" s="17">
        <v>8.7884280429071357E-2</v>
      </c>
      <c r="AF520" s="17">
        <v>75.356211738414743</v>
      </c>
      <c r="AG520" s="17">
        <v>51.689326788900296</v>
      </c>
      <c r="AH520" s="17">
        <v>-1</v>
      </c>
      <c r="AI520" s="17">
        <v>-1</v>
      </c>
      <c r="AJ520" s="17">
        <v>-1</v>
      </c>
      <c r="AK520" s="17">
        <v>-1</v>
      </c>
      <c r="AL520" s="17">
        <v>-1</v>
      </c>
      <c r="AM520" s="17">
        <v>-1</v>
      </c>
      <c r="AN520" s="17">
        <v>-1</v>
      </c>
      <c r="AO520" s="17">
        <v>-1</v>
      </c>
      <c r="AP520" s="17">
        <v>-1</v>
      </c>
      <c r="AQ520" s="17">
        <v>-1</v>
      </c>
      <c r="AR520" s="17">
        <v>0.4394214021453568</v>
      </c>
      <c r="AS520" s="17">
        <v>5.2730568257442814</v>
      </c>
      <c r="AT520" s="17">
        <v>10.854973873467566</v>
      </c>
      <c r="AU520" s="17">
        <v>-1</v>
      </c>
      <c r="AV520" s="17">
        <v>-1</v>
      </c>
      <c r="AW520" s="17">
        <v>-1</v>
      </c>
      <c r="AX520" s="17">
        <v>-1</v>
      </c>
      <c r="AY520" s="17">
        <v>8.7884280429071357E-2</v>
      </c>
      <c r="AZ520" s="17">
        <v>-0.39591072788913245</v>
      </c>
      <c r="BA520" s="17">
        <v>0.9087312407096455</v>
      </c>
      <c r="BB520" s="17">
        <v>-0.16547322012550936</v>
      </c>
      <c r="BC520" s="17">
        <v>0.34496039961268871</v>
      </c>
      <c r="BD520" s="17">
        <v>-5.3411026919548839</v>
      </c>
      <c r="BE520" s="17">
        <v>12.392384743236946</v>
      </c>
      <c r="BF520" s="17">
        <v>-1</v>
      </c>
      <c r="BG520" s="22">
        <v>9334.0738916546652</v>
      </c>
    </row>
    <row r="521" spans="1:59" x14ac:dyDescent="0.25">
      <c r="A521">
        <v>1546</v>
      </c>
      <c r="B521" t="s">
        <v>547</v>
      </c>
      <c r="C521" s="49">
        <v>0</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25">
      <c r="A522">
        <v>1551</v>
      </c>
      <c r="B522" t="s">
        <v>548</v>
      </c>
      <c r="C522" s="49">
        <v>0</v>
      </c>
      <c r="D522" s="22">
        <v>1519.6599902343748</v>
      </c>
      <c r="E522" s="17">
        <v>85.786823276497387</v>
      </c>
      <c r="F522" s="17">
        <v>38.402096975417599</v>
      </c>
      <c r="G522" s="17">
        <v>0.62556638528012165</v>
      </c>
      <c r="H522" s="17">
        <v>5.565301961997914</v>
      </c>
      <c r="I522" s="17">
        <v>70.527926821367913</v>
      </c>
      <c r="J522" s="17">
        <v>11.343344510382911</v>
      </c>
      <c r="K522" s="17">
        <v>-1</v>
      </c>
      <c r="L522" s="17">
        <v>-1</v>
      </c>
      <c r="M522" s="17">
        <v>-1</v>
      </c>
      <c r="N522" s="17">
        <v>0.16666666666666666</v>
      </c>
      <c r="O522" s="17">
        <v>-1</v>
      </c>
      <c r="P522" s="17">
        <v>-1</v>
      </c>
      <c r="Q522" s="17">
        <v>4.0771764381938294</v>
      </c>
      <c r="R522" s="17">
        <v>-1</v>
      </c>
      <c r="S522" s="17">
        <v>0.91477636964366116</v>
      </c>
      <c r="T522" s="17">
        <v>9.618647798176605E-2</v>
      </c>
      <c r="U522" s="17">
        <v>0.50985846155440639</v>
      </c>
      <c r="V522" s="17">
        <v>0.58740827821871111</v>
      </c>
      <c r="W522" s="17">
        <v>2.2218322325940556</v>
      </c>
      <c r="X522" s="17">
        <v>2.6856434469485668</v>
      </c>
      <c r="Y522" s="17">
        <v>0</v>
      </c>
      <c r="Z522" s="17">
        <v>42.254339848422184</v>
      </c>
      <c r="AA522" s="17">
        <v>1.0565361008304806</v>
      </c>
      <c r="AB522" s="17">
        <v>2.0717228198138966</v>
      </c>
      <c r="AC522" s="17">
        <v>29.283248787979602</v>
      </c>
      <c r="AD522" s="17">
        <v>0.63732307694300794</v>
      </c>
      <c r="AE522" s="17">
        <v>6.3732307694300799E-2</v>
      </c>
      <c r="AF522" s="17">
        <v>65.820019469074964</v>
      </c>
      <c r="AG522" s="17">
        <v>35.058144381506359</v>
      </c>
      <c r="AH522" s="17">
        <v>-1</v>
      </c>
      <c r="AI522" s="17">
        <v>-1</v>
      </c>
      <c r="AJ522" s="17">
        <v>-1</v>
      </c>
      <c r="AK522" s="17">
        <v>-1</v>
      </c>
      <c r="AL522" s="17">
        <v>-1</v>
      </c>
      <c r="AM522" s="17">
        <v>-1</v>
      </c>
      <c r="AN522" s="17">
        <v>-1</v>
      </c>
      <c r="AO522" s="17">
        <v>-1</v>
      </c>
      <c r="AP522" s="17">
        <v>-1</v>
      </c>
      <c r="AQ522" s="17">
        <v>-1</v>
      </c>
      <c r="AR522" s="17">
        <v>0.31866153847150397</v>
      </c>
      <c r="AS522" s="17">
        <v>3.8239384616580478</v>
      </c>
      <c r="AT522" s="17">
        <v>8.9711200001554623</v>
      </c>
      <c r="AU522" s="17">
        <v>-1</v>
      </c>
      <c r="AV522" s="17">
        <v>-1</v>
      </c>
      <c r="AW522" s="17">
        <v>-1</v>
      </c>
      <c r="AX522" s="17">
        <v>-1</v>
      </c>
      <c r="AY522" s="17">
        <v>6.3732307694300799E-2</v>
      </c>
      <c r="AZ522" s="17">
        <v>-0.18602466529132045</v>
      </c>
      <c r="BA522" s="17">
        <v>0.69884517811183344</v>
      </c>
      <c r="BB522" s="17">
        <v>-8.3356512827289467E-2</v>
      </c>
      <c r="BC522" s="17">
        <v>0.26284369231446886</v>
      </c>
      <c r="BD522" s="17">
        <v>-2.4882036257860038</v>
      </c>
      <c r="BE522" s="17">
        <v>9.5394856770680612</v>
      </c>
      <c r="BF522" s="17">
        <v>-1</v>
      </c>
      <c r="BG522" s="22">
        <v>548.1477767155078</v>
      </c>
    </row>
    <row r="523" spans="1:59" x14ac:dyDescent="0.25">
      <c r="A523">
        <v>1553</v>
      </c>
      <c r="B523" t="s">
        <v>549</v>
      </c>
      <c r="C523" s="49">
        <v>0</v>
      </c>
      <c r="D523" s="22">
        <v>1579.347373046875</v>
      </c>
      <c r="E523" s="17">
        <v>60.455047990277471</v>
      </c>
      <c r="F523" s="17">
        <v>-4.0738641062964405</v>
      </c>
      <c r="G523" s="17">
        <v>0.31651252956833947</v>
      </c>
      <c r="H523" s="17">
        <v>3.2241813655938096</v>
      </c>
      <c r="I523" s="17">
        <v>47.907390247880947</v>
      </c>
      <c r="J523" s="17">
        <v>5.2488070046319724</v>
      </c>
      <c r="K523" s="17">
        <v>-1</v>
      </c>
      <c r="L523" s="17">
        <v>-1</v>
      </c>
      <c r="M523" s="17">
        <v>-1</v>
      </c>
      <c r="N523" s="17">
        <v>0.16666666666666666</v>
      </c>
      <c r="O523" s="17">
        <v>-1</v>
      </c>
      <c r="P523" s="17">
        <v>-1</v>
      </c>
      <c r="Q523" s="17">
        <v>2.6162975447470735</v>
      </c>
      <c r="R523" s="17">
        <v>-1</v>
      </c>
      <c r="S523" s="17">
        <v>0.17238730101850608</v>
      </c>
      <c r="T523" s="17">
        <v>1.8157252389336874E-2</v>
      </c>
      <c r="U523" s="17">
        <v>5.9356517549936247E-2</v>
      </c>
      <c r="V523" s="17">
        <v>-6.2314865303018462E-2</v>
      </c>
      <c r="W523" s="17">
        <v>0.53004897168728238</v>
      </c>
      <c r="X523" s="17">
        <v>0.1688733008224079</v>
      </c>
      <c r="Y523" s="17">
        <v>0</v>
      </c>
      <c r="Z523" s="17">
        <v>27.622282210583815</v>
      </c>
      <c r="AA523" s="17">
        <v>0.2424322192111758</v>
      </c>
      <c r="AB523" s="17">
        <v>0.77286235275078918</v>
      </c>
      <c r="AC523" s="17">
        <v>14.349784602796008</v>
      </c>
      <c r="AD523" s="17">
        <v>7.4195646937420312E-2</v>
      </c>
      <c r="AE523" s="17">
        <v>7.4195646937420309E-3</v>
      </c>
      <c r="AF523" s="17">
        <v>43.585432242411798</v>
      </c>
      <c r="AG523" s="17">
        <v>-3.7191228416667439</v>
      </c>
      <c r="AH523" s="17">
        <v>-1</v>
      </c>
      <c r="AI523" s="17">
        <v>-1</v>
      </c>
      <c r="AJ523" s="17">
        <v>-1</v>
      </c>
      <c r="AK523" s="17">
        <v>-1</v>
      </c>
      <c r="AL523" s="17">
        <v>-1</v>
      </c>
      <c r="AM523" s="17">
        <v>-1</v>
      </c>
      <c r="AN523" s="17">
        <v>-1</v>
      </c>
      <c r="AO523" s="17">
        <v>-1</v>
      </c>
      <c r="AP523" s="17">
        <v>-1</v>
      </c>
      <c r="AQ523" s="17">
        <v>-1</v>
      </c>
      <c r="AR523" s="17">
        <v>3.7097823468710156E-2</v>
      </c>
      <c r="AS523" s="17">
        <v>0.44517388162452171</v>
      </c>
      <c r="AT523" s="17">
        <v>4.5787260461118784</v>
      </c>
      <c r="AU523" s="17">
        <v>-1</v>
      </c>
      <c r="AV523" s="17">
        <v>-1</v>
      </c>
      <c r="AW523" s="17">
        <v>-1</v>
      </c>
      <c r="AX523" s="17">
        <v>-1</v>
      </c>
      <c r="AY523" s="17">
        <v>7.4195646937420309E-3</v>
      </c>
      <c r="AZ523" s="17">
        <v>0.30334570756663248</v>
      </c>
      <c r="BA523" s="17">
        <v>0.20947480525388038</v>
      </c>
      <c r="BB523" s="17">
        <v>0.10810681337461044</v>
      </c>
      <c r="BC523" s="17">
        <v>7.1380366112569066E-2</v>
      </c>
      <c r="BD523" s="17">
        <v>4.1636162352233139</v>
      </c>
      <c r="BE523" s="17">
        <v>2.8876658160587367</v>
      </c>
      <c r="BF523" s="17">
        <v>-1</v>
      </c>
      <c r="BG523" s="22">
        <v>225.63496561904708</v>
      </c>
    </row>
    <row r="524" spans="1:59" x14ac:dyDescent="0.25">
      <c r="A524">
        <v>1554</v>
      </c>
      <c r="B524" t="s">
        <v>550</v>
      </c>
      <c r="C524" s="49">
        <v>0</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25">
      <c r="A525">
        <v>1555</v>
      </c>
      <c r="B525" t="s">
        <v>2930</v>
      </c>
      <c r="C525" s="49">
        <v>0</v>
      </c>
      <c r="D525" s="22">
        <v>1450</v>
      </c>
      <c r="E525" s="17">
        <v>42.510834345099084</v>
      </c>
      <c r="F525" s="17">
        <v>-34.162466733731819</v>
      </c>
      <c r="G525" s="17">
        <v>9.7588733186206644E-2</v>
      </c>
      <c r="H525" s="17">
        <v>1.5658069454695622</v>
      </c>
      <c r="I525" s="17">
        <v>31.883730774475264</v>
      </c>
      <c r="J525" s="17">
        <v>0.93163294809285269</v>
      </c>
      <c r="K525" s="17">
        <v>-1</v>
      </c>
      <c r="L525" s="17">
        <v>-1</v>
      </c>
      <c r="M525" s="17">
        <v>-1</v>
      </c>
      <c r="N525" s="17">
        <v>0.16666666666666666</v>
      </c>
      <c r="O525" s="17">
        <v>-1</v>
      </c>
      <c r="P525" s="17">
        <v>-1</v>
      </c>
      <c r="Q525" s="17">
        <v>1.5814579933319561</v>
      </c>
      <c r="R525" s="17">
        <v>-1</v>
      </c>
      <c r="S525" s="17">
        <v>-0.35349720193228051</v>
      </c>
      <c r="T525" s="17">
        <v>-3.7116137603193253E-2</v>
      </c>
      <c r="U525" s="17">
        <v>-0.25976454836216811</v>
      </c>
      <c r="V525" s="17">
        <v>-0.52255781179374472</v>
      </c>
      <c r="W525" s="17">
        <v>-0.66835579592337224</v>
      </c>
      <c r="X525" s="17">
        <v>-1.6139256024373154</v>
      </c>
      <c r="Y525" s="17">
        <v>0</v>
      </c>
      <c r="Z525" s="17">
        <v>17.257403896478259</v>
      </c>
      <c r="AA525" s="17">
        <v>-0.33425274724250115</v>
      </c>
      <c r="AB525" s="17">
        <v>-0.1472085642265627</v>
      </c>
      <c r="AC525" s="17">
        <v>3.7713995992259974</v>
      </c>
      <c r="AD525" s="17">
        <v>-0.32470568545271017</v>
      </c>
      <c r="AE525" s="17">
        <v>-3.2470568545271014E-2</v>
      </c>
      <c r="AF525" s="17">
        <v>27.835166854393844</v>
      </c>
      <c r="AG525" s="17">
        <v>-31.187689879181502</v>
      </c>
      <c r="AH525" s="17">
        <v>-1</v>
      </c>
      <c r="AI525" s="17">
        <v>-1</v>
      </c>
      <c r="AJ525" s="17">
        <v>-1</v>
      </c>
      <c r="AK525" s="17">
        <v>-1</v>
      </c>
      <c r="AL525" s="17">
        <v>-1</v>
      </c>
      <c r="AM525" s="17">
        <v>-1</v>
      </c>
      <c r="AN525" s="17">
        <v>-1</v>
      </c>
      <c r="AO525" s="17">
        <v>-1</v>
      </c>
      <c r="AP525" s="17">
        <v>-1</v>
      </c>
      <c r="AQ525" s="17">
        <v>-1</v>
      </c>
      <c r="AR525" s="17">
        <v>-0.16235284272635508</v>
      </c>
      <c r="AS525" s="17">
        <v>-1.948234112716261</v>
      </c>
      <c r="AT525" s="17">
        <v>1.4672956534688604</v>
      </c>
      <c r="AU525" s="17">
        <v>-1</v>
      </c>
      <c r="AV525" s="17">
        <v>-1</v>
      </c>
      <c r="AW525" s="17">
        <v>-1</v>
      </c>
      <c r="AX525" s="17">
        <v>-1</v>
      </c>
      <c r="AY525" s="17">
        <v>-3.2470568545271014E-2</v>
      </c>
      <c r="AZ525" s="17">
        <v>0.64999991647873501</v>
      </c>
      <c r="BA525" s="17">
        <v>-0.13717940365822218</v>
      </c>
      <c r="BB525" s="17">
        <v>0.24373326638725484</v>
      </c>
      <c r="BC525" s="17">
        <v>-6.4246086900075286E-2</v>
      </c>
      <c r="BD525" s="17">
        <v>8.8755511614786737</v>
      </c>
      <c r="BE525" s="17">
        <v>-1.8242691101966289</v>
      </c>
      <c r="BF525" s="17">
        <v>-1</v>
      </c>
      <c r="BG525" s="22">
        <v>0</v>
      </c>
    </row>
    <row r="526" spans="1:59" x14ac:dyDescent="0.25">
      <c r="A526">
        <v>1557</v>
      </c>
      <c r="B526" t="s">
        <v>551</v>
      </c>
      <c r="C526" s="49">
        <v>0</v>
      </c>
      <c r="D526" s="22">
        <v>1571.77689453125</v>
      </c>
      <c r="E526" s="17">
        <v>96.125394395064035</v>
      </c>
      <c r="F526" s="17">
        <v>55.737666216459118</v>
      </c>
      <c r="G526" s="17">
        <v>0.75169948217687244</v>
      </c>
      <c r="H526" s="17">
        <v>6.5207755326256898</v>
      </c>
      <c r="I526" s="17">
        <v>79.75996932382732</v>
      </c>
      <c r="J526" s="17">
        <v>13.830687332828271</v>
      </c>
      <c r="K526" s="17">
        <v>-1</v>
      </c>
      <c r="L526" s="17">
        <v>-1</v>
      </c>
      <c r="M526" s="17">
        <v>-1</v>
      </c>
      <c r="N526" s="17">
        <v>0.16666666666666666</v>
      </c>
      <c r="O526" s="17">
        <v>-1</v>
      </c>
      <c r="P526" s="17">
        <v>-1</v>
      </c>
      <c r="Q526" s="17">
        <v>4.6733999623985554</v>
      </c>
      <c r="R526" s="17">
        <v>-1</v>
      </c>
      <c r="S526" s="17">
        <v>1.2177650902092831</v>
      </c>
      <c r="T526" s="17">
        <v>0.12803227990441485</v>
      </c>
      <c r="U526" s="17">
        <v>0.69372028468041425</v>
      </c>
      <c r="V526" s="17">
        <v>0.85257757057115591</v>
      </c>
      <c r="W526" s="17">
        <v>2.9122939693835765</v>
      </c>
      <c r="X526" s="17">
        <v>3.7128042697024708</v>
      </c>
      <c r="Y526" s="17">
        <v>0</v>
      </c>
      <c r="Z526" s="17">
        <v>48.226071667077989</v>
      </c>
      <c r="AA526" s="17">
        <v>1.3887935436241121</v>
      </c>
      <c r="AB526" s="17">
        <v>2.6018223158066407</v>
      </c>
      <c r="AC526" s="17">
        <v>35.377992633630036</v>
      </c>
      <c r="AD526" s="17">
        <v>0.86715035585051781</v>
      </c>
      <c r="AE526" s="17">
        <v>8.6715035585051781E-2</v>
      </c>
      <c r="AF526" s="17">
        <v>74.89454577990476</v>
      </c>
      <c r="AG526" s="17">
        <v>50.884178302963207</v>
      </c>
      <c r="AH526" s="17">
        <v>-1</v>
      </c>
      <c r="AI526" s="17">
        <v>-1</v>
      </c>
      <c r="AJ526" s="17">
        <v>-1</v>
      </c>
      <c r="AK526" s="17">
        <v>-1</v>
      </c>
      <c r="AL526" s="17">
        <v>-1</v>
      </c>
      <c r="AM526" s="17">
        <v>-1</v>
      </c>
      <c r="AN526" s="17">
        <v>-1</v>
      </c>
      <c r="AO526" s="17">
        <v>-1</v>
      </c>
      <c r="AP526" s="17">
        <v>-1</v>
      </c>
      <c r="AQ526" s="17">
        <v>-1</v>
      </c>
      <c r="AR526" s="17">
        <v>0.4335751779252589</v>
      </c>
      <c r="AS526" s="17">
        <v>5.2029021351031073</v>
      </c>
      <c r="AT526" s="17">
        <v>10.763772775634038</v>
      </c>
      <c r="AU526" s="17">
        <v>-1</v>
      </c>
      <c r="AV526" s="17">
        <v>-1</v>
      </c>
      <c r="AW526" s="17">
        <v>-1</v>
      </c>
      <c r="AX526" s="17">
        <v>-1</v>
      </c>
      <c r="AY526" s="17">
        <v>8.6715035585051781E-2</v>
      </c>
      <c r="AZ526" s="17">
        <v>-0.38574972782429057</v>
      </c>
      <c r="BA526" s="17">
        <v>0.89857024064480373</v>
      </c>
      <c r="BB526" s="17">
        <v>-0.16149778765584277</v>
      </c>
      <c r="BC526" s="17">
        <v>0.34098496714302218</v>
      </c>
      <c r="BD526" s="17">
        <v>-5.20298819670192</v>
      </c>
      <c r="BE526" s="17">
        <v>12.25427024798398</v>
      </c>
      <c r="BF526" s="17">
        <v>-1</v>
      </c>
      <c r="BG526" s="22">
        <v>946.3879618118176</v>
      </c>
    </row>
    <row r="527" spans="1:59" x14ac:dyDescent="0.25">
      <c r="A527">
        <v>1559</v>
      </c>
      <c r="B527" t="s">
        <v>552</v>
      </c>
      <c r="C527" s="49">
        <v>0</v>
      </c>
      <c r="D527" s="22">
        <v>1585.283740234375</v>
      </c>
      <c r="E527" s="17">
        <v>102.16267694605179</v>
      </c>
      <c r="F527" s="17">
        <v>65.860895866872369</v>
      </c>
      <c r="G527" s="17">
        <v>0.82535580627268967</v>
      </c>
      <c r="H527" s="17">
        <v>7.0787311581880719</v>
      </c>
      <c r="I527" s="17">
        <v>85.151086575028543</v>
      </c>
      <c r="J527" s="17">
        <v>15.283188964635585</v>
      </c>
      <c r="K527" s="17">
        <v>-1</v>
      </c>
      <c r="L527" s="17">
        <v>-1</v>
      </c>
      <c r="M527" s="17">
        <v>-1</v>
      </c>
      <c r="N527" s="17">
        <v>0.16666666666666666</v>
      </c>
      <c r="O527" s="17">
        <v>-1</v>
      </c>
      <c r="P527" s="17">
        <v>-1</v>
      </c>
      <c r="Q527" s="17">
        <v>5.0215689538276793</v>
      </c>
      <c r="R527" s="17">
        <v>-1</v>
      </c>
      <c r="S527" s="17">
        <v>1.3946975207007553</v>
      </c>
      <c r="T527" s="17">
        <v>0.14662886371322992</v>
      </c>
      <c r="U527" s="17">
        <v>0.80108771136068235</v>
      </c>
      <c r="V527" s="17">
        <v>1.0074250754552869</v>
      </c>
      <c r="W527" s="17">
        <v>3.3154940390874059</v>
      </c>
      <c r="X527" s="17">
        <v>4.3126221788846948</v>
      </c>
      <c r="Y527" s="17">
        <v>0</v>
      </c>
      <c r="Z527" s="17">
        <v>51.713307175203752</v>
      </c>
      <c r="AA527" s="17">
        <v>1.582817653804234</v>
      </c>
      <c r="AB527" s="17">
        <v>2.9113777080113703</v>
      </c>
      <c r="AC527" s="17">
        <v>38.937061894758905</v>
      </c>
      <c r="AD527" s="17">
        <v>1.001359639200853</v>
      </c>
      <c r="AE527" s="17">
        <v>0.10013596392008529</v>
      </c>
      <c r="AF527" s="17">
        <v>80.193680324374327</v>
      </c>
      <c r="AG527" s="17">
        <v>60.125904006601658</v>
      </c>
      <c r="AH527" s="17">
        <v>-1</v>
      </c>
      <c r="AI527" s="17">
        <v>-1</v>
      </c>
      <c r="AJ527" s="17">
        <v>-1</v>
      </c>
      <c r="AK527" s="17">
        <v>-1</v>
      </c>
      <c r="AL527" s="17">
        <v>-1</v>
      </c>
      <c r="AM527" s="17">
        <v>-1</v>
      </c>
      <c r="AN527" s="17">
        <v>-1</v>
      </c>
      <c r="AO527" s="17">
        <v>-1</v>
      </c>
      <c r="AP527" s="17">
        <v>-1</v>
      </c>
      <c r="AQ527" s="17">
        <v>-1</v>
      </c>
      <c r="AR527" s="17">
        <v>0.50067981960042651</v>
      </c>
      <c r="AS527" s="17">
        <v>6.0081578352051181</v>
      </c>
      <c r="AT527" s="17">
        <v>11.810605185766654</v>
      </c>
      <c r="AU527" s="17">
        <v>-1</v>
      </c>
      <c r="AV527" s="17">
        <v>-1</v>
      </c>
      <c r="AW527" s="17">
        <v>-1</v>
      </c>
      <c r="AX527" s="17">
        <v>-1</v>
      </c>
      <c r="AY527" s="17">
        <v>0.10013596392008529</v>
      </c>
      <c r="AZ527" s="17">
        <v>-0.50238060661756934</v>
      </c>
      <c r="BA527" s="17">
        <v>1.0152011194380823</v>
      </c>
      <c r="BB527" s="17">
        <v>-0.20712894399495679</v>
      </c>
      <c r="BC527" s="17">
        <v>0.38661612348213614</v>
      </c>
      <c r="BD527" s="17">
        <v>-6.7883060642984763</v>
      </c>
      <c r="BE527" s="17">
        <v>13.839588115580536</v>
      </c>
      <c r="BF527" s="17">
        <v>-1</v>
      </c>
      <c r="BG527" s="22">
        <v>1035.3923078343596</v>
      </c>
    </row>
    <row r="528" spans="1:59" x14ac:dyDescent="0.25">
      <c r="A528">
        <v>1561</v>
      </c>
      <c r="B528" t="s">
        <v>553</v>
      </c>
      <c r="C528" s="49">
        <v>0</v>
      </c>
      <c r="D528" s="22">
        <v>1525.3638281250001</v>
      </c>
      <c r="E528" s="17">
        <v>55.430793053051232</v>
      </c>
      <c r="F528" s="17">
        <v>-12.498463439226851</v>
      </c>
      <c r="G528" s="17">
        <v>0.25521539018966327</v>
      </c>
      <c r="H528" s="17">
        <v>2.7598480694776106</v>
      </c>
      <c r="I528" s="17">
        <v>43.420877112582716</v>
      </c>
      <c r="J528" s="17">
        <v>4.0400283143347817</v>
      </c>
      <c r="K528" s="17">
        <v>-1</v>
      </c>
      <c r="L528" s="17">
        <v>-1</v>
      </c>
      <c r="M528" s="17">
        <v>-1</v>
      </c>
      <c r="N528" s="17">
        <v>0.16666666666666666</v>
      </c>
      <c r="O528" s="17">
        <v>-1</v>
      </c>
      <c r="P528" s="17">
        <v>-1</v>
      </c>
      <c r="Q528" s="17">
        <v>2.326549672355271</v>
      </c>
      <c r="R528" s="17">
        <v>-1</v>
      </c>
      <c r="S528" s="17">
        <v>2.5143300105085725E-2</v>
      </c>
      <c r="T528" s="17">
        <v>2.6810878686463271E-3</v>
      </c>
      <c r="U528" s="17">
        <v>-2.9995159970499966E-2</v>
      </c>
      <c r="V528" s="17">
        <v>-0.1911796872424808</v>
      </c>
      <c r="W528" s="17">
        <v>0.19450397709894807</v>
      </c>
      <c r="X528" s="17">
        <v>-0.33029798463489596</v>
      </c>
      <c r="Y528" s="17">
        <v>0</v>
      </c>
      <c r="Z528" s="17">
        <v>24.720188417391221</v>
      </c>
      <c r="AA528" s="17">
        <v>8.0964442064665437E-2</v>
      </c>
      <c r="AB528" s="17">
        <v>0.51524889926497175</v>
      </c>
      <c r="AC528" s="17">
        <v>11.387910422461132</v>
      </c>
      <c r="AD528" s="17">
        <v>-3.7493949963124967E-2</v>
      </c>
      <c r="AE528" s="17">
        <v>-3.7493949963124957E-3</v>
      </c>
      <c r="AF528" s="17">
        <v>39.175467548325805</v>
      </c>
      <c r="AG528" s="17">
        <v>-11.410130443654728</v>
      </c>
      <c r="AH528" s="17">
        <v>-1</v>
      </c>
      <c r="AI528" s="17">
        <v>-1</v>
      </c>
      <c r="AJ528" s="17">
        <v>-1</v>
      </c>
      <c r="AK528" s="17">
        <v>-1</v>
      </c>
      <c r="AL528" s="17">
        <v>-1</v>
      </c>
      <c r="AM528" s="17">
        <v>-1</v>
      </c>
      <c r="AN528" s="17">
        <v>-1</v>
      </c>
      <c r="AO528" s="17">
        <v>-1</v>
      </c>
      <c r="AP528" s="17">
        <v>-1</v>
      </c>
      <c r="AQ528" s="17">
        <v>-1</v>
      </c>
      <c r="AR528" s="17">
        <v>-1.8746974981562484E-2</v>
      </c>
      <c r="AS528" s="17">
        <v>-0.22496369977874986</v>
      </c>
      <c r="AT528" s="17">
        <v>3.7075471902876256</v>
      </c>
      <c r="AU528" s="17">
        <v>-1</v>
      </c>
      <c r="AV528" s="17">
        <v>-1</v>
      </c>
      <c r="AW528" s="17">
        <v>-1</v>
      </c>
      <c r="AX528" s="17">
        <v>-1</v>
      </c>
      <c r="AY528" s="17">
        <v>-3.7493949963124957E-3</v>
      </c>
      <c r="AZ528" s="17">
        <v>0.40040647350913322</v>
      </c>
      <c r="BA528" s="17">
        <v>0.11241403931137964</v>
      </c>
      <c r="BB528" s="17">
        <v>0.14608127632079584</v>
      </c>
      <c r="BC528" s="17">
        <v>3.3405903166383671E-2</v>
      </c>
      <c r="BD528" s="17">
        <v>5.4829252216880651</v>
      </c>
      <c r="BE528" s="17">
        <v>1.5683568295939845</v>
      </c>
      <c r="BF528" s="17">
        <v>-1</v>
      </c>
      <c r="BG528" s="22">
        <v>444.41005924681428</v>
      </c>
    </row>
    <row r="529" spans="1:59" x14ac:dyDescent="0.25">
      <c r="A529">
        <v>1566</v>
      </c>
      <c r="B529" t="s">
        <v>554</v>
      </c>
      <c r="C529" s="49">
        <v>0</v>
      </c>
      <c r="D529" s="22">
        <v>1472.7330078125001</v>
      </c>
      <c r="E529" s="17">
        <v>35.449530884870065</v>
      </c>
      <c r="F529" s="17">
        <v>-46.002760103380524</v>
      </c>
      <c r="G529" s="17">
        <v>1.1439103478971868E-2</v>
      </c>
      <c r="H529" s="17">
        <v>0.91321300835239017</v>
      </c>
      <c r="I529" s="17">
        <v>25.578192715107932</v>
      </c>
      <c r="J529" s="17">
        <v>-0.76723648729429872</v>
      </c>
      <c r="K529" s="17">
        <v>-1</v>
      </c>
      <c r="L529" s="17">
        <v>-1</v>
      </c>
      <c r="M529" s="17">
        <v>-1</v>
      </c>
      <c r="N529" s="17">
        <v>0.16666666666666666</v>
      </c>
      <c r="O529" s="17">
        <v>-1</v>
      </c>
      <c r="P529" s="17">
        <v>-1</v>
      </c>
      <c r="Q529" s="17">
        <v>1.17423390150596</v>
      </c>
      <c r="R529" s="17">
        <v>-1</v>
      </c>
      <c r="S529" s="17">
        <v>-0.5604402384896392</v>
      </c>
      <c r="T529" s="17">
        <v>-5.8867003243255167E-2</v>
      </c>
      <c r="U529" s="17">
        <v>-0.38534322968613949</v>
      </c>
      <c r="V529" s="17">
        <v>-0.70366996164123707</v>
      </c>
      <c r="W529" s="17">
        <v>-1.1399451282627076</v>
      </c>
      <c r="X529" s="17">
        <v>-2.3154823445385788</v>
      </c>
      <c r="Y529" s="17">
        <v>0</v>
      </c>
      <c r="Z529" s="17">
        <v>13.178676761844955</v>
      </c>
      <c r="AA529" s="17">
        <v>-0.56118648920536462</v>
      </c>
      <c r="AB529" s="17">
        <v>-0.50926956495779174</v>
      </c>
      <c r="AC529" s="17">
        <v>-0.39134545644351526</v>
      </c>
      <c r="AD529" s="17">
        <v>-0.48167903710767435</v>
      </c>
      <c r="AE529" s="17">
        <v>-4.8167903710767436E-2</v>
      </c>
      <c r="AF529" s="17">
        <v>21.637213258705316</v>
      </c>
      <c r="AG529" s="17">
        <v>-41.996961954564632</v>
      </c>
      <c r="AH529" s="17">
        <v>-1</v>
      </c>
      <c r="AI529" s="17">
        <v>-1</v>
      </c>
      <c r="AJ529" s="17">
        <v>-1</v>
      </c>
      <c r="AK529" s="17">
        <v>-1</v>
      </c>
      <c r="AL529" s="17">
        <v>-1</v>
      </c>
      <c r="AM529" s="17">
        <v>-1</v>
      </c>
      <c r="AN529" s="17">
        <v>-1</v>
      </c>
      <c r="AO529" s="17">
        <v>-1</v>
      </c>
      <c r="AP529" s="17">
        <v>-1</v>
      </c>
      <c r="AQ529" s="17">
        <v>-1</v>
      </c>
      <c r="AR529" s="17">
        <v>-0.24083951855383717</v>
      </c>
      <c r="AS529" s="17">
        <v>-2.8900742226460463</v>
      </c>
      <c r="AT529" s="17">
        <v>0.24290351056014003</v>
      </c>
      <c r="AU529" s="17">
        <v>-1</v>
      </c>
      <c r="AV529" s="17">
        <v>-1</v>
      </c>
      <c r="AW529" s="17">
        <v>-1</v>
      </c>
      <c r="AX529" s="17">
        <v>-1</v>
      </c>
      <c r="AY529" s="17">
        <v>-4.8167903710767436E-2</v>
      </c>
      <c r="AZ529" s="17">
        <v>0.7864132814384035</v>
      </c>
      <c r="BA529" s="17">
        <v>-0.27359276861789067</v>
      </c>
      <c r="BB529" s="17">
        <v>0.29710420594994269</v>
      </c>
      <c r="BC529" s="17">
        <v>-0.11761702646276311</v>
      </c>
      <c r="BD529" s="17">
        <v>10.729764617529518</v>
      </c>
      <c r="BE529" s="17">
        <v>-3.6784825662474745</v>
      </c>
      <c r="BF529" s="17">
        <v>-1</v>
      </c>
      <c r="BG529" s="22">
        <v>489.76162176605396</v>
      </c>
    </row>
    <row r="530" spans="1:59" x14ac:dyDescent="0.25">
      <c r="A530">
        <v>1569</v>
      </c>
      <c r="B530" t="s">
        <v>555</v>
      </c>
      <c r="C530" s="49">
        <v>0</v>
      </c>
      <c r="D530" s="22">
        <v>1551.159697265625</v>
      </c>
      <c r="E530" s="17">
        <v>40.494334919614197</v>
      </c>
      <c r="F530" s="17">
        <v>-37.543704335534983</v>
      </c>
      <c r="G530" s="17">
        <v>7.2986946874541714E-2</v>
      </c>
      <c r="H530" s="17">
        <v>1.3794454179295723</v>
      </c>
      <c r="I530" s="17">
        <v>30.083055595210993</v>
      </c>
      <c r="J530" s="17">
        <v>0.44648608254220967</v>
      </c>
      <c r="K530" s="17">
        <v>-1</v>
      </c>
      <c r="L530" s="17">
        <v>-1</v>
      </c>
      <c r="M530" s="17">
        <v>-1</v>
      </c>
      <c r="N530" s="17">
        <v>0.16666666666666666</v>
      </c>
      <c r="O530" s="17">
        <v>-1</v>
      </c>
      <c r="P530" s="17">
        <v>-1</v>
      </c>
      <c r="Q530" s="17">
        <v>1.4651668366304009</v>
      </c>
      <c r="R530" s="17">
        <v>-1</v>
      </c>
      <c r="S530" s="17">
        <v>-0.41259401269481888</v>
      </c>
      <c r="T530" s="17">
        <v>-4.332754153364568E-2</v>
      </c>
      <c r="U530" s="17">
        <v>-0.29562610567509018</v>
      </c>
      <c r="V530" s="17">
        <v>-0.57427808527763713</v>
      </c>
      <c r="W530" s="17">
        <v>-0.8030277616706466</v>
      </c>
      <c r="X530" s="17">
        <v>-1.8142694589731685</v>
      </c>
      <c r="Y530" s="17">
        <v>0</v>
      </c>
      <c r="Z530" s="17">
        <v>16.092640057900653</v>
      </c>
      <c r="AA530" s="17">
        <v>-0.39905831223041449</v>
      </c>
      <c r="AB530" s="17">
        <v>-0.2506024778399748</v>
      </c>
      <c r="AC530" s="17">
        <v>2.5826427272864674</v>
      </c>
      <c r="AD530" s="17">
        <v>-0.36953263209386278</v>
      </c>
      <c r="AE530" s="17">
        <v>-3.6953263209386272E-2</v>
      </c>
      <c r="AF530" s="17">
        <v>26.065214616074016</v>
      </c>
      <c r="AG530" s="17">
        <v>-34.274498292484417</v>
      </c>
      <c r="AH530" s="17">
        <v>-1</v>
      </c>
      <c r="AI530" s="17">
        <v>-1</v>
      </c>
      <c r="AJ530" s="17">
        <v>-1</v>
      </c>
      <c r="AK530" s="17">
        <v>-1</v>
      </c>
      <c r="AL530" s="17">
        <v>-1</v>
      </c>
      <c r="AM530" s="17">
        <v>-1</v>
      </c>
      <c r="AN530" s="17">
        <v>-1</v>
      </c>
      <c r="AO530" s="17">
        <v>-1</v>
      </c>
      <c r="AP530" s="17">
        <v>-1</v>
      </c>
      <c r="AQ530" s="17">
        <v>-1</v>
      </c>
      <c r="AR530" s="17">
        <v>-0.18476631604693139</v>
      </c>
      <c r="AS530" s="17">
        <v>-2.2171957925631767</v>
      </c>
      <c r="AT530" s="17">
        <v>1.1176454696678708</v>
      </c>
      <c r="AU530" s="17">
        <v>-1</v>
      </c>
      <c r="AV530" s="17">
        <v>-1</v>
      </c>
      <c r="AW530" s="17">
        <v>-1</v>
      </c>
      <c r="AX530" s="17">
        <v>-1</v>
      </c>
      <c r="AY530" s="17">
        <v>-3.6953263209386272E-2</v>
      </c>
      <c r="AZ530" s="17">
        <v>0.68895553899502182</v>
      </c>
      <c r="BA530" s="17">
        <v>-0.17613502617450899</v>
      </c>
      <c r="BB530" s="17">
        <v>0.25897442824524675</v>
      </c>
      <c r="BC530" s="17">
        <v>-7.9487248758067133E-2</v>
      </c>
      <c r="BD530" s="17">
        <v>9.4050596849279131</v>
      </c>
      <c r="BE530" s="17">
        <v>-2.3537776336458682</v>
      </c>
      <c r="BF530" s="17">
        <v>-1</v>
      </c>
      <c r="BG530" s="22">
        <v>1147.8816935690988</v>
      </c>
    </row>
    <row r="531" spans="1:59" x14ac:dyDescent="0.25">
      <c r="A531">
        <v>1571</v>
      </c>
      <c r="B531" t="s">
        <v>556</v>
      </c>
      <c r="C531" s="49">
        <v>0</v>
      </c>
      <c r="D531" s="22">
        <v>1455.6670800781249</v>
      </c>
      <c r="E531" s="17">
        <v>49.43194149243093</v>
      </c>
      <c r="F531" s="17">
        <v>-22.557252550722662</v>
      </c>
      <c r="G531" s="17">
        <v>0.18202793357816888</v>
      </c>
      <c r="H531" s="17">
        <v>2.2054441722119171</v>
      </c>
      <c r="I531" s="17">
        <v>38.064077615006717</v>
      </c>
      <c r="J531" s="17">
        <v>2.5967727424475173</v>
      </c>
      <c r="K531" s="17">
        <v>-1</v>
      </c>
      <c r="L531" s="17">
        <v>-1</v>
      </c>
      <c r="M531" s="17">
        <v>-1</v>
      </c>
      <c r="N531" s="17">
        <v>0.16666666666666666</v>
      </c>
      <c r="O531" s="17">
        <v>-1</v>
      </c>
      <c r="P531" s="17">
        <v>-1</v>
      </c>
      <c r="Q531" s="17">
        <v>1.9805969891812025</v>
      </c>
      <c r="R531" s="17">
        <v>-1</v>
      </c>
      <c r="S531" s="17">
        <v>-0.15066284741478783</v>
      </c>
      <c r="T531" s="17">
        <v>-1.5797117327409103E-2</v>
      </c>
      <c r="U531" s="17">
        <v>-0.13667912741133742</v>
      </c>
      <c r="V531" s="17">
        <v>-0.34504149319362887</v>
      </c>
      <c r="W531" s="17">
        <v>-0.20612947792947489</v>
      </c>
      <c r="X531" s="17">
        <v>-0.92629768652015732</v>
      </c>
      <c r="Y531" s="17">
        <v>0</v>
      </c>
      <c r="Z531" s="17">
        <v>21.255151292907435</v>
      </c>
      <c r="AA531" s="17">
        <v>-0.11182458616485874</v>
      </c>
      <c r="AB531" s="17">
        <v>0.20766401617515196</v>
      </c>
      <c r="AC531" s="17">
        <v>7.8514968106805112</v>
      </c>
      <c r="AD531" s="17">
        <v>-0.17084890926417182</v>
      </c>
      <c r="AE531" s="17">
        <v>-1.7084890926417177E-2</v>
      </c>
      <c r="AF531" s="17">
        <v>33.910065231379853</v>
      </c>
      <c r="AG531" s="17">
        <v>-20.593026919325883</v>
      </c>
      <c r="AH531" s="17">
        <v>-1</v>
      </c>
      <c r="AI531" s="17">
        <v>-1</v>
      </c>
      <c r="AJ531" s="17">
        <v>-1</v>
      </c>
      <c r="AK531" s="17">
        <v>-1</v>
      </c>
      <c r="AL531" s="17">
        <v>-1</v>
      </c>
      <c r="AM531" s="17">
        <v>-1</v>
      </c>
      <c r="AN531" s="17">
        <v>-1</v>
      </c>
      <c r="AO531" s="17">
        <v>-1</v>
      </c>
      <c r="AP531" s="17">
        <v>-1</v>
      </c>
      <c r="AQ531" s="17">
        <v>-1</v>
      </c>
      <c r="AR531" s="17">
        <v>-8.5424454632085908E-2</v>
      </c>
      <c r="AS531" s="17">
        <v>-1.0250934555850308</v>
      </c>
      <c r="AT531" s="17">
        <v>2.6673785077394596</v>
      </c>
      <c r="AU531" s="17">
        <v>-1</v>
      </c>
      <c r="AV531" s="17">
        <v>-1</v>
      </c>
      <c r="AW531" s="17">
        <v>-1</v>
      </c>
      <c r="AX531" s="17">
        <v>-1</v>
      </c>
      <c r="AY531" s="17">
        <v>-1.7084890926417177E-2</v>
      </c>
      <c r="AZ531" s="17">
        <v>0.51629492553315004</v>
      </c>
      <c r="BA531" s="17">
        <v>-3.4744127126372093E-3</v>
      </c>
      <c r="BB531" s="17">
        <v>0.1914219624831518</v>
      </c>
      <c r="BC531" s="17">
        <v>-1.193478299597224E-2</v>
      </c>
      <c r="BD531" s="17">
        <v>7.0581515729137383</v>
      </c>
      <c r="BE531" s="17">
        <v>-6.8695216316903007E-3</v>
      </c>
      <c r="BF531" s="17">
        <v>-1</v>
      </c>
      <c r="BG531" s="22">
        <v>20.706770537377224</v>
      </c>
    </row>
    <row r="532" spans="1:59" x14ac:dyDescent="0.25">
      <c r="A532">
        <v>1572</v>
      </c>
      <c r="B532" t="s">
        <v>557</v>
      </c>
      <c r="C532" s="49">
        <v>0</v>
      </c>
      <c r="D532" s="22">
        <v>1573.4716796875</v>
      </c>
      <c r="E532" s="17">
        <v>112.54643830526851</v>
      </c>
      <c r="F532" s="17">
        <v>83.272239461722023</v>
      </c>
      <c r="G532" s="17">
        <v>0.95204023516080905</v>
      </c>
      <c r="H532" s="17">
        <v>8.0383811357966852</v>
      </c>
      <c r="I532" s="17">
        <v>94.423482644493802</v>
      </c>
      <c r="J532" s="17">
        <v>17.78140404587149</v>
      </c>
      <c r="K532" s="17">
        <v>-1</v>
      </c>
      <c r="L532" s="17">
        <v>-1</v>
      </c>
      <c r="M532" s="17">
        <v>-1</v>
      </c>
      <c r="N532" s="17">
        <v>0.16666666666666666</v>
      </c>
      <c r="O532" s="17">
        <v>-1</v>
      </c>
      <c r="P532" s="17">
        <v>-1</v>
      </c>
      <c r="Q532" s="17">
        <v>5.620398591027234</v>
      </c>
      <c r="R532" s="17">
        <v>-1</v>
      </c>
      <c r="S532" s="17">
        <v>1.6990106151125881</v>
      </c>
      <c r="T532" s="17">
        <v>0.17861386470275895</v>
      </c>
      <c r="U532" s="17">
        <v>0.98575320067403271</v>
      </c>
      <c r="V532" s="17">
        <v>1.2737534316664596</v>
      </c>
      <c r="W532" s="17">
        <v>4.008973807255475</v>
      </c>
      <c r="X532" s="17">
        <v>5.3442727559996461</v>
      </c>
      <c r="Y532" s="17">
        <v>0</v>
      </c>
      <c r="Z532" s="17">
        <v>57.71114163366228</v>
      </c>
      <c r="AA532" s="17">
        <v>1.916527405009292</v>
      </c>
      <c r="AB532" s="17">
        <v>3.4437942866568014</v>
      </c>
      <c r="AC532" s="17">
        <v>45.058446069902352</v>
      </c>
      <c r="AD532" s="17">
        <v>1.2321915008425408</v>
      </c>
      <c r="AE532" s="17">
        <v>0.12321915008425409</v>
      </c>
      <c r="AF532" s="17">
        <v>89.30787169366036</v>
      </c>
      <c r="AG532" s="17">
        <v>76.021114052422789</v>
      </c>
      <c r="AH532" s="17">
        <v>-1</v>
      </c>
      <c r="AI532" s="17">
        <v>-1</v>
      </c>
      <c r="AJ532" s="17">
        <v>-1</v>
      </c>
      <c r="AK532" s="17">
        <v>-1</v>
      </c>
      <c r="AL532" s="17">
        <v>-1</v>
      </c>
      <c r="AM532" s="17">
        <v>-1</v>
      </c>
      <c r="AN532" s="17">
        <v>-1</v>
      </c>
      <c r="AO532" s="17">
        <v>-1</v>
      </c>
      <c r="AP532" s="17">
        <v>-1</v>
      </c>
      <c r="AQ532" s="17">
        <v>-1</v>
      </c>
      <c r="AR532" s="17">
        <v>0.61609575042127041</v>
      </c>
      <c r="AS532" s="17">
        <v>7.3931490050552444</v>
      </c>
      <c r="AT532" s="17">
        <v>13.611093706571818</v>
      </c>
      <c r="AU532" s="17">
        <v>-1</v>
      </c>
      <c r="AV532" s="17">
        <v>-1</v>
      </c>
      <c r="AW532" s="17">
        <v>-1</v>
      </c>
      <c r="AX532" s="17">
        <v>-1</v>
      </c>
      <c r="AY532" s="17">
        <v>0.12321915008425409</v>
      </c>
      <c r="AZ532" s="17">
        <v>-0.70297867408866965</v>
      </c>
      <c r="BA532" s="17">
        <v>1.2157991869091826</v>
      </c>
      <c r="BB532" s="17">
        <v>-0.28561177695313067</v>
      </c>
      <c r="BC532" s="17">
        <v>0.46509895644030996</v>
      </c>
      <c r="BD532" s="17">
        <v>-9.514957049505675</v>
      </c>
      <c r="BE532" s="17">
        <v>16.56623910078774</v>
      </c>
      <c r="BF532" s="17">
        <v>-1</v>
      </c>
      <c r="BG532" s="22">
        <v>561.23086130198237</v>
      </c>
    </row>
    <row r="533" spans="1:59" x14ac:dyDescent="0.25">
      <c r="A533">
        <v>1573</v>
      </c>
      <c r="B533" t="s">
        <v>558</v>
      </c>
      <c r="C533" s="49">
        <v>0</v>
      </c>
      <c r="D533" s="22">
        <v>1493.171591796875</v>
      </c>
      <c r="E533" s="17">
        <v>63.560991427182266</v>
      </c>
      <c r="F533" s="17">
        <v>1.1341377434491544</v>
      </c>
      <c r="G533" s="17">
        <v>0.35440579934324951</v>
      </c>
      <c r="H533" s="17">
        <v>3.5112274991255354</v>
      </c>
      <c r="I533" s="17">
        <v>50.680907157606015</v>
      </c>
      <c r="J533" s="17">
        <v>5.996061729303972</v>
      </c>
      <c r="K533" s="17">
        <v>-1</v>
      </c>
      <c r="L533" s="17">
        <v>-1</v>
      </c>
      <c r="M533" s="17">
        <v>-1</v>
      </c>
      <c r="N533" s="17">
        <v>0.16666666666666666</v>
      </c>
      <c r="O533" s="17">
        <v>-1</v>
      </c>
      <c r="P533" s="17">
        <v>-1</v>
      </c>
      <c r="Q533" s="17">
        <v>2.7954167403007291</v>
      </c>
      <c r="R533" s="17">
        <v>-1</v>
      </c>
      <c r="S533" s="17">
        <v>0.26341204876212315</v>
      </c>
      <c r="T533" s="17">
        <v>2.7724460308136217E-2</v>
      </c>
      <c r="U533" s="17">
        <v>0.11459281822305546</v>
      </c>
      <c r="V533" s="17">
        <v>1.7348060434532495E-2</v>
      </c>
      <c r="W533" s="17">
        <v>0.73747948362369553</v>
      </c>
      <c r="X533" s="17">
        <v>0.47745592597346675</v>
      </c>
      <c r="Y533" s="17">
        <v>0</v>
      </c>
      <c r="Z533" s="17">
        <v>29.416327155131338</v>
      </c>
      <c r="AA533" s="17">
        <v>0.34224996113823658</v>
      </c>
      <c r="AB533" s="17">
        <v>0.93211637650349022</v>
      </c>
      <c r="AC533" s="17">
        <v>16.180785176271609</v>
      </c>
      <c r="AD533" s="17">
        <v>0.14324102277881934</v>
      </c>
      <c r="AE533" s="17">
        <v>1.4324102277881933E-2</v>
      </c>
      <c r="AF533" s="17">
        <v>46.311627682275372</v>
      </c>
      <c r="AG533" s="17">
        <v>1.0353800414547256</v>
      </c>
      <c r="AH533" s="17">
        <v>-1</v>
      </c>
      <c r="AI533" s="17">
        <v>-1</v>
      </c>
      <c r="AJ533" s="17">
        <v>-1</v>
      </c>
      <c r="AK533" s="17">
        <v>-1</v>
      </c>
      <c r="AL533" s="17">
        <v>-1</v>
      </c>
      <c r="AM533" s="17">
        <v>-1</v>
      </c>
      <c r="AN533" s="17">
        <v>-1</v>
      </c>
      <c r="AO533" s="17">
        <v>-1</v>
      </c>
      <c r="AP533" s="17">
        <v>-1</v>
      </c>
      <c r="AQ533" s="17">
        <v>-1</v>
      </c>
      <c r="AR533" s="17">
        <v>7.1620511389409669E-2</v>
      </c>
      <c r="AS533" s="17">
        <v>0.85944613667291581</v>
      </c>
      <c r="AT533" s="17">
        <v>5.1172799776747908</v>
      </c>
      <c r="AU533" s="17">
        <v>-1</v>
      </c>
      <c r="AV533" s="17">
        <v>-1</v>
      </c>
      <c r="AW533" s="17">
        <v>-1</v>
      </c>
      <c r="AX533" s="17">
        <v>-1</v>
      </c>
      <c r="AY533" s="17">
        <v>1.4324102277881933E-2</v>
      </c>
      <c r="AZ533" s="17">
        <v>0.24334372663082965</v>
      </c>
      <c r="BA533" s="17">
        <v>0.26947678618968324</v>
      </c>
      <c r="BB533" s="17">
        <v>8.4631385588534766E-2</v>
      </c>
      <c r="BC533" s="17">
        <v>9.4855793898644722E-2</v>
      </c>
      <c r="BD533" s="17">
        <v>3.3480328026632735</v>
      </c>
      <c r="BE533" s="17">
        <v>3.7032492486187776</v>
      </c>
      <c r="BF533" s="17">
        <v>-1</v>
      </c>
      <c r="BG533" s="22">
        <v>59.627703480292212</v>
      </c>
    </row>
    <row r="534" spans="1:59" x14ac:dyDescent="0.25">
      <c r="A534">
        <v>1574</v>
      </c>
      <c r="B534" t="s">
        <v>559</v>
      </c>
      <c r="C534" s="49">
        <v>0</v>
      </c>
      <c r="D534" s="22">
        <v>1691.8899218749998</v>
      </c>
      <c r="E534" s="17">
        <v>170.79311500128671</v>
      </c>
      <c r="F534" s="17">
        <v>180.93943982667673</v>
      </c>
      <c r="G534" s="17">
        <v>1.6626639404442867</v>
      </c>
      <c r="H534" s="17">
        <v>13.421442249532292</v>
      </c>
      <c r="I534" s="17">
        <v>146.43606627115688</v>
      </c>
      <c r="J534" s="17">
        <v>31.794893100558429</v>
      </c>
      <c r="K534" s="17">
        <v>-1</v>
      </c>
      <c r="L534" s="17">
        <v>-1</v>
      </c>
      <c r="M534" s="17">
        <v>-1</v>
      </c>
      <c r="N534" s="17">
        <v>0.16666666666666666</v>
      </c>
      <c r="O534" s="17">
        <v>-1</v>
      </c>
      <c r="P534" s="17">
        <v>-1</v>
      </c>
      <c r="Q534" s="17">
        <v>8.9794738882456766</v>
      </c>
      <c r="R534" s="17">
        <v>-1</v>
      </c>
      <c r="S534" s="17">
        <v>3.4060246547638187</v>
      </c>
      <c r="T534" s="17">
        <v>0.35803054689618052</v>
      </c>
      <c r="U534" s="17">
        <v>2.0216158982888475</v>
      </c>
      <c r="V534" s="17">
        <v>2.7676958599027248</v>
      </c>
      <c r="W534" s="17">
        <v>7.8989796013372189</v>
      </c>
      <c r="X534" s="17">
        <v>11.13121407232126</v>
      </c>
      <c r="Y534" s="17">
        <v>0</v>
      </c>
      <c r="Z534" s="17">
        <v>91.355397553313338</v>
      </c>
      <c r="AA534" s="17">
        <v>3.788439067491479</v>
      </c>
      <c r="AB534" s="17">
        <v>6.4303321365886505</v>
      </c>
      <c r="AC534" s="17">
        <v>79.395741838475118</v>
      </c>
      <c r="AD534" s="17">
        <v>2.5270198728610591</v>
      </c>
      <c r="AE534" s="17">
        <v>0.25270198728610593</v>
      </c>
      <c r="AF534" s="17">
        <v>140.4330217878732</v>
      </c>
      <c r="AG534" s="17">
        <v>165.18371405116565</v>
      </c>
      <c r="AH534" s="17">
        <v>-1</v>
      </c>
      <c r="AI534" s="17">
        <v>-1</v>
      </c>
      <c r="AJ534" s="17">
        <v>-1</v>
      </c>
      <c r="AK534" s="17">
        <v>-1</v>
      </c>
      <c r="AL534" s="17">
        <v>-1</v>
      </c>
      <c r="AM534" s="17">
        <v>-1</v>
      </c>
      <c r="AN534" s="17">
        <v>-1</v>
      </c>
      <c r="AO534" s="17">
        <v>-1</v>
      </c>
      <c r="AP534" s="17">
        <v>-1</v>
      </c>
      <c r="AQ534" s="17">
        <v>-1</v>
      </c>
      <c r="AR534" s="17">
        <v>1.2635099364305296</v>
      </c>
      <c r="AS534" s="17">
        <v>15.162119237166355</v>
      </c>
      <c r="AT534" s="17">
        <v>23.710755008316262</v>
      </c>
      <c r="AU534" s="17">
        <v>-1</v>
      </c>
      <c r="AV534" s="17">
        <v>-1</v>
      </c>
      <c r="AW534" s="17">
        <v>-1</v>
      </c>
      <c r="AX534" s="17">
        <v>-1</v>
      </c>
      <c r="AY534" s="17">
        <v>0.25270198728610593</v>
      </c>
      <c r="AZ534" s="17">
        <v>-1.8282135844098928</v>
      </c>
      <c r="BA534" s="17">
        <v>2.3410340972304065</v>
      </c>
      <c r="BB534" s="17">
        <v>-0.72585342343942716</v>
      </c>
      <c r="BC534" s="17">
        <v>0.90534060292660623</v>
      </c>
      <c r="BD534" s="17">
        <v>-24.809834589933214</v>
      </c>
      <c r="BE534" s="17">
        <v>31.861116641215293</v>
      </c>
      <c r="BF534" s="17">
        <v>-1</v>
      </c>
      <c r="BG534" s="22">
        <v>2813.2418761788904</v>
      </c>
    </row>
    <row r="535" spans="1:59" x14ac:dyDescent="0.25">
      <c r="A535">
        <v>1576</v>
      </c>
      <c r="B535" t="s">
        <v>2931</v>
      </c>
      <c r="C535" s="49">
        <v>0</v>
      </c>
      <c r="D535" s="22">
        <v>1446.6707519531251</v>
      </c>
      <c r="E535" s="17">
        <v>13.799239835713031</v>
      </c>
      <c r="F535" s="17">
        <v>-82.305660694482512</v>
      </c>
      <c r="G535" s="17">
        <v>-0.25269974389443434</v>
      </c>
      <c r="H535" s="17">
        <v>-1.0876709297305958</v>
      </c>
      <c r="I535" s="17">
        <v>6.2451142012421528</v>
      </c>
      <c r="J535" s="17">
        <v>-5.9760506867984793</v>
      </c>
      <c r="K535" s="17">
        <v>-1</v>
      </c>
      <c r="L535" s="17">
        <v>-1</v>
      </c>
      <c r="M535" s="17">
        <v>-1</v>
      </c>
      <c r="N535" s="17">
        <v>0.16666666666666666</v>
      </c>
      <c r="O535" s="17">
        <v>-1</v>
      </c>
      <c r="P535" s="17">
        <v>-1</v>
      </c>
      <c r="Q535" s="17">
        <v>-7.4334462666215018E-2</v>
      </c>
      <c r="R535" s="17">
        <v>-1</v>
      </c>
      <c r="S535" s="17">
        <v>-1.1949373957493061</v>
      </c>
      <c r="T535" s="17">
        <v>-0.12555618808437474</v>
      </c>
      <c r="U535" s="17">
        <v>-0.77037341788671043</v>
      </c>
      <c r="V535" s="17">
        <v>-1.2589683961047202</v>
      </c>
      <c r="W535" s="17">
        <v>-2.5858603701624117</v>
      </c>
      <c r="X535" s="17">
        <v>-4.4664885630842583</v>
      </c>
      <c r="Y535" s="17">
        <v>0</v>
      </c>
      <c r="Z535" s="17">
        <v>0.67310607333621419</v>
      </c>
      <c r="AA535" s="17">
        <v>-1.2569760966117778</v>
      </c>
      <c r="AB535" s="17">
        <v>-1.619365751523032</v>
      </c>
      <c r="AC535" s="17">
        <v>-13.154519072517123</v>
      </c>
      <c r="AD535" s="17">
        <v>-0.9629667723583879</v>
      </c>
      <c r="AE535" s="17">
        <v>-9.6296677235838804E-2</v>
      </c>
      <c r="AF535" s="17">
        <v>2.633993808981522</v>
      </c>
      <c r="AG535" s="17">
        <v>-75.13870239663035</v>
      </c>
      <c r="AH535" s="17">
        <v>-1</v>
      </c>
      <c r="AI535" s="17">
        <v>-1</v>
      </c>
      <c r="AJ535" s="17">
        <v>-1</v>
      </c>
      <c r="AK535" s="17">
        <v>-1</v>
      </c>
      <c r="AL535" s="17">
        <v>-1</v>
      </c>
      <c r="AM535" s="17">
        <v>-1</v>
      </c>
      <c r="AN535" s="17">
        <v>-1</v>
      </c>
      <c r="AO535" s="17">
        <v>-1</v>
      </c>
      <c r="AP535" s="17">
        <v>-1</v>
      </c>
      <c r="AQ535" s="17">
        <v>-1</v>
      </c>
      <c r="AR535" s="17">
        <v>-0.48148338617919395</v>
      </c>
      <c r="AS535" s="17">
        <v>-5.7778006341503279</v>
      </c>
      <c r="AT535" s="17">
        <v>-3.5111408243954259</v>
      </c>
      <c r="AU535" s="17">
        <v>-1</v>
      </c>
      <c r="AV535" s="17">
        <v>-1</v>
      </c>
      <c r="AW535" s="17">
        <v>-1</v>
      </c>
      <c r="AX535" s="17">
        <v>-1</v>
      </c>
      <c r="AY535" s="17">
        <v>-9.6296677235838804E-2</v>
      </c>
      <c r="AZ535" s="17">
        <v>1.2046631231292342</v>
      </c>
      <c r="BA535" s="17">
        <v>-0.69184261030872163</v>
      </c>
      <c r="BB535" s="17">
        <v>0.46074203593518537</v>
      </c>
      <c r="BC535" s="17">
        <v>-0.28125485644800563</v>
      </c>
      <c r="BD535" s="17">
        <v>16.414870946250041</v>
      </c>
      <c r="BE535" s="17">
        <v>-9.3635888949680055</v>
      </c>
      <c r="BF535" s="17">
        <v>-1</v>
      </c>
      <c r="BG535" s="22">
        <v>-26.355820639245394</v>
      </c>
    </row>
    <row r="536" spans="1:59" x14ac:dyDescent="0.25">
      <c r="A536">
        <v>1577</v>
      </c>
      <c r="B536" t="s">
        <v>560</v>
      </c>
      <c r="C536" s="49">
        <v>0</v>
      </c>
      <c r="D536" s="22">
        <v>1553.984912109375</v>
      </c>
      <c r="E536" s="17">
        <v>116.79405483318493</v>
      </c>
      <c r="F536" s="17">
        <v>90.394582538402034</v>
      </c>
      <c r="G536" s="17">
        <v>1.0038621959474172</v>
      </c>
      <c r="H536" s="17">
        <v>8.4309388001046059</v>
      </c>
      <c r="I536" s="17">
        <v>98.216480329584925</v>
      </c>
      <c r="J536" s="17">
        <v>18.803332353182679</v>
      </c>
      <c r="K536" s="17">
        <v>-1</v>
      </c>
      <c r="L536" s="17">
        <v>-1</v>
      </c>
      <c r="M536" s="17">
        <v>-1</v>
      </c>
      <c r="N536" s="17">
        <v>0.16666666666666666</v>
      </c>
      <c r="O536" s="17">
        <v>-1</v>
      </c>
      <c r="P536" s="17">
        <v>-1</v>
      </c>
      <c r="Q536" s="17">
        <v>5.8653578669949242</v>
      </c>
      <c r="R536" s="17">
        <v>-1</v>
      </c>
      <c r="S536" s="17">
        <v>1.8234939583606262</v>
      </c>
      <c r="T536" s="17">
        <v>0.19169775734518327</v>
      </c>
      <c r="U536" s="17">
        <v>1.0612930900655515</v>
      </c>
      <c r="V536" s="17">
        <v>1.382698609484059</v>
      </c>
      <c r="W536" s="17">
        <v>4.292650985798466</v>
      </c>
      <c r="X536" s="17">
        <v>5.7662832289674606</v>
      </c>
      <c r="Y536" s="17">
        <v>0</v>
      </c>
      <c r="Z536" s="17">
        <v>60.164636075234924</v>
      </c>
      <c r="AA536" s="17">
        <v>2.0530358440719172</v>
      </c>
      <c r="AB536" s="17">
        <v>3.6615864123573507</v>
      </c>
      <c r="AC536" s="17">
        <v>47.562480176289647</v>
      </c>
      <c r="AD536" s="17">
        <v>1.3266163625819392</v>
      </c>
      <c r="AE536" s="17">
        <v>0.13266163625819394</v>
      </c>
      <c r="AF536" s="17">
        <v>93.036153629224088</v>
      </c>
      <c r="AG536" s="17">
        <v>82.523262413662252</v>
      </c>
      <c r="AH536" s="17">
        <v>-1</v>
      </c>
      <c r="AI536" s="17">
        <v>-1</v>
      </c>
      <c r="AJ536" s="17">
        <v>-1</v>
      </c>
      <c r="AK536" s="17">
        <v>-1</v>
      </c>
      <c r="AL536" s="17">
        <v>-1</v>
      </c>
      <c r="AM536" s="17">
        <v>-1</v>
      </c>
      <c r="AN536" s="17">
        <v>-1</v>
      </c>
      <c r="AO536" s="17">
        <v>-1</v>
      </c>
      <c r="AP536" s="17">
        <v>-1</v>
      </c>
      <c r="AQ536" s="17">
        <v>-1</v>
      </c>
      <c r="AR536" s="17">
        <v>0.66330818129096958</v>
      </c>
      <c r="AS536" s="17">
        <v>7.9596981754916349</v>
      </c>
      <c r="AT536" s="17">
        <v>14.347607628139126</v>
      </c>
      <c r="AU536" s="17">
        <v>-1</v>
      </c>
      <c r="AV536" s="17">
        <v>-1</v>
      </c>
      <c r="AW536" s="17">
        <v>-1</v>
      </c>
      <c r="AX536" s="17">
        <v>-1</v>
      </c>
      <c r="AY536" s="17">
        <v>0.13266163625819394</v>
      </c>
      <c r="AZ536" s="17">
        <v>-0.78503599776763067</v>
      </c>
      <c r="BA536" s="17">
        <v>1.2978565105881439</v>
      </c>
      <c r="BB536" s="17">
        <v>-0.31771622994452614</v>
      </c>
      <c r="BC536" s="17">
        <v>0.49720340943170549</v>
      </c>
      <c r="BD536" s="17">
        <v>-10.630330120011148</v>
      </c>
      <c r="BE536" s="17">
        <v>17.681612171293217</v>
      </c>
      <c r="BF536" s="17">
        <v>-1</v>
      </c>
      <c r="BG536" s="22">
        <v>1875.6395637257431</v>
      </c>
    </row>
    <row r="537" spans="1:59" x14ac:dyDescent="0.25">
      <c r="A537">
        <v>1580</v>
      </c>
      <c r="B537" t="s">
        <v>561</v>
      </c>
      <c r="C537" s="49">
        <v>0</v>
      </c>
      <c r="D537" s="22">
        <v>1471.6636425781251</v>
      </c>
      <c r="E537" s="17">
        <v>41.236283588406053</v>
      </c>
      <c r="F537" s="17">
        <v>-36.29961534358123</v>
      </c>
      <c r="G537" s="17">
        <v>8.2038902145717796E-2</v>
      </c>
      <c r="H537" s="17">
        <v>1.4480150815381121</v>
      </c>
      <c r="I537" s="17">
        <v>30.745594118801403</v>
      </c>
      <c r="J537" s="17">
        <v>0.62499050784215004</v>
      </c>
      <c r="K537" s="17">
        <v>-1</v>
      </c>
      <c r="L537" s="17">
        <v>-1</v>
      </c>
      <c r="M537" s="17">
        <v>-1</v>
      </c>
      <c r="N537" s="17">
        <v>0.16666666666666666</v>
      </c>
      <c r="O537" s="17">
        <v>-1</v>
      </c>
      <c r="P537" s="17">
        <v>-1</v>
      </c>
      <c r="Q537" s="17">
        <v>1.5079548820007767</v>
      </c>
      <c r="R537" s="17">
        <v>-1</v>
      </c>
      <c r="S537" s="17">
        <v>-0.39084999456073677</v>
      </c>
      <c r="T537" s="17">
        <v>-4.104212413194247E-2</v>
      </c>
      <c r="U537" s="17">
        <v>-0.28243124215425019</v>
      </c>
      <c r="V537" s="17">
        <v>-0.55524818247878194</v>
      </c>
      <c r="W537" s="17">
        <v>-0.75347670083374807</v>
      </c>
      <c r="X537" s="17">
        <v>-1.7405551520019873</v>
      </c>
      <c r="Y537" s="17">
        <v>0</v>
      </c>
      <c r="Z537" s="17">
        <v>16.521202034446588</v>
      </c>
      <c r="AA537" s="17">
        <v>-0.37521382109621831</v>
      </c>
      <c r="AB537" s="17">
        <v>-0.2125598304694184</v>
      </c>
      <c r="AC537" s="17">
        <v>3.020032675186215</v>
      </c>
      <c r="AD537" s="17">
        <v>-0.35303905269281277</v>
      </c>
      <c r="AE537" s="17">
        <v>-3.5303905269281274E-2</v>
      </c>
      <c r="AF537" s="17">
        <v>26.716448973222807</v>
      </c>
      <c r="AG537" s="17">
        <v>-33.138741265172158</v>
      </c>
      <c r="AH537" s="17">
        <v>-1</v>
      </c>
      <c r="AI537" s="17">
        <v>-1</v>
      </c>
      <c r="AJ537" s="17">
        <v>-1</v>
      </c>
      <c r="AK537" s="17">
        <v>-1</v>
      </c>
      <c r="AL537" s="17">
        <v>-1</v>
      </c>
      <c r="AM537" s="17">
        <v>-1</v>
      </c>
      <c r="AN537" s="17">
        <v>-1</v>
      </c>
      <c r="AO537" s="17">
        <v>-1</v>
      </c>
      <c r="AP537" s="17">
        <v>-1</v>
      </c>
      <c r="AQ537" s="17">
        <v>-1</v>
      </c>
      <c r="AR537" s="17">
        <v>-0.17651952634640639</v>
      </c>
      <c r="AS537" s="17">
        <v>-2.1182343161568764</v>
      </c>
      <c r="AT537" s="17">
        <v>1.2462953889960606</v>
      </c>
      <c r="AU537" s="17">
        <v>-1</v>
      </c>
      <c r="AV537" s="17">
        <v>-1</v>
      </c>
      <c r="AW537" s="17">
        <v>-1</v>
      </c>
      <c r="AX537" s="17">
        <v>-1</v>
      </c>
      <c r="AY537" s="17">
        <v>-3.5303905269281274E-2</v>
      </c>
      <c r="AZ537" s="17">
        <v>0.67462224839119878</v>
      </c>
      <c r="BA537" s="17">
        <v>-0.16180173557068595</v>
      </c>
      <c r="BB537" s="17">
        <v>0.25336661124888971</v>
      </c>
      <c r="BC537" s="17">
        <v>-7.3879431761710149E-2</v>
      </c>
      <c r="BD537" s="17">
        <v>9.2102328780754217</v>
      </c>
      <c r="BE537" s="17">
        <v>-2.1589508267933768</v>
      </c>
      <c r="BF537" s="17">
        <v>-1</v>
      </c>
      <c r="BG537" s="22">
        <v>32.979151461790025</v>
      </c>
    </row>
    <row r="538" spans="1:59" x14ac:dyDescent="0.25">
      <c r="A538">
        <v>1583</v>
      </c>
      <c r="B538" t="s">
        <v>562</v>
      </c>
      <c r="C538" s="49">
        <v>0</v>
      </c>
      <c r="D538" s="22">
        <v>1473.30494140625</v>
      </c>
      <c r="E538" s="17">
        <v>2.5887212742040973</v>
      </c>
      <c r="F538" s="17">
        <v>-101.10329902595468</v>
      </c>
      <c r="G538" s="17">
        <v>-0.38947081291017577</v>
      </c>
      <c r="H538" s="17">
        <v>-2.1237284347486529</v>
      </c>
      <c r="I538" s="17">
        <v>-3.7655519389361487</v>
      </c>
      <c r="J538" s="17">
        <v>-8.673174163541141</v>
      </c>
      <c r="K538" s="17">
        <v>-1</v>
      </c>
      <c r="L538" s="17">
        <v>-1</v>
      </c>
      <c r="M538" s="17">
        <v>-1</v>
      </c>
      <c r="N538" s="17">
        <v>0.16666666666666666</v>
      </c>
      <c r="O538" s="17">
        <v>-1</v>
      </c>
      <c r="P538" s="17">
        <v>-1</v>
      </c>
      <c r="Q538" s="17">
        <v>-0.72084303800520555</v>
      </c>
      <c r="R538" s="17">
        <v>-1</v>
      </c>
      <c r="S538" s="17">
        <v>-1.5234799609524237</v>
      </c>
      <c r="T538" s="17">
        <v>-0.16008784139175047</v>
      </c>
      <c r="U538" s="17">
        <v>-0.9697420112124725</v>
      </c>
      <c r="V538" s="17">
        <v>-1.5465018704859854</v>
      </c>
      <c r="W538" s="17">
        <v>-3.3345551392480415</v>
      </c>
      <c r="X538" s="17">
        <v>-5.5802793700612572</v>
      </c>
      <c r="Y538" s="17">
        <v>0</v>
      </c>
      <c r="Z538" s="17">
        <v>-5.8022771909108464</v>
      </c>
      <c r="AA538" s="17">
        <v>-1.6172558864318924</v>
      </c>
      <c r="AB538" s="17">
        <v>-2.1941734470082364</v>
      </c>
      <c r="AC538" s="17">
        <v>-19.763289107150229</v>
      </c>
      <c r="AD538" s="17">
        <v>-1.2121775140155906</v>
      </c>
      <c r="AE538" s="17">
        <v>-0.12121775140155906</v>
      </c>
      <c r="AF538" s="17">
        <v>-7.2058713404456824</v>
      </c>
      <c r="AG538" s="17">
        <v>-92.299492315939744</v>
      </c>
      <c r="AH538" s="17">
        <v>-1</v>
      </c>
      <c r="AI538" s="17">
        <v>-1</v>
      </c>
      <c r="AJ538" s="17">
        <v>-1</v>
      </c>
      <c r="AK538" s="17">
        <v>-1</v>
      </c>
      <c r="AL538" s="17">
        <v>-1</v>
      </c>
      <c r="AM538" s="17">
        <v>-1</v>
      </c>
      <c r="AN538" s="17">
        <v>-1</v>
      </c>
      <c r="AO538" s="17">
        <v>-1</v>
      </c>
      <c r="AP538" s="17">
        <v>-1</v>
      </c>
      <c r="AQ538" s="17">
        <v>-1</v>
      </c>
      <c r="AR538" s="17">
        <v>-0.6060887570077953</v>
      </c>
      <c r="AS538" s="17">
        <v>-7.2730650840935427</v>
      </c>
      <c r="AT538" s="17">
        <v>-5.4549846093216061</v>
      </c>
      <c r="AU538" s="17">
        <v>-1</v>
      </c>
      <c r="AV538" s="17">
        <v>-1</v>
      </c>
      <c r="AW538" s="17">
        <v>-1</v>
      </c>
      <c r="AX538" s="17">
        <v>-1</v>
      </c>
      <c r="AY538" s="17">
        <v>-0.12121775140155906</v>
      </c>
      <c r="AZ538" s="17">
        <v>1.4212328497429458</v>
      </c>
      <c r="BA538" s="17">
        <v>-0.90841233692243351</v>
      </c>
      <c r="BB538" s="17">
        <v>0.54547368809863428</v>
      </c>
      <c r="BC538" s="17">
        <v>-0.3659865086114546</v>
      </c>
      <c r="BD538" s="17">
        <v>19.358618440339956</v>
      </c>
      <c r="BE538" s="17">
        <v>-12.307336389057925</v>
      </c>
      <c r="BF538" s="17">
        <v>-1</v>
      </c>
      <c r="BG538" s="22">
        <v>544.86133083954894</v>
      </c>
    </row>
    <row r="539" spans="1:59" x14ac:dyDescent="0.25">
      <c r="A539">
        <v>1584</v>
      </c>
      <c r="B539" t="s">
        <v>563</v>
      </c>
      <c r="C539" s="49">
        <v>0</v>
      </c>
      <c r="D539" s="22">
        <v>1517.6916796875</v>
      </c>
      <c r="E539" s="17">
        <v>95.879228211194331</v>
      </c>
      <c r="F539" s="17">
        <v>55.324898254974336</v>
      </c>
      <c r="G539" s="17">
        <v>0.74869619451103819</v>
      </c>
      <c r="H539" s="17">
        <v>6.4980252627893282</v>
      </c>
      <c r="I539" s="17">
        <v>79.540150100639693</v>
      </c>
      <c r="J539" s="17">
        <v>13.771462544068296</v>
      </c>
      <c r="K539" s="17">
        <v>-1</v>
      </c>
      <c r="L539" s="17">
        <v>-1</v>
      </c>
      <c r="M539" s="17">
        <v>-1</v>
      </c>
      <c r="N539" s="17">
        <v>0.16666666666666666</v>
      </c>
      <c r="O539" s="17">
        <v>-1</v>
      </c>
      <c r="P539" s="17">
        <v>-1</v>
      </c>
      <c r="Q539" s="17">
        <v>4.6592036031528137</v>
      </c>
      <c r="R539" s="17">
        <v>-1</v>
      </c>
      <c r="S539" s="17">
        <v>1.210550787938512</v>
      </c>
      <c r="T539" s="17">
        <v>0.12727401655818793</v>
      </c>
      <c r="U539" s="17">
        <v>0.68934244920980692</v>
      </c>
      <c r="V539" s="17">
        <v>0.84626376646522816</v>
      </c>
      <c r="W539" s="17">
        <v>2.8958537544927303</v>
      </c>
      <c r="X539" s="17">
        <v>3.6883470930715814</v>
      </c>
      <c r="Y539" s="17">
        <v>0</v>
      </c>
      <c r="Z539" s="17">
        <v>48.083881956717356</v>
      </c>
      <c r="AA539" s="17">
        <v>1.380882339472512</v>
      </c>
      <c r="AB539" s="17">
        <v>2.5892004004081532</v>
      </c>
      <c r="AC539" s="17">
        <v>35.232873949728656</v>
      </c>
      <c r="AD539" s="17">
        <v>0.86167806151225879</v>
      </c>
      <c r="AE539" s="17">
        <v>8.6167806151225865E-2</v>
      </c>
      <c r="AF539" s="17">
        <v>74.678477090455928</v>
      </c>
      <c r="AG539" s="17">
        <v>50.507353079094379</v>
      </c>
      <c r="AH539" s="17">
        <v>-1</v>
      </c>
      <c r="AI539" s="17">
        <v>-1</v>
      </c>
      <c r="AJ539" s="17">
        <v>-1</v>
      </c>
      <c r="AK539" s="17">
        <v>-1</v>
      </c>
      <c r="AL539" s="17">
        <v>-1</v>
      </c>
      <c r="AM539" s="17">
        <v>-1</v>
      </c>
      <c r="AN539" s="17">
        <v>-1</v>
      </c>
      <c r="AO539" s="17">
        <v>-1</v>
      </c>
      <c r="AP539" s="17">
        <v>-1</v>
      </c>
      <c r="AQ539" s="17">
        <v>-1</v>
      </c>
      <c r="AR539" s="17">
        <v>0.43083903075612939</v>
      </c>
      <c r="AS539" s="17">
        <v>5.1700683690735518</v>
      </c>
      <c r="AT539" s="17">
        <v>10.721088879795619</v>
      </c>
      <c r="AU539" s="17">
        <v>-1</v>
      </c>
      <c r="AV539" s="17">
        <v>-1</v>
      </c>
      <c r="AW539" s="17">
        <v>-1</v>
      </c>
      <c r="AX539" s="17">
        <v>-1</v>
      </c>
      <c r="AY539" s="17">
        <v>8.6167806151225865E-2</v>
      </c>
      <c r="AZ539" s="17">
        <v>-0.38099418124991086</v>
      </c>
      <c r="BA539" s="17">
        <v>0.89381469407042413</v>
      </c>
      <c r="BB539" s="17">
        <v>-0.15963720758083472</v>
      </c>
      <c r="BC539" s="17">
        <v>0.33912438706801407</v>
      </c>
      <c r="BD539" s="17">
        <v>-5.1383479141922219</v>
      </c>
      <c r="BE539" s="17">
        <v>12.189629965474284</v>
      </c>
      <c r="BF539" s="17">
        <v>-1</v>
      </c>
      <c r="BG539" s="22">
        <v>146.38588246981706</v>
      </c>
    </row>
    <row r="540" spans="1:59" x14ac:dyDescent="0.25">
      <c r="A540">
        <v>1585</v>
      </c>
      <c r="B540" t="s">
        <v>564</v>
      </c>
      <c r="C540" s="49">
        <v>0</v>
      </c>
      <c r="D540" s="22">
        <v>1490.6510156250001</v>
      </c>
      <c r="E540" s="17">
        <v>-4.4126510233450347</v>
      </c>
      <c r="F540" s="17">
        <v>-112.84310067306083</v>
      </c>
      <c r="G540" s="17">
        <v>-0.47488926777102752</v>
      </c>
      <c r="H540" s="17">
        <v>-2.7707836333553546</v>
      </c>
      <c r="I540" s="17">
        <v>-10.017573217818331</v>
      </c>
      <c r="J540" s="17">
        <v>-10.35762484167228</v>
      </c>
      <c r="K540" s="17">
        <v>-1</v>
      </c>
      <c r="L540" s="17">
        <v>-1</v>
      </c>
      <c r="M540" s="17">
        <v>-1</v>
      </c>
      <c r="N540" s="17">
        <v>0.16666666666666666</v>
      </c>
      <c r="O540" s="17">
        <v>-1</v>
      </c>
      <c r="P540" s="17">
        <v>-1</v>
      </c>
      <c r="Q540" s="17">
        <v>-1.1246109105323354</v>
      </c>
      <c r="R540" s="17">
        <v>-1</v>
      </c>
      <c r="S540" s="17">
        <v>-1.728666616855808</v>
      </c>
      <c r="T540" s="17">
        <v>-0.18165410164352327</v>
      </c>
      <c r="U540" s="17">
        <v>-1.0942548728302179</v>
      </c>
      <c r="V540" s="17">
        <v>-1.7260768732929987</v>
      </c>
      <c r="W540" s="17">
        <v>-3.8021419673537444</v>
      </c>
      <c r="X540" s="17">
        <v>-6.2758818132888274</v>
      </c>
      <c r="Y540" s="17">
        <v>0</v>
      </c>
      <c r="Z540" s="17">
        <v>-9.8463870823100343</v>
      </c>
      <c r="AA540" s="17">
        <v>-1.8422635813010804</v>
      </c>
      <c r="AB540" s="17">
        <v>-2.5531615396202949</v>
      </c>
      <c r="AC540" s="17">
        <v>-23.890703837118345</v>
      </c>
      <c r="AD540" s="17">
        <v>-1.3678185910377727</v>
      </c>
      <c r="AE540" s="17">
        <v>-0.13678185910377724</v>
      </c>
      <c r="AF540" s="17">
        <v>-13.351221253638805</v>
      </c>
      <c r="AG540" s="17">
        <v>-103.01702322103476</v>
      </c>
      <c r="AH540" s="17">
        <v>-1</v>
      </c>
      <c r="AI540" s="17">
        <v>-1</v>
      </c>
      <c r="AJ540" s="17">
        <v>-1</v>
      </c>
      <c r="AK540" s="17">
        <v>-1</v>
      </c>
      <c r="AL540" s="17">
        <v>-1</v>
      </c>
      <c r="AM540" s="17">
        <v>-1</v>
      </c>
      <c r="AN540" s="17">
        <v>-1</v>
      </c>
      <c r="AO540" s="17">
        <v>-1</v>
      </c>
      <c r="AP540" s="17">
        <v>-1</v>
      </c>
      <c r="AQ540" s="17">
        <v>-1</v>
      </c>
      <c r="AR540" s="17">
        <v>-0.68390929551888635</v>
      </c>
      <c r="AS540" s="17">
        <v>-8.2069115462266353</v>
      </c>
      <c r="AT540" s="17">
        <v>-6.6689850100946249</v>
      </c>
      <c r="AU540" s="17">
        <v>-1</v>
      </c>
      <c r="AV540" s="17">
        <v>-1</v>
      </c>
      <c r="AW540" s="17">
        <v>-1</v>
      </c>
      <c r="AX540" s="17">
        <v>-1</v>
      </c>
      <c r="AY540" s="17">
        <v>-0.13678185910377724</v>
      </c>
      <c r="AZ540" s="17">
        <v>1.5564884381514217</v>
      </c>
      <c r="BA540" s="17">
        <v>-1.0436679253309094</v>
      </c>
      <c r="BB540" s="17">
        <v>0.59839165428617613</v>
      </c>
      <c r="BC540" s="17">
        <v>-0.4189044747989964</v>
      </c>
      <c r="BD540" s="17">
        <v>21.197094693067974</v>
      </c>
      <c r="BE540" s="17">
        <v>-14.145812641785941</v>
      </c>
      <c r="BF540" s="17">
        <v>-1</v>
      </c>
      <c r="BG540" s="22">
        <v>50.516263728897911</v>
      </c>
    </row>
    <row r="541" spans="1:59" x14ac:dyDescent="0.25">
      <c r="A541">
        <v>1590</v>
      </c>
      <c r="B541" t="s">
        <v>565</v>
      </c>
      <c r="C541" s="49">
        <v>0</v>
      </c>
      <c r="D541" s="22">
        <v>1472.875283203125</v>
      </c>
      <c r="E541" s="17">
        <v>20.660601797855755</v>
      </c>
      <c r="F541" s="17">
        <v>-70.800626389600325</v>
      </c>
      <c r="G541" s="17">
        <v>-0.16898944937796984</v>
      </c>
      <c r="H541" s="17">
        <v>-0.45355525376791705</v>
      </c>
      <c r="I541" s="17">
        <v>12.372110333763992</v>
      </c>
      <c r="J541" s="17">
        <v>-4.3252849056272185</v>
      </c>
      <c r="K541" s="17">
        <v>-1</v>
      </c>
      <c r="L541" s="17">
        <v>-1</v>
      </c>
      <c r="M541" s="17">
        <v>-1</v>
      </c>
      <c r="N541" s="17">
        <v>0.16666666666666666</v>
      </c>
      <c r="O541" s="17">
        <v>-1</v>
      </c>
      <c r="P541" s="17">
        <v>-1</v>
      </c>
      <c r="Q541" s="17">
        <v>0.32135903917237929</v>
      </c>
      <c r="R541" s="17">
        <v>-1</v>
      </c>
      <c r="S541" s="17">
        <v>-0.99385397151152088</v>
      </c>
      <c r="T541" s="17">
        <v>-0.10442120033219028</v>
      </c>
      <c r="U541" s="17">
        <v>-0.6483505092062789</v>
      </c>
      <c r="V541" s="17">
        <v>-1.0829844544932981</v>
      </c>
      <c r="W541" s="17">
        <v>-2.1276241358906649</v>
      </c>
      <c r="X541" s="17">
        <v>-3.7847964687492763</v>
      </c>
      <c r="Y541" s="17">
        <v>0</v>
      </c>
      <c r="Z541" s="17">
        <v>4.6363436502445268</v>
      </c>
      <c r="AA541" s="17">
        <v>-1.0364680057471762</v>
      </c>
      <c r="AB541" s="17">
        <v>-1.2675565434378133</v>
      </c>
      <c r="AC541" s="17">
        <v>-9.1096425502238692</v>
      </c>
      <c r="AD541" s="17">
        <v>-0.81043813650784868</v>
      </c>
      <c r="AE541" s="17">
        <v>-8.1043813650784863E-2</v>
      </c>
      <c r="AF541" s="17">
        <v>8.6564517424355998</v>
      </c>
      <c r="AG541" s="17">
        <v>-64.635495917230585</v>
      </c>
      <c r="AH541" s="17">
        <v>-1</v>
      </c>
      <c r="AI541" s="17">
        <v>-1</v>
      </c>
      <c r="AJ541" s="17">
        <v>-1</v>
      </c>
      <c r="AK541" s="17">
        <v>-1</v>
      </c>
      <c r="AL541" s="17">
        <v>-1</v>
      </c>
      <c r="AM541" s="17">
        <v>-1</v>
      </c>
      <c r="AN541" s="17">
        <v>-1</v>
      </c>
      <c r="AO541" s="17">
        <v>-1</v>
      </c>
      <c r="AP541" s="17">
        <v>-1</v>
      </c>
      <c r="AQ541" s="17">
        <v>-1</v>
      </c>
      <c r="AR541" s="17">
        <v>-0.40521906825392434</v>
      </c>
      <c r="AS541" s="17">
        <v>-4.8626288190470914</v>
      </c>
      <c r="AT541" s="17">
        <v>-2.3214174647612191</v>
      </c>
      <c r="AU541" s="17">
        <v>-1</v>
      </c>
      <c r="AV541" s="17">
        <v>-1</v>
      </c>
      <c r="AW541" s="17">
        <v>-1</v>
      </c>
      <c r="AX541" s="17">
        <v>-1</v>
      </c>
      <c r="AY541" s="17">
        <v>-8.1043813650784863E-2</v>
      </c>
      <c r="AZ541" s="17">
        <v>1.0721123159399046</v>
      </c>
      <c r="BA541" s="17">
        <v>-0.55929180311939186</v>
      </c>
      <c r="BB541" s="17">
        <v>0.40888229974600199</v>
      </c>
      <c r="BC541" s="17">
        <v>-0.2293951202588223</v>
      </c>
      <c r="BD541" s="17">
        <v>14.613159725553144</v>
      </c>
      <c r="BE541" s="17">
        <v>-7.5618776742711038</v>
      </c>
      <c r="BF541" s="17">
        <v>-1</v>
      </c>
      <c r="BG541" s="22">
        <v>8.7648380475447993</v>
      </c>
    </row>
    <row r="542" spans="1:59" x14ac:dyDescent="0.25">
      <c r="A542">
        <v>1591</v>
      </c>
      <c r="B542" t="s">
        <v>566</v>
      </c>
      <c r="C542" s="49">
        <v>0</v>
      </c>
      <c r="D542" s="22">
        <v>1516.716552734375</v>
      </c>
      <c r="E542" s="17">
        <v>53.101525487036028</v>
      </c>
      <c r="F542" s="17">
        <v>-16.404146217677098</v>
      </c>
      <c r="G542" s="17">
        <v>0.22679775604725896</v>
      </c>
      <c r="H542" s="17">
        <v>2.5445810298911411</v>
      </c>
      <c r="I542" s="17">
        <v>41.340909105162957</v>
      </c>
      <c r="J542" s="17">
        <v>3.4796329854795176</v>
      </c>
      <c r="K542" s="17">
        <v>-1</v>
      </c>
      <c r="L542" s="17">
        <v>-1</v>
      </c>
      <c r="M542" s="17">
        <v>-1</v>
      </c>
      <c r="N542" s="17">
        <v>0.16666666666666666</v>
      </c>
      <c r="O542" s="17">
        <v>-1</v>
      </c>
      <c r="P542" s="17">
        <v>-1</v>
      </c>
      <c r="Q542" s="17">
        <v>2.1922212336282474</v>
      </c>
      <c r="R542" s="17">
        <v>-1</v>
      </c>
      <c r="S542" s="17">
        <v>-4.3119692100339418E-2</v>
      </c>
      <c r="T542" s="17">
        <v>-4.4937327793403356E-3</v>
      </c>
      <c r="U542" s="17">
        <v>-7.1419006295523821E-2</v>
      </c>
      <c r="V542" s="17">
        <v>-0.25092200802320641</v>
      </c>
      <c r="W542" s="17">
        <v>3.8943783080441108E-2</v>
      </c>
      <c r="X542" s="17">
        <v>-0.56171607540234314</v>
      </c>
      <c r="Y542" s="17">
        <v>0</v>
      </c>
      <c r="Z542" s="17">
        <v>23.374764462899488</v>
      </c>
      <c r="AA542" s="17">
        <v>6.1072421488558293E-3</v>
      </c>
      <c r="AB542" s="17">
        <v>0.39581812410113137</v>
      </c>
      <c r="AC542" s="17">
        <v>10.014772007100255</v>
      </c>
      <c r="AD542" s="17">
        <v>-8.927375786940478E-2</v>
      </c>
      <c r="AE542" s="17">
        <v>-8.9273757869404776E-3</v>
      </c>
      <c r="AF542" s="17">
        <v>37.130987748326334</v>
      </c>
      <c r="AG542" s="17">
        <v>-14.97571674074997</v>
      </c>
      <c r="AH542" s="17">
        <v>-1</v>
      </c>
      <c r="AI542" s="17">
        <v>-1</v>
      </c>
      <c r="AJ542" s="17">
        <v>-1</v>
      </c>
      <c r="AK542" s="17">
        <v>-1</v>
      </c>
      <c r="AL542" s="17">
        <v>-1</v>
      </c>
      <c r="AM542" s="17">
        <v>-1</v>
      </c>
      <c r="AN542" s="17">
        <v>-1</v>
      </c>
      <c r="AO542" s="17">
        <v>-1</v>
      </c>
      <c r="AP542" s="17">
        <v>-1</v>
      </c>
      <c r="AQ542" s="17">
        <v>-1</v>
      </c>
      <c r="AR542" s="17">
        <v>-4.463687893470239E-2</v>
      </c>
      <c r="AS542" s="17">
        <v>-0.53564254721642879</v>
      </c>
      <c r="AT542" s="17">
        <v>3.3036646886186425</v>
      </c>
      <c r="AU542" s="17">
        <v>-1</v>
      </c>
      <c r="AV542" s="17">
        <v>-1</v>
      </c>
      <c r="AW542" s="17">
        <v>-1</v>
      </c>
      <c r="AX542" s="17">
        <v>-1</v>
      </c>
      <c r="AY542" s="17">
        <v>-8.9273757869404776E-3</v>
      </c>
      <c r="AZ542" s="17">
        <v>0.44540428848212771</v>
      </c>
      <c r="BA542" s="17">
        <v>6.741622433838515E-2</v>
      </c>
      <c r="BB542" s="17">
        <v>0.163686411008931</v>
      </c>
      <c r="BC542" s="17">
        <v>1.5800768478248531E-2</v>
      </c>
      <c r="BD542" s="17">
        <v>6.0945629013280378</v>
      </c>
      <c r="BE542" s="17">
        <v>0.9567191499540102</v>
      </c>
      <c r="BF542" s="17">
        <v>-1</v>
      </c>
      <c r="BG542" s="22">
        <v>143.41315892905118</v>
      </c>
    </row>
    <row r="543" spans="1:59" x14ac:dyDescent="0.25">
      <c r="A543">
        <v>1592</v>
      </c>
      <c r="B543" t="s">
        <v>567</v>
      </c>
      <c r="C543" s="49">
        <v>0</v>
      </c>
      <c r="D543" s="22">
        <v>1606.726279296875</v>
      </c>
      <c r="E543" s="17">
        <v>107.65811403199612</v>
      </c>
      <c r="F543" s="17">
        <v>75.075566735856356</v>
      </c>
      <c r="G543" s="17">
        <v>0.89240148313673906</v>
      </c>
      <c r="H543" s="17">
        <v>7.5866103258651139</v>
      </c>
      <c r="I543" s="17">
        <v>90.058351627925276</v>
      </c>
      <c r="J543" s="17">
        <v>16.605328729905075</v>
      </c>
      <c r="K543" s="17">
        <v>-1</v>
      </c>
      <c r="L543" s="17">
        <v>-1</v>
      </c>
      <c r="M543" s="17">
        <v>-1</v>
      </c>
      <c r="N543" s="17">
        <v>0.16666666666666666</v>
      </c>
      <c r="O543" s="17">
        <v>-1</v>
      </c>
      <c r="P543" s="17">
        <v>-1</v>
      </c>
      <c r="Q543" s="17">
        <v>5.3384898154100808</v>
      </c>
      <c r="R543" s="17">
        <v>-1</v>
      </c>
      <c r="S543" s="17">
        <v>1.555750284426386</v>
      </c>
      <c r="T543" s="17">
        <v>0.16355640610862665</v>
      </c>
      <c r="U543" s="17">
        <v>0.89881892294769372</v>
      </c>
      <c r="V543" s="17">
        <v>1.1483750332913627</v>
      </c>
      <c r="W543" s="17">
        <v>3.6825069455387114</v>
      </c>
      <c r="X543" s="17">
        <v>4.8586064946915277</v>
      </c>
      <c r="Y543" s="17">
        <v>0</v>
      </c>
      <c r="Z543" s="17">
        <v>54.887563668407111</v>
      </c>
      <c r="AA543" s="17">
        <v>1.7594281207893752</v>
      </c>
      <c r="AB543" s="17">
        <v>3.1931505367814261</v>
      </c>
      <c r="AC543" s="17">
        <v>42.176705069294798</v>
      </c>
      <c r="AD543" s="17">
        <v>1.1235236536846172</v>
      </c>
      <c r="AE543" s="17">
        <v>0.11235236536846172</v>
      </c>
      <c r="AF543" s="17">
        <v>85.017218108658142</v>
      </c>
      <c r="AG543" s="17">
        <v>68.538185814016913</v>
      </c>
      <c r="AH543" s="17">
        <v>-1</v>
      </c>
      <c r="AI543" s="17">
        <v>-1</v>
      </c>
      <c r="AJ543" s="17">
        <v>-1</v>
      </c>
      <c r="AK543" s="17">
        <v>-1</v>
      </c>
      <c r="AL543" s="17">
        <v>-1</v>
      </c>
      <c r="AM543" s="17">
        <v>-1</v>
      </c>
      <c r="AN543" s="17">
        <v>-1</v>
      </c>
      <c r="AO543" s="17">
        <v>-1</v>
      </c>
      <c r="AP543" s="17">
        <v>-1</v>
      </c>
      <c r="AQ543" s="17">
        <v>-1</v>
      </c>
      <c r="AR543" s="17">
        <v>0.56176182684230858</v>
      </c>
      <c r="AS543" s="17">
        <v>6.7411419221077029</v>
      </c>
      <c r="AT543" s="17">
        <v>12.763484498740013</v>
      </c>
      <c r="AU543" s="17">
        <v>-1</v>
      </c>
      <c r="AV543" s="17">
        <v>-1</v>
      </c>
      <c r="AW543" s="17">
        <v>-1</v>
      </c>
      <c r="AX543" s="17">
        <v>-1</v>
      </c>
      <c r="AY543" s="17">
        <v>0.11235236536846172</v>
      </c>
      <c r="AZ543" s="17">
        <v>-0.60854387647844388</v>
      </c>
      <c r="BA543" s="17">
        <v>1.1213643892989571</v>
      </c>
      <c r="BB543" s="17">
        <v>-0.24866470891943659</v>
      </c>
      <c r="BC543" s="17">
        <v>0.42815188840661594</v>
      </c>
      <c r="BD543" s="17">
        <v>-8.231341822360676</v>
      </c>
      <c r="BE543" s="17">
        <v>15.28262387364274</v>
      </c>
      <c r="BF543" s="17">
        <v>-1</v>
      </c>
      <c r="BG543" s="22">
        <v>1548.803448921394</v>
      </c>
    </row>
    <row r="544" spans="1:59" x14ac:dyDescent="0.25">
      <c r="A544">
        <v>1595</v>
      </c>
      <c r="B544" t="s">
        <v>211</v>
      </c>
      <c r="C544" s="49">
        <v>0</v>
      </c>
      <c r="D544" s="22">
        <v>1616.918447265625</v>
      </c>
      <c r="E544" s="17">
        <v>119.88381597146859</v>
      </c>
      <c r="F544" s="17">
        <v>95.575450139612855</v>
      </c>
      <c r="G544" s="17">
        <v>1.0415580377202771</v>
      </c>
      <c r="H544" s="17">
        <v>8.716489392476225</v>
      </c>
      <c r="I544" s="17">
        <v>100.97554691856989</v>
      </c>
      <c r="J544" s="17">
        <v>19.54669380054737</v>
      </c>
      <c r="K544" s="17">
        <v>-1</v>
      </c>
      <c r="L544" s="17">
        <v>-1</v>
      </c>
      <c r="M544" s="17">
        <v>-1</v>
      </c>
      <c r="N544" s="17">
        <v>0.16666666666666666</v>
      </c>
      <c r="O544" s="17">
        <v>-1</v>
      </c>
      <c r="P544" s="17">
        <v>-1</v>
      </c>
      <c r="Q544" s="17">
        <v>6.0435438323175372</v>
      </c>
      <c r="R544" s="17">
        <v>-1</v>
      </c>
      <c r="S544" s="17">
        <v>1.9140444574001627</v>
      </c>
      <c r="T544" s="17">
        <v>0.2012151190840191</v>
      </c>
      <c r="U544" s="17">
        <v>1.1162416036844707</v>
      </c>
      <c r="V544" s="17">
        <v>1.461946482829477</v>
      </c>
      <c r="W544" s="17">
        <v>4.499000762507249</v>
      </c>
      <c r="X544" s="17">
        <v>6.073258105525885</v>
      </c>
      <c r="Y544" s="17">
        <v>0</v>
      </c>
      <c r="Z544" s="17">
        <v>61.949333853093108</v>
      </c>
      <c r="AA544" s="17">
        <v>2.1523335248515796</v>
      </c>
      <c r="AB544" s="17">
        <v>3.8200107055559269</v>
      </c>
      <c r="AC544" s="17">
        <v>49.383941040283304</v>
      </c>
      <c r="AD544" s="17">
        <v>1.3953020046055882</v>
      </c>
      <c r="AE544" s="17">
        <v>0.13953020046055883</v>
      </c>
      <c r="AF544" s="17">
        <v>95.748145298283845</v>
      </c>
      <c r="AG544" s="17">
        <v>87.252993826532361</v>
      </c>
      <c r="AH544" s="17">
        <v>-1</v>
      </c>
      <c r="AI544" s="17">
        <v>-1</v>
      </c>
      <c r="AJ544" s="17">
        <v>-1</v>
      </c>
      <c r="AK544" s="17">
        <v>-1</v>
      </c>
      <c r="AL544" s="17">
        <v>-1</v>
      </c>
      <c r="AM544" s="17">
        <v>-1</v>
      </c>
      <c r="AN544" s="17">
        <v>-1</v>
      </c>
      <c r="AO544" s="17">
        <v>-1</v>
      </c>
      <c r="AP544" s="17">
        <v>-1</v>
      </c>
      <c r="AQ544" s="17">
        <v>-1</v>
      </c>
      <c r="AR544" s="17">
        <v>0.69765100230279409</v>
      </c>
      <c r="AS544" s="17">
        <v>8.3718120276335277</v>
      </c>
      <c r="AT544" s="17">
        <v>14.883355635923587</v>
      </c>
      <c r="AU544" s="17">
        <v>-1</v>
      </c>
      <c r="AV544" s="17">
        <v>-1</v>
      </c>
      <c r="AW544" s="17">
        <v>-1</v>
      </c>
      <c r="AX544" s="17">
        <v>-1</v>
      </c>
      <c r="AY544" s="17">
        <v>0.13953020046055883</v>
      </c>
      <c r="AZ544" s="17">
        <v>-0.84472536194363501</v>
      </c>
      <c r="BA544" s="17">
        <v>1.3575458747641482</v>
      </c>
      <c r="BB544" s="17">
        <v>-0.34106934823256679</v>
      </c>
      <c r="BC544" s="17">
        <v>0.52055652771974603</v>
      </c>
      <c r="BD544" s="17">
        <v>-11.441664275363076</v>
      </c>
      <c r="BE544" s="17">
        <v>18.492946326645143</v>
      </c>
      <c r="BF544" s="17">
        <v>-1</v>
      </c>
      <c r="BG544" s="22">
        <v>2664.2781254629213</v>
      </c>
    </row>
    <row r="545" spans="1:59" x14ac:dyDescent="0.25">
      <c r="A545">
        <v>1596</v>
      </c>
      <c r="B545" t="s">
        <v>568</v>
      </c>
      <c r="C545" s="49">
        <v>0</v>
      </c>
      <c r="D545" s="22">
        <v>1567.0115234374998</v>
      </c>
      <c r="E545" s="17">
        <v>106.81043087252452</v>
      </c>
      <c r="F545" s="17">
        <v>73.654183651389829</v>
      </c>
      <c r="G545" s="17">
        <v>0.88205954121215724</v>
      </c>
      <c r="H545" s="17">
        <v>7.5082688562507274</v>
      </c>
      <c r="I545" s="17">
        <v>89.301395287720126</v>
      </c>
      <c r="J545" s="17">
        <v>16.401385786703479</v>
      </c>
      <c r="K545" s="17">
        <v>-1</v>
      </c>
      <c r="L545" s="17">
        <v>-1</v>
      </c>
      <c r="M545" s="17">
        <v>-1</v>
      </c>
      <c r="N545" s="17">
        <v>0.16666666666666666</v>
      </c>
      <c r="O545" s="17">
        <v>-1</v>
      </c>
      <c r="P545" s="17">
        <v>-1</v>
      </c>
      <c r="Q545" s="17">
        <v>5.289604081109573</v>
      </c>
      <c r="R545" s="17">
        <v>-1</v>
      </c>
      <c r="S545" s="17">
        <v>1.5309075442655065</v>
      </c>
      <c r="T545" s="17">
        <v>0.16094529576464323</v>
      </c>
      <c r="U545" s="17">
        <v>0.88374367034786716</v>
      </c>
      <c r="V545" s="17">
        <v>1.126633194795664</v>
      </c>
      <c r="W545" s="17">
        <v>3.6258944040352832</v>
      </c>
      <c r="X545" s="17">
        <v>4.7743872228471034</v>
      </c>
      <c r="Y545" s="17">
        <v>0</v>
      </c>
      <c r="Z545" s="17">
        <v>54.397927679303706</v>
      </c>
      <c r="AA545" s="17">
        <v>1.7321855709596932</v>
      </c>
      <c r="AB545" s="17">
        <v>3.1496864632219328</v>
      </c>
      <c r="AC545" s="17">
        <v>41.676983041946848</v>
      </c>
      <c r="AD545" s="17">
        <v>1.1046795879348339</v>
      </c>
      <c r="AE545" s="17">
        <v>0.1104679587934834</v>
      </c>
      <c r="AF545" s="17">
        <v>84.273176882297761</v>
      </c>
      <c r="AG545" s="17">
        <v>67.240572992806733</v>
      </c>
      <c r="AH545" s="17">
        <v>-1</v>
      </c>
      <c r="AI545" s="17">
        <v>-1</v>
      </c>
      <c r="AJ545" s="17">
        <v>-1</v>
      </c>
      <c r="AK545" s="17">
        <v>-1</v>
      </c>
      <c r="AL545" s="17">
        <v>-1</v>
      </c>
      <c r="AM545" s="17">
        <v>-1</v>
      </c>
      <c r="AN545" s="17">
        <v>-1</v>
      </c>
      <c r="AO545" s="17">
        <v>-1</v>
      </c>
      <c r="AP545" s="17">
        <v>-1</v>
      </c>
      <c r="AQ545" s="17">
        <v>-1</v>
      </c>
      <c r="AR545" s="17">
        <v>0.55233979396741695</v>
      </c>
      <c r="AS545" s="17">
        <v>6.6280775276090029</v>
      </c>
      <c r="AT545" s="17">
        <v>12.616500785891706</v>
      </c>
      <c r="AU545" s="17">
        <v>-1</v>
      </c>
      <c r="AV545" s="17">
        <v>-1</v>
      </c>
      <c r="AW545" s="17">
        <v>-1</v>
      </c>
      <c r="AX545" s="17">
        <v>-1</v>
      </c>
      <c r="AY545" s="17">
        <v>0.1104679587934834</v>
      </c>
      <c r="AZ545" s="17">
        <v>-0.59216796049431264</v>
      </c>
      <c r="BA545" s="17">
        <v>1.1049884733148259</v>
      </c>
      <c r="BB545" s="17">
        <v>-0.24225772656451028</v>
      </c>
      <c r="BC545" s="17">
        <v>0.42174490605168968</v>
      </c>
      <c r="BD545" s="17">
        <v>-8.0087504085214842</v>
      </c>
      <c r="BE545" s="17">
        <v>15.06003245980355</v>
      </c>
      <c r="BF545" s="17">
        <v>-1</v>
      </c>
      <c r="BG545" s="22">
        <v>443.72182158123189</v>
      </c>
    </row>
    <row r="546" spans="1:59" x14ac:dyDescent="0.25">
      <c r="A546">
        <v>1598</v>
      </c>
      <c r="B546" t="s">
        <v>569</v>
      </c>
      <c r="C546" s="49">
        <v>0</v>
      </c>
      <c r="D546" s="22">
        <v>1546.97828125</v>
      </c>
      <c r="E546" s="17">
        <v>109.61375722051667</v>
      </c>
      <c r="F546" s="17">
        <v>78.354761463693151</v>
      </c>
      <c r="G546" s="17">
        <v>0.9162608084694388</v>
      </c>
      <c r="H546" s="17">
        <v>7.7673476210657961</v>
      </c>
      <c r="I546" s="17">
        <v>91.804683962346587</v>
      </c>
      <c r="J546" s="17">
        <v>17.075834275830573</v>
      </c>
      <c r="K546" s="17">
        <v>-1</v>
      </c>
      <c r="L546" s="17">
        <v>-1</v>
      </c>
      <c r="M546" s="17">
        <v>-1</v>
      </c>
      <c r="N546" s="17">
        <v>0.16666666666666666</v>
      </c>
      <c r="O546" s="17">
        <v>-1</v>
      </c>
      <c r="P546" s="17">
        <v>-1</v>
      </c>
      <c r="Q546" s="17">
        <v>5.4512714039463077</v>
      </c>
      <c r="R546" s="17">
        <v>-1</v>
      </c>
      <c r="S546" s="17">
        <v>1.6130636037214097</v>
      </c>
      <c r="T546" s="17">
        <v>0.16958035515330253</v>
      </c>
      <c r="U546" s="17">
        <v>0.93359820897297574</v>
      </c>
      <c r="V546" s="17">
        <v>1.1985344329266356</v>
      </c>
      <c r="W546" s="17">
        <v>3.8131146259425877</v>
      </c>
      <c r="X546" s="17">
        <v>5.0529041440955531</v>
      </c>
      <c r="Y546" s="17">
        <v>0</v>
      </c>
      <c r="Z546" s="17">
        <v>56.017175925351651</v>
      </c>
      <c r="AA546" s="17">
        <v>1.8222779089644272</v>
      </c>
      <c r="AB546" s="17">
        <v>3.2934241100525572</v>
      </c>
      <c r="AC546" s="17">
        <v>43.329586270268379</v>
      </c>
      <c r="AD546" s="17">
        <v>1.1669977612162197</v>
      </c>
      <c r="AE546" s="17">
        <v>0.11669977612162197</v>
      </c>
      <c r="AF546" s="17">
        <v>86.733754694352712</v>
      </c>
      <c r="AG546" s="17">
        <v>71.531836975753393</v>
      </c>
      <c r="AH546" s="17">
        <v>-1</v>
      </c>
      <c r="AI546" s="17">
        <v>-1</v>
      </c>
      <c r="AJ546" s="17">
        <v>-1</v>
      </c>
      <c r="AK546" s="17">
        <v>-1</v>
      </c>
      <c r="AL546" s="17">
        <v>-1</v>
      </c>
      <c r="AM546" s="17">
        <v>-1</v>
      </c>
      <c r="AN546" s="17">
        <v>-1</v>
      </c>
      <c r="AO546" s="17">
        <v>-1</v>
      </c>
      <c r="AP546" s="17">
        <v>-1</v>
      </c>
      <c r="AQ546" s="17">
        <v>-1</v>
      </c>
      <c r="AR546" s="17">
        <v>0.58349888060810984</v>
      </c>
      <c r="AS546" s="17">
        <v>7.0019865672973181</v>
      </c>
      <c r="AT546" s="17">
        <v>13.102582537486514</v>
      </c>
      <c r="AU546" s="17">
        <v>-1</v>
      </c>
      <c r="AV546" s="17">
        <v>-1</v>
      </c>
      <c r="AW546" s="17">
        <v>-1</v>
      </c>
      <c r="AX546" s="17">
        <v>-1</v>
      </c>
      <c r="AY546" s="17">
        <v>0.11669977612162197</v>
      </c>
      <c r="AZ546" s="17">
        <v>-0.6463238514517744</v>
      </c>
      <c r="BA546" s="17">
        <v>1.1591443642722876</v>
      </c>
      <c r="BB546" s="17">
        <v>-0.26344590548018149</v>
      </c>
      <c r="BC546" s="17">
        <v>0.44293308496736078</v>
      </c>
      <c r="BD546" s="17">
        <v>-8.7448702290935856</v>
      </c>
      <c r="BE546" s="17">
        <v>15.796152280375651</v>
      </c>
      <c r="BF546" s="17">
        <v>-1</v>
      </c>
      <c r="BG546" s="22">
        <v>389.09364118643521</v>
      </c>
    </row>
    <row r="547" spans="1:59" x14ac:dyDescent="0.25">
      <c r="A547">
        <v>1599</v>
      </c>
      <c r="B547" t="s">
        <v>570</v>
      </c>
      <c r="C547" s="49">
        <v>0</v>
      </c>
      <c r="D547" s="22">
        <v>1539.5320410156248</v>
      </c>
      <c r="E547" s="17">
        <v>92.236035363861021</v>
      </c>
      <c r="F547" s="17">
        <v>49.216044222912501</v>
      </c>
      <c r="G547" s="17">
        <v>0.70424835049505086</v>
      </c>
      <c r="H547" s="17">
        <v>6.1613274311058195</v>
      </c>
      <c r="I547" s="17">
        <v>76.286885135345301</v>
      </c>
      <c r="J547" s="17">
        <v>12.894951711413199</v>
      </c>
      <c r="K547" s="17">
        <v>-1</v>
      </c>
      <c r="L547" s="17">
        <v>-1</v>
      </c>
      <c r="M547" s="17">
        <v>-1</v>
      </c>
      <c r="N547" s="17">
        <v>0.16666666666666666</v>
      </c>
      <c r="O547" s="17">
        <v>-1</v>
      </c>
      <c r="P547" s="17">
        <v>-1</v>
      </c>
      <c r="Q547" s="17">
        <v>4.449101331389782</v>
      </c>
      <c r="R547" s="17">
        <v>-1</v>
      </c>
      <c r="S547" s="17">
        <v>1.1037810683198124</v>
      </c>
      <c r="T547" s="17">
        <v>0.11605192440912579</v>
      </c>
      <c r="U547" s="17">
        <v>0.62455166997848877</v>
      </c>
      <c r="V547" s="17">
        <v>0.75282117578691399</v>
      </c>
      <c r="W547" s="17">
        <v>2.6525430269288939</v>
      </c>
      <c r="X547" s="17">
        <v>3.3263875031435646</v>
      </c>
      <c r="Y547" s="17">
        <v>0</v>
      </c>
      <c r="Z547" s="17">
        <v>45.979512755363359</v>
      </c>
      <c r="AA547" s="17">
        <v>1.2637986607729319</v>
      </c>
      <c r="AB547" s="17">
        <v>2.402399471147485</v>
      </c>
      <c r="AC547" s="17">
        <v>33.085156733282133</v>
      </c>
      <c r="AD547" s="17">
        <v>0.7806895874731109</v>
      </c>
      <c r="AE547" s="17">
        <v>7.8068958747311096E-2</v>
      </c>
      <c r="AF547" s="17">
        <v>71.480719008666313</v>
      </c>
      <c r="AG547" s="17">
        <v>44.930441828683634</v>
      </c>
      <c r="AH547" s="17">
        <v>-1</v>
      </c>
      <c r="AI547" s="17">
        <v>-1</v>
      </c>
      <c r="AJ547" s="17">
        <v>-1</v>
      </c>
      <c r="AK547" s="17">
        <v>-1</v>
      </c>
      <c r="AL547" s="17">
        <v>-1</v>
      </c>
      <c r="AM547" s="17">
        <v>-1</v>
      </c>
      <c r="AN547" s="17">
        <v>-1</v>
      </c>
      <c r="AO547" s="17">
        <v>-1</v>
      </c>
      <c r="AP547" s="17">
        <v>-1</v>
      </c>
      <c r="AQ547" s="17">
        <v>-1</v>
      </c>
      <c r="AR547" s="17">
        <v>0.39034479373655545</v>
      </c>
      <c r="AS547" s="17">
        <v>4.6841375248386647</v>
      </c>
      <c r="AT547" s="17">
        <v>10.089378782290265</v>
      </c>
      <c r="AU547" s="17">
        <v>-1</v>
      </c>
      <c r="AV547" s="17">
        <v>-1</v>
      </c>
      <c r="AW547" s="17">
        <v>-1</v>
      </c>
      <c r="AX547" s="17">
        <v>-1</v>
      </c>
      <c r="AY547" s="17">
        <v>7.8068958747311096E-2</v>
      </c>
      <c r="AZ547" s="17">
        <v>-0.31061337998554855</v>
      </c>
      <c r="BA547" s="17">
        <v>0.82343389280606161</v>
      </c>
      <c r="BB547" s="17">
        <v>-0.13210112640752447</v>
      </c>
      <c r="BC547" s="17">
        <v>0.31158830589470388</v>
      </c>
      <c r="BD547" s="17">
        <v>-4.1816892408239319</v>
      </c>
      <c r="BE547" s="17">
        <v>11.23297129210599</v>
      </c>
      <c r="BF547" s="17">
        <v>-1</v>
      </c>
      <c r="BG547" s="22">
        <v>524.43716539004708</v>
      </c>
    </row>
    <row r="548" spans="1:59" x14ac:dyDescent="0.25">
      <c r="A548">
        <v>1600</v>
      </c>
      <c r="B548" t="s">
        <v>571</v>
      </c>
      <c r="C548" s="49">
        <v>0</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25">
      <c r="A549">
        <v>1601</v>
      </c>
      <c r="B549" t="s">
        <v>2932</v>
      </c>
      <c r="C549" s="49">
        <v>0</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25">
      <c r="A550">
        <v>1610</v>
      </c>
      <c r="B550" t="s">
        <v>2933</v>
      </c>
      <c r="C550" s="49">
        <v>0</v>
      </c>
      <c r="D550" s="22">
        <v>1545.004619140625</v>
      </c>
      <c r="E550" s="17">
        <v>93.310653124053616</v>
      </c>
      <c r="F550" s="17">
        <v>51.017948023333851</v>
      </c>
      <c r="G550" s="17">
        <v>0.71735895006619677</v>
      </c>
      <c r="H550" s="17">
        <v>6.2606418195852207</v>
      </c>
      <c r="I550" s="17">
        <v>77.246487455841901</v>
      </c>
      <c r="J550" s="17">
        <v>13.153492542833039</v>
      </c>
      <c r="K550" s="17">
        <v>-1</v>
      </c>
      <c r="L550" s="17">
        <v>-1</v>
      </c>
      <c r="M550" s="17">
        <v>-1</v>
      </c>
      <c r="N550" s="17">
        <v>0.16666666666666666</v>
      </c>
      <c r="O550" s="17">
        <v>-1</v>
      </c>
      <c r="P550" s="17">
        <v>-1</v>
      </c>
      <c r="Q550" s="17">
        <v>4.5110743430184765</v>
      </c>
      <c r="R550" s="17">
        <v>-1</v>
      </c>
      <c r="S550" s="17">
        <v>1.1352744977815608</v>
      </c>
      <c r="T550" s="17">
        <v>0.1193620592373513</v>
      </c>
      <c r="U550" s="17">
        <v>0.64366274231978826</v>
      </c>
      <c r="V550" s="17">
        <v>0.78038355628917688</v>
      </c>
      <c r="W550" s="17">
        <v>2.72431140155031</v>
      </c>
      <c r="X550" s="17">
        <v>3.4331532495940675</v>
      </c>
      <c r="Y550" s="17">
        <v>0</v>
      </c>
      <c r="Z550" s="17">
        <v>46.600229970328407</v>
      </c>
      <c r="AA550" s="17">
        <v>1.298334356749429</v>
      </c>
      <c r="AB550" s="17">
        <v>2.4574993806543146</v>
      </c>
      <c r="AC550" s="17">
        <v>33.718660135758945</v>
      </c>
      <c r="AD550" s="17">
        <v>0.80457842789973544</v>
      </c>
      <c r="AE550" s="17">
        <v>8.0457842789973533E-2</v>
      </c>
      <c r="AF550" s="17">
        <v>72.423948689742858</v>
      </c>
      <c r="AG550" s="17">
        <v>46.57544063271235</v>
      </c>
      <c r="AH550" s="17">
        <v>-1</v>
      </c>
      <c r="AI550" s="17">
        <v>-1</v>
      </c>
      <c r="AJ550" s="17">
        <v>-1</v>
      </c>
      <c r="AK550" s="17">
        <v>-1</v>
      </c>
      <c r="AL550" s="17">
        <v>-1</v>
      </c>
      <c r="AM550" s="17">
        <v>-1</v>
      </c>
      <c r="AN550" s="17">
        <v>-1</v>
      </c>
      <c r="AO550" s="17">
        <v>-1</v>
      </c>
      <c r="AP550" s="17">
        <v>-1</v>
      </c>
      <c r="AQ550" s="17">
        <v>-1</v>
      </c>
      <c r="AR550" s="17">
        <v>0.40228921394986772</v>
      </c>
      <c r="AS550" s="17">
        <v>4.8274705673984117</v>
      </c>
      <c r="AT550" s="17">
        <v>10.275711737617936</v>
      </c>
      <c r="AU550" s="17">
        <v>-1</v>
      </c>
      <c r="AV550" s="17">
        <v>-1</v>
      </c>
      <c r="AW550" s="17">
        <v>-1</v>
      </c>
      <c r="AX550" s="17">
        <v>-1</v>
      </c>
      <c r="AY550" s="17">
        <v>8.0457842789973533E-2</v>
      </c>
      <c r="AZ550" s="17">
        <v>-0.33137331836504708</v>
      </c>
      <c r="BA550" s="17">
        <v>0.84419383118556013</v>
      </c>
      <c r="BB550" s="17">
        <v>-0.14022333215257676</v>
      </c>
      <c r="BC550" s="17">
        <v>0.31971051163975611</v>
      </c>
      <c r="BD550" s="17">
        <v>-4.4638709544810444</v>
      </c>
      <c r="BE550" s="17">
        <v>11.515153005763104</v>
      </c>
      <c r="BF550" s="17">
        <v>-1</v>
      </c>
      <c r="BG550" s="22">
        <v>336.85117566185329</v>
      </c>
    </row>
    <row r="551" spans="1:59" x14ac:dyDescent="0.25">
      <c r="A551">
        <v>1619</v>
      </c>
      <c r="B551" t="s">
        <v>572</v>
      </c>
      <c r="C551" s="49">
        <v>0</v>
      </c>
      <c r="D551" s="22">
        <v>1679.9295507812501</v>
      </c>
      <c r="E551" s="17">
        <v>167.28621796110355</v>
      </c>
      <c r="F551" s="17">
        <v>175.05912466860607</v>
      </c>
      <c r="G551" s="17">
        <v>1.6198789386192298</v>
      </c>
      <c r="H551" s="17">
        <v>13.097340649961119</v>
      </c>
      <c r="I551" s="17">
        <v>143.30450948681772</v>
      </c>
      <c r="J551" s="17">
        <v>30.951173491541141</v>
      </c>
      <c r="K551" s="17">
        <v>-1</v>
      </c>
      <c r="L551" s="17">
        <v>-1</v>
      </c>
      <c r="M551" s="17">
        <v>-1</v>
      </c>
      <c r="N551" s="17">
        <v>0.16666666666666666</v>
      </c>
      <c r="O551" s="17">
        <v>-1</v>
      </c>
      <c r="P551" s="17">
        <v>-1</v>
      </c>
      <c r="Q551" s="17">
        <v>8.7772317709993022</v>
      </c>
      <c r="R551" s="17">
        <v>-1</v>
      </c>
      <c r="S551" s="17">
        <v>3.3032493064903732</v>
      </c>
      <c r="T551" s="17">
        <v>0.34722828542077849</v>
      </c>
      <c r="U551" s="17">
        <v>1.9592490125820465</v>
      </c>
      <c r="V551" s="17">
        <v>2.6777490581799759</v>
      </c>
      <c r="W551" s="17">
        <v>7.6647713927426633</v>
      </c>
      <c r="X551" s="17">
        <v>10.782795784358932</v>
      </c>
      <c r="Y551" s="17">
        <v>0</v>
      </c>
      <c r="Z551" s="17">
        <v>89.329755092722024</v>
      </c>
      <c r="AA551" s="17">
        <v>3.6757356165649488</v>
      </c>
      <c r="AB551" s="17">
        <v>6.2505196332765607</v>
      </c>
      <c r="AC551" s="17">
        <v>77.328373059185878</v>
      </c>
      <c r="AD551" s="17">
        <v>2.4490612657275581</v>
      </c>
      <c r="AE551" s="17">
        <v>0.24490612657275582</v>
      </c>
      <c r="AF551" s="17">
        <v>137.35489531415161</v>
      </c>
      <c r="AG551" s="17">
        <v>159.81544111668589</v>
      </c>
      <c r="AH551" s="17">
        <v>-1</v>
      </c>
      <c r="AI551" s="17">
        <v>-1</v>
      </c>
      <c r="AJ551" s="17">
        <v>-1</v>
      </c>
      <c r="AK551" s="17">
        <v>-1</v>
      </c>
      <c r="AL551" s="17">
        <v>-1</v>
      </c>
      <c r="AM551" s="17">
        <v>-1</v>
      </c>
      <c r="AN551" s="17">
        <v>-1</v>
      </c>
      <c r="AO551" s="17">
        <v>-1</v>
      </c>
      <c r="AP551" s="17">
        <v>-1</v>
      </c>
      <c r="AQ551" s="17">
        <v>-1</v>
      </c>
      <c r="AR551" s="17">
        <v>1.2245306328637791</v>
      </c>
      <c r="AS551" s="17">
        <v>14.69436759436535</v>
      </c>
      <c r="AT551" s="17">
        <v>23.102677872674953</v>
      </c>
      <c r="AU551" s="17">
        <v>-1</v>
      </c>
      <c r="AV551" s="17">
        <v>-1</v>
      </c>
      <c r="AW551" s="17">
        <v>-1</v>
      </c>
      <c r="AX551" s="17">
        <v>-1</v>
      </c>
      <c r="AY551" s="17">
        <v>0.24490612657275582</v>
      </c>
      <c r="AZ551" s="17">
        <v>-1.7604658054746181</v>
      </c>
      <c r="BA551" s="17">
        <v>2.2732863182951313</v>
      </c>
      <c r="BB551" s="17">
        <v>-0.69934749701403676</v>
      </c>
      <c r="BC551" s="17">
        <v>0.87883467650121583</v>
      </c>
      <c r="BD551" s="17">
        <v>-23.888965558101287</v>
      </c>
      <c r="BE551" s="17">
        <v>30.940247609383366</v>
      </c>
      <c r="BF551" s="17">
        <v>-1</v>
      </c>
      <c r="BG551" s="22">
        <v>3559.1720486561153</v>
      </c>
    </row>
    <row r="552" spans="1:59" x14ac:dyDescent="0.25">
      <c r="A552">
        <v>1622</v>
      </c>
      <c r="B552" t="s">
        <v>573</v>
      </c>
      <c r="C552" s="49">
        <v>0</v>
      </c>
      <c r="D552" s="22">
        <v>1491.4660742187498</v>
      </c>
      <c r="E552" s="17">
        <v>77.078173163344474</v>
      </c>
      <c r="F552" s="17">
        <v>23.799556130924483</v>
      </c>
      <c r="G552" s="17">
        <v>0.51931872339679286</v>
      </c>
      <c r="H552" s="17">
        <v>4.7604629834258132</v>
      </c>
      <c r="I552" s="17">
        <v>62.751356242935586</v>
      </c>
      <c r="J552" s="17">
        <v>9.2481421750004138</v>
      </c>
      <c r="K552" s="17">
        <v>-1</v>
      </c>
      <c r="L552" s="17">
        <v>-1</v>
      </c>
      <c r="M552" s="17">
        <v>-1</v>
      </c>
      <c r="N552" s="17">
        <v>0.16666666666666666</v>
      </c>
      <c r="O552" s="17">
        <v>-1</v>
      </c>
      <c r="P552" s="17">
        <v>-1</v>
      </c>
      <c r="Q552" s="17">
        <v>3.5749501632103104</v>
      </c>
      <c r="R552" s="17">
        <v>-1</v>
      </c>
      <c r="S552" s="17">
        <v>0.65955514754467492</v>
      </c>
      <c r="T552" s="17">
        <v>6.9361306172572093E-2</v>
      </c>
      <c r="U552" s="17">
        <v>0.35498325990344554</v>
      </c>
      <c r="V552" s="17">
        <v>0.36404408587856535</v>
      </c>
      <c r="W552" s="17">
        <v>1.6402248118721223</v>
      </c>
      <c r="X552" s="17">
        <v>1.8204190254385471</v>
      </c>
      <c r="Y552" s="17">
        <v>0</v>
      </c>
      <c r="Z552" s="17">
        <v>37.224077698862594</v>
      </c>
      <c r="AA552" s="17">
        <v>0.77666049871905285</v>
      </c>
      <c r="AB552" s="17">
        <v>1.6251958304634047</v>
      </c>
      <c r="AC552" s="17">
        <v>24.149367996102793</v>
      </c>
      <c r="AD552" s="17">
        <v>0.44372907487930691</v>
      </c>
      <c r="AE552" s="17">
        <v>4.4372907487930692E-2</v>
      </c>
      <c r="AF552" s="17">
        <v>58.176131964959851</v>
      </c>
      <c r="AG552" s="17">
        <v>21.727154003798823</v>
      </c>
      <c r="AH552" s="17">
        <v>-1</v>
      </c>
      <c r="AI552" s="17">
        <v>-1</v>
      </c>
      <c r="AJ552" s="17">
        <v>-1</v>
      </c>
      <c r="AK552" s="17">
        <v>-1</v>
      </c>
      <c r="AL552" s="17">
        <v>-1</v>
      </c>
      <c r="AM552" s="17">
        <v>-1</v>
      </c>
      <c r="AN552" s="17">
        <v>-1</v>
      </c>
      <c r="AO552" s="17">
        <v>-1</v>
      </c>
      <c r="AP552" s="17">
        <v>-1</v>
      </c>
      <c r="AQ552" s="17">
        <v>-1</v>
      </c>
      <c r="AR552" s="17">
        <v>0.22186453743965345</v>
      </c>
      <c r="AS552" s="17">
        <v>2.6623744492758412</v>
      </c>
      <c r="AT552" s="17">
        <v>7.4610867840585939</v>
      </c>
      <c r="AU552" s="17">
        <v>-1</v>
      </c>
      <c r="AV552" s="17">
        <v>-1</v>
      </c>
      <c r="AW552" s="17">
        <v>-1</v>
      </c>
      <c r="AX552" s="17">
        <v>-1</v>
      </c>
      <c r="AY552" s="17">
        <v>4.4372907487930692E-2</v>
      </c>
      <c r="AZ552" s="17">
        <v>-1.7787133384844722E-2</v>
      </c>
      <c r="BA552" s="17">
        <v>0.53060764620535772</v>
      </c>
      <c r="BB552" s="17">
        <v>-1.7534552125631042E-2</v>
      </c>
      <c r="BC552" s="17">
        <v>0.1970217316128105</v>
      </c>
      <c r="BD552" s="17">
        <v>-0.20141672945806643</v>
      </c>
      <c r="BE552" s="17">
        <v>7.2526987807401211</v>
      </c>
      <c r="BF552" s="17">
        <v>-1</v>
      </c>
      <c r="BG552" s="22">
        <v>4660.9823397087885</v>
      </c>
    </row>
    <row r="553" spans="1:59" x14ac:dyDescent="0.25">
      <c r="A553">
        <v>1625</v>
      </c>
      <c r="B553" t="s">
        <v>574</v>
      </c>
      <c r="C553" s="49">
        <v>0</v>
      </c>
      <c r="D553" s="22">
        <v>1599.865205078125</v>
      </c>
      <c r="E553" s="17">
        <v>114.46723304394808</v>
      </c>
      <c r="F553" s="17">
        <v>86.493000803723064</v>
      </c>
      <c r="G553" s="17">
        <v>0.97547440088004911</v>
      </c>
      <c r="H553" s="17">
        <v>8.2158977951456098</v>
      </c>
      <c r="I553" s="17">
        <v>96.138696329501443</v>
      </c>
      <c r="J553" s="17">
        <v>18.243525450449869</v>
      </c>
      <c r="K553" s="17">
        <v>-1</v>
      </c>
      <c r="L553" s="17">
        <v>-1</v>
      </c>
      <c r="M553" s="17">
        <v>-1</v>
      </c>
      <c r="N553" s="17">
        <v>0.16666666666666666</v>
      </c>
      <c r="O553" s="17">
        <v>-1</v>
      </c>
      <c r="P553" s="17">
        <v>-1</v>
      </c>
      <c r="Q553" s="17">
        <v>5.7311704757718065</v>
      </c>
      <c r="R553" s="17">
        <v>-1</v>
      </c>
      <c r="S553" s="17">
        <v>1.7553026436402588</v>
      </c>
      <c r="T553" s="17">
        <v>0.18453047040005924</v>
      </c>
      <c r="U553" s="17">
        <v>1.0199127395942849</v>
      </c>
      <c r="V553" s="17">
        <v>1.3230190193157301</v>
      </c>
      <c r="W553" s="17">
        <v>4.1372541330447072</v>
      </c>
      <c r="X553" s="17">
        <v>5.5351081317490385</v>
      </c>
      <c r="Y553" s="17">
        <v>0</v>
      </c>
      <c r="Z553" s="17">
        <v>58.820624842369924</v>
      </c>
      <c r="AA553" s="17">
        <v>1.9782572456890182</v>
      </c>
      <c r="AB553" s="17">
        <v>3.5422810418575263</v>
      </c>
      <c r="AC553" s="17">
        <v>46.19078358328477</v>
      </c>
      <c r="AD553" s="17">
        <v>1.2748909244928559</v>
      </c>
      <c r="AE553" s="17">
        <v>0.12748909244928561</v>
      </c>
      <c r="AF553" s="17">
        <v>90.993820573244776</v>
      </c>
      <c r="AG553" s="17">
        <v>78.961420052340628</v>
      </c>
      <c r="AH553" s="17">
        <v>-1</v>
      </c>
      <c r="AI553" s="17">
        <v>-1</v>
      </c>
      <c r="AJ553" s="17">
        <v>-1</v>
      </c>
      <c r="AK553" s="17">
        <v>-1</v>
      </c>
      <c r="AL553" s="17">
        <v>-1</v>
      </c>
      <c r="AM553" s="17">
        <v>-1</v>
      </c>
      <c r="AN553" s="17">
        <v>-1</v>
      </c>
      <c r="AO553" s="17">
        <v>-1</v>
      </c>
      <c r="AP553" s="17">
        <v>-1</v>
      </c>
      <c r="AQ553" s="17">
        <v>-1</v>
      </c>
      <c r="AR553" s="17">
        <v>0.63744546224642795</v>
      </c>
      <c r="AS553" s="17">
        <v>7.649345546957135</v>
      </c>
      <c r="AT553" s="17">
        <v>13.944149211044277</v>
      </c>
      <c r="AU553" s="17">
        <v>-1</v>
      </c>
      <c r="AV553" s="17">
        <v>-1</v>
      </c>
      <c r="AW553" s="17">
        <v>-1</v>
      </c>
      <c r="AX553" s="17">
        <v>-1</v>
      </c>
      <c r="AY553" s="17">
        <v>0.12748909244928561</v>
      </c>
      <c r="AZ553" s="17">
        <v>-0.7400854313858003</v>
      </c>
      <c r="BA553" s="17">
        <v>1.2529059442063135</v>
      </c>
      <c r="BB553" s="17">
        <v>-0.30012958099423781</v>
      </c>
      <c r="BC553" s="17">
        <v>0.47961676048141716</v>
      </c>
      <c r="BD553" s="17">
        <v>-10.01933467197027</v>
      </c>
      <c r="BE553" s="17">
        <v>17.070616723252336</v>
      </c>
      <c r="BF553" s="17">
        <v>-1</v>
      </c>
      <c r="BG553" s="22">
        <v>1508.649062770907</v>
      </c>
    </row>
    <row r="554" spans="1:59" x14ac:dyDescent="0.25">
      <c r="A554">
        <v>1626</v>
      </c>
      <c r="B554" t="s">
        <v>367</v>
      </c>
      <c r="C554" s="49">
        <v>0</v>
      </c>
      <c r="D554" s="22">
        <v>1495.058857421875</v>
      </c>
      <c r="E554" s="17">
        <v>40.282271835580318</v>
      </c>
      <c r="F554" s="17">
        <v>-37.899288703488516</v>
      </c>
      <c r="G554" s="17">
        <v>7.039972536976008E-2</v>
      </c>
      <c r="H554" s="17">
        <v>1.3598468999355027</v>
      </c>
      <c r="I554" s="17">
        <v>29.893689445619241</v>
      </c>
      <c r="J554" s="17">
        <v>0.39546611238114515</v>
      </c>
      <c r="K554" s="17">
        <v>-1</v>
      </c>
      <c r="L554" s="17">
        <v>-1</v>
      </c>
      <c r="M554" s="17">
        <v>-1</v>
      </c>
      <c r="N554" s="17">
        <v>0.16666666666666666</v>
      </c>
      <c r="O554" s="17">
        <v>-1</v>
      </c>
      <c r="P554" s="17">
        <v>-1</v>
      </c>
      <c r="Q554" s="17">
        <v>1.4529371969764895</v>
      </c>
      <c r="R554" s="17">
        <v>-1</v>
      </c>
      <c r="S554" s="17">
        <v>-0.41880886789809135</v>
      </c>
      <c r="T554" s="17">
        <v>-4.3980757427002651E-2</v>
      </c>
      <c r="U554" s="17">
        <v>-0.2993974493937761</v>
      </c>
      <c r="V554" s="17">
        <v>-0.57971719453968562</v>
      </c>
      <c r="W554" s="17">
        <v>-0.81719040016602096</v>
      </c>
      <c r="X554" s="17">
        <v>-1.8353384141869886</v>
      </c>
      <c r="Y554" s="17">
        <v>0</v>
      </c>
      <c r="Z554" s="17">
        <v>15.970148869131522</v>
      </c>
      <c r="AA554" s="17">
        <v>-0.40587352268880122</v>
      </c>
      <c r="AB554" s="17">
        <v>-0.26147579221541573</v>
      </c>
      <c r="AC554" s="17">
        <v>2.4576283358891811</v>
      </c>
      <c r="AD554" s="17">
        <v>-0.37424681174222019</v>
      </c>
      <c r="AE554" s="17">
        <v>-3.7424681174222013E-2</v>
      </c>
      <c r="AF554" s="17">
        <v>25.879079412906016</v>
      </c>
      <c r="AG554" s="17">
        <v>-34.599119318245116</v>
      </c>
      <c r="AH554" s="17">
        <v>-1</v>
      </c>
      <c r="AI554" s="17">
        <v>-1</v>
      </c>
      <c r="AJ554" s="17">
        <v>-1</v>
      </c>
      <c r="AK554" s="17">
        <v>-1</v>
      </c>
      <c r="AL554" s="17">
        <v>-1</v>
      </c>
      <c r="AM554" s="17">
        <v>-1</v>
      </c>
      <c r="AN554" s="17">
        <v>-1</v>
      </c>
      <c r="AO554" s="17">
        <v>-1</v>
      </c>
      <c r="AP554" s="17">
        <v>-1</v>
      </c>
      <c r="AQ554" s="17">
        <v>-1</v>
      </c>
      <c r="AR554" s="17">
        <v>-0.18712340587111009</v>
      </c>
      <c r="AS554" s="17">
        <v>-2.2454808704533207</v>
      </c>
      <c r="AT554" s="17">
        <v>1.080874868410683</v>
      </c>
      <c r="AU554" s="17">
        <v>-1</v>
      </c>
      <c r="AV554" s="17">
        <v>-1</v>
      </c>
      <c r="AW554" s="17">
        <v>-1</v>
      </c>
      <c r="AX554" s="17">
        <v>-1</v>
      </c>
      <c r="AY554" s="17">
        <v>-3.7424681174222013E-2</v>
      </c>
      <c r="AZ554" s="17">
        <v>0.69305226689231691</v>
      </c>
      <c r="BA554" s="17">
        <v>-0.1802317540718042</v>
      </c>
      <c r="BB554" s="17">
        <v>0.26057724932568821</v>
      </c>
      <c r="BC554" s="17">
        <v>-8.109006983850868E-2</v>
      </c>
      <c r="BD554" s="17">
        <v>9.4607449031262156</v>
      </c>
      <c r="BE554" s="17">
        <v>-2.4094628518441699</v>
      </c>
      <c r="BF554" s="17">
        <v>-1</v>
      </c>
      <c r="BG554" s="22">
        <v>783.24064055362726</v>
      </c>
    </row>
    <row r="555" spans="1:59" x14ac:dyDescent="0.25">
      <c r="A555">
        <v>1629</v>
      </c>
      <c r="B555" t="s">
        <v>575</v>
      </c>
      <c r="C555" s="49">
        <v>0</v>
      </c>
      <c r="D555" s="22">
        <v>1573.6698437499999</v>
      </c>
      <c r="E555" s="17">
        <v>105.90105167707958</v>
      </c>
      <c r="F555" s="17">
        <v>72.12934952990399</v>
      </c>
      <c r="G555" s="17">
        <v>0.87096489255525</v>
      </c>
      <c r="H555" s="17">
        <v>7.4242255414675089</v>
      </c>
      <c r="I555" s="17">
        <v>88.48934618664822</v>
      </c>
      <c r="J555" s="17">
        <v>16.182599477770616</v>
      </c>
      <c r="K555" s="17">
        <v>-1</v>
      </c>
      <c r="L555" s="17">
        <v>-1</v>
      </c>
      <c r="M555" s="17">
        <v>-1</v>
      </c>
      <c r="N555" s="17">
        <v>0.16666666666666666</v>
      </c>
      <c r="O555" s="17">
        <v>-1</v>
      </c>
      <c r="P555" s="17">
        <v>-1</v>
      </c>
      <c r="Q555" s="17">
        <v>5.2371603475869648</v>
      </c>
      <c r="R555" s="17">
        <v>-1</v>
      </c>
      <c r="S555" s="17">
        <v>1.5042567009548635</v>
      </c>
      <c r="T555" s="17">
        <v>0.15814414371001265</v>
      </c>
      <c r="U555" s="17">
        <v>0.86757121142004678</v>
      </c>
      <c r="V555" s="17">
        <v>1.1033089428298275</v>
      </c>
      <c r="W555" s="17">
        <v>3.5651614911901457</v>
      </c>
      <c r="X555" s="17">
        <v>4.6840383079074916</v>
      </c>
      <c r="Y555" s="17">
        <v>0</v>
      </c>
      <c r="Z555" s="17">
        <v>53.872655026595481</v>
      </c>
      <c r="AA555" s="17">
        <v>1.7029602551454366</v>
      </c>
      <c r="AB555" s="17">
        <v>3.103058989498225</v>
      </c>
      <c r="AC555" s="17">
        <v>41.140890269431395</v>
      </c>
      <c r="AD555" s="17">
        <v>1.0844640142750586</v>
      </c>
      <c r="AE555" s="17">
        <v>0.10844640142750585</v>
      </c>
      <c r="AF555" s="17">
        <v>83.474982882281012</v>
      </c>
      <c r="AG555" s="17">
        <v>65.848517376075236</v>
      </c>
      <c r="AH555" s="17">
        <v>-1</v>
      </c>
      <c r="AI555" s="17">
        <v>-1</v>
      </c>
      <c r="AJ555" s="17">
        <v>-1</v>
      </c>
      <c r="AK555" s="17">
        <v>-1</v>
      </c>
      <c r="AL555" s="17">
        <v>-1</v>
      </c>
      <c r="AM555" s="17">
        <v>-1</v>
      </c>
      <c r="AN555" s="17">
        <v>-1</v>
      </c>
      <c r="AO555" s="17">
        <v>-1</v>
      </c>
      <c r="AP555" s="17">
        <v>-1</v>
      </c>
      <c r="AQ555" s="17">
        <v>-1</v>
      </c>
      <c r="AR555" s="17">
        <v>0.54223200713752928</v>
      </c>
      <c r="AS555" s="17">
        <v>6.5067840856503505</v>
      </c>
      <c r="AT555" s="17">
        <v>12.458819311345456</v>
      </c>
      <c r="AU555" s="17">
        <v>-1</v>
      </c>
      <c r="AV555" s="17">
        <v>-1</v>
      </c>
      <c r="AW555" s="17">
        <v>-1</v>
      </c>
      <c r="AX555" s="17">
        <v>-1</v>
      </c>
      <c r="AY555" s="17">
        <v>0.10844640142750585</v>
      </c>
      <c r="AZ555" s="17">
        <v>-0.57460017336072644</v>
      </c>
      <c r="BA555" s="17">
        <v>1.0874206861812397</v>
      </c>
      <c r="BB555" s="17">
        <v>-0.23538443152018662</v>
      </c>
      <c r="BC555" s="17">
        <v>0.41487161100736603</v>
      </c>
      <c r="BD555" s="17">
        <v>-7.769958356835323</v>
      </c>
      <c r="BE555" s="17">
        <v>14.821240408117387</v>
      </c>
      <c r="BF555" s="17">
        <v>-1</v>
      </c>
      <c r="BG555" s="22">
        <v>7380.982580022508</v>
      </c>
    </row>
    <row r="556" spans="1:59" x14ac:dyDescent="0.25">
      <c r="A556">
        <v>1633</v>
      </c>
      <c r="B556" t="s">
        <v>576</v>
      </c>
      <c r="C556" s="49">
        <v>0</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25">
      <c r="A557">
        <v>1635</v>
      </c>
      <c r="B557" t="s">
        <v>577</v>
      </c>
      <c r="C557" s="49">
        <v>0</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25">
      <c r="A558">
        <v>1640</v>
      </c>
      <c r="B558" t="s">
        <v>578</v>
      </c>
      <c r="C558" s="49">
        <v>0</v>
      </c>
      <c r="D558" s="22">
        <v>1607.3918750000003</v>
      </c>
      <c r="E558" s="17">
        <v>102.07730256472743</v>
      </c>
      <c r="F558" s="17">
        <v>65.71774131660753</v>
      </c>
      <c r="G558" s="17">
        <v>0.82431421793436055</v>
      </c>
      <c r="H558" s="17">
        <v>7.0708409996711357</v>
      </c>
      <c r="I558" s="17">
        <v>85.074849742301041</v>
      </c>
      <c r="J558" s="17">
        <v>15.262648857867202</v>
      </c>
      <c r="K558" s="17">
        <v>-1</v>
      </c>
      <c r="L558" s="17">
        <v>-1</v>
      </c>
      <c r="M558" s="17">
        <v>-1</v>
      </c>
      <c r="N558" s="17">
        <v>0.16666666666666666</v>
      </c>
      <c r="O558" s="17">
        <v>-1</v>
      </c>
      <c r="P558" s="17">
        <v>-1</v>
      </c>
      <c r="Q558" s="17">
        <v>5.0166454287170774</v>
      </c>
      <c r="R558" s="17">
        <v>-1</v>
      </c>
      <c r="S558" s="17">
        <v>1.3921954849484361</v>
      </c>
      <c r="T558" s="17">
        <v>0.14636588582143581</v>
      </c>
      <c r="U558" s="17">
        <v>0.79956940779449992</v>
      </c>
      <c r="V558" s="17">
        <v>1.0052353469114506</v>
      </c>
      <c r="W558" s="17">
        <v>3.309792308845334</v>
      </c>
      <c r="X558" s="17">
        <v>4.3041400377108774</v>
      </c>
      <c r="Y558" s="17">
        <v>0</v>
      </c>
      <c r="Z558" s="17">
        <v>51.663993502781736</v>
      </c>
      <c r="AA558" s="17">
        <v>1.5800739213006219</v>
      </c>
      <c r="AB558" s="17">
        <v>2.9070002252826925</v>
      </c>
      <c r="AC558" s="17">
        <v>38.88673240732922</v>
      </c>
      <c r="AD558" s="17">
        <v>0.9994617597431249</v>
      </c>
      <c r="AE558" s="17">
        <v>9.994617597431249E-2</v>
      </c>
      <c r="AF558" s="17">
        <v>80.118744236909848</v>
      </c>
      <c r="AG558" s="17">
        <v>59.99521497430046</v>
      </c>
      <c r="AH558" s="17">
        <v>-1</v>
      </c>
      <c r="AI558" s="17">
        <v>-1</v>
      </c>
      <c r="AJ558" s="17">
        <v>-1</v>
      </c>
      <c r="AK558" s="17">
        <v>-1</v>
      </c>
      <c r="AL558" s="17">
        <v>-1</v>
      </c>
      <c r="AM558" s="17">
        <v>-1</v>
      </c>
      <c r="AN558" s="17">
        <v>-1</v>
      </c>
      <c r="AO558" s="17">
        <v>-1</v>
      </c>
      <c r="AP558" s="17">
        <v>-1</v>
      </c>
      <c r="AQ558" s="17">
        <v>-1</v>
      </c>
      <c r="AR558" s="17">
        <v>0.49973087987156245</v>
      </c>
      <c r="AS558" s="17">
        <v>5.9967705584587501</v>
      </c>
      <c r="AT558" s="17">
        <v>11.795801725996373</v>
      </c>
      <c r="AU558" s="17">
        <v>-1</v>
      </c>
      <c r="AV558" s="17">
        <v>-1</v>
      </c>
      <c r="AW558" s="17">
        <v>-1</v>
      </c>
      <c r="AX558" s="17">
        <v>-1</v>
      </c>
      <c r="AY558" s="17">
        <v>9.994617597431249E-2</v>
      </c>
      <c r="AZ558" s="17">
        <v>-0.50073130678172473</v>
      </c>
      <c r="BA558" s="17">
        <v>1.0135518196022377</v>
      </c>
      <c r="BB558" s="17">
        <v>-0.20648366497932924</v>
      </c>
      <c r="BC558" s="17">
        <v>0.38597084446650864</v>
      </c>
      <c r="BD558" s="17">
        <v>-6.7658877774276132</v>
      </c>
      <c r="BE558" s="17">
        <v>13.817169828709675</v>
      </c>
      <c r="BF558" s="17">
        <v>-1</v>
      </c>
      <c r="BG558" s="22">
        <v>2746.9678191595822</v>
      </c>
    </row>
    <row r="559" spans="1:59" x14ac:dyDescent="0.25">
      <c r="A559">
        <v>1642</v>
      </c>
      <c r="B559" t="s">
        <v>579</v>
      </c>
      <c r="C559" s="49">
        <v>0</v>
      </c>
      <c r="D559" s="22">
        <v>1462.358359375</v>
      </c>
      <c r="E559" s="17">
        <v>23.926163443044516</v>
      </c>
      <c r="F559" s="17">
        <v>-65.324978994826893</v>
      </c>
      <c r="G559" s="17">
        <v>-0.12914879841265414</v>
      </c>
      <c r="H559" s="17">
        <v>-0.1517574705490885</v>
      </c>
      <c r="I559" s="17">
        <v>15.288161648499603</v>
      </c>
      <c r="J559" s="17">
        <v>-3.5396278524174081</v>
      </c>
      <c r="K559" s="17">
        <v>-1</v>
      </c>
      <c r="L559" s="17">
        <v>-1</v>
      </c>
      <c r="M559" s="17">
        <v>-1</v>
      </c>
      <c r="N559" s="17">
        <v>0.16666666666666666</v>
      </c>
      <c r="O559" s="17">
        <v>-1</v>
      </c>
      <c r="P559" s="17">
        <v>-1</v>
      </c>
      <c r="Q559" s="17">
        <v>0.50968338789264633</v>
      </c>
      <c r="R559" s="17">
        <v>-1</v>
      </c>
      <c r="S559" s="17">
        <v>-0.8981513513470154</v>
      </c>
      <c r="T559" s="17">
        <v>-9.4362321970158133E-2</v>
      </c>
      <c r="U559" s="17">
        <v>-0.59027554790562942</v>
      </c>
      <c r="V559" s="17">
        <v>-0.99922755417726661</v>
      </c>
      <c r="W559" s="17">
        <v>-1.9095335178282649</v>
      </c>
      <c r="X559" s="17">
        <v>-3.4603554074306677</v>
      </c>
      <c r="Y559" s="17">
        <v>0</v>
      </c>
      <c r="Z559" s="17">
        <v>6.5225867450310453</v>
      </c>
      <c r="AA559" s="17">
        <v>-0.93152050874085823</v>
      </c>
      <c r="AB559" s="17">
        <v>-1.1001182618421073</v>
      </c>
      <c r="AC559" s="17">
        <v>-7.184544631821618</v>
      </c>
      <c r="AD559" s="17">
        <v>-0.73784443488203688</v>
      </c>
      <c r="AE559" s="17">
        <v>-7.3784443488203677E-2</v>
      </c>
      <c r="AF559" s="17">
        <v>11.522749679457526</v>
      </c>
      <c r="AG559" s="17">
        <v>-59.63665335217302</v>
      </c>
      <c r="AH559" s="17">
        <v>-1</v>
      </c>
      <c r="AI559" s="17">
        <v>-1</v>
      </c>
      <c r="AJ559" s="17">
        <v>-1</v>
      </c>
      <c r="AK559" s="17">
        <v>-1</v>
      </c>
      <c r="AL559" s="17">
        <v>-1</v>
      </c>
      <c r="AM559" s="17">
        <v>-1</v>
      </c>
      <c r="AN559" s="17">
        <v>-1</v>
      </c>
      <c r="AO559" s="17">
        <v>-1</v>
      </c>
      <c r="AP559" s="17">
        <v>-1</v>
      </c>
      <c r="AQ559" s="17">
        <v>-1</v>
      </c>
      <c r="AR559" s="17">
        <v>-0.36892221744101844</v>
      </c>
      <c r="AS559" s="17">
        <v>-4.4270666092922211</v>
      </c>
      <c r="AT559" s="17">
        <v>-1.7551865920798866</v>
      </c>
      <c r="AU559" s="17">
        <v>-1</v>
      </c>
      <c r="AV559" s="17">
        <v>-1</v>
      </c>
      <c r="AW559" s="17">
        <v>-1</v>
      </c>
      <c r="AX559" s="17">
        <v>-1</v>
      </c>
      <c r="AY559" s="17">
        <v>-7.3784443488203677E-2</v>
      </c>
      <c r="AZ559" s="17">
        <v>1.0090267602755143</v>
      </c>
      <c r="BA559" s="17">
        <v>-0.49620624745500158</v>
      </c>
      <c r="BB559" s="17">
        <v>0.38420044119322599</v>
      </c>
      <c r="BC559" s="17">
        <v>-0.20471326170604626</v>
      </c>
      <c r="BD559" s="17">
        <v>13.755662469108064</v>
      </c>
      <c r="BE559" s="17">
        <v>-6.7043804178260231</v>
      </c>
      <c r="BF559" s="17">
        <v>-1</v>
      </c>
      <c r="BG559" s="22">
        <v>36.20670534143737</v>
      </c>
    </row>
    <row r="560" spans="1:59" x14ac:dyDescent="0.25">
      <c r="A560">
        <v>1646</v>
      </c>
      <c r="B560" t="s">
        <v>580</v>
      </c>
      <c r="C560" s="49">
        <v>0</v>
      </c>
      <c r="D560" s="22">
        <v>1539.5755859375001</v>
      </c>
      <c r="E560" s="17">
        <v>40.006211706610713</v>
      </c>
      <c r="F560" s="17">
        <v>-38.362182407614519</v>
      </c>
      <c r="G560" s="17">
        <v>6.7031724260388226E-2</v>
      </c>
      <c r="H560" s="17">
        <v>1.3343338813462258</v>
      </c>
      <c r="I560" s="17">
        <v>29.647175801262247</v>
      </c>
      <c r="J560" s="17">
        <v>0.32904917985913062</v>
      </c>
      <c r="K560" s="17">
        <v>-1</v>
      </c>
      <c r="L560" s="17">
        <v>-1</v>
      </c>
      <c r="M560" s="17">
        <v>-1</v>
      </c>
      <c r="N560" s="17">
        <v>0.16666666666666666</v>
      </c>
      <c r="O560" s="17">
        <v>-1</v>
      </c>
      <c r="P560" s="17">
        <v>-1</v>
      </c>
      <c r="Q560" s="17">
        <v>1.4370168593303052</v>
      </c>
      <c r="R560" s="17">
        <v>-1</v>
      </c>
      <c r="S560" s="17">
        <v>-0.42689926107877674</v>
      </c>
      <c r="T560" s="17">
        <v>-4.4831102806947742E-2</v>
      </c>
      <c r="U560" s="17">
        <v>-0.30430692073393067</v>
      </c>
      <c r="V560" s="17">
        <v>-0.58679773480062491</v>
      </c>
      <c r="W560" s="17">
        <v>-0.83562708294555754</v>
      </c>
      <c r="X560" s="17">
        <v>-1.8627656230294887</v>
      </c>
      <c r="Y560" s="17">
        <v>0</v>
      </c>
      <c r="Z560" s="17">
        <v>15.810691915445782</v>
      </c>
      <c r="AA560" s="17">
        <v>-0.41474544816639441</v>
      </c>
      <c r="AB560" s="17">
        <v>-0.27563048859968442</v>
      </c>
      <c r="AC560" s="17">
        <v>2.2948867197827347</v>
      </c>
      <c r="AD560" s="17">
        <v>-0.38038365091741333</v>
      </c>
      <c r="AE560" s="17">
        <v>-3.8038365091741334E-2</v>
      </c>
      <c r="AF560" s="17">
        <v>25.636771759848727</v>
      </c>
      <c r="AG560" s="17">
        <v>-35.021705468239162</v>
      </c>
      <c r="AH560" s="17">
        <v>-1</v>
      </c>
      <c r="AI560" s="17">
        <v>-1</v>
      </c>
      <c r="AJ560" s="17">
        <v>-1</v>
      </c>
      <c r="AK560" s="17">
        <v>-1</v>
      </c>
      <c r="AL560" s="17">
        <v>-1</v>
      </c>
      <c r="AM560" s="17">
        <v>-1</v>
      </c>
      <c r="AN560" s="17">
        <v>-1</v>
      </c>
      <c r="AO560" s="17">
        <v>-1</v>
      </c>
      <c r="AP560" s="17">
        <v>-1</v>
      </c>
      <c r="AQ560" s="17">
        <v>-1</v>
      </c>
      <c r="AR560" s="17">
        <v>-0.19019182545870666</v>
      </c>
      <c r="AS560" s="17">
        <v>-2.2823019055044798</v>
      </c>
      <c r="AT560" s="17">
        <v>1.0330075228441764</v>
      </c>
      <c r="AU560" s="17">
        <v>-1</v>
      </c>
      <c r="AV560" s="17">
        <v>-1</v>
      </c>
      <c r="AW560" s="17">
        <v>-1</v>
      </c>
      <c r="AX560" s="17">
        <v>-1</v>
      </c>
      <c r="AY560" s="17">
        <v>-3.8038365091741334E-2</v>
      </c>
      <c r="AZ560" s="17">
        <v>0.6983853178419106</v>
      </c>
      <c r="BA560" s="17">
        <v>-0.18556480502139794</v>
      </c>
      <c r="BB560" s="17">
        <v>0.26266377464525392</v>
      </c>
      <c r="BC560" s="17">
        <v>-8.3176595158074365E-2</v>
      </c>
      <c r="BD560" s="17">
        <v>9.5332349764813067</v>
      </c>
      <c r="BE560" s="17">
        <v>-2.4819529251992618</v>
      </c>
      <c r="BF560" s="17">
        <v>-1</v>
      </c>
      <c r="BG560" s="22">
        <v>246.02432216338633</v>
      </c>
    </row>
    <row r="561" spans="1:59" x14ac:dyDescent="0.25">
      <c r="A561">
        <v>1647</v>
      </c>
      <c r="B561" t="s">
        <v>581</v>
      </c>
      <c r="C561" s="49">
        <v>0</v>
      </c>
      <c r="D561" s="22">
        <v>1536.5673242187499</v>
      </c>
      <c r="E561" s="17">
        <v>72.740052970920743</v>
      </c>
      <c r="F561" s="17">
        <v>16.525457794775651</v>
      </c>
      <c r="G561" s="17">
        <v>0.46639259576218456</v>
      </c>
      <c r="H561" s="17">
        <v>4.3595411207688173</v>
      </c>
      <c r="I561" s="17">
        <v>58.877541424821167</v>
      </c>
      <c r="J561" s="17">
        <v>8.2044397136271598</v>
      </c>
      <c r="K561" s="17">
        <v>-1</v>
      </c>
      <c r="L561" s="17">
        <v>-1</v>
      </c>
      <c r="M561" s="17">
        <v>-1</v>
      </c>
      <c r="N561" s="17">
        <v>0.16666666666666666</v>
      </c>
      <c r="O561" s="17">
        <v>-1</v>
      </c>
      <c r="P561" s="17">
        <v>-1</v>
      </c>
      <c r="Q561" s="17">
        <v>3.3247715572997132</v>
      </c>
      <c r="R561" s="17">
        <v>-1</v>
      </c>
      <c r="S561" s="17">
        <v>0.5324194465190395</v>
      </c>
      <c r="T561" s="17">
        <v>5.599863595633018E-2</v>
      </c>
      <c r="U561" s="17">
        <v>0.27783384743905093</v>
      </c>
      <c r="V561" s="17">
        <v>0.25277762087364719</v>
      </c>
      <c r="W561" s="17">
        <v>1.3505033437783909</v>
      </c>
      <c r="X561" s="17">
        <v>1.3894168052136435</v>
      </c>
      <c r="Y561" s="17">
        <v>0</v>
      </c>
      <c r="Z561" s="17">
        <v>34.718306825001093</v>
      </c>
      <c r="AA561" s="17">
        <v>0.6372434840140303</v>
      </c>
      <c r="AB561" s="17">
        <v>1.402763223366478</v>
      </c>
      <c r="AC561" s="17">
        <v>21.591980612368083</v>
      </c>
      <c r="AD561" s="17">
        <v>0.34729230929881361</v>
      </c>
      <c r="AE561" s="17">
        <v>3.4729230929881366E-2</v>
      </c>
      <c r="AF561" s="17">
        <v>54.368411790264275</v>
      </c>
      <c r="AG561" s="17">
        <v>15.086464827964887</v>
      </c>
      <c r="AH561" s="17">
        <v>-1</v>
      </c>
      <c r="AI561" s="17">
        <v>-1</v>
      </c>
      <c r="AJ561" s="17">
        <v>-1</v>
      </c>
      <c r="AK561" s="17">
        <v>-1</v>
      </c>
      <c r="AL561" s="17">
        <v>-1</v>
      </c>
      <c r="AM561" s="17">
        <v>-1</v>
      </c>
      <c r="AN561" s="17">
        <v>-1</v>
      </c>
      <c r="AO561" s="17">
        <v>-1</v>
      </c>
      <c r="AP561" s="17">
        <v>-1</v>
      </c>
      <c r="AQ561" s="17">
        <v>-1</v>
      </c>
      <c r="AR561" s="17">
        <v>0.1736461546494068</v>
      </c>
      <c r="AS561" s="17">
        <v>2.0837538557928816</v>
      </c>
      <c r="AT561" s="17">
        <v>6.7088800125307468</v>
      </c>
      <c r="AU561" s="17">
        <v>-1</v>
      </c>
      <c r="AV561" s="17">
        <v>-1</v>
      </c>
      <c r="AW561" s="17">
        <v>-1</v>
      </c>
      <c r="AX561" s="17">
        <v>-1</v>
      </c>
      <c r="AY561" s="17">
        <v>3.4729230929881366E-2</v>
      </c>
      <c r="AZ561" s="17">
        <v>6.6018579877733713E-2</v>
      </c>
      <c r="BA561" s="17">
        <v>0.4468019329427792</v>
      </c>
      <c r="BB561" s="17">
        <v>1.5253948171736684E-2</v>
      </c>
      <c r="BC561" s="17">
        <v>0.16423323131544276</v>
      </c>
      <c r="BD561" s="17">
        <v>0.93772151606028809</v>
      </c>
      <c r="BE561" s="17">
        <v>6.1135605352217661</v>
      </c>
      <c r="BF561" s="17">
        <v>-1</v>
      </c>
      <c r="BG561" s="22">
        <v>1827.937493421302</v>
      </c>
    </row>
    <row r="562" spans="1:59" x14ac:dyDescent="0.25">
      <c r="A562">
        <v>1648</v>
      </c>
      <c r="B562" t="s">
        <v>582</v>
      </c>
      <c r="C562" s="49">
        <v>0</v>
      </c>
      <c r="D562" s="22">
        <v>1544.4608789062499</v>
      </c>
      <c r="E562" s="17">
        <v>108.00669371642553</v>
      </c>
      <c r="F562" s="17">
        <v>75.660060200779625</v>
      </c>
      <c r="G562" s="17">
        <v>0.89665424056406051</v>
      </c>
      <c r="H562" s="17">
        <v>7.6188254813165228</v>
      </c>
      <c r="I562" s="17">
        <v>90.369623120401357</v>
      </c>
      <c r="J562" s="17">
        <v>16.689193044051805</v>
      </c>
      <c r="K562" s="17">
        <v>-1</v>
      </c>
      <c r="L562" s="17">
        <v>-1</v>
      </c>
      <c r="M562" s="17">
        <v>-1</v>
      </c>
      <c r="N562" s="17">
        <v>0.16666666666666666</v>
      </c>
      <c r="O562" s="17">
        <v>-1</v>
      </c>
      <c r="P562" s="17">
        <v>-1</v>
      </c>
      <c r="Q562" s="17">
        <v>5.3585923426871283</v>
      </c>
      <c r="R562" s="17">
        <v>-1</v>
      </c>
      <c r="S562" s="17">
        <v>1.5659659816817606</v>
      </c>
      <c r="T562" s="17">
        <v>0.16463013278296978</v>
      </c>
      <c r="U562" s="17">
        <v>0.90501808679237461</v>
      </c>
      <c r="V562" s="17">
        <v>1.1573155945341624</v>
      </c>
      <c r="W562" s="17">
        <v>3.7057868486859116</v>
      </c>
      <c r="X562" s="17">
        <v>4.8932386881878625</v>
      </c>
      <c r="Y562" s="17">
        <v>0</v>
      </c>
      <c r="Z562" s="17">
        <v>55.088909131815086</v>
      </c>
      <c r="AA562" s="17">
        <v>1.7706306547981931</v>
      </c>
      <c r="AB562" s="17">
        <v>3.2110235980497768</v>
      </c>
      <c r="AC562" s="17">
        <v>42.382198058802757</v>
      </c>
      <c r="AD562" s="17">
        <v>1.1312726084904683</v>
      </c>
      <c r="AE562" s="17">
        <v>0.11312726084904683</v>
      </c>
      <c r="AF562" s="17">
        <v>85.323178717866</v>
      </c>
      <c r="AG562" s="17">
        <v>69.071783140653622</v>
      </c>
      <c r="AH562" s="17">
        <v>-1</v>
      </c>
      <c r="AI562" s="17">
        <v>-1</v>
      </c>
      <c r="AJ562" s="17">
        <v>-1</v>
      </c>
      <c r="AK562" s="17">
        <v>-1</v>
      </c>
      <c r="AL562" s="17">
        <v>-1</v>
      </c>
      <c r="AM562" s="17">
        <v>-1</v>
      </c>
      <c r="AN562" s="17">
        <v>-1</v>
      </c>
      <c r="AO562" s="17">
        <v>-1</v>
      </c>
      <c r="AP562" s="17">
        <v>-1</v>
      </c>
      <c r="AQ562" s="17">
        <v>-1</v>
      </c>
      <c r="AR562" s="17">
        <v>0.56563630424523414</v>
      </c>
      <c r="AS562" s="17">
        <v>6.7876356509428089</v>
      </c>
      <c r="AT562" s="17">
        <v>12.823926346225653</v>
      </c>
      <c r="AU562" s="17">
        <v>-1</v>
      </c>
      <c r="AV562" s="17">
        <v>-1</v>
      </c>
      <c r="AW562" s="17">
        <v>-1</v>
      </c>
      <c r="AX562" s="17">
        <v>-1</v>
      </c>
      <c r="AY562" s="17">
        <v>0.11312726084904683</v>
      </c>
      <c r="AZ562" s="17">
        <v>-0.61527789208581929</v>
      </c>
      <c r="BA562" s="17">
        <v>1.1280984049063323</v>
      </c>
      <c r="BB562" s="17">
        <v>-0.25129935355342597</v>
      </c>
      <c r="BC562" s="17">
        <v>0.43078653304060527</v>
      </c>
      <c r="BD562" s="17">
        <v>-8.3228746597490311</v>
      </c>
      <c r="BE562" s="17">
        <v>15.374156711031095</v>
      </c>
      <c r="BF562" s="17">
        <v>-1</v>
      </c>
      <c r="BG562" s="22">
        <v>2886.5914679800012</v>
      </c>
    </row>
    <row r="563" spans="1:59" x14ac:dyDescent="0.25">
      <c r="A563">
        <v>1649</v>
      </c>
      <c r="B563" t="s">
        <v>583</v>
      </c>
      <c r="C563" s="49">
        <v>0</v>
      </c>
      <c r="D563" s="22">
        <v>1474.181669921875</v>
      </c>
      <c r="E563" s="17">
        <v>-4.0890844468004559</v>
      </c>
      <c r="F563" s="17">
        <v>-112.30054883224581</v>
      </c>
      <c r="G563" s="17">
        <v>-0.47094167637916157</v>
      </c>
      <c r="H563" s="17">
        <v>-2.7408801477884133</v>
      </c>
      <c r="I563" s="17">
        <v>-9.7286377012196894</v>
      </c>
      <c r="J563" s="17">
        <v>-10.279778397272818</v>
      </c>
      <c r="K563" s="17">
        <v>-1</v>
      </c>
      <c r="L563" s="17">
        <v>-1</v>
      </c>
      <c r="M563" s="17">
        <v>-1</v>
      </c>
      <c r="N563" s="17">
        <v>0.16666666666666666</v>
      </c>
      <c r="O563" s="17">
        <v>-1</v>
      </c>
      <c r="P563" s="17">
        <v>-1</v>
      </c>
      <c r="Q563" s="17">
        <v>-1.1059508846574042</v>
      </c>
      <c r="R563" s="17">
        <v>-1</v>
      </c>
      <c r="S563" s="17">
        <v>-1.7191839696001363</v>
      </c>
      <c r="T563" s="17">
        <v>-0.18065742260661813</v>
      </c>
      <c r="U563" s="17">
        <v>-1.0885005437276896</v>
      </c>
      <c r="V563" s="17">
        <v>-1.7177778618389743</v>
      </c>
      <c r="W563" s="17">
        <v>-3.780532565256892</v>
      </c>
      <c r="X563" s="17">
        <v>-6.2437347295992511</v>
      </c>
      <c r="Y563" s="17">
        <v>0</v>
      </c>
      <c r="Z563" s="17">
        <v>-9.6594896089121214</v>
      </c>
      <c r="AA563" s="17">
        <v>-1.8318649099505373</v>
      </c>
      <c r="AB563" s="17">
        <v>-2.5365709994789833</v>
      </c>
      <c r="AC563" s="17">
        <v>-23.699956452548754</v>
      </c>
      <c r="AD563" s="17">
        <v>-1.3606256796596119</v>
      </c>
      <c r="AE563" s="17">
        <v>-0.1360625679659612</v>
      </c>
      <c r="AF563" s="17">
        <v>-13.067215526107859</v>
      </c>
      <c r="AG563" s="17">
        <v>-102.521715353292</v>
      </c>
      <c r="AH563" s="17">
        <v>-1</v>
      </c>
      <c r="AI563" s="17">
        <v>-1</v>
      </c>
      <c r="AJ563" s="17">
        <v>-1</v>
      </c>
      <c r="AK563" s="17">
        <v>-1</v>
      </c>
      <c r="AL563" s="17">
        <v>-1</v>
      </c>
      <c r="AM563" s="17">
        <v>-1</v>
      </c>
      <c r="AN563" s="17">
        <v>-1</v>
      </c>
      <c r="AO563" s="17">
        <v>-1</v>
      </c>
      <c r="AP563" s="17">
        <v>-1</v>
      </c>
      <c r="AQ563" s="17">
        <v>-1</v>
      </c>
      <c r="AR563" s="17">
        <v>-0.68031283982980595</v>
      </c>
      <c r="AS563" s="17">
        <v>-8.1637540779576732</v>
      </c>
      <c r="AT563" s="17">
        <v>-6.6128803013449726</v>
      </c>
      <c r="AU563" s="17">
        <v>-1</v>
      </c>
      <c r="AV563" s="17">
        <v>-1</v>
      </c>
      <c r="AW563" s="17">
        <v>-1</v>
      </c>
      <c r="AX563" s="17">
        <v>-1</v>
      </c>
      <c r="AY563" s="17">
        <v>-0.1360625679659612</v>
      </c>
      <c r="AZ563" s="17">
        <v>1.5502376367599324</v>
      </c>
      <c r="BA563" s="17">
        <v>-1.0374171239394201</v>
      </c>
      <c r="BB563" s="17">
        <v>0.59594606441760156</v>
      </c>
      <c r="BC563" s="17">
        <v>-0.41645888493042182</v>
      </c>
      <c r="BD563" s="17">
        <v>21.112129997309406</v>
      </c>
      <c r="BE563" s="17">
        <v>-14.060847946027373</v>
      </c>
      <c r="BF563" s="17">
        <v>-1</v>
      </c>
      <c r="BG563" s="22">
        <v>146.6515248976927</v>
      </c>
    </row>
    <row r="564" spans="1:59" x14ac:dyDescent="0.25">
      <c r="A564">
        <v>1657</v>
      </c>
      <c r="B564" t="s">
        <v>584</v>
      </c>
      <c r="C564" s="49">
        <v>0</v>
      </c>
      <c r="D564" s="22">
        <v>1569.9674511718749</v>
      </c>
      <c r="E564" s="17">
        <v>122.81917808130262</v>
      </c>
      <c r="F564" s="17">
        <v>100.49742364242825</v>
      </c>
      <c r="G564" s="17">
        <v>1.0773701735735417</v>
      </c>
      <c r="H564" s="17">
        <v>8.9877706830920854</v>
      </c>
      <c r="I564" s="17">
        <v>103.5967396779281</v>
      </c>
      <c r="J564" s="17">
        <v>20.252908594781527</v>
      </c>
      <c r="K564" s="17">
        <v>-1</v>
      </c>
      <c r="L564" s="17">
        <v>-1</v>
      </c>
      <c r="M564" s="17">
        <v>-1</v>
      </c>
      <c r="N564" s="17">
        <v>0.16666666666666666</v>
      </c>
      <c r="O564" s="17">
        <v>-1</v>
      </c>
      <c r="P564" s="17">
        <v>-1</v>
      </c>
      <c r="Q564" s="17">
        <v>6.2128256336294498</v>
      </c>
      <c r="R564" s="17">
        <v>-1</v>
      </c>
      <c r="S564" s="17">
        <v>2.0000700406123544</v>
      </c>
      <c r="T564" s="17">
        <v>0.21025688696944264</v>
      </c>
      <c r="U564" s="17">
        <v>1.1684442749104644</v>
      </c>
      <c r="V564" s="17">
        <v>1.5372342459580806</v>
      </c>
      <c r="W564" s="17">
        <v>4.6950389961488783</v>
      </c>
      <c r="X564" s="17">
        <v>6.3648930834391368</v>
      </c>
      <c r="Y564" s="17">
        <v>0</v>
      </c>
      <c r="Z564" s="17">
        <v>63.644848166390474</v>
      </c>
      <c r="AA564" s="17">
        <v>2.2466691827584326</v>
      </c>
      <c r="AB564" s="17">
        <v>3.970518348936626</v>
      </c>
      <c r="AC564" s="17">
        <v>51.114381344701968</v>
      </c>
      <c r="AD564" s="17">
        <v>1.4605553436380807</v>
      </c>
      <c r="AE564" s="17">
        <v>0.14605553436380805</v>
      </c>
      <c r="AF564" s="17">
        <v>98.324615527295038</v>
      </c>
      <c r="AG564" s="17">
        <v>91.746374951373269</v>
      </c>
      <c r="AH564" s="17">
        <v>-1</v>
      </c>
      <c r="AI564" s="17">
        <v>-1</v>
      </c>
      <c r="AJ564" s="17">
        <v>-1</v>
      </c>
      <c r="AK564" s="17">
        <v>-1</v>
      </c>
      <c r="AL564" s="17">
        <v>-1</v>
      </c>
      <c r="AM564" s="17">
        <v>-1</v>
      </c>
      <c r="AN564" s="17">
        <v>-1</v>
      </c>
      <c r="AO564" s="17">
        <v>-1</v>
      </c>
      <c r="AP564" s="17">
        <v>-1</v>
      </c>
      <c r="AQ564" s="17">
        <v>-1</v>
      </c>
      <c r="AR564" s="17">
        <v>0.73027767181904035</v>
      </c>
      <c r="AS564" s="17">
        <v>8.763332061828482</v>
      </c>
      <c r="AT564" s="17">
        <v>15.392331680377028</v>
      </c>
      <c r="AU564" s="17">
        <v>-1</v>
      </c>
      <c r="AV564" s="17">
        <v>-1</v>
      </c>
      <c r="AW564" s="17">
        <v>-1</v>
      </c>
      <c r="AX564" s="17">
        <v>-1</v>
      </c>
      <c r="AY564" s="17">
        <v>0.14605553436380805</v>
      </c>
      <c r="AZ564" s="17">
        <v>-0.90143197780186157</v>
      </c>
      <c r="BA564" s="17">
        <v>1.4142524906223746</v>
      </c>
      <c r="BB564" s="17">
        <v>-0.36325548350361425</v>
      </c>
      <c r="BC564" s="17">
        <v>0.54274266299079343</v>
      </c>
      <c r="BD564" s="17">
        <v>-12.212455100752633</v>
      </c>
      <c r="BE564" s="17">
        <v>19.2637371520347</v>
      </c>
      <c r="BF564" s="17">
        <v>-1</v>
      </c>
      <c r="BG564" s="22">
        <v>894.09838350152575</v>
      </c>
    </row>
    <row r="565" spans="1:59" x14ac:dyDescent="0.25">
      <c r="A565">
        <v>1658</v>
      </c>
      <c r="B565" t="s">
        <v>585</v>
      </c>
      <c r="C565" s="49">
        <v>0</v>
      </c>
      <c r="D565" s="22">
        <v>1635.27611328125</v>
      </c>
      <c r="E565" s="17">
        <v>84.776143864869226</v>
      </c>
      <c r="F565" s="17">
        <v>36.707404089926847</v>
      </c>
      <c r="G565" s="17">
        <v>0.61323584920347662</v>
      </c>
      <c r="H565" s="17">
        <v>5.4718966494925798</v>
      </c>
      <c r="I565" s="17">
        <v>69.625419581488757</v>
      </c>
      <c r="J565" s="17">
        <v>11.100186519643554</v>
      </c>
      <c r="K565" s="17">
        <v>-1</v>
      </c>
      <c r="L565" s="17">
        <v>-1</v>
      </c>
      <c r="M565" s="17">
        <v>-1</v>
      </c>
      <c r="N565" s="17">
        <v>0.16666666666666666</v>
      </c>
      <c r="O565" s="17">
        <v>-1</v>
      </c>
      <c r="P565" s="17">
        <v>-1</v>
      </c>
      <c r="Q565" s="17">
        <v>4.0188907395483042</v>
      </c>
      <c r="R565" s="17">
        <v>-1</v>
      </c>
      <c r="S565" s="17">
        <v>0.88515675796625082</v>
      </c>
      <c r="T565" s="17">
        <v>9.3073291838256481E-2</v>
      </c>
      <c r="U565" s="17">
        <v>0.4918844729744799</v>
      </c>
      <c r="V565" s="17">
        <v>0.5614858232388994</v>
      </c>
      <c r="W565" s="17">
        <v>2.1543339822181427</v>
      </c>
      <c r="X565" s="17">
        <v>2.5852301225072352</v>
      </c>
      <c r="Y565" s="17">
        <v>0</v>
      </c>
      <c r="Z565" s="17">
        <v>41.670554494366698</v>
      </c>
      <c r="AA565" s="17">
        <v>1.0240552335093973</v>
      </c>
      <c r="AB565" s="17">
        <v>2.0199012827204212</v>
      </c>
      <c r="AC565" s="17">
        <v>28.687438007814425</v>
      </c>
      <c r="AD565" s="17">
        <v>0.61485559121809985</v>
      </c>
      <c r="AE565" s="17">
        <v>6.1485559121809988E-2</v>
      </c>
      <c r="AF565" s="17">
        <v>64.932910718024914</v>
      </c>
      <c r="AG565" s="17">
        <v>33.511020850729409</v>
      </c>
      <c r="AH565" s="17">
        <v>-1</v>
      </c>
      <c r="AI565" s="17">
        <v>-1</v>
      </c>
      <c r="AJ565" s="17">
        <v>-1</v>
      </c>
      <c r="AK565" s="17">
        <v>-1</v>
      </c>
      <c r="AL565" s="17">
        <v>-1</v>
      </c>
      <c r="AM565" s="17">
        <v>-1</v>
      </c>
      <c r="AN565" s="17">
        <v>-1</v>
      </c>
      <c r="AO565" s="17">
        <v>-1</v>
      </c>
      <c r="AP565" s="17">
        <v>-1</v>
      </c>
      <c r="AQ565" s="17">
        <v>-1</v>
      </c>
      <c r="AR565" s="17">
        <v>0.30742779560904993</v>
      </c>
      <c r="AS565" s="17">
        <v>3.6891335473085984</v>
      </c>
      <c r="AT565" s="17">
        <v>8.7958736115011789</v>
      </c>
      <c r="AU565" s="17">
        <v>-1</v>
      </c>
      <c r="AV565" s="17">
        <v>-1</v>
      </c>
      <c r="AW565" s="17">
        <v>-1</v>
      </c>
      <c r="AX565" s="17">
        <v>-1</v>
      </c>
      <c r="AY565" s="17">
        <v>6.1485559121809988E-2</v>
      </c>
      <c r="AZ565" s="17">
        <v>-0.16649991604181219</v>
      </c>
      <c r="BA565" s="17">
        <v>0.67932042886232524</v>
      </c>
      <c r="BB565" s="17">
        <v>-7.5717567680820649E-2</v>
      </c>
      <c r="BC565" s="17">
        <v>0.25520474716800007</v>
      </c>
      <c r="BD565" s="17">
        <v>-2.2228113543237438</v>
      </c>
      <c r="BE565" s="17">
        <v>9.2740934056058002</v>
      </c>
      <c r="BF565" s="17">
        <v>-1</v>
      </c>
      <c r="BG565" s="22">
        <v>588.72531218362133</v>
      </c>
    </row>
    <row r="566" spans="1:59" x14ac:dyDescent="0.25">
      <c r="A566">
        <v>1660</v>
      </c>
      <c r="B566" t="s">
        <v>586</v>
      </c>
      <c r="C566" s="49">
        <v>0</v>
      </c>
      <c r="D566" s="22">
        <v>1517.4380957031251</v>
      </c>
      <c r="E566" s="17">
        <v>80.659065965688967</v>
      </c>
      <c r="F566" s="17">
        <v>29.803946332226918</v>
      </c>
      <c r="G566" s="17">
        <v>0.56300649162269978</v>
      </c>
      <c r="H566" s="17">
        <v>5.0914031484305244</v>
      </c>
      <c r="I566" s="17">
        <v>65.948989084927248</v>
      </c>
      <c r="J566" s="17">
        <v>10.109664324213298</v>
      </c>
      <c r="K566" s="17">
        <v>-1</v>
      </c>
      <c r="L566" s="17">
        <v>-1</v>
      </c>
      <c r="M566" s="17">
        <v>-1</v>
      </c>
      <c r="N566" s="17">
        <v>0.16666666666666666</v>
      </c>
      <c r="O566" s="17">
        <v>-1</v>
      </c>
      <c r="P566" s="17">
        <v>-1</v>
      </c>
      <c r="Q566" s="17">
        <v>3.7814596026606981</v>
      </c>
      <c r="R566" s="17">
        <v>-1</v>
      </c>
      <c r="S566" s="17">
        <v>0.76449906254241995</v>
      </c>
      <c r="T566" s="17">
        <v>8.0391496087782663E-2</v>
      </c>
      <c r="U566" s="17">
        <v>0.41866609107104075</v>
      </c>
      <c r="V566" s="17">
        <v>0.45588877113515769</v>
      </c>
      <c r="W566" s="17">
        <v>1.8793748293366876</v>
      </c>
      <c r="X566" s="17">
        <v>2.1761889625862674</v>
      </c>
      <c r="Y566" s="17">
        <v>0</v>
      </c>
      <c r="Z566" s="17">
        <v>39.292461350889049</v>
      </c>
      <c r="AA566" s="17">
        <v>0.89174200000005865</v>
      </c>
      <c r="AB566" s="17">
        <v>1.8088023896249406</v>
      </c>
      <c r="AC566" s="17">
        <v>26.260358394943204</v>
      </c>
      <c r="AD566" s="17">
        <v>0.52333261383880092</v>
      </c>
      <c r="AE566" s="17">
        <v>5.2333261383880093E-2</v>
      </c>
      <c r="AF566" s="17">
        <v>61.319207113205401</v>
      </c>
      <c r="AG566" s="17">
        <v>27.208697856336681</v>
      </c>
      <c r="AH566" s="17">
        <v>-1</v>
      </c>
      <c r="AI566" s="17">
        <v>-1</v>
      </c>
      <c r="AJ566" s="17">
        <v>-1</v>
      </c>
      <c r="AK566" s="17">
        <v>-1</v>
      </c>
      <c r="AL566" s="17">
        <v>-1</v>
      </c>
      <c r="AM566" s="17">
        <v>-1</v>
      </c>
      <c r="AN566" s="17">
        <v>-1</v>
      </c>
      <c r="AO566" s="17">
        <v>-1</v>
      </c>
      <c r="AP566" s="17">
        <v>-1</v>
      </c>
      <c r="AQ566" s="17">
        <v>-1</v>
      </c>
      <c r="AR566" s="17">
        <v>0.26166630691940046</v>
      </c>
      <c r="AS566" s="17">
        <v>3.1399956830328053</v>
      </c>
      <c r="AT566" s="17">
        <v>8.0819943879426468</v>
      </c>
      <c r="AU566" s="17">
        <v>-1</v>
      </c>
      <c r="AV566" s="17">
        <v>-1</v>
      </c>
      <c r="AW566" s="17">
        <v>-1</v>
      </c>
      <c r="AX566" s="17">
        <v>-1</v>
      </c>
      <c r="AY566" s="17">
        <v>5.2333261383880093E-2</v>
      </c>
      <c r="AZ566" s="17">
        <v>-8.6964394988019722E-2</v>
      </c>
      <c r="BA566" s="17">
        <v>0.59978490780853266</v>
      </c>
      <c r="BB566" s="17">
        <v>-4.4599755371859021E-2</v>
      </c>
      <c r="BC566" s="17">
        <v>0.22408693485903847</v>
      </c>
      <c r="BD566" s="17">
        <v>-1.1417161594683174</v>
      </c>
      <c r="BE566" s="17">
        <v>8.1929982107503729</v>
      </c>
      <c r="BF566" s="17">
        <v>-1</v>
      </c>
      <c r="BG566" s="22">
        <v>1614.9159152727243</v>
      </c>
    </row>
    <row r="567" spans="1:59" x14ac:dyDescent="0.25">
      <c r="A567">
        <v>1661</v>
      </c>
      <c r="B567" t="s">
        <v>587</v>
      </c>
      <c r="C567" s="49">
        <v>0</v>
      </c>
      <c r="D567" s="22">
        <v>1572.4114453125001</v>
      </c>
      <c r="E567" s="17">
        <v>162.30370164902973</v>
      </c>
      <c r="F567" s="17">
        <v>166.70451206963122</v>
      </c>
      <c r="G567" s="17">
        <v>1.5590910206784401</v>
      </c>
      <c r="H567" s="17">
        <v>12.636864768254524</v>
      </c>
      <c r="I567" s="17">
        <v>138.85526772654632</v>
      </c>
      <c r="J567" s="17">
        <v>29.752436640536924</v>
      </c>
      <c r="K567" s="17">
        <v>-1</v>
      </c>
      <c r="L567" s="17">
        <v>-1</v>
      </c>
      <c r="M567" s="17">
        <v>-1</v>
      </c>
      <c r="N567" s="17">
        <v>0.16666666666666666</v>
      </c>
      <c r="O567" s="17">
        <v>-1</v>
      </c>
      <c r="P567" s="17">
        <v>-1</v>
      </c>
      <c r="Q567" s="17">
        <v>8.489890957561629</v>
      </c>
      <c r="R567" s="17">
        <v>-1</v>
      </c>
      <c r="S567" s="17">
        <v>3.1572285241908284</v>
      </c>
      <c r="T567" s="17">
        <v>0.33188068798870041</v>
      </c>
      <c r="U567" s="17">
        <v>1.870639617493804</v>
      </c>
      <c r="V567" s="17">
        <v>2.5499547711885735</v>
      </c>
      <c r="W567" s="17">
        <v>7.3320139133035163</v>
      </c>
      <c r="X567" s="17">
        <v>10.287771327323128</v>
      </c>
      <c r="Y567" s="17">
        <v>0</v>
      </c>
      <c r="Z567" s="17">
        <v>86.451770228416322</v>
      </c>
      <c r="AA567" s="17">
        <v>3.5156092209981389</v>
      </c>
      <c r="AB567" s="17">
        <v>5.9950462844437933</v>
      </c>
      <c r="AC567" s="17">
        <v>74.391104428869099</v>
      </c>
      <c r="AD567" s="17">
        <v>2.3382995218672553</v>
      </c>
      <c r="AE567" s="17">
        <v>0.2338299521867255</v>
      </c>
      <c r="AF567" s="17">
        <v>132.98156607459603</v>
      </c>
      <c r="AG567" s="17">
        <v>152.18832598977224</v>
      </c>
      <c r="AH567" s="17">
        <v>-1</v>
      </c>
      <c r="AI567" s="17">
        <v>-1</v>
      </c>
      <c r="AJ567" s="17">
        <v>-1</v>
      </c>
      <c r="AK567" s="17">
        <v>-1</v>
      </c>
      <c r="AL567" s="17">
        <v>-1</v>
      </c>
      <c r="AM567" s="17">
        <v>-1</v>
      </c>
      <c r="AN567" s="17">
        <v>-1</v>
      </c>
      <c r="AO567" s="17">
        <v>-1</v>
      </c>
      <c r="AP567" s="17">
        <v>-1</v>
      </c>
      <c r="AQ567" s="17">
        <v>-1</v>
      </c>
      <c r="AR567" s="17">
        <v>1.1691497609336277</v>
      </c>
      <c r="AS567" s="17">
        <v>14.02979713120353</v>
      </c>
      <c r="AT567" s="17">
        <v>22.238736270564587</v>
      </c>
      <c r="AU567" s="17">
        <v>-1</v>
      </c>
      <c r="AV567" s="17">
        <v>-1</v>
      </c>
      <c r="AW567" s="17">
        <v>-1</v>
      </c>
      <c r="AX567" s="17">
        <v>-1</v>
      </c>
      <c r="AY567" s="17">
        <v>0.2338299521867255</v>
      </c>
      <c r="AZ567" s="17">
        <v>-1.6642113646444567</v>
      </c>
      <c r="BA567" s="17">
        <v>2.1770318774649704</v>
      </c>
      <c r="BB567" s="17">
        <v>-0.66168850410153357</v>
      </c>
      <c r="BC567" s="17">
        <v>0.84117568358871275</v>
      </c>
      <c r="BD567" s="17">
        <v>-22.580616633164915</v>
      </c>
      <c r="BE567" s="17">
        <v>29.631898684446995</v>
      </c>
      <c r="BF567" s="17">
        <v>-1</v>
      </c>
      <c r="BG567" s="22">
        <v>745.62347354838869</v>
      </c>
    </row>
    <row r="568" spans="1:59" x14ac:dyDescent="0.25">
      <c r="A568">
        <v>1662</v>
      </c>
      <c r="B568" t="s">
        <v>588</v>
      </c>
      <c r="C568" s="49">
        <v>0</v>
      </c>
      <c r="D568" s="22">
        <v>1585.0814160156251</v>
      </c>
      <c r="E568" s="17">
        <v>56.640600240211008</v>
      </c>
      <c r="F568" s="17">
        <v>-10.469875927394204</v>
      </c>
      <c r="G568" s="17">
        <v>0.26997533384284056</v>
      </c>
      <c r="H568" s="17">
        <v>2.8716564402505109</v>
      </c>
      <c r="I568" s="17">
        <v>44.501199648796835</v>
      </c>
      <c r="J568" s="17">
        <v>4.3310941868827362</v>
      </c>
      <c r="K568" s="17">
        <v>-1</v>
      </c>
      <c r="L568" s="17">
        <v>-1</v>
      </c>
      <c r="M568" s="17">
        <v>-1</v>
      </c>
      <c r="N568" s="17">
        <v>0.16666666666666666</v>
      </c>
      <c r="O568" s="17">
        <v>-1</v>
      </c>
      <c r="P568" s="17">
        <v>-1</v>
      </c>
      <c r="Q568" s="17">
        <v>2.3963190337558249</v>
      </c>
      <c r="R568" s="17">
        <v>-1</v>
      </c>
      <c r="S568" s="17">
        <v>6.0598676632925952E-2</v>
      </c>
      <c r="T568" s="17">
        <v>6.4076453982161025E-3</v>
      </c>
      <c r="U568" s="17">
        <v>-8.479870042022622E-3</v>
      </c>
      <c r="V568" s="17">
        <v>-0.16014989482504116</v>
      </c>
      <c r="W568" s="17">
        <v>0.27530098106080647</v>
      </c>
      <c r="X568" s="17">
        <v>-0.21010085763492165</v>
      </c>
      <c r="Y568" s="17">
        <v>0</v>
      </c>
      <c r="Z568" s="17">
        <v>25.418993309396662</v>
      </c>
      <c r="AA568" s="17">
        <v>0.1198448093484176</v>
      </c>
      <c r="AB568" s="17">
        <v>0.57728050622563554</v>
      </c>
      <c r="AC568" s="17">
        <v>12.101110034264737</v>
      </c>
      <c r="AD568" s="17">
        <v>-1.0599837552528274E-2</v>
      </c>
      <c r="AE568" s="17">
        <v>-1.0599837552528277E-3</v>
      </c>
      <c r="AF568" s="17">
        <v>40.237357728797328</v>
      </c>
      <c r="AG568" s="17">
        <v>-9.5581869436454721</v>
      </c>
      <c r="AH568" s="17">
        <v>-1</v>
      </c>
      <c r="AI568" s="17">
        <v>-1</v>
      </c>
      <c r="AJ568" s="17">
        <v>-1</v>
      </c>
      <c r="AK568" s="17">
        <v>-1</v>
      </c>
      <c r="AL568" s="17">
        <v>-1</v>
      </c>
      <c r="AM568" s="17">
        <v>-1</v>
      </c>
      <c r="AN568" s="17">
        <v>-1</v>
      </c>
      <c r="AO568" s="17">
        <v>-1</v>
      </c>
      <c r="AP568" s="17">
        <v>-1</v>
      </c>
      <c r="AQ568" s="17">
        <v>-1</v>
      </c>
      <c r="AR568" s="17">
        <v>-5.299918776264137E-3</v>
      </c>
      <c r="AS568" s="17">
        <v>-6.3599025315169699E-2</v>
      </c>
      <c r="AT568" s="17">
        <v>3.9173212670902791</v>
      </c>
      <c r="AU568" s="17">
        <v>-1</v>
      </c>
      <c r="AV568" s="17">
        <v>-1</v>
      </c>
      <c r="AW568" s="17">
        <v>-1</v>
      </c>
      <c r="AX568" s="17">
        <v>-1</v>
      </c>
      <c r="AY568" s="17">
        <v>-1.0599837552528277E-3</v>
      </c>
      <c r="AZ568" s="17">
        <v>0.37703488633937521</v>
      </c>
      <c r="BA568" s="17">
        <v>0.13578562648113768</v>
      </c>
      <c r="BB568" s="17">
        <v>0.13693727810119297</v>
      </c>
      <c r="BC568" s="17">
        <v>4.2549901385986549E-2</v>
      </c>
      <c r="BD568" s="17">
        <v>5.1652443886388753</v>
      </c>
      <c r="BE568" s="17">
        <v>1.8860376626431743</v>
      </c>
      <c r="BF568" s="17">
        <v>-1</v>
      </c>
      <c r="BG568" s="22">
        <v>811.12744242894826</v>
      </c>
    </row>
    <row r="569" spans="1:59" x14ac:dyDescent="0.25">
      <c r="A569">
        <v>1665</v>
      </c>
      <c r="B569" t="s">
        <v>589</v>
      </c>
      <c r="C569" s="49">
        <v>0</v>
      </c>
      <c r="D569" s="22">
        <v>1547.1659082031249</v>
      </c>
      <c r="E569" s="17">
        <v>66.246116108449343</v>
      </c>
      <c r="F569" s="17">
        <v>5.6365166794842212</v>
      </c>
      <c r="G569" s="17">
        <v>0.38716497734937549</v>
      </c>
      <c r="H569" s="17">
        <v>3.759382262232366</v>
      </c>
      <c r="I569" s="17">
        <v>53.07864519099271</v>
      </c>
      <c r="J569" s="17">
        <v>6.6420722395306999</v>
      </c>
      <c r="K569" s="17">
        <v>-1</v>
      </c>
      <c r="L569" s="17">
        <v>-1</v>
      </c>
      <c r="M569" s="17">
        <v>-1</v>
      </c>
      <c r="N569" s="17">
        <v>0.16666666666666666</v>
      </c>
      <c r="O569" s="17">
        <v>-1</v>
      </c>
      <c r="P569" s="17">
        <v>-1</v>
      </c>
      <c r="Q569" s="17">
        <v>2.9502673944224664</v>
      </c>
      <c r="R569" s="17">
        <v>-1</v>
      </c>
      <c r="S569" s="17">
        <v>0.34210401522499728</v>
      </c>
      <c r="T569" s="17">
        <v>3.5995424231156758E-2</v>
      </c>
      <c r="U569" s="17">
        <v>0.16234525069719138</v>
      </c>
      <c r="V569" s="17">
        <v>8.6217597959984016E-2</v>
      </c>
      <c r="W569" s="17">
        <v>0.91680560419316104</v>
      </c>
      <c r="X569" s="17">
        <v>0.74422923972995103</v>
      </c>
      <c r="Y569" s="17">
        <v>0</v>
      </c>
      <c r="Z569" s="17">
        <v>30.9673001389496</v>
      </c>
      <c r="AA569" s="17">
        <v>0.42854357463166037</v>
      </c>
      <c r="AB569" s="17">
        <v>1.0697933556424308</v>
      </c>
      <c r="AC569" s="17">
        <v>17.763706736540904</v>
      </c>
      <c r="AD569" s="17">
        <v>0.20293156337148924</v>
      </c>
      <c r="AE569" s="17">
        <v>2.0293156337148923E-2</v>
      </c>
      <c r="AF569" s="17">
        <v>48.668455747641019</v>
      </c>
      <c r="AG569" s="17">
        <v>5.1457037797863059</v>
      </c>
      <c r="AH569" s="17">
        <v>-1</v>
      </c>
      <c r="AI569" s="17">
        <v>-1</v>
      </c>
      <c r="AJ569" s="17">
        <v>-1</v>
      </c>
      <c r="AK569" s="17">
        <v>-1</v>
      </c>
      <c r="AL569" s="17">
        <v>-1</v>
      </c>
      <c r="AM569" s="17">
        <v>-1</v>
      </c>
      <c r="AN569" s="17">
        <v>-1</v>
      </c>
      <c r="AO569" s="17">
        <v>-1</v>
      </c>
      <c r="AP569" s="17">
        <v>-1</v>
      </c>
      <c r="AQ569" s="17">
        <v>-1</v>
      </c>
      <c r="AR569" s="17">
        <v>0.10146578168574462</v>
      </c>
      <c r="AS569" s="17">
        <v>1.2175893802289353</v>
      </c>
      <c r="AT569" s="17">
        <v>5.5828661942976163</v>
      </c>
      <c r="AU569" s="17">
        <v>-1</v>
      </c>
      <c r="AV569" s="17">
        <v>-1</v>
      </c>
      <c r="AW569" s="17">
        <v>-1</v>
      </c>
      <c r="AX569" s="17">
        <v>-1</v>
      </c>
      <c r="AY569" s="17">
        <v>2.0293156337148923E-2</v>
      </c>
      <c r="AZ569" s="17">
        <v>0.19147130744208973</v>
      </c>
      <c r="BA569" s="17">
        <v>0.32134920537842315</v>
      </c>
      <c r="BB569" s="17">
        <v>6.4336601787026992E-2</v>
      </c>
      <c r="BC569" s="17">
        <v>0.11515057770015248</v>
      </c>
      <c r="BD569" s="17">
        <v>2.6429513197300682</v>
      </c>
      <c r="BE569" s="17">
        <v>4.4083307315519837</v>
      </c>
      <c r="BF569" s="17">
        <v>-1</v>
      </c>
      <c r="BG569" s="22">
        <v>177.52955732798546</v>
      </c>
    </row>
    <row r="570" spans="1:59" x14ac:dyDescent="0.25">
      <c r="A570">
        <v>1671</v>
      </c>
      <c r="B570" t="s">
        <v>590</v>
      </c>
      <c r="C570" s="49">
        <v>0</v>
      </c>
      <c r="D570" s="22">
        <v>1618.5216113281249</v>
      </c>
      <c r="E570" s="17">
        <v>129.04681570676314</v>
      </c>
      <c r="F570" s="17">
        <v>110.93983797862269</v>
      </c>
      <c r="G570" s="17">
        <v>1.1533488761468009</v>
      </c>
      <c r="H570" s="17">
        <v>9.5633186084614472</v>
      </c>
      <c r="I570" s="17">
        <v>109.15783845925928</v>
      </c>
      <c r="J570" s="17">
        <v>21.751207496131784</v>
      </c>
      <c r="K570" s="17">
        <v>-1</v>
      </c>
      <c r="L570" s="17">
        <v>-1</v>
      </c>
      <c r="M570" s="17">
        <v>-1</v>
      </c>
      <c r="N570" s="17">
        <v>0.16666666666666666</v>
      </c>
      <c r="O570" s="17">
        <v>-1</v>
      </c>
      <c r="P570" s="17">
        <v>-1</v>
      </c>
      <c r="Q570" s="17">
        <v>6.5719723677321804</v>
      </c>
      <c r="R570" s="17">
        <v>-1</v>
      </c>
      <c r="S570" s="17">
        <v>2.1825811376145303</v>
      </c>
      <c r="T570" s="17">
        <v>0.2294398196969922</v>
      </c>
      <c r="U570" s="17">
        <v>1.2791969886514367</v>
      </c>
      <c r="V570" s="17">
        <v>1.6969640812740248</v>
      </c>
      <c r="W570" s="17">
        <v>5.1109519343738841</v>
      </c>
      <c r="X570" s="17">
        <v>6.9836232071496998</v>
      </c>
      <c r="Y570" s="17">
        <v>0</v>
      </c>
      <c r="Z570" s="17">
        <v>67.242035953417741</v>
      </c>
      <c r="AA570" s="17">
        <v>2.4468108588518493</v>
      </c>
      <c r="AB570" s="17">
        <v>4.2898339998734798</v>
      </c>
      <c r="AC570" s="17">
        <v>54.78566779767737</v>
      </c>
      <c r="AD570" s="17">
        <v>1.598996235814296</v>
      </c>
      <c r="AE570" s="17">
        <v>0.15989962358142959</v>
      </c>
      <c r="AF570" s="17">
        <v>103.79083139392149</v>
      </c>
      <c r="AG570" s="17">
        <v>101.27949158623213</v>
      </c>
      <c r="AH570" s="17">
        <v>-1</v>
      </c>
      <c r="AI570" s="17">
        <v>-1</v>
      </c>
      <c r="AJ570" s="17">
        <v>-1</v>
      </c>
      <c r="AK570" s="17">
        <v>-1</v>
      </c>
      <c r="AL570" s="17">
        <v>-1</v>
      </c>
      <c r="AM570" s="17">
        <v>-1</v>
      </c>
      <c r="AN570" s="17">
        <v>-1</v>
      </c>
      <c r="AO570" s="17">
        <v>-1</v>
      </c>
      <c r="AP570" s="17">
        <v>-1</v>
      </c>
      <c r="AQ570" s="17">
        <v>-1</v>
      </c>
      <c r="AR570" s="17">
        <v>0.79949811790714798</v>
      </c>
      <c r="AS570" s="17">
        <v>9.5939774148857744</v>
      </c>
      <c r="AT570" s="17">
        <v>16.472170639351507</v>
      </c>
      <c r="AU570" s="17">
        <v>-1</v>
      </c>
      <c r="AV570" s="17">
        <v>-1</v>
      </c>
      <c r="AW570" s="17">
        <v>-1</v>
      </c>
      <c r="AX570" s="17">
        <v>-1</v>
      </c>
      <c r="AY570" s="17">
        <v>0.15989962358142959</v>
      </c>
      <c r="AZ570" s="17">
        <v>-1.021740219619153</v>
      </c>
      <c r="BA570" s="17">
        <v>1.534560732439666</v>
      </c>
      <c r="BB570" s="17">
        <v>-0.41032538684352737</v>
      </c>
      <c r="BC570" s="17">
        <v>0.58981256633070667</v>
      </c>
      <c r="BD570" s="17">
        <v>-13.847757924030944</v>
      </c>
      <c r="BE570" s="17">
        <v>20.899039975313013</v>
      </c>
      <c r="BF570" s="17">
        <v>-1</v>
      </c>
      <c r="BG570" s="22">
        <v>4630.0294275190072</v>
      </c>
    </row>
    <row r="571" spans="1:59" x14ac:dyDescent="0.25">
      <c r="A571">
        <v>1672</v>
      </c>
      <c r="B571" t="s">
        <v>591</v>
      </c>
      <c r="C571" s="49">
        <v>0</v>
      </c>
      <c r="D571" s="22">
        <v>1475.160615234375</v>
      </c>
      <c r="E571" s="17">
        <v>80.867064656195254</v>
      </c>
      <c r="F571" s="17">
        <v>30.1527155828289</v>
      </c>
      <c r="G571" s="17">
        <v>0.56554412653212283</v>
      </c>
      <c r="H571" s="17">
        <v>5.1106260419256451</v>
      </c>
      <c r="I571" s="17">
        <v>66.134725849629817</v>
      </c>
      <c r="J571" s="17">
        <v>10.159706447440534</v>
      </c>
      <c r="K571" s="17">
        <v>-1</v>
      </c>
      <c r="L571" s="17">
        <v>-1</v>
      </c>
      <c r="M571" s="17">
        <v>-1</v>
      </c>
      <c r="N571" s="17">
        <v>0.16666666666666666</v>
      </c>
      <c r="O571" s="17">
        <v>-1</v>
      </c>
      <c r="P571" s="17">
        <v>-1</v>
      </c>
      <c r="Q571" s="17">
        <v>3.7934548494758902</v>
      </c>
      <c r="R571" s="17">
        <v>-1</v>
      </c>
      <c r="S571" s="17">
        <v>0.77059480405186787</v>
      </c>
      <c r="T571" s="17">
        <v>8.103219246855603E-2</v>
      </c>
      <c r="U571" s="17">
        <v>0.42236515335012392</v>
      </c>
      <c r="V571" s="17">
        <v>0.46122363462250526</v>
      </c>
      <c r="W571" s="17">
        <v>1.8932660272062858</v>
      </c>
      <c r="X571" s="17">
        <v>2.1968541109536748</v>
      </c>
      <c r="Y571" s="17">
        <v>0</v>
      </c>
      <c r="Z571" s="17">
        <v>39.41260487789004</v>
      </c>
      <c r="AA571" s="17">
        <v>0.89842659037714978</v>
      </c>
      <c r="AB571" s="17">
        <v>1.8194673064437188</v>
      </c>
      <c r="AC571" s="17">
        <v>26.382976764960503</v>
      </c>
      <c r="AD571" s="17">
        <v>0.52795644168765488</v>
      </c>
      <c r="AE571" s="17">
        <v>5.279564416876549E-2</v>
      </c>
      <c r="AF571" s="17">
        <v>61.501774855688474</v>
      </c>
      <c r="AG571" s="17">
        <v>27.527097207061225</v>
      </c>
      <c r="AH571" s="17">
        <v>-1</v>
      </c>
      <c r="AI571" s="17">
        <v>-1</v>
      </c>
      <c r="AJ571" s="17">
        <v>-1</v>
      </c>
      <c r="AK571" s="17">
        <v>-1</v>
      </c>
      <c r="AL571" s="17">
        <v>-1</v>
      </c>
      <c r="AM571" s="17">
        <v>-1</v>
      </c>
      <c r="AN571" s="17">
        <v>-1</v>
      </c>
      <c r="AO571" s="17">
        <v>-1</v>
      </c>
      <c r="AP571" s="17">
        <v>-1</v>
      </c>
      <c r="AQ571" s="17">
        <v>-1</v>
      </c>
      <c r="AR571" s="17">
        <v>0.26397822084382744</v>
      </c>
      <c r="AS571" s="17">
        <v>3.167738650125929</v>
      </c>
      <c r="AT571" s="17">
        <v>8.1180602451637078</v>
      </c>
      <c r="AU571" s="17">
        <v>-1</v>
      </c>
      <c r="AV571" s="17">
        <v>-1</v>
      </c>
      <c r="AW571" s="17">
        <v>-1</v>
      </c>
      <c r="AX571" s="17">
        <v>-1</v>
      </c>
      <c r="AY571" s="17">
        <v>5.279564416876549E-2</v>
      </c>
      <c r="AZ571" s="17">
        <v>-9.0982605144115658E-2</v>
      </c>
      <c r="BA571" s="17">
        <v>0.6038031179646286</v>
      </c>
      <c r="BB571" s="17">
        <v>-4.6171856840469386E-2</v>
      </c>
      <c r="BC571" s="17">
        <v>0.22565903632764878</v>
      </c>
      <c r="BD571" s="17">
        <v>-1.1963341167548043</v>
      </c>
      <c r="BE571" s="17">
        <v>8.2476161680368598</v>
      </c>
      <c r="BF571" s="17">
        <v>-1</v>
      </c>
      <c r="BG571" s="22">
        <v>292.20761153401355</v>
      </c>
    </row>
    <row r="572" spans="1:59" x14ac:dyDescent="0.25">
      <c r="A572">
        <v>1675</v>
      </c>
      <c r="B572" t="s">
        <v>592</v>
      </c>
      <c r="C572" s="49">
        <v>0</v>
      </c>
      <c r="D572" s="22">
        <v>1582.5331249999999</v>
      </c>
      <c r="E572" s="17">
        <v>112.77471627548985</v>
      </c>
      <c r="F572" s="17">
        <v>83.655012720578796</v>
      </c>
      <c r="G572" s="17">
        <v>0.95482528224392205</v>
      </c>
      <c r="H572" s="17">
        <v>8.0594782066396125</v>
      </c>
      <c r="I572" s="17">
        <v>94.627328214572032</v>
      </c>
      <c r="J572" s="17">
        <v>17.83632513353831</v>
      </c>
      <c r="K572" s="17">
        <v>-1</v>
      </c>
      <c r="L572" s="17">
        <v>-1</v>
      </c>
      <c r="M572" s="17">
        <v>-1</v>
      </c>
      <c r="N572" s="17">
        <v>0.16666666666666666</v>
      </c>
      <c r="O572" s="17">
        <v>-1</v>
      </c>
      <c r="P572" s="17">
        <v>-1</v>
      </c>
      <c r="Q572" s="17">
        <v>5.6335633402312357</v>
      </c>
      <c r="R572" s="17">
        <v>-1</v>
      </c>
      <c r="S572" s="17">
        <v>1.705700674051823</v>
      </c>
      <c r="T572" s="17">
        <v>0.17931702715524886</v>
      </c>
      <c r="U572" s="17">
        <v>0.98981291098632374</v>
      </c>
      <c r="V572" s="17">
        <v>1.2796084291442578</v>
      </c>
      <c r="W572" s="17">
        <v>4.0242193573399305</v>
      </c>
      <c r="X572" s="17">
        <v>5.3669526974557771</v>
      </c>
      <c r="Y572" s="17">
        <v>0</v>
      </c>
      <c r="Z572" s="17">
        <v>57.842998812244801</v>
      </c>
      <c r="AA572" s="17">
        <v>1.9238637239030751</v>
      </c>
      <c r="AB572" s="17">
        <v>3.455499002479983</v>
      </c>
      <c r="AC572" s="17">
        <v>45.193019381644191</v>
      </c>
      <c r="AD572" s="17">
        <v>1.2372661387329047</v>
      </c>
      <c r="AE572" s="17">
        <v>0.12372661387329047</v>
      </c>
      <c r="AF572" s="17">
        <v>89.508239270881575</v>
      </c>
      <c r="AG572" s="17">
        <v>76.370556432691004</v>
      </c>
      <c r="AH572" s="17">
        <v>-1</v>
      </c>
      <c r="AI572" s="17">
        <v>-1</v>
      </c>
      <c r="AJ572" s="17">
        <v>-1</v>
      </c>
      <c r="AK572" s="17">
        <v>-1</v>
      </c>
      <c r="AL572" s="17">
        <v>-1</v>
      </c>
      <c r="AM572" s="17">
        <v>-1</v>
      </c>
      <c r="AN572" s="17">
        <v>-1</v>
      </c>
      <c r="AO572" s="17">
        <v>-1</v>
      </c>
      <c r="AP572" s="17">
        <v>-1</v>
      </c>
      <c r="AQ572" s="17">
        <v>-1</v>
      </c>
      <c r="AR572" s="17">
        <v>0.61863306936645235</v>
      </c>
      <c r="AS572" s="17">
        <v>7.4235968323974282</v>
      </c>
      <c r="AT572" s="17">
        <v>13.650675882116657</v>
      </c>
      <c r="AU572" s="17">
        <v>-1</v>
      </c>
      <c r="AV572" s="17">
        <v>-1</v>
      </c>
      <c r="AW572" s="17">
        <v>-1</v>
      </c>
      <c r="AX572" s="17">
        <v>-1</v>
      </c>
      <c r="AY572" s="17">
        <v>0.12372661387329047</v>
      </c>
      <c r="AZ572" s="17">
        <v>-0.70738864828669756</v>
      </c>
      <c r="BA572" s="17">
        <v>1.2202091611072106</v>
      </c>
      <c r="BB572" s="17">
        <v>-0.2873371538358544</v>
      </c>
      <c r="BC572" s="17">
        <v>0.46682433332303375</v>
      </c>
      <c r="BD572" s="17">
        <v>-9.5749001020155085</v>
      </c>
      <c r="BE572" s="17">
        <v>16.626182153297574</v>
      </c>
      <c r="BF572" s="17">
        <v>-1</v>
      </c>
      <c r="BG572" s="22">
        <v>2233.3158482086646</v>
      </c>
    </row>
    <row r="573" spans="1:59" x14ac:dyDescent="0.25">
      <c r="A573">
        <v>1676</v>
      </c>
      <c r="B573" t="s">
        <v>593</v>
      </c>
      <c r="C573" s="49">
        <v>0</v>
      </c>
      <c r="D573" s="22">
        <v>1588.650654296875</v>
      </c>
      <c r="E573" s="17">
        <v>135.81162516763476</v>
      </c>
      <c r="F573" s="17">
        <v>122.28297442044574</v>
      </c>
      <c r="G573" s="17">
        <v>1.2358812065269467</v>
      </c>
      <c r="H573" s="17">
        <v>10.188511062628333</v>
      </c>
      <c r="I573" s="17">
        <v>115.19861602393155</v>
      </c>
      <c r="J573" s="17">
        <v>23.378743841796759</v>
      </c>
      <c r="K573" s="17">
        <v>-1</v>
      </c>
      <c r="L573" s="17">
        <v>-1</v>
      </c>
      <c r="M573" s="17">
        <v>-1</v>
      </c>
      <c r="N573" s="17">
        <v>0.16666666666666666</v>
      </c>
      <c r="O573" s="17">
        <v>-1</v>
      </c>
      <c r="P573" s="17">
        <v>-1</v>
      </c>
      <c r="Q573" s="17">
        <v>6.9620977043070802</v>
      </c>
      <c r="R573" s="17">
        <v>-1</v>
      </c>
      <c r="S573" s="17">
        <v>2.3808349330291398</v>
      </c>
      <c r="T573" s="17">
        <v>0.25027739770121887</v>
      </c>
      <c r="U573" s="17">
        <v>1.3995028013514377</v>
      </c>
      <c r="V573" s="17">
        <v>1.8704715918445129</v>
      </c>
      <c r="W573" s="17">
        <v>5.5627399073767876</v>
      </c>
      <c r="X573" s="17">
        <v>7.6557225883807911</v>
      </c>
      <c r="Y573" s="17">
        <v>0</v>
      </c>
      <c r="Z573" s="17">
        <v>71.149503188622234</v>
      </c>
      <c r="AA573" s="17">
        <v>2.664215978638556</v>
      </c>
      <c r="AB573" s="17">
        <v>4.6366925787398561</v>
      </c>
      <c r="AC573" s="17">
        <v>58.773625161979098</v>
      </c>
      <c r="AD573" s="17">
        <v>1.7493785016892971</v>
      </c>
      <c r="AE573" s="17">
        <v>0.17493785016892971</v>
      </c>
      <c r="AF573" s="17">
        <v>109.72854181216161</v>
      </c>
      <c r="AG573" s="17">
        <v>111.63489783842503</v>
      </c>
      <c r="AH573" s="17">
        <v>-1</v>
      </c>
      <c r="AI573" s="17">
        <v>-1</v>
      </c>
      <c r="AJ573" s="17">
        <v>-1</v>
      </c>
      <c r="AK573" s="17">
        <v>-1</v>
      </c>
      <c r="AL573" s="17">
        <v>-1</v>
      </c>
      <c r="AM573" s="17">
        <v>-1</v>
      </c>
      <c r="AN573" s="17">
        <v>-1</v>
      </c>
      <c r="AO573" s="17">
        <v>-1</v>
      </c>
      <c r="AP573" s="17">
        <v>-1</v>
      </c>
      <c r="AQ573" s="17">
        <v>-1</v>
      </c>
      <c r="AR573" s="17">
        <v>0.87468925084464855</v>
      </c>
      <c r="AS573" s="17">
        <v>10.496271010135782</v>
      </c>
      <c r="AT573" s="17">
        <v>17.645152313176517</v>
      </c>
      <c r="AU573" s="17">
        <v>-1</v>
      </c>
      <c r="AV573" s="17">
        <v>-1</v>
      </c>
      <c r="AW573" s="17">
        <v>-1</v>
      </c>
      <c r="AX573" s="17">
        <v>-1</v>
      </c>
      <c r="AY573" s="17">
        <v>0.17493785016892971</v>
      </c>
      <c r="AZ573" s="17">
        <v>-1.1524257831367088</v>
      </c>
      <c r="BA573" s="17">
        <v>1.6652462959572221</v>
      </c>
      <c r="BB573" s="17">
        <v>-0.46145535724102782</v>
      </c>
      <c r="BC573" s="17">
        <v>0.64094253672820711</v>
      </c>
      <c r="BD573" s="17">
        <v>-15.624115617849895</v>
      </c>
      <c r="BE573" s="17">
        <v>22.675397669131968</v>
      </c>
      <c r="BF573" s="17">
        <v>-1</v>
      </c>
      <c r="BG573" s="22">
        <v>8961.2929812727125</v>
      </c>
    </row>
    <row r="574" spans="1:59" x14ac:dyDescent="0.25">
      <c r="A574">
        <v>1677</v>
      </c>
      <c r="B574" t="s">
        <v>2934</v>
      </c>
      <c r="C574" s="49">
        <v>0</v>
      </c>
      <c r="D574" s="22">
        <v>1447.3181640625</v>
      </c>
      <c r="E574" s="17">
        <v>47.560855310442918</v>
      </c>
      <c r="F574" s="17">
        <v>-25.694663290738561</v>
      </c>
      <c r="G574" s="17">
        <v>0.15920022441137394</v>
      </c>
      <c r="H574" s="17">
        <v>2.0325214951075559</v>
      </c>
      <c r="I574" s="17">
        <v>36.393252221461168</v>
      </c>
      <c r="J574" s="17">
        <v>2.1466106521963249</v>
      </c>
      <c r="K574" s="17">
        <v>-1</v>
      </c>
      <c r="L574" s="17">
        <v>-1</v>
      </c>
      <c r="M574" s="17">
        <v>-1</v>
      </c>
      <c r="N574" s="17">
        <v>0.16666666666666666</v>
      </c>
      <c r="O574" s="17">
        <v>-1</v>
      </c>
      <c r="P574" s="17">
        <v>-1</v>
      </c>
      <c r="Q574" s="17">
        <v>1.8726917878993521</v>
      </c>
      <c r="R574" s="17">
        <v>-1</v>
      </c>
      <c r="S574" s="17">
        <v>-0.20549808546141266</v>
      </c>
      <c r="T574" s="17">
        <v>-2.156060623205926E-2</v>
      </c>
      <c r="U574" s="17">
        <v>-0.1699546461170493</v>
      </c>
      <c r="V574" s="17">
        <v>-0.39303212875807103</v>
      </c>
      <c r="W574" s="17">
        <v>-0.33109001648767256</v>
      </c>
      <c r="X574" s="17">
        <v>-1.1121944028161634</v>
      </c>
      <c r="Y574" s="17">
        <v>0</v>
      </c>
      <c r="Z574" s="17">
        <v>20.174380579016542</v>
      </c>
      <c r="AA574" s="17">
        <v>-0.17195691034623234</v>
      </c>
      <c r="AB574" s="17">
        <v>0.11172601558921169</v>
      </c>
      <c r="AC574" s="17">
        <v>6.7484632423498407</v>
      </c>
      <c r="AD574" s="17">
        <v>-0.21244330764631161</v>
      </c>
      <c r="AE574" s="17">
        <v>-2.1244330764631163E-2</v>
      </c>
      <c r="AF574" s="17">
        <v>32.26774729464023</v>
      </c>
      <c r="AG574" s="17">
        <v>-23.457240266268244</v>
      </c>
      <c r="AH574" s="17">
        <v>-1</v>
      </c>
      <c r="AI574" s="17">
        <v>-1</v>
      </c>
      <c r="AJ574" s="17">
        <v>-1</v>
      </c>
      <c r="AK574" s="17">
        <v>-1</v>
      </c>
      <c r="AL574" s="17">
        <v>-1</v>
      </c>
      <c r="AM574" s="17">
        <v>-1</v>
      </c>
      <c r="AN574" s="17">
        <v>-1</v>
      </c>
      <c r="AO574" s="17">
        <v>-1</v>
      </c>
      <c r="AP574" s="17">
        <v>-1</v>
      </c>
      <c r="AQ574" s="17">
        <v>-1</v>
      </c>
      <c r="AR574" s="17">
        <v>-0.10622165382315581</v>
      </c>
      <c r="AS574" s="17">
        <v>-1.2746598458778697</v>
      </c>
      <c r="AT574" s="17">
        <v>2.342942200358769</v>
      </c>
      <c r="AU574" s="17">
        <v>-1</v>
      </c>
      <c r="AV574" s="17">
        <v>-1</v>
      </c>
      <c r="AW574" s="17">
        <v>-1</v>
      </c>
      <c r="AX574" s="17">
        <v>-1</v>
      </c>
      <c r="AY574" s="17">
        <v>-2.1244330764631163E-2</v>
      </c>
      <c r="AZ574" s="17">
        <v>0.55244139107624757</v>
      </c>
      <c r="BA574" s="17">
        <v>-3.9620878255734682E-2</v>
      </c>
      <c r="BB574" s="17">
        <v>0.20556405793307933</v>
      </c>
      <c r="BC574" s="17">
        <v>-2.6076878445899787E-2</v>
      </c>
      <c r="BD574" s="17">
        <v>7.5494763255763919</v>
      </c>
      <c r="BE574" s="17">
        <v>-0.49819427429434526</v>
      </c>
      <c r="BF574" s="17">
        <v>-1</v>
      </c>
      <c r="BG574" s="22">
        <v>19.930478423621302</v>
      </c>
    </row>
    <row r="575" spans="1:59" x14ac:dyDescent="0.25">
      <c r="A575">
        <v>1678</v>
      </c>
      <c r="B575" t="s">
        <v>594</v>
      </c>
      <c r="C575" s="49">
        <v>0</v>
      </c>
      <c r="D575" s="22">
        <v>1800.53439453125</v>
      </c>
      <c r="E575" s="17">
        <v>161.52519587504889</v>
      </c>
      <c r="F575" s="17">
        <v>165.39912464281758</v>
      </c>
      <c r="G575" s="17">
        <v>1.5495930597805501</v>
      </c>
      <c r="H575" s="17">
        <v>12.564916557705006</v>
      </c>
      <c r="I575" s="17">
        <v>138.16008477414644</v>
      </c>
      <c r="J575" s="17">
        <v>29.565136990813961</v>
      </c>
      <c r="K575" s="17">
        <v>-1</v>
      </c>
      <c r="L575" s="17">
        <v>-1</v>
      </c>
      <c r="M575" s="17">
        <v>-1</v>
      </c>
      <c r="N575" s="17">
        <v>0.16666666666666666</v>
      </c>
      <c r="O575" s="17">
        <v>-1</v>
      </c>
      <c r="P575" s="17">
        <v>-1</v>
      </c>
      <c r="Q575" s="17">
        <v>8.4449946705550989</v>
      </c>
      <c r="R575" s="17">
        <v>-1</v>
      </c>
      <c r="S575" s="17">
        <v>3.1344131403523594</v>
      </c>
      <c r="T575" s="17">
        <v>0.32948266408486437</v>
      </c>
      <c r="U575" s="17">
        <v>1.8567946200297749</v>
      </c>
      <c r="V575" s="17">
        <v>2.5299872318824832</v>
      </c>
      <c r="W575" s="17">
        <v>7.2800213852608211</v>
      </c>
      <c r="X575" s="17">
        <v>10.210424987858021</v>
      </c>
      <c r="Y575" s="17">
        <v>0</v>
      </c>
      <c r="Z575" s="17">
        <v>86.002092255689561</v>
      </c>
      <c r="AA575" s="17">
        <v>3.4905898701907119</v>
      </c>
      <c r="AB575" s="17">
        <v>5.9551292094745492</v>
      </c>
      <c r="AC575" s="17">
        <v>73.932163515240148</v>
      </c>
      <c r="AD575" s="17">
        <v>2.3209932750372189</v>
      </c>
      <c r="AE575" s="17">
        <v>0.23209932750372186</v>
      </c>
      <c r="AF575" s="17">
        <v>132.2982442646377</v>
      </c>
      <c r="AG575" s="17">
        <v>150.99660823247552</v>
      </c>
      <c r="AH575" s="17">
        <v>-1</v>
      </c>
      <c r="AI575" s="17">
        <v>-1</v>
      </c>
      <c r="AJ575" s="17">
        <v>-1</v>
      </c>
      <c r="AK575" s="17">
        <v>-1</v>
      </c>
      <c r="AL575" s="17">
        <v>-1</v>
      </c>
      <c r="AM575" s="17">
        <v>-1</v>
      </c>
      <c r="AN575" s="17">
        <v>-1</v>
      </c>
      <c r="AO575" s="17">
        <v>-1</v>
      </c>
      <c r="AP575" s="17">
        <v>-1</v>
      </c>
      <c r="AQ575" s="17">
        <v>-1</v>
      </c>
      <c r="AR575" s="17">
        <v>1.1604966375186094</v>
      </c>
      <c r="AS575" s="17">
        <v>13.925959650223312</v>
      </c>
      <c r="AT575" s="17">
        <v>22.103747545290307</v>
      </c>
      <c r="AU575" s="17">
        <v>-1</v>
      </c>
      <c r="AV575" s="17">
        <v>-1</v>
      </c>
      <c r="AW575" s="17">
        <v>-1</v>
      </c>
      <c r="AX575" s="17">
        <v>-1</v>
      </c>
      <c r="AY575" s="17">
        <v>0.23209932750372186</v>
      </c>
      <c r="AZ575" s="17">
        <v>-1.6491718478091597</v>
      </c>
      <c r="BA575" s="17">
        <v>2.1619923606296729</v>
      </c>
      <c r="BB575" s="17">
        <v>-0.65580438017932119</v>
      </c>
      <c r="BC575" s="17">
        <v>0.83529155966650048</v>
      </c>
      <c r="BD575" s="17">
        <v>-22.376190369677051</v>
      </c>
      <c r="BE575" s="17">
        <v>29.427472420959134</v>
      </c>
      <c r="BF575" s="17">
        <v>-1</v>
      </c>
      <c r="BG575" s="22">
        <v>4244.4018976846373</v>
      </c>
    </row>
    <row r="576" spans="1:59" x14ac:dyDescent="0.25">
      <c r="A576">
        <v>1683</v>
      </c>
      <c r="B576" t="s">
        <v>595</v>
      </c>
      <c r="C576" s="49">
        <v>0</v>
      </c>
      <c r="D576" s="22">
        <v>1564.832294921875</v>
      </c>
      <c r="E576" s="17">
        <v>95.232824021013158</v>
      </c>
      <c r="F576" s="17">
        <v>54.241016887996921</v>
      </c>
      <c r="G576" s="17">
        <v>0.74080990525311874</v>
      </c>
      <c r="H576" s="17">
        <v>6.4382856611966091</v>
      </c>
      <c r="I576" s="17">
        <v>78.96293001006029</v>
      </c>
      <c r="J576" s="17">
        <v>13.615945035468068</v>
      </c>
      <c r="K576" s="17">
        <v>-1</v>
      </c>
      <c r="L576" s="17">
        <v>-1</v>
      </c>
      <c r="M576" s="17">
        <v>-1</v>
      </c>
      <c r="N576" s="17">
        <v>0.16666666666666666</v>
      </c>
      <c r="O576" s="17">
        <v>-1</v>
      </c>
      <c r="P576" s="17">
        <v>-1</v>
      </c>
      <c r="Q576" s="17">
        <v>4.6219255905618475</v>
      </c>
      <c r="R576" s="17">
        <v>-1</v>
      </c>
      <c r="S576" s="17">
        <v>1.1916068568763629</v>
      </c>
      <c r="T576" s="17">
        <v>0.12528290390186431</v>
      </c>
      <c r="U576" s="17">
        <v>0.67784675492865376</v>
      </c>
      <c r="V576" s="17">
        <v>0.8296844403941257</v>
      </c>
      <c r="W576" s="17">
        <v>2.8526836341054951</v>
      </c>
      <c r="X576" s="17">
        <v>3.6241253498341925</v>
      </c>
      <c r="Y576" s="17">
        <v>0</v>
      </c>
      <c r="Z576" s="17">
        <v>47.710508071105153</v>
      </c>
      <c r="AA576" s="17">
        <v>1.3601084239306451</v>
      </c>
      <c r="AB576" s="17">
        <v>2.5560566969415039</v>
      </c>
      <c r="AC576" s="17">
        <v>34.851808915235225</v>
      </c>
      <c r="AD576" s="17">
        <v>0.84730844366081715</v>
      </c>
      <c r="AE576" s="17">
        <v>8.473084436608172E-2</v>
      </c>
      <c r="AF576" s="17">
        <v>74.111105471693676</v>
      </c>
      <c r="AG576" s="17">
        <v>49.517853222348464</v>
      </c>
      <c r="AH576" s="17">
        <v>-1</v>
      </c>
      <c r="AI576" s="17">
        <v>-1</v>
      </c>
      <c r="AJ576" s="17">
        <v>-1</v>
      </c>
      <c r="AK576" s="17">
        <v>-1</v>
      </c>
      <c r="AL576" s="17">
        <v>-1</v>
      </c>
      <c r="AM576" s="17">
        <v>-1</v>
      </c>
      <c r="AN576" s="17">
        <v>-1</v>
      </c>
      <c r="AO576" s="17">
        <v>-1</v>
      </c>
      <c r="AP576" s="17">
        <v>-1</v>
      </c>
      <c r="AQ576" s="17">
        <v>-1</v>
      </c>
      <c r="AR576" s="17">
        <v>0.42365422183040857</v>
      </c>
      <c r="AS576" s="17">
        <v>5.0838506619649033</v>
      </c>
      <c r="AT576" s="17">
        <v>10.609005860554374</v>
      </c>
      <c r="AU576" s="17">
        <v>-1</v>
      </c>
      <c r="AV576" s="17">
        <v>-1</v>
      </c>
      <c r="AW576" s="17">
        <v>-1</v>
      </c>
      <c r="AX576" s="17">
        <v>-1</v>
      </c>
      <c r="AY576" s="17">
        <v>8.473084436608172E-2</v>
      </c>
      <c r="AZ576" s="17">
        <v>-0.36850666089289957</v>
      </c>
      <c r="BA576" s="17">
        <v>0.88132717371341251</v>
      </c>
      <c r="BB576" s="17">
        <v>-0.15475153751134463</v>
      </c>
      <c r="BC576" s="17">
        <v>0.33423871699852398</v>
      </c>
      <c r="BD576" s="17">
        <v>-4.9686099395771617</v>
      </c>
      <c r="BE576" s="17">
        <v>12.019891990859222</v>
      </c>
      <c r="BF576" s="17">
        <v>-1</v>
      </c>
      <c r="BG576" s="22">
        <v>968.33103223460341</v>
      </c>
    </row>
    <row r="577" spans="1:59" x14ac:dyDescent="0.25">
      <c r="A577">
        <v>1684</v>
      </c>
      <c r="B577" t="s">
        <v>2935</v>
      </c>
      <c r="C577" s="49">
        <v>0</v>
      </c>
      <c r="D577" s="22">
        <v>1572.2146972656251</v>
      </c>
      <c r="E577" s="17">
        <v>136.2869224169047</v>
      </c>
      <c r="F577" s="17">
        <v>123.07994609866911</v>
      </c>
      <c r="G577" s="17">
        <v>1.2416799492457797</v>
      </c>
      <c r="H577" s="17">
        <v>10.232437244947082</v>
      </c>
      <c r="I577" s="17">
        <v>115.62304260631313</v>
      </c>
      <c r="J577" s="17">
        <v>23.49309496323718</v>
      </c>
      <c r="K577" s="17">
        <v>-1</v>
      </c>
      <c r="L577" s="17">
        <v>-1</v>
      </c>
      <c r="M577" s="17">
        <v>-1</v>
      </c>
      <c r="N577" s="17">
        <v>0.16666666666666666</v>
      </c>
      <c r="O577" s="17">
        <v>-1</v>
      </c>
      <c r="P577" s="17">
        <v>-1</v>
      </c>
      <c r="Q577" s="17">
        <v>6.9895080106013037</v>
      </c>
      <c r="R577" s="17">
        <v>-1</v>
      </c>
      <c r="S577" s="17">
        <v>2.3947642955873798</v>
      </c>
      <c r="T577" s="17">
        <v>0.2517414512808715</v>
      </c>
      <c r="U577" s="17">
        <v>1.4079555186346424</v>
      </c>
      <c r="V577" s="17">
        <v>1.882662274077151</v>
      </c>
      <c r="W577" s="17">
        <v>5.5944826463354485</v>
      </c>
      <c r="X577" s="17">
        <v>7.7029444634362374</v>
      </c>
      <c r="Y577" s="17">
        <v>0</v>
      </c>
      <c r="Z577" s="17">
        <v>71.42404283962756</v>
      </c>
      <c r="AA577" s="17">
        <v>2.6794909181633875</v>
      </c>
      <c r="AB577" s="17">
        <v>4.6610629515307593</v>
      </c>
      <c r="AC577" s="17">
        <v>59.053820070116871</v>
      </c>
      <c r="AD577" s="17">
        <v>1.759944398293303</v>
      </c>
      <c r="AE577" s="17">
        <v>0.1759944398293303</v>
      </c>
      <c r="AF577" s="17">
        <v>110.14572687037722</v>
      </c>
      <c r="AG577" s="17">
        <v>112.36247133997138</v>
      </c>
      <c r="AH577" s="17">
        <v>-1</v>
      </c>
      <c r="AI577" s="17">
        <v>-1</v>
      </c>
      <c r="AJ577" s="17">
        <v>-1</v>
      </c>
      <c r="AK577" s="17">
        <v>-1</v>
      </c>
      <c r="AL577" s="17">
        <v>-1</v>
      </c>
      <c r="AM577" s="17">
        <v>-1</v>
      </c>
      <c r="AN577" s="17">
        <v>-1</v>
      </c>
      <c r="AO577" s="17">
        <v>-1</v>
      </c>
      <c r="AP577" s="17">
        <v>-1</v>
      </c>
      <c r="AQ577" s="17">
        <v>-1</v>
      </c>
      <c r="AR577" s="17">
        <v>0.87997219914665148</v>
      </c>
      <c r="AS577" s="17">
        <v>10.559666389759819</v>
      </c>
      <c r="AT577" s="17">
        <v>17.727566306687763</v>
      </c>
      <c r="AU577" s="17">
        <v>-1</v>
      </c>
      <c r="AV577" s="17">
        <v>-1</v>
      </c>
      <c r="AW577" s="17">
        <v>-1</v>
      </c>
      <c r="AX577" s="17">
        <v>-1</v>
      </c>
      <c r="AY577" s="17">
        <v>0.1759944398293303</v>
      </c>
      <c r="AZ577" s="17">
        <v>-1.1616077843768715</v>
      </c>
      <c r="BA577" s="17">
        <v>1.6744282971973847</v>
      </c>
      <c r="BB577" s="17">
        <v>-0.46504776208638987</v>
      </c>
      <c r="BC577" s="17">
        <v>0.64453494157356905</v>
      </c>
      <c r="BD577" s="17">
        <v>-15.748922965414547</v>
      </c>
      <c r="BE577" s="17">
        <v>22.800205016696619</v>
      </c>
      <c r="BF577" s="17">
        <v>-1</v>
      </c>
      <c r="BG577" s="22">
        <v>2356.5836939950509</v>
      </c>
    </row>
    <row r="578" spans="1:59" x14ac:dyDescent="0.25">
      <c r="A578">
        <v>1690</v>
      </c>
      <c r="B578" t="s">
        <v>596</v>
      </c>
      <c r="C578" s="49">
        <v>0</v>
      </c>
      <c r="D578" s="22">
        <v>1700.243125</v>
      </c>
      <c r="E578" s="17">
        <v>165.82324604816898</v>
      </c>
      <c r="F578" s="17">
        <v>172.60603413960342</v>
      </c>
      <c r="G578" s="17">
        <v>1.6020303233768383</v>
      </c>
      <c r="H578" s="17">
        <v>12.962135215733422</v>
      </c>
      <c r="I578" s="17">
        <v>141.99811823359505</v>
      </c>
      <c r="J578" s="17">
        <v>30.599199060515378</v>
      </c>
      <c r="K578" s="17">
        <v>-1</v>
      </c>
      <c r="L578" s="17">
        <v>-1</v>
      </c>
      <c r="M578" s="17">
        <v>-1</v>
      </c>
      <c r="N578" s="17">
        <v>0.16666666666666666</v>
      </c>
      <c r="O578" s="17">
        <v>-1</v>
      </c>
      <c r="P578" s="17">
        <v>-1</v>
      </c>
      <c r="Q578" s="17">
        <v>8.6928624457087</v>
      </c>
      <c r="R578" s="17">
        <v>-1</v>
      </c>
      <c r="S578" s="17">
        <v>3.2603745239851354</v>
      </c>
      <c r="T578" s="17">
        <v>0.34272190700316091</v>
      </c>
      <c r="U578" s="17">
        <v>1.9332314246572286</v>
      </c>
      <c r="V578" s="17">
        <v>2.6402259592492463</v>
      </c>
      <c r="W578" s="17">
        <v>7.5670667760896873</v>
      </c>
      <c r="X578" s="17">
        <v>10.637446159490844</v>
      </c>
      <c r="Y578" s="17">
        <v>0</v>
      </c>
      <c r="Z578" s="17">
        <v>88.484718015346644</v>
      </c>
      <c r="AA578" s="17">
        <v>3.6287191283969076</v>
      </c>
      <c r="AB578" s="17">
        <v>6.1755072679502323</v>
      </c>
      <c r="AC578" s="17">
        <v>76.465929017310046</v>
      </c>
      <c r="AD578" s="17">
        <v>2.416539280821536</v>
      </c>
      <c r="AE578" s="17">
        <v>0.24165392808215358</v>
      </c>
      <c r="AF578" s="17">
        <v>136.07079357865277</v>
      </c>
      <c r="AG578" s="17">
        <v>157.57595919459885</v>
      </c>
      <c r="AH578" s="17">
        <v>-1</v>
      </c>
      <c r="AI578" s="17">
        <v>-1</v>
      </c>
      <c r="AJ578" s="17">
        <v>-1</v>
      </c>
      <c r="AK578" s="17">
        <v>-1</v>
      </c>
      <c r="AL578" s="17">
        <v>-1</v>
      </c>
      <c r="AM578" s="17">
        <v>-1</v>
      </c>
      <c r="AN578" s="17">
        <v>-1</v>
      </c>
      <c r="AO578" s="17">
        <v>-1</v>
      </c>
      <c r="AP578" s="17">
        <v>-1</v>
      </c>
      <c r="AQ578" s="17">
        <v>-1</v>
      </c>
      <c r="AR578" s="17">
        <v>1.208269640410768</v>
      </c>
      <c r="AS578" s="17">
        <v>14.499235684929214</v>
      </c>
      <c r="AT578" s="17">
        <v>22.849006390407979</v>
      </c>
      <c r="AU578" s="17">
        <v>-1</v>
      </c>
      <c r="AV578" s="17">
        <v>-1</v>
      </c>
      <c r="AW578" s="17">
        <v>-1</v>
      </c>
      <c r="AX578" s="17">
        <v>-1</v>
      </c>
      <c r="AY578" s="17">
        <v>0.24165392808215358</v>
      </c>
      <c r="AZ578" s="17">
        <v>-1.732203470820838</v>
      </c>
      <c r="BA578" s="17">
        <v>2.2450239836413513</v>
      </c>
      <c r="BB578" s="17">
        <v>-0.68829002214598911</v>
      </c>
      <c r="BC578" s="17">
        <v>0.86777720163316818</v>
      </c>
      <c r="BD578" s="17">
        <v>-23.504806709516735</v>
      </c>
      <c r="BE578" s="17">
        <v>30.556088760798815</v>
      </c>
      <c r="BF578" s="17">
        <v>-1</v>
      </c>
      <c r="BG578" s="22">
        <v>1752.0011244970608</v>
      </c>
    </row>
    <row r="579" spans="1:59" x14ac:dyDescent="0.25">
      <c r="A579">
        <v>1699</v>
      </c>
      <c r="B579" t="s">
        <v>597</v>
      </c>
      <c r="C579" s="49">
        <v>0</v>
      </c>
      <c r="D579" s="22">
        <v>1559.1311718750001</v>
      </c>
      <c r="E579" s="17">
        <v>66.904986998771463</v>
      </c>
      <c r="F579" s="17">
        <v>6.7413020322273702</v>
      </c>
      <c r="G579" s="17">
        <v>0.39520336339889467</v>
      </c>
      <c r="H579" s="17">
        <v>3.8202740155451833</v>
      </c>
      <c r="I579" s="17">
        <v>53.666997681228359</v>
      </c>
      <c r="J579" s="17">
        <v>6.8005890946324445</v>
      </c>
      <c r="K579" s="17">
        <v>-1</v>
      </c>
      <c r="L579" s="17">
        <v>-1</v>
      </c>
      <c r="M579" s="17">
        <v>-1</v>
      </c>
      <c r="N579" s="17">
        <v>0.16666666666666666</v>
      </c>
      <c r="O579" s="17">
        <v>-1</v>
      </c>
      <c r="P579" s="17">
        <v>-1</v>
      </c>
      <c r="Q579" s="17">
        <v>2.9882643593529767</v>
      </c>
      <c r="R579" s="17">
        <v>-1</v>
      </c>
      <c r="S579" s="17">
        <v>0.3614133033062219</v>
      </c>
      <c r="T579" s="17">
        <v>3.8024937944915155E-2</v>
      </c>
      <c r="U579" s="17">
        <v>0.17406265358681586</v>
      </c>
      <c r="V579" s="17">
        <v>0.1031166767335084</v>
      </c>
      <c r="W579" s="17">
        <v>0.96080831346841911</v>
      </c>
      <c r="X579" s="17">
        <v>0.80968957830386545</v>
      </c>
      <c r="Y579" s="17">
        <v>0</v>
      </c>
      <c r="Z579" s="17">
        <v>31.347874999343674</v>
      </c>
      <c r="AA579" s="17">
        <v>0.44971814069490001</v>
      </c>
      <c r="AB579" s="17">
        <v>1.1035762762103236</v>
      </c>
      <c r="AC579" s="17">
        <v>18.152121079085536</v>
      </c>
      <c r="AD579" s="17">
        <v>0.21757831698351984</v>
      </c>
      <c r="AE579" s="17">
        <v>2.1757831698351982E-2</v>
      </c>
      <c r="AF579" s="17">
        <v>49.24676982616301</v>
      </c>
      <c r="AG579" s="17">
        <v>6.1542873587464895</v>
      </c>
      <c r="AH579" s="17">
        <v>-1</v>
      </c>
      <c r="AI579" s="17">
        <v>-1</v>
      </c>
      <c r="AJ579" s="17">
        <v>-1</v>
      </c>
      <c r="AK579" s="17">
        <v>-1</v>
      </c>
      <c r="AL579" s="17">
        <v>-1</v>
      </c>
      <c r="AM579" s="17">
        <v>-1</v>
      </c>
      <c r="AN579" s="17">
        <v>-1</v>
      </c>
      <c r="AO579" s="17">
        <v>-1</v>
      </c>
      <c r="AP579" s="17">
        <v>-1</v>
      </c>
      <c r="AQ579" s="17">
        <v>-1</v>
      </c>
      <c r="AR579" s="17">
        <v>0.10878915849175992</v>
      </c>
      <c r="AS579" s="17">
        <v>1.3054699019011187</v>
      </c>
      <c r="AT579" s="17">
        <v>5.6971108724714545</v>
      </c>
      <c r="AU579" s="17">
        <v>-1</v>
      </c>
      <c r="AV579" s="17">
        <v>-1</v>
      </c>
      <c r="AW579" s="17">
        <v>-1</v>
      </c>
      <c r="AX579" s="17">
        <v>-1</v>
      </c>
      <c r="AY579" s="17">
        <v>2.1757831698351982E-2</v>
      </c>
      <c r="AZ579" s="17">
        <v>0.17874294989039513</v>
      </c>
      <c r="BA579" s="17">
        <v>0.33407756293011776</v>
      </c>
      <c r="BB579" s="17">
        <v>5.9356705558936587E-2</v>
      </c>
      <c r="BC579" s="17">
        <v>0.12013047392824289</v>
      </c>
      <c r="BD579" s="17">
        <v>2.4699397394295879</v>
      </c>
      <c r="BE579" s="17">
        <v>4.581342311852465</v>
      </c>
      <c r="BF579" s="17">
        <v>-1</v>
      </c>
      <c r="BG579" s="22">
        <v>913.13741690776021</v>
      </c>
    </row>
    <row r="580" spans="1:59" x14ac:dyDescent="0.25">
      <c r="A580">
        <v>1700</v>
      </c>
      <c r="B580" t="s">
        <v>598</v>
      </c>
      <c r="C580" s="49">
        <v>0</v>
      </c>
      <c r="D580" s="22">
        <v>1512.33345703125</v>
      </c>
      <c r="E580" s="17">
        <v>122.00704181371154</v>
      </c>
      <c r="F580" s="17">
        <v>99.135645081491276</v>
      </c>
      <c r="G580" s="17">
        <v>1.0674619124261702</v>
      </c>
      <c r="H580" s="17">
        <v>8.9127143981826524</v>
      </c>
      <c r="I580" s="17">
        <v>102.87152567550905</v>
      </c>
      <c r="J580" s="17">
        <v>20.057517830151344</v>
      </c>
      <c r="K580" s="17">
        <v>-1</v>
      </c>
      <c r="L580" s="17">
        <v>-1</v>
      </c>
      <c r="M580" s="17">
        <v>-1</v>
      </c>
      <c r="N580" s="17">
        <v>0.16666666666666666</v>
      </c>
      <c r="O580" s="17">
        <v>-1</v>
      </c>
      <c r="P580" s="17">
        <v>-1</v>
      </c>
      <c r="Q580" s="17">
        <v>6.1659898821465351</v>
      </c>
      <c r="R580" s="17">
        <v>-1</v>
      </c>
      <c r="S580" s="17">
        <v>1.9762690602040989</v>
      </c>
      <c r="T580" s="17">
        <v>0.20775527137718169</v>
      </c>
      <c r="U580" s="17">
        <v>1.1540011905544563</v>
      </c>
      <c r="V580" s="17">
        <v>1.5164041334695049</v>
      </c>
      <c r="W580" s="17">
        <v>4.6408004547295834</v>
      </c>
      <c r="X580" s="17">
        <v>6.2842054770726197</v>
      </c>
      <c r="Y580" s="17">
        <v>0</v>
      </c>
      <c r="Z580" s="17">
        <v>63.175744657342847</v>
      </c>
      <c r="AA580" s="17">
        <v>2.2205690267141232</v>
      </c>
      <c r="AB580" s="17">
        <v>3.9288769053376815</v>
      </c>
      <c r="AC580" s="17">
        <v>50.635614747077923</v>
      </c>
      <c r="AD580" s="17">
        <v>1.4425014881930702</v>
      </c>
      <c r="AE580" s="17">
        <v>0.14425014881930703</v>
      </c>
      <c r="AF580" s="17">
        <v>97.611775054108222</v>
      </c>
      <c r="AG580" s="17">
        <v>90.503176450116158</v>
      </c>
      <c r="AH580" s="17">
        <v>-1</v>
      </c>
      <c r="AI580" s="17">
        <v>-1</v>
      </c>
      <c r="AJ580" s="17">
        <v>-1</v>
      </c>
      <c r="AK580" s="17">
        <v>-1</v>
      </c>
      <c r="AL580" s="17">
        <v>-1</v>
      </c>
      <c r="AM580" s="17">
        <v>-1</v>
      </c>
      <c r="AN580" s="17">
        <v>-1</v>
      </c>
      <c r="AO580" s="17">
        <v>-1</v>
      </c>
      <c r="AP580" s="17">
        <v>-1</v>
      </c>
      <c r="AQ580" s="17">
        <v>-1</v>
      </c>
      <c r="AR580" s="17">
        <v>0.72125074409653511</v>
      </c>
      <c r="AS580" s="17">
        <v>8.65500892915842</v>
      </c>
      <c r="AT580" s="17">
        <v>15.251511607905949</v>
      </c>
      <c r="AU580" s="17">
        <v>-1</v>
      </c>
      <c r="AV580" s="17">
        <v>-1</v>
      </c>
      <c r="AW580" s="17">
        <v>-1</v>
      </c>
      <c r="AX580" s="17">
        <v>-1</v>
      </c>
      <c r="AY580" s="17">
        <v>0.14425014881930703</v>
      </c>
      <c r="AZ580" s="17">
        <v>-0.88574277230434095</v>
      </c>
      <c r="BA580" s="17">
        <v>1.3985632851248542</v>
      </c>
      <c r="BB580" s="17">
        <v>-0.35711717265231069</v>
      </c>
      <c r="BC580" s="17">
        <v>0.53660435213948998</v>
      </c>
      <c r="BD580" s="17">
        <v>-11.999197873670445</v>
      </c>
      <c r="BE580" s="17">
        <v>19.050479924952512</v>
      </c>
      <c r="BF580" s="17">
        <v>-1</v>
      </c>
      <c r="BG580" s="22">
        <v>1233.4530346860963</v>
      </c>
    </row>
    <row r="581" spans="1:59" x14ac:dyDescent="0.25">
      <c r="A581">
        <v>1701</v>
      </c>
      <c r="B581" t="s">
        <v>599</v>
      </c>
      <c r="C581" s="49">
        <v>0</v>
      </c>
      <c r="D581" s="22">
        <v>1572.121572265625</v>
      </c>
      <c r="E581" s="17">
        <v>98.939141647335134</v>
      </c>
      <c r="F581" s="17">
        <v>60.455717653077599</v>
      </c>
      <c r="G581" s="17">
        <v>0.7860278870157491</v>
      </c>
      <c r="H581" s="17">
        <v>6.7808173801053133</v>
      </c>
      <c r="I581" s="17">
        <v>82.272563562067319</v>
      </c>
      <c r="J581" s="17">
        <v>14.507642973201342</v>
      </c>
      <c r="K581" s="17">
        <v>-1</v>
      </c>
      <c r="L581" s="17">
        <v>-1</v>
      </c>
      <c r="M581" s="17">
        <v>-1</v>
      </c>
      <c r="N581" s="17">
        <v>0.16666666666666666</v>
      </c>
      <c r="O581" s="17">
        <v>-1</v>
      </c>
      <c r="P581" s="17">
        <v>-1</v>
      </c>
      <c r="Q581" s="17">
        <v>4.835668256897943</v>
      </c>
      <c r="R581" s="17">
        <v>-1</v>
      </c>
      <c r="S581" s="17">
        <v>1.300226551293554</v>
      </c>
      <c r="T581" s="17">
        <v>0.13669943870504467</v>
      </c>
      <c r="U581" s="17">
        <v>0.74376014934694279</v>
      </c>
      <c r="V581" s="17">
        <v>0.92474608972013506</v>
      </c>
      <c r="W581" s="17">
        <v>3.1002101516498919</v>
      </c>
      <c r="X581" s="17">
        <v>3.99235653176255</v>
      </c>
      <c r="Y581" s="17">
        <v>0</v>
      </c>
      <c r="Z581" s="17">
        <v>49.851339201956847</v>
      </c>
      <c r="AA581" s="17">
        <v>1.4792207850664296</v>
      </c>
      <c r="AB581" s="17">
        <v>2.7460942836805398</v>
      </c>
      <c r="AC581" s="17">
        <v>37.03673914243894</v>
      </c>
      <c r="AD581" s="17">
        <v>0.9297001866836786</v>
      </c>
      <c r="AE581" s="17">
        <v>9.2970018668367849E-2</v>
      </c>
      <c r="AF581" s="17">
        <v>77.364270384971746</v>
      </c>
      <c r="AG581" s="17">
        <v>55.191394353436323</v>
      </c>
      <c r="AH581" s="17">
        <v>-1</v>
      </c>
      <c r="AI581" s="17">
        <v>-1</v>
      </c>
      <c r="AJ581" s="17">
        <v>-1</v>
      </c>
      <c r="AK581" s="17">
        <v>-1</v>
      </c>
      <c r="AL581" s="17">
        <v>-1</v>
      </c>
      <c r="AM581" s="17">
        <v>-1</v>
      </c>
      <c r="AN581" s="17">
        <v>-1</v>
      </c>
      <c r="AO581" s="17">
        <v>-1</v>
      </c>
      <c r="AP581" s="17">
        <v>-1</v>
      </c>
      <c r="AQ581" s="17">
        <v>-1</v>
      </c>
      <c r="AR581" s="17">
        <v>0.4648500933418393</v>
      </c>
      <c r="AS581" s="17">
        <v>5.5782011201020714</v>
      </c>
      <c r="AT581" s="17">
        <v>11.251661456132693</v>
      </c>
      <c r="AU581" s="17">
        <v>-1</v>
      </c>
      <c r="AV581" s="17">
        <v>-1</v>
      </c>
      <c r="AW581" s="17">
        <v>-1</v>
      </c>
      <c r="AX581" s="17">
        <v>-1</v>
      </c>
      <c r="AY581" s="17">
        <v>9.2970018668367849E-2</v>
      </c>
      <c r="AZ581" s="17">
        <v>-0.44010693439247722</v>
      </c>
      <c r="BA581" s="17">
        <v>0.95292744721299028</v>
      </c>
      <c r="BB581" s="17">
        <v>-0.18276473013911748</v>
      </c>
      <c r="BC581" s="17">
        <v>0.36225190962629683</v>
      </c>
      <c r="BD581" s="17">
        <v>-5.9418444215437169</v>
      </c>
      <c r="BE581" s="17">
        <v>12.993126472825779</v>
      </c>
      <c r="BF581" s="17">
        <v>-1</v>
      </c>
      <c r="BG581" s="22">
        <v>1749.7001770776385</v>
      </c>
    </row>
    <row r="582" spans="1:59" x14ac:dyDescent="0.25">
      <c r="A582">
        <v>1706</v>
      </c>
      <c r="B582" t="s">
        <v>600</v>
      </c>
      <c r="C582" s="49">
        <v>0</v>
      </c>
      <c r="D582" s="22">
        <v>1555.8079199218748</v>
      </c>
      <c r="E582" s="17">
        <v>112.80895198908584</v>
      </c>
      <c r="F582" s="17">
        <v>83.71241867897993</v>
      </c>
      <c r="G582" s="17">
        <v>0.95524296632529149</v>
      </c>
      <c r="H582" s="17">
        <v>8.0626422144253489</v>
      </c>
      <c r="I582" s="17">
        <v>94.657899708388271</v>
      </c>
      <c r="J582" s="17">
        <v>17.844561857502157</v>
      </c>
      <c r="K582" s="17">
        <v>-1</v>
      </c>
      <c r="L582" s="17">
        <v>-1</v>
      </c>
      <c r="M582" s="17">
        <v>-1</v>
      </c>
      <c r="N582" s="17">
        <v>0.16666666666666666</v>
      </c>
      <c r="O582" s="17">
        <v>-1</v>
      </c>
      <c r="P582" s="17">
        <v>-1</v>
      </c>
      <c r="Q582" s="17">
        <v>5.6355377076345992</v>
      </c>
      <c r="R582" s="17">
        <v>-1</v>
      </c>
      <c r="S582" s="17">
        <v>1.706704007582263</v>
      </c>
      <c r="T582" s="17">
        <v>0.17942248309701825</v>
      </c>
      <c r="U582" s="17">
        <v>0.99042176115000569</v>
      </c>
      <c r="V582" s="17">
        <v>1.2804865253379496</v>
      </c>
      <c r="W582" s="17">
        <v>4.026505790348768</v>
      </c>
      <c r="X582" s="17">
        <v>5.3703540943549744</v>
      </c>
      <c r="Y582" s="17">
        <v>0</v>
      </c>
      <c r="Z582" s="17">
        <v>57.862773933765055</v>
      </c>
      <c r="AA582" s="17">
        <v>1.9249639794917015</v>
      </c>
      <c r="AB582" s="17">
        <v>3.4572544031358423</v>
      </c>
      <c r="AC582" s="17">
        <v>45.213201851963113</v>
      </c>
      <c r="AD582" s="17">
        <v>1.2380272014375071</v>
      </c>
      <c r="AE582" s="17">
        <v>0.12380272014375071</v>
      </c>
      <c r="AF582" s="17">
        <v>89.538289156908746</v>
      </c>
      <c r="AG582" s="17">
        <v>76.42296363272682</v>
      </c>
      <c r="AH582" s="17">
        <v>-1</v>
      </c>
      <c r="AI582" s="17">
        <v>-1</v>
      </c>
      <c r="AJ582" s="17">
        <v>-1</v>
      </c>
      <c r="AK582" s="17">
        <v>-1</v>
      </c>
      <c r="AL582" s="17">
        <v>-1</v>
      </c>
      <c r="AM582" s="17">
        <v>-1</v>
      </c>
      <c r="AN582" s="17">
        <v>-1</v>
      </c>
      <c r="AO582" s="17">
        <v>-1</v>
      </c>
      <c r="AP582" s="17">
        <v>-1</v>
      </c>
      <c r="AQ582" s="17">
        <v>-1</v>
      </c>
      <c r="AR582" s="17">
        <v>0.61901360071875355</v>
      </c>
      <c r="AS582" s="17">
        <v>7.4281632086250431</v>
      </c>
      <c r="AT582" s="17">
        <v>13.656612171212556</v>
      </c>
      <c r="AU582" s="17">
        <v>-1</v>
      </c>
      <c r="AV582" s="17">
        <v>-1</v>
      </c>
      <c r="AW582" s="17">
        <v>-1</v>
      </c>
      <c r="AX582" s="17">
        <v>-1</v>
      </c>
      <c r="AY582" s="17">
        <v>0.12380272014375071</v>
      </c>
      <c r="AZ582" s="17">
        <v>-0.70805002885470825</v>
      </c>
      <c r="BA582" s="17">
        <v>1.2208705416752215</v>
      </c>
      <c r="BB582" s="17">
        <v>-0.28759591515541916</v>
      </c>
      <c r="BC582" s="17">
        <v>0.46708309464259856</v>
      </c>
      <c r="BD582" s="17">
        <v>-9.583889989107135</v>
      </c>
      <c r="BE582" s="17">
        <v>16.6351720403892</v>
      </c>
      <c r="BF582" s="17">
        <v>-1</v>
      </c>
      <c r="BG582" s="22">
        <v>1528.5139601780534</v>
      </c>
    </row>
    <row r="583" spans="1:59" x14ac:dyDescent="0.25">
      <c r="A583">
        <v>1708</v>
      </c>
      <c r="B583" t="s">
        <v>601</v>
      </c>
      <c r="C583" s="49">
        <v>0</v>
      </c>
      <c r="D583" s="22">
        <v>1513.6054003906252</v>
      </c>
      <c r="E583" s="17">
        <v>46.251977685865747</v>
      </c>
      <c r="F583" s="17">
        <v>-27.889370705205071</v>
      </c>
      <c r="G583" s="17">
        <v>0.14323159718489992</v>
      </c>
      <c r="H583" s="17">
        <v>1.9115571990624618</v>
      </c>
      <c r="I583" s="17">
        <v>35.224462673850077</v>
      </c>
      <c r="J583" s="17">
        <v>1.8317095572950475</v>
      </c>
      <c r="K583" s="17">
        <v>-1</v>
      </c>
      <c r="L583" s="17">
        <v>-1</v>
      </c>
      <c r="M583" s="17">
        <v>-1</v>
      </c>
      <c r="N583" s="17">
        <v>0.16666666666666666</v>
      </c>
      <c r="O583" s="17">
        <v>-1</v>
      </c>
      <c r="P583" s="17">
        <v>-1</v>
      </c>
      <c r="Q583" s="17">
        <v>1.7972090523135176</v>
      </c>
      <c r="R583" s="17">
        <v>-1</v>
      </c>
      <c r="S583" s="17">
        <v>-0.2438568830456759</v>
      </c>
      <c r="T583" s="17">
        <v>-2.5592329484261499E-2</v>
      </c>
      <c r="U583" s="17">
        <v>-0.19323181116661964</v>
      </c>
      <c r="V583" s="17">
        <v>-0.42660293361153667</v>
      </c>
      <c r="W583" s="17">
        <v>-0.41850344214835433</v>
      </c>
      <c r="X583" s="17">
        <v>-1.2422344056682459</v>
      </c>
      <c r="Y583" s="17">
        <v>0</v>
      </c>
      <c r="Z583" s="17">
        <v>19.418350943221206</v>
      </c>
      <c r="AA583" s="17">
        <v>-0.21402116927373743</v>
      </c>
      <c r="AB583" s="17">
        <v>4.4614674849048241E-2</v>
      </c>
      <c r="AC583" s="17">
        <v>5.9768601111613151</v>
      </c>
      <c r="AD583" s="17">
        <v>-0.24153976395827462</v>
      </c>
      <c r="AE583" s="17">
        <v>-2.4153976395827455E-2</v>
      </c>
      <c r="AF583" s="17">
        <v>31.118899518127698</v>
      </c>
      <c r="AG583" s="17">
        <v>-25.460838389068218</v>
      </c>
      <c r="AH583" s="17">
        <v>-1</v>
      </c>
      <c r="AI583" s="17">
        <v>-1</v>
      </c>
      <c r="AJ583" s="17">
        <v>-1</v>
      </c>
      <c r="AK583" s="17">
        <v>-1</v>
      </c>
      <c r="AL583" s="17">
        <v>-1</v>
      </c>
      <c r="AM583" s="17">
        <v>-1</v>
      </c>
      <c r="AN583" s="17">
        <v>-1</v>
      </c>
      <c r="AO583" s="17">
        <v>-1</v>
      </c>
      <c r="AP583" s="17">
        <v>-1</v>
      </c>
      <c r="AQ583" s="17">
        <v>-1</v>
      </c>
      <c r="AR583" s="17">
        <v>-0.12076988197913731</v>
      </c>
      <c r="AS583" s="17">
        <v>-1.449238583749648</v>
      </c>
      <c r="AT583" s="17">
        <v>2.1159898411254581</v>
      </c>
      <c r="AU583" s="17">
        <v>-1</v>
      </c>
      <c r="AV583" s="17">
        <v>-1</v>
      </c>
      <c r="AW583" s="17">
        <v>-1</v>
      </c>
      <c r="AX583" s="17">
        <v>-1</v>
      </c>
      <c r="AY583" s="17">
        <v>-2.4153976395827455E-2</v>
      </c>
      <c r="AZ583" s="17">
        <v>0.5777268645153395</v>
      </c>
      <c r="BA583" s="17">
        <v>-6.4906351694826725E-2</v>
      </c>
      <c r="BB583" s="17">
        <v>0.21545685307914675</v>
      </c>
      <c r="BC583" s="17">
        <v>-3.5969673591967191E-2</v>
      </c>
      <c r="BD583" s="17">
        <v>7.8931718652857343</v>
      </c>
      <c r="BE583" s="17">
        <v>-0.84188981400368768</v>
      </c>
      <c r="BF583" s="17">
        <v>-1</v>
      </c>
      <c r="BG583" s="22">
        <v>1255.200689582774</v>
      </c>
    </row>
    <row r="584" spans="1:59" x14ac:dyDescent="0.25">
      <c r="A584">
        <v>1710</v>
      </c>
      <c r="B584" t="s">
        <v>602</v>
      </c>
      <c r="C584" s="49">
        <v>0</v>
      </c>
      <c r="D584" s="22">
        <v>1580.976611328125</v>
      </c>
      <c r="E584" s="17">
        <v>127.52202009354619</v>
      </c>
      <c r="F584" s="17">
        <v>108.3830823469002</v>
      </c>
      <c r="G584" s="17">
        <v>1.1347459966362814</v>
      </c>
      <c r="H584" s="17">
        <v>9.422399530541524</v>
      </c>
      <c r="I584" s="17">
        <v>107.79624044466496</v>
      </c>
      <c r="J584" s="17">
        <v>21.384358984791543</v>
      </c>
      <c r="K584" s="17">
        <v>-1</v>
      </c>
      <c r="L584" s="17">
        <v>-1</v>
      </c>
      <c r="M584" s="17">
        <v>-1</v>
      </c>
      <c r="N584" s="17">
        <v>0.16666666666666666</v>
      </c>
      <c r="O584" s="17">
        <v>-1</v>
      </c>
      <c r="P584" s="17">
        <v>-1</v>
      </c>
      <c r="Q584" s="17">
        <v>6.4840376808418938</v>
      </c>
      <c r="R584" s="17">
        <v>-1</v>
      </c>
      <c r="S584" s="17">
        <v>2.1378945105483398</v>
      </c>
      <c r="T584" s="17">
        <v>0.22474300632557506</v>
      </c>
      <c r="U584" s="17">
        <v>1.2520799240082254</v>
      </c>
      <c r="V584" s="17">
        <v>1.6578552944695568</v>
      </c>
      <c r="W584" s="17">
        <v>5.0091184203150485</v>
      </c>
      <c r="X584" s="17">
        <v>6.8321312554436497</v>
      </c>
      <c r="Y584" s="17">
        <v>0</v>
      </c>
      <c r="Z584" s="17">
        <v>66.36128847139463</v>
      </c>
      <c r="AA584" s="17">
        <v>2.3978075018675766</v>
      </c>
      <c r="AB584" s="17">
        <v>4.2116516885280886</v>
      </c>
      <c r="AC584" s="17">
        <v>53.886777750595392</v>
      </c>
      <c r="AD584" s="17">
        <v>1.5650999050102818</v>
      </c>
      <c r="AE584" s="17">
        <v>0.15650999050102818</v>
      </c>
      <c r="AF584" s="17">
        <v>102.45246482932669</v>
      </c>
      <c r="AG584" s="17">
        <v>98.945371443195782</v>
      </c>
      <c r="AH584" s="17">
        <v>-1</v>
      </c>
      <c r="AI584" s="17">
        <v>-1</v>
      </c>
      <c r="AJ584" s="17">
        <v>-1</v>
      </c>
      <c r="AK584" s="17">
        <v>-1</v>
      </c>
      <c r="AL584" s="17">
        <v>-1</v>
      </c>
      <c r="AM584" s="17">
        <v>-1</v>
      </c>
      <c r="AN584" s="17">
        <v>-1</v>
      </c>
      <c r="AO584" s="17">
        <v>-1</v>
      </c>
      <c r="AP584" s="17">
        <v>-1</v>
      </c>
      <c r="AQ584" s="17">
        <v>-1</v>
      </c>
      <c r="AR584" s="17">
        <v>0.78254995250514092</v>
      </c>
      <c r="AS584" s="17">
        <v>9.3905994300616911</v>
      </c>
      <c r="AT584" s="17">
        <v>16.207779259080198</v>
      </c>
      <c r="AU584" s="17">
        <v>-1</v>
      </c>
      <c r="AV584" s="17">
        <v>-1</v>
      </c>
      <c r="AW584" s="17">
        <v>-1</v>
      </c>
      <c r="AX584" s="17">
        <v>-1</v>
      </c>
      <c r="AY584" s="17">
        <v>0.15650999050102818</v>
      </c>
      <c r="AZ584" s="17">
        <v>-0.99228354754066417</v>
      </c>
      <c r="BA584" s="17">
        <v>1.5051040603611772</v>
      </c>
      <c r="BB584" s="17">
        <v>-0.39880063437016267</v>
      </c>
      <c r="BC584" s="17">
        <v>0.57828781385734185</v>
      </c>
      <c r="BD584" s="17">
        <v>-13.447364914485583</v>
      </c>
      <c r="BE584" s="17">
        <v>20.498646965767652</v>
      </c>
      <c r="BF584" s="17">
        <v>-1</v>
      </c>
      <c r="BG584" s="22">
        <v>6262.9923662700876</v>
      </c>
    </row>
    <row r="585" spans="1:59" x14ac:dyDescent="0.25">
      <c r="A585">
        <v>1711</v>
      </c>
      <c r="B585" t="s">
        <v>603</v>
      </c>
      <c r="C585" s="49">
        <v>0</v>
      </c>
      <c r="D585" s="22">
        <v>1539.2285644531248</v>
      </c>
      <c r="E585" s="17">
        <v>117.9921712911077</v>
      </c>
      <c r="F585" s="17">
        <v>92.403567201461669</v>
      </c>
      <c r="G585" s="17">
        <v>1.0184795098438577</v>
      </c>
      <c r="H585" s="17">
        <v>8.5416667330994773</v>
      </c>
      <c r="I585" s="17">
        <v>99.286363385530137</v>
      </c>
      <c r="J585" s="17">
        <v>19.091585569017891</v>
      </c>
      <c r="K585" s="17">
        <v>-1</v>
      </c>
      <c r="L585" s="17">
        <v>-1</v>
      </c>
      <c r="M585" s="17">
        <v>-1</v>
      </c>
      <c r="N585" s="17">
        <v>0.16666666666666666</v>
      </c>
      <c r="O585" s="17">
        <v>-1</v>
      </c>
      <c r="P585" s="17">
        <v>-1</v>
      </c>
      <c r="Q585" s="17">
        <v>5.9344530261574446</v>
      </c>
      <c r="R585" s="17">
        <v>-1</v>
      </c>
      <c r="S585" s="17">
        <v>1.8586067189647204</v>
      </c>
      <c r="T585" s="17">
        <v>0.1953883040330861</v>
      </c>
      <c r="U585" s="17">
        <v>1.0826004713027273</v>
      </c>
      <c r="V585" s="17">
        <v>1.4134285517226577</v>
      </c>
      <c r="W585" s="17">
        <v>4.3726672241089837</v>
      </c>
      <c r="X585" s="17">
        <v>5.8853188551252051</v>
      </c>
      <c r="Y585" s="17">
        <v>0</v>
      </c>
      <c r="Z585" s="17">
        <v>60.856688206247831</v>
      </c>
      <c r="AA585" s="17">
        <v>2.0915404987203221</v>
      </c>
      <c r="AB585" s="17">
        <v>3.7230185893189116</v>
      </c>
      <c r="AC585" s="17">
        <v>48.268787926611502</v>
      </c>
      <c r="AD585" s="17">
        <v>1.353250589128409</v>
      </c>
      <c r="AE585" s="17">
        <v>0.13532505891284091</v>
      </c>
      <c r="AF585" s="17">
        <v>94.087782446801526</v>
      </c>
      <c r="AG585" s="17">
        <v>84.357310028896933</v>
      </c>
      <c r="AH585" s="17">
        <v>-1</v>
      </c>
      <c r="AI585" s="17">
        <v>-1</v>
      </c>
      <c r="AJ585" s="17">
        <v>-1</v>
      </c>
      <c r="AK585" s="17">
        <v>-1</v>
      </c>
      <c r="AL585" s="17">
        <v>-1</v>
      </c>
      <c r="AM585" s="17">
        <v>-1</v>
      </c>
      <c r="AN585" s="17">
        <v>-1</v>
      </c>
      <c r="AO585" s="17">
        <v>-1</v>
      </c>
      <c r="AP585" s="17">
        <v>-1</v>
      </c>
      <c r="AQ585" s="17">
        <v>-1</v>
      </c>
      <c r="AR585" s="17">
        <v>0.6766252945642045</v>
      </c>
      <c r="AS585" s="17">
        <v>8.1195035347704536</v>
      </c>
      <c r="AT585" s="17">
        <v>14.555354595201591</v>
      </c>
      <c r="AU585" s="17">
        <v>-1</v>
      </c>
      <c r="AV585" s="17">
        <v>-1</v>
      </c>
      <c r="AW585" s="17">
        <v>-1</v>
      </c>
      <c r="AX585" s="17">
        <v>-1</v>
      </c>
      <c r="AY585" s="17">
        <v>0.13532505891284091</v>
      </c>
      <c r="AZ585" s="17">
        <v>-0.80818173828980666</v>
      </c>
      <c r="BA585" s="17">
        <v>1.3210022511103197</v>
      </c>
      <c r="BB585" s="17">
        <v>-0.32677186697032584</v>
      </c>
      <c r="BC585" s="17">
        <v>0.50625904645750519</v>
      </c>
      <c r="BD585" s="17">
        <v>-10.944941108011985</v>
      </c>
      <c r="BE585" s="17">
        <v>17.996223159294054</v>
      </c>
      <c r="BF585" s="17">
        <v>-1</v>
      </c>
      <c r="BG585" s="22">
        <v>4288.4293672689764</v>
      </c>
    </row>
    <row r="586" spans="1:59" x14ac:dyDescent="0.25">
      <c r="A586">
        <v>1712</v>
      </c>
      <c r="B586" t="s">
        <v>604</v>
      </c>
      <c r="C586" s="49">
        <v>0</v>
      </c>
      <c r="D586" s="22">
        <v>1563.592275390625</v>
      </c>
      <c r="E586" s="17">
        <v>107.96857129701415</v>
      </c>
      <c r="F586" s="17">
        <v>75.596137069259512</v>
      </c>
      <c r="G586" s="17">
        <v>0.89618913772089104</v>
      </c>
      <c r="H586" s="17">
        <v>7.6153022706350635</v>
      </c>
      <c r="I586" s="17">
        <v>90.33558091164096</v>
      </c>
      <c r="J586" s="17">
        <v>16.680021222800136</v>
      </c>
      <c r="K586" s="17">
        <v>-1</v>
      </c>
      <c r="L586" s="17">
        <v>-1</v>
      </c>
      <c r="M586" s="17">
        <v>-1</v>
      </c>
      <c r="N586" s="17">
        <v>0.16666666666666666</v>
      </c>
      <c r="O586" s="17">
        <v>-1</v>
      </c>
      <c r="P586" s="17">
        <v>-1</v>
      </c>
      <c r="Q586" s="17">
        <v>5.3563938296632294</v>
      </c>
      <c r="R586" s="17">
        <v>-1</v>
      </c>
      <c r="S586" s="17">
        <v>1.5648487418862556</v>
      </c>
      <c r="T586" s="17">
        <v>0.16451270465838044</v>
      </c>
      <c r="U586" s="17">
        <v>0.90434011519895352</v>
      </c>
      <c r="V586" s="17">
        <v>1.1563378099968074</v>
      </c>
      <c r="W586" s="17">
        <v>3.7032408419297038</v>
      </c>
      <c r="X586" s="17">
        <v>4.8894511381251995</v>
      </c>
      <c r="Y586" s="17">
        <v>0</v>
      </c>
      <c r="Z586" s="17">
        <v>55.066888983924983</v>
      </c>
      <c r="AA586" s="17">
        <v>1.7694054895948526</v>
      </c>
      <c r="AB586" s="17">
        <v>3.2090689105901427</v>
      </c>
      <c r="AC586" s="17">
        <v>42.359724316694283</v>
      </c>
      <c r="AD586" s="17">
        <v>1.1304251439986919</v>
      </c>
      <c r="AE586" s="17">
        <v>0.11304251439986919</v>
      </c>
      <c r="AF586" s="17">
        <v>85.28971733388812</v>
      </c>
      <c r="AG586" s="17">
        <v>69.013426265621902</v>
      </c>
      <c r="AH586" s="17">
        <v>-1</v>
      </c>
      <c r="AI586" s="17">
        <v>-1</v>
      </c>
      <c r="AJ586" s="17">
        <v>-1</v>
      </c>
      <c r="AK586" s="17">
        <v>-1</v>
      </c>
      <c r="AL586" s="17">
        <v>-1</v>
      </c>
      <c r="AM586" s="17">
        <v>-1</v>
      </c>
      <c r="AN586" s="17">
        <v>-1</v>
      </c>
      <c r="AO586" s="17">
        <v>-1</v>
      </c>
      <c r="AP586" s="17">
        <v>-1</v>
      </c>
      <c r="AQ586" s="17">
        <v>-1</v>
      </c>
      <c r="AR586" s="17">
        <v>0.56521257199934594</v>
      </c>
      <c r="AS586" s="17">
        <v>6.7825508639921512</v>
      </c>
      <c r="AT586" s="17">
        <v>12.817316123189798</v>
      </c>
      <c r="AU586" s="17">
        <v>-1</v>
      </c>
      <c r="AV586" s="17">
        <v>-1</v>
      </c>
      <c r="AW586" s="17">
        <v>-1</v>
      </c>
      <c r="AX586" s="17">
        <v>-1</v>
      </c>
      <c r="AY586" s="17">
        <v>0.11304251439986919</v>
      </c>
      <c r="AZ586" s="17">
        <v>-0.61454142642595899</v>
      </c>
      <c r="BA586" s="17">
        <v>1.1273619392464722</v>
      </c>
      <c r="BB586" s="17">
        <v>-0.25101121562622203</v>
      </c>
      <c r="BC586" s="17">
        <v>0.43049839511340138</v>
      </c>
      <c r="BD586" s="17">
        <v>-8.3128641704041186</v>
      </c>
      <c r="BE586" s="17">
        <v>15.364146221686184</v>
      </c>
      <c r="BF586" s="17">
        <v>-1</v>
      </c>
      <c r="BG586" s="22">
        <v>1426.1574123800701</v>
      </c>
    </row>
    <row r="587" spans="1:59" x14ac:dyDescent="0.25">
      <c r="A587">
        <v>1714</v>
      </c>
      <c r="B587" t="s">
        <v>605</v>
      </c>
      <c r="C587" s="49">
        <v>0</v>
      </c>
      <c r="D587" s="22">
        <v>1576.9994238281251</v>
      </c>
      <c r="E587" s="17">
        <v>94.436394502642202</v>
      </c>
      <c r="F587" s="17">
        <v>52.905575181112077</v>
      </c>
      <c r="G587" s="17">
        <v>0.73109327028876558</v>
      </c>
      <c r="H587" s="17">
        <v>6.3646809679615197</v>
      </c>
      <c r="I587" s="17">
        <v>78.25174167663485</v>
      </c>
      <c r="J587" s="17">
        <v>13.424333136358914</v>
      </c>
      <c r="K587" s="17">
        <v>-1</v>
      </c>
      <c r="L587" s="17">
        <v>-1</v>
      </c>
      <c r="M587" s="17">
        <v>-1</v>
      </c>
      <c r="N587" s="17">
        <v>0.16666666666666666</v>
      </c>
      <c r="O587" s="17">
        <v>-1</v>
      </c>
      <c r="P587" s="17">
        <v>-1</v>
      </c>
      <c r="Q587" s="17">
        <v>4.5759956444621359</v>
      </c>
      <c r="R587" s="17">
        <v>-1</v>
      </c>
      <c r="S587" s="17">
        <v>1.1682661884199115</v>
      </c>
      <c r="T587" s="17">
        <v>0.12282966965928667</v>
      </c>
      <c r="U587" s="17">
        <v>0.66368300042527961</v>
      </c>
      <c r="V587" s="17">
        <v>0.809257183148126</v>
      </c>
      <c r="W587" s="17">
        <v>2.7994940683349121</v>
      </c>
      <c r="X587" s="17">
        <v>3.5449982451334012</v>
      </c>
      <c r="Y587" s="17">
        <v>0</v>
      </c>
      <c r="Z587" s="17">
        <v>47.250477043448797</v>
      </c>
      <c r="AA587" s="17">
        <v>1.3345130459906438</v>
      </c>
      <c r="AB587" s="17">
        <v>2.5152206005950757</v>
      </c>
      <c r="AC587" s="17">
        <v>34.382301683537754</v>
      </c>
      <c r="AD587" s="17">
        <v>0.82960375053159963</v>
      </c>
      <c r="AE587" s="17">
        <v>8.2960375053159952E-2</v>
      </c>
      <c r="AF587" s="17">
        <v>73.412051362930086</v>
      </c>
      <c r="AG587" s="17">
        <v>48.298698231853443</v>
      </c>
      <c r="AH587" s="17">
        <v>-1</v>
      </c>
      <c r="AI587" s="17">
        <v>-1</v>
      </c>
      <c r="AJ587" s="17">
        <v>-1</v>
      </c>
      <c r="AK587" s="17">
        <v>-1</v>
      </c>
      <c r="AL587" s="17">
        <v>-1</v>
      </c>
      <c r="AM587" s="17">
        <v>-1</v>
      </c>
      <c r="AN587" s="17">
        <v>-1</v>
      </c>
      <c r="AO587" s="17">
        <v>-1</v>
      </c>
      <c r="AP587" s="17">
        <v>-1</v>
      </c>
      <c r="AQ587" s="17">
        <v>-1</v>
      </c>
      <c r="AR587" s="17">
        <v>0.41480187526579981</v>
      </c>
      <c r="AS587" s="17">
        <v>4.9776225031895978</v>
      </c>
      <c r="AT587" s="17">
        <v>10.470909254146477</v>
      </c>
      <c r="AU587" s="17">
        <v>-1</v>
      </c>
      <c r="AV587" s="17">
        <v>-1</v>
      </c>
      <c r="AW587" s="17">
        <v>-1</v>
      </c>
      <c r="AX587" s="17">
        <v>-1</v>
      </c>
      <c r="AY587" s="17">
        <v>8.2960375053159952E-2</v>
      </c>
      <c r="AZ587" s="17">
        <v>-0.35312088528275948</v>
      </c>
      <c r="BA587" s="17">
        <v>0.86594139810327242</v>
      </c>
      <c r="BB587" s="17">
        <v>-0.14873194184741062</v>
      </c>
      <c r="BC587" s="17">
        <v>0.32821912133459002</v>
      </c>
      <c r="BD587" s="17">
        <v>-4.7594771161435094</v>
      </c>
      <c r="BE587" s="17">
        <v>11.810759167425571</v>
      </c>
      <c r="BF587" s="17">
        <v>-1</v>
      </c>
      <c r="BG587" s="22">
        <v>5158.2532859466446</v>
      </c>
    </row>
    <row r="588" spans="1:59" x14ac:dyDescent="0.25">
      <c r="A588">
        <v>1716</v>
      </c>
      <c r="B588" t="s">
        <v>606</v>
      </c>
      <c r="C588" s="49">
        <v>0</v>
      </c>
      <c r="D588" s="22">
        <v>1460.2108007812501</v>
      </c>
      <c r="E588" s="17">
        <v>2.274303159442546</v>
      </c>
      <c r="F588" s="17">
        <v>-101.63051085596261</v>
      </c>
      <c r="G588" s="17">
        <v>-0.39330679083018943</v>
      </c>
      <c r="H588" s="17">
        <v>-2.1527864346730103</v>
      </c>
      <c r="I588" s="17">
        <v>-4.0463181459615072</v>
      </c>
      <c r="J588" s="17">
        <v>-8.7488195919112641</v>
      </c>
      <c r="K588" s="17">
        <v>-1</v>
      </c>
      <c r="L588" s="17">
        <v>-1</v>
      </c>
      <c r="M588" s="17">
        <v>-1</v>
      </c>
      <c r="N588" s="17">
        <v>0.16666666666666666</v>
      </c>
      <c r="O588" s="17">
        <v>-1</v>
      </c>
      <c r="P588" s="17">
        <v>-1</v>
      </c>
      <c r="Q588" s="17">
        <v>-0.73897547374579675</v>
      </c>
      <c r="R588" s="17">
        <v>-1</v>
      </c>
      <c r="S588" s="17">
        <v>-1.5326944975863281</v>
      </c>
      <c r="T588" s="17">
        <v>-0.16105634050915826</v>
      </c>
      <c r="U588" s="17">
        <v>-0.97533364347392537</v>
      </c>
      <c r="V588" s="17">
        <v>-1.5545662372188684</v>
      </c>
      <c r="W588" s="17">
        <v>-3.3555535610905416</v>
      </c>
      <c r="X588" s="17">
        <v>-5.6115175330282092</v>
      </c>
      <c r="Y588" s="17">
        <v>0</v>
      </c>
      <c r="Z588" s="17">
        <v>-5.9838903595731345</v>
      </c>
      <c r="AA588" s="17">
        <v>-1.6273605476641453</v>
      </c>
      <c r="AB588" s="17">
        <v>-2.210294909273633</v>
      </c>
      <c r="AC588" s="17">
        <v>-19.948643335304887</v>
      </c>
      <c r="AD588" s="17">
        <v>-1.2191670543424067</v>
      </c>
      <c r="AE588" s="17">
        <v>-0.12191670543424067</v>
      </c>
      <c r="AF588" s="17">
        <v>-7.4818471423513557</v>
      </c>
      <c r="AG588" s="17">
        <v>-92.780795940267552</v>
      </c>
      <c r="AH588" s="17">
        <v>-1</v>
      </c>
      <c r="AI588" s="17">
        <v>-1</v>
      </c>
      <c r="AJ588" s="17">
        <v>-1</v>
      </c>
      <c r="AK588" s="17">
        <v>-1</v>
      </c>
      <c r="AL588" s="17">
        <v>-1</v>
      </c>
      <c r="AM588" s="17">
        <v>-1</v>
      </c>
      <c r="AN588" s="17">
        <v>-1</v>
      </c>
      <c r="AO588" s="17">
        <v>-1</v>
      </c>
      <c r="AP588" s="17">
        <v>-1</v>
      </c>
      <c r="AQ588" s="17">
        <v>-1</v>
      </c>
      <c r="AR588" s="17">
        <v>-0.60958352717120334</v>
      </c>
      <c r="AS588" s="17">
        <v>-7.3150023260544392</v>
      </c>
      <c r="AT588" s="17">
        <v>-5.5095030238707725</v>
      </c>
      <c r="AU588" s="17">
        <v>-1</v>
      </c>
      <c r="AV588" s="17">
        <v>-1</v>
      </c>
      <c r="AW588" s="17">
        <v>-1</v>
      </c>
      <c r="AX588" s="17">
        <v>-1</v>
      </c>
      <c r="AY588" s="17">
        <v>-0.12191670543424067</v>
      </c>
      <c r="AZ588" s="17">
        <v>1.4273069171273134</v>
      </c>
      <c r="BA588" s="17">
        <v>-0.91448640430680106</v>
      </c>
      <c r="BB588" s="17">
        <v>0.54785013180975173</v>
      </c>
      <c r="BC588" s="17">
        <v>-0.36836295232257205</v>
      </c>
      <c r="BD588" s="17">
        <v>19.441180859941468</v>
      </c>
      <c r="BE588" s="17">
        <v>-12.389898808659433</v>
      </c>
      <c r="BF588" s="17">
        <v>-1</v>
      </c>
      <c r="BG588" s="22">
        <v>365.05673904368524</v>
      </c>
    </row>
    <row r="589" spans="1:59" x14ac:dyDescent="0.25">
      <c r="A589">
        <v>1718</v>
      </c>
      <c r="B589" t="s">
        <v>607</v>
      </c>
      <c r="C589" s="49">
        <v>0</v>
      </c>
      <c r="D589" s="22">
        <v>1623.8832226562499</v>
      </c>
      <c r="E589" s="17">
        <v>121.79861355388846</v>
      </c>
      <c r="F589" s="17">
        <v>98.786155535158926</v>
      </c>
      <c r="G589" s="17">
        <v>1.0649190366659917</v>
      </c>
      <c r="H589" s="17">
        <v>8.8934518046047799</v>
      </c>
      <c r="I589" s="17">
        <v>102.68540531793424</v>
      </c>
      <c r="J589" s="17">
        <v>20.007372357424011</v>
      </c>
      <c r="K589" s="17">
        <v>-1</v>
      </c>
      <c r="L589" s="17">
        <v>-1</v>
      </c>
      <c r="M589" s="17">
        <v>-1</v>
      </c>
      <c r="N589" s="17">
        <v>0.16666666666666666</v>
      </c>
      <c r="O589" s="17">
        <v>-1</v>
      </c>
      <c r="P589" s="17">
        <v>-1</v>
      </c>
      <c r="Q589" s="17">
        <v>6.1539698621466341</v>
      </c>
      <c r="R589" s="17">
        <v>-1</v>
      </c>
      <c r="S589" s="17">
        <v>1.970160729463877</v>
      </c>
      <c r="T589" s="17">
        <v>0.20711325179814261</v>
      </c>
      <c r="U589" s="17">
        <v>1.150294488786624</v>
      </c>
      <c r="V589" s="17">
        <v>1.5110582521547959</v>
      </c>
      <c r="W589" s="17">
        <v>4.6268805680621687</v>
      </c>
      <c r="X589" s="17">
        <v>6.2634976500054389</v>
      </c>
      <c r="Y589" s="17">
        <v>0</v>
      </c>
      <c r="Z589" s="17">
        <v>63.055353003910469</v>
      </c>
      <c r="AA589" s="17">
        <v>2.2138706309860745</v>
      </c>
      <c r="AB589" s="17">
        <v>3.9181899627983565</v>
      </c>
      <c r="AC589" s="17">
        <v>50.512743139459445</v>
      </c>
      <c r="AD589" s="17">
        <v>1.43786811098328</v>
      </c>
      <c r="AE589" s="17">
        <v>0.143786811098328</v>
      </c>
      <c r="AF589" s="17">
        <v>97.428830263576373</v>
      </c>
      <c r="AG589" s="17">
        <v>90.184119525100073</v>
      </c>
      <c r="AH589" s="17">
        <v>-1</v>
      </c>
      <c r="AI589" s="17">
        <v>-1</v>
      </c>
      <c r="AJ589" s="17">
        <v>-1</v>
      </c>
      <c r="AK589" s="17">
        <v>-1</v>
      </c>
      <c r="AL589" s="17">
        <v>-1</v>
      </c>
      <c r="AM589" s="17">
        <v>-1</v>
      </c>
      <c r="AN589" s="17">
        <v>-1</v>
      </c>
      <c r="AO589" s="17">
        <v>-1</v>
      </c>
      <c r="AP589" s="17">
        <v>-1</v>
      </c>
      <c r="AQ589" s="17">
        <v>-1</v>
      </c>
      <c r="AR589" s="17">
        <v>0.71893405549164002</v>
      </c>
      <c r="AS589" s="17">
        <v>8.6272086658996798</v>
      </c>
      <c r="AT589" s="17">
        <v>15.215371265669585</v>
      </c>
      <c r="AU589" s="17">
        <v>-1</v>
      </c>
      <c r="AV589" s="17">
        <v>-1</v>
      </c>
      <c r="AW589" s="17">
        <v>-1</v>
      </c>
      <c r="AX589" s="17">
        <v>-1</v>
      </c>
      <c r="AY589" s="17">
        <v>0.143786811098328</v>
      </c>
      <c r="AZ589" s="17">
        <v>-0.88171626353931054</v>
      </c>
      <c r="BA589" s="17">
        <v>1.3945367763598235</v>
      </c>
      <c r="BB589" s="17">
        <v>-0.35554182440098198</v>
      </c>
      <c r="BC589" s="17">
        <v>0.53502900388816133</v>
      </c>
      <c r="BD589" s="17">
        <v>-11.944467116642102</v>
      </c>
      <c r="BE589" s="17">
        <v>18.995749167924167</v>
      </c>
      <c r="BF589" s="17">
        <v>-1</v>
      </c>
      <c r="BG589" s="22">
        <v>9496.1005028499694</v>
      </c>
    </row>
    <row r="590" spans="1:59" x14ac:dyDescent="0.25">
      <c r="A590">
        <v>1719</v>
      </c>
      <c r="B590" t="s">
        <v>608</v>
      </c>
      <c r="C590" s="49">
        <v>0</v>
      </c>
      <c r="D590" s="22">
        <v>1530.47267578125</v>
      </c>
      <c r="E590" s="17">
        <v>73.461454927531761</v>
      </c>
      <c r="F590" s="17">
        <v>17.735094351513581</v>
      </c>
      <c r="G590" s="17">
        <v>0.47519387611816266</v>
      </c>
      <c r="H590" s="17">
        <v>4.4262118913652628</v>
      </c>
      <c r="I590" s="17">
        <v>59.521732333643165</v>
      </c>
      <c r="J590" s="17">
        <v>8.3780008332727949</v>
      </c>
      <c r="K590" s="17">
        <v>-1</v>
      </c>
      <c r="L590" s="17">
        <v>-1</v>
      </c>
      <c r="M590" s="17">
        <v>-1</v>
      </c>
      <c r="N590" s="17">
        <v>0.16666666666666666</v>
      </c>
      <c r="O590" s="17">
        <v>-1</v>
      </c>
      <c r="P590" s="17">
        <v>-1</v>
      </c>
      <c r="Q590" s="17">
        <v>3.3663746774994068</v>
      </c>
      <c r="R590" s="17">
        <v>-1</v>
      </c>
      <c r="S590" s="17">
        <v>0.55356130967792194</v>
      </c>
      <c r="T590" s="17">
        <v>5.8220763516645388E-2</v>
      </c>
      <c r="U590" s="17">
        <v>0.29066330689026765</v>
      </c>
      <c r="V590" s="17">
        <v>0.27128053042878641</v>
      </c>
      <c r="W590" s="17">
        <v>1.3986821919163588</v>
      </c>
      <c r="X590" s="17">
        <v>1.461089749065442</v>
      </c>
      <c r="Y590" s="17">
        <v>0</v>
      </c>
      <c r="Z590" s="17">
        <v>35.135000676494549</v>
      </c>
      <c r="AA590" s="17">
        <v>0.66042765197892905</v>
      </c>
      <c r="AB590" s="17">
        <v>1.4397523594107151</v>
      </c>
      <c r="AC590" s="17">
        <v>22.017257963064949</v>
      </c>
      <c r="AD590" s="17">
        <v>0.36332913361283459</v>
      </c>
      <c r="AE590" s="17">
        <v>3.6332913361283456E-2</v>
      </c>
      <c r="AF590" s="17">
        <v>55.00161157782432</v>
      </c>
      <c r="AG590" s="17">
        <v>16.190769446601028</v>
      </c>
      <c r="AH590" s="17">
        <v>-1</v>
      </c>
      <c r="AI590" s="17">
        <v>-1</v>
      </c>
      <c r="AJ590" s="17">
        <v>-1</v>
      </c>
      <c r="AK590" s="17">
        <v>-1</v>
      </c>
      <c r="AL590" s="17">
        <v>-1</v>
      </c>
      <c r="AM590" s="17">
        <v>-1</v>
      </c>
      <c r="AN590" s="17">
        <v>-1</v>
      </c>
      <c r="AO590" s="17">
        <v>-1</v>
      </c>
      <c r="AP590" s="17">
        <v>-1</v>
      </c>
      <c r="AQ590" s="17">
        <v>-1</v>
      </c>
      <c r="AR590" s="17">
        <v>0.18166456680641729</v>
      </c>
      <c r="AS590" s="17">
        <v>2.1799748016770071</v>
      </c>
      <c r="AT590" s="17">
        <v>6.8339672421801101</v>
      </c>
      <c r="AU590" s="17">
        <v>-1</v>
      </c>
      <c r="AV590" s="17">
        <v>-1</v>
      </c>
      <c r="AW590" s="17">
        <v>-1</v>
      </c>
      <c r="AX590" s="17">
        <v>-1</v>
      </c>
      <c r="AY590" s="17">
        <v>3.6332913361283456E-2</v>
      </c>
      <c r="AZ590" s="17">
        <v>5.2082219693801585E-2</v>
      </c>
      <c r="BA590" s="17">
        <v>0.46073829312671138</v>
      </c>
      <c r="BB590" s="17">
        <v>9.8014279049695452E-3</v>
      </c>
      <c r="BC590" s="17">
        <v>0.16968575158220989</v>
      </c>
      <c r="BD590" s="17">
        <v>0.74829002898379571</v>
      </c>
      <c r="BE590" s="17">
        <v>6.3029920222982589</v>
      </c>
      <c r="BF590" s="17">
        <v>-1</v>
      </c>
      <c r="BG590" s="22">
        <v>1842.669771278807</v>
      </c>
    </row>
    <row r="591" spans="1:59" x14ac:dyDescent="0.25">
      <c r="A591">
        <v>1720</v>
      </c>
      <c r="B591" t="s">
        <v>609</v>
      </c>
      <c r="C591" s="49">
        <v>0</v>
      </c>
      <c r="D591" s="22">
        <v>1584.59126953125</v>
      </c>
      <c r="E591" s="17">
        <v>132.05324944431862</v>
      </c>
      <c r="F591" s="17">
        <v>115.98098337756463</v>
      </c>
      <c r="G591" s="17">
        <v>1.1900281032453828</v>
      </c>
      <c r="H591" s="17">
        <v>9.841168220862837</v>
      </c>
      <c r="I591" s="17">
        <v>111.84249610949249</v>
      </c>
      <c r="J591" s="17">
        <v>22.47452131701721</v>
      </c>
      <c r="K591" s="17">
        <v>-1</v>
      </c>
      <c r="L591" s="17">
        <v>-1</v>
      </c>
      <c r="M591" s="17">
        <v>-1</v>
      </c>
      <c r="N591" s="17">
        <v>0.16666666666666666</v>
      </c>
      <c r="O591" s="17">
        <v>-1</v>
      </c>
      <c r="P591" s="17">
        <v>-1</v>
      </c>
      <c r="Q591" s="17">
        <v>6.7453528569444874</v>
      </c>
      <c r="R591" s="17">
        <v>-1</v>
      </c>
      <c r="S591" s="17">
        <v>2.2706895910130251</v>
      </c>
      <c r="T591" s="17">
        <v>0.23870050883882343</v>
      </c>
      <c r="U591" s="17">
        <v>1.3326636023406138</v>
      </c>
      <c r="V591" s="17">
        <v>1.774074728146726</v>
      </c>
      <c r="W591" s="17">
        <v>5.3117366884921067</v>
      </c>
      <c r="X591" s="17">
        <v>7.2823193147652665</v>
      </c>
      <c r="Y591" s="17">
        <v>0</v>
      </c>
      <c r="Z591" s="17">
        <v>68.978602429127136</v>
      </c>
      <c r="AA591" s="17">
        <v>2.543430592286267</v>
      </c>
      <c r="AB591" s="17">
        <v>4.4439857671473595</v>
      </c>
      <c r="AC591" s="17">
        <v>56.558005900223833</v>
      </c>
      <c r="AD591" s="17">
        <v>1.6658295029257673</v>
      </c>
      <c r="AE591" s="17">
        <v>0.16658295029257672</v>
      </c>
      <c r="AF591" s="17">
        <v>106.42968368214717</v>
      </c>
      <c r="AG591" s="17">
        <v>105.88166743505114</v>
      </c>
      <c r="AH591" s="17">
        <v>-1</v>
      </c>
      <c r="AI591" s="17">
        <v>-1</v>
      </c>
      <c r="AJ591" s="17">
        <v>-1</v>
      </c>
      <c r="AK591" s="17">
        <v>-1</v>
      </c>
      <c r="AL591" s="17">
        <v>-1</v>
      </c>
      <c r="AM591" s="17">
        <v>-1</v>
      </c>
      <c r="AN591" s="17">
        <v>-1</v>
      </c>
      <c r="AO591" s="17">
        <v>-1</v>
      </c>
      <c r="AP591" s="17">
        <v>-1</v>
      </c>
      <c r="AQ591" s="17">
        <v>-1</v>
      </c>
      <c r="AR591" s="17">
        <v>0.83291475146288363</v>
      </c>
      <c r="AS591" s="17">
        <v>9.9949770175546035</v>
      </c>
      <c r="AT591" s="17">
        <v>16.993470122820984</v>
      </c>
      <c r="AU591" s="17">
        <v>-1</v>
      </c>
      <c r="AV591" s="17">
        <v>-1</v>
      </c>
      <c r="AW591" s="17">
        <v>-1</v>
      </c>
      <c r="AX591" s="17">
        <v>-1</v>
      </c>
      <c r="AY591" s="17">
        <v>0.16658295029257672</v>
      </c>
      <c r="AZ591" s="17">
        <v>-1.0798198284304863</v>
      </c>
      <c r="BA591" s="17">
        <v>1.5926403412509993</v>
      </c>
      <c r="BB591" s="17">
        <v>-0.43304869766142762</v>
      </c>
      <c r="BC591" s="17">
        <v>0.61253587714860691</v>
      </c>
      <c r="BD591" s="17">
        <v>-14.637211305024685</v>
      </c>
      <c r="BE591" s="17">
        <v>21.688493356306754</v>
      </c>
      <c r="BF591" s="17">
        <v>-1</v>
      </c>
      <c r="BG591" s="22">
        <v>1926.7257896544991</v>
      </c>
    </row>
    <row r="592" spans="1:59" x14ac:dyDescent="0.25">
      <c r="A592">
        <v>1721</v>
      </c>
      <c r="B592" t="s">
        <v>610</v>
      </c>
      <c r="C592" s="49">
        <v>0</v>
      </c>
      <c r="D592" s="22">
        <v>1516.6605078125001</v>
      </c>
      <c r="E592" s="17">
        <v>125.40653314841576</v>
      </c>
      <c r="F592" s="17">
        <v>104.83586387780556</v>
      </c>
      <c r="G592" s="17">
        <v>1.1089365383684213</v>
      </c>
      <c r="H592" s="17">
        <v>9.2268897408520907</v>
      </c>
      <c r="I592" s="17">
        <v>105.90717229715582</v>
      </c>
      <c r="J592" s="17">
        <v>20.875396845962001</v>
      </c>
      <c r="K592" s="17">
        <v>-1</v>
      </c>
      <c r="L592" s="17">
        <v>-1</v>
      </c>
      <c r="M592" s="17">
        <v>-1</v>
      </c>
      <c r="N592" s="17">
        <v>0.16666666666666666</v>
      </c>
      <c r="O592" s="17">
        <v>-1</v>
      </c>
      <c r="P592" s="17">
        <v>-1</v>
      </c>
      <c r="Q592" s="17">
        <v>6.3620379318079454</v>
      </c>
      <c r="R592" s="17">
        <v>-1</v>
      </c>
      <c r="S592" s="17">
        <v>2.0758967087701756</v>
      </c>
      <c r="T592" s="17">
        <v>0.21822669208331122</v>
      </c>
      <c r="U592" s="17">
        <v>1.2144579661892734</v>
      </c>
      <c r="V592" s="17">
        <v>1.6035961352697268</v>
      </c>
      <c r="W592" s="17">
        <v>4.8678355705344662</v>
      </c>
      <c r="X592" s="17">
        <v>6.6219527611270594</v>
      </c>
      <c r="Y592" s="17">
        <v>0</v>
      </c>
      <c r="Z592" s="17">
        <v>65.139347783720766</v>
      </c>
      <c r="AA592" s="17">
        <v>2.3298207100187436</v>
      </c>
      <c r="AB592" s="17">
        <v>4.1031822926578059</v>
      </c>
      <c r="AC592" s="17">
        <v>52.639666240549978</v>
      </c>
      <c r="AD592" s="17">
        <v>1.5180724577365916</v>
      </c>
      <c r="AE592" s="17">
        <v>0.15180724577365917</v>
      </c>
      <c r="AF592" s="17">
        <v>100.59562777480105</v>
      </c>
      <c r="AG592" s="17">
        <v>95.707035335616254</v>
      </c>
      <c r="AH592" s="17">
        <v>-1</v>
      </c>
      <c r="AI592" s="17">
        <v>-1</v>
      </c>
      <c r="AJ592" s="17">
        <v>-1</v>
      </c>
      <c r="AK592" s="17">
        <v>-1</v>
      </c>
      <c r="AL592" s="17">
        <v>-1</v>
      </c>
      <c r="AM592" s="17">
        <v>-1</v>
      </c>
      <c r="AN592" s="17">
        <v>-1</v>
      </c>
      <c r="AO592" s="17">
        <v>-1</v>
      </c>
      <c r="AP592" s="17">
        <v>-1</v>
      </c>
      <c r="AQ592" s="17">
        <v>-1</v>
      </c>
      <c r="AR592" s="17">
        <v>0.7590362288682958</v>
      </c>
      <c r="AS592" s="17">
        <v>9.1084347464195474</v>
      </c>
      <c r="AT592" s="17">
        <v>15.840965170345415</v>
      </c>
      <c r="AU592" s="17">
        <v>-1</v>
      </c>
      <c r="AV592" s="17">
        <v>-1</v>
      </c>
      <c r="AW592" s="17">
        <v>-1</v>
      </c>
      <c r="AX592" s="17">
        <v>-1</v>
      </c>
      <c r="AY592" s="17">
        <v>0.15180724577365917</v>
      </c>
      <c r="AZ592" s="17">
        <v>-0.95141564059701689</v>
      </c>
      <c r="BA592" s="17">
        <v>1.4642361534175301</v>
      </c>
      <c r="BB592" s="17">
        <v>-0.38281130229710797</v>
      </c>
      <c r="BC592" s="17">
        <v>0.56229848178428721</v>
      </c>
      <c r="BD592" s="17">
        <v>-12.891863457586926</v>
      </c>
      <c r="BE592" s="17">
        <v>19.943145508868994</v>
      </c>
      <c r="BF592" s="17">
        <v>-1</v>
      </c>
      <c r="BG592" s="22">
        <v>906.30267858322838</v>
      </c>
    </row>
    <row r="593" spans="1:59" x14ac:dyDescent="0.25">
      <c r="A593">
        <v>1723</v>
      </c>
      <c r="B593" t="s">
        <v>611</v>
      </c>
      <c r="C593" s="49">
        <v>0</v>
      </c>
      <c r="D593" s="22">
        <v>1535.1724414062501</v>
      </c>
      <c r="E593" s="17">
        <v>73.783368487819686</v>
      </c>
      <c r="F593" s="17">
        <v>18.274874438142717</v>
      </c>
      <c r="G593" s="17">
        <v>0.47912130030729982</v>
      </c>
      <c r="H593" s="17">
        <v>4.4559626079153887</v>
      </c>
      <c r="I593" s="17">
        <v>59.809191754931945</v>
      </c>
      <c r="J593" s="17">
        <v>8.4554495807299759</v>
      </c>
      <c r="K593" s="17">
        <v>-1</v>
      </c>
      <c r="L593" s="17">
        <v>-1</v>
      </c>
      <c r="M593" s="17">
        <v>-1</v>
      </c>
      <c r="N593" s="17">
        <v>0.16666666666666666</v>
      </c>
      <c r="O593" s="17">
        <v>-1</v>
      </c>
      <c r="P593" s="17">
        <v>-1</v>
      </c>
      <c r="Q593" s="17">
        <v>3.3849393742261591</v>
      </c>
      <c r="R593" s="17">
        <v>-1</v>
      </c>
      <c r="S593" s="17">
        <v>0.56299551259104963</v>
      </c>
      <c r="T593" s="17">
        <v>5.9212350783355128E-2</v>
      </c>
      <c r="U593" s="17">
        <v>0.29638823864386632</v>
      </c>
      <c r="V593" s="17">
        <v>0.27953714442323918</v>
      </c>
      <c r="W593" s="17">
        <v>1.4201811972801974</v>
      </c>
      <c r="X593" s="17">
        <v>1.4930726017874356</v>
      </c>
      <c r="Y593" s="17">
        <v>0</v>
      </c>
      <c r="Z593" s="17">
        <v>35.320943340019475</v>
      </c>
      <c r="AA593" s="17">
        <v>0.67077319926154866</v>
      </c>
      <c r="AB593" s="17">
        <v>1.4562581428603638</v>
      </c>
      <c r="AC593" s="17">
        <v>22.207030869581281</v>
      </c>
      <c r="AD593" s="17">
        <v>0.3704852983048329</v>
      </c>
      <c r="AE593" s="17">
        <v>3.704852983048329E-2</v>
      </c>
      <c r="AF593" s="17">
        <v>55.28416639503687</v>
      </c>
      <c r="AG593" s="17">
        <v>16.68354691714957</v>
      </c>
      <c r="AH593" s="17">
        <v>-1</v>
      </c>
      <c r="AI593" s="17">
        <v>-1</v>
      </c>
      <c r="AJ593" s="17">
        <v>-1</v>
      </c>
      <c r="AK593" s="17">
        <v>-1</v>
      </c>
      <c r="AL593" s="17">
        <v>-1</v>
      </c>
      <c r="AM593" s="17">
        <v>-1</v>
      </c>
      <c r="AN593" s="17">
        <v>-1</v>
      </c>
      <c r="AO593" s="17">
        <v>-1</v>
      </c>
      <c r="AP593" s="17">
        <v>-1</v>
      </c>
      <c r="AQ593" s="17">
        <v>-1</v>
      </c>
      <c r="AR593" s="17">
        <v>0.18524264915241645</v>
      </c>
      <c r="AS593" s="17">
        <v>2.2229117898289976</v>
      </c>
      <c r="AT593" s="17">
        <v>6.8897853267776963</v>
      </c>
      <c r="AU593" s="17">
        <v>-1</v>
      </c>
      <c r="AV593" s="17">
        <v>-1</v>
      </c>
      <c r="AW593" s="17">
        <v>-1</v>
      </c>
      <c r="AX593" s="17">
        <v>-1</v>
      </c>
      <c r="AY593" s="17">
        <v>3.704852983048329E-2</v>
      </c>
      <c r="AZ593" s="17">
        <v>4.5863351997157159E-2</v>
      </c>
      <c r="BA593" s="17">
        <v>0.46695716082335581</v>
      </c>
      <c r="BB593" s="17">
        <v>7.3683319096901206E-3</v>
      </c>
      <c r="BC593" s="17">
        <v>0.17211884757748933</v>
      </c>
      <c r="BD593" s="17">
        <v>0.66375939543533624</v>
      </c>
      <c r="BE593" s="17">
        <v>6.387522655846718</v>
      </c>
      <c r="BF593" s="17">
        <v>-1</v>
      </c>
      <c r="BG593" s="22">
        <v>527.18965246556968</v>
      </c>
    </row>
    <row r="594" spans="1:59" x14ac:dyDescent="0.25">
      <c r="A594">
        <v>1726</v>
      </c>
      <c r="B594" t="s">
        <v>612</v>
      </c>
      <c r="C594" s="49">
        <v>0</v>
      </c>
      <c r="D594" s="22">
        <v>1580.670615234375</v>
      </c>
      <c r="E594" s="17">
        <v>83.978057632087115</v>
      </c>
      <c r="F594" s="17">
        <v>35.36918442784318</v>
      </c>
      <c r="G594" s="17">
        <v>0.60349900191800532</v>
      </c>
      <c r="H594" s="17">
        <v>5.3981388454633787</v>
      </c>
      <c r="I594" s="17">
        <v>68.91275185040935</v>
      </c>
      <c r="J594" s="17">
        <v>10.90817603385814</v>
      </c>
      <c r="K594" s="17">
        <v>-1</v>
      </c>
      <c r="L594" s="17">
        <v>-1</v>
      </c>
      <c r="M594" s="17">
        <v>-1</v>
      </c>
      <c r="N594" s="17">
        <v>0.16666666666666666</v>
      </c>
      <c r="O594" s="17">
        <v>-1</v>
      </c>
      <c r="P594" s="17">
        <v>-1</v>
      </c>
      <c r="Q594" s="17">
        <v>3.9728652510285141</v>
      </c>
      <c r="R594" s="17">
        <v>-1</v>
      </c>
      <c r="S594" s="17">
        <v>0.86176753678679519</v>
      </c>
      <c r="T594" s="17">
        <v>9.0614954434093467E-2</v>
      </c>
      <c r="U594" s="17">
        <v>0.4776912553539554</v>
      </c>
      <c r="V594" s="17">
        <v>0.54101607368105142</v>
      </c>
      <c r="W594" s="17">
        <v>2.1010337727332038</v>
      </c>
      <c r="X594" s="17">
        <v>2.5059384194187055</v>
      </c>
      <c r="Y594" s="17">
        <v>0</v>
      </c>
      <c r="Z594" s="17">
        <v>41.209566520721381</v>
      </c>
      <c r="AA594" s="17">
        <v>0.99840661265145525</v>
      </c>
      <c r="AB594" s="17">
        <v>1.9789802400633008</v>
      </c>
      <c r="AC594" s="17">
        <v>28.216954117945761</v>
      </c>
      <c r="AD594" s="17">
        <v>0.59711406919244425</v>
      </c>
      <c r="AE594" s="17">
        <v>5.9711406919244425E-2</v>
      </c>
      <c r="AF594" s="17">
        <v>64.232402452943091</v>
      </c>
      <c r="AG594" s="17">
        <v>32.289329801994974</v>
      </c>
      <c r="AH594" s="17">
        <v>-1</v>
      </c>
      <c r="AI594" s="17">
        <v>-1</v>
      </c>
      <c r="AJ594" s="17">
        <v>-1</v>
      </c>
      <c r="AK594" s="17">
        <v>-1</v>
      </c>
      <c r="AL594" s="17">
        <v>-1</v>
      </c>
      <c r="AM594" s="17">
        <v>-1</v>
      </c>
      <c r="AN594" s="17">
        <v>-1</v>
      </c>
      <c r="AO594" s="17">
        <v>-1</v>
      </c>
      <c r="AP594" s="17">
        <v>-1</v>
      </c>
      <c r="AQ594" s="17">
        <v>-1</v>
      </c>
      <c r="AR594" s="17">
        <v>0.29855703459622213</v>
      </c>
      <c r="AS594" s="17">
        <v>3.5826844151546653</v>
      </c>
      <c r="AT594" s="17">
        <v>8.6574897397010648</v>
      </c>
      <c r="AU594" s="17">
        <v>-1</v>
      </c>
      <c r="AV594" s="17">
        <v>-1</v>
      </c>
      <c r="AW594" s="17">
        <v>-1</v>
      </c>
      <c r="AX594" s="17">
        <v>-1</v>
      </c>
      <c r="AY594" s="17">
        <v>5.9711406919244425E-2</v>
      </c>
      <c r="AZ594" s="17">
        <v>-0.15108213529425302</v>
      </c>
      <c r="BA594" s="17">
        <v>0.66390264811476607</v>
      </c>
      <c r="BB594" s="17">
        <v>-6.9685450192097778E-2</v>
      </c>
      <c r="BC594" s="17">
        <v>0.24917262967927717</v>
      </c>
      <c r="BD594" s="17">
        <v>-2.0132434975890448</v>
      </c>
      <c r="BE594" s="17">
        <v>9.064525548871103</v>
      </c>
      <c r="BF594" s="17">
        <v>-1</v>
      </c>
      <c r="BG594" s="22">
        <v>1019.1307232911257</v>
      </c>
    </row>
    <row r="595" spans="1:59" x14ac:dyDescent="0.25">
      <c r="A595">
        <v>1727</v>
      </c>
      <c r="B595" t="s">
        <v>2936</v>
      </c>
      <c r="C595" s="49">
        <v>0</v>
      </c>
      <c r="D595" s="22">
        <v>1509.1209472656251</v>
      </c>
      <c r="E595" s="17">
        <v>100.40008572744374</v>
      </c>
      <c r="F595" s="17">
        <v>62.905407940793488</v>
      </c>
      <c r="G595" s="17">
        <v>0.80385176220157106</v>
      </c>
      <c r="H595" s="17">
        <v>6.9158354053914248</v>
      </c>
      <c r="I595" s="17">
        <v>83.577144019714638</v>
      </c>
      <c r="J595" s="17">
        <v>14.859129530674096</v>
      </c>
      <c r="K595" s="17">
        <v>-1</v>
      </c>
      <c r="L595" s="17">
        <v>-1</v>
      </c>
      <c r="M595" s="17">
        <v>-1</v>
      </c>
      <c r="N595" s="17">
        <v>0.16666666666666666</v>
      </c>
      <c r="O595" s="17">
        <v>-1</v>
      </c>
      <c r="P595" s="17">
        <v>-1</v>
      </c>
      <c r="Q595" s="17">
        <v>4.9199206374366913</v>
      </c>
      <c r="R595" s="17">
        <v>-1</v>
      </c>
      <c r="S595" s="17">
        <v>1.3430419048442099</v>
      </c>
      <c r="T595" s="17">
        <v>0.14119957080856649</v>
      </c>
      <c r="U595" s="17">
        <v>0.76974167416051498</v>
      </c>
      <c r="V595" s="17">
        <v>0.96221717769216464</v>
      </c>
      <c r="W595" s="17">
        <v>3.197779339435681</v>
      </c>
      <c r="X595" s="17">
        <v>4.1375046867746965</v>
      </c>
      <c r="Y595" s="17">
        <v>0</v>
      </c>
      <c r="Z595" s="17">
        <v>50.695204969131744</v>
      </c>
      <c r="AA595" s="17">
        <v>1.5261721034405573</v>
      </c>
      <c r="AB595" s="17">
        <v>2.8210026739849177</v>
      </c>
      <c r="AC595" s="17">
        <v>37.897987746232062</v>
      </c>
      <c r="AD595" s="17">
        <v>0.96217709270064367</v>
      </c>
      <c r="AE595" s="17">
        <v>9.6217709270064372E-2</v>
      </c>
      <c r="AF595" s="17">
        <v>78.646592220509376</v>
      </c>
      <c r="AG595" s="17">
        <v>57.427772118215486</v>
      </c>
      <c r="AH595" s="17">
        <v>-1</v>
      </c>
      <c r="AI595" s="17">
        <v>-1</v>
      </c>
      <c r="AJ595" s="17">
        <v>-1</v>
      </c>
      <c r="AK595" s="17">
        <v>-1</v>
      </c>
      <c r="AL595" s="17">
        <v>-1</v>
      </c>
      <c r="AM595" s="17">
        <v>-1</v>
      </c>
      <c r="AN595" s="17">
        <v>-1</v>
      </c>
      <c r="AO595" s="17">
        <v>-1</v>
      </c>
      <c r="AP595" s="17">
        <v>-1</v>
      </c>
      <c r="AQ595" s="17">
        <v>-1</v>
      </c>
      <c r="AR595" s="17">
        <v>0.48108854635032183</v>
      </c>
      <c r="AS595" s="17">
        <v>5.773062556203862</v>
      </c>
      <c r="AT595" s="17">
        <v>11.504981323065021</v>
      </c>
      <c r="AU595" s="17">
        <v>-1</v>
      </c>
      <c r="AV595" s="17">
        <v>-1</v>
      </c>
      <c r="AW595" s="17">
        <v>-1</v>
      </c>
      <c r="AX595" s="17">
        <v>-1</v>
      </c>
      <c r="AY595" s="17">
        <v>9.6217709270064372E-2</v>
      </c>
      <c r="AZ595" s="17">
        <v>-0.46833009448012769</v>
      </c>
      <c r="BA595" s="17">
        <v>0.98115060730064085</v>
      </c>
      <c r="BB595" s="17">
        <v>-0.19380687818488562</v>
      </c>
      <c r="BC595" s="17">
        <v>0.37329405767206497</v>
      </c>
      <c r="BD595" s="17">
        <v>-6.3254707855900172</v>
      </c>
      <c r="BE595" s="17">
        <v>13.376752836872077</v>
      </c>
      <c r="BF595" s="17">
        <v>-1</v>
      </c>
      <c r="BG595" s="22">
        <v>443.37955566960642</v>
      </c>
    </row>
    <row r="596" spans="1:59" x14ac:dyDescent="0.25">
      <c r="A596">
        <v>1729</v>
      </c>
      <c r="B596" t="s">
        <v>613</v>
      </c>
      <c r="C596" s="49">
        <v>0</v>
      </c>
      <c r="D596" s="22">
        <v>1514.4881835937501</v>
      </c>
      <c r="E596" s="17">
        <v>69.699035737319548</v>
      </c>
      <c r="F596" s="17">
        <v>11.42632328075946</v>
      </c>
      <c r="G596" s="17">
        <v>0.42929144155126409</v>
      </c>
      <c r="H596" s="17">
        <v>4.0784953591053448</v>
      </c>
      <c r="I596" s="17">
        <v>56.162001721186556</v>
      </c>
      <c r="J596" s="17">
        <v>7.4728054962693466</v>
      </c>
      <c r="K596" s="17">
        <v>-1</v>
      </c>
      <c r="L596" s="17">
        <v>-1</v>
      </c>
      <c r="M596" s="17">
        <v>-1</v>
      </c>
      <c r="N596" s="17">
        <v>0.16666666666666666</v>
      </c>
      <c r="O596" s="17">
        <v>-1</v>
      </c>
      <c r="P596" s="17">
        <v>-1</v>
      </c>
      <c r="Q596" s="17">
        <v>3.1493966441331449</v>
      </c>
      <c r="R596" s="17">
        <v>-1</v>
      </c>
      <c r="S596" s="17">
        <v>0.44329746725711427</v>
      </c>
      <c r="T596" s="17">
        <v>4.6631419601769586E-2</v>
      </c>
      <c r="U596" s="17">
        <v>0.22375219860042067</v>
      </c>
      <c r="V596" s="17">
        <v>0.17477995769391969</v>
      </c>
      <c r="W596" s="17">
        <v>1.1474089299915216</v>
      </c>
      <c r="X596" s="17">
        <v>1.0872847477124834</v>
      </c>
      <c r="Y596" s="17">
        <v>0</v>
      </c>
      <c r="Z596" s="17">
        <v>32.961764342804123</v>
      </c>
      <c r="AA596" s="17">
        <v>0.53951231807823108</v>
      </c>
      <c r="AB596" s="17">
        <v>1.246838223252851</v>
      </c>
      <c r="AC596" s="17">
        <v>19.799255016495078</v>
      </c>
      <c r="AD596" s="17">
        <v>0.27969024825052585</v>
      </c>
      <c r="AE596" s="17">
        <v>2.7969024825052584E-2</v>
      </c>
      <c r="AF596" s="17">
        <v>51.69920435516304</v>
      </c>
      <c r="AG596" s="17">
        <v>10.431349402170932</v>
      </c>
      <c r="AH596" s="17">
        <v>-1</v>
      </c>
      <c r="AI596" s="17">
        <v>-1</v>
      </c>
      <c r="AJ596" s="17">
        <v>-1</v>
      </c>
      <c r="AK596" s="17">
        <v>-1</v>
      </c>
      <c r="AL596" s="17">
        <v>-1</v>
      </c>
      <c r="AM596" s="17">
        <v>-1</v>
      </c>
      <c r="AN596" s="17">
        <v>-1</v>
      </c>
      <c r="AO596" s="17">
        <v>-1</v>
      </c>
      <c r="AP596" s="17">
        <v>-1</v>
      </c>
      <c r="AQ596" s="17">
        <v>-1</v>
      </c>
      <c r="AR596" s="17">
        <v>0.13984512412526293</v>
      </c>
      <c r="AS596" s="17">
        <v>1.678141489503155</v>
      </c>
      <c r="AT596" s="17">
        <v>6.1815839363541016</v>
      </c>
      <c r="AU596" s="17">
        <v>-1</v>
      </c>
      <c r="AV596" s="17">
        <v>-1</v>
      </c>
      <c r="AW596" s="17">
        <v>-1</v>
      </c>
      <c r="AX596" s="17">
        <v>-1</v>
      </c>
      <c r="AY596" s="17">
        <v>2.7969024825052584E-2</v>
      </c>
      <c r="AZ596" s="17">
        <v>0.12476628787135502</v>
      </c>
      <c r="BA596" s="17">
        <v>0.38805422494915787</v>
      </c>
      <c r="BB596" s="17">
        <v>3.8238648928154526E-2</v>
      </c>
      <c r="BC596" s="17">
        <v>0.14124853055902492</v>
      </c>
      <c r="BD596" s="17">
        <v>1.7362561076387926</v>
      </c>
      <c r="BE596" s="17">
        <v>5.3150259436432599</v>
      </c>
      <c r="BF596" s="17">
        <v>-1</v>
      </c>
      <c r="BG596" s="22">
        <v>282.10592327340646</v>
      </c>
    </row>
    <row r="597" spans="1:59" x14ac:dyDescent="0.25">
      <c r="A597">
        <v>1730</v>
      </c>
      <c r="B597" t="s">
        <v>614</v>
      </c>
      <c r="C597" s="49">
        <v>0</v>
      </c>
      <c r="D597" s="22">
        <v>1683.3991992187503</v>
      </c>
      <c r="E597" s="17">
        <v>131.16956239342016</v>
      </c>
      <c r="F597" s="17">
        <v>114.49922947921876</v>
      </c>
      <c r="G597" s="17">
        <v>1.1792469050373238</v>
      </c>
      <c r="H597" s="17">
        <v>9.7594993314044896</v>
      </c>
      <c r="I597" s="17">
        <v>111.05338934423392</v>
      </c>
      <c r="J597" s="17">
        <v>22.261916246342324</v>
      </c>
      <c r="K597" s="17">
        <v>-1</v>
      </c>
      <c r="L597" s="17">
        <v>-1</v>
      </c>
      <c r="M597" s="17">
        <v>-1</v>
      </c>
      <c r="N597" s="17">
        <v>0.16666666666666666</v>
      </c>
      <c r="O597" s="17">
        <v>-1</v>
      </c>
      <c r="P597" s="17">
        <v>-1</v>
      </c>
      <c r="Q597" s="17">
        <v>6.6943907847453055</v>
      </c>
      <c r="R597" s="17">
        <v>-1</v>
      </c>
      <c r="S597" s="17">
        <v>2.2447916979810474</v>
      </c>
      <c r="T597" s="17">
        <v>0.23597849605177751</v>
      </c>
      <c r="U597" s="17">
        <v>1.316948054187228</v>
      </c>
      <c r="V597" s="17">
        <v>1.7514094422711035</v>
      </c>
      <c r="W597" s="17">
        <v>5.2527196261781457</v>
      </c>
      <c r="X597" s="17">
        <v>7.1945229734867553</v>
      </c>
      <c r="Y597" s="17">
        <v>0</v>
      </c>
      <c r="Z597" s="17">
        <v>68.468169989376591</v>
      </c>
      <c r="AA597" s="17">
        <v>2.5150309617769713</v>
      </c>
      <c r="AB597" s="17">
        <v>4.3986756314502378</v>
      </c>
      <c r="AC597" s="17">
        <v>56.037059035016107</v>
      </c>
      <c r="AD597" s="17">
        <v>1.6461850677340348</v>
      </c>
      <c r="AE597" s="17">
        <v>0.16461850677340351</v>
      </c>
      <c r="AF597" s="17">
        <v>105.6540405780903</v>
      </c>
      <c r="AG597" s="17">
        <v>104.52894073006617</v>
      </c>
      <c r="AH597" s="17">
        <v>-1</v>
      </c>
      <c r="AI597" s="17">
        <v>-1</v>
      </c>
      <c r="AJ597" s="17">
        <v>-1</v>
      </c>
      <c r="AK597" s="17">
        <v>-1</v>
      </c>
      <c r="AL597" s="17">
        <v>-1</v>
      </c>
      <c r="AM597" s="17">
        <v>-1</v>
      </c>
      <c r="AN597" s="17">
        <v>-1</v>
      </c>
      <c r="AO597" s="17">
        <v>-1</v>
      </c>
      <c r="AP597" s="17">
        <v>-1</v>
      </c>
      <c r="AQ597" s="17">
        <v>-1</v>
      </c>
      <c r="AR597" s="17">
        <v>0.82309253386701742</v>
      </c>
      <c r="AS597" s="17">
        <v>9.8771104064042099</v>
      </c>
      <c r="AT597" s="17">
        <v>16.840243528325473</v>
      </c>
      <c r="AU597" s="17">
        <v>-1</v>
      </c>
      <c r="AV597" s="17">
        <v>-1</v>
      </c>
      <c r="AW597" s="17">
        <v>-1</v>
      </c>
      <c r="AX597" s="17">
        <v>-1</v>
      </c>
      <c r="AY597" s="17">
        <v>0.16461850677340351</v>
      </c>
      <c r="AZ597" s="17">
        <v>-1.0627483734415746</v>
      </c>
      <c r="BA597" s="17">
        <v>1.5755688862620876</v>
      </c>
      <c r="BB597" s="17">
        <v>-0.42636958969623862</v>
      </c>
      <c r="BC597" s="17">
        <v>0.60585676918341791</v>
      </c>
      <c r="BD597" s="17">
        <v>-14.405165701837891</v>
      </c>
      <c r="BE597" s="17">
        <v>21.45644775311996</v>
      </c>
      <c r="BF597" s="17">
        <v>-1</v>
      </c>
      <c r="BG597" s="22">
        <v>4802.7568725078227</v>
      </c>
    </row>
    <row r="598" spans="1:59" x14ac:dyDescent="0.25">
      <c r="A598">
        <v>1731</v>
      </c>
      <c r="B598" t="s">
        <v>615</v>
      </c>
      <c r="C598" s="49">
        <v>0</v>
      </c>
      <c r="D598" s="22">
        <v>1594.2927832031248</v>
      </c>
      <c r="E598" s="17">
        <v>124.82060829201782</v>
      </c>
      <c r="F598" s="17">
        <v>103.85339339889262</v>
      </c>
      <c r="G598" s="17">
        <v>1.1017881117784516</v>
      </c>
      <c r="H598" s="17">
        <v>9.1727395388327118</v>
      </c>
      <c r="I598" s="17">
        <v>105.38395848787044</v>
      </c>
      <c r="J598" s="17">
        <v>20.734429978361074</v>
      </c>
      <c r="K598" s="17">
        <v>-1</v>
      </c>
      <c r="L598" s="17">
        <v>-1</v>
      </c>
      <c r="M598" s="17">
        <v>-1</v>
      </c>
      <c r="N598" s="17">
        <v>0.16666666666666666</v>
      </c>
      <c r="O598" s="17">
        <v>-1</v>
      </c>
      <c r="P598" s="17">
        <v>-1</v>
      </c>
      <c r="Q598" s="17">
        <v>6.328247751444108</v>
      </c>
      <c r="R598" s="17">
        <v>-1</v>
      </c>
      <c r="S598" s="17">
        <v>2.0587252234119342</v>
      </c>
      <c r="T598" s="17">
        <v>0.21642187334149346</v>
      </c>
      <c r="U598" s="17">
        <v>1.2040378403250038</v>
      </c>
      <c r="V598" s="17">
        <v>1.5885680160295614</v>
      </c>
      <c r="W598" s="17">
        <v>4.8287045640020327</v>
      </c>
      <c r="X598" s="17">
        <v>6.5637397788234564</v>
      </c>
      <c r="Y598" s="17">
        <v>0</v>
      </c>
      <c r="Z598" s="17">
        <v>64.800907774152208</v>
      </c>
      <c r="AA598" s="17">
        <v>2.3109904585049352</v>
      </c>
      <c r="AB598" s="17">
        <v>4.0731396042142967</v>
      </c>
      <c r="AC598" s="17">
        <v>52.294254686903862</v>
      </c>
      <c r="AD598" s="17">
        <v>1.5050473004062543</v>
      </c>
      <c r="AE598" s="17">
        <v>0.15050473004062548</v>
      </c>
      <c r="AF598" s="17">
        <v>100.0813409875289</v>
      </c>
      <c r="AG598" s="17">
        <v>94.810115776188383</v>
      </c>
      <c r="AH598" s="17">
        <v>-1</v>
      </c>
      <c r="AI598" s="17">
        <v>-1</v>
      </c>
      <c r="AJ598" s="17">
        <v>-1</v>
      </c>
      <c r="AK598" s="17">
        <v>-1</v>
      </c>
      <c r="AL598" s="17">
        <v>-1</v>
      </c>
      <c r="AM598" s="17">
        <v>-1</v>
      </c>
      <c r="AN598" s="17">
        <v>-1</v>
      </c>
      <c r="AO598" s="17">
        <v>-1</v>
      </c>
      <c r="AP598" s="17">
        <v>-1</v>
      </c>
      <c r="AQ598" s="17">
        <v>-1</v>
      </c>
      <c r="AR598" s="17">
        <v>0.75252365020312717</v>
      </c>
      <c r="AS598" s="17">
        <v>9.0302838024375269</v>
      </c>
      <c r="AT598" s="17">
        <v>15.739368943168785</v>
      </c>
      <c r="AU598" s="17">
        <v>-1</v>
      </c>
      <c r="AV598" s="17">
        <v>-1</v>
      </c>
      <c r="AW598" s="17">
        <v>-1</v>
      </c>
      <c r="AX598" s="17">
        <v>-1</v>
      </c>
      <c r="AY598" s="17">
        <v>0.15050473004062548</v>
      </c>
      <c r="AZ598" s="17">
        <v>-0.94009648660159328</v>
      </c>
      <c r="BA598" s="17">
        <v>1.4529169994221063</v>
      </c>
      <c r="BB598" s="17">
        <v>-0.37838274880479333</v>
      </c>
      <c r="BC598" s="17">
        <v>0.55786992829197257</v>
      </c>
      <c r="BD598" s="17">
        <v>-12.738006629440854</v>
      </c>
      <c r="BE598" s="17">
        <v>19.789288680722926</v>
      </c>
      <c r="BF598" s="17">
        <v>-1</v>
      </c>
      <c r="BG598" s="22">
        <v>1035.5407307576161</v>
      </c>
    </row>
    <row r="599" spans="1:59" x14ac:dyDescent="0.25">
      <c r="A599">
        <v>1732</v>
      </c>
      <c r="B599" t="s">
        <v>616</v>
      </c>
      <c r="C599" s="49">
        <v>0</v>
      </c>
      <c r="D599" s="22">
        <v>1645.5607031249999</v>
      </c>
      <c r="E599" s="17">
        <v>149.73383733296669</v>
      </c>
      <c r="F599" s="17">
        <v>145.62754208000871</v>
      </c>
      <c r="G599" s="17">
        <v>1.4057356009038748</v>
      </c>
      <c r="H599" s="17">
        <v>11.475178786445417</v>
      </c>
      <c r="I599" s="17">
        <v>127.63074547050266</v>
      </c>
      <c r="J599" s="17">
        <v>26.728270009857884</v>
      </c>
      <c r="K599" s="17">
        <v>-1</v>
      </c>
      <c r="L599" s="17">
        <v>-1</v>
      </c>
      <c r="M599" s="17">
        <v>-1</v>
      </c>
      <c r="N599" s="17">
        <v>0.16666666666666666</v>
      </c>
      <c r="O599" s="17">
        <v>-1</v>
      </c>
      <c r="P599" s="17">
        <v>-1</v>
      </c>
      <c r="Q599" s="17">
        <v>7.7649891587202653</v>
      </c>
      <c r="R599" s="17">
        <v>-1</v>
      </c>
      <c r="S599" s="17">
        <v>2.7888481103860805</v>
      </c>
      <c r="T599" s="17">
        <v>0.29316185493013253</v>
      </c>
      <c r="U599" s="17">
        <v>1.6470963306030806</v>
      </c>
      <c r="V599" s="17">
        <v>2.2275560579204696</v>
      </c>
      <c r="W599" s="17">
        <v>6.4925352032048655</v>
      </c>
      <c r="X599" s="17">
        <v>9.038926392687495</v>
      </c>
      <c r="Y599" s="17">
        <v>0</v>
      </c>
      <c r="Z599" s="17">
        <v>79.191206091306967</v>
      </c>
      <c r="AA599" s="17">
        <v>3.1116432448471674</v>
      </c>
      <c r="AB599" s="17">
        <v>5.350539547272362</v>
      </c>
      <c r="AC599" s="17">
        <v>66.980979538070144</v>
      </c>
      <c r="AD599" s="17">
        <v>2.0588704132538509</v>
      </c>
      <c r="AE599" s="17">
        <v>0.20588704132538507</v>
      </c>
      <c r="AF599" s="17">
        <v>121.94855550171056</v>
      </c>
      <c r="AG599" s="17">
        <v>132.94668255832451</v>
      </c>
      <c r="AH599" s="17">
        <v>-1</v>
      </c>
      <c r="AI599" s="17">
        <v>-1</v>
      </c>
      <c r="AJ599" s="17">
        <v>-1</v>
      </c>
      <c r="AK599" s="17">
        <v>-1</v>
      </c>
      <c r="AL599" s="17">
        <v>-1</v>
      </c>
      <c r="AM599" s="17">
        <v>-1</v>
      </c>
      <c r="AN599" s="17">
        <v>-1</v>
      </c>
      <c r="AO599" s="17">
        <v>-1</v>
      </c>
      <c r="AP599" s="17">
        <v>-1</v>
      </c>
      <c r="AQ599" s="17">
        <v>-1</v>
      </c>
      <c r="AR599" s="17">
        <v>1.0294352066269254</v>
      </c>
      <c r="AS599" s="17">
        <v>12.353222479523101</v>
      </c>
      <c r="AT599" s="17">
        <v>20.059189223380034</v>
      </c>
      <c r="AU599" s="17">
        <v>-1</v>
      </c>
      <c r="AV599" s="17">
        <v>-1</v>
      </c>
      <c r="AW599" s="17">
        <v>-1</v>
      </c>
      <c r="AX599" s="17">
        <v>-1</v>
      </c>
      <c r="AY599" s="17">
        <v>0.20588704132538507</v>
      </c>
      <c r="AZ599" s="17">
        <v>-1.4213811990669243</v>
      </c>
      <c r="BA599" s="17">
        <v>1.9342017118874375</v>
      </c>
      <c r="BB599" s="17">
        <v>-0.56668260717297603</v>
      </c>
      <c r="BC599" s="17">
        <v>0.74616978666015521</v>
      </c>
      <c r="BD599" s="17">
        <v>-19.2799212747443</v>
      </c>
      <c r="BE599" s="17">
        <v>26.331203326026376</v>
      </c>
      <c r="BF599" s="17">
        <v>-1</v>
      </c>
      <c r="BG599" s="22">
        <v>2496.0083167268713</v>
      </c>
    </row>
    <row r="600" spans="1:59" x14ac:dyDescent="0.25">
      <c r="A600">
        <v>1735</v>
      </c>
      <c r="B600" t="s">
        <v>617</v>
      </c>
      <c r="C600" s="49">
        <v>0</v>
      </c>
      <c r="D600" s="22">
        <v>1549.8220898437501</v>
      </c>
      <c r="E600" s="17">
        <v>90.353366970716209</v>
      </c>
      <c r="F600" s="17">
        <v>46.059212595699492</v>
      </c>
      <c r="G600" s="17">
        <v>0.68127933551864595</v>
      </c>
      <c r="H600" s="17">
        <v>5.9873343452841574</v>
      </c>
      <c r="I600" s="17">
        <v>74.605717165011754</v>
      </c>
      <c r="J600" s="17">
        <v>12.4420030726672</v>
      </c>
      <c r="K600" s="17">
        <v>-1</v>
      </c>
      <c r="L600" s="17">
        <v>-1</v>
      </c>
      <c r="M600" s="17">
        <v>-1</v>
      </c>
      <c r="N600" s="17">
        <v>0.16666666666666666</v>
      </c>
      <c r="O600" s="17">
        <v>-1</v>
      </c>
      <c r="P600" s="17">
        <v>-1</v>
      </c>
      <c r="Q600" s="17">
        <v>4.3405281860879317</v>
      </c>
      <c r="R600" s="17">
        <v>-1</v>
      </c>
      <c r="S600" s="17">
        <v>1.0486063946491084</v>
      </c>
      <c r="T600" s="17">
        <v>0.11025275893001522</v>
      </c>
      <c r="U600" s="17">
        <v>0.59107017247409221</v>
      </c>
      <c r="V600" s="17">
        <v>0.70453347337434546</v>
      </c>
      <c r="W600" s="17">
        <v>2.5268089701021204</v>
      </c>
      <c r="X600" s="17">
        <v>3.139340067526224</v>
      </c>
      <c r="Y600" s="17">
        <v>0</v>
      </c>
      <c r="Z600" s="17">
        <v>44.892051962340432</v>
      </c>
      <c r="AA600" s="17">
        <v>1.2032941114729496</v>
      </c>
      <c r="AB600" s="17">
        <v>2.305867604714293</v>
      </c>
      <c r="AC600" s="17">
        <v>31.975295276517237</v>
      </c>
      <c r="AD600" s="17">
        <v>0.73883771559261513</v>
      </c>
      <c r="AE600" s="17">
        <v>7.3883771559261527E-2</v>
      </c>
      <c r="AF600" s="17">
        <v>69.828234959155935</v>
      </c>
      <c r="AG600" s="17">
        <v>42.048498713811952</v>
      </c>
      <c r="AH600" s="17">
        <v>-1</v>
      </c>
      <c r="AI600" s="17">
        <v>-1</v>
      </c>
      <c r="AJ600" s="17">
        <v>-1</v>
      </c>
      <c r="AK600" s="17">
        <v>-1</v>
      </c>
      <c r="AL600" s="17">
        <v>-1</v>
      </c>
      <c r="AM600" s="17">
        <v>-1</v>
      </c>
      <c r="AN600" s="17">
        <v>-1</v>
      </c>
      <c r="AO600" s="17">
        <v>-1</v>
      </c>
      <c r="AP600" s="17">
        <v>-1</v>
      </c>
      <c r="AQ600" s="17">
        <v>-1</v>
      </c>
      <c r="AR600" s="17">
        <v>0.36941885779630756</v>
      </c>
      <c r="AS600" s="17">
        <v>4.4330262935556917</v>
      </c>
      <c r="AT600" s="17">
        <v>9.7629341816223985</v>
      </c>
      <c r="AU600" s="17">
        <v>-1</v>
      </c>
      <c r="AV600" s="17">
        <v>-1</v>
      </c>
      <c r="AW600" s="17">
        <v>-1</v>
      </c>
      <c r="AX600" s="17">
        <v>-1</v>
      </c>
      <c r="AY600" s="17">
        <v>7.3883771559261527E-2</v>
      </c>
      <c r="AZ600" s="17">
        <v>-0.27424316419485578</v>
      </c>
      <c r="BA600" s="17">
        <v>0.78706367701536872</v>
      </c>
      <c r="BB600" s="17">
        <v>-0.1178714899681559</v>
      </c>
      <c r="BC600" s="17">
        <v>0.29735866945533529</v>
      </c>
      <c r="BD600" s="17">
        <v>-3.6873231386570797</v>
      </c>
      <c r="BE600" s="17">
        <v>10.73860518993914</v>
      </c>
      <c r="BF600" s="17">
        <v>-1</v>
      </c>
      <c r="BG600" s="22">
        <v>2510.1867053521091</v>
      </c>
    </row>
    <row r="601" spans="1:59" x14ac:dyDescent="0.25">
      <c r="A601">
        <v>1736</v>
      </c>
      <c r="B601" t="s">
        <v>618</v>
      </c>
      <c r="C601" s="49">
        <v>0</v>
      </c>
      <c r="D601" s="22">
        <v>1612.2968359375</v>
      </c>
      <c r="E601" s="17">
        <v>102.90308558888688</v>
      </c>
      <c r="F601" s="17">
        <v>67.102402565170593</v>
      </c>
      <c r="G601" s="17">
        <v>0.83438897285043789</v>
      </c>
      <c r="H601" s="17">
        <v>7.1471584951556384</v>
      </c>
      <c r="I601" s="17">
        <v>85.812249900351731</v>
      </c>
      <c r="J601" s="17">
        <v>15.461322877176457</v>
      </c>
      <c r="K601" s="17">
        <v>-1</v>
      </c>
      <c r="L601" s="17">
        <v>-1</v>
      </c>
      <c r="M601" s="17">
        <v>-1</v>
      </c>
      <c r="N601" s="17">
        <v>0.16666666666666666</v>
      </c>
      <c r="O601" s="17">
        <v>-1</v>
      </c>
      <c r="P601" s="17">
        <v>-1</v>
      </c>
      <c r="Q601" s="17">
        <v>5.0642681861800094</v>
      </c>
      <c r="R601" s="17">
        <v>-1</v>
      </c>
      <c r="S601" s="17">
        <v>1.4163964058576659</v>
      </c>
      <c r="T601" s="17">
        <v>0.14890953738767981</v>
      </c>
      <c r="U601" s="17">
        <v>0.81425518695945598</v>
      </c>
      <c r="V601" s="17">
        <v>1.0264154788312065</v>
      </c>
      <c r="W601" s="17">
        <v>3.3649422492513614</v>
      </c>
      <c r="X601" s="17">
        <v>4.3861834807345019</v>
      </c>
      <c r="Y601" s="17">
        <v>0</v>
      </c>
      <c r="Z601" s="17">
        <v>52.140979606966155</v>
      </c>
      <c r="AA601" s="17">
        <v>1.6066126521139033</v>
      </c>
      <c r="AB601" s="17">
        <v>2.9493413921505347</v>
      </c>
      <c r="AC601" s="17">
        <v>39.373543974093984</v>
      </c>
      <c r="AD601" s="17">
        <v>1.0178189836993199</v>
      </c>
      <c r="AE601" s="17">
        <v>0.101781898369932</v>
      </c>
      <c r="AF601" s="17">
        <v>80.843562946752058</v>
      </c>
      <c r="AG601" s="17">
        <v>61.259303599530355</v>
      </c>
      <c r="AH601" s="17">
        <v>-1</v>
      </c>
      <c r="AI601" s="17">
        <v>-1</v>
      </c>
      <c r="AJ601" s="17">
        <v>-1</v>
      </c>
      <c r="AK601" s="17">
        <v>-1</v>
      </c>
      <c r="AL601" s="17">
        <v>-1</v>
      </c>
      <c r="AM601" s="17">
        <v>-1</v>
      </c>
      <c r="AN601" s="17">
        <v>-1</v>
      </c>
      <c r="AO601" s="17">
        <v>-1</v>
      </c>
      <c r="AP601" s="17">
        <v>-1</v>
      </c>
      <c r="AQ601" s="17">
        <v>-1</v>
      </c>
      <c r="AR601" s="17">
        <v>0.50890949184965995</v>
      </c>
      <c r="AS601" s="17">
        <v>6.1069139021959202</v>
      </c>
      <c r="AT601" s="17">
        <v>11.938988072854695</v>
      </c>
      <c r="AU601" s="17">
        <v>-1</v>
      </c>
      <c r="AV601" s="17">
        <v>-1</v>
      </c>
      <c r="AW601" s="17">
        <v>-1</v>
      </c>
      <c r="AX601" s="17">
        <v>-1</v>
      </c>
      <c r="AY601" s="17">
        <v>0.101781898369932</v>
      </c>
      <c r="AZ601" s="17">
        <v>-0.51668414632284043</v>
      </c>
      <c r="BA601" s="17">
        <v>1.0295046591433534</v>
      </c>
      <c r="BB601" s="17">
        <v>-0.21272512112443553</v>
      </c>
      <c r="BC601" s="17">
        <v>0.39221230061161494</v>
      </c>
      <c r="BD601" s="17">
        <v>-6.9827284788361759</v>
      </c>
      <c r="BE601" s="17">
        <v>14.034010530118239</v>
      </c>
      <c r="BF601" s="17">
        <v>-1</v>
      </c>
      <c r="BG601" s="22">
        <v>2451.7594559055442</v>
      </c>
    </row>
    <row r="602" spans="1:59" x14ac:dyDescent="0.25">
      <c r="A602">
        <v>1737</v>
      </c>
      <c r="B602" t="s">
        <v>619</v>
      </c>
      <c r="C602" s="49">
        <v>0</v>
      </c>
      <c r="D602" s="22">
        <v>1501.734853515625</v>
      </c>
      <c r="E602" s="17">
        <v>36.694714802553108</v>
      </c>
      <c r="F602" s="17">
        <v>-43.914853392165831</v>
      </c>
      <c r="G602" s="17">
        <v>2.6630651899172297E-2</v>
      </c>
      <c r="H602" s="17">
        <v>1.0282908378002427</v>
      </c>
      <c r="I602" s="17">
        <v>26.690105639978583</v>
      </c>
      <c r="J602" s="17">
        <v>-0.46765937506539768</v>
      </c>
      <c r="K602" s="17">
        <v>-1</v>
      </c>
      <c r="L602" s="17">
        <v>-1</v>
      </c>
      <c r="M602" s="17">
        <v>-1</v>
      </c>
      <c r="N602" s="17">
        <v>0.16666666666666666</v>
      </c>
      <c r="O602" s="17">
        <v>-1</v>
      </c>
      <c r="P602" s="17">
        <v>-1</v>
      </c>
      <c r="Q602" s="17">
        <v>1.2460434325494489</v>
      </c>
      <c r="R602" s="17">
        <v>-1</v>
      </c>
      <c r="S602" s="17">
        <v>-0.5239480890658047</v>
      </c>
      <c r="T602" s="17">
        <v>-5.503147510836727E-2</v>
      </c>
      <c r="U602" s="17">
        <v>-0.36319879767452024</v>
      </c>
      <c r="V602" s="17">
        <v>-0.67173280760766929</v>
      </c>
      <c r="W602" s="17">
        <v>-1.056785488447316</v>
      </c>
      <c r="X602" s="17">
        <v>-2.1917704579829662</v>
      </c>
      <c r="Y602" s="17">
        <v>0</v>
      </c>
      <c r="Z602" s="17">
        <v>13.897915845856518</v>
      </c>
      <c r="AA602" s="17">
        <v>-0.52116919672341444</v>
      </c>
      <c r="AB602" s="17">
        <v>-0.44542405288343423</v>
      </c>
      <c r="AC602" s="17">
        <v>0.3427092723935008</v>
      </c>
      <c r="AD602" s="17">
        <v>-0.45399849709315043</v>
      </c>
      <c r="AE602" s="17">
        <v>-4.5399849709315029E-2</v>
      </c>
      <c r="AF602" s="17">
        <v>22.730154835761805</v>
      </c>
      <c r="AG602" s="17">
        <v>-40.09086461348096</v>
      </c>
      <c r="AH602" s="17">
        <v>-1</v>
      </c>
      <c r="AI602" s="17">
        <v>-1</v>
      </c>
      <c r="AJ602" s="17">
        <v>-1</v>
      </c>
      <c r="AK602" s="17">
        <v>-1</v>
      </c>
      <c r="AL602" s="17">
        <v>-1</v>
      </c>
      <c r="AM602" s="17">
        <v>-1</v>
      </c>
      <c r="AN602" s="17">
        <v>-1</v>
      </c>
      <c r="AO602" s="17">
        <v>-1</v>
      </c>
      <c r="AP602" s="17">
        <v>-1</v>
      </c>
      <c r="AQ602" s="17">
        <v>-1</v>
      </c>
      <c r="AR602" s="17">
        <v>-0.22699924854657522</v>
      </c>
      <c r="AS602" s="17">
        <v>-2.7239909825589019</v>
      </c>
      <c r="AT602" s="17">
        <v>0.45881172267342674</v>
      </c>
      <c r="AU602" s="17">
        <v>-1</v>
      </c>
      <c r="AV602" s="17">
        <v>-1</v>
      </c>
      <c r="AW602" s="17">
        <v>-1</v>
      </c>
      <c r="AX602" s="17">
        <v>-1</v>
      </c>
      <c r="AY602" s="17">
        <v>-4.5399849709315029E-2</v>
      </c>
      <c r="AZ602" s="17">
        <v>0.76235827103395071</v>
      </c>
      <c r="BA602" s="17">
        <v>-0.24953775821343799</v>
      </c>
      <c r="BB602" s="17">
        <v>0.28769282234500454</v>
      </c>
      <c r="BC602" s="17">
        <v>-0.10820564285782493</v>
      </c>
      <c r="BD602" s="17">
        <v>10.402794280051468</v>
      </c>
      <c r="BE602" s="17">
        <v>-3.3515122287694243</v>
      </c>
      <c r="BF602" s="17">
        <v>-1</v>
      </c>
      <c r="BG602" s="22">
        <v>121.87785390988165</v>
      </c>
    </row>
    <row r="603" spans="1:59" x14ac:dyDescent="0.25">
      <c r="A603">
        <v>1739</v>
      </c>
      <c r="B603" t="s">
        <v>620</v>
      </c>
      <c r="C603" s="49">
        <v>0</v>
      </c>
      <c r="D603" s="22">
        <v>1509.71751953125</v>
      </c>
      <c r="E603" s="17">
        <v>85.810492840182519</v>
      </c>
      <c r="F603" s="17">
        <v>38.441785763690476</v>
      </c>
      <c r="G603" s="17">
        <v>0.62585515974765304</v>
      </c>
      <c r="H603" s="17">
        <v>5.5674894637590437</v>
      </c>
      <c r="I603" s="17">
        <v>70.549063051457125</v>
      </c>
      <c r="J603" s="17">
        <v>11.34903913865092</v>
      </c>
      <c r="K603" s="17">
        <v>-1</v>
      </c>
      <c r="L603" s="17">
        <v>-1</v>
      </c>
      <c r="M603" s="17">
        <v>-1</v>
      </c>
      <c r="N603" s="17">
        <v>0.16666666666666666</v>
      </c>
      <c r="O603" s="17">
        <v>-1</v>
      </c>
      <c r="P603" s="17">
        <v>-1</v>
      </c>
      <c r="Q603" s="17">
        <v>4.0785414576452492</v>
      </c>
      <c r="R603" s="17">
        <v>-1</v>
      </c>
      <c r="S603" s="17">
        <v>0.91547004488514827</v>
      </c>
      <c r="T603" s="17">
        <v>9.6259387112831399E-2</v>
      </c>
      <c r="U603" s="17">
        <v>0.51027940261887605</v>
      </c>
      <c r="V603" s="17">
        <v>0.58801536805546861</v>
      </c>
      <c r="W603" s="17">
        <v>2.2234130050106358</v>
      </c>
      <c r="X603" s="17">
        <v>2.6879950725484898</v>
      </c>
      <c r="Y603" s="17">
        <v>0</v>
      </c>
      <c r="Z603" s="17">
        <v>42.268011784802091</v>
      </c>
      <c r="AA603" s="17">
        <v>1.0572967851273596</v>
      </c>
      <c r="AB603" s="17">
        <v>2.0729364521075628</v>
      </c>
      <c r="AC603" s="17">
        <v>29.29720235331709</v>
      </c>
      <c r="AD603" s="17">
        <v>0.6378492532735951</v>
      </c>
      <c r="AE603" s="17">
        <v>6.3784925327359507E-2</v>
      </c>
      <c r="AF603" s="17">
        <v>65.840795074907064</v>
      </c>
      <c r="AG603" s="17">
        <v>35.094377175525082</v>
      </c>
      <c r="AH603" s="17">
        <v>-1</v>
      </c>
      <c r="AI603" s="17">
        <v>-1</v>
      </c>
      <c r="AJ603" s="17">
        <v>-1</v>
      </c>
      <c r="AK603" s="17">
        <v>-1</v>
      </c>
      <c r="AL603" s="17">
        <v>-1</v>
      </c>
      <c r="AM603" s="17">
        <v>-1</v>
      </c>
      <c r="AN603" s="17">
        <v>-1</v>
      </c>
      <c r="AO603" s="17">
        <v>-1</v>
      </c>
      <c r="AP603" s="17">
        <v>-1</v>
      </c>
      <c r="AQ603" s="17">
        <v>-1</v>
      </c>
      <c r="AR603" s="17">
        <v>0.31892462663679755</v>
      </c>
      <c r="AS603" s="17">
        <v>3.8270955196415701</v>
      </c>
      <c r="AT603" s="17">
        <v>8.9752241755340414</v>
      </c>
      <c r="AU603" s="17">
        <v>-1</v>
      </c>
      <c r="AV603" s="17">
        <v>-1</v>
      </c>
      <c r="AW603" s="17">
        <v>-1</v>
      </c>
      <c r="AX603" s="17">
        <v>-1</v>
      </c>
      <c r="AY603" s="17">
        <v>6.3784925327359507E-2</v>
      </c>
      <c r="AZ603" s="17">
        <v>-0.18648192432962701</v>
      </c>
      <c r="BA603" s="17">
        <v>0.69930243715013995</v>
      </c>
      <c r="BB603" s="17">
        <v>-8.3535412779689053E-2</v>
      </c>
      <c r="BC603" s="17">
        <v>0.26302259226686847</v>
      </c>
      <c r="BD603" s="17">
        <v>-2.4944189688499314</v>
      </c>
      <c r="BE603" s="17">
        <v>9.5457010201319896</v>
      </c>
      <c r="BF603" s="17">
        <v>-1</v>
      </c>
      <c r="BG603" s="22">
        <v>523.98365609833968</v>
      </c>
    </row>
    <row r="604" spans="1:59" x14ac:dyDescent="0.25">
      <c r="A604">
        <v>1740</v>
      </c>
      <c r="B604" t="s">
        <v>621</v>
      </c>
      <c r="C604" s="49">
        <v>0</v>
      </c>
      <c r="D604" s="22">
        <v>1513.725087890625</v>
      </c>
      <c r="E604" s="17">
        <v>68.908716120802609</v>
      </c>
      <c r="F604" s="17">
        <v>10.101126570541147</v>
      </c>
      <c r="G604" s="17">
        <v>0.41964934888426958</v>
      </c>
      <c r="H604" s="17">
        <v>4.0054553328511853</v>
      </c>
      <c r="I604" s="17">
        <v>55.456269351932107</v>
      </c>
      <c r="J604" s="17">
        <v>7.282663570171759</v>
      </c>
      <c r="K604" s="17">
        <v>-1</v>
      </c>
      <c r="L604" s="17">
        <v>-1</v>
      </c>
      <c r="M604" s="17">
        <v>-1</v>
      </c>
      <c r="N604" s="17">
        <v>0.16666666666666666</v>
      </c>
      <c r="O604" s="17">
        <v>-1</v>
      </c>
      <c r="P604" s="17">
        <v>-1</v>
      </c>
      <c r="Q604" s="17">
        <v>3.1038190549669178</v>
      </c>
      <c r="R604" s="17">
        <v>-1</v>
      </c>
      <c r="S604" s="17">
        <v>0.42013585945849463</v>
      </c>
      <c r="T604" s="17">
        <v>4.4197005631546667E-2</v>
      </c>
      <c r="U604" s="17">
        <v>0.20969710299014882</v>
      </c>
      <c r="V604" s="17">
        <v>0.15450941053216602</v>
      </c>
      <c r="W604" s="17">
        <v>1.0946274141726546</v>
      </c>
      <c r="X604" s="17">
        <v>1.008764675815679</v>
      </c>
      <c r="Y604" s="17">
        <v>0</v>
      </c>
      <c r="Z604" s="17">
        <v>32.505262496781484</v>
      </c>
      <c r="AA604" s="17">
        <v>0.51411329806259431</v>
      </c>
      <c r="AB604" s="17">
        <v>1.2063154057779653</v>
      </c>
      <c r="AC604" s="17">
        <v>19.333349664234834</v>
      </c>
      <c r="AD604" s="17">
        <v>0.26212137873768604</v>
      </c>
      <c r="AE604" s="17">
        <v>2.6212137873768603E-2</v>
      </c>
      <c r="AF604" s="17">
        <v>51.005513121452012</v>
      </c>
      <c r="AG604" s="17">
        <v>9.2215473012473623</v>
      </c>
      <c r="AH604" s="17">
        <v>-1</v>
      </c>
      <c r="AI604" s="17">
        <v>-1</v>
      </c>
      <c r="AJ604" s="17">
        <v>-1</v>
      </c>
      <c r="AK604" s="17">
        <v>-1</v>
      </c>
      <c r="AL604" s="17">
        <v>-1</v>
      </c>
      <c r="AM604" s="17">
        <v>-1</v>
      </c>
      <c r="AN604" s="17">
        <v>-1</v>
      </c>
      <c r="AO604" s="17">
        <v>-1</v>
      </c>
      <c r="AP604" s="17">
        <v>-1</v>
      </c>
      <c r="AQ604" s="17">
        <v>-1</v>
      </c>
      <c r="AR604" s="17">
        <v>0.13106068936884302</v>
      </c>
      <c r="AS604" s="17">
        <v>1.5727282724261158</v>
      </c>
      <c r="AT604" s="17">
        <v>6.0445467541539504</v>
      </c>
      <c r="AU604" s="17">
        <v>-1</v>
      </c>
      <c r="AV604" s="17">
        <v>-1</v>
      </c>
      <c r="AW604" s="17">
        <v>-1</v>
      </c>
      <c r="AX604" s="17">
        <v>-1</v>
      </c>
      <c r="AY604" s="17">
        <v>2.6212137873768603E-2</v>
      </c>
      <c r="AZ604" s="17">
        <v>0.14003402971107654</v>
      </c>
      <c r="BA604" s="17">
        <v>0.37278648310943635</v>
      </c>
      <c r="BB604" s="17">
        <v>4.4212064562520088E-2</v>
      </c>
      <c r="BC604" s="17">
        <v>0.13527511492465938</v>
      </c>
      <c r="BD604" s="17">
        <v>1.9437845442482997</v>
      </c>
      <c r="BE604" s="17">
        <v>5.1074975070337532</v>
      </c>
      <c r="BF604" s="17">
        <v>-1</v>
      </c>
      <c r="BG604" s="22">
        <v>125.17470577825384</v>
      </c>
    </row>
    <row r="605" spans="1:59" x14ac:dyDescent="0.25">
      <c r="A605">
        <v>1741</v>
      </c>
      <c r="B605" t="s">
        <v>622</v>
      </c>
      <c r="C605" s="49">
        <v>0</v>
      </c>
      <c r="D605" s="22">
        <v>1567.7980761718752</v>
      </c>
      <c r="E605" s="17">
        <v>109.50701503870431</v>
      </c>
      <c r="F605" s="17">
        <v>78.175777688998693</v>
      </c>
      <c r="G605" s="17">
        <v>0.91495852773769126</v>
      </c>
      <c r="H605" s="17">
        <v>7.7574826859192259</v>
      </c>
      <c r="I605" s="17">
        <v>91.709366306937952</v>
      </c>
      <c r="J605" s="17">
        <v>17.050153318884178</v>
      </c>
      <c r="K605" s="17">
        <v>-1</v>
      </c>
      <c r="L605" s="17">
        <v>-1</v>
      </c>
      <c r="M605" s="17">
        <v>-1</v>
      </c>
      <c r="N605" s="17">
        <v>0.16666666666666666</v>
      </c>
      <c r="O605" s="17">
        <v>-1</v>
      </c>
      <c r="P605" s="17">
        <v>-1</v>
      </c>
      <c r="Q605" s="17">
        <v>5.4451156016510387</v>
      </c>
      <c r="R605" s="17">
        <v>-1</v>
      </c>
      <c r="S605" s="17">
        <v>1.6099353496593338</v>
      </c>
      <c r="T605" s="17">
        <v>0.16925155822964608</v>
      </c>
      <c r="U605" s="17">
        <v>0.93169989904915795</v>
      </c>
      <c r="V605" s="17">
        <v>1.1957966514198168</v>
      </c>
      <c r="W605" s="17">
        <v>3.8059858465979728</v>
      </c>
      <c r="X605" s="17">
        <v>5.0422990627902617</v>
      </c>
      <c r="Y605" s="17">
        <v>0</v>
      </c>
      <c r="Z605" s="17">
        <v>55.955519853520123</v>
      </c>
      <c r="AA605" s="17">
        <v>1.8188474654379037</v>
      </c>
      <c r="AB605" s="17">
        <v>3.2879510155474292</v>
      </c>
      <c r="AC605" s="17">
        <v>43.266660141675629</v>
      </c>
      <c r="AD605" s="17">
        <v>1.1646248738114475</v>
      </c>
      <c r="AE605" s="17">
        <v>0.11646248738114474</v>
      </c>
      <c r="AF605" s="17">
        <v>86.640063339307318</v>
      </c>
      <c r="AG605" s="17">
        <v>71.36843863270974</v>
      </c>
      <c r="AH605" s="17">
        <v>-1</v>
      </c>
      <c r="AI605" s="17">
        <v>-1</v>
      </c>
      <c r="AJ605" s="17">
        <v>-1</v>
      </c>
      <c r="AK605" s="17">
        <v>-1</v>
      </c>
      <c r="AL605" s="17">
        <v>-1</v>
      </c>
      <c r="AM605" s="17">
        <v>-1</v>
      </c>
      <c r="AN605" s="17">
        <v>-1</v>
      </c>
      <c r="AO605" s="17">
        <v>-1</v>
      </c>
      <c r="AP605" s="17">
        <v>-1</v>
      </c>
      <c r="AQ605" s="17">
        <v>-1</v>
      </c>
      <c r="AR605" s="17">
        <v>0.58231243690572376</v>
      </c>
      <c r="AS605" s="17">
        <v>6.9877492428686852</v>
      </c>
      <c r="AT605" s="17">
        <v>13.084074015729291</v>
      </c>
      <c r="AU605" s="17">
        <v>-1</v>
      </c>
      <c r="AV605" s="17">
        <v>-1</v>
      </c>
      <c r="AW605" s="17">
        <v>-1</v>
      </c>
      <c r="AX605" s="17">
        <v>-1</v>
      </c>
      <c r="AY605" s="17">
        <v>0.11646248738114474</v>
      </c>
      <c r="AZ605" s="17">
        <v>-0.64426175905110461</v>
      </c>
      <c r="BA605" s="17">
        <v>1.1570822718716176</v>
      </c>
      <c r="BB605" s="17">
        <v>-0.26263912376255893</v>
      </c>
      <c r="BC605" s="17">
        <v>0.44212630324973828</v>
      </c>
      <c r="BD605" s="17">
        <v>-8.7168410145215933</v>
      </c>
      <c r="BE605" s="17">
        <v>15.768123065803657</v>
      </c>
      <c r="BF605" s="17">
        <v>-1</v>
      </c>
      <c r="BG605" s="22">
        <v>4149.3049509338525</v>
      </c>
    </row>
    <row r="606" spans="1:59" x14ac:dyDescent="0.25">
      <c r="A606">
        <v>1743</v>
      </c>
      <c r="B606" t="s">
        <v>624</v>
      </c>
      <c r="C606" s="49">
        <v>0</v>
      </c>
      <c r="D606" s="22">
        <v>1437.80275390625</v>
      </c>
      <c r="E606" s="17">
        <v>-37.84935293697805</v>
      </c>
      <c r="F606" s="17">
        <v>-168.90928763142003</v>
      </c>
      <c r="G606" s="17">
        <v>-0.88282521114390256</v>
      </c>
      <c r="H606" s="17">
        <v>-5.8609480865515557</v>
      </c>
      <c r="I606" s="17">
        <v>-39.875572903515952</v>
      </c>
      <c r="J606" s="17">
        <v>-18.402115667078597</v>
      </c>
      <c r="K606" s="17">
        <v>-1</v>
      </c>
      <c r="L606" s="17">
        <v>-1</v>
      </c>
      <c r="M606" s="17">
        <v>-1</v>
      </c>
      <c r="N606" s="17">
        <v>0.16666666666666666</v>
      </c>
      <c r="O606" s="17">
        <v>-1</v>
      </c>
      <c r="P606" s="17">
        <v>-1</v>
      </c>
      <c r="Q606" s="17">
        <v>-3.0528994548677644</v>
      </c>
      <c r="R606" s="17">
        <v>-1</v>
      </c>
      <c r="S606" s="17">
        <v>-2.7085838043046597</v>
      </c>
      <c r="T606" s="17">
        <v>-0.28464885535527568</v>
      </c>
      <c r="U606" s="17">
        <v>-1.6888953606362129</v>
      </c>
      <c r="V606" s="17">
        <v>-2.583679580993572</v>
      </c>
      <c r="W606" s="17">
        <v>-6.0352129605338281</v>
      </c>
      <c r="X606" s="17">
        <v>-9.5978950638535672</v>
      </c>
      <c r="Y606" s="17">
        <v>0</v>
      </c>
      <c r="Z606" s="17">
        <v>-29.159986073757029</v>
      </c>
      <c r="AA606" s="17">
        <v>-2.9168408072898182</v>
      </c>
      <c r="AB606" s="17">
        <v>-4.2675937013573471</v>
      </c>
      <c r="AC606" s="17">
        <v>-43.602144699675016</v>
      </c>
      <c r="AD606" s="17">
        <v>-2.1111192007952662</v>
      </c>
      <c r="AE606" s="17">
        <v>-0.21111192007952662</v>
      </c>
      <c r="AF606" s="17">
        <v>-42.699786716203668</v>
      </c>
      <c r="AG606" s="17">
        <v>-154.20111555237057</v>
      </c>
      <c r="AH606" s="17">
        <v>-1</v>
      </c>
      <c r="AI606" s="17">
        <v>-1</v>
      </c>
      <c r="AJ606" s="17">
        <v>-1</v>
      </c>
      <c r="AK606" s="17">
        <v>-1</v>
      </c>
      <c r="AL606" s="17">
        <v>-1</v>
      </c>
      <c r="AM606" s="17">
        <v>-1</v>
      </c>
      <c r="AN606" s="17">
        <v>-1</v>
      </c>
      <c r="AO606" s="17">
        <v>-1</v>
      </c>
      <c r="AP606" s="17">
        <v>-1</v>
      </c>
      <c r="AQ606" s="17">
        <v>-1</v>
      </c>
      <c r="AR606" s="17">
        <v>-1.0555596003976331</v>
      </c>
      <c r="AS606" s="17">
        <v>-12.666715204771595</v>
      </c>
      <c r="AT606" s="17">
        <v>-12.466729766203077</v>
      </c>
      <c r="AU606" s="17">
        <v>-1</v>
      </c>
      <c r="AV606" s="17">
        <v>-1</v>
      </c>
      <c r="AW606" s="17">
        <v>-1</v>
      </c>
      <c r="AX606" s="17">
        <v>-1</v>
      </c>
      <c r="AY606" s="17">
        <v>-0.21111192007952662</v>
      </c>
      <c r="AZ606" s="17">
        <v>2.2024333471730957</v>
      </c>
      <c r="BA606" s="17">
        <v>-1.6896128343525834</v>
      </c>
      <c r="BB606" s="17">
        <v>0.85111386160372404</v>
      </c>
      <c r="BC606" s="17">
        <v>-0.67162668211654419</v>
      </c>
      <c r="BD606" s="17">
        <v>29.977170916021937</v>
      </c>
      <c r="BE606" s="17">
        <v>-22.925888864739914</v>
      </c>
      <c r="BF606" s="17">
        <v>-1</v>
      </c>
      <c r="BG606" s="22">
        <v>322.54264280073556</v>
      </c>
    </row>
    <row r="607" spans="1:59" x14ac:dyDescent="0.25">
      <c r="A607">
        <v>1744</v>
      </c>
      <c r="B607" t="s">
        <v>625</v>
      </c>
      <c r="C607" s="49">
        <v>0</v>
      </c>
      <c r="D607" s="22">
        <v>1531.1613085937499</v>
      </c>
      <c r="E607" s="17">
        <v>103.81339506168291</v>
      </c>
      <c r="F607" s="17">
        <v>68.628796562508583</v>
      </c>
      <c r="G607" s="17">
        <v>0.84549497111861371</v>
      </c>
      <c r="H607" s="17">
        <v>7.2312877846264749</v>
      </c>
      <c r="I607" s="17">
        <v>86.625129711968256</v>
      </c>
      <c r="J607" s="17">
        <v>15.680333000277219</v>
      </c>
      <c r="K607" s="17">
        <v>-1</v>
      </c>
      <c r="L607" s="17">
        <v>-1</v>
      </c>
      <c r="M607" s="17">
        <v>-1</v>
      </c>
      <c r="N607" s="17">
        <v>0.16666666666666666</v>
      </c>
      <c r="O607" s="17">
        <v>-1</v>
      </c>
      <c r="P607" s="17">
        <v>-1</v>
      </c>
      <c r="Q607" s="17">
        <v>5.1167655686289937</v>
      </c>
      <c r="R607" s="17">
        <v>-1</v>
      </c>
      <c r="S607" s="17">
        <v>1.4430745124662203</v>
      </c>
      <c r="T607" s="17">
        <v>0.15171355496675443</v>
      </c>
      <c r="U607" s="17">
        <v>0.83044419000036762</v>
      </c>
      <c r="V607" s="17">
        <v>1.0497635910562662</v>
      </c>
      <c r="W607" s="17">
        <v>3.4257372906932058</v>
      </c>
      <c r="X607" s="17">
        <v>4.4766248208688921</v>
      </c>
      <c r="Y607" s="17">
        <v>0</v>
      </c>
      <c r="Z607" s="17">
        <v>52.66678960345179</v>
      </c>
      <c r="AA607" s="17">
        <v>1.6358678648617133</v>
      </c>
      <c r="AB607" s="17">
        <v>2.9960165648791919</v>
      </c>
      <c r="AC607" s="17">
        <v>39.910185159160392</v>
      </c>
      <c r="AD607" s="17">
        <v>1.0380552375004595</v>
      </c>
      <c r="AE607" s="17">
        <v>0.10380552375004595</v>
      </c>
      <c r="AF607" s="17">
        <v>81.642573483812669</v>
      </c>
      <c r="AG607" s="17">
        <v>62.652783262268422</v>
      </c>
      <c r="AH607" s="17">
        <v>-1</v>
      </c>
      <c r="AI607" s="17">
        <v>-1</v>
      </c>
      <c r="AJ607" s="17">
        <v>-1</v>
      </c>
      <c r="AK607" s="17">
        <v>-1</v>
      </c>
      <c r="AL607" s="17">
        <v>-1</v>
      </c>
      <c r="AM607" s="17">
        <v>-1</v>
      </c>
      <c r="AN607" s="17">
        <v>-1</v>
      </c>
      <c r="AO607" s="17">
        <v>-1</v>
      </c>
      <c r="AP607" s="17">
        <v>-1</v>
      </c>
      <c r="AQ607" s="17">
        <v>-1</v>
      </c>
      <c r="AR607" s="17">
        <v>0.51902761875022974</v>
      </c>
      <c r="AS607" s="17">
        <v>6.2283314250027573</v>
      </c>
      <c r="AT607" s="17">
        <v>12.096830852503583</v>
      </c>
      <c r="AU607" s="17">
        <v>-1</v>
      </c>
      <c r="AV607" s="17">
        <v>-1</v>
      </c>
      <c r="AW607" s="17">
        <v>-1</v>
      </c>
      <c r="AX607" s="17">
        <v>-1</v>
      </c>
      <c r="AY607" s="17">
        <v>0.10380552375004595</v>
      </c>
      <c r="AZ607" s="17">
        <v>-0.53426990496332016</v>
      </c>
      <c r="BA607" s="17">
        <v>1.0470904177838332</v>
      </c>
      <c r="BB607" s="17">
        <v>-0.21960544741682303</v>
      </c>
      <c r="BC607" s="17">
        <v>0.39909262690400238</v>
      </c>
      <c r="BD607" s="17">
        <v>-7.2217648101786391</v>
      </c>
      <c r="BE607" s="17">
        <v>14.273046861460703</v>
      </c>
      <c r="BF607" s="17">
        <v>-1</v>
      </c>
      <c r="BG607" s="22">
        <v>619.16500229019221</v>
      </c>
    </row>
    <row r="608" spans="1:59" x14ac:dyDescent="0.25">
      <c r="A608">
        <v>1745</v>
      </c>
      <c r="B608" t="s">
        <v>2937</v>
      </c>
      <c r="C608" s="49">
        <v>0</v>
      </c>
      <c r="D608" s="22">
        <v>1525.0766601562498</v>
      </c>
      <c r="E608" s="17">
        <v>60.332488339960904</v>
      </c>
      <c r="F608" s="17">
        <v>-4.2793703875663169</v>
      </c>
      <c r="G608" s="17">
        <v>0.3150172718512213</v>
      </c>
      <c r="H608" s="17">
        <v>3.212854606280565</v>
      </c>
      <c r="I608" s="17">
        <v>47.797948054386993</v>
      </c>
      <c r="J608" s="17">
        <v>5.2193205443619579</v>
      </c>
      <c r="K608" s="17">
        <v>-1</v>
      </c>
      <c r="L608" s="17">
        <v>-1</v>
      </c>
      <c r="M608" s="17">
        <v>-1</v>
      </c>
      <c r="N608" s="17">
        <v>0.16666666666666666</v>
      </c>
      <c r="O608" s="17">
        <v>-1</v>
      </c>
      <c r="P608" s="17">
        <v>-1</v>
      </c>
      <c r="Q608" s="17">
        <v>2.6092295519075392</v>
      </c>
      <c r="R608" s="17">
        <v>-1</v>
      </c>
      <c r="S608" s="17">
        <v>0.16879549019508383</v>
      </c>
      <c r="T608" s="17">
        <v>1.7779733068443351E-2</v>
      </c>
      <c r="U608" s="17">
        <v>5.7176908734514649E-2</v>
      </c>
      <c r="V608" s="17">
        <v>-6.5458341840800821E-2</v>
      </c>
      <c r="W608" s="17">
        <v>0.52186382230373496</v>
      </c>
      <c r="X608" s="17">
        <v>0.15669671763582782</v>
      </c>
      <c r="Y608" s="17">
        <v>0</v>
      </c>
      <c r="Z608" s="17">
        <v>27.551489704048322</v>
      </c>
      <c r="AA608" s="17">
        <v>0.23849343932207334</v>
      </c>
      <c r="AB608" s="17">
        <v>0.76657823397685276</v>
      </c>
      <c r="AC608" s="17">
        <v>14.277533837586244</v>
      </c>
      <c r="AD608" s="17">
        <v>7.1471135918143303E-2</v>
      </c>
      <c r="AE608" s="17">
        <v>7.1471135918143311E-3</v>
      </c>
      <c r="AF608" s="17">
        <v>43.477857340746084</v>
      </c>
      <c r="AG608" s="17">
        <v>-3.9067341818671948</v>
      </c>
      <c r="AH608" s="17">
        <v>-1</v>
      </c>
      <c r="AI608" s="17">
        <v>-1</v>
      </c>
      <c r="AJ608" s="17">
        <v>-1</v>
      </c>
      <c r="AK608" s="17">
        <v>-1</v>
      </c>
      <c r="AL608" s="17">
        <v>-1</v>
      </c>
      <c r="AM608" s="17">
        <v>-1</v>
      </c>
      <c r="AN608" s="17">
        <v>-1</v>
      </c>
      <c r="AO608" s="17">
        <v>-1</v>
      </c>
      <c r="AP608" s="17">
        <v>-1</v>
      </c>
      <c r="AQ608" s="17">
        <v>-1</v>
      </c>
      <c r="AR608" s="17">
        <v>3.5735567959071651E-2</v>
      </c>
      <c r="AS608" s="17">
        <v>0.4288268155088597</v>
      </c>
      <c r="AT608" s="17">
        <v>4.557474860161518</v>
      </c>
      <c r="AU608" s="17">
        <v>-1</v>
      </c>
      <c r="AV608" s="17">
        <v>-1</v>
      </c>
      <c r="AW608" s="17">
        <v>-1</v>
      </c>
      <c r="AX608" s="17">
        <v>-1</v>
      </c>
      <c r="AY608" s="17">
        <v>7.1471135918143311E-3</v>
      </c>
      <c r="AZ608" s="17">
        <v>0.30571336877849348</v>
      </c>
      <c r="BA608" s="17">
        <v>0.20710714404201938</v>
      </c>
      <c r="BB608" s="17">
        <v>0.10903314712116462</v>
      </c>
      <c r="BC608" s="17">
        <v>7.0454032366014885E-2</v>
      </c>
      <c r="BD608" s="17">
        <v>4.1957989269976883</v>
      </c>
      <c r="BE608" s="17">
        <v>2.8554831242843619</v>
      </c>
      <c r="BF608" s="17">
        <v>-1</v>
      </c>
      <c r="BG608" s="22">
        <v>364.986292451461</v>
      </c>
    </row>
    <row r="609" spans="1:59" x14ac:dyDescent="0.25">
      <c r="A609">
        <v>1746</v>
      </c>
      <c r="B609" t="s">
        <v>626</v>
      </c>
      <c r="C609" s="49">
        <v>0</v>
      </c>
      <c r="D609" s="22">
        <v>1643.1252539062498</v>
      </c>
      <c r="E609" s="17">
        <v>138.23186722688223</v>
      </c>
      <c r="F609" s="17">
        <v>126.34120193728491</v>
      </c>
      <c r="G609" s="17">
        <v>1.2654087517429804</v>
      </c>
      <c r="H609" s="17">
        <v>10.412185813772602</v>
      </c>
      <c r="I609" s="17">
        <v>117.35982160069511</v>
      </c>
      <c r="J609" s="17">
        <v>23.961026600759322</v>
      </c>
      <c r="K609" s="17">
        <v>-1</v>
      </c>
      <c r="L609" s="17">
        <v>-1</v>
      </c>
      <c r="M609" s="17">
        <v>-1</v>
      </c>
      <c r="N609" s="17">
        <v>0.16666666666666666</v>
      </c>
      <c r="O609" s="17">
        <v>-1</v>
      </c>
      <c r="P609" s="17">
        <v>-1</v>
      </c>
      <c r="Q609" s="17">
        <v>7.1016726255843157</v>
      </c>
      <c r="R609" s="17">
        <v>-1</v>
      </c>
      <c r="S609" s="17">
        <v>2.4517640814173141</v>
      </c>
      <c r="T609" s="17">
        <v>0.25773244621225</v>
      </c>
      <c r="U609" s="17">
        <v>1.4425445439980928</v>
      </c>
      <c r="V609" s="17">
        <v>1.9325472758836491</v>
      </c>
      <c r="W609" s="17">
        <v>5.7243758352544845</v>
      </c>
      <c r="X609" s="17">
        <v>7.8961792043222143</v>
      </c>
      <c r="Y609" s="17">
        <v>0</v>
      </c>
      <c r="Z609" s="17">
        <v>72.547475533959371</v>
      </c>
      <c r="AA609" s="17">
        <v>2.7419968855283905</v>
      </c>
      <c r="AB609" s="17">
        <v>4.7607879765539218</v>
      </c>
      <c r="AC609" s="17">
        <v>60.200394415332951</v>
      </c>
      <c r="AD609" s="17">
        <v>1.803180679997616</v>
      </c>
      <c r="AE609" s="17">
        <v>0.18031806799976161</v>
      </c>
      <c r="AF609" s="17">
        <v>111.85287311417071</v>
      </c>
      <c r="AG609" s="17">
        <v>115.33974568330765</v>
      </c>
      <c r="AH609" s="17">
        <v>-1</v>
      </c>
      <c r="AI609" s="17">
        <v>-1</v>
      </c>
      <c r="AJ609" s="17">
        <v>-1</v>
      </c>
      <c r="AK609" s="17">
        <v>-1</v>
      </c>
      <c r="AL609" s="17">
        <v>-1</v>
      </c>
      <c r="AM609" s="17">
        <v>-1</v>
      </c>
      <c r="AN609" s="17">
        <v>-1</v>
      </c>
      <c r="AO609" s="17">
        <v>-1</v>
      </c>
      <c r="AP609" s="17">
        <v>-1</v>
      </c>
      <c r="AQ609" s="17">
        <v>-1</v>
      </c>
      <c r="AR609" s="17">
        <v>0.901590339998808</v>
      </c>
      <c r="AS609" s="17">
        <v>10.819084079985696</v>
      </c>
      <c r="AT609" s="17">
        <v>18.064809303981406</v>
      </c>
      <c r="AU609" s="17">
        <v>-1</v>
      </c>
      <c r="AV609" s="17">
        <v>-1</v>
      </c>
      <c r="AW609" s="17">
        <v>-1</v>
      </c>
      <c r="AX609" s="17">
        <v>-1</v>
      </c>
      <c r="AY609" s="17">
        <v>0.18031806799976161</v>
      </c>
      <c r="AZ609" s="17">
        <v>-1.1991810833696435</v>
      </c>
      <c r="BA609" s="17">
        <v>1.7120015961901567</v>
      </c>
      <c r="BB609" s="17">
        <v>-0.47974809786585637</v>
      </c>
      <c r="BC609" s="17">
        <v>0.65923527735303555</v>
      </c>
      <c r="BD609" s="17">
        <v>-16.259642106469514</v>
      </c>
      <c r="BE609" s="17">
        <v>23.310924157751586</v>
      </c>
      <c r="BF609" s="17">
        <v>-1</v>
      </c>
      <c r="BG609" s="22">
        <v>1422.8908203822373</v>
      </c>
    </row>
    <row r="610" spans="1:59" x14ac:dyDescent="0.25">
      <c r="A610">
        <v>1747</v>
      </c>
      <c r="B610" t="s">
        <v>627</v>
      </c>
      <c r="C610" s="49">
        <v>0</v>
      </c>
      <c r="D610" s="22">
        <v>1549.6688964843752</v>
      </c>
      <c r="E610" s="17">
        <v>74.022959764731667</v>
      </c>
      <c r="F610" s="17">
        <v>18.676617689006299</v>
      </c>
      <c r="G610" s="17">
        <v>0.48204437249975057</v>
      </c>
      <c r="H610" s="17">
        <v>4.4781052357715012</v>
      </c>
      <c r="I610" s="17">
        <v>60.023139777952039</v>
      </c>
      <c r="J610" s="17">
        <v>8.5130925215303073</v>
      </c>
      <c r="K610" s="17">
        <v>-1</v>
      </c>
      <c r="L610" s="17">
        <v>-1</v>
      </c>
      <c r="M610" s="17">
        <v>-1</v>
      </c>
      <c r="N610" s="17">
        <v>0.16666666666666666</v>
      </c>
      <c r="O610" s="17">
        <v>-1</v>
      </c>
      <c r="P610" s="17">
        <v>-1</v>
      </c>
      <c r="Q610" s="17">
        <v>3.3987565597782936</v>
      </c>
      <c r="R610" s="17">
        <v>-1</v>
      </c>
      <c r="S610" s="17">
        <v>0.57001712646957481</v>
      </c>
      <c r="T610" s="17">
        <v>5.9950361506445407E-2</v>
      </c>
      <c r="U610" s="17">
        <v>0.30064914554027633</v>
      </c>
      <c r="V610" s="17">
        <v>0.28568231174123304</v>
      </c>
      <c r="W610" s="17">
        <v>1.436182306841574</v>
      </c>
      <c r="X610" s="17">
        <v>1.5168765462876206</v>
      </c>
      <c r="Y610" s="17">
        <v>0</v>
      </c>
      <c r="Z610" s="17">
        <v>35.459335274011032</v>
      </c>
      <c r="AA610" s="17">
        <v>0.67847310131469363</v>
      </c>
      <c r="AB610" s="17">
        <v>1.4685429367335923</v>
      </c>
      <c r="AC610" s="17">
        <v>22.348273546512573</v>
      </c>
      <c r="AD610" s="17">
        <v>0.37581143192534544</v>
      </c>
      <c r="AE610" s="17">
        <v>3.7581143192534541E-2</v>
      </c>
      <c r="AF610" s="17">
        <v>55.494464058151905</v>
      </c>
      <c r="AG610" s="17">
        <v>17.050307432912213</v>
      </c>
      <c r="AH610" s="17">
        <v>-1</v>
      </c>
      <c r="AI610" s="17">
        <v>-1</v>
      </c>
      <c r="AJ610" s="17">
        <v>-1</v>
      </c>
      <c r="AK610" s="17">
        <v>-1</v>
      </c>
      <c r="AL610" s="17">
        <v>-1</v>
      </c>
      <c r="AM610" s="17">
        <v>-1</v>
      </c>
      <c r="AN610" s="17">
        <v>-1</v>
      </c>
      <c r="AO610" s="17">
        <v>-1</v>
      </c>
      <c r="AP610" s="17">
        <v>-1</v>
      </c>
      <c r="AQ610" s="17">
        <v>-1</v>
      </c>
      <c r="AR610" s="17">
        <v>0.18790571596267272</v>
      </c>
      <c r="AS610" s="17">
        <v>2.2548685915520723</v>
      </c>
      <c r="AT610" s="17">
        <v>6.9313291690176939</v>
      </c>
      <c r="AU610" s="17">
        <v>-1</v>
      </c>
      <c r="AV610" s="17">
        <v>-1</v>
      </c>
      <c r="AW610" s="17">
        <v>-1</v>
      </c>
      <c r="AX610" s="17">
        <v>-1</v>
      </c>
      <c r="AY610" s="17">
        <v>3.7581143192534541E-2</v>
      </c>
      <c r="AZ610" s="17">
        <v>4.1234822366242818E-2</v>
      </c>
      <c r="BA610" s="17">
        <v>0.47158569045427012</v>
      </c>
      <c r="BB610" s="17">
        <v>5.5574464787158662E-3</v>
      </c>
      <c r="BC610" s="17">
        <v>0.17392973300846359</v>
      </c>
      <c r="BD610" s="17">
        <v>0.6008456045035695</v>
      </c>
      <c r="BE610" s="17">
        <v>6.4504364467784843</v>
      </c>
      <c r="BF610" s="17">
        <v>-1</v>
      </c>
      <c r="BG610" s="22">
        <v>3155.0815626990907</v>
      </c>
    </row>
    <row r="611" spans="1:59" x14ac:dyDescent="0.25">
      <c r="A611">
        <v>1750</v>
      </c>
      <c r="B611" t="s">
        <v>628</v>
      </c>
      <c r="C611" s="49">
        <v>0</v>
      </c>
      <c r="D611" s="22">
        <v>1531.2604003906249</v>
      </c>
      <c r="E611" s="17">
        <v>39.124654237132027</v>
      </c>
      <c r="F611" s="17">
        <v>-39.840365454076341</v>
      </c>
      <c r="G611" s="17">
        <v>5.6276507466636039E-2</v>
      </c>
      <c r="H611" s="17">
        <v>1.2528618042655042</v>
      </c>
      <c r="I611" s="17">
        <v>28.859970690106024</v>
      </c>
      <c r="J611" s="17">
        <v>0.11695646229363987</v>
      </c>
      <c r="K611" s="17">
        <v>-1</v>
      </c>
      <c r="L611" s="17">
        <v>-1</v>
      </c>
      <c r="M611" s="17">
        <v>-1</v>
      </c>
      <c r="N611" s="17">
        <v>0.16666666666666666</v>
      </c>
      <c r="O611" s="17">
        <v>-1</v>
      </c>
      <c r="P611" s="17">
        <v>-1</v>
      </c>
      <c r="Q611" s="17">
        <v>1.3861775997059589</v>
      </c>
      <c r="R611" s="17">
        <v>-1</v>
      </c>
      <c r="S611" s="17">
        <v>-0.45273474324736518</v>
      </c>
      <c r="T611" s="17">
        <v>-4.7546555864675683E-2</v>
      </c>
      <c r="U611" s="17">
        <v>-0.31998459627244086</v>
      </c>
      <c r="V611" s="17">
        <v>-0.60940840001429919</v>
      </c>
      <c r="W611" s="17">
        <v>-0.89450192110988735</v>
      </c>
      <c r="X611" s="17">
        <v>-1.9503503854952051</v>
      </c>
      <c r="Y611" s="17">
        <v>0</v>
      </c>
      <c r="Z611" s="17">
        <v>15.301489557587512</v>
      </c>
      <c r="AA611" s="17">
        <v>-0.44307663892046273</v>
      </c>
      <c r="AB611" s="17">
        <v>-0.32083143222138621</v>
      </c>
      <c r="AC611" s="17">
        <v>1.7751952749907716</v>
      </c>
      <c r="AD611" s="17">
        <v>-0.39998074534055106</v>
      </c>
      <c r="AE611" s="17">
        <v>-3.9998074534055107E-2</v>
      </c>
      <c r="AF611" s="17">
        <v>24.862997864060901</v>
      </c>
      <c r="AG611" s="17">
        <v>-36.371172261636573</v>
      </c>
      <c r="AH611" s="17">
        <v>-1</v>
      </c>
      <c r="AI611" s="17">
        <v>-1</v>
      </c>
      <c r="AJ611" s="17">
        <v>-1</v>
      </c>
      <c r="AK611" s="17">
        <v>-1</v>
      </c>
      <c r="AL611" s="17">
        <v>-1</v>
      </c>
      <c r="AM611" s="17">
        <v>-1</v>
      </c>
      <c r="AN611" s="17">
        <v>-1</v>
      </c>
      <c r="AO611" s="17">
        <v>-1</v>
      </c>
      <c r="AP611" s="17">
        <v>-1</v>
      </c>
      <c r="AQ611" s="17">
        <v>-1</v>
      </c>
      <c r="AR611" s="17">
        <v>-0.19999037267027553</v>
      </c>
      <c r="AS611" s="17">
        <v>-2.3998844720433063</v>
      </c>
      <c r="AT611" s="17">
        <v>0.88015018634370179</v>
      </c>
      <c r="AU611" s="17">
        <v>-1</v>
      </c>
      <c r="AV611" s="17">
        <v>-1</v>
      </c>
      <c r="AW611" s="17">
        <v>-1</v>
      </c>
      <c r="AX611" s="17">
        <v>-1</v>
      </c>
      <c r="AY611" s="17">
        <v>-3.9998074534055107E-2</v>
      </c>
      <c r="AZ611" s="17">
        <v>0.71541563264062025</v>
      </c>
      <c r="BA611" s="17">
        <v>-0.20259511982010747</v>
      </c>
      <c r="BB611" s="17">
        <v>0.26932678674912075</v>
      </c>
      <c r="BC611" s="17">
        <v>-8.9839607261941193E-2</v>
      </c>
      <c r="BD611" s="17">
        <v>9.7647213771714831</v>
      </c>
      <c r="BE611" s="17">
        <v>-2.7134393258894391</v>
      </c>
      <c r="BF611" s="17">
        <v>-1</v>
      </c>
      <c r="BG611" s="22">
        <v>965.57050077730469</v>
      </c>
    </row>
    <row r="612" spans="1:59" x14ac:dyDescent="0.25">
      <c r="A612">
        <v>1751</v>
      </c>
      <c r="B612" t="s">
        <v>629</v>
      </c>
      <c r="C612" s="49">
        <v>0</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25">
      <c r="A613">
        <v>1756</v>
      </c>
      <c r="B613" t="s">
        <v>630</v>
      </c>
      <c r="C613" s="49">
        <v>0</v>
      </c>
      <c r="D613" s="22">
        <v>1634.305439453125</v>
      </c>
      <c r="E613" s="17">
        <v>95.52624725507161</v>
      </c>
      <c r="F613" s="17">
        <v>54.733024800175016</v>
      </c>
      <c r="G613" s="17">
        <v>0.74438974049232187</v>
      </c>
      <c r="H613" s="17">
        <v>6.4654033491184437</v>
      </c>
      <c r="I613" s="17">
        <v>79.22494840089692</v>
      </c>
      <c r="J613" s="17">
        <v>13.686539333926131</v>
      </c>
      <c r="K613" s="17">
        <v>-1</v>
      </c>
      <c r="L613" s="17">
        <v>-1</v>
      </c>
      <c r="M613" s="17">
        <v>-1</v>
      </c>
      <c r="N613" s="17">
        <v>0.16666666666666666</v>
      </c>
      <c r="O613" s="17">
        <v>-1</v>
      </c>
      <c r="P613" s="17">
        <v>-1</v>
      </c>
      <c r="Q613" s="17">
        <v>4.6388472553342357</v>
      </c>
      <c r="R613" s="17">
        <v>-1</v>
      </c>
      <c r="S613" s="17">
        <v>1.2002061042241845</v>
      </c>
      <c r="T613" s="17">
        <v>0.12618673268866323</v>
      </c>
      <c r="U613" s="17">
        <v>0.68306501286225074</v>
      </c>
      <c r="V613" s="17">
        <v>0.83721031901339804</v>
      </c>
      <c r="W613" s="17">
        <v>2.8722799123028335</v>
      </c>
      <c r="X613" s="17">
        <v>3.6532776231081399</v>
      </c>
      <c r="Y613" s="17">
        <v>0</v>
      </c>
      <c r="Z613" s="17">
        <v>47.879994245071003</v>
      </c>
      <c r="AA613" s="17">
        <v>1.3695383589077734</v>
      </c>
      <c r="AB613" s="17">
        <v>2.57110166850509</v>
      </c>
      <c r="AC613" s="17">
        <v>35.024786344073242</v>
      </c>
      <c r="AD613" s="17">
        <v>0.85383126607781357</v>
      </c>
      <c r="AE613" s="17">
        <v>8.5383126607781343E-2</v>
      </c>
      <c r="AF613" s="17">
        <v>74.368653330787126</v>
      </c>
      <c r="AG613" s="17">
        <v>49.96701839249593</v>
      </c>
      <c r="AH613" s="17">
        <v>-1</v>
      </c>
      <c r="AI613" s="17">
        <v>-1</v>
      </c>
      <c r="AJ613" s="17">
        <v>-1</v>
      </c>
      <c r="AK613" s="17">
        <v>-1</v>
      </c>
      <c r="AL613" s="17">
        <v>-1</v>
      </c>
      <c r="AM613" s="17">
        <v>-1</v>
      </c>
      <c r="AN613" s="17">
        <v>-1</v>
      </c>
      <c r="AO613" s="17">
        <v>-1</v>
      </c>
      <c r="AP613" s="17">
        <v>-1</v>
      </c>
      <c r="AQ613" s="17">
        <v>-1</v>
      </c>
      <c r="AR613" s="17">
        <v>0.42691563303890678</v>
      </c>
      <c r="AS613" s="17">
        <v>5.1229875964668805</v>
      </c>
      <c r="AT613" s="17">
        <v>10.659883875406944</v>
      </c>
      <c r="AU613" s="17">
        <v>-1</v>
      </c>
      <c r="AV613" s="17">
        <v>-1</v>
      </c>
      <c r="AW613" s="17">
        <v>-1</v>
      </c>
      <c r="AX613" s="17">
        <v>-1</v>
      </c>
      <c r="AY613" s="17">
        <v>8.5383126607781343E-2</v>
      </c>
      <c r="AZ613" s="17">
        <v>-0.37417513994081236</v>
      </c>
      <c r="BA613" s="17">
        <v>0.88699565276132564</v>
      </c>
      <c r="BB613" s="17">
        <v>-0.15696929713312335</v>
      </c>
      <c r="BC613" s="17">
        <v>0.3364564766203027</v>
      </c>
      <c r="BD613" s="17">
        <v>-5.0456593557329015</v>
      </c>
      <c r="BE613" s="17">
        <v>12.096941407014961</v>
      </c>
      <c r="BF613" s="17">
        <v>-1</v>
      </c>
      <c r="BG613" s="22">
        <v>1136.1657321751286</v>
      </c>
    </row>
    <row r="614" spans="1:59" x14ac:dyDescent="0.25">
      <c r="A614">
        <v>1757</v>
      </c>
      <c r="B614" t="s">
        <v>631</v>
      </c>
      <c r="C614" s="49">
        <v>0</v>
      </c>
      <c r="D614" s="22">
        <v>1541.2823535156249</v>
      </c>
      <c r="E614" s="17">
        <v>97.384757900827509</v>
      </c>
      <c r="F614" s="17">
        <v>57.849349059613019</v>
      </c>
      <c r="G614" s="17">
        <v>0.76706402504057902</v>
      </c>
      <c r="H614" s="17">
        <v>6.6371638160519364</v>
      </c>
      <c r="I614" s="17">
        <v>80.884544207330805</v>
      </c>
      <c r="J614" s="17">
        <v>14.133675892948048</v>
      </c>
      <c r="K614" s="17">
        <v>-1</v>
      </c>
      <c r="L614" s="17">
        <v>-1</v>
      </c>
      <c r="M614" s="17">
        <v>-1</v>
      </c>
      <c r="N614" s="17">
        <v>0.16666666666666666</v>
      </c>
      <c r="O614" s="17">
        <v>-1</v>
      </c>
      <c r="P614" s="17">
        <v>-1</v>
      </c>
      <c r="Q614" s="17">
        <v>4.7460272277188738</v>
      </c>
      <c r="R614" s="17">
        <v>-1</v>
      </c>
      <c r="S614" s="17">
        <v>1.2546727956322368</v>
      </c>
      <c r="T614" s="17">
        <v>0.13191148528910598</v>
      </c>
      <c r="U614" s="17">
        <v>0.71611688741134705</v>
      </c>
      <c r="V614" s="17">
        <v>0.88487841038818604</v>
      </c>
      <c r="W614" s="17">
        <v>2.9964005933518743</v>
      </c>
      <c r="X614" s="17">
        <v>3.8379249309516048</v>
      </c>
      <c r="Y614" s="17">
        <v>0</v>
      </c>
      <c r="Z614" s="17">
        <v>48.953501118631095</v>
      </c>
      <c r="AA614" s="17">
        <v>1.4292665348309093</v>
      </c>
      <c r="AB614" s="17">
        <v>2.6663948715322552</v>
      </c>
      <c r="AC614" s="17">
        <v>36.120406443832934</v>
      </c>
      <c r="AD614" s="17">
        <v>0.89514610926418392</v>
      </c>
      <c r="AE614" s="17">
        <v>8.9514610926418381E-2</v>
      </c>
      <c r="AF614" s="17">
        <v>75.999933278514334</v>
      </c>
      <c r="AG614" s="17">
        <v>52.811981413575339</v>
      </c>
      <c r="AH614" s="17">
        <v>-1</v>
      </c>
      <c r="AI614" s="17">
        <v>-1</v>
      </c>
      <c r="AJ614" s="17">
        <v>-1</v>
      </c>
      <c r="AK614" s="17">
        <v>-1</v>
      </c>
      <c r="AL614" s="17">
        <v>-1</v>
      </c>
      <c r="AM614" s="17">
        <v>-1</v>
      </c>
      <c r="AN614" s="17">
        <v>-1</v>
      </c>
      <c r="AO614" s="17">
        <v>-1</v>
      </c>
      <c r="AP614" s="17">
        <v>-1</v>
      </c>
      <c r="AQ614" s="17">
        <v>-1</v>
      </c>
      <c r="AR614" s="17">
        <v>0.44757305463209196</v>
      </c>
      <c r="AS614" s="17">
        <v>5.3708766555851035</v>
      </c>
      <c r="AT614" s="17">
        <v>10.982139652260635</v>
      </c>
      <c r="AU614" s="17">
        <v>-1</v>
      </c>
      <c r="AV614" s="17">
        <v>-1</v>
      </c>
      <c r="AW614" s="17">
        <v>-1</v>
      </c>
      <c r="AX614" s="17">
        <v>-1</v>
      </c>
      <c r="AY614" s="17">
        <v>8.9514610926418381E-2</v>
      </c>
      <c r="AZ614" s="17">
        <v>-0.41007866574576451</v>
      </c>
      <c r="BA614" s="17">
        <v>0.92289917856627768</v>
      </c>
      <c r="BB614" s="17">
        <v>-0.17101634381648922</v>
      </c>
      <c r="BC614" s="17">
        <v>0.35050352330366863</v>
      </c>
      <c r="BD614" s="17">
        <v>-5.533681923660124</v>
      </c>
      <c r="BE614" s="17">
        <v>12.584963974942184</v>
      </c>
      <c r="BF614" s="17">
        <v>-1</v>
      </c>
      <c r="BG614" s="22">
        <v>167.09955970199007</v>
      </c>
    </row>
    <row r="615" spans="1:59" x14ac:dyDescent="0.25">
      <c r="A615">
        <v>1758</v>
      </c>
      <c r="B615" t="s">
        <v>632</v>
      </c>
      <c r="C615" s="49">
        <v>0</v>
      </c>
      <c r="D615" s="22">
        <v>1560.783681640625</v>
      </c>
      <c r="E615" s="17">
        <v>76.680707865312783</v>
      </c>
      <c r="F615" s="17">
        <v>23.133091963302171</v>
      </c>
      <c r="G615" s="17">
        <v>0.51446954952404234</v>
      </c>
      <c r="H615" s="17">
        <v>4.7237299007632618</v>
      </c>
      <c r="I615" s="17">
        <v>62.396431323176465</v>
      </c>
      <c r="J615" s="17">
        <v>9.1525165372897277</v>
      </c>
      <c r="K615" s="17">
        <v>-1</v>
      </c>
      <c r="L615" s="17">
        <v>-1</v>
      </c>
      <c r="M615" s="17">
        <v>-1</v>
      </c>
      <c r="N615" s="17">
        <v>0.16666666666666666</v>
      </c>
      <c r="O615" s="17">
        <v>-1</v>
      </c>
      <c r="P615" s="17">
        <v>-1</v>
      </c>
      <c r="Q615" s="17">
        <v>3.552028411449474</v>
      </c>
      <c r="R615" s="17">
        <v>-1</v>
      </c>
      <c r="S615" s="17">
        <v>0.64790677750023185</v>
      </c>
      <c r="T615" s="17">
        <v>6.8136997609320779E-2</v>
      </c>
      <c r="U615" s="17">
        <v>0.34791471111780242</v>
      </c>
      <c r="V615" s="17">
        <v>0.35384967984266336</v>
      </c>
      <c r="W615" s="17">
        <v>1.6136800817691705</v>
      </c>
      <c r="X615" s="17">
        <v>1.7809299337777877</v>
      </c>
      <c r="Y615" s="17">
        <v>0</v>
      </c>
      <c r="Z615" s="17">
        <v>36.99449508634811</v>
      </c>
      <c r="AA615" s="17">
        <v>0.76388689567384516</v>
      </c>
      <c r="AB615" s="17">
        <v>1.6048162101324264</v>
      </c>
      <c r="AC615" s="17">
        <v>23.915056198925342</v>
      </c>
      <c r="AD615" s="17">
        <v>0.43489338889725304</v>
      </c>
      <c r="AE615" s="17">
        <v>4.3489338889725303E-2</v>
      </c>
      <c r="AF615" s="17">
        <v>57.82726273890664</v>
      </c>
      <c r="AG615" s="17">
        <v>21.118723765508449</v>
      </c>
      <c r="AH615" s="17">
        <v>-1</v>
      </c>
      <c r="AI615" s="17">
        <v>-1</v>
      </c>
      <c r="AJ615" s="17">
        <v>-1</v>
      </c>
      <c r="AK615" s="17">
        <v>-1</v>
      </c>
      <c r="AL615" s="17">
        <v>-1</v>
      </c>
      <c r="AM615" s="17">
        <v>-1</v>
      </c>
      <c r="AN615" s="17">
        <v>-1</v>
      </c>
      <c r="AO615" s="17">
        <v>-1</v>
      </c>
      <c r="AP615" s="17">
        <v>-1</v>
      </c>
      <c r="AQ615" s="17">
        <v>-1</v>
      </c>
      <c r="AR615" s="17">
        <v>0.21744669444862652</v>
      </c>
      <c r="AS615" s="17">
        <v>2.6093603333835182</v>
      </c>
      <c r="AT615" s="17">
        <v>7.3921684333985738</v>
      </c>
      <c r="AU615" s="17">
        <v>-1</v>
      </c>
      <c r="AV615" s="17">
        <v>-1</v>
      </c>
      <c r="AW615" s="17">
        <v>-1</v>
      </c>
      <c r="AX615" s="17">
        <v>-1</v>
      </c>
      <c r="AY615" s="17">
        <v>4.3489338889725303E-2</v>
      </c>
      <c r="AZ615" s="17">
        <v>-1.0108723999866676E-2</v>
      </c>
      <c r="BA615" s="17">
        <v>0.52292923682037962</v>
      </c>
      <c r="BB615" s="17">
        <v>-1.4530418891732746E-2</v>
      </c>
      <c r="BC615" s="17">
        <v>0.19401759837891216</v>
      </c>
      <c r="BD615" s="17">
        <v>-9.7047117236399139E-2</v>
      </c>
      <c r="BE615" s="17">
        <v>7.1483291685184538</v>
      </c>
      <c r="BF615" s="17">
        <v>-1</v>
      </c>
      <c r="BG615" s="22">
        <v>580.0672119951347</v>
      </c>
    </row>
    <row r="616" spans="1:59" x14ac:dyDescent="0.25">
      <c r="A616">
        <v>1759</v>
      </c>
      <c r="B616" t="s">
        <v>633</v>
      </c>
      <c r="C616" s="49">
        <v>0</v>
      </c>
      <c r="D616" s="22">
        <v>1442.5899707031249</v>
      </c>
      <c r="E616" s="17">
        <v>-61.060156693015287</v>
      </c>
      <c r="F616" s="17">
        <v>-207.82883376970648</v>
      </c>
      <c r="G616" s="17">
        <v>-1.1660026953084268</v>
      </c>
      <c r="H616" s="17">
        <v>-8.0060520170254783</v>
      </c>
      <c r="I616" s="17">
        <v>-60.602143754990514</v>
      </c>
      <c r="J616" s="17">
        <v>-23.986371505110814</v>
      </c>
      <c r="K616" s="17">
        <v>-1</v>
      </c>
      <c r="L616" s="17">
        <v>-1</v>
      </c>
      <c r="M616" s="17">
        <v>-1</v>
      </c>
      <c r="N616" s="17">
        <v>0.16666666666666666</v>
      </c>
      <c r="O616" s="17">
        <v>-1</v>
      </c>
      <c r="P616" s="17">
        <v>-1</v>
      </c>
      <c r="Q616" s="17">
        <v>-4.3914623042538086</v>
      </c>
      <c r="R616" s="17">
        <v>-1</v>
      </c>
      <c r="S616" s="17">
        <v>-3.388814336424506</v>
      </c>
      <c r="T616" s="17">
        <v>-0.35614487259046146</v>
      </c>
      <c r="U616" s="17">
        <v>-2.1016778086034194</v>
      </c>
      <c r="V616" s="17">
        <v>-3.1790028936964956</v>
      </c>
      <c r="W616" s="17">
        <v>-7.5853470835069166</v>
      </c>
      <c r="X616" s="17">
        <v>-11.903941809521841</v>
      </c>
      <c r="Y616" s="17">
        <v>0</v>
      </c>
      <c r="Z616" s="17">
        <v>-42.566935035744748</v>
      </c>
      <c r="AA616" s="17">
        <v>-3.6627816353522311</v>
      </c>
      <c r="AB616" s="17">
        <v>-5.4577035561481591</v>
      </c>
      <c r="AC616" s="17">
        <v>-57.285264129076452</v>
      </c>
      <c r="AD616" s="17">
        <v>-2.6270972607542737</v>
      </c>
      <c r="AE616" s="17">
        <v>-0.26270972607542742</v>
      </c>
      <c r="AF616" s="17">
        <v>-63.072722875767347</v>
      </c>
      <c r="AG616" s="17">
        <v>-189.73165099818672</v>
      </c>
      <c r="AH616" s="17">
        <v>-1</v>
      </c>
      <c r="AI616" s="17">
        <v>-1</v>
      </c>
      <c r="AJ616" s="17">
        <v>-1</v>
      </c>
      <c r="AK616" s="17">
        <v>-1</v>
      </c>
      <c r="AL616" s="17">
        <v>-1</v>
      </c>
      <c r="AM616" s="17">
        <v>-1</v>
      </c>
      <c r="AN616" s="17">
        <v>-1</v>
      </c>
      <c r="AO616" s="17">
        <v>-1</v>
      </c>
      <c r="AP616" s="17">
        <v>-1</v>
      </c>
      <c r="AQ616" s="17">
        <v>-1</v>
      </c>
      <c r="AR616" s="17">
        <v>-1.3135486303771369</v>
      </c>
      <c r="AS616" s="17">
        <v>-15.762583564525642</v>
      </c>
      <c r="AT616" s="17">
        <v>-16.491358633883337</v>
      </c>
      <c r="AU616" s="17">
        <v>-1</v>
      </c>
      <c r="AV616" s="17">
        <v>-1</v>
      </c>
      <c r="AW616" s="17">
        <v>-1</v>
      </c>
      <c r="AX616" s="17">
        <v>-1</v>
      </c>
      <c r="AY616" s="17">
        <v>-0.26270972607542742</v>
      </c>
      <c r="AZ616" s="17">
        <v>2.6508298594618989</v>
      </c>
      <c r="BA616" s="17">
        <v>-2.138009346641387</v>
      </c>
      <c r="BB616" s="17">
        <v>1.0265464019897867</v>
      </c>
      <c r="BC616" s="17">
        <v>-0.8470592225026069</v>
      </c>
      <c r="BD616" s="17">
        <v>36.072049133988216</v>
      </c>
      <c r="BE616" s="17">
        <v>-29.020767082706197</v>
      </c>
      <c r="BF616" s="17">
        <v>-1</v>
      </c>
      <c r="BG616" s="22">
        <v>-23.30133269208477</v>
      </c>
    </row>
    <row r="617" spans="1:59" x14ac:dyDescent="0.25">
      <c r="A617">
        <v>1761</v>
      </c>
      <c r="B617" t="s">
        <v>634</v>
      </c>
      <c r="C617" s="49">
        <v>0</v>
      </c>
      <c r="D617" s="22">
        <v>1443.2581835937499</v>
      </c>
      <c r="E617" s="17">
        <v>33.70585815965768</v>
      </c>
      <c r="F617" s="17">
        <v>-48.926525768381403</v>
      </c>
      <c r="G617" s="17">
        <v>-9.8341303444587358E-3</v>
      </c>
      <c r="H617" s="17">
        <v>0.75206567129214852</v>
      </c>
      <c r="I617" s="17">
        <v>24.021143822671451</v>
      </c>
      <c r="J617" s="17">
        <v>-1.18674434655368</v>
      </c>
      <c r="K617" s="17">
        <v>-1</v>
      </c>
      <c r="L617" s="17">
        <v>-1</v>
      </c>
      <c r="M617" s="17">
        <v>-1</v>
      </c>
      <c r="N617" s="17">
        <v>0.16666666666666666</v>
      </c>
      <c r="O617" s="17">
        <v>-1</v>
      </c>
      <c r="P617" s="17">
        <v>-1</v>
      </c>
      <c r="Q617" s="17">
        <v>1.0736766112031659</v>
      </c>
      <c r="R617" s="17">
        <v>-1</v>
      </c>
      <c r="S617" s="17">
        <v>-0.61154141698310571</v>
      </c>
      <c r="T617" s="17">
        <v>-6.4238021693311304E-2</v>
      </c>
      <c r="U617" s="17">
        <v>-0.416352819165763</v>
      </c>
      <c r="V617" s="17">
        <v>-0.74839262760118552</v>
      </c>
      <c r="W617" s="17">
        <v>-1.2563963558487474</v>
      </c>
      <c r="X617" s="17">
        <v>-2.4887202408109417</v>
      </c>
      <c r="Y617" s="17">
        <v>0</v>
      </c>
      <c r="Z617" s="17">
        <v>12.171502194387248</v>
      </c>
      <c r="AA617" s="17">
        <v>-0.61722404353505733</v>
      </c>
      <c r="AB617" s="17">
        <v>-0.59867457288499237</v>
      </c>
      <c r="AC617" s="17">
        <v>-1.4192668673367113</v>
      </c>
      <c r="AD617" s="17">
        <v>-0.52044102395720371</v>
      </c>
      <c r="AE617" s="17">
        <v>-5.2044102395720375E-2</v>
      </c>
      <c r="AF617" s="17">
        <v>20.106730579720779</v>
      </c>
      <c r="AG617" s="17">
        <v>-44.666133872100971</v>
      </c>
      <c r="AH617" s="17">
        <v>-1</v>
      </c>
      <c r="AI617" s="17">
        <v>-1</v>
      </c>
      <c r="AJ617" s="17">
        <v>-1</v>
      </c>
      <c r="AK617" s="17">
        <v>-1</v>
      </c>
      <c r="AL617" s="17">
        <v>-1</v>
      </c>
      <c r="AM617" s="17">
        <v>-1</v>
      </c>
      <c r="AN617" s="17">
        <v>-1</v>
      </c>
      <c r="AO617" s="17">
        <v>-1</v>
      </c>
      <c r="AP617" s="17">
        <v>-1</v>
      </c>
      <c r="AQ617" s="17">
        <v>-1</v>
      </c>
      <c r="AR617" s="17">
        <v>-0.26022051197860185</v>
      </c>
      <c r="AS617" s="17">
        <v>-3.1226461437432222</v>
      </c>
      <c r="AT617" s="17">
        <v>-5.943998686618901E-2</v>
      </c>
      <c r="AU617" s="17">
        <v>-1</v>
      </c>
      <c r="AV617" s="17">
        <v>-1</v>
      </c>
      <c r="AW617" s="17">
        <v>-1</v>
      </c>
      <c r="AX617" s="17">
        <v>-1</v>
      </c>
      <c r="AY617" s="17">
        <v>-5.2044102395720375E-2</v>
      </c>
      <c r="AZ617" s="17">
        <v>0.82009831780234155</v>
      </c>
      <c r="BA617" s="17">
        <v>-0.30727780498182883</v>
      </c>
      <c r="BB617" s="17">
        <v>0.3102832814787827</v>
      </c>
      <c r="BC617" s="17">
        <v>-0.13079610199160308</v>
      </c>
      <c r="BD617" s="17">
        <v>11.187632127153979</v>
      </c>
      <c r="BE617" s="17">
        <v>-4.1363500758719356</v>
      </c>
      <c r="BF617" s="17">
        <v>-1</v>
      </c>
      <c r="BG617" s="22">
        <v>556.14485332699826</v>
      </c>
    </row>
    <row r="618" spans="1:59" x14ac:dyDescent="0.25">
      <c r="A618">
        <v>1763</v>
      </c>
      <c r="B618" t="s">
        <v>635</v>
      </c>
      <c r="C618" s="49">
        <v>0</v>
      </c>
      <c r="D618" s="22">
        <v>1509.4856640625001</v>
      </c>
      <c r="E618" s="17">
        <v>62.480114162571688</v>
      </c>
      <c r="F618" s="17">
        <v>-0.67826190509357276</v>
      </c>
      <c r="G618" s="17">
        <v>0.34121883228686561</v>
      </c>
      <c r="H618" s="17">
        <v>3.4113346176447306</v>
      </c>
      <c r="I618" s="17">
        <v>49.715715282211697</v>
      </c>
      <c r="J618" s="17">
        <v>5.7360149321943315</v>
      </c>
      <c r="K618" s="17">
        <v>-1</v>
      </c>
      <c r="L618" s="17">
        <v>-1</v>
      </c>
      <c r="M618" s="17">
        <v>-1</v>
      </c>
      <c r="N618" s="17">
        <v>0.16666666666666666</v>
      </c>
      <c r="O618" s="17">
        <v>-1</v>
      </c>
      <c r="P618" s="17">
        <v>-1</v>
      </c>
      <c r="Q618" s="17">
        <v>2.7330827441857775</v>
      </c>
      <c r="R618" s="17">
        <v>-1</v>
      </c>
      <c r="S618" s="17">
        <v>0.23173517429494514</v>
      </c>
      <c r="T618" s="17">
        <v>2.4395044388206361E-2</v>
      </c>
      <c r="U618" s="17">
        <v>9.5370426446898166E-2</v>
      </c>
      <c r="V618" s="17">
        <v>-1.0374867239864468E-2</v>
      </c>
      <c r="W618" s="17">
        <v>0.66529306783950037</v>
      </c>
      <c r="X618" s="17">
        <v>0.37006828336011183</v>
      </c>
      <c r="Y618" s="17">
        <v>0</v>
      </c>
      <c r="Z618" s="17">
        <v>28.791994345586229</v>
      </c>
      <c r="AA618" s="17">
        <v>0.30751309936162818</v>
      </c>
      <c r="AB618" s="17">
        <v>0.8766955174090354</v>
      </c>
      <c r="AC618" s="17">
        <v>15.543591701386262</v>
      </c>
      <c r="AD618" s="17">
        <v>0.11921303305862271</v>
      </c>
      <c r="AE618" s="17">
        <v>1.1921303305862271E-2</v>
      </c>
      <c r="AF618" s="17">
        <v>45.362903814731261</v>
      </c>
      <c r="AG618" s="17">
        <v>-0.61920066012195829</v>
      </c>
      <c r="AH618" s="17">
        <v>-1</v>
      </c>
      <c r="AI618" s="17">
        <v>-1</v>
      </c>
      <c r="AJ618" s="17">
        <v>-1</v>
      </c>
      <c r="AK618" s="17">
        <v>-1</v>
      </c>
      <c r="AL618" s="17">
        <v>-1</v>
      </c>
      <c r="AM618" s="17">
        <v>-1</v>
      </c>
      <c r="AN618" s="17">
        <v>-1</v>
      </c>
      <c r="AO618" s="17">
        <v>-1</v>
      </c>
      <c r="AP618" s="17">
        <v>-1</v>
      </c>
      <c r="AQ618" s="17">
        <v>-1</v>
      </c>
      <c r="AR618" s="17">
        <v>5.9606516529311357E-2</v>
      </c>
      <c r="AS618" s="17">
        <v>0.71527819835173612</v>
      </c>
      <c r="AT618" s="17">
        <v>4.9298616578572574</v>
      </c>
      <c r="AU618" s="17">
        <v>-1</v>
      </c>
      <c r="AV618" s="17">
        <v>-1</v>
      </c>
      <c r="AW618" s="17">
        <v>-1</v>
      </c>
      <c r="AX618" s="17">
        <v>-1</v>
      </c>
      <c r="AY618" s="17">
        <v>1.1921303305862271E-2</v>
      </c>
      <c r="AZ618" s="17">
        <v>0.26422458886885453</v>
      </c>
      <c r="BA618" s="17">
        <v>0.24859592395165836</v>
      </c>
      <c r="BB618" s="17">
        <v>9.280090209340161E-2</v>
      </c>
      <c r="BC618" s="17">
        <v>8.6686277393777877E-2</v>
      </c>
      <c r="BD618" s="17">
        <v>3.631858186980542</v>
      </c>
      <c r="BE618" s="17">
        <v>3.4194238643015091</v>
      </c>
      <c r="BF618" s="17">
        <v>-1</v>
      </c>
      <c r="BG618" s="22">
        <v>584.32120086176963</v>
      </c>
    </row>
    <row r="619" spans="1:59" x14ac:dyDescent="0.25">
      <c r="A619">
        <v>1764</v>
      </c>
      <c r="B619" t="s">
        <v>636</v>
      </c>
      <c r="C619" s="49">
        <v>0</v>
      </c>
      <c r="D619" s="22">
        <v>1479.495869140625</v>
      </c>
      <c r="E619" s="17">
        <v>35.389674267153239</v>
      </c>
      <c r="F619" s="17">
        <v>-46.103126829987573</v>
      </c>
      <c r="G619" s="17">
        <v>1.0708838099375118E-2</v>
      </c>
      <c r="H619" s="17">
        <v>0.9076811591635896</v>
      </c>
      <c r="I619" s="17">
        <v>25.524742501100807</v>
      </c>
      <c r="J619" s="17">
        <v>-0.78163730987861513</v>
      </c>
      <c r="K619" s="17">
        <v>-1</v>
      </c>
      <c r="L619" s="17">
        <v>-1</v>
      </c>
      <c r="M619" s="17">
        <v>-1</v>
      </c>
      <c r="N619" s="17">
        <v>0.16666666666666666</v>
      </c>
      <c r="O619" s="17">
        <v>-1</v>
      </c>
      <c r="P619" s="17">
        <v>-1</v>
      </c>
      <c r="Q619" s="17">
        <v>1.1707819812016143</v>
      </c>
      <c r="R619" s="17">
        <v>-1</v>
      </c>
      <c r="S619" s="17">
        <v>-0.56219443448165973</v>
      </c>
      <c r="T619" s="17">
        <v>-5.9051379011406224E-2</v>
      </c>
      <c r="U619" s="17">
        <v>-0.38640772367987991</v>
      </c>
      <c r="V619" s="17">
        <v>-0.7052051967119789</v>
      </c>
      <c r="W619" s="17">
        <v>-1.143942654009074</v>
      </c>
      <c r="X619" s="17">
        <v>-2.3214292371987133</v>
      </c>
      <c r="Y619" s="17">
        <v>0</v>
      </c>
      <c r="Z619" s="17">
        <v>13.144102577029917</v>
      </c>
      <c r="AA619" s="17">
        <v>-0.56311014059865583</v>
      </c>
      <c r="AB619" s="17">
        <v>-0.51233865086140751</v>
      </c>
      <c r="AC619" s="17">
        <v>-0.42663183676312677</v>
      </c>
      <c r="AD619" s="17">
        <v>-0.48300965459985001</v>
      </c>
      <c r="AE619" s="17">
        <v>-4.8300965459984989E-2</v>
      </c>
      <c r="AF619" s="17">
        <v>21.584675006937314</v>
      </c>
      <c r="AG619" s="17">
        <v>-42.088589013231285</v>
      </c>
      <c r="AH619" s="17">
        <v>-1</v>
      </c>
      <c r="AI619" s="17">
        <v>-1</v>
      </c>
      <c r="AJ619" s="17">
        <v>-1</v>
      </c>
      <c r="AK619" s="17">
        <v>-1</v>
      </c>
      <c r="AL619" s="17">
        <v>-1</v>
      </c>
      <c r="AM619" s="17">
        <v>-1</v>
      </c>
      <c r="AN619" s="17">
        <v>-1</v>
      </c>
      <c r="AO619" s="17">
        <v>-1</v>
      </c>
      <c r="AP619" s="17">
        <v>-1</v>
      </c>
      <c r="AQ619" s="17">
        <v>-1</v>
      </c>
      <c r="AR619" s="17">
        <v>-0.24150482729992501</v>
      </c>
      <c r="AS619" s="17">
        <v>-2.8980579275990999</v>
      </c>
      <c r="AT619" s="17">
        <v>0.23252469412117005</v>
      </c>
      <c r="AU619" s="17">
        <v>-1</v>
      </c>
      <c r="AV619" s="17">
        <v>-1</v>
      </c>
      <c r="AW619" s="17">
        <v>-1</v>
      </c>
      <c r="AX619" s="17">
        <v>-1</v>
      </c>
      <c r="AY619" s="17">
        <v>-4.8300965459984989E-2</v>
      </c>
      <c r="AZ619" s="17">
        <v>0.78756961789722379</v>
      </c>
      <c r="BA619" s="17">
        <v>-0.27474910507671108</v>
      </c>
      <c r="BB619" s="17">
        <v>0.29755661589728238</v>
      </c>
      <c r="BC619" s="17">
        <v>-0.1180694364101028</v>
      </c>
      <c r="BD619" s="17">
        <v>10.745482246240613</v>
      </c>
      <c r="BE619" s="17">
        <v>-3.6942001949585679</v>
      </c>
      <c r="BF619" s="17">
        <v>-1</v>
      </c>
      <c r="BG619" s="22">
        <v>3220.8165108321828</v>
      </c>
    </row>
    <row r="620" spans="1:59" x14ac:dyDescent="0.25">
      <c r="A620">
        <v>1768</v>
      </c>
      <c r="B620" t="s">
        <v>637</v>
      </c>
      <c r="C620" s="49">
        <v>0</v>
      </c>
      <c r="D620" s="22">
        <v>1583.3621874999999</v>
      </c>
      <c r="E620" s="17">
        <v>114.53498567063433</v>
      </c>
      <c r="F620" s="17">
        <v>86.606607446044492</v>
      </c>
      <c r="G620" s="17">
        <v>0.97630099950076921</v>
      </c>
      <c r="H620" s="17">
        <v>8.2221593803682573</v>
      </c>
      <c r="I620" s="17">
        <v>96.199197449244878</v>
      </c>
      <c r="J620" s="17">
        <v>18.259825963137466</v>
      </c>
      <c r="K620" s="17">
        <v>-1</v>
      </c>
      <c r="L620" s="17">
        <v>-1</v>
      </c>
      <c r="M620" s="17">
        <v>-1</v>
      </c>
      <c r="N620" s="17">
        <v>0.16666666666666666</v>
      </c>
      <c r="O620" s="17">
        <v>-1</v>
      </c>
      <c r="P620" s="17">
        <v>-1</v>
      </c>
      <c r="Q620" s="17">
        <v>5.7350777574835359</v>
      </c>
      <c r="R620" s="17">
        <v>-1</v>
      </c>
      <c r="S620" s="17">
        <v>1.7572882450777489</v>
      </c>
      <c r="T620" s="17">
        <v>0.18473916816926197</v>
      </c>
      <c r="U620" s="17">
        <v>1.0211176567265696</v>
      </c>
      <c r="V620" s="17">
        <v>1.3247567755169853</v>
      </c>
      <c r="W620" s="17">
        <v>4.1417789939522089</v>
      </c>
      <c r="X620" s="17">
        <v>5.54183951106371</v>
      </c>
      <c r="Y620" s="17">
        <v>0</v>
      </c>
      <c r="Z620" s="17">
        <v>58.85975989420055</v>
      </c>
      <c r="AA620" s="17">
        <v>1.9804346563028401</v>
      </c>
      <c r="AB620" s="17">
        <v>3.5457549874198926</v>
      </c>
      <c r="AC620" s="17">
        <v>46.230724780166511</v>
      </c>
      <c r="AD620" s="17">
        <v>1.276397070908212</v>
      </c>
      <c r="AE620" s="17">
        <v>0.1276397070908212</v>
      </c>
      <c r="AF620" s="17">
        <v>91.053289428896193</v>
      </c>
      <c r="AG620" s="17">
        <v>79.065134130031538</v>
      </c>
      <c r="AH620" s="17">
        <v>-1</v>
      </c>
      <c r="AI620" s="17">
        <v>-1</v>
      </c>
      <c r="AJ620" s="17">
        <v>-1</v>
      </c>
      <c r="AK620" s="17">
        <v>-1</v>
      </c>
      <c r="AL620" s="17">
        <v>-1</v>
      </c>
      <c r="AM620" s="17">
        <v>-1</v>
      </c>
      <c r="AN620" s="17">
        <v>-1</v>
      </c>
      <c r="AO620" s="17">
        <v>-1</v>
      </c>
      <c r="AP620" s="17">
        <v>-1</v>
      </c>
      <c r="AQ620" s="17">
        <v>-1</v>
      </c>
      <c r="AR620" s="17">
        <v>0.63819853545410599</v>
      </c>
      <c r="AS620" s="17">
        <v>7.6583824254492718</v>
      </c>
      <c r="AT620" s="17">
        <v>13.955897153084054</v>
      </c>
      <c r="AU620" s="17">
        <v>-1</v>
      </c>
      <c r="AV620" s="17">
        <v>-1</v>
      </c>
      <c r="AW620" s="17">
        <v>-1</v>
      </c>
      <c r="AX620" s="17">
        <v>-1</v>
      </c>
      <c r="AY620" s="17">
        <v>0.1276397070908212</v>
      </c>
      <c r="AZ620" s="17">
        <v>-0.74139430641761006</v>
      </c>
      <c r="BA620" s="17">
        <v>1.2542148192381231</v>
      </c>
      <c r="BB620" s="17">
        <v>-0.30064167077545889</v>
      </c>
      <c r="BC620" s="17">
        <v>0.48012885026263818</v>
      </c>
      <c r="BD620" s="17">
        <v>-10.037125697776196</v>
      </c>
      <c r="BE620" s="17">
        <v>17.088407749058263</v>
      </c>
      <c r="BF620" s="17">
        <v>-1</v>
      </c>
      <c r="BG620" s="22">
        <v>801.43944849741933</v>
      </c>
    </row>
    <row r="621" spans="1:59" x14ac:dyDescent="0.25">
      <c r="A621">
        <v>1769</v>
      </c>
      <c r="B621" t="s">
        <v>638</v>
      </c>
      <c r="C621" s="49">
        <v>0</v>
      </c>
      <c r="D621" s="22">
        <v>1566.5364550781251</v>
      </c>
      <c r="E621" s="17">
        <v>83.816111724179621</v>
      </c>
      <c r="F621" s="17">
        <v>35.0976358291406</v>
      </c>
      <c r="G621" s="17">
        <v>0.60152322222273913</v>
      </c>
      <c r="H621" s="17">
        <v>5.3831720736433306</v>
      </c>
      <c r="I621" s="17">
        <v>68.768138877518311</v>
      </c>
      <c r="J621" s="17">
        <v>10.869213687220634</v>
      </c>
      <c r="K621" s="17">
        <v>-1</v>
      </c>
      <c r="L621" s="17">
        <v>-1</v>
      </c>
      <c r="M621" s="17">
        <v>-1</v>
      </c>
      <c r="N621" s="17">
        <v>0.16666666666666666</v>
      </c>
      <c r="O621" s="17">
        <v>-1</v>
      </c>
      <c r="P621" s="17">
        <v>-1</v>
      </c>
      <c r="Q621" s="17">
        <v>3.9635258598461354</v>
      </c>
      <c r="R621" s="17">
        <v>-1</v>
      </c>
      <c r="S621" s="17">
        <v>0.85702144732481811</v>
      </c>
      <c r="T621" s="17">
        <v>9.0116113999930955E-2</v>
      </c>
      <c r="U621" s="17">
        <v>0.47481119876449146</v>
      </c>
      <c r="V621" s="17">
        <v>0.53686239699723137</v>
      </c>
      <c r="W621" s="17">
        <v>2.0902182111282777</v>
      </c>
      <c r="X621" s="17">
        <v>2.4898487209390807</v>
      </c>
      <c r="Y621" s="17">
        <v>0</v>
      </c>
      <c r="Z621" s="17">
        <v>41.116023852197728</v>
      </c>
      <c r="AA621" s="17">
        <v>0.9932020507622783</v>
      </c>
      <c r="AB621" s="17">
        <v>1.9706766318397539</v>
      </c>
      <c r="AC621" s="17">
        <v>28.121484558929531</v>
      </c>
      <c r="AD621" s="17">
        <v>0.59351399845561437</v>
      </c>
      <c r="AE621" s="17">
        <v>5.9351399845561433E-2</v>
      </c>
      <c r="AF621" s="17">
        <v>64.090256852222822</v>
      </c>
      <c r="AG621" s="17">
        <v>32.041426933930111</v>
      </c>
      <c r="AH621" s="17">
        <v>-1</v>
      </c>
      <c r="AI621" s="17">
        <v>-1</v>
      </c>
      <c r="AJ621" s="17">
        <v>-1</v>
      </c>
      <c r="AK621" s="17">
        <v>-1</v>
      </c>
      <c r="AL621" s="17">
        <v>-1</v>
      </c>
      <c r="AM621" s="17">
        <v>-1</v>
      </c>
      <c r="AN621" s="17">
        <v>-1</v>
      </c>
      <c r="AO621" s="17">
        <v>-1</v>
      </c>
      <c r="AP621" s="17">
        <v>-1</v>
      </c>
      <c r="AQ621" s="17">
        <v>-1</v>
      </c>
      <c r="AR621" s="17">
        <v>0.29675699922780718</v>
      </c>
      <c r="AS621" s="17">
        <v>3.5610839907336858</v>
      </c>
      <c r="AT621" s="17">
        <v>8.629409187953792</v>
      </c>
      <c r="AU621" s="17">
        <v>-1</v>
      </c>
      <c r="AV621" s="17">
        <v>-1</v>
      </c>
      <c r="AW621" s="17">
        <v>-1</v>
      </c>
      <c r="AX621" s="17">
        <v>-1</v>
      </c>
      <c r="AY621" s="17">
        <v>5.9351399845561433E-2</v>
      </c>
      <c r="AZ621" s="17">
        <v>-0.14795359304089489</v>
      </c>
      <c r="BA621" s="17">
        <v>0.66077410586140783</v>
      </c>
      <c r="BB621" s="17">
        <v>-6.846142614157559E-2</v>
      </c>
      <c r="BC621" s="17">
        <v>0.24794860562875498</v>
      </c>
      <c r="BD621" s="17">
        <v>-1.9707184477472257</v>
      </c>
      <c r="BE621" s="17">
        <v>9.0220004990292821</v>
      </c>
      <c r="BF621" s="17">
        <v>-1</v>
      </c>
      <c r="BG621" s="22">
        <v>326.08240820878518</v>
      </c>
    </row>
    <row r="622" spans="1:59" x14ac:dyDescent="0.25">
      <c r="A622">
        <v>1771</v>
      </c>
      <c r="B622" t="s">
        <v>639</v>
      </c>
      <c r="C622" s="49">
        <v>0</v>
      </c>
      <c r="D622" s="22">
        <v>1526.7484082031249</v>
      </c>
      <c r="E622" s="17">
        <v>84.696230086029573</v>
      </c>
      <c r="F622" s="17">
        <v>36.573405800366274</v>
      </c>
      <c r="G622" s="17">
        <v>0.61226088155135427</v>
      </c>
      <c r="H622" s="17">
        <v>5.464511150787331</v>
      </c>
      <c r="I622" s="17">
        <v>69.554058907531129</v>
      </c>
      <c r="J622" s="17">
        <v>11.08096017183091</v>
      </c>
      <c r="K622" s="17">
        <v>-1</v>
      </c>
      <c r="L622" s="17">
        <v>-1</v>
      </c>
      <c r="M622" s="17">
        <v>-1</v>
      </c>
      <c r="N622" s="17">
        <v>0.16666666666666666</v>
      </c>
      <c r="O622" s="17">
        <v>-1</v>
      </c>
      <c r="P622" s="17">
        <v>-1</v>
      </c>
      <c r="Q622" s="17">
        <v>4.0142821263941393</v>
      </c>
      <c r="R622" s="17">
        <v>-1</v>
      </c>
      <c r="S622" s="17">
        <v>0.88281475409274557</v>
      </c>
      <c r="T622" s="17">
        <v>9.2827134188168084E-2</v>
      </c>
      <c r="U622" s="17">
        <v>0.49046328111906362</v>
      </c>
      <c r="V622" s="17">
        <v>0.55943615119610934</v>
      </c>
      <c r="W622" s="17">
        <v>2.1489969384527856</v>
      </c>
      <c r="X622" s="17">
        <v>2.5772905047514594</v>
      </c>
      <c r="Y622" s="17">
        <v>0</v>
      </c>
      <c r="Z622" s="17">
        <v>41.62439495738883</v>
      </c>
      <c r="AA622" s="17">
        <v>1.0214869919703362</v>
      </c>
      <c r="AB622" s="17">
        <v>2.0158037867125151</v>
      </c>
      <c r="AC622" s="17">
        <v>28.640327628035635</v>
      </c>
      <c r="AD622" s="17">
        <v>0.61307910139882948</v>
      </c>
      <c r="AE622" s="17">
        <v>6.1307910139882953E-2</v>
      </c>
      <c r="AF622" s="17">
        <v>64.862767592794</v>
      </c>
      <c r="AG622" s="17">
        <v>33.388690776272895</v>
      </c>
      <c r="AH622" s="17">
        <v>-1</v>
      </c>
      <c r="AI622" s="17">
        <v>-1</v>
      </c>
      <c r="AJ622" s="17">
        <v>-1</v>
      </c>
      <c r="AK622" s="17">
        <v>-1</v>
      </c>
      <c r="AL622" s="17">
        <v>-1</v>
      </c>
      <c r="AM622" s="17">
        <v>-1</v>
      </c>
      <c r="AN622" s="17">
        <v>-1</v>
      </c>
      <c r="AO622" s="17">
        <v>-1</v>
      </c>
      <c r="AP622" s="17">
        <v>-1</v>
      </c>
      <c r="AQ622" s="17">
        <v>-1</v>
      </c>
      <c r="AR622" s="17">
        <v>0.30653955069941474</v>
      </c>
      <c r="AS622" s="17">
        <v>3.6784746083929769</v>
      </c>
      <c r="AT622" s="17">
        <v>8.7820169909108703</v>
      </c>
      <c r="AU622" s="17">
        <v>-1</v>
      </c>
      <c r="AV622" s="17">
        <v>-1</v>
      </c>
      <c r="AW622" s="17">
        <v>-1</v>
      </c>
      <c r="AX622" s="17">
        <v>-1</v>
      </c>
      <c r="AY622" s="17">
        <v>6.1307910139882953E-2</v>
      </c>
      <c r="AZ622" s="17">
        <v>-0.16495610652568543</v>
      </c>
      <c r="BA622" s="17">
        <v>0.67777661934619848</v>
      </c>
      <c r="BB622" s="17">
        <v>-7.5113561142268762E-2</v>
      </c>
      <c r="BC622" s="17">
        <v>0.25460074062944815</v>
      </c>
      <c r="BD622" s="17">
        <v>-2.2018269560631483</v>
      </c>
      <c r="BE622" s="17">
        <v>9.2531090073452056</v>
      </c>
      <c r="BF622" s="17">
        <v>-1</v>
      </c>
      <c r="BG622" s="22">
        <v>802.13571151192559</v>
      </c>
    </row>
    <row r="623" spans="1:59" x14ac:dyDescent="0.25">
      <c r="A623">
        <v>1772</v>
      </c>
      <c r="B623" t="s">
        <v>640</v>
      </c>
      <c r="C623" s="49">
        <v>0</v>
      </c>
      <c r="D623" s="22">
        <v>1591.177041015625</v>
      </c>
      <c r="E623" s="17">
        <v>102.80171948510737</v>
      </c>
      <c r="F623" s="17">
        <v>66.932433321779854</v>
      </c>
      <c r="G623" s="17">
        <v>0.83315228158590671</v>
      </c>
      <c r="H623" s="17">
        <v>7.1377904082113126</v>
      </c>
      <c r="I623" s="17">
        <v>85.721732925842502</v>
      </c>
      <c r="J623" s="17">
        <v>15.436935343562414</v>
      </c>
      <c r="K623" s="17">
        <v>-1</v>
      </c>
      <c r="L623" s="17">
        <v>-1</v>
      </c>
      <c r="M623" s="17">
        <v>-1</v>
      </c>
      <c r="N623" s="17">
        <v>0.16666666666666666</v>
      </c>
      <c r="O623" s="17">
        <v>-1</v>
      </c>
      <c r="P623" s="17">
        <v>-1</v>
      </c>
      <c r="Q623" s="17">
        <v>5.0584224213313469</v>
      </c>
      <c r="R623" s="17">
        <v>-1</v>
      </c>
      <c r="S623" s="17">
        <v>1.4134257065472247</v>
      </c>
      <c r="T623" s="17">
        <v>0.14859730034586702</v>
      </c>
      <c r="U623" s="17">
        <v>0.81245248555804006</v>
      </c>
      <c r="V623" s="17">
        <v>1.023815585896344</v>
      </c>
      <c r="W623" s="17">
        <v>3.3581725114157828</v>
      </c>
      <c r="X623" s="17">
        <v>4.3761125251485291</v>
      </c>
      <c r="Y623" s="17">
        <v>0</v>
      </c>
      <c r="Z623" s="17">
        <v>52.082428847839871</v>
      </c>
      <c r="AA623" s="17">
        <v>1.6033549831341689</v>
      </c>
      <c r="AB623" s="17">
        <v>2.9441439504627018</v>
      </c>
      <c r="AC623" s="17">
        <v>39.313787124710977</v>
      </c>
      <c r="AD623" s="17">
        <v>1.01556560694755</v>
      </c>
      <c r="AE623" s="17">
        <v>0.10155656069475501</v>
      </c>
      <c r="AF623" s="17">
        <v>80.754590363865674</v>
      </c>
      <c r="AG623" s="17">
        <v>61.104134826350538</v>
      </c>
      <c r="AH623" s="17">
        <v>-1</v>
      </c>
      <c r="AI623" s="17">
        <v>-1</v>
      </c>
      <c r="AJ623" s="17">
        <v>-1</v>
      </c>
      <c r="AK623" s="17">
        <v>-1</v>
      </c>
      <c r="AL623" s="17">
        <v>-1</v>
      </c>
      <c r="AM623" s="17">
        <v>-1</v>
      </c>
      <c r="AN623" s="17">
        <v>-1</v>
      </c>
      <c r="AO623" s="17">
        <v>-1</v>
      </c>
      <c r="AP623" s="17">
        <v>-1</v>
      </c>
      <c r="AQ623" s="17">
        <v>-1</v>
      </c>
      <c r="AR623" s="17">
        <v>0.50778280347377502</v>
      </c>
      <c r="AS623" s="17">
        <v>6.0933936416853003</v>
      </c>
      <c r="AT623" s="17">
        <v>11.92141173419089</v>
      </c>
      <c r="AU623" s="17">
        <v>-1</v>
      </c>
      <c r="AV623" s="17">
        <v>-1</v>
      </c>
      <c r="AW623" s="17">
        <v>-1</v>
      </c>
      <c r="AX623" s="17">
        <v>-1</v>
      </c>
      <c r="AY623" s="17">
        <v>0.10155656069475501</v>
      </c>
      <c r="AZ623" s="17">
        <v>-0.51472591136136447</v>
      </c>
      <c r="BA623" s="17">
        <v>1.0275464241818775</v>
      </c>
      <c r="BB623" s="17">
        <v>-0.21195897302883376</v>
      </c>
      <c r="BC623" s="17">
        <v>0.39144615251601311</v>
      </c>
      <c r="BD623" s="17">
        <v>-6.9561109577688551</v>
      </c>
      <c r="BE623" s="17">
        <v>14.007393009050917</v>
      </c>
      <c r="BF623" s="17">
        <v>-1</v>
      </c>
      <c r="BG623" s="22">
        <v>2107.3608386265946</v>
      </c>
    </row>
    <row r="624" spans="1:59" x14ac:dyDescent="0.25">
      <c r="A624">
        <v>1775</v>
      </c>
      <c r="B624" t="s">
        <v>641</v>
      </c>
      <c r="C624" s="49">
        <v>0</v>
      </c>
      <c r="D624" s="22">
        <v>1595.956787109375</v>
      </c>
      <c r="E624" s="17">
        <v>103.80469051011636</v>
      </c>
      <c r="F624" s="17">
        <v>68.614200894048807</v>
      </c>
      <c r="G624" s="17">
        <v>0.84538877346000152</v>
      </c>
      <c r="H624" s="17">
        <v>7.2304833244287714</v>
      </c>
      <c r="I624" s="17">
        <v>86.617356801272393</v>
      </c>
      <c r="J624" s="17">
        <v>15.678238784005607</v>
      </c>
      <c r="K624" s="17">
        <v>-1</v>
      </c>
      <c r="L624" s="17">
        <v>-1</v>
      </c>
      <c r="M624" s="17">
        <v>-1</v>
      </c>
      <c r="N624" s="17">
        <v>0.16666666666666666</v>
      </c>
      <c r="O624" s="17">
        <v>-1</v>
      </c>
      <c r="P624" s="17">
        <v>-1</v>
      </c>
      <c r="Q624" s="17">
        <v>5.116263578716449</v>
      </c>
      <c r="R624" s="17">
        <v>-1</v>
      </c>
      <c r="S624" s="17">
        <v>1.4428194113587263</v>
      </c>
      <c r="T624" s="17">
        <v>0.15168674241965918</v>
      </c>
      <c r="U624" s="17">
        <v>0.83028938768753657</v>
      </c>
      <c r="V624" s="17">
        <v>1.0495403319856771</v>
      </c>
      <c r="W624" s="17">
        <v>3.4251559569940224</v>
      </c>
      <c r="X624" s="17">
        <v>4.4757600036474141</v>
      </c>
      <c r="Y624" s="17">
        <v>0</v>
      </c>
      <c r="Z624" s="17">
        <v>52.66176170869138</v>
      </c>
      <c r="AA624" s="17">
        <v>1.6355881209772827</v>
      </c>
      <c r="AB624" s="17">
        <v>2.9955702480385611</v>
      </c>
      <c r="AC624" s="17">
        <v>39.905053694523644</v>
      </c>
      <c r="AD624" s="17">
        <v>1.0378617346094208</v>
      </c>
      <c r="AE624" s="17">
        <v>0.10378617346094207</v>
      </c>
      <c r="AF624" s="17">
        <v>81.634933193746591</v>
      </c>
      <c r="AG624" s="17">
        <v>62.639458545846438</v>
      </c>
      <c r="AH624" s="17">
        <v>-1</v>
      </c>
      <c r="AI624" s="17">
        <v>-1</v>
      </c>
      <c r="AJ624" s="17">
        <v>-1</v>
      </c>
      <c r="AK624" s="17">
        <v>-1</v>
      </c>
      <c r="AL624" s="17">
        <v>-1</v>
      </c>
      <c r="AM624" s="17">
        <v>-1</v>
      </c>
      <c r="AN624" s="17">
        <v>-1</v>
      </c>
      <c r="AO624" s="17">
        <v>-1</v>
      </c>
      <c r="AP624" s="17">
        <v>-1</v>
      </c>
      <c r="AQ624" s="17">
        <v>-1</v>
      </c>
      <c r="AR624" s="17">
        <v>0.51893086730471039</v>
      </c>
      <c r="AS624" s="17">
        <v>6.2271704076565237</v>
      </c>
      <c r="AT624" s="17">
        <v>12.09532152995348</v>
      </c>
      <c r="AU624" s="17">
        <v>-1</v>
      </c>
      <c r="AV624" s="17">
        <v>-1</v>
      </c>
      <c r="AW624" s="17">
        <v>-1</v>
      </c>
      <c r="AX624" s="17">
        <v>-1</v>
      </c>
      <c r="AY624" s="17">
        <v>0.10378617346094207</v>
      </c>
      <c r="AZ624" s="17">
        <v>-0.53410174660893883</v>
      </c>
      <c r="BA624" s="17">
        <v>1.0469222594294518</v>
      </c>
      <c r="BB624" s="17">
        <v>-0.21953965643386986</v>
      </c>
      <c r="BC624" s="17">
        <v>0.39902683592104915</v>
      </c>
      <c r="BD624" s="17">
        <v>-7.2194790995114069</v>
      </c>
      <c r="BE624" s="17">
        <v>14.27076115079347</v>
      </c>
      <c r="BF624" s="17">
        <v>-1</v>
      </c>
      <c r="BG624" s="22">
        <v>1493.1387911056527</v>
      </c>
    </row>
    <row r="625" spans="1:59" x14ac:dyDescent="0.25">
      <c r="A625">
        <v>1777</v>
      </c>
      <c r="B625" t="s">
        <v>294</v>
      </c>
      <c r="C625" s="49">
        <v>0</v>
      </c>
      <c r="D625" s="22">
        <v>1538.5729199218749</v>
      </c>
      <c r="E625" s="17">
        <v>91.526084005608936</v>
      </c>
      <c r="F625" s="17">
        <v>48.025607866901161</v>
      </c>
      <c r="G625" s="17">
        <v>0.69558677024035065</v>
      </c>
      <c r="H625" s="17">
        <v>6.0957149057905031</v>
      </c>
      <c r="I625" s="17">
        <v>75.652919276921068</v>
      </c>
      <c r="J625" s="17">
        <v>12.724145475717595</v>
      </c>
      <c r="K625" s="17">
        <v>-1</v>
      </c>
      <c r="L625" s="17">
        <v>-1</v>
      </c>
      <c r="M625" s="17">
        <v>-1</v>
      </c>
      <c r="N625" s="17">
        <v>0.16666666666666666</v>
      </c>
      <c r="O625" s="17">
        <v>-1</v>
      </c>
      <c r="P625" s="17">
        <v>-1</v>
      </c>
      <c r="Q625" s="17">
        <v>4.4081585651238688</v>
      </c>
      <c r="R625" s="17">
        <v>-1</v>
      </c>
      <c r="S625" s="17">
        <v>1.0829747836569035</v>
      </c>
      <c r="T625" s="17">
        <v>0.11386506801762609</v>
      </c>
      <c r="U625" s="17">
        <v>0.61192584871537481</v>
      </c>
      <c r="V625" s="17">
        <v>0.73461195740331375</v>
      </c>
      <c r="W625" s="17">
        <v>2.6051289072954278</v>
      </c>
      <c r="X625" s="17">
        <v>3.2558522025788799</v>
      </c>
      <c r="Y625" s="17">
        <v>0</v>
      </c>
      <c r="Z625" s="17">
        <v>45.569432961245766</v>
      </c>
      <c r="AA625" s="17">
        <v>1.2409824881998106</v>
      </c>
      <c r="AB625" s="17">
        <v>2.3659974526409884</v>
      </c>
      <c r="AC625" s="17">
        <v>32.666629683287049</v>
      </c>
      <c r="AD625" s="17">
        <v>0.76490731089421848</v>
      </c>
      <c r="AE625" s="17">
        <v>7.6490731089421851E-2</v>
      </c>
      <c r="AF625" s="17">
        <v>70.857569812710409</v>
      </c>
      <c r="AG625" s="17">
        <v>43.84366550829791</v>
      </c>
      <c r="AH625" s="17">
        <v>-1</v>
      </c>
      <c r="AI625" s="17">
        <v>-1</v>
      </c>
      <c r="AJ625" s="17">
        <v>-1</v>
      </c>
      <c r="AK625" s="17">
        <v>-1</v>
      </c>
      <c r="AL625" s="17">
        <v>-1</v>
      </c>
      <c r="AM625" s="17">
        <v>-1</v>
      </c>
      <c r="AN625" s="17">
        <v>-1</v>
      </c>
      <c r="AO625" s="17">
        <v>-1</v>
      </c>
      <c r="AP625" s="17">
        <v>-1</v>
      </c>
      <c r="AQ625" s="17">
        <v>-1</v>
      </c>
      <c r="AR625" s="17">
        <v>0.38245365544710924</v>
      </c>
      <c r="AS625" s="17">
        <v>4.5894438653653111</v>
      </c>
      <c r="AT625" s="17">
        <v>9.9662770249749038</v>
      </c>
      <c r="AU625" s="17">
        <v>-1</v>
      </c>
      <c r="AV625" s="17">
        <v>-1</v>
      </c>
      <c r="AW625" s="17">
        <v>-1</v>
      </c>
      <c r="AX625" s="17">
        <v>-1</v>
      </c>
      <c r="AY625" s="17">
        <v>7.6490731089421851E-2</v>
      </c>
      <c r="AZ625" s="17">
        <v>-0.29689822749531508</v>
      </c>
      <c r="BA625" s="17">
        <v>0.80971874031582813</v>
      </c>
      <c r="BB625" s="17">
        <v>-0.12673515237070104</v>
      </c>
      <c r="BC625" s="17">
        <v>0.30622233185788039</v>
      </c>
      <c r="BD625" s="17">
        <v>-3.9952645433120777</v>
      </c>
      <c r="BE625" s="17">
        <v>11.046546594594137</v>
      </c>
      <c r="BF625" s="17">
        <v>-1</v>
      </c>
      <c r="BG625" s="22">
        <v>144.90020898104194</v>
      </c>
    </row>
    <row r="626" spans="1:59" x14ac:dyDescent="0.25">
      <c r="A626">
        <v>1778</v>
      </c>
      <c r="B626" t="s">
        <v>642</v>
      </c>
      <c r="C626" s="49">
        <v>0</v>
      </c>
      <c r="D626" s="22">
        <v>1609.3077246093751</v>
      </c>
      <c r="E626" s="17">
        <v>135.80277747483441</v>
      </c>
      <c r="F626" s="17">
        <v>122.26813873479783</v>
      </c>
      <c r="G626" s="17">
        <v>1.235773262510264</v>
      </c>
      <c r="H626" s="17">
        <v>10.187693373555557</v>
      </c>
      <c r="I626" s="17">
        <v>115.19071529228842</v>
      </c>
      <c r="J626" s="17">
        <v>23.376615187369595</v>
      </c>
      <c r="K626" s="17">
        <v>-1</v>
      </c>
      <c r="L626" s="17">
        <v>-1</v>
      </c>
      <c r="M626" s="17">
        <v>-1</v>
      </c>
      <c r="N626" s="17">
        <v>0.16666666666666666</v>
      </c>
      <c r="O626" s="17">
        <v>-1</v>
      </c>
      <c r="P626" s="17">
        <v>-1</v>
      </c>
      <c r="Q626" s="17">
        <v>6.9615874594655054</v>
      </c>
      <c r="R626" s="17">
        <v>-1</v>
      </c>
      <c r="S626" s="17">
        <v>2.3805756369338882</v>
      </c>
      <c r="T626" s="17">
        <v>0.25025014423754771</v>
      </c>
      <c r="U626" s="17">
        <v>1.3993454534055687</v>
      </c>
      <c r="V626" s="17">
        <v>1.870244661409745</v>
      </c>
      <c r="W626" s="17">
        <v>5.5621490139866436</v>
      </c>
      <c r="X626" s="17">
        <v>7.6548435497484659</v>
      </c>
      <c r="Y626" s="17">
        <v>0</v>
      </c>
      <c r="Z626" s="17">
        <v>71.144392613088016</v>
      </c>
      <c r="AA626" s="17">
        <v>2.6639316345303854</v>
      </c>
      <c r="AB626" s="17">
        <v>4.6362389224811364</v>
      </c>
      <c r="AC626" s="17">
        <v>58.768409313422801</v>
      </c>
      <c r="AD626" s="17">
        <v>1.7491818167569606</v>
      </c>
      <c r="AE626" s="17">
        <v>0.17491818167569609</v>
      </c>
      <c r="AF626" s="17">
        <v>109.72077588201654</v>
      </c>
      <c r="AG626" s="17">
        <v>111.62135400487408</v>
      </c>
      <c r="AH626" s="17">
        <v>-1</v>
      </c>
      <c r="AI626" s="17">
        <v>-1</v>
      </c>
      <c r="AJ626" s="17">
        <v>-1</v>
      </c>
      <c r="AK626" s="17">
        <v>-1</v>
      </c>
      <c r="AL626" s="17">
        <v>-1</v>
      </c>
      <c r="AM626" s="17">
        <v>-1</v>
      </c>
      <c r="AN626" s="17">
        <v>-1</v>
      </c>
      <c r="AO626" s="17">
        <v>-1</v>
      </c>
      <c r="AP626" s="17">
        <v>-1</v>
      </c>
      <c r="AQ626" s="17">
        <v>-1</v>
      </c>
      <c r="AR626" s="17">
        <v>0.8745909083784803</v>
      </c>
      <c r="AS626" s="17">
        <v>10.495090900541765</v>
      </c>
      <c r="AT626" s="17">
        <v>17.643618170704293</v>
      </c>
      <c r="AU626" s="17">
        <v>-1</v>
      </c>
      <c r="AV626" s="17">
        <v>-1</v>
      </c>
      <c r="AW626" s="17">
        <v>-1</v>
      </c>
      <c r="AX626" s="17">
        <v>-1</v>
      </c>
      <c r="AY626" s="17">
        <v>0.17491818167569609</v>
      </c>
      <c r="AZ626" s="17">
        <v>-1.1522548595170372</v>
      </c>
      <c r="BA626" s="17">
        <v>1.6650753723375504</v>
      </c>
      <c r="BB626" s="17">
        <v>-0.46138848436403346</v>
      </c>
      <c r="BC626" s="17">
        <v>0.64087566385121275</v>
      </c>
      <c r="BD626" s="17">
        <v>-15.621792320014336</v>
      </c>
      <c r="BE626" s="17">
        <v>22.673074371296408</v>
      </c>
      <c r="BF626" s="17">
        <v>-1</v>
      </c>
      <c r="BG626" s="22">
        <v>1814.5506300906575</v>
      </c>
    </row>
    <row r="627" spans="1:59" x14ac:dyDescent="0.25">
      <c r="A627">
        <v>1781</v>
      </c>
      <c r="B627" t="s">
        <v>643</v>
      </c>
      <c r="C627" s="49">
        <v>0</v>
      </c>
      <c r="D627" s="22">
        <v>1522.6307128906251</v>
      </c>
      <c r="E627" s="17">
        <v>97.480862440746591</v>
      </c>
      <c r="F627" s="17">
        <v>58.010495787438238</v>
      </c>
      <c r="G627" s="17">
        <v>0.7682365239388127</v>
      </c>
      <c r="H627" s="17">
        <v>6.6460456380036277</v>
      </c>
      <c r="I627" s="17">
        <v>80.970362758757005</v>
      </c>
      <c r="J627" s="17">
        <v>14.156797554039375</v>
      </c>
      <c r="K627" s="17">
        <v>-1</v>
      </c>
      <c r="L627" s="17">
        <v>-1</v>
      </c>
      <c r="M627" s="17">
        <v>-1</v>
      </c>
      <c r="N627" s="17">
        <v>0.16666666666666666</v>
      </c>
      <c r="O627" s="17">
        <v>-1</v>
      </c>
      <c r="P627" s="17">
        <v>-1</v>
      </c>
      <c r="Q627" s="17">
        <v>4.7515695591325171</v>
      </c>
      <c r="R627" s="17">
        <v>-1</v>
      </c>
      <c r="S627" s="17">
        <v>1.2574892962159909</v>
      </c>
      <c r="T627" s="17">
        <v>0.13220751518598733</v>
      </c>
      <c r="U627" s="17">
        <v>0.71782601681787339</v>
      </c>
      <c r="V627" s="17">
        <v>0.88734335187283964</v>
      </c>
      <c r="W627" s="17">
        <v>3.0028189375103533</v>
      </c>
      <c r="X627" s="17">
        <v>3.8474731380647111</v>
      </c>
      <c r="Y627" s="17">
        <v>0</v>
      </c>
      <c r="Z627" s="17">
        <v>49.009012710355918</v>
      </c>
      <c r="AA627" s="17">
        <v>1.4323551094809421</v>
      </c>
      <c r="AB627" s="17">
        <v>2.6713225319980443</v>
      </c>
      <c r="AC627" s="17">
        <v>36.177061521840656</v>
      </c>
      <c r="AD627" s="17">
        <v>0.89728252102234174</v>
      </c>
      <c r="AE627" s="17">
        <v>8.9728252102234174E-2</v>
      </c>
      <c r="AF627" s="17">
        <v>76.08428760234537</v>
      </c>
      <c r="AG627" s="17">
        <v>52.959095912409097</v>
      </c>
      <c r="AH627" s="17">
        <v>-1</v>
      </c>
      <c r="AI627" s="17">
        <v>-1</v>
      </c>
      <c r="AJ627" s="17">
        <v>-1</v>
      </c>
      <c r="AK627" s="17">
        <v>-1</v>
      </c>
      <c r="AL627" s="17">
        <v>-1</v>
      </c>
      <c r="AM627" s="17">
        <v>-1</v>
      </c>
      <c r="AN627" s="17">
        <v>-1</v>
      </c>
      <c r="AO627" s="17">
        <v>-1</v>
      </c>
      <c r="AP627" s="17">
        <v>-1</v>
      </c>
      <c r="AQ627" s="17">
        <v>-1</v>
      </c>
      <c r="AR627" s="17">
        <v>0.44864126051117087</v>
      </c>
      <c r="AS627" s="17">
        <v>5.3836951261340502</v>
      </c>
      <c r="AT627" s="17">
        <v>10.998803663974265</v>
      </c>
      <c r="AU627" s="17">
        <v>-1</v>
      </c>
      <c r="AV627" s="17">
        <v>-1</v>
      </c>
      <c r="AW627" s="17">
        <v>-1</v>
      </c>
      <c r="AX627" s="17">
        <v>-1</v>
      </c>
      <c r="AY627" s="17">
        <v>8.9728252102234174E-2</v>
      </c>
      <c r="AZ627" s="17">
        <v>-0.41193525550317961</v>
      </c>
      <c r="BA627" s="17">
        <v>0.92475576832369266</v>
      </c>
      <c r="BB627" s="17">
        <v>-0.17174272381426292</v>
      </c>
      <c r="BC627" s="17">
        <v>0.35122990330144233</v>
      </c>
      <c r="BD627" s="17">
        <v>-5.5589178212687127</v>
      </c>
      <c r="BE627" s="17">
        <v>12.610199872550773</v>
      </c>
      <c r="BF627" s="17">
        <v>-1</v>
      </c>
      <c r="BG627" s="22">
        <v>335.99725664351035</v>
      </c>
    </row>
    <row r="628" spans="1:59" x14ac:dyDescent="0.25">
      <c r="A628">
        <v>1785</v>
      </c>
      <c r="B628" t="s">
        <v>644</v>
      </c>
      <c r="C628" s="49">
        <v>0</v>
      </c>
      <c r="D628" s="22">
        <v>1504.9631933593751</v>
      </c>
      <c r="E628" s="17">
        <v>17.907754664938665</v>
      </c>
      <c r="F628" s="17">
        <v>-75.41656137088458</v>
      </c>
      <c r="G628" s="17">
        <v>-0.20257485786199186</v>
      </c>
      <c r="H628" s="17">
        <v>-0.70796881337066697</v>
      </c>
      <c r="I628" s="17">
        <v>9.9138981260612056</v>
      </c>
      <c r="J628" s="17">
        <v>-4.9875886687704485</v>
      </c>
      <c r="K628" s="17">
        <v>-1</v>
      </c>
      <c r="L628" s="17">
        <v>-1</v>
      </c>
      <c r="M628" s="17">
        <v>-1</v>
      </c>
      <c r="N628" s="17">
        <v>0.16666666666666666</v>
      </c>
      <c r="O628" s="17">
        <v>-1</v>
      </c>
      <c r="P628" s="17">
        <v>-1</v>
      </c>
      <c r="Q628" s="17">
        <v>0.16260284352778687</v>
      </c>
      <c r="R628" s="17">
        <v>-1</v>
      </c>
      <c r="S628" s="17">
        <v>-1.0745306550831408</v>
      </c>
      <c r="T628" s="17">
        <v>-0.11290076907653755</v>
      </c>
      <c r="U628" s="17">
        <v>-0.69730732217788738</v>
      </c>
      <c r="V628" s="17">
        <v>-1.1535909742742718</v>
      </c>
      <c r="W628" s="17">
        <v>-2.3114731021270658</v>
      </c>
      <c r="X628" s="17">
        <v>-4.0582981638611697</v>
      </c>
      <c r="Y628" s="17">
        <v>0</v>
      </c>
      <c r="Z628" s="17">
        <v>3.0462530442019045</v>
      </c>
      <c r="AA628" s="17">
        <v>-1.1249380600994863</v>
      </c>
      <c r="AB628" s="17">
        <v>-1.4087059209454798</v>
      </c>
      <c r="AC628" s="17">
        <v>-10.732487518735242</v>
      </c>
      <c r="AD628" s="17">
        <v>-0.87163415272235911</v>
      </c>
      <c r="AE628" s="17">
        <v>-8.7163415272235922E-2</v>
      </c>
      <c r="AF628" s="17">
        <v>6.2401813071056651</v>
      </c>
      <c r="AG628" s="17">
        <v>-68.849487542039483</v>
      </c>
      <c r="AH628" s="17">
        <v>-1</v>
      </c>
      <c r="AI628" s="17">
        <v>-1</v>
      </c>
      <c r="AJ628" s="17">
        <v>-1</v>
      </c>
      <c r="AK628" s="17">
        <v>-1</v>
      </c>
      <c r="AL628" s="17">
        <v>-1</v>
      </c>
      <c r="AM628" s="17">
        <v>-1</v>
      </c>
      <c r="AN628" s="17">
        <v>-1</v>
      </c>
      <c r="AO628" s="17">
        <v>-1</v>
      </c>
      <c r="AP628" s="17">
        <v>-1</v>
      </c>
      <c r="AQ628" s="17">
        <v>-1</v>
      </c>
      <c r="AR628" s="17">
        <v>-0.43581707636117956</v>
      </c>
      <c r="AS628" s="17">
        <v>-5.2298049163341549</v>
      </c>
      <c r="AT628" s="17">
        <v>-2.7987463912344017</v>
      </c>
      <c r="AU628" s="17">
        <v>-1</v>
      </c>
      <c r="AV628" s="17">
        <v>-1</v>
      </c>
      <c r="AW628" s="17">
        <v>-1</v>
      </c>
      <c r="AX628" s="17">
        <v>-1</v>
      </c>
      <c r="AY628" s="17">
        <v>-8.7163415272235922E-2</v>
      </c>
      <c r="AZ628" s="17">
        <v>1.1252930272258372</v>
      </c>
      <c r="BA628" s="17">
        <v>-0.61247251440532446</v>
      </c>
      <c r="BB628" s="17">
        <v>0.42968894525893553</v>
      </c>
      <c r="BC628" s="17">
        <v>-0.2502017657717559</v>
      </c>
      <c r="BD628" s="17">
        <v>15.336024310690277</v>
      </c>
      <c r="BE628" s="17">
        <v>-8.2847422594082385</v>
      </c>
      <c r="BF628" s="17">
        <v>-1</v>
      </c>
      <c r="BG628" s="22">
        <v>142.91683856348567</v>
      </c>
    </row>
    <row r="629" spans="1:59" x14ac:dyDescent="0.25">
      <c r="A629">
        <v>1786</v>
      </c>
      <c r="B629" t="s">
        <v>645</v>
      </c>
      <c r="C629" s="49">
        <v>0</v>
      </c>
      <c r="D629" s="22">
        <v>1494.26337890625</v>
      </c>
      <c r="E629" s="17">
        <v>61.437929534301958</v>
      </c>
      <c r="F629" s="17">
        <v>-2.4257822904661221</v>
      </c>
      <c r="G629" s="17">
        <v>0.32850392485968954</v>
      </c>
      <c r="H629" s="17">
        <v>3.3150176453468876</v>
      </c>
      <c r="I629" s="17">
        <v>48.785074802666401</v>
      </c>
      <c r="J629" s="17">
        <v>5.4852771440550931</v>
      </c>
      <c r="K629" s="17">
        <v>-1</v>
      </c>
      <c r="L629" s="17">
        <v>-1</v>
      </c>
      <c r="M629" s="17">
        <v>-1</v>
      </c>
      <c r="N629" s="17">
        <v>0.16666666666666666</v>
      </c>
      <c r="O629" s="17">
        <v>-1</v>
      </c>
      <c r="P629" s="17">
        <v>-1</v>
      </c>
      <c r="Q629" s="17">
        <v>2.6729801454017861</v>
      </c>
      <c r="R629" s="17">
        <v>-1</v>
      </c>
      <c r="S629" s="17">
        <v>0.20119225076216354</v>
      </c>
      <c r="T629" s="17">
        <v>2.1184813026630282E-2</v>
      </c>
      <c r="U629" s="17">
        <v>7.6836147039228891E-2</v>
      </c>
      <c r="V629" s="17">
        <v>-3.7105385143115642E-2</v>
      </c>
      <c r="W629" s="17">
        <v>0.59569074076374229</v>
      </c>
      <c r="X629" s="17">
        <v>0.26652484317304792</v>
      </c>
      <c r="Y629" s="17">
        <v>0</v>
      </c>
      <c r="Z629" s="17">
        <v>28.190011050779123</v>
      </c>
      <c r="AA629" s="17">
        <v>0.27401972822392096</v>
      </c>
      <c r="AB629" s="17">
        <v>0.82325858305501942</v>
      </c>
      <c r="AC629" s="17">
        <v>14.929208120102828</v>
      </c>
      <c r="AD629" s="17">
        <v>9.6045183799036121E-2</v>
      </c>
      <c r="AE629" s="17">
        <v>9.6045183799036114E-3</v>
      </c>
      <c r="AF629" s="17">
        <v>44.448141830554164</v>
      </c>
      <c r="AG629" s="17">
        <v>-2.2145516124211002</v>
      </c>
      <c r="AH629" s="17">
        <v>-1</v>
      </c>
      <c r="AI629" s="17">
        <v>-1</v>
      </c>
      <c r="AJ629" s="17">
        <v>-1</v>
      </c>
      <c r="AK629" s="17">
        <v>-1</v>
      </c>
      <c r="AL629" s="17">
        <v>-1</v>
      </c>
      <c r="AM629" s="17">
        <v>-1</v>
      </c>
      <c r="AN629" s="17">
        <v>-1</v>
      </c>
      <c r="AO629" s="17">
        <v>-1</v>
      </c>
      <c r="AP629" s="17">
        <v>-1</v>
      </c>
      <c r="AQ629" s="17">
        <v>-1</v>
      </c>
      <c r="AR629" s="17">
        <v>4.8022591899518061E-2</v>
      </c>
      <c r="AS629" s="17">
        <v>0.57627110279421656</v>
      </c>
      <c r="AT629" s="17">
        <v>4.7491524336324815</v>
      </c>
      <c r="AU629" s="17">
        <v>-1</v>
      </c>
      <c r="AV629" s="17">
        <v>-1</v>
      </c>
      <c r="AW629" s="17">
        <v>-1</v>
      </c>
      <c r="AX629" s="17">
        <v>-1</v>
      </c>
      <c r="AY629" s="17">
        <v>9.6045183799036114E-3</v>
      </c>
      <c r="AZ629" s="17">
        <v>0.28435796974566291</v>
      </c>
      <c r="BA629" s="17">
        <v>0.22846254307484998</v>
      </c>
      <c r="BB629" s="17">
        <v>0.10067797084166107</v>
      </c>
      <c r="BC629" s="17">
        <v>7.8809208645518436E-2</v>
      </c>
      <c r="BD629" s="17">
        <v>3.9055233498376576</v>
      </c>
      <c r="BE629" s="17">
        <v>3.1457587014443931</v>
      </c>
      <c r="BF629" s="17">
        <v>-1</v>
      </c>
      <c r="BG629" s="22">
        <v>216.16494664259895</v>
      </c>
    </row>
    <row r="630" spans="1:59" x14ac:dyDescent="0.25">
      <c r="A630">
        <v>1787</v>
      </c>
      <c r="B630" t="s">
        <v>646</v>
      </c>
      <c r="C630" s="49">
        <v>0</v>
      </c>
      <c r="D630" s="22">
        <v>1506.79150390625</v>
      </c>
      <c r="E630" s="17">
        <v>66.107902774384556</v>
      </c>
      <c r="F630" s="17">
        <v>5.4047625235919874</v>
      </c>
      <c r="G630" s="17">
        <v>0.38547874086097833</v>
      </c>
      <c r="H630" s="17">
        <v>3.7466088154675523</v>
      </c>
      <c r="I630" s="17">
        <v>52.955224714424027</v>
      </c>
      <c r="J630" s="17">
        <v>6.6088196806896731</v>
      </c>
      <c r="K630" s="17">
        <v>-1</v>
      </c>
      <c r="L630" s="17">
        <v>-1</v>
      </c>
      <c r="M630" s="17">
        <v>-1</v>
      </c>
      <c r="N630" s="17">
        <v>0.16666666666666666</v>
      </c>
      <c r="O630" s="17">
        <v>-1</v>
      </c>
      <c r="P630" s="17">
        <v>-1</v>
      </c>
      <c r="Q630" s="17">
        <v>2.942296656475885</v>
      </c>
      <c r="R630" s="17">
        <v>-1</v>
      </c>
      <c r="S630" s="17">
        <v>0.33805344762013823</v>
      </c>
      <c r="T630" s="17">
        <v>3.5569687017646526E-2</v>
      </c>
      <c r="U630" s="17">
        <v>0.15988725574894963</v>
      </c>
      <c r="V630" s="17">
        <v>8.2672627231697188E-2</v>
      </c>
      <c r="W630" s="17">
        <v>0.90757502313980254</v>
      </c>
      <c r="X630" s="17">
        <v>0.73049742705434939</v>
      </c>
      <c r="Y630" s="17">
        <v>0</v>
      </c>
      <c r="Z630" s="17">
        <v>30.887465802528109</v>
      </c>
      <c r="AA630" s="17">
        <v>0.42410172203813551</v>
      </c>
      <c r="AB630" s="17">
        <v>1.0627066104929352</v>
      </c>
      <c r="AC630" s="17">
        <v>17.68222788830187</v>
      </c>
      <c r="AD630" s="17">
        <v>0.19985906968618705</v>
      </c>
      <c r="AE630" s="17">
        <v>1.9985906968618704E-2</v>
      </c>
      <c r="AF630" s="17">
        <v>48.547141058977132</v>
      </c>
      <c r="AG630" s="17">
        <v>4.9341301601611844</v>
      </c>
      <c r="AH630" s="17">
        <v>-1</v>
      </c>
      <c r="AI630" s="17">
        <v>-1</v>
      </c>
      <c r="AJ630" s="17">
        <v>-1</v>
      </c>
      <c r="AK630" s="17">
        <v>-1</v>
      </c>
      <c r="AL630" s="17">
        <v>-1</v>
      </c>
      <c r="AM630" s="17">
        <v>-1</v>
      </c>
      <c r="AN630" s="17">
        <v>-1</v>
      </c>
      <c r="AO630" s="17">
        <v>-1</v>
      </c>
      <c r="AP630" s="17">
        <v>-1</v>
      </c>
      <c r="AQ630" s="17">
        <v>-1</v>
      </c>
      <c r="AR630" s="17">
        <v>9.9929534843093526E-2</v>
      </c>
      <c r="AS630" s="17">
        <v>1.1991544181171223</v>
      </c>
      <c r="AT630" s="17">
        <v>5.5589007435522593</v>
      </c>
      <c r="AU630" s="17">
        <v>-1</v>
      </c>
      <c r="AV630" s="17">
        <v>-1</v>
      </c>
      <c r="AW630" s="17">
        <v>-1</v>
      </c>
      <c r="AX630" s="17">
        <v>-1</v>
      </c>
      <c r="AY630" s="17">
        <v>1.9985906968618704E-2</v>
      </c>
      <c r="AZ630" s="17">
        <v>0.19414137339921264</v>
      </c>
      <c r="BA630" s="17">
        <v>0.31867913942130027</v>
      </c>
      <c r="BB630" s="17">
        <v>6.5381249640029726E-2</v>
      </c>
      <c r="BC630" s="17">
        <v>0.11410592984714975</v>
      </c>
      <c r="BD630" s="17">
        <v>2.6792444807975659</v>
      </c>
      <c r="BE630" s="17">
        <v>4.372037570484486</v>
      </c>
      <c r="BF630" s="17">
        <v>-1</v>
      </c>
      <c r="BG630" s="22">
        <v>177.44260258011124</v>
      </c>
    </row>
    <row r="631" spans="1:59" x14ac:dyDescent="0.25">
      <c r="A631">
        <v>1791</v>
      </c>
      <c r="B631" t="s">
        <v>2938</v>
      </c>
      <c r="C631" s="49">
        <v>0</v>
      </c>
      <c r="D631" s="22">
        <v>1440.7787402343749</v>
      </c>
      <c r="E631" s="17">
        <v>0.78768540210555926</v>
      </c>
      <c r="F631" s="17">
        <v>-104.12325040108168</v>
      </c>
      <c r="G631" s="17">
        <v>-0.41144389115906083</v>
      </c>
      <c r="H631" s="17">
        <v>-2.2901771785651253</v>
      </c>
      <c r="I631" s="17">
        <v>-5.3738244486456921</v>
      </c>
      <c r="J631" s="17">
        <v>-9.1064829446149389</v>
      </c>
      <c r="K631" s="17">
        <v>-1</v>
      </c>
      <c r="L631" s="17">
        <v>-1</v>
      </c>
      <c r="M631" s="17">
        <v>-1</v>
      </c>
      <c r="N631" s="17">
        <v>0.16666666666666666</v>
      </c>
      <c r="O631" s="17">
        <v>-1</v>
      </c>
      <c r="P631" s="17">
        <v>-1</v>
      </c>
      <c r="Q631" s="17">
        <v>-0.82470845060108022</v>
      </c>
      <c r="R631" s="17">
        <v>-1</v>
      </c>
      <c r="S631" s="17">
        <v>-1.576262260200715</v>
      </c>
      <c r="T631" s="17">
        <v>-0.16563555499556101</v>
      </c>
      <c r="U631" s="17">
        <v>-1.001771750637942</v>
      </c>
      <c r="V631" s="17">
        <v>-1.592695817621298</v>
      </c>
      <c r="W631" s="17">
        <v>-3.4548373660671947</v>
      </c>
      <c r="X631" s="17">
        <v>-5.7592164269309212</v>
      </c>
      <c r="Y631" s="17">
        <v>0</v>
      </c>
      <c r="Z631" s="17">
        <v>-6.842585672673497</v>
      </c>
      <c r="AA631" s="17">
        <v>-1.675136957846916</v>
      </c>
      <c r="AB631" s="17">
        <v>-2.2865196907120424</v>
      </c>
      <c r="AC631" s="17">
        <v>-20.825026959642749</v>
      </c>
      <c r="AD631" s="17">
        <v>-1.2522146882974277</v>
      </c>
      <c r="AE631" s="17">
        <v>-0.12522146882974275</v>
      </c>
      <c r="AF631" s="17">
        <v>-8.7867036644363452</v>
      </c>
      <c r="AG631" s="17">
        <v>-95.056474347470598</v>
      </c>
      <c r="AH631" s="17">
        <v>-1</v>
      </c>
      <c r="AI631" s="17">
        <v>-1</v>
      </c>
      <c r="AJ631" s="17">
        <v>-1</v>
      </c>
      <c r="AK631" s="17">
        <v>-1</v>
      </c>
      <c r="AL631" s="17">
        <v>-1</v>
      </c>
      <c r="AM631" s="17">
        <v>-1</v>
      </c>
      <c r="AN631" s="17">
        <v>-1</v>
      </c>
      <c r="AO631" s="17">
        <v>-1</v>
      </c>
      <c r="AP631" s="17">
        <v>-1</v>
      </c>
      <c r="AQ631" s="17">
        <v>-1</v>
      </c>
      <c r="AR631" s="17">
        <v>-0.62610734414871383</v>
      </c>
      <c r="AS631" s="17">
        <v>-7.5132881297845655</v>
      </c>
      <c r="AT631" s="17">
        <v>-5.7672745687199356</v>
      </c>
      <c r="AU631" s="17">
        <v>-1</v>
      </c>
      <c r="AV631" s="17">
        <v>-1</v>
      </c>
      <c r="AW631" s="17">
        <v>-1</v>
      </c>
      <c r="AX631" s="17">
        <v>-1</v>
      </c>
      <c r="AY631" s="17">
        <v>-0.12522146882974275</v>
      </c>
      <c r="AZ631" s="17">
        <v>1.4560260525998676</v>
      </c>
      <c r="BA631" s="17">
        <v>-0.94320553977935528</v>
      </c>
      <c r="BB631" s="17">
        <v>0.55908632735445885</v>
      </c>
      <c r="BC631" s="17">
        <v>-0.37959914786727916</v>
      </c>
      <c r="BD631" s="17">
        <v>19.831548823191266</v>
      </c>
      <c r="BE631" s="17">
        <v>-12.780266771909229</v>
      </c>
      <c r="BF631" s="17">
        <v>-1</v>
      </c>
      <c r="BG631" s="22">
        <v>103.92222272022383</v>
      </c>
    </row>
    <row r="632" spans="1:59" x14ac:dyDescent="0.25">
      <c r="A632">
        <v>1792</v>
      </c>
      <c r="B632" t="s">
        <v>647</v>
      </c>
      <c r="C632" s="49">
        <v>0</v>
      </c>
      <c r="D632" s="22">
        <v>1498.6129394531249</v>
      </c>
      <c r="E632" s="17">
        <v>95.185744908564899</v>
      </c>
      <c r="F632" s="17">
        <v>54.162075300780103</v>
      </c>
      <c r="G632" s="17">
        <v>0.74023552856371477</v>
      </c>
      <c r="H632" s="17">
        <v>6.4339346878215613</v>
      </c>
      <c r="I632" s="17">
        <v>78.920889735624314</v>
      </c>
      <c r="J632" s="17">
        <v>13.60461833556996</v>
      </c>
      <c r="K632" s="17">
        <v>-1</v>
      </c>
      <c r="L632" s="17">
        <v>-1</v>
      </c>
      <c r="M632" s="17">
        <v>-1</v>
      </c>
      <c r="N632" s="17">
        <v>0.16666666666666666</v>
      </c>
      <c r="O632" s="17">
        <v>-1</v>
      </c>
      <c r="P632" s="17">
        <v>-1</v>
      </c>
      <c r="Q632" s="17">
        <v>4.6192105466724724</v>
      </c>
      <c r="R632" s="17">
        <v>-1</v>
      </c>
      <c r="S632" s="17">
        <v>1.1902271265555602</v>
      </c>
      <c r="T632" s="17">
        <v>0.12513788656121566</v>
      </c>
      <c r="U632" s="17">
        <v>0.67700949692204726</v>
      </c>
      <c r="V632" s="17">
        <v>0.82847692972468079</v>
      </c>
      <c r="W632" s="17">
        <v>2.8495394543755554</v>
      </c>
      <c r="X632" s="17">
        <v>3.6194479317149679</v>
      </c>
      <c r="Y632" s="17">
        <v>0</v>
      </c>
      <c r="Z632" s="17">
        <v>47.683314387318759</v>
      </c>
      <c r="AA632" s="17">
        <v>1.3585954116070216</v>
      </c>
      <c r="AB632" s="17">
        <v>2.5536427643492341</v>
      </c>
      <c r="AC632" s="17">
        <v>34.824055067284483</v>
      </c>
      <c r="AD632" s="17">
        <v>0.84626187115255902</v>
      </c>
      <c r="AE632" s="17">
        <v>8.4626187115255908E-2</v>
      </c>
      <c r="AF632" s="17">
        <v>74.06978248424187</v>
      </c>
      <c r="AG632" s="17">
        <v>49.445785658847342</v>
      </c>
      <c r="AH632" s="17">
        <v>-1</v>
      </c>
      <c r="AI632" s="17">
        <v>-1</v>
      </c>
      <c r="AJ632" s="17">
        <v>-1</v>
      </c>
      <c r="AK632" s="17">
        <v>-1</v>
      </c>
      <c r="AL632" s="17">
        <v>-1</v>
      </c>
      <c r="AM632" s="17">
        <v>-1</v>
      </c>
      <c r="AN632" s="17">
        <v>-1</v>
      </c>
      <c r="AO632" s="17">
        <v>-1</v>
      </c>
      <c r="AP632" s="17">
        <v>-1</v>
      </c>
      <c r="AQ632" s="17">
        <v>-1</v>
      </c>
      <c r="AR632" s="17">
        <v>0.42313093557627951</v>
      </c>
      <c r="AS632" s="17">
        <v>5.0775712269153548</v>
      </c>
      <c r="AT632" s="17">
        <v>10.60084259498996</v>
      </c>
      <c r="AU632" s="17">
        <v>-1</v>
      </c>
      <c r="AV632" s="17">
        <v>-1</v>
      </c>
      <c r="AW632" s="17">
        <v>-1</v>
      </c>
      <c r="AX632" s="17">
        <v>-1</v>
      </c>
      <c r="AY632" s="17">
        <v>8.4626187115255908E-2</v>
      </c>
      <c r="AZ632" s="17">
        <v>-0.36759716589887298</v>
      </c>
      <c r="BA632" s="17">
        <v>0.88041767871938603</v>
      </c>
      <c r="BB632" s="17">
        <v>-0.15439570285853682</v>
      </c>
      <c r="BC632" s="17">
        <v>0.33388288234571623</v>
      </c>
      <c r="BD632" s="17">
        <v>-4.9562475302440774</v>
      </c>
      <c r="BE632" s="17">
        <v>12.007529581526136</v>
      </c>
      <c r="BF632" s="17">
        <v>-1</v>
      </c>
      <c r="BG632" s="22">
        <v>102.50965824247282</v>
      </c>
    </row>
    <row r="633" spans="1:59" x14ac:dyDescent="0.25">
      <c r="A633">
        <v>1793</v>
      </c>
      <c r="B633" t="s">
        <v>2939</v>
      </c>
      <c r="C633" s="49">
        <v>0</v>
      </c>
      <c r="D633" s="22">
        <v>1511.9950488281252</v>
      </c>
      <c r="E633" s="17">
        <v>73.919202582942376</v>
      </c>
      <c r="F633" s="17">
        <v>18.502639119962719</v>
      </c>
      <c r="G633" s="17">
        <v>0.48077850949854151</v>
      </c>
      <c r="H633" s="17">
        <v>4.4685161693690416</v>
      </c>
      <c r="I633" s="17">
        <v>59.930487640511707</v>
      </c>
      <c r="J633" s="17">
        <v>8.4881297216964633</v>
      </c>
      <c r="K633" s="17">
        <v>-1</v>
      </c>
      <c r="L633" s="17">
        <v>-1</v>
      </c>
      <c r="M633" s="17">
        <v>-1</v>
      </c>
      <c r="N633" s="17">
        <v>0.16666666666666666</v>
      </c>
      <c r="O633" s="17">
        <v>-1</v>
      </c>
      <c r="P633" s="17">
        <v>-1</v>
      </c>
      <c r="Q633" s="17">
        <v>3.3927729018938053</v>
      </c>
      <c r="R633" s="17">
        <v>-1</v>
      </c>
      <c r="S633" s="17">
        <v>0.56697635271087099</v>
      </c>
      <c r="T633" s="17">
        <v>5.9630759249864718E-2</v>
      </c>
      <c r="U633" s="17">
        <v>0.29880392105157166</v>
      </c>
      <c r="V633" s="17">
        <v>0.28302109113772633</v>
      </c>
      <c r="W633" s="17">
        <v>1.4292528807999076</v>
      </c>
      <c r="X633" s="17">
        <v>1.5065680316011072</v>
      </c>
      <c r="Y633" s="17">
        <v>0</v>
      </c>
      <c r="Z633" s="17">
        <v>35.399403388182783</v>
      </c>
      <c r="AA633" s="17">
        <v>0.67513858869226073</v>
      </c>
      <c r="AB633" s="17">
        <v>1.4632228950042905</v>
      </c>
      <c r="AC633" s="17">
        <v>22.287107120523913</v>
      </c>
      <c r="AD633" s="17">
        <v>0.37350490131446457</v>
      </c>
      <c r="AE633" s="17">
        <v>3.7350490131446458E-2</v>
      </c>
      <c r="AF633" s="17">
        <v>55.403392742272139</v>
      </c>
      <c r="AG633" s="17">
        <v>16.891478455507098</v>
      </c>
      <c r="AH633" s="17">
        <v>-1</v>
      </c>
      <c r="AI633" s="17">
        <v>-1</v>
      </c>
      <c r="AJ633" s="17">
        <v>-1</v>
      </c>
      <c r="AK633" s="17">
        <v>-1</v>
      </c>
      <c r="AL633" s="17">
        <v>-1</v>
      </c>
      <c r="AM633" s="17">
        <v>-1</v>
      </c>
      <c r="AN633" s="17">
        <v>-1</v>
      </c>
      <c r="AO633" s="17">
        <v>-1</v>
      </c>
      <c r="AP633" s="17">
        <v>-1</v>
      </c>
      <c r="AQ633" s="17">
        <v>-1</v>
      </c>
      <c r="AR633" s="17">
        <v>0.18675245065723228</v>
      </c>
      <c r="AS633" s="17">
        <v>2.2410294078867872</v>
      </c>
      <c r="AT633" s="17">
        <v>6.9133382302528235</v>
      </c>
      <c r="AU633" s="17">
        <v>-1</v>
      </c>
      <c r="AV633" s="17">
        <v>-1</v>
      </c>
      <c r="AW633" s="17">
        <v>-1</v>
      </c>
      <c r="AX633" s="17">
        <v>-1</v>
      </c>
      <c r="AY633" s="17">
        <v>3.7350490131446458E-2</v>
      </c>
      <c r="AZ633" s="17">
        <v>4.3239249224021475E-2</v>
      </c>
      <c r="BA633" s="17">
        <v>0.46958126359649144</v>
      </c>
      <c r="BB633" s="17">
        <v>6.3416668864153675E-3</v>
      </c>
      <c r="BC633" s="17">
        <v>0.17314551260076411</v>
      </c>
      <c r="BD633" s="17">
        <v>0.62809099393049017</v>
      </c>
      <c r="BE633" s="17">
        <v>6.4231910573515645</v>
      </c>
      <c r="BF633" s="17">
        <v>-1</v>
      </c>
      <c r="BG633" s="22">
        <v>503.26056710158673</v>
      </c>
    </row>
    <row r="634" spans="1:59" x14ac:dyDescent="0.25">
      <c r="A634">
        <v>1795</v>
      </c>
      <c r="B634" t="s">
        <v>649</v>
      </c>
      <c r="C634" s="49">
        <v>0</v>
      </c>
      <c r="D634" s="22">
        <v>1509.4904101562502</v>
      </c>
      <c r="E634" s="17">
        <v>30.215116083713397</v>
      </c>
      <c r="F634" s="17">
        <v>-54.779752511821258</v>
      </c>
      <c r="G634" s="17">
        <v>-5.2422037653615972E-2</v>
      </c>
      <c r="H634" s="17">
        <v>0.42945708668287486</v>
      </c>
      <c r="I634" s="17">
        <v>20.904012950266232</v>
      </c>
      <c r="J634" s="17">
        <v>-2.0265772546056606</v>
      </c>
      <c r="K634" s="17">
        <v>-1</v>
      </c>
      <c r="L634" s="17">
        <v>-1</v>
      </c>
      <c r="M634" s="17">
        <v>-1</v>
      </c>
      <c r="N634" s="17">
        <v>0.16666666666666666</v>
      </c>
      <c r="O634" s="17">
        <v>-1</v>
      </c>
      <c r="P634" s="17">
        <v>-1</v>
      </c>
      <c r="Q634" s="17">
        <v>0.87236614781895949</v>
      </c>
      <c r="R634" s="17">
        <v>-1</v>
      </c>
      <c r="S634" s="17">
        <v>-0.71384331763120801</v>
      </c>
      <c r="T634" s="17">
        <v>-7.4990521186586515E-2</v>
      </c>
      <c r="U634" s="17">
        <v>-0.47843240393480063</v>
      </c>
      <c r="V634" s="17">
        <v>-0.83792507801889693</v>
      </c>
      <c r="W634" s="17">
        <v>-1.4895256547430908</v>
      </c>
      <c r="X634" s="17">
        <v>-2.8355334959143907</v>
      </c>
      <c r="Y634" s="17">
        <v>0</v>
      </c>
      <c r="Z634" s="17">
        <v>10.155191111688307</v>
      </c>
      <c r="AA634" s="17">
        <v>-0.72940831177716436</v>
      </c>
      <c r="AB634" s="17">
        <v>-0.77765874718501704</v>
      </c>
      <c r="AC634" s="17">
        <v>-3.4771120511752382</v>
      </c>
      <c r="AD634" s="17">
        <v>-0.59804050491850069</v>
      </c>
      <c r="AE634" s="17">
        <v>-5.9804050491850079E-2</v>
      </c>
      <c r="AF634" s="17">
        <v>17.04278388445746</v>
      </c>
      <c r="AG634" s="17">
        <v>-50.009677179138755</v>
      </c>
      <c r="AH634" s="17">
        <v>-1</v>
      </c>
      <c r="AI634" s="17">
        <v>-1</v>
      </c>
      <c r="AJ634" s="17">
        <v>-1</v>
      </c>
      <c r="AK634" s="17">
        <v>-1</v>
      </c>
      <c r="AL634" s="17">
        <v>-1</v>
      </c>
      <c r="AM634" s="17">
        <v>-1</v>
      </c>
      <c r="AN634" s="17">
        <v>-1</v>
      </c>
      <c r="AO634" s="17">
        <v>-1</v>
      </c>
      <c r="AP634" s="17">
        <v>-1</v>
      </c>
      <c r="AQ634" s="17">
        <v>-1</v>
      </c>
      <c r="AR634" s="17">
        <v>-0.29902025245925035</v>
      </c>
      <c r="AS634" s="17">
        <v>-3.5882430295110046</v>
      </c>
      <c r="AT634" s="17">
        <v>-0.66471593836430554</v>
      </c>
      <c r="AU634" s="17">
        <v>-1</v>
      </c>
      <c r="AV634" s="17">
        <v>-1</v>
      </c>
      <c r="AW634" s="17">
        <v>-1</v>
      </c>
      <c r="AX634" s="17">
        <v>-1</v>
      </c>
      <c r="AY634" s="17">
        <v>-5.9804050491850079E-2</v>
      </c>
      <c r="AZ634" s="17">
        <v>0.88753400803543281</v>
      </c>
      <c r="BA634" s="17">
        <v>-0.37471349521491998</v>
      </c>
      <c r="BB634" s="17">
        <v>0.33666710500562363</v>
      </c>
      <c r="BC634" s="17">
        <v>-0.15717992551844406</v>
      </c>
      <c r="BD634" s="17">
        <v>12.10425905945818</v>
      </c>
      <c r="BE634" s="17">
        <v>-5.0529770081761374</v>
      </c>
      <c r="BF634" s="17">
        <v>-1</v>
      </c>
      <c r="BG634" s="22">
        <v>99.325977509818813</v>
      </c>
    </row>
    <row r="635" spans="1:59" x14ac:dyDescent="0.25">
      <c r="A635">
        <v>1796</v>
      </c>
      <c r="B635" t="s">
        <v>650</v>
      </c>
      <c r="C635" s="49">
        <v>0</v>
      </c>
      <c r="D635" s="22">
        <v>1641.072548828125</v>
      </c>
      <c r="E635" s="17">
        <v>121.30739966985104</v>
      </c>
      <c r="F635" s="17">
        <v>97.962495069778043</v>
      </c>
      <c r="G635" s="17">
        <v>1.0589261071091156</v>
      </c>
      <c r="H635" s="17">
        <v>8.8480546333380161</v>
      </c>
      <c r="I635" s="17">
        <v>102.24676564488621</v>
      </c>
      <c r="J635" s="17">
        <v>19.889191874383005</v>
      </c>
      <c r="K635" s="17">
        <v>-1</v>
      </c>
      <c r="L635" s="17">
        <v>-1</v>
      </c>
      <c r="M635" s="17">
        <v>-1</v>
      </c>
      <c r="N635" s="17">
        <v>0.16666666666666666</v>
      </c>
      <c r="O635" s="17">
        <v>-1</v>
      </c>
      <c r="P635" s="17">
        <v>-1</v>
      </c>
      <c r="Q635" s="17">
        <v>6.1256416464076979</v>
      </c>
      <c r="R635" s="17">
        <v>-1</v>
      </c>
      <c r="S635" s="17">
        <v>1.9557649039149003</v>
      </c>
      <c r="T635" s="17">
        <v>0.2056001703603588</v>
      </c>
      <c r="U635" s="17">
        <v>1.141558709032521</v>
      </c>
      <c r="V635" s="17">
        <v>1.4984593314209642</v>
      </c>
      <c r="W635" s="17">
        <v>4.5940748362431441</v>
      </c>
      <c r="X635" s="17">
        <v>6.2146944206723331</v>
      </c>
      <c r="Y635" s="17">
        <v>0</v>
      </c>
      <c r="Z635" s="17">
        <v>62.77161963810677</v>
      </c>
      <c r="AA635" s="17">
        <v>2.198084168127401</v>
      </c>
      <c r="AB635" s="17">
        <v>3.8930034810914931</v>
      </c>
      <c r="AC635" s="17">
        <v>50.223165134694483</v>
      </c>
      <c r="AD635" s="17">
        <v>1.4269483862906509</v>
      </c>
      <c r="AE635" s="17">
        <v>0.14269483862906512</v>
      </c>
      <c r="AF635" s="17">
        <v>96.997674617034704</v>
      </c>
      <c r="AG635" s="17">
        <v>89.432181225086239</v>
      </c>
      <c r="AH635" s="17">
        <v>-1</v>
      </c>
      <c r="AI635" s="17">
        <v>-1</v>
      </c>
      <c r="AJ635" s="17">
        <v>-1</v>
      </c>
      <c r="AK635" s="17">
        <v>-1</v>
      </c>
      <c r="AL635" s="17">
        <v>-1</v>
      </c>
      <c r="AM635" s="17">
        <v>-1</v>
      </c>
      <c r="AN635" s="17">
        <v>-1</v>
      </c>
      <c r="AO635" s="17">
        <v>-1</v>
      </c>
      <c r="AP635" s="17">
        <v>-1</v>
      </c>
      <c r="AQ635" s="17">
        <v>-1</v>
      </c>
      <c r="AR635" s="17">
        <v>0.71347419314532545</v>
      </c>
      <c r="AS635" s="17">
        <v>8.5616903177439063</v>
      </c>
      <c r="AT635" s="17">
        <v>15.130197413067078</v>
      </c>
      <c r="AU635" s="17">
        <v>-1</v>
      </c>
      <c r="AV635" s="17">
        <v>-1</v>
      </c>
      <c r="AW635" s="17">
        <v>-1</v>
      </c>
      <c r="AX635" s="17">
        <v>-1</v>
      </c>
      <c r="AY635" s="17">
        <v>0.14269483862906512</v>
      </c>
      <c r="AZ635" s="17">
        <v>-0.87222677775048107</v>
      </c>
      <c r="BA635" s="17">
        <v>1.3850472905709943</v>
      </c>
      <c r="BB635" s="17">
        <v>-0.35182911800548816</v>
      </c>
      <c r="BC635" s="17">
        <v>0.5313162974926674</v>
      </c>
      <c r="BD635" s="17">
        <v>-11.815480252005685</v>
      </c>
      <c r="BE635" s="17">
        <v>18.866762303287754</v>
      </c>
      <c r="BF635" s="17">
        <v>-1</v>
      </c>
      <c r="BG635" s="22">
        <v>2256.3749005797226</v>
      </c>
    </row>
    <row r="636" spans="1:59" x14ac:dyDescent="0.25">
      <c r="A636">
        <v>1797</v>
      </c>
      <c r="B636" t="s">
        <v>651</v>
      </c>
      <c r="C636" s="49">
        <v>0</v>
      </c>
      <c r="D636" s="22">
        <v>1510.59939453125</v>
      </c>
      <c r="E636" s="17">
        <v>35.189898218869772</v>
      </c>
      <c r="F636" s="17">
        <v>-46.438108470874113</v>
      </c>
      <c r="G636" s="17">
        <v>8.2715214366753664E-3</v>
      </c>
      <c r="H636" s="17">
        <v>0.88921818860506496</v>
      </c>
      <c r="I636" s="17">
        <v>25.34634831610418</v>
      </c>
      <c r="J636" s="17">
        <v>-0.82970115875053541</v>
      </c>
      <c r="K636" s="17">
        <v>-1</v>
      </c>
      <c r="L636" s="17">
        <v>-1</v>
      </c>
      <c r="M636" s="17">
        <v>-1</v>
      </c>
      <c r="N636" s="17">
        <v>0.16666666666666666</v>
      </c>
      <c r="O636" s="17">
        <v>-1</v>
      </c>
      <c r="P636" s="17">
        <v>-1</v>
      </c>
      <c r="Q636" s="17">
        <v>1.1592609326743806</v>
      </c>
      <c r="R636" s="17">
        <v>-1</v>
      </c>
      <c r="S636" s="17">
        <v>-0.56804919802440501</v>
      </c>
      <c r="T636" s="17">
        <v>-5.9666747265835457E-2</v>
      </c>
      <c r="U636" s="17">
        <v>-0.38996055395333462</v>
      </c>
      <c r="V636" s="17">
        <v>-0.71032916140156355</v>
      </c>
      <c r="W636" s="17">
        <v>-1.1572847025073463</v>
      </c>
      <c r="X636" s="17">
        <v>-2.3412774471464939</v>
      </c>
      <c r="Y636" s="17">
        <v>0</v>
      </c>
      <c r="Z636" s="17">
        <v>13.028708585881834</v>
      </c>
      <c r="AA636" s="17">
        <v>-0.56953047452805894</v>
      </c>
      <c r="AB636" s="17">
        <v>-0.52258196024062176</v>
      </c>
      <c r="AC636" s="17">
        <v>-0.54440283498138164</v>
      </c>
      <c r="AD636" s="17">
        <v>-0.48745069244166839</v>
      </c>
      <c r="AE636" s="17">
        <v>-4.8745069244166828E-2</v>
      </c>
      <c r="AF636" s="17">
        <v>21.409324565794989</v>
      </c>
      <c r="AG636" s="17">
        <v>-42.394401342669234</v>
      </c>
      <c r="AH636" s="17">
        <v>-1</v>
      </c>
      <c r="AI636" s="17">
        <v>-1</v>
      </c>
      <c r="AJ636" s="17">
        <v>-1</v>
      </c>
      <c r="AK636" s="17">
        <v>-1</v>
      </c>
      <c r="AL636" s="17">
        <v>-1</v>
      </c>
      <c r="AM636" s="17">
        <v>-1</v>
      </c>
      <c r="AN636" s="17">
        <v>-1</v>
      </c>
      <c r="AO636" s="17">
        <v>-1</v>
      </c>
      <c r="AP636" s="17">
        <v>-1</v>
      </c>
      <c r="AQ636" s="17">
        <v>-1</v>
      </c>
      <c r="AR636" s="17">
        <v>-0.24372534622083419</v>
      </c>
      <c r="AS636" s="17">
        <v>-2.9247041546500099</v>
      </c>
      <c r="AT636" s="17">
        <v>0.197884598954988</v>
      </c>
      <c r="AU636" s="17">
        <v>-1</v>
      </c>
      <c r="AV636" s="17">
        <v>-1</v>
      </c>
      <c r="AW636" s="17">
        <v>-1</v>
      </c>
      <c r="AX636" s="17">
        <v>-1</v>
      </c>
      <c r="AY636" s="17">
        <v>-4.8745069244166828E-2</v>
      </c>
      <c r="AZ636" s="17">
        <v>0.7914289794355267</v>
      </c>
      <c r="BA636" s="17">
        <v>-0.27860846661501398</v>
      </c>
      <c r="BB636" s="17">
        <v>0.29906656876350063</v>
      </c>
      <c r="BC636" s="17">
        <v>-0.11957938927632104</v>
      </c>
      <c r="BD636" s="17">
        <v>10.797941036464003</v>
      </c>
      <c r="BE636" s="17">
        <v>-3.7466589851819601</v>
      </c>
      <c r="BF636" s="17">
        <v>-1</v>
      </c>
      <c r="BG636" s="22">
        <v>1205.2350755522436</v>
      </c>
    </row>
    <row r="637" spans="1:59" x14ac:dyDescent="0.25">
      <c r="A637">
        <v>1799</v>
      </c>
      <c r="B637" t="s">
        <v>652</v>
      </c>
      <c r="C637" s="49">
        <v>0</v>
      </c>
      <c r="D637" s="22">
        <v>1442.5035351562499</v>
      </c>
      <c r="E637" s="17">
        <v>-4.4589873062682557</v>
      </c>
      <c r="F637" s="17">
        <v>-112.92079669427845</v>
      </c>
      <c r="G637" s="17">
        <v>-0.4754545817584987</v>
      </c>
      <c r="H637" s="17">
        <v>-2.7750659556595236</v>
      </c>
      <c r="I637" s="17">
        <v>-10.058950167151778</v>
      </c>
      <c r="J637" s="17">
        <v>-10.368772825221082</v>
      </c>
      <c r="K637" s="17">
        <v>-1</v>
      </c>
      <c r="L637" s="17">
        <v>-1</v>
      </c>
      <c r="M637" s="17">
        <v>-1</v>
      </c>
      <c r="N637" s="17">
        <v>0.16666666666666666</v>
      </c>
      <c r="O637" s="17">
        <v>-1</v>
      </c>
      <c r="P637" s="17">
        <v>-1</v>
      </c>
      <c r="Q637" s="17">
        <v>-1.1272831155775198</v>
      </c>
      <c r="R637" s="17">
        <v>-1</v>
      </c>
      <c r="S637" s="17">
        <v>-1.7300245773435452</v>
      </c>
      <c r="T637" s="17">
        <v>-0.18179683085347714</v>
      </c>
      <c r="U637" s="17">
        <v>-1.0950789203080988</v>
      </c>
      <c r="V637" s="17">
        <v>-1.7272653314669653</v>
      </c>
      <c r="W637" s="17">
        <v>-3.8052365371948405</v>
      </c>
      <c r="X637" s="17">
        <v>-6.2804854295859869</v>
      </c>
      <c r="Y637" s="17">
        <v>0</v>
      </c>
      <c r="Z637" s="17">
        <v>-9.8731516953225587</v>
      </c>
      <c r="AA637" s="17">
        <v>-1.8437527208249149</v>
      </c>
      <c r="AB637" s="17">
        <v>-2.5555373844002052</v>
      </c>
      <c r="AC637" s="17">
        <v>-23.918019775843135</v>
      </c>
      <c r="AD637" s="17">
        <v>-1.3688486503851236</v>
      </c>
      <c r="AE637" s="17">
        <v>-0.13688486503851235</v>
      </c>
      <c r="AF637" s="17">
        <v>-13.391892233575064</v>
      </c>
      <c r="AG637" s="17">
        <v>-103.0879536791152</v>
      </c>
      <c r="AH637" s="17">
        <v>-1</v>
      </c>
      <c r="AI637" s="17">
        <v>-1</v>
      </c>
      <c r="AJ637" s="17">
        <v>-1</v>
      </c>
      <c r="AK637" s="17">
        <v>-1</v>
      </c>
      <c r="AL637" s="17">
        <v>-1</v>
      </c>
      <c r="AM637" s="17">
        <v>-1</v>
      </c>
      <c r="AN637" s="17">
        <v>-1</v>
      </c>
      <c r="AO637" s="17">
        <v>-1</v>
      </c>
      <c r="AP637" s="17">
        <v>-1</v>
      </c>
      <c r="AQ637" s="17">
        <v>-1</v>
      </c>
      <c r="AR637" s="17">
        <v>-0.6844243251925618</v>
      </c>
      <c r="AS637" s="17">
        <v>-8.2130919023107403</v>
      </c>
      <c r="AT637" s="17">
        <v>-6.6770194730039627</v>
      </c>
      <c r="AU637" s="17">
        <v>-1</v>
      </c>
      <c r="AV637" s="17">
        <v>-1</v>
      </c>
      <c r="AW637" s="17">
        <v>-1</v>
      </c>
      <c r="AX637" s="17">
        <v>-1</v>
      </c>
      <c r="AY637" s="17">
        <v>-0.13688486503851235</v>
      </c>
      <c r="AZ637" s="17">
        <v>1.5573835828380764</v>
      </c>
      <c r="BA637" s="17">
        <v>-1.0445630700175639</v>
      </c>
      <c r="BB637" s="17">
        <v>0.59874187446427551</v>
      </c>
      <c r="BC637" s="17">
        <v>-0.41925469497709578</v>
      </c>
      <c r="BD637" s="17">
        <v>21.20926204429194</v>
      </c>
      <c r="BE637" s="17">
        <v>-14.157979993009906</v>
      </c>
      <c r="BF637" s="17">
        <v>-1</v>
      </c>
      <c r="BG637" s="22">
        <v>-19.714793395404513</v>
      </c>
    </row>
    <row r="638" spans="1:59" x14ac:dyDescent="0.25">
      <c r="A638">
        <v>1802</v>
      </c>
      <c r="B638" t="s">
        <v>653</v>
      </c>
      <c r="C638" s="49">
        <v>0</v>
      </c>
      <c r="D638" s="22">
        <v>1473.3074902343749</v>
      </c>
      <c r="E638" s="17">
        <v>37.039528046185666</v>
      </c>
      <c r="F638" s="17">
        <v>-43.336675441686239</v>
      </c>
      <c r="G638" s="17">
        <v>3.0837457827341874E-2</v>
      </c>
      <c r="H638" s="17">
        <v>1.0601579050491852</v>
      </c>
      <c r="I638" s="17">
        <v>26.998013810664748</v>
      </c>
      <c r="J638" s="17">
        <v>-0.38470122380856875</v>
      </c>
      <c r="K638" s="17">
        <v>-1</v>
      </c>
      <c r="L638" s="17">
        <v>-1</v>
      </c>
      <c r="M638" s="17">
        <v>-1</v>
      </c>
      <c r="N638" s="17">
        <v>0.16666666666666666</v>
      </c>
      <c r="O638" s="17">
        <v>-1</v>
      </c>
      <c r="P638" s="17">
        <v>-1</v>
      </c>
      <c r="Q638" s="17">
        <v>1.2659287498678027</v>
      </c>
      <c r="R638" s="17">
        <v>-1</v>
      </c>
      <c r="S638" s="17">
        <v>-0.51384277351260521</v>
      </c>
      <c r="T638" s="17">
        <v>-5.3969350165655572E-2</v>
      </c>
      <c r="U638" s="17">
        <v>-0.35706661645864413</v>
      </c>
      <c r="V638" s="17">
        <v>-0.66288885008595788</v>
      </c>
      <c r="W638" s="17">
        <v>-1.0337571271451429</v>
      </c>
      <c r="X638" s="17">
        <v>-2.1575124690438563</v>
      </c>
      <c r="Y638" s="17">
        <v>0</v>
      </c>
      <c r="Z638" s="17">
        <v>14.097085749983458</v>
      </c>
      <c r="AA638" s="17">
        <v>-0.51008770729350816</v>
      </c>
      <c r="AB638" s="17">
        <v>-0.42774411195494533</v>
      </c>
      <c r="AC638" s="17">
        <v>0.54598188815702642</v>
      </c>
      <c r="AD638" s="17">
        <v>-0.44633327057330519</v>
      </c>
      <c r="AE638" s="17">
        <v>-4.4633327057330516E-2</v>
      </c>
      <c r="AF638" s="17">
        <v>23.032809507841868</v>
      </c>
      <c r="AG638" s="17">
        <v>-39.563032863066603</v>
      </c>
      <c r="AH638" s="17">
        <v>-1</v>
      </c>
      <c r="AI638" s="17">
        <v>-1</v>
      </c>
      <c r="AJ638" s="17">
        <v>-1</v>
      </c>
      <c r="AK638" s="17">
        <v>-1</v>
      </c>
      <c r="AL638" s="17">
        <v>-1</v>
      </c>
      <c r="AM638" s="17">
        <v>-1</v>
      </c>
      <c r="AN638" s="17">
        <v>-1</v>
      </c>
      <c r="AO638" s="17">
        <v>-1</v>
      </c>
      <c r="AP638" s="17">
        <v>-1</v>
      </c>
      <c r="AQ638" s="17">
        <v>-1</v>
      </c>
      <c r="AR638" s="17">
        <v>-0.22316663528665259</v>
      </c>
      <c r="AS638" s="17">
        <v>-2.6779996234398307</v>
      </c>
      <c r="AT638" s="17">
        <v>0.51860048952821991</v>
      </c>
      <c r="AU638" s="17">
        <v>-1</v>
      </c>
      <c r="AV638" s="17">
        <v>-1</v>
      </c>
      <c r="AW638" s="17">
        <v>-1</v>
      </c>
      <c r="AX638" s="17">
        <v>-1</v>
      </c>
      <c r="AY638" s="17">
        <v>-4.4633327057330516E-2</v>
      </c>
      <c r="AZ638" s="17">
        <v>0.75569701718591842</v>
      </c>
      <c r="BA638" s="17">
        <v>-0.24287650436540564</v>
      </c>
      <c r="BB638" s="17">
        <v>0.28508664532825717</v>
      </c>
      <c r="BC638" s="17">
        <v>-0.10559946584107756</v>
      </c>
      <c r="BD638" s="17">
        <v>10.312250464767359</v>
      </c>
      <c r="BE638" s="17">
        <v>-3.2609684134853145</v>
      </c>
      <c r="BF638" s="17">
        <v>-1</v>
      </c>
      <c r="BG638" s="22">
        <v>276.93685577736051</v>
      </c>
    </row>
    <row r="639" spans="1:59" x14ac:dyDescent="0.25">
      <c r="A639">
        <v>1803</v>
      </c>
      <c r="B639" t="s">
        <v>654</v>
      </c>
      <c r="C639" s="49">
        <v>0</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25">
      <c r="A640">
        <v>1806</v>
      </c>
      <c r="B640" t="s">
        <v>655</v>
      </c>
      <c r="C640" s="49">
        <v>0</v>
      </c>
      <c r="D640" s="22">
        <v>1691.7690625</v>
      </c>
      <c r="E640" s="17">
        <v>138.18654673158397</v>
      </c>
      <c r="F640" s="17">
        <v>126.26520917433237</v>
      </c>
      <c r="G640" s="17">
        <v>1.2648558306130382</v>
      </c>
      <c r="H640" s="17">
        <v>10.407997368873531</v>
      </c>
      <c r="I640" s="17">
        <v>117.31935172008707</v>
      </c>
      <c r="J640" s="17">
        <v>23.950123004179389</v>
      </c>
      <c r="K640" s="17">
        <v>-1</v>
      </c>
      <c r="L640" s="17">
        <v>-1</v>
      </c>
      <c r="M640" s="17">
        <v>-1</v>
      </c>
      <c r="N640" s="17">
        <v>0.16666666666666666</v>
      </c>
      <c r="O640" s="17">
        <v>-1</v>
      </c>
      <c r="P640" s="17">
        <v>-1</v>
      </c>
      <c r="Q640" s="17">
        <v>7.0990590008275145</v>
      </c>
      <c r="R640" s="17">
        <v>-1</v>
      </c>
      <c r="S640" s="17">
        <v>2.4504358902457937</v>
      </c>
      <c r="T640" s="17">
        <v>0.2575928459232204</v>
      </c>
      <c r="U640" s="17">
        <v>1.4417385613535911</v>
      </c>
      <c r="V640" s="17">
        <v>1.9313848711828954</v>
      </c>
      <c r="W640" s="17">
        <v>5.7213491048159222</v>
      </c>
      <c r="X640" s="17">
        <v>7.8916765088622416</v>
      </c>
      <c r="Y640" s="17">
        <v>0</v>
      </c>
      <c r="Z640" s="17">
        <v>72.521297656890482</v>
      </c>
      <c r="AA640" s="17">
        <v>2.7405403910378801</v>
      </c>
      <c r="AB640" s="17">
        <v>4.7584642152294379</v>
      </c>
      <c r="AC640" s="17">
        <v>60.173677298757248</v>
      </c>
      <c r="AD640" s="17">
        <v>1.8021732016919889</v>
      </c>
      <c r="AE640" s="17">
        <v>0.18021732016919889</v>
      </c>
      <c r="AF640" s="17">
        <v>111.81309372664342</v>
      </c>
      <c r="AG640" s="17">
        <v>115.2703701682871</v>
      </c>
      <c r="AH640" s="17">
        <v>-1</v>
      </c>
      <c r="AI640" s="17">
        <v>-1</v>
      </c>
      <c r="AJ640" s="17">
        <v>-1</v>
      </c>
      <c r="AK640" s="17">
        <v>-1</v>
      </c>
      <c r="AL640" s="17">
        <v>-1</v>
      </c>
      <c r="AM640" s="17">
        <v>-1</v>
      </c>
      <c r="AN640" s="17">
        <v>-1</v>
      </c>
      <c r="AO640" s="17">
        <v>-1</v>
      </c>
      <c r="AP640" s="17">
        <v>-1</v>
      </c>
      <c r="AQ640" s="17">
        <v>-1</v>
      </c>
      <c r="AR640" s="17">
        <v>0.90108660084599446</v>
      </c>
      <c r="AS640" s="17">
        <v>10.813039210151935</v>
      </c>
      <c r="AT640" s="17">
        <v>18.056950973197516</v>
      </c>
      <c r="AU640" s="17">
        <v>-1</v>
      </c>
      <c r="AV640" s="17">
        <v>-1</v>
      </c>
      <c r="AW640" s="17">
        <v>-1</v>
      </c>
      <c r="AX640" s="17">
        <v>-1</v>
      </c>
      <c r="AY640" s="17">
        <v>0.18021732016919889</v>
      </c>
      <c r="AZ640" s="17">
        <v>-1.1983055621149497</v>
      </c>
      <c r="BA640" s="17">
        <v>1.7111260749354629</v>
      </c>
      <c r="BB640" s="17">
        <v>-0.47940555524194306</v>
      </c>
      <c r="BC640" s="17">
        <v>0.65889273472912235</v>
      </c>
      <c r="BD640" s="17">
        <v>-16.24774148887246</v>
      </c>
      <c r="BE640" s="17">
        <v>23.299023540154533</v>
      </c>
      <c r="BF640" s="17">
        <v>-1</v>
      </c>
      <c r="BG640" s="22">
        <v>2463.2311579934571</v>
      </c>
    </row>
    <row r="641" spans="1:59" x14ac:dyDescent="0.25">
      <c r="A641">
        <v>1807</v>
      </c>
      <c r="B641" t="s">
        <v>606</v>
      </c>
      <c r="C641" s="49">
        <v>0</v>
      </c>
      <c r="D641" s="22">
        <v>1591.1786425781249</v>
      </c>
      <c r="E641" s="17">
        <v>107.27593494067045</v>
      </c>
      <c r="F641" s="17">
        <v>74.434734262570331</v>
      </c>
      <c r="G641" s="17">
        <v>0.88773880472545241</v>
      </c>
      <c r="H641" s="17">
        <v>7.5512899690362634</v>
      </c>
      <c r="I641" s="17">
        <v>89.717076844959038</v>
      </c>
      <c r="J641" s="17">
        <v>16.513380779961548</v>
      </c>
      <c r="K641" s="17">
        <v>-1</v>
      </c>
      <c r="L641" s="17">
        <v>-1</v>
      </c>
      <c r="M641" s="17">
        <v>-1</v>
      </c>
      <c r="N641" s="17">
        <v>0.16666666666666666</v>
      </c>
      <c r="O641" s="17">
        <v>-1</v>
      </c>
      <c r="P641" s="17">
        <v>-1</v>
      </c>
      <c r="Q641" s="17">
        <v>5.3164496164218153</v>
      </c>
      <c r="R641" s="17">
        <v>-1</v>
      </c>
      <c r="S641" s="17">
        <v>1.5445499016481756</v>
      </c>
      <c r="T641" s="17">
        <v>0.16237918350196701</v>
      </c>
      <c r="U641" s="17">
        <v>0.89202222505918294</v>
      </c>
      <c r="V641" s="17">
        <v>1.1385726961950176</v>
      </c>
      <c r="W641" s="17">
        <v>3.6569831051419008</v>
      </c>
      <c r="X641" s="17">
        <v>4.8206361228303303</v>
      </c>
      <c r="Y641" s="17">
        <v>0</v>
      </c>
      <c r="Z641" s="17">
        <v>54.666810624884889</v>
      </c>
      <c r="AA641" s="17">
        <v>1.7471457805977968</v>
      </c>
      <c r="AB641" s="17">
        <v>3.173554700822347</v>
      </c>
      <c r="AC641" s="17">
        <v>41.95140472187925</v>
      </c>
      <c r="AD641" s="17">
        <v>1.1150277813239788</v>
      </c>
      <c r="AE641" s="17">
        <v>0.11150277813239787</v>
      </c>
      <c r="AF641" s="17">
        <v>84.681766122120507</v>
      </c>
      <c r="AG641" s="17">
        <v>67.953155330207636</v>
      </c>
      <c r="AH641" s="17">
        <v>-1</v>
      </c>
      <c r="AI641" s="17">
        <v>-1</v>
      </c>
      <c r="AJ641" s="17">
        <v>-1</v>
      </c>
      <c r="AK641" s="17">
        <v>-1</v>
      </c>
      <c r="AL641" s="17">
        <v>-1</v>
      </c>
      <c r="AM641" s="17">
        <v>-1</v>
      </c>
      <c r="AN641" s="17">
        <v>-1</v>
      </c>
      <c r="AO641" s="17">
        <v>-1</v>
      </c>
      <c r="AP641" s="17">
        <v>-1</v>
      </c>
      <c r="AQ641" s="17">
        <v>-1</v>
      </c>
      <c r="AR641" s="17">
        <v>0.55751389066198942</v>
      </c>
      <c r="AS641" s="17">
        <v>6.6901666879438721</v>
      </c>
      <c r="AT641" s="17">
        <v>12.697216694327036</v>
      </c>
      <c r="AU641" s="17">
        <v>-1</v>
      </c>
      <c r="AV641" s="17">
        <v>-1</v>
      </c>
      <c r="AW641" s="17">
        <v>-1</v>
      </c>
      <c r="AX641" s="17">
        <v>-1</v>
      </c>
      <c r="AY641" s="17">
        <v>0.11150277813239787</v>
      </c>
      <c r="AZ641" s="17">
        <v>-0.60116077275565449</v>
      </c>
      <c r="BA641" s="17">
        <v>1.1139812855761675</v>
      </c>
      <c r="BB641" s="17">
        <v>-0.24577611231681956</v>
      </c>
      <c r="BC641" s="17">
        <v>0.42526329180399891</v>
      </c>
      <c r="BD641" s="17">
        <v>-8.1309861843756224</v>
      </c>
      <c r="BE641" s="17">
        <v>15.182268235657686</v>
      </c>
      <c r="BF641" s="17">
        <v>-1</v>
      </c>
      <c r="BG641" s="22">
        <v>318.34437294666327</v>
      </c>
    </row>
    <row r="642" spans="1:59" x14ac:dyDescent="0.25">
      <c r="A642">
        <v>1810</v>
      </c>
      <c r="B642" t="s">
        <v>656</v>
      </c>
      <c r="C642" s="49">
        <v>0</v>
      </c>
      <c r="D642" s="22">
        <v>1565.9590820312499</v>
      </c>
      <c r="E642" s="17">
        <v>133.89186404654663</v>
      </c>
      <c r="F642" s="17">
        <v>119.06394623374439</v>
      </c>
      <c r="G642" s="17">
        <v>1.2124596511951888</v>
      </c>
      <c r="H642" s="17">
        <v>10.011089928500395</v>
      </c>
      <c r="I642" s="17">
        <v>113.48432532928945</v>
      </c>
      <c r="J642" s="17">
        <v>22.916871113874741</v>
      </c>
      <c r="K642" s="17">
        <v>-1</v>
      </c>
      <c r="L642" s="17">
        <v>-1</v>
      </c>
      <c r="M642" s="17">
        <v>-1</v>
      </c>
      <c r="N642" s="17">
        <v>0.16666666666666666</v>
      </c>
      <c r="O642" s="17">
        <v>-1</v>
      </c>
      <c r="P642" s="17">
        <v>-1</v>
      </c>
      <c r="Q642" s="17">
        <v>6.85138542810183</v>
      </c>
      <c r="R642" s="17">
        <v>-1</v>
      </c>
      <c r="S642" s="17">
        <v>2.3245731963539895</v>
      </c>
      <c r="T642" s="17">
        <v>0.24436397584631847</v>
      </c>
      <c r="U642" s="17">
        <v>1.3653616443538521</v>
      </c>
      <c r="V642" s="17">
        <v>1.8212325149811284</v>
      </c>
      <c r="W642" s="17">
        <v>5.4345286117648586</v>
      </c>
      <c r="X642" s="17">
        <v>7.4649899049167718</v>
      </c>
      <c r="Y642" s="17">
        <v>0</v>
      </c>
      <c r="Z642" s="17">
        <v>70.040617014745479</v>
      </c>
      <c r="AA642" s="17">
        <v>2.6025193560054847</v>
      </c>
      <c r="AB642" s="17">
        <v>4.5382588212075712</v>
      </c>
      <c r="AC642" s="17">
        <v>57.641896981780356</v>
      </c>
      <c r="AD642" s="17">
        <v>1.7067020554423149</v>
      </c>
      <c r="AE642" s="17">
        <v>0.17067020554423151</v>
      </c>
      <c r="AF642" s="17">
        <v>108.04350017497285</v>
      </c>
      <c r="AG642" s="17">
        <v>108.69617407524734</v>
      </c>
      <c r="AH642" s="17">
        <v>-1</v>
      </c>
      <c r="AI642" s="17">
        <v>-1</v>
      </c>
      <c r="AJ642" s="17">
        <v>-1</v>
      </c>
      <c r="AK642" s="17">
        <v>-1</v>
      </c>
      <c r="AL642" s="17">
        <v>-1</v>
      </c>
      <c r="AM642" s="17">
        <v>-1</v>
      </c>
      <c r="AN642" s="17">
        <v>-1</v>
      </c>
      <c r="AO642" s="17">
        <v>-1</v>
      </c>
      <c r="AP642" s="17">
        <v>-1</v>
      </c>
      <c r="AQ642" s="17">
        <v>-1</v>
      </c>
      <c r="AR642" s="17">
        <v>0.85335102772115745</v>
      </c>
      <c r="AS642" s="17">
        <v>10.24021233265389</v>
      </c>
      <c r="AT642" s="17">
        <v>17.312276032450058</v>
      </c>
      <c r="AU642" s="17">
        <v>-1</v>
      </c>
      <c r="AV642" s="17">
        <v>-1</v>
      </c>
      <c r="AW642" s="17">
        <v>-1</v>
      </c>
      <c r="AX642" s="17">
        <v>-1</v>
      </c>
      <c r="AY642" s="17">
        <v>0.17067020554423151</v>
      </c>
      <c r="AZ642" s="17">
        <v>-1.1153389937186711</v>
      </c>
      <c r="BA642" s="17">
        <v>1.6281595065391843</v>
      </c>
      <c r="BB642" s="17">
        <v>-0.44694536551705388</v>
      </c>
      <c r="BC642" s="17">
        <v>0.62643254500423318</v>
      </c>
      <c r="BD642" s="17">
        <v>-15.120009410947212</v>
      </c>
      <c r="BE642" s="17">
        <v>22.171291462229284</v>
      </c>
      <c r="BF642" s="17">
        <v>-1</v>
      </c>
      <c r="BG642" s="22">
        <v>1769.1324603430123</v>
      </c>
    </row>
    <row r="643" spans="1:59" x14ac:dyDescent="0.25">
      <c r="A643">
        <v>1811</v>
      </c>
      <c r="B643" t="s">
        <v>657</v>
      </c>
      <c r="C643" s="49">
        <v>0</v>
      </c>
      <c r="D643" s="22">
        <v>1517.874951171875</v>
      </c>
      <c r="E643" s="17">
        <v>75.659699346949637</v>
      </c>
      <c r="F643" s="17">
        <v>21.421079378314349</v>
      </c>
      <c r="G643" s="17">
        <v>0.5020129958182955</v>
      </c>
      <c r="H643" s="17">
        <v>4.6293699893699101</v>
      </c>
      <c r="I643" s="17">
        <v>61.484700492213378</v>
      </c>
      <c r="J643" s="17">
        <v>8.90687348075115</v>
      </c>
      <c r="K643" s="17">
        <v>-1</v>
      </c>
      <c r="L643" s="17">
        <v>-1</v>
      </c>
      <c r="M643" s="17">
        <v>-1</v>
      </c>
      <c r="N643" s="17">
        <v>0.16666666666666666</v>
      </c>
      <c r="O643" s="17">
        <v>-1</v>
      </c>
      <c r="P643" s="17">
        <v>-1</v>
      </c>
      <c r="Q643" s="17">
        <v>3.4931470350890312</v>
      </c>
      <c r="R643" s="17">
        <v>-1</v>
      </c>
      <c r="S643" s="17">
        <v>0.61798445447148209</v>
      </c>
      <c r="T643" s="17">
        <v>6.4991994816938958E-2</v>
      </c>
      <c r="U643" s="17">
        <v>0.32975702902996479</v>
      </c>
      <c r="V643" s="17">
        <v>0.32766229831815424</v>
      </c>
      <c r="W643" s="17">
        <v>1.5454920017355673</v>
      </c>
      <c r="X643" s="17">
        <v>1.6794903888219812</v>
      </c>
      <c r="Y643" s="17">
        <v>0</v>
      </c>
      <c r="Z643" s="17">
        <v>36.404743467260424</v>
      </c>
      <c r="AA643" s="17">
        <v>0.73107407507307243</v>
      </c>
      <c r="AB643" s="17">
        <v>1.5524650588193962</v>
      </c>
      <c r="AC643" s="17">
        <v>23.313156254311597</v>
      </c>
      <c r="AD643" s="17">
        <v>0.41219628628745597</v>
      </c>
      <c r="AE643" s="17">
        <v>4.1219628628745598E-2</v>
      </c>
      <c r="AF643" s="17">
        <v>56.931087768767021</v>
      </c>
      <c r="AG643" s="17">
        <v>19.555788688658883</v>
      </c>
      <c r="AH643" s="17">
        <v>-1</v>
      </c>
      <c r="AI643" s="17">
        <v>-1</v>
      </c>
      <c r="AJ643" s="17">
        <v>-1</v>
      </c>
      <c r="AK643" s="17">
        <v>-1</v>
      </c>
      <c r="AL643" s="17">
        <v>-1</v>
      </c>
      <c r="AM643" s="17">
        <v>-1</v>
      </c>
      <c r="AN643" s="17">
        <v>-1</v>
      </c>
      <c r="AO643" s="17">
        <v>-1</v>
      </c>
      <c r="AP643" s="17">
        <v>-1</v>
      </c>
      <c r="AQ643" s="17">
        <v>-1</v>
      </c>
      <c r="AR643" s="17">
        <v>0.20609814314372799</v>
      </c>
      <c r="AS643" s="17">
        <v>2.4731777177247354</v>
      </c>
      <c r="AT643" s="17">
        <v>7.2151310330421561</v>
      </c>
      <c r="AU643" s="17">
        <v>-1</v>
      </c>
      <c r="AV643" s="17">
        <v>-1</v>
      </c>
      <c r="AW643" s="17">
        <v>-1</v>
      </c>
      <c r="AX643" s="17">
        <v>-1</v>
      </c>
      <c r="AY643" s="17">
        <v>4.1219628628745598E-2</v>
      </c>
      <c r="AZ643" s="17">
        <v>9.6155674750512399E-3</v>
      </c>
      <c r="BA643" s="17">
        <v>0.50320494534546167</v>
      </c>
      <c r="BB643" s="17">
        <v>-6.8134040044017102E-3</v>
      </c>
      <c r="BC643" s="17">
        <v>0.18630058349158116</v>
      </c>
      <c r="BD643" s="17">
        <v>0.17105745356335245</v>
      </c>
      <c r="BE643" s="17">
        <v>6.8802245977187022</v>
      </c>
      <c r="BF643" s="17">
        <v>-1</v>
      </c>
      <c r="BG643" s="22">
        <v>330.64659976499507</v>
      </c>
    </row>
    <row r="644" spans="1:59" x14ac:dyDescent="0.25">
      <c r="A644">
        <v>1816</v>
      </c>
      <c r="B644" t="s">
        <v>658</v>
      </c>
      <c r="C644" s="49">
        <v>0</v>
      </c>
      <c r="D644" s="22">
        <v>1574.3570117187501</v>
      </c>
      <c r="E644" s="17">
        <v>91.505523871078651</v>
      </c>
      <c r="F644" s="17">
        <v>47.99113292528039</v>
      </c>
      <c r="G644" s="17">
        <v>0.69533593156920581</v>
      </c>
      <c r="H644" s="17">
        <v>6.0938147723071676</v>
      </c>
      <c r="I644" s="17">
        <v>75.634559676386047</v>
      </c>
      <c r="J644" s="17">
        <v>12.719198940798416</v>
      </c>
      <c r="K644" s="17">
        <v>-1</v>
      </c>
      <c r="L644" s="17">
        <v>-1</v>
      </c>
      <c r="M644" s="17">
        <v>-1</v>
      </c>
      <c r="N644" s="17">
        <v>0.16666666666666666</v>
      </c>
      <c r="O644" s="17">
        <v>-1</v>
      </c>
      <c r="P644" s="17">
        <v>-1</v>
      </c>
      <c r="Q644" s="17">
        <v>4.4069728658887248</v>
      </c>
      <c r="R644" s="17">
        <v>-1</v>
      </c>
      <c r="S644" s="17">
        <v>1.0823722353178202</v>
      </c>
      <c r="T644" s="17">
        <v>0.11380173683150324</v>
      </c>
      <c r="U644" s="17">
        <v>0.61156020594181348</v>
      </c>
      <c r="V644" s="17">
        <v>0.73408461989588247</v>
      </c>
      <c r="W644" s="17">
        <v>2.6037557981845461</v>
      </c>
      <c r="X644" s="17">
        <v>3.2538095059182037</v>
      </c>
      <c r="Y644" s="17">
        <v>0</v>
      </c>
      <c r="Z644" s="17">
        <v>45.557557083219464</v>
      </c>
      <c r="AA644" s="17">
        <v>1.2403217336676629</v>
      </c>
      <c r="AB644" s="17">
        <v>2.3649432530976418</v>
      </c>
      <c r="AC644" s="17">
        <v>32.654509173406424</v>
      </c>
      <c r="AD644" s="17">
        <v>0.76445025742726691</v>
      </c>
      <c r="AE644" s="17">
        <v>7.6445025742726685E-2</v>
      </c>
      <c r="AF644" s="17">
        <v>70.839523461854995</v>
      </c>
      <c r="AG644" s="17">
        <v>43.812192553014803</v>
      </c>
      <c r="AH644" s="17">
        <v>-1</v>
      </c>
      <c r="AI644" s="17">
        <v>-1</v>
      </c>
      <c r="AJ644" s="17">
        <v>-1</v>
      </c>
      <c r="AK644" s="17">
        <v>-1</v>
      </c>
      <c r="AL644" s="17">
        <v>-1</v>
      </c>
      <c r="AM644" s="17">
        <v>-1</v>
      </c>
      <c r="AN644" s="17">
        <v>-1</v>
      </c>
      <c r="AO644" s="17">
        <v>-1</v>
      </c>
      <c r="AP644" s="17">
        <v>-1</v>
      </c>
      <c r="AQ644" s="17">
        <v>-1</v>
      </c>
      <c r="AR644" s="17">
        <v>0.38222512871363346</v>
      </c>
      <c r="AS644" s="17">
        <v>4.586701544563601</v>
      </c>
      <c r="AT644" s="17">
        <v>9.9627120079326801</v>
      </c>
      <c r="AU644" s="17">
        <v>-1</v>
      </c>
      <c r="AV644" s="17">
        <v>-1</v>
      </c>
      <c r="AW644" s="17">
        <v>-1</v>
      </c>
      <c r="AX644" s="17">
        <v>-1</v>
      </c>
      <c r="AY644" s="17">
        <v>7.6445025742726685E-2</v>
      </c>
      <c r="AZ644" s="17">
        <v>-0.29650103777657605</v>
      </c>
      <c r="BA644" s="17">
        <v>0.80932155059708899</v>
      </c>
      <c r="BB644" s="17">
        <v>-0.12657975419193745</v>
      </c>
      <c r="BC644" s="17">
        <v>0.30606693367911686</v>
      </c>
      <c r="BD644" s="17">
        <v>-3.9898656989883667</v>
      </c>
      <c r="BE644" s="17">
        <v>11.041147750270426</v>
      </c>
      <c r="BF644" s="17">
        <v>-1</v>
      </c>
      <c r="BG644" s="22">
        <v>6742.2990169837549</v>
      </c>
    </row>
    <row r="645" spans="1:59" x14ac:dyDescent="0.25">
      <c r="A645">
        <v>1817</v>
      </c>
      <c r="B645" t="s">
        <v>659</v>
      </c>
      <c r="C645" s="49">
        <v>0</v>
      </c>
      <c r="D645" s="22">
        <v>1516.9622265625001</v>
      </c>
      <c r="E645" s="17">
        <v>64.721792600480526</v>
      </c>
      <c r="F645" s="17">
        <v>3.0805526671377614</v>
      </c>
      <c r="G645" s="17">
        <v>0.36856785763837974</v>
      </c>
      <c r="H645" s="17">
        <v>3.6185068154953166</v>
      </c>
      <c r="I645" s="17">
        <v>51.717468752616838</v>
      </c>
      <c r="J645" s="17">
        <v>6.2753373113526703</v>
      </c>
      <c r="K645" s="17">
        <v>-1</v>
      </c>
      <c r="L645" s="17">
        <v>-1</v>
      </c>
      <c r="M645" s="17">
        <v>-1</v>
      </c>
      <c r="N645" s="17">
        <v>0.16666666666666666</v>
      </c>
      <c r="O645" s="17">
        <v>-1</v>
      </c>
      <c r="P645" s="17">
        <v>-1</v>
      </c>
      <c r="Q645" s="17">
        <v>2.8623599337563466</v>
      </c>
      <c r="R645" s="17">
        <v>-1</v>
      </c>
      <c r="S645" s="17">
        <v>0.29743122397455546</v>
      </c>
      <c r="T645" s="17">
        <v>3.130006508102863E-2</v>
      </c>
      <c r="U645" s="17">
        <v>0.13523658200450692</v>
      </c>
      <c r="V645" s="17">
        <v>4.7120919967568328E-2</v>
      </c>
      <c r="W645" s="17">
        <v>0.81500361969540702</v>
      </c>
      <c r="X645" s="17">
        <v>0.59278419276629979</v>
      </c>
      <c r="Y645" s="17">
        <v>0</v>
      </c>
      <c r="Z645" s="17">
        <v>30.086825352824178</v>
      </c>
      <c r="AA645" s="17">
        <v>0.37955539000347777</v>
      </c>
      <c r="AB645" s="17">
        <v>0.99163525100328687</v>
      </c>
      <c r="AC645" s="17">
        <v>16.86509500263417</v>
      </c>
      <c r="AD645" s="17">
        <v>0.16904572750563365</v>
      </c>
      <c r="AE645" s="17">
        <v>1.6904572750563365E-2</v>
      </c>
      <c r="AF645" s="17">
        <v>47.330503566373132</v>
      </c>
      <c r="AG645" s="17">
        <v>2.8123063240135915</v>
      </c>
      <c r="AH645" s="17">
        <v>-1</v>
      </c>
      <c r="AI645" s="17">
        <v>-1</v>
      </c>
      <c r="AJ645" s="17">
        <v>-1</v>
      </c>
      <c r="AK645" s="17">
        <v>-1</v>
      </c>
      <c r="AL645" s="17">
        <v>-1</v>
      </c>
      <c r="AM645" s="17">
        <v>-1</v>
      </c>
      <c r="AN645" s="17">
        <v>-1</v>
      </c>
      <c r="AO645" s="17">
        <v>-1</v>
      </c>
      <c r="AP645" s="17">
        <v>-1</v>
      </c>
      <c r="AQ645" s="17">
        <v>-1</v>
      </c>
      <c r="AR645" s="17">
        <v>8.4522863752816826E-2</v>
      </c>
      <c r="AS645" s="17">
        <v>1.0142743650338018</v>
      </c>
      <c r="AT645" s="17">
        <v>5.3185566745439425</v>
      </c>
      <c r="AU645" s="17">
        <v>-1</v>
      </c>
      <c r="AV645" s="17">
        <v>-1</v>
      </c>
      <c r="AW645" s="17">
        <v>-1</v>
      </c>
      <c r="AX645" s="17">
        <v>-1</v>
      </c>
      <c r="AY645" s="17">
        <v>1.6904572750563365E-2</v>
      </c>
      <c r="AZ645" s="17">
        <v>0.22091885918382001</v>
      </c>
      <c r="BA645" s="17">
        <v>0.2919016536366929</v>
      </c>
      <c r="BB645" s="17">
        <v>7.5857785981417902E-2</v>
      </c>
      <c r="BC645" s="17">
        <v>0.10362939350576159</v>
      </c>
      <c r="BD645" s="17">
        <v>3.0432203601090171</v>
      </c>
      <c r="BE645" s="17">
        <v>4.0080616911730349</v>
      </c>
      <c r="BF645" s="17">
        <v>-1</v>
      </c>
      <c r="BG645" s="22">
        <v>2357.973272127279</v>
      </c>
    </row>
    <row r="646" spans="1:59" x14ac:dyDescent="0.25">
      <c r="A646">
        <v>1818</v>
      </c>
      <c r="B646" t="s">
        <v>660</v>
      </c>
      <c r="C646" s="49">
        <v>0</v>
      </c>
      <c r="D646" s="22">
        <v>1509.6326757812501</v>
      </c>
      <c r="E646" s="17">
        <v>22.368084310277581</v>
      </c>
      <c r="F646" s="17">
        <v>-67.937543959495613</v>
      </c>
      <c r="G646" s="17">
        <v>-0.14815774500423529</v>
      </c>
      <c r="H646" s="17">
        <v>-0.2957525560625931</v>
      </c>
      <c r="I646" s="17">
        <v>13.896842421603033</v>
      </c>
      <c r="J646" s="17">
        <v>-3.9144840006456585</v>
      </c>
      <c r="K646" s="17">
        <v>-1</v>
      </c>
      <c r="L646" s="17">
        <v>-1</v>
      </c>
      <c r="M646" s="17">
        <v>-1</v>
      </c>
      <c r="N646" s="17">
        <v>0.16666666666666666</v>
      </c>
      <c r="O646" s="17">
        <v>-1</v>
      </c>
      <c r="P646" s="17">
        <v>-1</v>
      </c>
      <c r="Q646" s="17">
        <v>0.41982924645719688</v>
      </c>
      <c r="R646" s="17">
        <v>-1</v>
      </c>
      <c r="S646" s="17">
        <v>-0.94381340634117761</v>
      </c>
      <c r="T646" s="17">
        <v>-9.916165824911459E-2</v>
      </c>
      <c r="U646" s="17">
        <v>-0.61798452883149979</v>
      </c>
      <c r="V646" s="17">
        <v>-1.0391900147848983</v>
      </c>
      <c r="W646" s="17">
        <v>-2.0135898725922026</v>
      </c>
      <c r="X646" s="17">
        <v>-3.6151541533670843</v>
      </c>
      <c r="Y646" s="17">
        <v>0</v>
      </c>
      <c r="Z646" s="17">
        <v>5.6226141447150866</v>
      </c>
      <c r="AA646" s="17">
        <v>-0.98159352002900158</v>
      </c>
      <c r="AB646" s="17">
        <v>-1.1800071510826422</v>
      </c>
      <c r="AC646" s="17">
        <v>-8.10305581644886</v>
      </c>
      <c r="AD646" s="17">
        <v>-0.77248066103937474</v>
      </c>
      <c r="AE646" s="17">
        <v>-7.7248066103937474E-2</v>
      </c>
      <c r="AF646" s="17">
        <v>10.155169002930862</v>
      </c>
      <c r="AG646" s="17">
        <v>-62.021723099693617</v>
      </c>
      <c r="AH646" s="17">
        <v>-1</v>
      </c>
      <c r="AI646" s="17">
        <v>-1</v>
      </c>
      <c r="AJ646" s="17">
        <v>-1</v>
      </c>
      <c r="AK646" s="17">
        <v>-1</v>
      </c>
      <c r="AL646" s="17">
        <v>-1</v>
      </c>
      <c r="AM646" s="17">
        <v>-1</v>
      </c>
      <c r="AN646" s="17">
        <v>-1</v>
      </c>
      <c r="AO646" s="17">
        <v>-1</v>
      </c>
      <c r="AP646" s="17">
        <v>-1</v>
      </c>
      <c r="AQ646" s="17">
        <v>-1</v>
      </c>
      <c r="AR646" s="17">
        <v>-0.38624033051968737</v>
      </c>
      <c r="AS646" s="17">
        <v>-4.6348839662362478</v>
      </c>
      <c r="AT646" s="17">
        <v>-2.0253491561071231</v>
      </c>
      <c r="AU646" s="17">
        <v>-1</v>
      </c>
      <c r="AV646" s="17">
        <v>-1</v>
      </c>
      <c r="AW646" s="17">
        <v>-1</v>
      </c>
      <c r="AX646" s="17">
        <v>-1</v>
      </c>
      <c r="AY646" s="17">
        <v>-7.7248066103937474E-2</v>
      </c>
      <c r="AZ646" s="17">
        <v>1.0391264180187727</v>
      </c>
      <c r="BA646" s="17">
        <v>-0.52630590519825993</v>
      </c>
      <c r="BB646" s="17">
        <v>0.39597675808672089</v>
      </c>
      <c r="BC646" s="17">
        <v>-0.21648957859954115</v>
      </c>
      <c r="BD646" s="17">
        <v>14.164795331027975</v>
      </c>
      <c r="BE646" s="17">
        <v>-7.1135132797459359</v>
      </c>
      <c r="BF646" s="17">
        <v>-1</v>
      </c>
      <c r="BG646" s="22">
        <v>89.458073574563514</v>
      </c>
    </row>
    <row r="647" spans="1:59" x14ac:dyDescent="0.25">
      <c r="A647">
        <v>1825</v>
      </c>
      <c r="B647" t="s">
        <v>661</v>
      </c>
      <c r="C647" s="49">
        <v>0</v>
      </c>
      <c r="D647" s="22">
        <v>1562.4483203125001</v>
      </c>
      <c r="E647" s="17">
        <v>56.283354737468088</v>
      </c>
      <c r="F647" s="17">
        <v>-11.068900113408532</v>
      </c>
      <c r="G647" s="17">
        <v>0.26561685131207002</v>
      </c>
      <c r="H647" s="17">
        <v>2.8386404042643099</v>
      </c>
      <c r="I647" s="17">
        <v>44.182189833290295</v>
      </c>
      <c r="J647" s="17">
        <v>4.2451449752452879</v>
      </c>
      <c r="K647" s="17">
        <v>-1</v>
      </c>
      <c r="L647" s="17">
        <v>-1</v>
      </c>
      <c r="M647" s="17">
        <v>-1</v>
      </c>
      <c r="N647" s="17">
        <v>0.16666666666666666</v>
      </c>
      <c r="O647" s="17">
        <v>-1</v>
      </c>
      <c r="P647" s="17">
        <v>-1</v>
      </c>
      <c r="Q647" s="17">
        <v>2.3757167503059238</v>
      </c>
      <c r="R647" s="17">
        <v>-1</v>
      </c>
      <c r="S647" s="17">
        <v>5.0129013411331053E-2</v>
      </c>
      <c r="T647" s="17">
        <v>5.307225486447336E-3</v>
      </c>
      <c r="U647" s="17">
        <v>-1.4833147364835819E-2</v>
      </c>
      <c r="V647" s="17">
        <v>-0.1693127216868994</v>
      </c>
      <c r="W647" s="17">
        <v>0.25144233101571956</v>
      </c>
      <c r="X647" s="17">
        <v>-0.24559402011494408</v>
      </c>
      <c r="Y647" s="17">
        <v>0</v>
      </c>
      <c r="Z647" s="17">
        <v>25.212642324203905</v>
      </c>
      <c r="AA647" s="17">
        <v>0.1083637762511335</v>
      </c>
      <c r="AB647" s="17">
        <v>0.55896311412397415</v>
      </c>
      <c r="AC647" s="17">
        <v>11.890508413957793</v>
      </c>
      <c r="AD647" s="17">
        <v>-1.8541434206044788E-2</v>
      </c>
      <c r="AE647" s="17">
        <v>-1.8541434206044774E-3</v>
      </c>
      <c r="AF647" s="17">
        <v>39.923790827057452</v>
      </c>
      <c r="AG647" s="17">
        <v>-10.105049694779813</v>
      </c>
      <c r="AH647" s="17">
        <v>-1</v>
      </c>
      <c r="AI647" s="17">
        <v>-1</v>
      </c>
      <c r="AJ647" s="17">
        <v>-1</v>
      </c>
      <c r="AK647" s="17">
        <v>-1</v>
      </c>
      <c r="AL647" s="17">
        <v>-1</v>
      </c>
      <c r="AM647" s="17">
        <v>-1</v>
      </c>
      <c r="AN647" s="17">
        <v>-1</v>
      </c>
      <c r="AO647" s="17">
        <v>-1</v>
      </c>
      <c r="AP647" s="17">
        <v>-1</v>
      </c>
      <c r="AQ647" s="17">
        <v>-1</v>
      </c>
      <c r="AR647" s="17">
        <v>-9.2707171030223939E-3</v>
      </c>
      <c r="AS647" s="17">
        <v>-0.11124860523626878</v>
      </c>
      <c r="AT647" s="17">
        <v>3.8553768131928505</v>
      </c>
      <c r="AU647" s="17">
        <v>-1</v>
      </c>
      <c r="AV647" s="17">
        <v>-1</v>
      </c>
      <c r="AW647" s="17">
        <v>-1</v>
      </c>
      <c r="AX647" s="17">
        <v>-1</v>
      </c>
      <c r="AY647" s="17">
        <v>-1.8541434206044774E-3</v>
      </c>
      <c r="AZ647" s="17">
        <v>0.38393631203511919</v>
      </c>
      <c r="BA647" s="17">
        <v>0.12888420078539367</v>
      </c>
      <c r="BB647" s="17">
        <v>0.13963742096338858</v>
      </c>
      <c r="BC647" s="17">
        <v>3.984975852379094E-2</v>
      </c>
      <c r="BD647" s="17">
        <v>5.2590527658075423</v>
      </c>
      <c r="BE647" s="17">
        <v>1.7922292854745074</v>
      </c>
      <c r="BF647" s="17">
        <v>-1</v>
      </c>
      <c r="BG647" s="22">
        <v>148.36639757126227</v>
      </c>
    </row>
    <row r="648" spans="1:59" x14ac:dyDescent="0.25">
      <c r="A648">
        <v>1827</v>
      </c>
      <c r="B648" t="s">
        <v>662</v>
      </c>
      <c r="C648" s="49">
        <v>0</v>
      </c>
      <c r="D648" s="22">
        <v>1467.1351269531249</v>
      </c>
      <c r="E648" s="17">
        <v>33.706621603671053</v>
      </c>
      <c r="F648" s="17">
        <v>-48.9252456363009</v>
      </c>
      <c r="G648" s="17">
        <v>-9.8248161407251122E-3</v>
      </c>
      <c r="H648" s="17">
        <v>0.75213622751979914</v>
      </c>
      <c r="I648" s="17">
        <v>24.021825555910873</v>
      </c>
      <c r="J648" s="17">
        <v>-1.1865606705925433</v>
      </c>
      <c r="K648" s="17">
        <v>-1</v>
      </c>
      <c r="L648" s="17">
        <v>-1</v>
      </c>
      <c r="M648" s="17">
        <v>-1</v>
      </c>
      <c r="N648" s="17">
        <v>0.16666666666666666</v>
      </c>
      <c r="O648" s="17">
        <v>-1</v>
      </c>
      <c r="P648" s="17">
        <v>-1</v>
      </c>
      <c r="Q648" s="17">
        <v>1.0737206388811655</v>
      </c>
      <c r="R648" s="17">
        <v>-1</v>
      </c>
      <c r="S648" s="17">
        <v>-0.61151904300877413</v>
      </c>
      <c r="T648" s="17">
        <v>-6.4235670064004907E-2</v>
      </c>
      <c r="U648" s="17">
        <v>-0.41633924202763212</v>
      </c>
      <c r="V648" s="17">
        <v>-0.74837304637410362</v>
      </c>
      <c r="W648" s="17">
        <v>-1.2563453692207727</v>
      </c>
      <c r="X648" s="17">
        <v>-2.4886443908920404</v>
      </c>
      <c r="Y648" s="17">
        <v>0</v>
      </c>
      <c r="Z648" s="17">
        <v>12.171943172434805</v>
      </c>
      <c r="AA648" s="17">
        <v>-0.6171995082339321</v>
      </c>
      <c r="AB648" s="17">
        <v>-0.59863542808615489</v>
      </c>
      <c r="AC648" s="17">
        <v>-1.4188168055584836</v>
      </c>
      <c r="AD648" s="17">
        <v>-0.52042405253454016</v>
      </c>
      <c r="AE648" s="17">
        <v>-5.2042405253454015E-2</v>
      </c>
      <c r="AF648" s="17">
        <v>20.10740068129542</v>
      </c>
      <c r="AG648" s="17">
        <v>-44.664965210521522</v>
      </c>
      <c r="AH648" s="17">
        <v>-1</v>
      </c>
      <c r="AI648" s="17">
        <v>-1</v>
      </c>
      <c r="AJ648" s="17">
        <v>-1</v>
      </c>
      <c r="AK648" s="17">
        <v>-1</v>
      </c>
      <c r="AL648" s="17">
        <v>-1</v>
      </c>
      <c r="AM648" s="17">
        <v>-1</v>
      </c>
      <c r="AN648" s="17">
        <v>-1</v>
      </c>
      <c r="AO648" s="17">
        <v>-1</v>
      </c>
      <c r="AP648" s="17">
        <v>-1</v>
      </c>
      <c r="AQ648" s="17">
        <v>-1</v>
      </c>
      <c r="AR648" s="17">
        <v>-0.26021202626727008</v>
      </c>
      <c r="AS648" s="17">
        <v>-3.1225443152072412</v>
      </c>
      <c r="AT648" s="17">
        <v>-5.9307609769413183E-2</v>
      </c>
      <c r="AU648" s="17">
        <v>-1</v>
      </c>
      <c r="AV648" s="17">
        <v>-1</v>
      </c>
      <c r="AW648" s="17">
        <v>-1</v>
      </c>
      <c r="AX648" s="17">
        <v>-1</v>
      </c>
      <c r="AY648" s="17">
        <v>-5.2042405253454015E-2</v>
      </c>
      <c r="AZ648" s="17">
        <v>0.82008356925522019</v>
      </c>
      <c r="BA648" s="17">
        <v>-0.30726305643470747</v>
      </c>
      <c r="BB648" s="17">
        <v>0.31027751119507707</v>
      </c>
      <c r="BC648" s="17">
        <v>-0.1307903317078975</v>
      </c>
      <c r="BD648" s="17">
        <v>11.187431655927881</v>
      </c>
      <c r="BE648" s="17">
        <v>-4.1361496046458379</v>
      </c>
      <c r="BF648" s="17">
        <v>-1</v>
      </c>
      <c r="BG648" s="22">
        <v>40.048445066934164</v>
      </c>
    </row>
    <row r="649" spans="1:59" x14ac:dyDescent="0.25">
      <c r="A649">
        <v>1828</v>
      </c>
      <c r="B649" t="s">
        <v>663</v>
      </c>
      <c r="C649" s="49">
        <v>0</v>
      </c>
      <c r="D649" s="22">
        <v>1482.8453808593749</v>
      </c>
      <c r="E649" s="17">
        <v>9.14095417649132</v>
      </c>
      <c r="F649" s="17">
        <v>-90.116607938919969</v>
      </c>
      <c r="G649" s="17">
        <v>-0.3095319685499453</v>
      </c>
      <c r="H649" s="17">
        <v>-1.5181819530409237</v>
      </c>
      <c r="I649" s="17">
        <v>2.0854009583453674</v>
      </c>
      <c r="J649" s="17">
        <v>-7.0967813241838593</v>
      </c>
      <c r="K649" s="17">
        <v>-1</v>
      </c>
      <c r="L649" s="17">
        <v>-1</v>
      </c>
      <c r="M649" s="17">
        <v>-1</v>
      </c>
      <c r="N649" s="17">
        <v>0.16666666666666666</v>
      </c>
      <c r="O649" s="17">
        <v>-1</v>
      </c>
      <c r="P649" s="17">
        <v>-1</v>
      </c>
      <c r="Q649" s="17">
        <v>-0.34297695306856024</v>
      </c>
      <c r="R649" s="17">
        <v>-1</v>
      </c>
      <c r="S649" s="17">
        <v>-1.3314560689518418</v>
      </c>
      <c r="T649" s="17">
        <v>-0.13990506093163693</v>
      </c>
      <c r="U649" s="17">
        <v>-0.85321667389605571</v>
      </c>
      <c r="V649" s="17">
        <v>-1.3784466390519543</v>
      </c>
      <c r="W649" s="17">
        <v>-2.8969640971515105</v>
      </c>
      <c r="X649" s="17">
        <v>-4.9292999589217388</v>
      </c>
      <c r="Y649" s="17">
        <v>0</v>
      </c>
      <c r="Z649" s="17">
        <v>-2.0175977359750163</v>
      </c>
      <c r="AA649" s="17">
        <v>-1.4066824789720735</v>
      </c>
      <c r="AB649" s="17">
        <v>-1.8582145103915604</v>
      </c>
      <c r="AC649" s="17">
        <v>-15.900648835249685</v>
      </c>
      <c r="AD649" s="17">
        <v>-1.0665208423700698</v>
      </c>
      <c r="AE649" s="17">
        <v>-0.10665208423700696</v>
      </c>
      <c r="AF649" s="17">
        <v>-1.4547468199874416</v>
      </c>
      <c r="AG649" s="17">
        <v>-82.269493103895869</v>
      </c>
      <c r="AH649" s="17">
        <v>-1</v>
      </c>
      <c r="AI649" s="17">
        <v>-1</v>
      </c>
      <c r="AJ649" s="17">
        <v>-1</v>
      </c>
      <c r="AK649" s="17">
        <v>-1</v>
      </c>
      <c r="AL649" s="17">
        <v>-1</v>
      </c>
      <c r="AM649" s="17">
        <v>-1</v>
      </c>
      <c r="AN649" s="17">
        <v>-1</v>
      </c>
      <c r="AO649" s="17">
        <v>-1</v>
      </c>
      <c r="AP649" s="17">
        <v>-1</v>
      </c>
      <c r="AQ649" s="17">
        <v>-1</v>
      </c>
      <c r="AR649" s="17">
        <v>-0.53326042118503492</v>
      </c>
      <c r="AS649" s="17">
        <v>-6.3991250542204172</v>
      </c>
      <c r="AT649" s="17">
        <v>-4.3188625704865444</v>
      </c>
      <c r="AU649" s="17">
        <v>-1</v>
      </c>
      <c r="AV649" s="17">
        <v>-1</v>
      </c>
      <c r="AW649" s="17">
        <v>-1</v>
      </c>
      <c r="AX649" s="17">
        <v>-1</v>
      </c>
      <c r="AY649" s="17">
        <v>-0.10665208423700696</v>
      </c>
      <c r="AZ649" s="17">
        <v>1.2946539336498164</v>
      </c>
      <c r="BA649" s="17">
        <v>-0.78183342082930385</v>
      </c>
      <c r="BB649" s="17">
        <v>0.49595041973915721</v>
      </c>
      <c r="BC649" s="17">
        <v>-0.31646324025197742</v>
      </c>
      <c r="BD649" s="17">
        <v>17.638080796967525</v>
      </c>
      <c r="BE649" s="17">
        <v>-10.586798745685488</v>
      </c>
      <c r="BF649" s="17">
        <v>-1</v>
      </c>
      <c r="BG649" s="22">
        <v>794.07963024670983</v>
      </c>
    </row>
    <row r="650" spans="1:59" x14ac:dyDescent="0.25">
      <c r="A650">
        <v>1831</v>
      </c>
      <c r="B650" t="s">
        <v>664</v>
      </c>
      <c r="C650" s="49">
        <v>0</v>
      </c>
      <c r="D650" s="22">
        <v>1529.9955273437499</v>
      </c>
      <c r="E650" s="17">
        <v>104.76165819188432</v>
      </c>
      <c r="F650" s="17">
        <v>70.218830713631405</v>
      </c>
      <c r="G650" s="17">
        <v>0.85706401329219917</v>
      </c>
      <c r="H650" s="17">
        <v>7.3189246880744836</v>
      </c>
      <c r="I650" s="17">
        <v>87.471901032795444</v>
      </c>
      <c r="J650" s="17">
        <v>15.908474342407196</v>
      </c>
      <c r="K650" s="17">
        <v>-1</v>
      </c>
      <c r="L650" s="17">
        <v>-1</v>
      </c>
      <c r="M650" s="17">
        <v>-1</v>
      </c>
      <c r="N650" s="17">
        <v>0.16666666666666666</v>
      </c>
      <c r="O650" s="17">
        <v>-1</v>
      </c>
      <c r="P650" s="17">
        <v>-1</v>
      </c>
      <c r="Q650" s="17">
        <v>5.1714517316275472</v>
      </c>
      <c r="R650" s="17">
        <v>-1</v>
      </c>
      <c r="S650" s="17">
        <v>1.470864913023924</v>
      </c>
      <c r="T650" s="17">
        <v>0.15463448083442224</v>
      </c>
      <c r="U650" s="17">
        <v>0.84730816336017711</v>
      </c>
      <c r="V650" s="17">
        <v>1.0740851593190071</v>
      </c>
      <c r="W650" s="17">
        <v>3.4890670681163645</v>
      </c>
      <c r="X650" s="17">
        <v>4.5708369441724361</v>
      </c>
      <c r="Y650" s="17">
        <v>0</v>
      </c>
      <c r="Z650" s="17">
        <v>53.21452226806656</v>
      </c>
      <c r="AA650" s="17">
        <v>1.666342819197558</v>
      </c>
      <c r="AB650" s="17">
        <v>3.0446377719709079</v>
      </c>
      <c r="AC650" s="17">
        <v>40.469200598583463</v>
      </c>
      <c r="AD650" s="17">
        <v>1.0591352042002216</v>
      </c>
      <c r="AE650" s="17">
        <v>0.10591352042002214</v>
      </c>
      <c r="AF650" s="17">
        <v>82.474897276522199</v>
      </c>
      <c r="AG650" s="17">
        <v>64.104361463252431</v>
      </c>
      <c r="AH650" s="17">
        <v>-1</v>
      </c>
      <c r="AI650" s="17">
        <v>-1</v>
      </c>
      <c r="AJ650" s="17">
        <v>-1</v>
      </c>
      <c r="AK650" s="17">
        <v>-1</v>
      </c>
      <c r="AL650" s="17">
        <v>-1</v>
      </c>
      <c r="AM650" s="17">
        <v>-1</v>
      </c>
      <c r="AN650" s="17">
        <v>-1</v>
      </c>
      <c r="AO650" s="17">
        <v>-1</v>
      </c>
      <c r="AP650" s="17">
        <v>-1</v>
      </c>
      <c r="AQ650" s="17">
        <v>-1</v>
      </c>
      <c r="AR650" s="17">
        <v>0.52956760210011078</v>
      </c>
      <c r="AS650" s="17">
        <v>6.3548112252013285</v>
      </c>
      <c r="AT650" s="17">
        <v>12.261254592761727</v>
      </c>
      <c r="AU650" s="17">
        <v>-1</v>
      </c>
      <c r="AV650" s="17">
        <v>-1</v>
      </c>
      <c r="AW650" s="17">
        <v>-1</v>
      </c>
      <c r="AX650" s="17">
        <v>-1</v>
      </c>
      <c r="AY650" s="17">
        <v>0.10591352042002214</v>
      </c>
      <c r="AZ650" s="17">
        <v>-0.55258886904502602</v>
      </c>
      <c r="BA650" s="17">
        <v>1.065409381865539</v>
      </c>
      <c r="BB650" s="17">
        <v>-0.22677263609474207</v>
      </c>
      <c r="BC650" s="17">
        <v>0.40625981558192142</v>
      </c>
      <c r="BD650" s="17">
        <v>-7.4707673159906918</v>
      </c>
      <c r="BE650" s="17">
        <v>14.522049367272754</v>
      </c>
      <c r="BF650" s="17">
        <v>-1</v>
      </c>
      <c r="BG650" s="22">
        <v>740.83712489089942</v>
      </c>
    </row>
    <row r="651" spans="1:59" x14ac:dyDescent="0.25">
      <c r="A651">
        <v>1836</v>
      </c>
      <c r="B651" t="s">
        <v>665</v>
      </c>
      <c r="C651" s="49">
        <v>0</v>
      </c>
      <c r="D651" s="22">
        <v>1554.7852929687499</v>
      </c>
      <c r="E651" s="17">
        <v>68.953531003263492</v>
      </c>
      <c r="F651" s="17">
        <v>10.176271529067808</v>
      </c>
      <c r="G651" s="17">
        <v>0.42019610141390135</v>
      </c>
      <c r="H651" s="17">
        <v>4.0095970498516378</v>
      </c>
      <c r="I651" s="17">
        <v>55.496287735021667</v>
      </c>
      <c r="J651" s="17">
        <v>7.2934455220439673</v>
      </c>
      <c r="K651" s="17">
        <v>-1</v>
      </c>
      <c r="L651" s="17">
        <v>-1</v>
      </c>
      <c r="M651" s="17">
        <v>-1</v>
      </c>
      <c r="N651" s="17">
        <v>0.16666666666666666</v>
      </c>
      <c r="O651" s="17">
        <v>-1</v>
      </c>
      <c r="P651" s="17">
        <v>-1</v>
      </c>
      <c r="Q651" s="17">
        <v>3.1064035211229477</v>
      </c>
      <c r="R651" s="17">
        <v>-1</v>
      </c>
      <c r="S651" s="17">
        <v>0.42144923281960972</v>
      </c>
      <c r="T651" s="17">
        <v>4.4335048486179918E-2</v>
      </c>
      <c r="U651" s="17">
        <v>0.2104940937829709</v>
      </c>
      <c r="V651" s="17">
        <v>0.15565884700000313</v>
      </c>
      <c r="W651" s="17">
        <v>1.0976203772449291</v>
      </c>
      <c r="X651" s="17">
        <v>1.0132171374771812</v>
      </c>
      <c r="Y651" s="17">
        <v>0</v>
      </c>
      <c r="Z651" s="17">
        <v>32.531148323407983</v>
      </c>
      <c r="AA651" s="17">
        <v>0.5155535433416355</v>
      </c>
      <c r="AB651" s="17">
        <v>1.2086132423293645</v>
      </c>
      <c r="AC651" s="17">
        <v>19.359768714405263</v>
      </c>
      <c r="AD651" s="17">
        <v>0.26311761722871363</v>
      </c>
      <c r="AE651" s="17">
        <v>2.6311761722871363E-2</v>
      </c>
      <c r="AF651" s="17">
        <v>51.044848714866617</v>
      </c>
      <c r="AG651" s="17">
        <v>9.2901488363993732</v>
      </c>
      <c r="AH651" s="17">
        <v>-1</v>
      </c>
      <c r="AI651" s="17">
        <v>-1</v>
      </c>
      <c r="AJ651" s="17">
        <v>-1</v>
      </c>
      <c r="AK651" s="17">
        <v>-1</v>
      </c>
      <c r="AL651" s="17">
        <v>-1</v>
      </c>
      <c r="AM651" s="17">
        <v>-1</v>
      </c>
      <c r="AN651" s="17">
        <v>-1</v>
      </c>
      <c r="AO651" s="17">
        <v>-1</v>
      </c>
      <c r="AP651" s="17">
        <v>-1</v>
      </c>
      <c r="AQ651" s="17">
        <v>-1</v>
      </c>
      <c r="AR651" s="17">
        <v>0.13155880861435681</v>
      </c>
      <c r="AS651" s="17">
        <v>1.5787057033722816</v>
      </c>
      <c r="AT651" s="17">
        <v>6.0523174143839658</v>
      </c>
      <c r="AU651" s="17">
        <v>-1</v>
      </c>
      <c r="AV651" s="17">
        <v>-1</v>
      </c>
      <c r="AW651" s="17">
        <v>-1</v>
      </c>
      <c r="AX651" s="17">
        <v>-1</v>
      </c>
      <c r="AY651" s="17">
        <v>2.6311761722871363E-2</v>
      </c>
      <c r="AZ651" s="17">
        <v>0.13916827610748314</v>
      </c>
      <c r="BA651" s="17">
        <v>0.37365223671302977</v>
      </c>
      <c r="BB651" s="17">
        <v>4.3873343475570689E-2</v>
      </c>
      <c r="BC651" s="17">
        <v>0.13561383601160876</v>
      </c>
      <c r="BD651" s="17">
        <v>1.9320166945080488</v>
      </c>
      <c r="BE651" s="17">
        <v>5.1192653567740045</v>
      </c>
      <c r="BF651" s="17">
        <v>-1</v>
      </c>
      <c r="BG651" s="22">
        <v>942.11772326699349</v>
      </c>
    </row>
    <row r="652" spans="1:59" x14ac:dyDescent="0.25">
      <c r="A652">
        <v>1847</v>
      </c>
      <c r="B652" t="s">
        <v>666</v>
      </c>
      <c r="C652" s="49">
        <v>0</v>
      </c>
      <c r="D652" s="22">
        <v>1474.794677734375</v>
      </c>
      <c r="E652" s="17">
        <v>11.921792660988459</v>
      </c>
      <c r="F652" s="17">
        <v>-85.453737456791231</v>
      </c>
      <c r="G652" s="17">
        <v>-0.27560505872878222</v>
      </c>
      <c r="H652" s="17">
        <v>-1.2611814792181937</v>
      </c>
      <c r="I652" s="17">
        <v>4.5686086266901285</v>
      </c>
      <c r="J652" s="17">
        <v>-6.4277431596765799</v>
      </c>
      <c r="K652" s="17">
        <v>-1</v>
      </c>
      <c r="L652" s="17">
        <v>-1</v>
      </c>
      <c r="M652" s="17">
        <v>-1</v>
      </c>
      <c r="N652" s="17">
        <v>0.16666666666666666</v>
      </c>
      <c r="O652" s="17">
        <v>-1</v>
      </c>
      <c r="P652" s="17">
        <v>-1</v>
      </c>
      <c r="Q652" s="17">
        <v>-0.18260650124727595</v>
      </c>
      <c r="R652" s="17">
        <v>-1</v>
      </c>
      <c r="S652" s="17">
        <v>-1.2499590530823754</v>
      </c>
      <c r="T652" s="17">
        <v>-0.13133927069422816</v>
      </c>
      <c r="U652" s="17">
        <v>-0.8037620609021574</v>
      </c>
      <c r="V652" s="17">
        <v>-1.307122181868863</v>
      </c>
      <c r="W652" s="17">
        <v>-2.7112457277833424</v>
      </c>
      <c r="X652" s="17">
        <v>-4.6530172586410234</v>
      </c>
      <c r="Y652" s="17">
        <v>0</v>
      </c>
      <c r="Z652" s="17">
        <v>-0.41133885648718049</v>
      </c>
      <c r="AA652" s="17">
        <v>-1.3173128481899397</v>
      </c>
      <c r="AB652" s="17">
        <v>-1.7156299054047217</v>
      </c>
      <c r="AC652" s="17">
        <v>-14.261302542153183</v>
      </c>
      <c r="AD652" s="17">
        <v>-1.0047025761276966</v>
      </c>
      <c r="AE652" s="17">
        <v>-0.10047025761276968</v>
      </c>
      <c r="AF652" s="17">
        <v>0.9860926059192181</v>
      </c>
      <c r="AG652" s="17">
        <v>-78.012652996977295</v>
      </c>
      <c r="AH652" s="17">
        <v>-1</v>
      </c>
      <c r="AI652" s="17">
        <v>-1</v>
      </c>
      <c r="AJ652" s="17">
        <v>-1</v>
      </c>
      <c r="AK652" s="17">
        <v>-1</v>
      </c>
      <c r="AL652" s="17">
        <v>-1</v>
      </c>
      <c r="AM652" s="17">
        <v>-1</v>
      </c>
      <c r="AN652" s="17">
        <v>-1</v>
      </c>
      <c r="AO652" s="17">
        <v>-1</v>
      </c>
      <c r="AP652" s="17">
        <v>-1</v>
      </c>
      <c r="AQ652" s="17">
        <v>-1</v>
      </c>
      <c r="AR652" s="17">
        <v>-0.50235128806384832</v>
      </c>
      <c r="AS652" s="17">
        <v>-6.0282154567661808</v>
      </c>
      <c r="AT652" s="17">
        <v>-3.8366800937960335</v>
      </c>
      <c r="AU652" s="17">
        <v>-1</v>
      </c>
      <c r="AV652" s="17">
        <v>-1</v>
      </c>
      <c r="AW652" s="17">
        <v>-1</v>
      </c>
      <c r="AX652" s="17">
        <v>-1</v>
      </c>
      <c r="AY652" s="17">
        <v>-0.10047025761276968</v>
      </c>
      <c r="AZ652" s="17">
        <v>1.2409324731268188</v>
      </c>
      <c r="BA652" s="17">
        <v>-0.72811196030630621</v>
      </c>
      <c r="BB652" s="17">
        <v>0.47493220921675039</v>
      </c>
      <c r="BC652" s="17">
        <v>-0.29544502972957065</v>
      </c>
      <c r="BD652" s="17">
        <v>16.907866019186059</v>
      </c>
      <c r="BE652" s="17">
        <v>-9.8565839679040224</v>
      </c>
      <c r="BF652" s="17">
        <v>-1</v>
      </c>
      <c r="BG652" s="22">
        <v>37.169744107893166</v>
      </c>
    </row>
    <row r="653" spans="1:59" x14ac:dyDescent="0.25">
      <c r="A653">
        <v>1860</v>
      </c>
      <c r="B653" t="s">
        <v>667</v>
      </c>
      <c r="C653" s="49">
        <v>0</v>
      </c>
      <c r="D653" s="22">
        <v>1523.0421191406249</v>
      </c>
      <c r="E653" s="17">
        <v>50.924289839670671</v>
      </c>
      <c r="F653" s="17">
        <v>-20.054904033830599</v>
      </c>
      <c r="G653" s="17">
        <v>0.20023494850579779</v>
      </c>
      <c r="H653" s="17">
        <v>2.3433645277044568</v>
      </c>
      <c r="I653" s="17">
        <v>39.396701167351395</v>
      </c>
      <c r="J653" s="17">
        <v>2.9558148100141617</v>
      </c>
      <c r="K653" s="17">
        <v>-1</v>
      </c>
      <c r="L653" s="17">
        <v>-1</v>
      </c>
      <c r="M653" s="17">
        <v>-1</v>
      </c>
      <c r="N653" s="17">
        <v>0.16666666666666666</v>
      </c>
      <c r="O653" s="17">
        <v>-1</v>
      </c>
      <c r="P653" s="17">
        <v>-1</v>
      </c>
      <c r="Q653" s="17">
        <v>2.066660448118431</v>
      </c>
      <c r="R653" s="17">
        <v>-1</v>
      </c>
      <c r="S653" s="17">
        <v>-0.10692714049912286</v>
      </c>
      <c r="T653" s="17">
        <v>-1.12002509596341E-2</v>
      </c>
      <c r="U653" s="17">
        <v>-0.11013910706270104</v>
      </c>
      <c r="V653" s="17">
        <v>-0.30676493150608242</v>
      </c>
      <c r="W653" s="17">
        <v>-0.10646295535947981</v>
      </c>
      <c r="X653" s="17">
        <v>-0.77802944532835894</v>
      </c>
      <c r="Y653" s="17">
        <v>0</v>
      </c>
      <c r="Z653" s="17">
        <v>22.117156690706111</v>
      </c>
      <c r="AA653" s="17">
        <v>-6.3864008254753579E-2</v>
      </c>
      <c r="AB653" s="17">
        <v>0.28418262765877333</v>
      </c>
      <c r="AC653" s="17">
        <v>8.7312587043305694</v>
      </c>
      <c r="AD653" s="17">
        <v>-0.13767388382837634</v>
      </c>
      <c r="AE653" s="17">
        <v>-1.376738838283763E-2</v>
      </c>
      <c r="AF653" s="17">
        <v>35.219951693120223</v>
      </c>
      <c r="AG653" s="17">
        <v>-18.308576264086724</v>
      </c>
      <c r="AH653" s="17">
        <v>-1</v>
      </c>
      <c r="AI653" s="17">
        <v>-1</v>
      </c>
      <c r="AJ653" s="17">
        <v>-1</v>
      </c>
      <c r="AK653" s="17">
        <v>-1</v>
      </c>
      <c r="AL653" s="17">
        <v>-1</v>
      </c>
      <c r="AM653" s="17">
        <v>-1</v>
      </c>
      <c r="AN653" s="17">
        <v>-1</v>
      </c>
      <c r="AO653" s="17">
        <v>-1</v>
      </c>
      <c r="AP653" s="17">
        <v>-1</v>
      </c>
      <c r="AQ653" s="17">
        <v>-1</v>
      </c>
      <c r="AR653" s="17">
        <v>-6.8836941914188168E-2</v>
      </c>
      <c r="AS653" s="17">
        <v>-0.82604330297025785</v>
      </c>
      <c r="AT653" s="17">
        <v>2.9261437061386646</v>
      </c>
      <c r="AU653" s="17">
        <v>-1</v>
      </c>
      <c r="AV653" s="17">
        <v>-1</v>
      </c>
      <c r="AW653" s="17">
        <v>-1</v>
      </c>
      <c r="AX653" s="17">
        <v>-1</v>
      </c>
      <c r="AY653" s="17">
        <v>-1.376738838283763E-2</v>
      </c>
      <c r="AZ653" s="17">
        <v>0.48746508400522759</v>
      </c>
      <c r="BA653" s="17">
        <v>2.5355428815285214E-2</v>
      </c>
      <c r="BB653" s="17">
        <v>0.18014245383498134</v>
      </c>
      <c r="BC653" s="17">
        <v>-6.5527434780178473E-4</v>
      </c>
      <c r="BD653" s="17">
        <v>6.6662788256012444</v>
      </c>
      <c r="BE653" s="17">
        <v>0.38500322568080403</v>
      </c>
      <c r="BF653" s="17">
        <v>-1</v>
      </c>
      <c r="BG653" s="22">
        <v>1353.8903689409019</v>
      </c>
    </row>
    <row r="654" spans="1:59" x14ac:dyDescent="0.25">
      <c r="A654">
        <v>1868</v>
      </c>
      <c r="B654" t="s">
        <v>668</v>
      </c>
      <c r="C654" s="49">
        <v>0</v>
      </c>
      <c r="D654" s="22">
        <v>1544.72294921875</v>
      </c>
      <c r="E654" s="17">
        <v>126.49193519294448</v>
      </c>
      <c r="F654" s="17">
        <v>106.65585061306193</v>
      </c>
      <c r="G654" s="17">
        <v>1.1221787088467585</v>
      </c>
      <c r="H654" s="17">
        <v>9.3272007949773652</v>
      </c>
      <c r="I654" s="17">
        <v>106.87640466905972</v>
      </c>
      <c r="J654" s="17">
        <v>21.136532253743606</v>
      </c>
      <c r="K654" s="17">
        <v>-1</v>
      </c>
      <c r="L654" s="17">
        <v>-1</v>
      </c>
      <c r="M654" s="17">
        <v>-1</v>
      </c>
      <c r="N654" s="17">
        <v>0.16666666666666666</v>
      </c>
      <c r="O654" s="17">
        <v>-1</v>
      </c>
      <c r="P654" s="17">
        <v>-1</v>
      </c>
      <c r="Q654" s="17">
        <v>6.4246328711613883</v>
      </c>
      <c r="R654" s="17">
        <v>-1</v>
      </c>
      <c r="S654" s="17">
        <v>2.1077061893066564</v>
      </c>
      <c r="T654" s="17">
        <v>0.22157004563962862</v>
      </c>
      <c r="U654" s="17">
        <v>1.2337608269466327</v>
      </c>
      <c r="V654" s="17">
        <v>1.6314351169592471</v>
      </c>
      <c r="W654" s="17">
        <v>4.9403241738613168</v>
      </c>
      <c r="X654" s="17">
        <v>6.7297899510337702</v>
      </c>
      <c r="Y654" s="17">
        <v>0</v>
      </c>
      <c r="Z654" s="17">
        <v>65.766294181923328</v>
      </c>
      <c r="AA654" s="17">
        <v>2.3647029876161234</v>
      </c>
      <c r="AB654" s="17">
        <v>4.1588351551429215</v>
      </c>
      <c r="AC654" s="17">
        <v>53.279527141547007</v>
      </c>
      <c r="AD654" s="17">
        <v>1.5422010336832908</v>
      </c>
      <c r="AE654" s="17">
        <v>0.15422010336832909</v>
      </c>
      <c r="AF654" s="17">
        <v>101.54832320030488</v>
      </c>
      <c r="AG654" s="17">
        <v>97.368542460549762</v>
      </c>
      <c r="AH654" s="17">
        <v>-1</v>
      </c>
      <c r="AI654" s="17">
        <v>-1</v>
      </c>
      <c r="AJ654" s="17">
        <v>-1</v>
      </c>
      <c r="AK654" s="17">
        <v>-1</v>
      </c>
      <c r="AL654" s="17">
        <v>-1</v>
      </c>
      <c r="AM654" s="17">
        <v>-1</v>
      </c>
      <c r="AN654" s="17">
        <v>-1</v>
      </c>
      <c r="AO654" s="17">
        <v>-1</v>
      </c>
      <c r="AP654" s="17">
        <v>-1</v>
      </c>
      <c r="AQ654" s="17">
        <v>-1</v>
      </c>
      <c r="AR654" s="17">
        <v>0.77110051684164538</v>
      </c>
      <c r="AS654" s="17">
        <v>9.2532062020997436</v>
      </c>
      <c r="AT654" s="17">
        <v>16.029168062729667</v>
      </c>
      <c r="AU654" s="17">
        <v>-1</v>
      </c>
      <c r="AV654" s="17">
        <v>-1</v>
      </c>
      <c r="AW654" s="17">
        <v>-1</v>
      </c>
      <c r="AX654" s="17">
        <v>-1</v>
      </c>
      <c r="AY654" s="17">
        <v>0.15422010336832909</v>
      </c>
      <c r="AZ654" s="17">
        <v>-0.97238391452295692</v>
      </c>
      <c r="BA654" s="17">
        <v>1.4852044273434699</v>
      </c>
      <c r="BB654" s="17">
        <v>-0.3910150181189857</v>
      </c>
      <c r="BC654" s="17">
        <v>0.57050219760616494</v>
      </c>
      <c r="BD654" s="17">
        <v>-13.176876994751211</v>
      </c>
      <c r="BE654" s="17">
        <v>20.22815904603328</v>
      </c>
      <c r="BF654" s="17">
        <v>-1</v>
      </c>
      <c r="BG654" s="22">
        <v>5214.6373401236679</v>
      </c>
    </row>
    <row r="655" spans="1:59" x14ac:dyDescent="0.25">
      <c r="A655">
        <v>1872</v>
      </c>
      <c r="B655" t="s">
        <v>669</v>
      </c>
      <c r="C655" s="49">
        <v>0</v>
      </c>
      <c r="D655" s="22">
        <v>1507.306689453125</v>
      </c>
      <c r="E655" s="17">
        <v>72.820254619954</v>
      </c>
      <c r="F655" s="17">
        <v>16.659938780989005</v>
      </c>
      <c r="G655" s="17">
        <v>0.46737107550109391</v>
      </c>
      <c r="H655" s="17">
        <v>4.3669532239592117</v>
      </c>
      <c r="I655" s="17">
        <v>58.949159158466458</v>
      </c>
      <c r="J655" s="17">
        <v>8.2237353197397773</v>
      </c>
      <c r="K655" s="17">
        <v>-1</v>
      </c>
      <c r="L655" s="17">
        <v>-1</v>
      </c>
      <c r="M655" s="17">
        <v>-1</v>
      </c>
      <c r="N655" s="17">
        <v>0.16666666666666666</v>
      </c>
      <c r="O655" s="17">
        <v>-1</v>
      </c>
      <c r="P655" s="17">
        <v>-1</v>
      </c>
      <c r="Q655" s="17">
        <v>3.3293967718758131</v>
      </c>
      <c r="R655" s="17">
        <v>-1</v>
      </c>
      <c r="S655" s="17">
        <v>0.53476988689896787</v>
      </c>
      <c r="T655" s="17">
        <v>5.6245680330227851E-2</v>
      </c>
      <c r="U655" s="17">
        <v>0.27926015879676702</v>
      </c>
      <c r="V655" s="17">
        <v>0.254834676367656</v>
      </c>
      <c r="W655" s="17">
        <v>1.3558596129619958</v>
      </c>
      <c r="X655" s="17">
        <v>1.3973850235353493</v>
      </c>
      <c r="Y655" s="17">
        <v>0</v>
      </c>
      <c r="Z655" s="17">
        <v>34.764632640623759</v>
      </c>
      <c r="AA655" s="17">
        <v>0.6398209770263642</v>
      </c>
      <c r="AB655" s="17">
        <v>1.4068754796195657</v>
      </c>
      <c r="AC655" s="17">
        <v>21.639260695974471</v>
      </c>
      <c r="AD655" s="17">
        <v>0.34907519849595875</v>
      </c>
      <c r="AE655" s="17">
        <v>3.4907519849595878E-2</v>
      </c>
      <c r="AF655" s="17">
        <v>54.438807589255994</v>
      </c>
      <c r="AG655" s="17">
        <v>15.209235567131897</v>
      </c>
      <c r="AH655" s="17">
        <v>-1</v>
      </c>
      <c r="AI655" s="17">
        <v>-1</v>
      </c>
      <c r="AJ655" s="17">
        <v>-1</v>
      </c>
      <c r="AK655" s="17">
        <v>-1</v>
      </c>
      <c r="AL655" s="17">
        <v>-1</v>
      </c>
      <c r="AM655" s="17">
        <v>-1</v>
      </c>
      <c r="AN655" s="17">
        <v>-1</v>
      </c>
      <c r="AO655" s="17">
        <v>-1</v>
      </c>
      <c r="AP655" s="17">
        <v>-1</v>
      </c>
      <c r="AQ655" s="17">
        <v>-1</v>
      </c>
      <c r="AR655" s="17">
        <v>0.17453759924797937</v>
      </c>
      <c r="AS655" s="17">
        <v>2.0944511909757519</v>
      </c>
      <c r="AT655" s="17">
        <v>6.7227865482684779</v>
      </c>
      <c r="AU655" s="17">
        <v>-1</v>
      </c>
      <c r="AV655" s="17">
        <v>-1</v>
      </c>
      <c r="AW655" s="17">
        <v>-1</v>
      </c>
      <c r="AX655" s="17">
        <v>-1</v>
      </c>
      <c r="AY655" s="17">
        <v>3.4907519849595878E-2</v>
      </c>
      <c r="AZ655" s="17">
        <v>6.4469209158636159E-2</v>
      </c>
      <c r="BA655" s="17">
        <v>0.44835130366187675</v>
      </c>
      <c r="BB655" s="17">
        <v>1.4647765844707339E-2</v>
      </c>
      <c r="BC655" s="17">
        <v>0.16483941364247212</v>
      </c>
      <c r="BD655" s="17">
        <v>0.91666152654524868</v>
      </c>
      <c r="BE655" s="17">
        <v>6.1346205247368051</v>
      </c>
      <c r="BF655" s="17">
        <v>-1</v>
      </c>
      <c r="BG655" s="22">
        <v>115.04240297417414</v>
      </c>
    </row>
    <row r="656" spans="1:59" x14ac:dyDescent="0.25">
      <c r="A656">
        <v>1876</v>
      </c>
      <c r="B656" t="s">
        <v>670</v>
      </c>
      <c r="C656" s="49">
        <v>0</v>
      </c>
      <c r="D656" s="22">
        <v>1640.4681445312499</v>
      </c>
      <c r="E656" s="17">
        <v>136.36152368921819</v>
      </c>
      <c r="F656" s="17">
        <v>123.20503645272564</v>
      </c>
      <c r="G656" s="17">
        <v>1.2425901030186195</v>
      </c>
      <c r="H656" s="17">
        <v>10.239331770623142</v>
      </c>
      <c r="I656" s="17">
        <v>115.68965936687289</v>
      </c>
      <c r="J656" s="17">
        <v>23.51104318230016</v>
      </c>
      <c r="K656" s="17">
        <v>-1</v>
      </c>
      <c r="L656" s="17">
        <v>-1</v>
      </c>
      <c r="M656" s="17">
        <v>-1</v>
      </c>
      <c r="N656" s="17">
        <v>0.16666666666666666</v>
      </c>
      <c r="O656" s="17">
        <v>-1</v>
      </c>
      <c r="P656" s="17">
        <v>-1</v>
      </c>
      <c r="Q656" s="17">
        <v>6.9938102524661421</v>
      </c>
      <c r="R656" s="17">
        <v>-1</v>
      </c>
      <c r="S656" s="17">
        <v>2.3969506077761347</v>
      </c>
      <c r="T656" s="17">
        <v>0.25197124486782146</v>
      </c>
      <c r="U656" s="17">
        <v>1.4092822325274783</v>
      </c>
      <c r="V656" s="17">
        <v>1.8845756880645472</v>
      </c>
      <c r="W656" s="17">
        <v>5.59946489421647</v>
      </c>
      <c r="X656" s="17">
        <v>7.7103562714481173</v>
      </c>
      <c r="Y656" s="17">
        <v>0</v>
      </c>
      <c r="Z656" s="17">
        <v>71.467133783867098</v>
      </c>
      <c r="AA656" s="17">
        <v>2.6818884281948767</v>
      </c>
      <c r="AB656" s="17">
        <v>4.6648880542843472</v>
      </c>
      <c r="AC656" s="17">
        <v>59.097798647049402</v>
      </c>
      <c r="AD656" s="17">
        <v>1.7616027906593481</v>
      </c>
      <c r="AE656" s="17">
        <v>0.17616027906593479</v>
      </c>
      <c r="AF656" s="17">
        <v>110.21120702238915</v>
      </c>
      <c r="AG656" s="17">
        <v>112.47666915828465</v>
      </c>
      <c r="AH656" s="17">
        <v>-1</v>
      </c>
      <c r="AI656" s="17">
        <v>-1</v>
      </c>
      <c r="AJ656" s="17">
        <v>-1</v>
      </c>
      <c r="AK656" s="17">
        <v>-1</v>
      </c>
      <c r="AL656" s="17">
        <v>-1</v>
      </c>
      <c r="AM656" s="17">
        <v>-1</v>
      </c>
      <c r="AN656" s="17">
        <v>-1</v>
      </c>
      <c r="AO656" s="17">
        <v>-1</v>
      </c>
      <c r="AP656" s="17">
        <v>-1</v>
      </c>
      <c r="AQ656" s="17">
        <v>-1</v>
      </c>
      <c r="AR656" s="17">
        <v>0.88080139532967405</v>
      </c>
      <c r="AS656" s="17">
        <v>10.569616743956086</v>
      </c>
      <c r="AT656" s="17">
        <v>17.740501767142916</v>
      </c>
      <c r="AU656" s="17">
        <v>-1</v>
      </c>
      <c r="AV656" s="17">
        <v>-1</v>
      </c>
      <c r="AW656" s="17">
        <v>-1</v>
      </c>
      <c r="AX656" s="17">
        <v>-1</v>
      </c>
      <c r="AY656" s="17">
        <v>0.17616027906593479</v>
      </c>
      <c r="AZ656" s="17">
        <v>-1.1630489645561219</v>
      </c>
      <c r="BA656" s="17">
        <v>1.6758694773766349</v>
      </c>
      <c r="BB656" s="17">
        <v>-0.46561161549084518</v>
      </c>
      <c r="BC656" s="17">
        <v>0.64509879497802436</v>
      </c>
      <c r="BD656" s="17">
        <v>-15.768512363284394</v>
      </c>
      <c r="BE656" s="17">
        <v>22.819794414566466</v>
      </c>
      <c r="BF656" s="17">
        <v>-1</v>
      </c>
      <c r="BG656" s="22">
        <v>319.75302034276513</v>
      </c>
    </row>
    <row r="657" spans="1:59" x14ac:dyDescent="0.25">
      <c r="A657">
        <v>1880</v>
      </c>
      <c r="B657" t="s">
        <v>671</v>
      </c>
      <c r="C657" s="49">
        <v>0</v>
      </c>
      <c r="D657" s="22">
        <v>1612.456748046875</v>
      </c>
      <c r="E657" s="17">
        <v>143.03899504135205</v>
      </c>
      <c r="F657" s="17">
        <v>134.40172559404257</v>
      </c>
      <c r="G657" s="17">
        <v>1.3240568871055827</v>
      </c>
      <c r="H657" s="17">
        <v>10.856452581847257</v>
      </c>
      <c r="I657" s="17">
        <v>121.65244654750623</v>
      </c>
      <c r="J657" s="17">
        <v>25.117566970678126</v>
      </c>
      <c r="K657" s="17">
        <v>-1</v>
      </c>
      <c r="L657" s="17">
        <v>-1</v>
      </c>
      <c r="M657" s="17">
        <v>-1</v>
      </c>
      <c r="N657" s="17">
        <v>0.16666666666666666</v>
      </c>
      <c r="O657" s="17">
        <v>-1</v>
      </c>
      <c r="P657" s="17">
        <v>-1</v>
      </c>
      <c r="Q657" s="17">
        <v>7.3788988161261209</v>
      </c>
      <c r="R657" s="17">
        <v>-1</v>
      </c>
      <c r="S657" s="17">
        <v>2.5926448171977108</v>
      </c>
      <c r="T657" s="17">
        <v>0.27253979612944879</v>
      </c>
      <c r="U657" s="17">
        <v>1.52803481860489</v>
      </c>
      <c r="V657" s="17">
        <v>2.0558431033429705</v>
      </c>
      <c r="W657" s="17">
        <v>6.0454199893917355</v>
      </c>
      <c r="X657" s="17">
        <v>8.3737784106696527</v>
      </c>
      <c r="Y657" s="17">
        <v>0</v>
      </c>
      <c r="Z657" s="17">
        <v>75.324153064808996</v>
      </c>
      <c r="AA657" s="17">
        <v>2.8964867058817587</v>
      </c>
      <c r="AB657" s="17">
        <v>5.0072684623385424</v>
      </c>
      <c r="AC657" s="17">
        <v>63.034268876947799</v>
      </c>
      <c r="AD657" s="17">
        <v>1.9100435232561124</v>
      </c>
      <c r="AE657" s="17">
        <v>0.19100435232561125</v>
      </c>
      <c r="AF657" s="17">
        <v>116.07225772077155</v>
      </c>
      <c r="AG657" s="17">
        <v>122.69838035187931</v>
      </c>
      <c r="AH657" s="17">
        <v>-1</v>
      </c>
      <c r="AI657" s="17">
        <v>-1</v>
      </c>
      <c r="AJ657" s="17">
        <v>-1</v>
      </c>
      <c r="AK657" s="17">
        <v>-1</v>
      </c>
      <c r="AL657" s="17">
        <v>-1</v>
      </c>
      <c r="AM657" s="17">
        <v>-1</v>
      </c>
      <c r="AN657" s="17">
        <v>-1</v>
      </c>
      <c r="AO657" s="17">
        <v>-1</v>
      </c>
      <c r="AP657" s="17">
        <v>-1</v>
      </c>
      <c r="AQ657" s="17">
        <v>-1</v>
      </c>
      <c r="AR657" s="17">
        <v>0.95502176162805619</v>
      </c>
      <c r="AS657" s="17">
        <v>11.460261139536673</v>
      </c>
      <c r="AT657" s="17">
        <v>18.898339481397677</v>
      </c>
      <c r="AU657" s="17">
        <v>-1</v>
      </c>
      <c r="AV657" s="17">
        <v>-1</v>
      </c>
      <c r="AW657" s="17">
        <v>-1</v>
      </c>
      <c r="AX657" s="17">
        <v>-1</v>
      </c>
      <c r="AY657" s="17">
        <v>0.19100435232561125</v>
      </c>
      <c r="AZ657" s="17">
        <v>-1.2920472920882498</v>
      </c>
      <c r="BA657" s="17">
        <v>1.804867804908763</v>
      </c>
      <c r="BB657" s="17">
        <v>-0.51608146457374504</v>
      </c>
      <c r="BC657" s="17">
        <v>0.69556864406092422</v>
      </c>
      <c r="BD657" s="17">
        <v>-17.521936119005428</v>
      </c>
      <c r="BE657" s="17">
        <v>24.573218170287504</v>
      </c>
      <c r="BF657" s="17">
        <v>-1</v>
      </c>
      <c r="BG657" s="22">
        <v>288.29882931951079</v>
      </c>
    </row>
    <row r="658" spans="1:59" x14ac:dyDescent="0.25">
      <c r="A658">
        <v>1884</v>
      </c>
      <c r="B658" t="s">
        <v>672</v>
      </c>
      <c r="C658" s="49">
        <v>0</v>
      </c>
      <c r="D658" s="22">
        <v>1540.4253808593749</v>
      </c>
      <c r="E658" s="17">
        <v>76.172546266457005</v>
      </c>
      <c r="F658" s="17">
        <v>22.281013810376137</v>
      </c>
      <c r="G658" s="17">
        <v>0.50826985370025712</v>
      </c>
      <c r="H658" s="17">
        <v>4.6767664498427868</v>
      </c>
      <c r="I658" s="17">
        <v>61.942657835046248</v>
      </c>
      <c r="J658" s="17">
        <v>9.0302586264952307</v>
      </c>
      <c r="K658" s="17">
        <v>-1</v>
      </c>
      <c r="L658" s="17">
        <v>-1</v>
      </c>
      <c r="M658" s="17">
        <v>-1</v>
      </c>
      <c r="N658" s="17">
        <v>0.16666666666666666</v>
      </c>
      <c r="O658" s="17">
        <v>-1</v>
      </c>
      <c r="P658" s="17">
        <v>-1</v>
      </c>
      <c r="Q658" s="17">
        <v>3.5227228240660109</v>
      </c>
      <c r="R658" s="17">
        <v>-1</v>
      </c>
      <c r="S658" s="17">
        <v>0.63301427147477263</v>
      </c>
      <c r="T658" s="17">
        <v>6.6571712287367968E-2</v>
      </c>
      <c r="U658" s="17">
        <v>0.33887753209792221</v>
      </c>
      <c r="V658" s="17">
        <v>0.34081607490597315</v>
      </c>
      <c r="W658" s="17">
        <v>1.5797424963821924</v>
      </c>
      <c r="X658" s="17">
        <v>1.7304429099921443</v>
      </c>
      <c r="Y658" s="17">
        <v>0</v>
      </c>
      <c r="Z658" s="17">
        <v>36.700972436641095</v>
      </c>
      <c r="AA658" s="17">
        <v>0.74755577298528242</v>
      </c>
      <c r="AB658" s="17">
        <v>1.5787607519509228</v>
      </c>
      <c r="AC658" s="17">
        <v>23.615487260268029</v>
      </c>
      <c r="AD658" s="17">
        <v>0.42359691512240283</v>
      </c>
      <c r="AE658" s="17">
        <v>4.2359691512240276E-2</v>
      </c>
      <c r="AF658" s="17">
        <v>57.381231488931604</v>
      </c>
      <c r="AG658" s="17">
        <v>20.340842314692619</v>
      </c>
      <c r="AH658" s="17">
        <v>-1</v>
      </c>
      <c r="AI658" s="17">
        <v>-1</v>
      </c>
      <c r="AJ658" s="17">
        <v>-1</v>
      </c>
      <c r="AK658" s="17">
        <v>-1</v>
      </c>
      <c r="AL658" s="17">
        <v>-1</v>
      </c>
      <c r="AM658" s="17">
        <v>-1</v>
      </c>
      <c r="AN658" s="17">
        <v>-1</v>
      </c>
      <c r="AO658" s="17">
        <v>-1</v>
      </c>
      <c r="AP658" s="17">
        <v>-1</v>
      </c>
      <c r="AQ658" s="17">
        <v>-1</v>
      </c>
      <c r="AR658" s="17">
        <v>0.21179845756120141</v>
      </c>
      <c r="AS658" s="17">
        <v>2.5415814907344165</v>
      </c>
      <c r="AT658" s="17">
        <v>7.3040559379547414</v>
      </c>
      <c r="AU658" s="17">
        <v>-1</v>
      </c>
      <c r="AV658" s="17">
        <v>-1</v>
      </c>
      <c r="AW658" s="17">
        <v>-1</v>
      </c>
      <c r="AX658" s="17">
        <v>-1</v>
      </c>
      <c r="AY658" s="17">
        <v>4.2359691512240276E-2</v>
      </c>
      <c r="AZ658" s="17">
        <v>-2.9183480460276412E-4</v>
      </c>
      <c r="BA658" s="17">
        <v>0.51311234762511582</v>
      </c>
      <c r="BB658" s="17">
        <v>-1.0689617808283647E-2</v>
      </c>
      <c r="BC658" s="17">
        <v>0.19017679729546305</v>
      </c>
      <c r="BD658" s="17">
        <v>3.6390013706014024E-2</v>
      </c>
      <c r="BE658" s="17">
        <v>7.0148920375760406</v>
      </c>
      <c r="BF658" s="17">
        <v>-1</v>
      </c>
      <c r="BG658" s="22">
        <v>908.68647063599178</v>
      </c>
    </row>
    <row r="659" spans="1:59" x14ac:dyDescent="0.25">
      <c r="A659">
        <v>1885</v>
      </c>
      <c r="B659" t="s">
        <v>673</v>
      </c>
      <c r="C659" s="49">
        <v>0</v>
      </c>
      <c r="D659" s="22">
        <v>1660.7091113281249</v>
      </c>
      <c r="E659" s="17">
        <v>158.6123990169267</v>
      </c>
      <c r="F659" s="17">
        <v>160.51498823363983</v>
      </c>
      <c r="G659" s="17">
        <v>1.5140562255185814</v>
      </c>
      <c r="H659" s="17">
        <v>12.295720710171945</v>
      </c>
      <c r="I659" s="17">
        <v>135.55904212649065</v>
      </c>
      <c r="J659" s="17">
        <v>28.864351139925887</v>
      </c>
      <c r="K659" s="17">
        <v>-1</v>
      </c>
      <c r="L659" s="17">
        <v>-1</v>
      </c>
      <c r="M659" s="17">
        <v>-1</v>
      </c>
      <c r="N659" s="17">
        <v>0.16666666666666666</v>
      </c>
      <c r="O659" s="17">
        <v>-1</v>
      </c>
      <c r="P659" s="17">
        <v>-1</v>
      </c>
      <c r="Q659" s="17">
        <v>8.2770142032230876</v>
      </c>
      <c r="R659" s="17">
        <v>-1</v>
      </c>
      <c r="S659" s="17">
        <v>3.0490488687147566</v>
      </c>
      <c r="T659" s="17">
        <v>0.3205104037288769</v>
      </c>
      <c r="U659" s="17">
        <v>1.8049932507120874</v>
      </c>
      <c r="V659" s="17">
        <v>2.4552782345968152</v>
      </c>
      <c r="W659" s="17">
        <v>7.0854901725323707</v>
      </c>
      <c r="X659" s="17">
        <v>9.9210319196098649</v>
      </c>
      <c r="Y659" s="17">
        <v>0</v>
      </c>
      <c r="Z659" s="17">
        <v>84.319612009682359</v>
      </c>
      <c r="AA659" s="17">
        <v>3.3969794065823549</v>
      </c>
      <c r="AB659" s="17">
        <v>5.805778575938076</v>
      </c>
      <c r="AC659" s="17">
        <v>72.21502576756933</v>
      </c>
      <c r="AD659" s="17">
        <v>2.256241563390109</v>
      </c>
      <c r="AE659" s="17">
        <v>0.22562415633901092</v>
      </c>
      <c r="AF659" s="17">
        <v>129.74158034812572</v>
      </c>
      <c r="AG659" s="17">
        <v>146.53776944766813</v>
      </c>
      <c r="AH659" s="17">
        <v>-1</v>
      </c>
      <c r="AI659" s="17">
        <v>-1</v>
      </c>
      <c r="AJ659" s="17">
        <v>-1</v>
      </c>
      <c r="AK659" s="17">
        <v>-1</v>
      </c>
      <c r="AL659" s="17">
        <v>-1</v>
      </c>
      <c r="AM659" s="17">
        <v>-1</v>
      </c>
      <c r="AN659" s="17">
        <v>-1</v>
      </c>
      <c r="AO659" s="17">
        <v>-1</v>
      </c>
      <c r="AP659" s="17">
        <v>-1</v>
      </c>
      <c r="AQ659" s="17">
        <v>-1</v>
      </c>
      <c r="AR659" s="17">
        <v>1.1281207816950545</v>
      </c>
      <c r="AS659" s="17">
        <v>13.537449380340654</v>
      </c>
      <c r="AT659" s="17">
        <v>21.59868419444285</v>
      </c>
      <c r="AU659" s="17">
        <v>-1</v>
      </c>
      <c r="AV659" s="17">
        <v>-1</v>
      </c>
      <c r="AW659" s="17">
        <v>-1</v>
      </c>
      <c r="AX659" s="17">
        <v>-1</v>
      </c>
      <c r="AY659" s="17">
        <v>0.22562415633901092</v>
      </c>
      <c r="AZ659" s="17">
        <v>-1.592901157404996</v>
      </c>
      <c r="BA659" s="17">
        <v>2.1057216702255093</v>
      </c>
      <c r="BB659" s="17">
        <v>-0.63378879821930389</v>
      </c>
      <c r="BC659" s="17">
        <v>0.81327597770648308</v>
      </c>
      <c r="BD659" s="17">
        <v>-21.611324908294147</v>
      </c>
      <c r="BE659" s="17">
        <v>28.662606959576227</v>
      </c>
      <c r="BF659" s="17">
        <v>-1</v>
      </c>
      <c r="BG659" s="22">
        <v>7880.7394205667115</v>
      </c>
    </row>
    <row r="660" spans="1:59" x14ac:dyDescent="0.25">
      <c r="A660">
        <v>1891</v>
      </c>
      <c r="B660" t="s">
        <v>674</v>
      </c>
      <c r="C660" s="49">
        <v>0</v>
      </c>
      <c r="D660" s="22">
        <v>1539.7230371093749</v>
      </c>
      <c r="E660" s="17">
        <v>45.202464002655113</v>
      </c>
      <c r="F660" s="17">
        <v>-29.649180345827908</v>
      </c>
      <c r="G660" s="17">
        <v>0.13042727349444919</v>
      </c>
      <c r="H660" s="17">
        <v>1.8145628876803879</v>
      </c>
      <c r="I660" s="17">
        <v>34.287277561981682</v>
      </c>
      <c r="J660" s="17">
        <v>1.5792084817543417</v>
      </c>
      <c r="K660" s="17">
        <v>-1</v>
      </c>
      <c r="L660" s="17">
        <v>-1</v>
      </c>
      <c r="M660" s="17">
        <v>-1</v>
      </c>
      <c r="N660" s="17">
        <v>0.16666666666666666</v>
      </c>
      <c r="O660" s="17">
        <v>-1</v>
      </c>
      <c r="P660" s="17">
        <v>-1</v>
      </c>
      <c r="Q660" s="17">
        <v>1.7366837882582968</v>
      </c>
      <c r="R660" s="17">
        <v>-1</v>
      </c>
      <c r="S660" s="17">
        <v>-0.27461459650968012</v>
      </c>
      <c r="T660" s="17">
        <v>-2.8825136463807539E-2</v>
      </c>
      <c r="U660" s="17">
        <v>-0.21189643096540972</v>
      </c>
      <c r="V660" s="17">
        <v>-0.4535214311001679</v>
      </c>
      <c r="W660" s="17">
        <v>-0.48859524034594159</v>
      </c>
      <c r="X660" s="17">
        <v>-1.3465060043229322</v>
      </c>
      <c r="Y660" s="17">
        <v>0</v>
      </c>
      <c r="Z660" s="17">
        <v>18.812134263540187</v>
      </c>
      <c r="AA660" s="17">
        <v>-0.24775007905840368</v>
      </c>
      <c r="AB660" s="17">
        <v>-9.1980491847712953E-3</v>
      </c>
      <c r="AC660" s="17">
        <v>5.3581559412797883</v>
      </c>
      <c r="AD660" s="17">
        <v>-0.26487053870676225</v>
      </c>
      <c r="AE660" s="17">
        <v>-2.6487053870676215E-2</v>
      </c>
      <c r="AF660" s="17">
        <v>30.197704565493744</v>
      </c>
      <c r="AG660" s="17">
        <v>-27.067408480915436</v>
      </c>
      <c r="AH660" s="17">
        <v>-1</v>
      </c>
      <c r="AI660" s="17">
        <v>-1</v>
      </c>
      <c r="AJ660" s="17">
        <v>-1</v>
      </c>
      <c r="AK660" s="17">
        <v>-1</v>
      </c>
      <c r="AL660" s="17">
        <v>-1</v>
      </c>
      <c r="AM660" s="17">
        <v>-1</v>
      </c>
      <c r="AN660" s="17">
        <v>-1</v>
      </c>
      <c r="AO660" s="17">
        <v>-1</v>
      </c>
      <c r="AP660" s="17">
        <v>-1</v>
      </c>
      <c r="AQ660" s="17">
        <v>-1</v>
      </c>
      <c r="AR660" s="17">
        <v>-0.13243526935338112</v>
      </c>
      <c r="AS660" s="17">
        <v>-1.589223232240573</v>
      </c>
      <c r="AT660" s="17">
        <v>1.934009798087255</v>
      </c>
      <c r="AU660" s="17">
        <v>-1</v>
      </c>
      <c r="AV660" s="17">
        <v>-1</v>
      </c>
      <c r="AW660" s="17">
        <v>-1</v>
      </c>
      <c r="AX660" s="17">
        <v>-1</v>
      </c>
      <c r="AY660" s="17">
        <v>-2.6487053870676215E-2</v>
      </c>
      <c r="AZ660" s="17">
        <v>0.59800183129793605</v>
      </c>
      <c r="BA660" s="17">
        <v>-8.5181318477423384E-2</v>
      </c>
      <c r="BB660" s="17">
        <v>0.22338931649363253</v>
      </c>
      <c r="BC660" s="17">
        <v>-4.3902137006452971E-2</v>
      </c>
      <c r="BD660" s="17">
        <v>8.1687615499210295</v>
      </c>
      <c r="BE660" s="17">
        <v>-1.1174794986389838</v>
      </c>
      <c r="BF660" s="17">
        <v>-1</v>
      </c>
      <c r="BG660" s="22">
        <v>1109.1549591470341</v>
      </c>
    </row>
    <row r="661" spans="1:59" x14ac:dyDescent="0.25">
      <c r="A661">
        <v>1895</v>
      </c>
      <c r="B661" t="s">
        <v>675</v>
      </c>
      <c r="C661" s="49">
        <v>0</v>
      </c>
      <c r="D661" s="22">
        <v>1551.9489453125</v>
      </c>
      <c r="E661" s="17">
        <v>96.399928993585135</v>
      </c>
      <c r="F661" s="17">
        <v>56.198001932792025</v>
      </c>
      <c r="G661" s="17">
        <v>0.75504887144156352</v>
      </c>
      <c r="H661" s="17">
        <v>6.5461475642247899</v>
      </c>
      <c r="I661" s="17">
        <v>80.005120713983231</v>
      </c>
      <c r="J661" s="17">
        <v>13.896737240045919</v>
      </c>
      <c r="K661" s="17">
        <v>-1</v>
      </c>
      <c r="L661" s="17">
        <v>-1</v>
      </c>
      <c r="M661" s="17">
        <v>-1</v>
      </c>
      <c r="N661" s="17">
        <v>0.16666666666666666</v>
      </c>
      <c r="O661" s="17">
        <v>-1</v>
      </c>
      <c r="P661" s="17">
        <v>-1</v>
      </c>
      <c r="Q661" s="17">
        <v>4.6892323229800317</v>
      </c>
      <c r="R661" s="17">
        <v>-1</v>
      </c>
      <c r="S661" s="17">
        <v>1.2258107752273535</v>
      </c>
      <c r="T661" s="17">
        <v>0.12887792620748237</v>
      </c>
      <c r="U661" s="17">
        <v>0.69860262588756683</v>
      </c>
      <c r="V661" s="17">
        <v>0.8596189831978357</v>
      </c>
      <c r="W661" s="17">
        <v>2.9306287695730608</v>
      </c>
      <c r="X661" s="17">
        <v>3.740079913585689</v>
      </c>
      <c r="Y661" s="17">
        <v>0</v>
      </c>
      <c r="Z661" s="17">
        <v>48.384647448828538</v>
      </c>
      <c r="AA661" s="17">
        <v>1.3976164421288371</v>
      </c>
      <c r="AB661" s="17">
        <v>2.6158987922016474</v>
      </c>
      <c r="AC661" s="17">
        <v>35.539834926492894</v>
      </c>
      <c r="AD661" s="17">
        <v>0.87325328235945854</v>
      </c>
      <c r="AE661" s="17">
        <v>8.7325328235945854E-2</v>
      </c>
      <c r="AF661" s="17">
        <v>75.135514421406754</v>
      </c>
      <c r="AG661" s="17">
        <v>51.304429207946171</v>
      </c>
      <c r="AH661" s="17">
        <v>-1</v>
      </c>
      <c r="AI661" s="17">
        <v>-1</v>
      </c>
      <c r="AJ661" s="17">
        <v>-1</v>
      </c>
      <c r="AK661" s="17">
        <v>-1</v>
      </c>
      <c r="AL661" s="17">
        <v>-1</v>
      </c>
      <c r="AM661" s="17">
        <v>-1</v>
      </c>
      <c r="AN661" s="17">
        <v>-1</v>
      </c>
      <c r="AO661" s="17">
        <v>-1</v>
      </c>
      <c r="AP661" s="17">
        <v>-1</v>
      </c>
      <c r="AQ661" s="17">
        <v>-1</v>
      </c>
      <c r="AR661" s="17">
        <v>0.43662664117972927</v>
      </c>
      <c r="AS661" s="17">
        <v>5.2395196941567512</v>
      </c>
      <c r="AT661" s="17">
        <v>10.811375602403777</v>
      </c>
      <c r="AU661" s="17">
        <v>-1</v>
      </c>
      <c r="AV661" s="17">
        <v>-1</v>
      </c>
      <c r="AW661" s="17">
        <v>-1</v>
      </c>
      <c r="AX661" s="17">
        <v>-1</v>
      </c>
      <c r="AY661" s="17">
        <v>8.7325328235945854E-2</v>
      </c>
      <c r="AZ661" s="17">
        <v>-0.39105330790593457</v>
      </c>
      <c r="BA661" s="17">
        <v>0.90387382072644762</v>
      </c>
      <c r="BB661" s="17">
        <v>-0.16357278266888264</v>
      </c>
      <c r="BC661" s="17">
        <v>0.34305996215606205</v>
      </c>
      <c r="BD661" s="17">
        <v>-5.2750776840885489</v>
      </c>
      <c r="BE661" s="17">
        <v>12.326359735370609</v>
      </c>
      <c r="BF661" s="17">
        <v>-1</v>
      </c>
      <c r="BG661" s="22">
        <v>405.09747876819824</v>
      </c>
    </row>
    <row r="662" spans="1:59" x14ac:dyDescent="0.25">
      <c r="A662">
        <v>1896</v>
      </c>
      <c r="B662" t="s">
        <v>676</v>
      </c>
      <c r="C662" s="49">
        <v>0</v>
      </c>
      <c r="D662" s="22">
        <v>1428.5558496093749</v>
      </c>
      <c r="E662" s="17">
        <v>16.315491008302757</v>
      </c>
      <c r="F662" s="17">
        <v>-78.08644645974708</v>
      </c>
      <c r="G662" s="17">
        <v>-0.22200086400774982</v>
      </c>
      <c r="H662" s="17">
        <v>-0.85512317580036434</v>
      </c>
      <c r="I662" s="17">
        <v>8.4920531162817383</v>
      </c>
      <c r="J662" s="17">
        <v>-5.3706692252954609</v>
      </c>
      <c r="K662" s="17">
        <v>-1</v>
      </c>
      <c r="L662" s="17">
        <v>-1</v>
      </c>
      <c r="M662" s="17">
        <v>-1</v>
      </c>
      <c r="N662" s="17">
        <v>0.16666666666666666</v>
      </c>
      <c r="O662" s="17">
        <v>-1</v>
      </c>
      <c r="P662" s="17">
        <v>-1</v>
      </c>
      <c r="Q662" s="17">
        <v>7.0777286791259275E-2</v>
      </c>
      <c r="R662" s="17">
        <v>-1</v>
      </c>
      <c r="S662" s="17">
        <v>-1.1211945434091457</v>
      </c>
      <c r="T662" s="17">
        <v>-0.11780540361803594</v>
      </c>
      <c r="U662" s="17">
        <v>-0.7256242429059957</v>
      </c>
      <c r="V662" s="17">
        <v>-1.1944302181336492</v>
      </c>
      <c r="W662" s="17">
        <v>-2.4178124711926126</v>
      </c>
      <c r="X662" s="17">
        <v>-4.2164932208796513</v>
      </c>
      <c r="Y662" s="17">
        <v>0</v>
      </c>
      <c r="Z662" s="17">
        <v>2.1265348904092747</v>
      </c>
      <c r="AA662" s="17">
        <v>-1.1761096818584156</v>
      </c>
      <c r="AB662" s="17">
        <v>-1.4903475861417896</v>
      </c>
      <c r="AC662" s="17">
        <v>-11.671150996564078</v>
      </c>
      <c r="AD662" s="17">
        <v>-0.90703030363249471</v>
      </c>
      <c r="AE662" s="17">
        <v>-9.0703030363249462E-2</v>
      </c>
      <c r="AF662" s="17">
        <v>4.8425956755697896</v>
      </c>
      <c r="AG662" s="17">
        <v>-71.286886129603332</v>
      </c>
      <c r="AH662" s="17">
        <v>-1</v>
      </c>
      <c r="AI662" s="17">
        <v>-1</v>
      </c>
      <c r="AJ662" s="17">
        <v>-1</v>
      </c>
      <c r="AK662" s="17">
        <v>-1</v>
      </c>
      <c r="AL662" s="17">
        <v>-1</v>
      </c>
      <c r="AM662" s="17">
        <v>-1</v>
      </c>
      <c r="AN662" s="17">
        <v>-1</v>
      </c>
      <c r="AO662" s="17">
        <v>-1</v>
      </c>
      <c r="AP662" s="17">
        <v>-1</v>
      </c>
      <c r="AQ662" s="17">
        <v>-1</v>
      </c>
      <c r="AR662" s="17">
        <v>-0.45351515181624735</v>
      </c>
      <c r="AS662" s="17">
        <v>-5.4421818217949669</v>
      </c>
      <c r="AT662" s="17">
        <v>-3.0748363683334574</v>
      </c>
      <c r="AU662" s="17">
        <v>-1</v>
      </c>
      <c r="AV662" s="17">
        <v>-1</v>
      </c>
      <c r="AW662" s="17">
        <v>-1</v>
      </c>
      <c r="AX662" s="17">
        <v>-1</v>
      </c>
      <c r="AY662" s="17">
        <v>-9.0703030363249462E-2</v>
      </c>
      <c r="AZ662" s="17">
        <v>1.156053076631453</v>
      </c>
      <c r="BA662" s="17">
        <v>-0.64323256381094018</v>
      </c>
      <c r="BB662" s="17">
        <v>0.44172363656838165</v>
      </c>
      <c r="BC662" s="17">
        <v>-0.26223645708120191</v>
      </c>
      <c r="BD662" s="17">
        <v>15.754133617894484</v>
      </c>
      <c r="BE662" s="17">
        <v>-8.7028515666124449</v>
      </c>
      <c r="BF662" s="17">
        <v>-1</v>
      </c>
      <c r="BG662" s="22">
        <v>-42.682295201818533</v>
      </c>
    </row>
    <row r="663" spans="1:59" x14ac:dyDescent="0.25">
      <c r="A663">
        <v>1899</v>
      </c>
      <c r="B663" t="s">
        <v>677</v>
      </c>
      <c r="C663" s="49">
        <v>0</v>
      </c>
      <c r="D663" s="22">
        <v>1552.52666015625</v>
      </c>
      <c r="E663" s="17">
        <v>102.84513333074383</v>
      </c>
      <c r="F663" s="17">
        <v>67.005229041654459</v>
      </c>
      <c r="G663" s="17">
        <v>0.83368194112352789</v>
      </c>
      <c r="H663" s="17">
        <v>7.141802643715546</v>
      </c>
      <c r="I663" s="17">
        <v>85.760500223906675</v>
      </c>
      <c r="J663" s="17">
        <v>15.447380221882657</v>
      </c>
      <c r="K663" s="17">
        <v>-1</v>
      </c>
      <c r="L663" s="17">
        <v>-1</v>
      </c>
      <c r="M663" s="17">
        <v>-1</v>
      </c>
      <c r="N663" s="17">
        <v>0.16666666666666666</v>
      </c>
      <c r="O663" s="17">
        <v>-1</v>
      </c>
      <c r="P663" s="17">
        <v>-1</v>
      </c>
      <c r="Q663" s="17">
        <v>5.0609260899474258</v>
      </c>
      <c r="R663" s="17">
        <v>-1</v>
      </c>
      <c r="S663" s="17">
        <v>1.4146980202348098</v>
      </c>
      <c r="T663" s="17">
        <v>0.14873102760014459</v>
      </c>
      <c r="U663" s="17">
        <v>0.81322456022059142</v>
      </c>
      <c r="V663" s="17">
        <v>1.0249290878100703</v>
      </c>
      <c r="W663" s="17">
        <v>3.3610719062078771</v>
      </c>
      <c r="X663" s="17">
        <v>4.3804257905786796</v>
      </c>
      <c r="Y663" s="17">
        <v>0</v>
      </c>
      <c r="Z663" s="17">
        <v>52.107505412133357</v>
      </c>
      <c r="AA663" s="17">
        <v>1.6047502023736153</v>
      </c>
      <c r="AB663" s="17">
        <v>2.9463699503061105</v>
      </c>
      <c r="AC663" s="17">
        <v>39.33938024250979</v>
      </c>
      <c r="AD663" s="17">
        <v>1.0165307002757396</v>
      </c>
      <c r="AE663" s="17">
        <v>0.10165307002757393</v>
      </c>
      <c r="AF663" s="17">
        <v>80.792696218143249</v>
      </c>
      <c r="AG663" s="17">
        <v>61.170591688311831</v>
      </c>
      <c r="AH663" s="17">
        <v>-1</v>
      </c>
      <c r="AI663" s="17">
        <v>-1</v>
      </c>
      <c r="AJ663" s="17">
        <v>-1</v>
      </c>
      <c r="AK663" s="17">
        <v>-1</v>
      </c>
      <c r="AL663" s="17">
        <v>-1</v>
      </c>
      <c r="AM663" s="17">
        <v>-1</v>
      </c>
      <c r="AN663" s="17">
        <v>-1</v>
      </c>
      <c r="AO663" s="17">
        <v>-1</v>
      </c>
      <c r="AP663" s="17">
        <v>-1</v>
      </c>
      <c r="AQ663" s="17">
        <v>-1</v>
      </c>
      <c r="AR663" s="17">
        <v>0.50826535013786978</v>
      </c>
      <c r="AS663" s="17">
        <v>6.0991842016544355</v>
      </c>
      <c r="AT663" s="17">
        <v>11.928939462150765</v>
      </c>
      <c r="AU663" s="17">
        <v>-1</v>
      </c>
      <c r="AV663" s="17">
        <v>-1</v>
      </c>
      <c r="AW663" s="17">
        <v>-1</v>
      </c>
      <c r="AX663" s="17">
        <v>-1</v>
      </c>
      <c r="AY663" s="17">
        <v>0.10165307002757393</v>
      </c>
      <c r="AZ663" s="17">
        <v>-0.51556459911957586</v>
      </c>
      <c r="BA663" s="17">
        <v>1.0283851119400889</v>
      </c>
      <c r="BB663" s="17">
        <v>-0.21228710476041812</v>
      </c>
      <c r="BC663" s="17">
        <v>0.39177428424759753</v>
      </c>
      <c r="BD663" s="17">
        <v>-6.9675109120706988</v>
      </c>
      <c r="BE663" s="17">
        <v>14.018792963352761</v>
      </c>
      <c r="BF663" s="17">
        <v>-1</v>
      </c>
      <c r="BG663" s="22">
        <v>2206.3880176527341</v>
      </c>
    </row>
    <row r="664" spans="1:59" x14ac:dyDescent="0.25">
      <c r="A664">
        <v>1902</v>
      </c>
      <c r="B664" t="s">
        <v>678</v>
      </c>
      <c r="C664" s="49">
        <v>0</v>
      </c>
      <c r="D664" s="22">
        <v>1519.4061230468749</v>
      </c>
      <c r="E664" s="17">
        <v>87.134117838077643</v>
      </c>
      <c r="F664" s="17">
        <v>40.661221364319729</v>
      </c>
      <c r="G664" s="17">
        <v>0.64200370853643518</v>
      </c>
      <c r="H664" s="17">
        <v>5.6898166875511045</v>
      </c>
      <c r="I664" s="17">
        <v>71.731021573359698</v>
      </c>
      <c r="J664" s="17">
        <v>11.667488284124337</v>
      </c>
      <c r="K664" s="17">
        <v>-1</v>
      </c>
      <c r="L664" s="17">
        <v>-1</v>
      </c>
      <c r="M664" s="17">
        <v>-1</v>
      </c>
      <c r="N664" s="17">
        <v>0.16666666666666666</v>
      </c>
      <c r="O664" s="17">
        <v>-1</v>
      </c>
      <c r="P664" s="17">
        <v>-1</v>
      </c>
      <c r="Q664" s="17">
        <v>4.1548746715797407</v>
      </c>
      <c r="R664" s="17">
        <v>-1</v>
      </c>
      <c r="S664" s="17">
        <v>0.95426103834271592</v>
      </c>
      <c r="T664" s="17">
        <v>0.10033653655828383</v>
      </c>
      <c r="U664" s="17">
        <v>0.53381883591745893</v>
      </c>
      <c r="V664" s="17">
        <v>0.62196442155683063</v>
      </c>
      <c r="W664" s="17">
        <v>2.3118113343758449</v>
      </c>
      <c r="X664" s="17">
        <v>2.819500260863534</v>
      </c>
      <c r="Y664" s="17">
        <v>0</v>
      </c>
      <c r="Z664" s="17">
        <v>43.032559750400878</v>
      </c>
      <c r="AA664" s="17">
        <v>1.0998349900663931</v>
      </c>
      <c r="AB664" s="17">
        <v>2.1408039490973088</v>
      </c>
      <c r="AC664" s="17">
        <v>30.077499283845803</v>
      </c>
      <c r="AD664" s="17">
        <v>0.66727354489682378</v>
      </c>
      <c r="AE664" s="17">
        <v>6.6727354489682367E-2</v>
      </c>
      <c r="AF664" s="17">
        <v>67.002587137980541</v>
      </c>
      <c r="AG664" s="17">
        <v>37.120550219724315</v>
      </c>
      <c r="AH664" s="17">
        <v>-1</v>
      </c>
      <c r="AI664" s="17">
        <v>-1</v>
      </c>
      <c r="AJ664" s="17">
        <v>-1</v>
      </c>
      <c r="AK664" s="17">
        <v>-1</v>
      </c>
      <c r="AL664" s="17">
        <v>-1</v>
      </c>
      <c r="AM664" s="17">
        <v>-1</v>
      </c>
      <c r="AN664" s="17">
        <v>-1</v>
      </c>
      <c r="AO664" s="17">
        <v>-1</v>
      </c>
      <c r="AP664" s="17">
        <v>-1</v>
      </c>
      <c r="AQ664" s="17">
        <v>-1</v>
      </c>
      <c r="AR664" s="17">
        <v>0.33363677244841189</v>
      </c>
      <c r="AS664" s="17">
        <v>4.0036412693809424</v>
      </c>
      <c r="AT664" s="17">
        <v>9.2047336501952248</v>
      </c>
      <c r="AU664" s="17">
        <v>-1</v>
      </c>
      <c r="AV664" s="17">
        <v>-1</v>
      </c>
      <c r="AW664" s="17">
        <v>-1</v>
      </c>
      <c r="AX664" s="17">
        <v>-1</v>
      </c>
      <c r="AY664" s="17">
        <v>6.6727354489682367E-2</v>
      </c>
      <c r="AZ664" s="17">
        <v>-0.21205229401060255</v>
      </c>
      <c r="BA664" s="17">
        <v>0.72487280683111555</v>
      </c>
      <c r="BB664" s="17">
        <v>-9.3539671931586812E-2</v>
      </c>
      <c r="BC664" s="17">
        <v>0.2730268514187662</v>
      </c>
      <c r="BD664" s="17">
        <v>-2.8419869916215799</v>
      </c>
      <c r="BE664" s="17">
        <v>9.8932690429036363</v>
      </c>
      <c r="BF664" s="17">
        <v>-1</v>
      </c>
      <c r="BG664" s="22">
        <v>5582.0308450971397</v>
      </c>
    </row>
    <row r="665" spans="1:59" x14ac:dyDescent="0.25">
      <c r="A665">
        <v>1908</v>
      </c>
      <c r="B665" t="s">
        <v>679</v>
      </c>
      <c r="C665" s="49">
        <v>0</v>
      </c>
      <c r="D665" s="22">
        <v>1493.8819531249999</v>
      </c>
      <c r="E665" s="17">
        <v>51.576275039215886</v>
      </c>
      <c r="F665" s="17">
        <v>-18.961664509603452</v>
      </c>
      <c r="G665" s="17">
        <v>0.20818932744330856</v>
      </c>
      <c r="H665" s="17">
        <v>2.4036199169126604</v>
      </c>
      <c r="I665" s="17">
        <v>39.978904936532444</v>
      </c>
      <c r="J665" s="17">
        <v>3.1126750460981434</v>
      </c>
      <c r="K665" s="17">
        <v>-1</v>
      </c>
      <c r="L665" s="17">
        <v>-1</v>
      </c>
      <c r="M665" s="17">
        <v>-1</v>
      </c>
      <c r="N665" s="17">
        <v>0.16666666666666666</v>
      </c>
      <c r="O665" s="17">
        <v>-1</v>
      </c>
      <c r="P665" s="17">
        <v>-1</v>
      </c>
      <c r="Q665" s="17">
        <v>2.1042603165087606</v>
      </c>
      <c r="R665" s="17">
        <v>-1</v>
      </c>
      <c r="S665" s="17">
        <v>-8.7819648837807657E-2</v>
      </c>
      <c r="T665" s="17">
        <v>-9.1919471734437548E-3</v>
      </c>
      <c r="U665" s="17">
        <v>-9.8544159746985646E-2</v>
      </c>
      <c r="V665" s="17">
        <v>-0.29004246067283623</v>
      </c>
      <c r="W665" s="17">
        <v>-6.2920107119010082E-2</v>
      </c>
      <c r="X665" s="17">
        <v>-0.71325321597249047</v>
      </c>
      <c r="Y665" s="17">
        <v>0</v>
      </c>
      <c r="Z665" s="17">
        <v>22.493754260792432</v>
      </c>
      <c r="AA665" s="17">
        <v>-4.2910732153459807E-2</v>
      </c>
      <c r="AB665" s="17">
        <v>0.31761249158387284</v>
      </c>
      <c r="AC665" s="17">
        <v>9.115613828149101</v>
      </c>
      <c r="AD665" s="17">
        <v>-0.12318019968373203</v>
      </c>
      <c r="AE665" s="17">
        <v>-1.2318019968373206E-2</v>
      </c>
      <c r="AF665" s="17">
        <v>35.792221959455141</v>
      </c>
      <c r="AG665" s="17">
        <v>-17.310533133565524</v>
      </c>
      <c r="AH665" s="17">
        <v>-1</v>
      </c>
      <c r="AI665" s="17">
        <v>-1</v>
      </c>
      <c r="AJ665" s="17">
        <v>-1</v>
      </c>
      <c r="AK665" s="17">
        <v>-1</v>
      </c>
      <c r="AL665" s="17">
        <v>-1</v>
      </c>
      <c r="AM665" s="17">
        <v>-1</v>
      </c>
      <c r="AN665" s="17">
        <v>-1</v>
      </c>
      <c r="AO665" s="17">
        <v>-1</v>
      </c>
      <c r="AP665" s="17">
        <v>-1</v>
      </c>
      <c r="AQ665" s="17">
        <v>-1</v>
      </c>
      <c r="AR665" s="17">
        <v>-6.1590099841866017E-2</v>
      </c>
      <c r="AS665" s="17">
        <v>-0.73908119810239259</v>
      </c>
      <c r="AT665" s="17">
        <v>3.03919444246689</v>
      </c>
      <c r="AU665" s="17">
        <v>-1</v>
      </c>
      <c r="AV665" s="17">
        <v>-1</v>
      </c>
      <c r="AW665" s="17">
        <v>-1</v>
      </c>
      <c r="AX665" s="17">
        <v>-1</v>
      </c>
      <c r="AY665" s="17">
        <v>-1.2318019968373206E-2</v>
      </c>
      <c r="AZ665" s="17">
        <v>0.47486974725546283</v>
      </c>
      <c r="BA665" s="17">
        <v>3.7950765565049949E-2</v>
      </c>
      <c r="BB665" s="17">
        <v>0.17521460122580226</v>
      </c>
      <c r="BC665" s="17">
        <v>4.2725782613772523E-3</v>
      </c>
      <c r="BD665" s="17">
        <v>6.4950753449759375</v>
      </c>
      <c r="BE665" s="17">
        <v>0.55620670630611091</v>
      </c>
      <c r="BF665" s="17">
        <v>-1</v>
      </c>
      <c r="BG665" s="22">
        <v>87.574935998871069</v>
      </c>
    </row>
    <row r="666" spans="1:59" x14ac:dyDescent="0.25">
      <c r="A666">
        <v>1912</v>
      </c>
      <c r="B666" t="s">
        <v>680</v>
      </c>
      <c r="C666" s="49">
        <v>0</v>
      </c>
      <c r="D666" s="22">
        <v>1539.4874316406249</v>
      </c>
      <c r="E666" s="17">
        <v>64.21208130245607</v>
      </c>
      <c r="F666" s="17">
        <v>2.2258760006518439</v>
      </c>
      <c r="G666" s="17">
        <v>0.362349255105615</v>
      </c>
      <c r="H666" s="17">
        <v>3.5714001439516898</v>
      </c>
      <c r="I666" s="17">
        <v>51.262311428323272</v>
      </c>
      <c r="J666" s="17">
        <v>6.1527065605341562</v>
      </c>
      <c r="K666" s="17">
        <v>-1</v>
      </c>
      <c r="L666" s="17">
        <v>-1</v>
      </c>
      <c r="M666" s="17">
        <v>-1</v>
      </c>
      <c r="N666" s="17">
        <v>0.16666666666666666</v>
      </c>
      <c r="O666" s="17">
        <v>-1</v>
      </c>
      <c r="P666" s="17">
        <v>-1</v>
      </c>
      <c r="Q666" s="17">
        <v>2.8329649755024597</v>
      </c>
      <c r="R666" s="17">
        <v>-1</v>
      </c>
      <c r="S666" s="17">
        <v>0.28249330148264307</v>
      </c>
      <c r="T666" s="17">
        <v>2.9730006235520245E-2</v>
      </c>
      <c r="U666" s="17">
        <v>0.12617184303352874</v>
      </c>
      <c r="V666" s="17">
        <v>3.4047567504144921E-2</v>
      </c>
      <c r="W666" s="17">
        <v>0.78096253760978118</v>
      </c>
      <c r="X666" s="17">
        <v>0.54214320280342876</v>
      </c>
      <c r="Y666" s="17">
        <v>0</v>
      </c>
      <c r="Z666" s="17">
        <v>29.792407570924446</v>
      </c>
      <c r="AA666" s="17">
        <v>0.36317446361603051</v>
      </c>
      <c r="AB666" s="17">
        <v>0.96550033360649745</v>
      </c>
      <c r="AC666" s="17">
        <v>16.564612492907649</v>
      </c>
      <c r="AD666" s="17">
        <v>0.15771480379191091</v>
      </c>
      <c r="AE666" s="17">
        <v>1.5771480379191093E-2</v>
      </c>
      <c r="AF666" s="17">
        <v>46.883112091109822</v>
      </c>
      <c r="AG666" s="17">
        <v>2.0320526312960205</v>
      </c>
      <c r="AH666" s="17">
        <v>-1</v>
      </c>
      <c r="AI666" s="17">
        <v>-1</v>
      </c>
      <c r="AJ666" s="17">
        <v>-1</v>
      </c>
      <c r="AK666" s="17">
        <v>-1</v>
      </c>
      <c r="AL666" s="17">
        <v>-1</v>
      </c>
      <c r="AM666" s="17">
        <v>-1</v>
      </c>
      <c r="AN666" s="17">
        <v>-1</v>
      </c>
      <c r="AO666" s="17">
        <v>-1</v>
      </c>
      <c r="AP666" s="17">
        <v>-1</v>
      </c>
      <c r="AQ666" s="17">
        <v>-1</v>
      </c>
      <c r="AR666" s="17">
        <v>7.8857401895955456E-2</v>
      </c>
      <c r="AS666" s="17">
        <v>0.94628882275146531</v>
      </c>
      <c r="AT666" s="17">
        <v>5.2301754695769054</v>
      </c>
      <c r="AU666" s="17">
        <v>-1</v>
      </c>
      <c r="AV666" s="17">
        <v>-1</v>
      </c>
      <c r="AW666" s="17">
        <v>-1</v>
      </c>
      <c r="AX666" s="17">
        <v>-1</v>
      </c>
      <c r="AY666" s="17">
        <v>1.5771480379191093E-2</v>
      </c>
      <c r="AZ666" s="17">
        <v>0.23076568614899642</v>
      </c>
      <c r="BA666" s="17">
        <v>0.28205482667151649</v>
      </c>
      <c r="BB666" s="17">
        <v>7.9710300044083623E-2</v>
      </c>
      <c r="BC666" s="17">
        <v>9.9776879443095851E-2</v>
      </c>
      <c r="BD666" s="17">
        <v>3.1770644234354553</v>
      </c>
      <c r="BE666" s="17">
        <v>3.8742176278465963</v>
      </c>
      <c r="BF666" s="17">
        <v>-1</v>
      </c>
      <c r="BG666" s="22">
        <v>3997.8170210441094</v>
      </c>
    </row>
    <row r="667" spans="1:59" x14ac:dyDescent="0.25">
      <c r="A667">
        <v>1915</v>
      </c>
      <c r="B667" t="s">
        <v>681</v>
      </c>
      <c r="C667" s="49">
        <v>0</v>
      </c>
      <c r="D667" s="22">
        <v>1445.8987597656248</v>
      </c>
      <c r="E667" s="17">
        <v>6.9607169559404554</v>
      </c>
      <c r="F667" s="17">
        <v>-93.772398750367756</v>
      </c>
      <c r="G667" s="17">
        <v>-0.33613139601858083</v>
      </c>
      <c r="H667" s="17">
        <v>-1.7196758556358622</v>
      </c>
      <c r="I667" s="17">
        <v>0.13851270321479348</v>
      </c>
      <c r="J667" s="17">
        <v>-7.6213216440764677</v>
      </c>
      <c r="K667" s="17">
        <v>-1</v>
      </c>
      <c r="L667" s="17">
        <v>-1</v>
      </c>
      <c r="M667" s="17">
        <v>-1</v>
      </c>
      <c r="N667" s="17">
        <v>0.16666666666666666</v>
      </c>
      <c r="O667" s="17">
        <v>-1</v>
      </c>
      <c r="P667" s="17">
        <v>-1</v>
      </c>
      <c r="Q667" s="17">
        <v>-0.46871083876043285</v>
      </c>
      <c r="R667" s="17">
        <v>-1</v>
      </c>
      <c r="S667" s="17">
        <v>-1.3953514833576033</v>
      </c>
      <c r="T667" s="17">
        <v>-0.14662082482916045</v>
      </c>
      <c r="U667" s="17">
        <v>-0.89199015483654753</v>
      </c>
      <c r="V667" s="17">
        <v>-1.4343665485156216</v>
      </c>
      <c r="W667" s="17">
        <v>-3.0425712957334565</v>
      </c>
      <c r="X667" s="17">
        <v>-5.1459115420483439</v>
      </c>
      <c r="Y667" s="17">
        <v>0</v>
      </c>
      <c r="Z667" s="17">
        <v>-3.2769392671078386</v>
      </c>
      <c r="AA667" s="17">
        <v>-1.4767501929023674</v>
      </c>
      <c r="AB667" s="17">
        <v>-1.9700039093814343</v>
      </c>
      <c r="AC667" s="17">
        <v>-17.185931610753066</v>
      </c>
      <c r="AD667" s="17">
        <v>-1.1149876935456842</v>
      </c>
      <c r="AE667" s="17">
        <v>-0.11149876935456844</v>
      </c>
      <c r="AF667" s="17">
        <v>-3.3684174612048565</v>
      </c>
      <c r="AG667" s="17">
        <v>-85.606947362666233</v>
      </c>
      <c r="AH667" s="17">
        <v>-1</v>
      </c>
      <c r="AI667" s="17">
        <v>-1</v>
      </c>
      <c r="AJ667" s="17">
        <v>-1</v>
      </c>
      <c r="AK667" s="17">
        <v>-1</v>
      </c>
      <c r="AL667" s="17">
        <v>-1</v>
      </c>
      <c r="AM667" s="17">
        <v>-1</v>
      </c>
      <c r="AN667" s="17">
        <v>-1</v>
      </c>
      <c r="AO667" s="17">
        <v>-1</v>
      </c>
      <c r="AP667" s="17">
        <v>-1</v>
      </c>
      <c r="AQ667" s="17">
        <v>-1</v>
      </c>
      <c r="AR667" s="17">
        <v>-0.55749384677284208</v>
      </c>
      <c r="AS667" s="17">
        <v>-6.6899261612741059</v>
      </c>
      <c r="AT667" s="17">
        <v>-4.6969040096563379</v>
      </c>
      <c r="AU667" s="17">
        <v>-1</v>
      </c>
      <c r="AV667" s="17">
        <v>-1</v>
      </c>
      <c r="AW667" s="17">
        <v>-1</v>
      </c>
      <c r="AX667" s="17">
        <v>-1</v>
      </c>
      <c r="AY667" s="17">
        <v>-0.11149876935456844</v>
      </c>
      <c r="AZ667" s="17">
        <v>1.3367727148834461</v>
      </c>
      <c r="BA667" s="17">
        <v>-0.82395220206293351</v>
      </c>
      <c r="BB667" s="17">
        <v>0.51242914913886606</v>
      </c>
      <c r="BC667" s="17">
        <v>-0.33294196965168643</v>
      </c>
      <c r="BD667" s="17">
        <v>18.21058489829915</v>
      </c>
      <c r="BE667" s="17">
        <v>-11.159302847017113</v>
      </c>
      <c r="BF667" s="17">
        <v>-1</v>
      </c>
      <c r="BG667" s="22">
        <v>100.73914520105885</v>
      </c>
    </row>
    <row r="668" spans="1:59" x14ac:dyDescent="0.25">
      <c r="A668">
        <v>1918</v>
      </c>
      <c r="B668" t="s">
        <v>682</v>
      </c>
      <c r="C668" s="49">
        <v>0</v>
      </c>
      <c r="D668" s="22">
        <v>1625.2086035156249</v>
      </c>
      <c r="E668" s="17">
        <v>136.38349557707232</v>
      </c>
      <c r="F668" s="17">
        <v>123.24187860227258</v>
      </c>
      <c r="G668" s="17">
        <v>1.2428581654256901</v>
      </c>
      <c r="H668" s="17">
        <v>10.241362376003778</v>
      </c>
      <c r="I668" s="17">
        <v>115.70927962195481</v>
      </c>
      <c r="J668" s="17">
        <v>23.516329369039394</v>
      </c>
      <c r="K668" s="17">
        <v>-1</v>
      </c>
      <c r="L668" s="17">
        <v>-1</v>
      </c>
      <c r="M668" s="17">
        <v>-1</v>
      </c>
      <c r="N668" s="17">
        <v>0.16666666666666666</v>
      </c>
      <c r="O668" s="17">
        <v>-1</v>
      </c>
      <c r="P668" s="17">
        <v>-1</v>
      </c>
      <c r="Q668" s="17">
        <v>6.995077367259821</v>
      </c>
      <c r="R668" s="17">
        <v>-1</v>
      </c>
      <c r="S668" s="17">
        <v>2.3975945298532757</v>
      </c>
      <c r="T668" s="17">
        <v>0.252038924664231</v>
      </c>
      <c r="U668" s="17">
        <v>1.409672982014236</v>
      </c>
      <c r="V668" s="17">
        <v>1.8851392349886935</v>
      </c>
      <c r="W668" s="17">
        <v>5.6009322873092238</v>
      </c>
      <c r="X668" s="17">
        <v>7.7125392290490185</v>
      </c>
      <c r="Y668" s="17">
        <v>0</v>
      </c>
      <c r="Z668" s="17">
        <v>71.479825114255959</v>
      </c>
      <c r="AA668" s="17">
        <v>2.682594553169793</v>
      </c>
      <c r="AB668" s="17">
        <v>4.6660146400130635</v>
      </c>
      <c r="AC668" s="17">
        <v>59.11075140683996</v>
      </c>
      <c r="AD668" s="17">
        <v>1.7620912275177947</v>
      </c>
      <c r="AE668" s="17">
        <v>0.1762091227517795</v>
      </c>
      <c r="AF668" s="17">
        <v>110.23049251862886</v>
      </c>
      <c r="AG668" s="17">
        <v>112.51030319131594</v>
      </c>
      <c r="AH668" s="17">
        <v>-1</v>
      </c>
      <c r="AI668" s="17">
        <v>-1</v>
      </c>
      <c r="AJ668" s="17">
        <v>-1</v>
      </c>
      <c r="AK668" s="17">
        <v>-1</v>
      </c>
      <c r="AL668" s="17">
        <v>-1</v>
      </c>
      <c r="AM668" s="17">
        <v>-1</v>
      </c>
      <c r="AN668" s="17">
        <v>-1</v>
      </c>
      <c r="AO668" s="17">
        <v>-1</v>
      </c>
      <c r="AP668" s="17">
        <v>-1</v>
      </c>
      <c r="AQ668" s="17">
        <v>-1</v>
      </c>
      <c r="AR668" s="17">
        <v>0.88104561375889734</v>
      </c>
      <c r="AS668" s="17">
        <v>10.572547365106768</v>
      </c>
      <c r="AT668" s="17">
        <v>17.7443115746388</v>
      </c>
      <c r="AU668" s="17">
        <v>-1</v>
      </c>
      <c r="AV668" s="17">
        <v>-1</v>
      </c>
      <c r="AW668" s="17">
        <v>-1</v>
      </c>
      <c r="AX668" s="17">
        <v>-1</v>
      </c>
      <c r="AY668" s="17">
        <v>0.1762091227517795</v>
      </c>
      <c r="AZ668" s="17">
        <v>-1.1634734271462914</v>
      </c>
      <c r="BA668" s="17">
        <v>1.6762939399668044</v>
      </c>
      <c r="BB668" s="17">
        <v>-0.46577768402271702</v>
      </c>
      <c r="BC668" s="17">
        <v>0.64526486350989631</v>
      </c>
      <c r="BD668" s="17">
        <v>-15.774281917070532</v>
      </c>
      <c r="BE668" s="17">
        <v>22.825563968352604</v>
      </c>
      <c r="BF668" s="17">
        <v>-1</v>
      </c>
      <c r="BG668" s="22">
        <v>1426.2607635505235</v>
      </c>
    </row>
    <row r="669" spans="1:59" x14ac:dyDescent="0.25">
      <c r="A669">
        <v>1922</v>
      </c>
      <c r="B669" t="s">
        <v>683</v>
      </c>
      <c r="C669" s="49">
        <v>0</v>
      </c>
      <c r="D669" s="22">
        <v>1548.6307031249999</v>
      </c>
      <c r="E669" s="17">
        <v>120.39145924445384</v>
      </c>
      <c r="F669" s="17">
        <v>96.42665917107955</v>
      </c>
      <c r="G669" s="17">
        <v>1.0477514098416374</v>
      </c>
      <c r="H669" s="17">
        <v>8.7634049405806742</v>
      </c>
      <c r="I669" s="17">
        <v>101.42885755681378</v>
      </c>
      <c r="J669" s="17">
        <v>19.668827008022713</v>
      </c>
      <c r="K669" s="17">
        <v>-1</v>
      </c>
      <c r="L669" s="17">
        <v>-1</v>
      </c>
      <c r="M669" s="17">
        <v>-1</v>
      </c>
      <c r="N669" s="17">
        <v>0.16666666666666666</v>
      </c>
      <c r="O669" s="17">
        <v>-1</v>
      </c>
      <c r="P669" s="17">
        <v>-1</v>
      </c>
      <c r="Q669" s="17">
        <v>6.0728195279419097</v>
      </c>
      <c r="R669" s="17">
        <v>-1</v>
      </c>
      <c r="S669" s="17">
        <v>1.9289217730390056</v>
      </c>
      <c r="T669" s="17">
        <v>0.20277880781174096</v>
      </c>
      <c r="U669" s="17">
        <v>1.1252695647632605</v>
      </c>
      <c r="V669" s="17">
        <v>1.4749667934624648</v>
      </c>
      <c r="W669" s="17">
        <v>4.5329037314876963</v>
      </c>
      <c r="X669" s="17">
        <v>6.1236936324439712</v>
      </c>
      <c r="Y669" s="17">
        <v>0</v>
      </c>
      <c r="Z669" s="17">
        <v>62.242557109096865</v>
      </c>
      <c r="AA669" s="17">
        <v>2.1686479897615865</v>
      </c>
      <c r="AB669" s="17">
        <v>3.8460395871167754</v>
      </c>
      <c r="AC669" s="17">
        <v>49.683204418010263</v>
      </c>
      <c r="AD669" s="17">
        <v>1.4065869559540756</v>
      </c>
      <c r="AE669" s="17">
        <v>0.14065869559540756</v>
      </c>
      <c r="AF669" s="17">
        <v>96.193721595471317</v>
      </c>
      <c r="AG669" s="17">
        <v>88.030081836676814</v>
      </c>
      <c r="AH669" s="17">
        <v>-1</v>
      </c>
      <c r="AI669" s="17">
        <v>-1</v>
      </c>
      <c r="AJ669" s="17">
        <v>-1</v>
      </c>
      <c r="AK669" s="17">
        <v>-1</v>
      </c>
      <c r="AL669" s="17">
        <v>-1</v>
      </c>
      <c r="AM669" s="17">
        <v>-1</v>
      </c>
      <c r="AN669" s="17">
        <v>-1</v>
      </c>
      <c r="AO669" s="17">
        <v>-1</v>
      </c>
      <c r="AP669" s="17">
        <v>-1</v>
      </c>
      <c r="AQ669" s="17">
        <v>-1</v>
      </c>
      <c r="AR669" s="17">
        <v>0.70329347797703778</v>
      </c>
      <c r="AS669" s="17">
        <v>8.439521735724453</v>
      </c>
      <c r="AT669" s="17">
        <v>14.971378256441788</v>
      </c>
      <c r="AU669" s="17">
        <v>-1</v>
      </c>
      <c r="AV669" s="17">
        <v>-1</v>
      </c>
      <c r="AW669" s="17">
        <v>-1</v>
      </c>
      <c r="AX669" s="17">
        <v>-1</v>
      </c>
      <c r="AY669" s="17">
        <v>0.14065869559540756</v>
      </c>
      <c r="AZ669" s="17">
        <v>-0.8545322378918343</v>
      </c>
      <c r="BA669" s="17">
        <v>1.3673527507123475</v>
      </c>
      <c r="BB669" s="17">
        <v>-0.3449062316910525</v>
      </c>
      <c r="BC669" s="17">
        <v>0.52439341117823168</v>
      </c>
      <c r="BD669" s="17">
        <v>-11.574965300158913</v>
      </c>
      <c r="BE669" s="17">
        <v>18.626247351440981</v>
      </c>
      <c r="BF669" s="17">
        <v>-1</v>
      </c>
      <c r="BG669" s="22">
        <v>1571.4591192314069</v>
      </c>
    </row>
    <row r="670" spans="1:59" x14ac:dyDescent="0.25">
      <c r="A670">
        <v>1923</v>
      </c>
      <c r="B670" t="s">
        <v>684</v>
      </c>
      <c r="C670" s="49">
        <v>0</v>
      </c>
      <c r="D670" s="22">
        <v>1609.58671875</v>
      </c>
      <c r="E670" s="17">
        <v>142.1981969895773</v>
      </c>
      <c r="F670" s="17">
        <v>132.99188736039167</v>
      </c>
      <c r="G670" s="17">
        <v>1.3137989451792895</v>
      </c>
      <c r="H670" s="17">
        <v>10.778747422450191</v>
      </c>
      <c r="I670" s="17">
        <v>120.90163840768216</v>
      </c>
      <c r="J670" s="17">
        <v>24.91528050621185</v>
      </c>
      <c r="K670" s="17">
        <v>-1</v>
      </c>
      <c r="L670" s="17">
        <v>-1</v>
      </c>
      <c r="M670" s="17">
        <v>-1</v>
      </c>
      <c r="N670" s="17">
        <v>0.16666666666666666</v>
      </c>
      <c r="O670" s="17">
        <v>-1</v>
      </c>
      <c r="P670" s="17">
        <v>-1</v>
      </c>
      <c r="Q670" s="17">
        <v>7.3304101447396697</v>
      </c>
      <c r="R670" s="17">
        <v>-1</v>
      </c>
      <c r="S670" s="17">
        <v>2.5680038563686258</v>
      </c>
      <c r="T670" s="17">
        <v>0.26994989391697738</v>
      </c>
      <c r="U670" s="17">
        <v>1.5130820112094383</v>
      </c>
      <c r="V670" s="17">
        <v>2.0342778578323952</v>
      </c>
      <c r="W670" s="17">
        <v>5.9892672699820784</v>
      </c>
      <c r="X670" s="17">
        <v>8.2902431901129265</v>
      </c>
      <c r="Y670" s="17">
        <v>0</v>
      </c>
      <c r="Z670" s="17">
        <v>74.83849402921652</v>
      </c>
      <c r="AA670" s="17">
        <v>2.8694654272751956</v>
      </c>
      <c r="AB670" s="17">
        <v>4.9641574155250172</v>
      </c>
      <c r="AC670" s="17">
        <v>62.538605724591442</v>
      </c>
      <c r="AD670" s="17">
        <v>1.8913525140117977</v>
      </c>
      <c r="AE670" s="17">
        <v>0.18913525140117979</v>
      </c>
      <c r="AF670" s="17">
        <v>115.33425979480842</v>
      </c>
      <c r="AG670" s="17">
        <v>121.41130708654329</v>
      </c>
      <c r="AH670" s="17">
        <v>-1</v>
      </c>
      <c r="AI670" s="17">
        <v>-1</v>
      </c>
      <c r="AJ670" s="17">
        <v>-1</v>
      </c>
      <c r="AK670" s="17">
        <v>-1</v>
      </c>
      <c r="AL670" s="17">
        <v>-1</v>
      </c>
      <c r="AM670" s="17">
        <v>-1</v>
      </c>
      <c r="AN670" s="17">
        <v>-1</v>
      </c>
      <c r="AO670" s="17">
        <v>-1</v>
      </c>
      <c r="AP670" s="17">
        <v>-1</v>
      </c>
      <c r="AQ670" s="17">
        <v>-1</v>
      </c>
      <c r="AR670" s="17">
        <v>0.94567625700589886</v>
      </c>
      <c r="AS670" s="17">
        <v>11.348115084070788</v>
      </c>
      <c r="AT670" s="17">
        <v>18.752549609292021</v>
      </c>
      <c r="AU670" s="17">
        <v>-1</v>
      </c>
      <c r="AV670" s="17">
        <v>-1</v>
      </c>
      <c r="AW670" s="17">
        <v>-1</v>
      </c>
      <c r="AX670" s="17">
        <v>-1</v>
      </c>
      <c r="AY670" s="17">
        <v>0.18913525140117979</v>
      </c>
      <c r="AZ670" s="17">
        <v>-1.2758043856418513</v>
      </c>
      <c r="BA670" s="17">
        <v>1.7886248984623645</v>
      </c>
      <c r="BB670" s="17">
        <v>-0.50972652143067809</v>
      </c>
      <c r="BC670" s="17">
        <v>0.68921370091785739</v>
      </c>
      <c r="BD670" s="17">
        <v>-17.301152651731588</v>
      </c>
      <c r="BE670" s="17">
        <v>24.352434703013664</v>
      </c>
      <c r="BF670" s="17">
        <v>-1</v>
      </c>
      <c r="BG670" s="22">
        <v>4667.42504474404</v>
      </c>
    </row>
    <row r="671" spans="1:59" x14ac:dyDescent="0.25">
      <c r="A671">
        <v>1927</v>
      </c>
      <c r="B671" t="s">
        <v>186</v>
      </c>
      <c r="C671" s="49">
        <v>0</v>
      </c>
      <c r="D671" s="22">
        <v>1524.616005859375</v>
      </c>
      <c r="E671" s="17">
        <v>-16.077600738237876</v>
      </c>
      <c r="F671" s="17">
        <v>-132.40272270947901</v>
      </c>
      <c r="G671" s="17">
        <v>-0.61720450803106597</v>
      </c>
      <c r="H671" s="17">
        <v>-3.8488389107685226</v>
      </c>
      <c r="I671" s="17">
        <v>-20.434033125275342</v>
      </c>
      <c r="J671" s="17">
        <v>-13.16407929410801</v>
      </c>
      <c r="K671" s="17">
        <v>-1</v>
      </c>
      <c r="L671" s="17">
        <v>-1</v>
      </c>
      <c r="M671" s="17">
        <v>-1</v>
      </c>
      <c r="N671" s="17">
        <v>0.16666666666666666</v>
      </c>
      <c r="O671" s="17">
        <v>-1</v>
      </c>
      <c r="P671" s="17">
        <v>-1</v>
      </c>
      <c r="Q671" s="17">
        <v>-1.7973264481944269</v>
      </c>
      <c r="R671" s="17">
        <v>-1</v>
      </c>
      <c r="S671" s="17">
        <v>-2.0705270295805902</v>
      </c>
      <c r="T671" s="17">
        <v>-0.21758553489458543</v>
      </c>
      <c r="U671" s="17">
        <v>-1.3017050994289157</v>
      </c>
      <c r="V671" s="17">
        <v>-2.0252658449362904</v>
      </c>
      <c r="W671" s="17">
        <v>-4.5811859326501789</v>
      </c>
      <c r="X671" s="17">
        <v>-7.4348214006960891</v>
      </c>
      <c r="Y671" s="17">
        <v>0</v>
      </c>
      <c r="Z671" s="17">
        <v>-16.584257391133075</v>
      </c>
      <c r="AA671" s="17">
        <v>-2.2171477232330594</v>
      </c>
      <c r="AB671" s="17">
        <v>-3.151269720502325</v>
      </c>
      <c r="AC671" s="17">
        <v>-30.767367901167617</v>
      </c>
      <c r="AD671" s="17">
        <v>-1.6271313742861448</v>
      </c>
      <c r="AE671" s="17">
        <v>-0.16271313742861446</v>
      </c>
      <c r="AF671" s="17">
        <v>-23.589956557418141</v>
      </c>
      <c r="AG671" s="17">
        <v>-120.87344532838466</v>
      </c>
      <c r="AH671" s="17">
        <v>-1</v>
      </c>
      <c r="AI671" s="17">
        <v>-1</v>
      </c>
      <c r="AJ671" s="17">
        <v>-1</v>
      </c>
      <c r="AK671" s="17">
        <v>-1</v>
      </c>
      <c r="AL671" s="17">
        <v>-1</v>
      </c>
      <c r="AM671" s="17">
        <v>-1</v>
      </c>
      <c r="AN671" s="17">
        <v>-1</v>
      </c>
      <c r="AO671" s="17">
        <v>-1</v>
      </c>
      <c r="AP671" s="17">
        <v>-1</v>
      </c>
      <c r="AQ671" s="17">
        <v>-1</v>
      </c>
      <c r="AR671" s="17">
        <v>-0.81356568714307242</v>
      </c>
      <c r="AS671" s="17">
        <v>-9.7627882457168695</v>
      </c>
      <c r="AT671" s="17">
        <v>-8.69162471943193</v>
      </c>
      <c r="AU671" s="17">
        <v>-1</v>
      </c>
      <c r="AV671" s="17">
        <v>-1</v>
      </c>
      <c r="AW671" s="17">
        <v>-1</v>
      </c>
      <c r="AX671" s="17">
        <v>-1</v>
      </c>
      <c r="AY671" s="17">
        <v>-0.16271313742861446</v>
      </c>
      <c r="AZ671" s="17">
        <v>1.7818370655905615</v>
      </c>
      <c r="BA671" s="17">
        <v>-1.2690165527700492</v>
      </c>
      <c r="BB671" s="17">
        <v>0.68655800059062277</v>
      </c>
      <c r="BC671" s="17">
        <v>-0.50707082110344304</v>
      </c>
      <c r="BD671" s="17">
        <v>24.260170348622548</v>
      </c>
      <c r="BE671" s="17">
        <v>-17.208888297340515</v>
      </c>
      <c r="BF671" s="17">
        <v>-1</v>
      </c>
      <c r="BG671" s="22">
        <v>533.7768947543268</v>
      </c>
    </row>
    <row r="672" spans="1:59" x14ac:dyDescent="0.25">
      <c r="A672">
        <v>1937</v>
      </c>
      <c r="B672" t="s">
        <v>685</v>
      </c>
      <c r="C672" s="49">
        <v>0</v>
      </c>
      <c r="D672" s="22">
        <v>1557.9776757812499</v>
      </c>
      <c r="E672" s="17">
        <v>123.13764072565516</v>
      </c>
      <c r="F672" s="17">
        <v>101.03141728222089</v>
      </c>
      <c r="G672" s="17">
        <v>1.0812554957440277</v>
      </c>
      <c r="H672" s="17">
        <v>9.0172024717233619</v>
      </c>
      <c r="I672" s="17">
        <v>103.88111753192652</v>
      </c>
      <c r="J672" s="17">
        <v>20.329527091047872</v>
      </c>
      <c r="K672" s="17">
        <v>-1</v>
      </c>
      <c r="L672" s="17">
        <v>-1</v>
      </c>
      <c r="M672" s="17">
        <v>-1</v>
      </c>
      <c r="N672" s="17">
        <v>0.16666666666666666</v>
      </c>
      <c r="O672" s="17">
        <v>-1</v>
      </c>
      <c r="P672" s="17">
        <v>-1</v>
      </c>
      <c r="Q672" s="17">
        <v>6.2311913166591317</v>
      </c>
      <c r="R672" s="17">
        <v>-1</v>
      </c>
      <c r="S672" s="17">
        <v>2.0094031087949618</v>
      </c>
      <c r="T672" s="17">
        <v>0.21123784441273968</v>
      </c>
      <c r="U672" s="17">
        <v>1.1741078353499756</v>
      </c>
      <c r="V672" s="17">
        <v>1.5454023489846194</v>
      </c>
      <c r="W672" s="17">
        <v>4.7163075320036389</v>
      </c>
      <c r="X672" s="17">
        <v>6.3965330797247049</v>
      </c>
      <c r="Y672" s="17">
        <v>0</v>
      </c>
      <c r="Z672" s="17">
        <v>63.828797523078464</v>
      </c>
      <c r="AA672" s="17">
        <v>2.2569038256916176</v>
      </c>
      <c r="AB672" s="17">
        <v>3.9868471902559666</v>
      </c>
      <c r="AC672" s="17">
        <v>51.302119884145917</v>
      </c>
      <c r="AD672" s="17">
        <v>1.4676347941874694</v>
      </c>
      <c r="AE672" s="17">
        <v>0.14676347941874696</v>
      </c>
      <c r="AF672" s="17">
        <v>98.604141354612068</v>
      </c>
      <c r="AG672" s="17">
        <v>92.233869843504806</v>
      </c>
      <c r="AH672" s="17">
        <v>-1</v>
      </c>
      <c r="AI672" s="17">
        <v>-1</v>
      </c>
      <c r="AJ672" s="17">
        <v>-1</v>
      </c>
      <c r="AK672" s="17">
        <v>-1</v>
      </c>
      <c r="AL672" s="17">
        <v>-1</v>
      </c>
      <c r="AM672" s="17">
        <v>-1</v>
      </c>
      <c r="AN672" s="17">
        <v>-1</v>
      </c>
      <c r="AO672" s="17">
        <v>-1</v>
      </c>
      <c r="AP672" s="17">
        <v>-1</v>
      </c>
      <c r="AQ672" s="17">
        <v>-1</v>
      </c>
      <c r="AR672" s="17">
        <v>0.73381739709373472</v>
      </c>
      <c r="AS672" s="17">
        <v>8.8058087651248158</v>
      </c>
      <c r="AT672" s="17">
        <v>15.447551394662261</v>
      </c>
      <c r="AU672" s="17">
        <v>-1</v>
      </c>
      <c r="AV672" s="17">
        <v>-1</v>
      </c>
      <c r="AW672" s="17">
        <v>-1</v>
      </c>
      <c r="AX672" s="17">
        <v>-1</v>
      </c>
      <c r="AY672" s="17">
        <v>0.14676347941874696</v>
      </c>
      <c r="AZ672" s="17">
        <v>-0.90758417918716727</v>
      </c>
      <c r="BA672" s="17">
        <v>1.4204046920076803</v>
      </c>
      <c r="BB672" s="17">
        <v>-0.36566249669040646</v>
      </c>
      <c r="BC672" s="17">
        <v>0.5451496761775857</v>
      </c>
      <c r="BD672" s="17">
        <v>-12.296079565234839</v>
      </c>
      <c r="BE672" s="17">
        <v>19.347361616516906</v>
      </c>
      <c r="BF672" s="17">
        <v>-1</v>
      </c>
      <c r="BG672" s="22">
        <v>1191.8144514859503</v>
      </c>
    </row>
    <row r="673" spans="1:59" x14ac:dyDescent="0.25">
      <c r="A673">
        <v>1939</v>
      </c>
      <c r="B673" t="s">
        <v>686</v>
      </c>
      <c r="C673" s="49">
        <v>0</v>
      </c>
      <c r="D673" s="22">
        <v>1539.8593164062499</v>
      </c>
      <c r="E673" s="17">
        <v>92.057946482957334</v>
      </c>
      <c r="F673" s="17">
        <v>48.917427316324591</v>
      </c>
      <c r="G673" s="17">
        <v>0.70207562257997969</v>
      </c>
      <c r="H673" s="17">
        <v>6.1448687525346042</v>
      </c>
      <c r="I673" s="17">
        <v>76.12785695835035</v>
      </c>
      <c r="J673" s="17">
        <v>12.852105548767222</v>
      </c>
      <c r="K673" s="17">
        <v>-1</v>
      </c>
      <c r="L673" s="17">
        <v>-1</v>
      </c>
      <c r="M673" s="17">
        <v>-1</v>
      </c>
      <c r="N673" s="17">
        <v>0.16666666666666666</v>
      </c>
      <c r="O673" s="17">
        <v>-1</v>
      </c>
      <c r="P673" s="17">
        <v>-1</v>
      </c>
      <c r="Q673" s="17">
        <v>4.4388309778780295</v>
      </c>
      <c r="R673" s="17">
        <v>-1</v>
      </c>
      <c r="S673" s="17">
        <v>1.0985618826554542</v>
      </c>
      <c r="T673" s="17">
        <v>0.11550335892934686</v>
      </c>
      <c r="U673" s="17">
        <v>0.6213845257043038</v>
      </c>
      <c r="V673" s="17">
        <v>0.74825345535596754</v>
      </c>
      <c r="W673" s="17">
        <v>2.6406493564592064</v>
      </c>
      <c r="X673" s="17">
        <v>3.3086939631626051</v>
      </c>
      <c r="Y673" s="17">
        <v>0</v>
      </c>
      <c r="Z673" s="17">
        <v>45.876645635289925</v>
      </c>
      <c r="AA673" s="17">
        <v>1.2580753015697657</v>
      </c>
      <c r="AB673" s="17">
        <v>2.3932681487503871</v>
      </c>
      <c r="AC673" s="17">
        <v>32.980170647833901</v>
      </c>
      <c r="AD673" s="17">
        <v>0.7767306571303797</v>
      </c>
      <c r="AE673" s="17">
        <v>7.7673065713037975E-2</v>
      </c>
      <c r="AF673" s="17">
        <v>71.324404154621888</v>
      </c>
      <c r="AG673" s="17">
        <v>44.657827689080285</v>
      </c>
      <c r="AH673" s="17">
        <v>-1</v>
      </c>
      <c r="AI673" s="17">
        <v>-1</v>
      </c>
      <c r="AJ673" s="17">
        <v>-1</v>
      </c>
      <c r="AK673" s="17">
        <v>-1</v>
      </c>
      <c r="AL673" s="17">
        <v>-1</v>
      </c>
      <c r="AM673" s="17">
        <v>-1</v>
      </c>
      <c r="AN673" s="17">
        <v>-1</v>
      </c>
      <c r="AO673" s="17">
        <v>-1</v>
      </c>
      <c r="AP673" s="17">
        <v>-1</v>
      </c>
      <c r="AQ673" s="17">
        <v>-1</v>
      </c>
      <c r="AR673" s="17">
        <v>0.38836532856518985</v>
      </c>
      <c r="AS673" s="17">
        <v>4.6603839427822784</v>
      </c>
      <c r="AT673" s="17">
        <v>10.058499125616962</v>
      </c>
      <c r="AU673" s="17">
        <v>-1</v>
      </c>
      <c r="AV673" s="17">
        <v>-1</v>
      </c>
      <c r="AW673" s="17">
        <v>-1</v>
      </c>
      <c r="AX673" s="17">
        <v>-1</v>
      </c>
      <c r="AY673" s="17">
        <v>7.7673065713037975E-2</v>
      </c>
      <c r="AZ673" s="17">
        <v>-0.30717298068210525</v>
      </c>
      <c r="BA673" s="17">
        <v>0.8199934935026183</v>
      </c>
      <c r="BB673" s="17">
        <v>-0.13075509009099584</v>
      </c>
      <c r="BC673" s="17">
        <v>0.31024226957817524</v>
      </c>
      <c r="BD673" s="17">
        <v>-4.1349252402106593</v>
      </c>
      <c r="BE673" s="17">
        <v>11.186207291492718</v>
      </c>
      <c r="BF673" s="17">
        <v>-1</v>
      </c>
      <c r="BG673" s="22">
        <v>4206.368109344965</v>
      </c>
    </row>
    <row r="674" spans="1:59" x14ac:dyDescent="0.25">
      <c r="A674">
        <v>1940</v>
      </c>
      <c r="B674" t="s">
        <v>687</v>
      </c>
      <c r="C674" s="49">
        <v>0</v>
      </c>
      <c r="D674" s="22">
        <v>1511.1643359375</v>
      </c>
      <c r="E674" s="17">
        <v>104.12619884403946</v>
      </c>
      <c r="F674" s="17">
        <v>69.153301502863755</v>
      </c>
      <c r="G674" s="17">
        <v>0.84931125378835248</v>
      </c>
      <c r="H674" s="17">
        <v>7.2601965906313328</v>
      </c>
      <c r="I674" s="17">
        <v>86.904454367235118</v>
      </c>
      <c r="J674" s="17">
        <v>15.755590038600534</v>
      </c>
      <c r="K674" s="17">
        <v>-1</v>
      </c>
      <c r="L674" s="17">
        <v>-1</v>
      </c>
      <c r="M674" s="17">
        <v>-1</v>
      </c>
      <c r="N674" s="17">
        <v>0.16666666666666666</v>
      </c>
      <c r="O674" s="17">
        <v>-1</v>
      </c>
      <c r="P674" s="17">
        <v>-1</v>
      </c>
      <c r="Q674" s="17">
        <v>5.1348049061121248</v>
      </c>
      <c r="R674" s="17">
        <v>-1</v>
      </c>
      <c r="S674" s="17">
        <v>1.4522417384510653</v>
      </c>
      <c r="T674" s="17">
        <v>0.15267708147146572</v>
      </c>
      <c r="U674" s="17">
        <v>0.83600711286903173</v>
      </c>
      <c r="V674" s="17">
        <v>1.057786552514034</v>
      </c>
      <c r="W674" s="17">
        <v>3.4466278993047146</v>
      </c>
      <c r="X674" s="17">
        <v>4.5077025961979089</v>
      </c>
      <c r="Y674" s="17">
        <v>0</v>
      </c>
      <c r="Z674" s="17">
        <v>52.847470306681643</v>
      </c>
      <c r="AA674" s="17">
        <v>1.6459206452343622</v>
      </c>
      <c r="AB674" s="17">
        <v>3.0120552539272407</v>
      </c>
      <c r="AC674" s="17">
        <v>40.094587713976694</v>
      </c>
      <c r="AD674" s="17">
        <v>1.0450088910862898</v>
      </c>
      <c r="AE674" s="17">
        <v>0.10450088910862897</v>
      </c>
      <c r="AF674" s="17">
        <v>81.917132329572695</v>
      </c>
      <c r="AG674" s="17">
        <v>63.131615705703894</v>
      </c>
      <c r="AH674" s="17">
        <v>-1</v>
      </c>
      <c r="AI674" s="17">
        <v>-1</v>
      </c>
      <c r="AJ674" s="17">
        <v>-1</v>
      </c>
      <c r="AK674" s="17">
        <v>-1</v>
      </c>
      <c r="AL674" s="17">
        <v>-1</v>
      </c>
      <c r="AM674" s="17">
        <v>-1</v>
      </c>
      <c r="AN674" s="17">
        <v>-1</v>
      </c>
      <c r="AO674" s="17">
        <v>-1</v>
      </c>
      <c r="AP674" s="17">
        <v>-1</v>
      </c>
      <c r="AQ674" s="17">
        <v>-1</v>
      </c>
      <c r="AR674" s="17">
        <v>0.5225044455431449</v>
      </c>
      <c r="AS674" s="17">
        <v>6.2700533465177379</v>
      </c>
      <c r="AT674" s="17">
        <v>12.151069350473058</v>
      </c>
      <c r="AU674" s="17">
        <v>-1</v>
      </c>
      <c r="AV674" s="17">
        <v>-1</v>
      </c>
      <c r="AW674" s="17">
        <v>-1</v>
      </c>
      <c r="AX674" s="17">
        <v>-1</v>
      </c>
      <c r="AY674" s="17">
        <v>0.10450088910862897</v>
      </c>
      <c r="AZ674" s="17">
        <v>-0.54031278596449761</v>
      </c>
      <c r="BA674" s="17">
        <v>1.0531332987850108</v>
      </c>
      <c r="BB674" s="17">
        <v>-0.22196968963600522</v>
      </c>
      <c r="BC674" s="17">
        <v>0.40145686912318462</v>
      </c>
      <c r="BD674" s="17">
        <v>-7.3039033254847467</v>
      </c>
      <c r="BE674" s="17">
        <v>14.35518537676681</v>
      </c>
      <c r="BF674" s="17">
        <v>-1</v>
      </c>
      <c r="BG674" s="22">
        <v>198.53247147188802</v>
      </c>
    </row>
    <row r="675" spans="1:59" x14ac:dyDescent="0.25">
      <c r="A675">
        <v>1942</v>
      </c>
      <c r="B675" t="s">
        <v>688</v>
      </c>
      <c r="C675" s="49">
        <v>0</v>
      </c>
      <c r="D675" s="22">
        <v>1512.6322851562497</v>
      </c>
      <c r="E675" s="17">
        <v>93.855355000930643</v>
      </c>
      <c r="F675" s="17">
        <v>51.931296395563862</v>
      </c>
      <c r="G675" s="17">
        <v>0.72400444622113336</v>
      </c>
      <c r="H675" s="17">
        <v>6.3109822623077836</v>
      </c>
      <c r="I675" s="17">
        <v>77.732890346611526</v>
      </c>
      <c r="J675" s="17">
        <v>13.284541629625068</v>
      </c>
      <c r="K675" s="17">
        <v>-1</v>
      </c>
      <c r="L675" s="17">
        <v>-1</v>
      </c>
      <c r="M675" s="17">
        <v>-1</v>
      </c>
      <c r="N675" s="17">
        <v>0.16666666666666666</v>
      </c>
      <c r="O675" s="17">
        <v>-1</v>
      </c>
      <c r="P675" s="17">
        <v>-1</v>
      </c>
      <c r="Q675" s="17">
        <v>4.5424872016183775</v>
      </c>
      <c r="R675" s="17">
        <v>-1</v>
      </c>
      <c r="S675" s="17">
        <v>1.1512378763637596</v>
      </c>
      <c r="T675" s="17">
        <v>0.12103989922887286</v>
      </c>
      <c r="U675" s="17">
        <v>0.6533497560274093</v>
      </c>
      <c r="V675" s="17">
        <v>0.79435436614075694</v>
      </c>
      <c r="W675" s="17">
        <v>2.760689330340258</v>
      </c>
      <c r="X675" s="17">
        <v>3.4872706340558173</v>
      </c>
      <c r="Y675" s="17">
        <v>0</v>
      </c>
      <c r="Z675" s="17">
        <v>46.914858896562372</v>
      </c>
      <c r="AA675" s="17">
        <v>1.3158397983254932</v>
      </c>
      <c r="AB675" s="17">
        <v>2.485428403638958</v>
      </c>
      <c r="AC675" s="17">
        <v>34.039770120275918</v>
      </c>
      <c r="AD675" s="17">
        <v>0.81668719503426157</v>
      </c>
      <c r="AE675" s="17">
        <v>8.1668719503426163E-2</v>
      </c>
      <c r="AF675" s="17">
        <v>72.902052622732413</v>
      </c>
      <c r="AG675" s="17">
        <v>47.409257054892393</v>
      </c>
      <c r="AH675" s="17">
        <v>-1</v>
      </c>
      <c r="AI675" s="17">
        <v>-1</v>
      </c>
      <c r="AJ675" s="17">
        <v>-1</v>
      </c>
      <c r="AK675" s="17">
        <v>-1</v>
      </c>
      <c r="AL675" s="17">
        <v>-1</v>
      </c>
      <c r="AM675" s="17">
        <v>-1</v>
      </c>
      <c r="AN675" s="17">
        <v>-1</v>
      </c>
      <c r="AO675" s="17">
        <v>-1</v>
      </c>
      <c r="AP675" s="17">
        <v>-1</v>
      </c>
      <c r="AQ675" s="17">
        <v>-1</v>
      </c>
      <c r="AR675" s="17">
        <v>0.40834359751713079</v>
      </c>
      <c r="AS675" s="17">
        <v>4.9001231702055694</v>
      </c>
      <c r="AT675" s="17">
        <v>10.37016012126724</v>
      </c>
      <c r="AU675" s="17">
        <v>-1</v>
      </c>
      <c r="AV675" s="17">
        <v>-1</v>
      </c>
      <c r="AW675" s="17">
        <v>-1</v>
      </c>
      <c r="AX675" s="17">
        <v>-1</v>
      </c>
      <c r="AY675" s="17">
        <v>8.1668719503426163E-2</v>
      </c>
      <c r="AZ675" s="17">
        <v>-0.34189610871716042</v>
      </c>
      <c r="BA675" s="17">
        <v>0.85471662153767358</v>
      </c>
      <c r="BB675" s="17">
        <v>-0.14434031297831573</v>
      </c>
      <c r="BC675" s="17">
        <v>0.32382749246549508</v>
      </c>
      <c r="BD675" s="17">
        <v>-4.6069031234467417</v>
      </c>
      <c r="BE675" s="17">
        <v>11.658185174728802</v>
      </c>
      <c r="BF675" s="17">
        <v>-1</v>
      </c>
      <c r="BG675" s="22">
        <v>604.50494421402414</v>
      </c>
    </row>
    <row r="676" spans="1:59" x14ac:dyDescent="0.25">
      <c r="A676">
        <v>1943</v>
      </c>
      <c r="B676" t="s">
        <v>689</v>
      </c>
      <c r="C676" s="49">
        <v>0</v>
      </c>
      <c r="D676" s="22">
        <v>1553.4703906250002</v>
      </c>
      <c r="E676" s="17">
        <v>104.15335403773378</v>
      </c>
      <c r="F676" s="17">
        <v>69.198834946039128</v>
      </c>
      <c r="G676" s="17">
        <v>0.84964255379472808</v>
      </c>
      <c r="H676" s="17">
        <v>7.262706228528355</v>
      </c>
      <c r="I676" s="17">
        <v>86.928703163270228</v>
      </c>
      <c r="J676" s="17">
        <v>15.762123269871381</v>
      </c>
      <c r="K676" s="17">
        <v>-1</v>
      </c>
      <c r="L676" s="17">
        <v>-1</v>
      </c>
      <c r="M676" s="17">
        <v>-1</v>
      </c>
      <c r="N676" s="17">
        <v>0.16666666666666666</v>
      </c>
      <c r="O676" s="17">
        <v>-1</v>
      </c>
      <c r="P676" s="17">
        <v>-1</v>
      </c>
      <c r="Q676" s="17">
        <v>5.1363709412149658</v>
      </c>
      <c r="R676" s="17">
        <v>-1</v>
      </c>
      <c r="S676" s="17">
        <v>1.4530375657757313</v>
      </c>
      <c r="T676" s="17">
        <v>0.15276072735537397</v>
      </c>
      <c r="U676" s="17">
        <v>0.83649004260494197</v>
      </c>
      <c r="V676" s="17">
        <v>1.0584830436841424</v>
      </c>
      <c r="W676" s="17">
        <v>3.4484414596106809</v>
      </c>
      <c r="X676" s="17">
        <v>4.5104005271573442</v>
      </c>
      <c r="Y676" s="17">
        <v>0</v>
      </c>
      <c r="Z676" s="17">
        <v>52.863155601328877</v>
      </c>
      <c r="AA676" s="17">
        <v>1.6467933495096403</v>
      </c>
      <c r="AB676" s="17">
        <v>3.0134476082792938</v>
      </c>
      <c r="AC676" s="17">
        <v>40.11059611085745</v>
      </c>
      <c r="AD676" s="17">
        <v>1.0456125532561775</v>
      </c>
      <c r="AE676" s="17">
        <v>0.10456125532561775</v>
      </c>
      <c r="AF676" s="17">
        <v>81.940967395059872</v>
      </c>
      <c r="AG676" s="17">
        <v>63.173184217601857</v>
      </c>
      <c r="AH676" s="17">
        <v>-1</v>
      </c>
      <c r="AI676" s="17">
        <v>-1</v>
      </c>
      <c r="AJ676" s="17">
        <v>-1</v>
      </c>
      <c r="AK676" s="17">
        <v>-1</v>
      </c>
      <c r="AL676" s="17">
        <v>-1</v>
      </c>
      <c r="AM676" s="17">
        <v>-1</v>
      </c>
      <c r="AN676" s="17">
        <v>-1</v>
      </c>
      <c r="AO676" s="17">
        <v>-1</v>
      </c>
      <c r="AP676" s="17">
        <v>-1</v>
      </c>
      <c r="AQ676" s="17">
        <v>-1</v>
      </c>
      <c r="AR676" s="17">
        <v>0.52280627662808876</v>
      </c>
      <c r="AS676" s="17">
        <v>6.2736753195370651</v>
      </c>
      <c r="AT676" s="17">
        <v>12.155777915398184</v>
      </c>
      <c r="AU676" s="17">
        <v>-1</v>
      </c>
      <c r="AV676" s="17">
        <v>-1</v>
      </c>
      <c r="AW676" s="17">
        <v>-1</v>
      </c>
      <c r="AX676" s="17">
        <v>-1</v>
      </c>
      <c r="AY676" s="17">
        <v>0.10456125532561775</v>
      </c>
      <c r="AZ676" s="17">
        <v>-0.54083738193588426</v>
      </c>
      <c r="BA676" s="17">
        <v>1.0536578947563973</v>
      </c>
      <c r="BB676" s="17">
        <v>-0.2221749347737671</v>
      </c>
      <c r="BC676" s="17">
        <v>0.40166211426094645</v>
      </c>
      <c r="BD676" s="17">
        <v>-7.3110339531136663</v>
      </c>
      <c r="BE676" s="17">
        <v>14.36231600439573</v>
      </c>
      <c r="BF676" s="17">
        <v>-1</v>
      </c>
      <c r="BG676" s="22">
        <v>556.08442244141702</v>
      </c>
    </row>
    <row r="677" spans="1:59" x14ac:dyDescent="0.25">
      <c r="A677">
        <v>1944</v>
      </c>
      <c r="B677" t="s">
        <v>690</v>
      </c>
      <c r="C677" s="49">
        <v>0</v>
      </c>
      <c r="D677" s="22">
        <v>1480.5301074218751</v>
      </c>
      <c r="E677" s="17">
        <v>34.079338772546791</v>
      </c>
      <c r="F677" s="17">
        <v>-48.300278780216992</v>
      </c>
      <c r="G677" s="17">
        <v>-5.27757549811253E-3</v>
      </c>
      <c r="H677" s="17">
        <v>0.7865821291918822</v>
      </c>
      <c r="I677" s="17">
        <v>24.354651118069821</v>
      </c>
      <c r="J677" s="17">
        <v>-1.0968891517556383</v>
      </c>
      <c r="K677" s="17">
        <v>-1</v>
      </c>
      <c r="L677" s="17">
        <v>-1</v>
      </c>
      <c r="M677" s="17">
        <v>-1</v>
      </c>
      <c r="N677" s="17">
        <v>0.16666666666666666</v>
      </c>
      <c r="O677" s="17">
        <v>-1</v>
      </c>
      <c r="P677" s="17">
        <v>-1</v>
      </c>
      <c r="Q677" s="17">
        <v>1.095215170515196</v>
      </c>
      <c r="R677" s="17">
        <v>-1</v>
      </c>
      <c r="S677" s="17">
        <v>-0.60059595732939053</v>
      </c>
      <c r="T677" s="17">
        <v>-6.3087592926742542E-2</v>
      </c>
      <c r="U677" s="17">
        <v>-0.40971081558514327</v>
      </c>
      <c r="V677" s="17">
        <v>-0.73881339380848965</v>
      </c>
      <c r="W677" s="17">
        <v>-1.2314534435569775</v>
      </c>
      <c r="X677" s="17">
        <v>-2.4516140827917861</v>
      </c>
      <c r="Y677" s="17">
        <v>0</v>
      </c>
      <c r="Z677" s="17">
        <v>12.387230851090649</v>
      </c>
      <c r="AA677" s="17">
        <v>-0.60522125205174637</v>
      </c>
      <c r="AB677" s="17">
        <v>-0.57952474237311169</v>
      </c>
      <c r="AC677" s="17">
        <v>-1.1990944043560372</v>
      </c>
      <c r="AD677" s="17">
        <v>-0.51213851948142919</v>
      </c>
      <c r="AE677" s="17">
        <v>-5.1213851948142909E-2</v>
      </c>
      <c r="AF677" s="17">
        <v>20.434547606791433</v>
      </c>
      <c r="AG677" s="17">
        <v>-44.094418808113574</v>
      </c>
      <c r="AH677" s="17">
        <v>-1</v>
      </c>
      <c r="AI677" s="17">
        <v>-1</v>
      </c>
      <c r="AJ677" s="17">
        <v>-1</v>
      </c>
      <c r="AK677" s="17">
        <v>-1</v>
      </c>
      <c r="AL677" s="17">
        <v>-1</v>
      </c>
      <c r="AM677" s="17">
        <v>-1</v>
      </c>
      <c r="AN677" s="17">
        <v>-1</v>
      </c>
      <c r="AO677" s="17">
        <v>-1</v>
      </c>
      <c r="AP677" s="17">
        <v>-1</v>
      </c>
      <c r="AQ677" s="17">
        <v>-1</v>
      </c>
      <c r="AR677" s="17">
        <v>-0.25606925974071459</v>
      </c>
      <c r="AS677" s="17">
        <v>-3.0728311168885747</v>
      </c>
      <c r="AT677" s="17">
        <v>5.3195480448531285E-3</v>
      </c>
      <c r="AU677" s="17">
        <v>-1</v>
      </c>
      <c r="AV677" s="17">
        <v>-1</v>
      </c>
      <c r="AW677" s="17">
        <v>-1</v>
      </c>
      <c r="AX677" s="17">
        <v>-1</v>
      </c>
      <c r="AY677" s="17">
        <v>-5.1213851948142909E-2</v>
      </c>
      <c r="AZ677" s="17">
        <v>0.81288325511053783</v>
      </c>
      <c r="BA677" s="17">
        <v>-0.30006274229002511</v>
      </c>
      <c r="BB677" s="17">
        <v>0.30746042995701933</v>
      </c>
      <c r="BC677" s="17">
        <v>-0.12797325046983971</v>
      </c>
      <c r="BD677" s="17">
        <v>11.089560605105181</v>
      </c>
      <c r="BE677" s="17">
        <v>-4.0382785538231385</v>
      </c>
      <c r="BF677" s="17">
        <v>-1</v>
      </c>
      <c r="BG677" s="22">
        <v>112.1538931311795</v>
      </c>
    </row>
    <row r="678" spans="1:59" x14ac:dyDescent="0.25">
      <c r="A678">
        <v>1954</v>
      </c>
      <c r="B678" t="s">
        <v>691</v>
      </c>
      <c r="C678" s="49">
        <v>0</v>
      </c>
      <c r="D678" s="22">
        <v>1468.886982421875</v>
      </c>
      <c r="E678" s="17">
        <v>10.413777423692899</v>
      </c>
      <c r="F678" s="17">
        <v>-87.982355992454714</v>
      </c>
      <c r="G678" s="17">
        <v>-0.29400321354787368</v>
      </c>
      <c r="H678" s="17">
        <v>-1.4005497426673159</v>
      </c>
      <c r="I678" s="17">
        <v>3.2219949984231704</v>
      </c>
      <c r="J678" s="17">
        <v>-6.7905545031018972</v>
      </c>
      <c r="K678" s="17">
        <v>-1</v>
      </c>
      <c r="L678" s="17">
        <v>-1</v>
      </c>
      <c r="M678" s="17">
        <v>-1</v>
      </c>
      <c r="N678" s="17">
        <v>0.16666666666666666</v>
      </c>
      <c r="O678" s="17">
        <v>-1</v>
      </c>
      <c r="P678" s="17">
        <v>-1</v>
      </c>
      <c r="Q678" s="17">
        <v>-0.26957346689691963</v>
      </c>
      <c r="R678" s="17">
        <v>-1</v>
      </c>
      <c r="S678" s="17">
        <v>-1.2941539038119017</v>
      </c>
      <c r="T678" s="17">
        <v>-0.13598439563388312</v>
      </c>
      <c r="U678" s="17">
        <v>-0.83058070224544989</v>
      </c>
      <c r="V678" s="17">
        <v>-1.3458005764694705</v>
      </c>
      <c r="W678" s="17">
        <v>-2.8119585640067402</v>
      </c>
      <c r="X678" s="17">
        <v>-4.8028420413988844</v>
      </c>
      <c r="Y678" s="17">
        <v>0</v>
      </c>
      <c r="Z678" s="17">
        <v>-1.2823937123562956</v>
      </c>
      <c r="AA678" s="17">
        <v>-1.3657769232242387</v>
      </c>
      <c r="AB678" s="17">
        <v>-1.7929518204036081</v>
      </c>
      <c r="AC678" s="17">
        <v>-15.15030030415034</v>
      </c>
      <c r="AD678" s="17">
        <v>-1.0382258778068121</v>
      </c>
      <c r="AE678" s="17">
        <v>-0.10382258778068124</v>
      </c>
      <c r="AF678" s="17">
        <v>-0.3375452344584815</v>
      </c>
      <c r="AG678" s="17">
        <v>-80.321086147536519</v>
      </c>
      <c r="AH678" s="17">
        <v>-1</v>
      </c>
      <c r="AI678" s="17">
        <v>-1</v>
      </c>
      <c r="AJ678" s="17">
        <v>-1</v>
      </c>
      <c r="AK678" s="17">
        <v>-1</v>
      </c>
      <c r="AL678" s="17">
        <v>-1</v>
      </c>
      <c r="AM678" s="17">
        <v>-1</v>
      </c>
      <c r="AN678" s="17">
        <v>-1</v>
      </c>
      <c r="AO678" s="17">
        <v>-1</v>
      </c>
      <c r="AP678" s="17">
        <v>-1</v>
      </c>
      <c r="AQ678" s="17">
        <v>-1</v>
      </c>
      <c r="AR678" s="17">
        <v>-0.51911293890340604</v>
      </c>
      <c r="AS678" s="17">
        <v>-6.2293552668408729</v>
      </c>
      <c r="AT678" s="17">
        <v>-4.0981618468931345</v>
      </c>
      <c r="AU678" s="17">
        <v>-1</v>
      </c>
      <c r="AV678" s="17">
        <v>-1</v>
      </c>
      <c r="AW678" s="17">
        <v>-1</v>
      </c>
      <c r="AX678" s="17">
        <v>-1</v>
      </c>
      <c r="AY678" s="17">
        <v>-0.10382258778068124</v>
      </c>
      <c r="AZ678" s="17">
        <v>1.2700649745252599</v>
      </c>
      <c r="BA678" s="17">
        <v>-0.75724446170474757</v>
      </c>
      <c r="BB678" s="17">
        <v>0.48633013178764967</v>
      </c>
      <c r="BC678" s="17">
        <v>-0.30684295230046993</v>
      </c>
      <c r="BD678" s="17">
        <v>17.303852703609394</v>
      </c>
      <c r="BE678" s="17">
        <v>-10.252570652327359</v>
      </c>
      <c r="BF678" s="17">
        <v>-1</v>
      </c>
      <c r="BG678" s="22">
        <v>19.607233988343523</v>
      </c>
    </row>
    <row r="679" spans="1:59" x14ac:dyDescent="0.25">
      <c r="A679">
        <v>1965</v>
      </c>
      <c r="B679" t="s">
        <v>252</v>
      </c>
      <c r="C679" s="49">
        <v>0</v>
      </c>
      <c r="D679" s="22">
        <v>1489.46416015625</v>
      </c>
      <c r="E679" s="17">
        <v>67.197021915904443</v>
      </c>
      <c r="F679" s="17">
        <v>7.2309820342993101</v>
      </c>
      <c r="G679" s="17">
        <v>0.39876626083196626</v>
      </c>
      <c r="H679" s="17">
        <v>3.8472633975227306</v>
      </c>
      <c r="I679" s="17">
        <v>53.927776345538369</v>
      </c>
      <c r="J679" s="17">
        <v>6.8708493798017987</v>
      </c>
      <c r="K679" s="17">
        <v>-1</v>
      </c>
      <c r="L679" s="17">
        <v>-1</v>
      </c>
      <c r="M679" s="17">
        <v>-1</v>
      </c>
      <c r="N679" s="17">
        <v>0.16666666666666666</v>
      </c>
      <c r="O679" s="17">
        <v>-1</v>
      </c>
      <c r="P679" s="17">
        <v>-1</v>
      </c>
      <c r="Q679" s="17">
        <v>3.0051059601396819</v>
      </c>
      <c r="R679" s="17">
        <v>-1</v>
      </c>
      <c r="S679" s="17">
        <v>0.36997186375793706</v>
      </c>
      <c r="T679" s="17">
        <v>3.8924490312341672E-2</v>
      </c>
      <c r="U679" s="17">
        <v>0.17925622160165453</v>
      </c>
      <c r="V679" s="17">
        <v>0.1106069470455526</v>
      </c>
      <c r="W679" s="17">
        <v>0.98031187288435295</v>
      </c>
      <c r="X679" s="17">
        <v>0.83870391909767994</v>
      </c>
      <c r="Y679" s="17">
        <v>0</v>
      </c>
      <c r="Z679" s="17">
        <v>31.516559258203163</v>
      </c>
      <c r="AA679" s="17">
        <v>0.45910345842017064</v>
      </c>
      <c r="AB679" s="17">
        <v>1.1185500632655254</v>
      </c>
      <c r="AC679" s="17">
        <v>18.324280074124498</v>
      </c>
      <c r="AD679" s="17">
        <v>0.22407027700206816</v>
      </c>
      <c r="AE679" s="17">
        <v>2.2407027700206816E-2</v>
      </c>
      <c r="AF679" s="17">
        <v>49.503099110820642</v>
      </c>
      <c r="AG679" s="17">
        <v>6.601327327016028</v>
      </c>
      <c r="AH679" s="17">
        <v>-1</v>
      </c>
      <c r="AI679" s="17">
        <v>-1</v>
      </c>
      <c r="AJ679" s="17">
        <v>-1</v>
      </c>
      <c r="AK679" s="17">
        <v>-1</v>
      </c>
      <c r="AL679" s="17">
        <v>-1</v>
      </c>
      <c r="AM679" s="17">
        <v>-1</v>
      </c>
      <c r="AN679" s="17">
        <v>-1</v>
      </c>
      <c r="AO679" s="17">
        <v>-1</v>
      </c>
      <c r="AP679" s="17">
        <v>-1</v>
      </c>
      <c r="AQ679" s="17">
        <v>-1</v>
      </c>
      <c r="AR679" s="17">
        <v>0.11203513850103408</v>
      </c>
      <c r="AS679" s="17">
        <v>1.3444216620124088</v>
      </c>
      <c r="AT679" s="17">
        <v>5.7477481606161316</v>
      </c>
      <c r="AU679" s="17">
        <v>-1</v>
      </c>
      <c r="AV679" s="17">
        <v>-1</v>
      </c>
      <c r="AW679" s="17">
        <v>-1</v>
      </c>
      <c r="AX679" s="17">
        <v>-1</v>
      </c>
      <c r="AY679" s="17">
        <v>2.2407027700206816E-2</v>
      </c>
      <c r="AZ679" s="17">
        <v>0.17310129095926408</v>
      </c>
      <c r="BA679" s="17">
        <v>0.33971922186124887</v>
      </c>
      <c r="BB679" s="17">
        <v>5.7149439152630155E-2</v>
      </c>
      <c r="BC679" s="17">
        <v>0.12233774033454932</v>
      </c>
      <c r="BD679" s="17">
        <v>2.3932548786196115</v>
      </c>
      <c r="BE679" s="17">
        <v>4.6580271726624414</v>
      </c>
      <c r="BF679" s="17">
        <v>-1</v>
      </c>
      <c r="BG679" s="22">
        <v>321.83715103195141</v>
      </c>
    </row>
    <row r="680" spans="1:59" x14ac:dyDescent="0.25">
      <c r="A680">
        <v>1967</v>
      </c>
      <c r="B680" t="s">
        <v>692</v>
      </c>
      <c r="C680" s="49">
        <v>0</v>
      </c>
      <c r="D680" s="22">
        <v>1540.9054492187499</v>
      </c>
      <c r="E680" s="17">
        <v>76.47118946002837</v>
      </c>
      <c r="F680" s="17">
        <v>22.781774476540591</v>
      </c>
      <c r="G680" s="17">
        <v>0.51191337372253987</v>
      </c>
      <c r="H680" s="17">
        <v>4.70436655775256</v>
      </c>
      <c r="I680" s="17">
        <v>62.209337497496861</v>
      </c>
      <c r="J680" s="17">
        <v>9.1021087879423828</v>
      </c>
      <c r="K680" s="17">
        <v>-1</v>
      </c>
      <c r="L680" s="17">
        <v>-1</v>
      </c>
      <c r="M680" s="17">
        <v>-1</v>
      </c>
      <c r="N680" s="17">
        <v>0.16666666666666666</v>
      </c>
      <c r="O680" s="17">
        <v>-1</v>
      </c>
      <c r="P680" s="17">
        <v>-1</v>
      </c>
      <c r="Q680" s="17">
        <v>3.5399455229582304</v>
      </c>
      <c r="R680" s="17">
        <v>-1</v>
      </c>
      <c r="S680" s="17">
        <v>0.64176649826589249</v>
      </c>
      <c r="T680" s="17">
        <v>6.7491620065623814E-2</v>
      </c>
      <c r="U680" s="17">
        <v>0.34418862213197865</v>
      </c>
      <c r="V680" s="17">
        <v>0.34847583788453168</v>
      </c>
      <c r="W680" s="17">
        <v>1.599687389709215</v>
      </c>
      <c r="X680" s="17">
        <v>1.7601137982513275</v>
      </c>
      <c r="Y680" s="17">
        <v>0</v>
      </c>
      <c r="Z680" s="17">
        <v>36.873473746640528</v>
      </c>
      <c r="AA680" s="17">
        <v>0.75715346522590021</v>
      </c>
      <c r="AB680" s="17">
        <v>1.5940733715168447</v>
      </c>
      <c r="AC680" s="17">
        <v>23.791541934089992</v>
      </c>
      <c r="AD680" s="17">
        <v>0.43023577766497334</v>
      </c>
      <c r="AE680" s="17">
        <v>4.3023577766497331E-2</v>
      </c>
      <c r="AF680" s="17">
        <v>57.643361089486042</v>
      </c>
      <c r="AG680" s="17">
        <v>20.797998072259993</v>
      </c>
      <c r="AH680" s="17">
        <v>-1</v>
      </c>
      <c r="AI680" s="17">
        <v>-1</v>
      </c>
      <c r="AJ680" s="17">
        <v>-1</v>
      </c>
      <c r="AK680" s="17">
        <v>-1</v>
      </c>
      <c r="AL680" s="17">
        <v>-1</v>
      </c>
      <c r="AM680" s="17">
        <v>-1</v>
      </c>
      <c r="AN680" s="17">
        <v>-1</v>
      </c>
      <c r="AO680" s="17">
        <v>-1</v>
      </c>
      <c r="AP680" s="17">
        <v>-1</v>
      </c>
      <c r="AQ680" s="17">
        <v>-1</v>
      </c>
      <c r="AR680" s="17">
        <v>0.21511788883248667</v>
      </c>
      <c r="AS680" s="17">
        <v>2.5814146659898398</v>
      </c>
      <c r="AT680" s="17">
        <v>7.3558390657867916</v>
      </c>
      <c r="AU680" s="17">
        <v>-1</v>
      </c>
      <c r="AV680" s="17">
        <v>-1</v>
      </c>
      <c r="AW680" s="17">
        <v>-1</v>
      </c>
      <c r="AX680" s="17">
        <v>-1</v>
      </c>
      <c r="AY680" s="17">
        <v>4.3023577766497331E-2</v>
      </c>
      <c r="AZ680" s="17">
        <v>-6.0611553254983908E-3</v>
      </c>
      <c r="BA680" s="17">
        <v>0.51888166814601133</v>
      </c>
      <c r="BB680" s="17">
        <v>-1.2946831072757625E-2</v>
      </c>
      <c r="BC680" s="17">
        <v>0.19243401055993706</v>
      </c>
      <c r="BD680" s="17">
        <v>-4.2030101106619977E-2</v>
      </c>
      <c r="BE680" s="17">
        <v>7.0933121523886751</v>
      </c>
      <c r="BF680" s="17">
        <v>-1</v>
      </c>
      <c r="BG680" s="22">
        <v>1374.4264349749144</v>
      </c>
    </row>
    <row r="681" spans="1:59" x14ac:dyDescent="0.25">
      <c r="A681">
        <v>1972</v>
      </c>
      <c r="B681" t="s">
        <v>693</v>
      </c>
      <c r="C681" s="49">
        <v>0</v>
      </c>
      <c r="D681" s="22">
        <v>1492.3567285156248</v>
      </c>
      <c r="E681" s="17">
        <v>27.999302575083931</v>
      </c>
      <c r="F681" s="17">
        <v>-58.495197137926105</v>
      </c>
      <c r="G681" s="17">
        <v>-7.9455504540270006E-2</v>
      </c>
      <c r="H681" s="17">
        <v>0.224675282635181</v>
      </c>
      <c r="I681" s="17">
        <v>18.925356107401953</v>
      </c>
      <c r="J681" s="17">
        <v>-2.559676825461163</v>
      </c>
      <c r="K681" s="17">
        <v>-1</v>
      </c>
      <c r="L681" s="17">
        <v>-1</v>
      </c>
      <c r="M681" s="17">
        <v>-1</v>
      </c>
      <c r="N681" s="17">
        <v>0.16666666666666666</v>
      </c>
      <c r="O681" s="17">
        <v>-1</v>
      </c>
      <c r="P681" s="17">
        <v>-1</v>
      </c>
      <c r="Q681" s="17">
        <v>0.74458058403607374</v>
      </c>
      <c r="R681" s="17">
        <v>-1</v>
      </c>
      <c r="S681" s="17">
        <v>-0.77878135329321374</v>
      </c>
      <c r="T681" s="17">
        <v>-8.1815870384660858E-2</v>
      </c>
      <c r="U681" s="17">
        <v>-0.51783857590301485</v>
      </c>
      <c r="V681" s="17">
        <v>-0.89475746745935603</v>
      </c>
      <c r="W681" s="17">
        <v>-1.6375088166350111</v>
      </c>
      <c r="X681" s="17">
        <v>-3.0556796650988036</v>
      </c>
      <c r="Y681" s="17">
        <v>0</v>
      </c>
      <c r="Z681" s="17">
        <v>8.875300120763395</v>
      </c>
      <c r="AA681" s="17">
        <v>-0.80061936421773416</v>
      </c>
      <c r="AB681" s="17">
        <v>-0.891272283394965</v>
      </c>
      <c r="AC681" s="17">
        <v>-4.7833675859053439</v>
      </c>
      <c r="AD681" s="17">
        <v>-0.64729821987876857</v>
      </c>
      <c r="AE681" s="17">
        <v>-6.4729821987876857E-2</v>
      </c>
      <c r="AF681" s="17">
        <v>15.097886687992855</v>
      </c>
      <c r="AG681" s="17">
        <v>-53.401590756849288</v>
      </c>
      <c r="AH681" s="17">
        <v>-1</v>
      </c>
      <c r="AI681" s="17">
        <v>-1</v>
      </c>
      <c r="AJ681" s="17">
        <v>-1</v>
      </c>
      <c r="AK681" s="17">
        <v>-1</v>
      </c>
      <c r="AL681" s="17">
        <v>-1</v>
      </c>
      <c r="AM681" s="17">
        <v>-1</v>
      </c>
      <c r="AN681" s="17">
        <v>-1</v>
      </c>
      <c r="AO681" s="17">
        <v>-1</v>
      </c>
      <c r="AP681" s="17">
        <v>-1</v>
      </c>
      <c r="AQ681" s="17">
        <v>-1</v>
      </c>
      <c r="AR681" s="17">
        <v>-0.32364910993938428</v>
      </c>
      <c r="AS681" s="17">
        <v>-3.8837893192726112</v>
      </c>
      <c r="AT681" s="17">
        <v>-1.0489261150543943</v>
      </c>
      <c r="AU681" s="17">
        <v>-1</v>
      </c>
      <c r="AV681" s="17">
        <v>-1</v>
      </c>
      <c r="AW681" s="17">
        <v>-1</v>
      </c>
      <c r="AX681" s="17">
        <v>-1</v>
      </c>
      <c r="AY681" s="17">
        <v>-6.4729821987876857E-2</v>
      </c>
      <c r="AZ681" s="17">
        <v>0.93034006764435251</v>
      </c>
      <c r="BA681" s="17">
        <v>-0.41751955482383968</v>
      </c>
      <c r="BB681" s="17">
        <v>0.35341472809211472</v>
      </c>
      <c r="BC681" s="17">
        <v>-0.17392754860493509</v>
      </c>
      <c r="BD681" s="17">
        <v>12.686105066635264</v>
      </c>
      <c r="BE681" s="17">
        <v>-5.6348230153532217</v>
      </c>
      <c r="BF681" s="17">
        <v>-1</v>
      </c>
      <c r="BG681" s="22">
        <v>253.96534705037573</v>
      </c>
    </row>
    <row r="682" spans="1:59" x14ac:dyDescent="0.25">
      <c r="A682">
        <v>1973</v>
      </c>
      <c r="B682" t="s">
        <v>2940</v>
      </c>
      <c r="C682" s="49">
        <v>0</v>
      </c>
      <c r="D682" s="22">
        <v>1426.7215820312501</v>
      </c>
      <c r="E682" s="17">
        <v>17.960457425138145</v>
      </c>
      <c r="F682" s="17">
        <v>-75.328190130975855</v>
      </c>
      <c r="G682" s="17">
        <v>-0.20193187129424167</v>
      </c>
      <c r="H682" s="17">
        <v>-0.70309811181121251</v>
      </c>
      <c r="I682" s="17">
        <v>9.9609601539351331</v>
      </c>
      <c r="J682" s="17">
        <v>-4.9749089830767614</v>
      </c>
      <c r="K682" s="17">
        <v>-1</v>
      </c>
      <c r="L682" s="17">
        <v>-1</v>
      </c>
      <c r="M682" s="17">
        <v>-1</v>
      </c>
      <c r="N682" s="17">
        <v>0.16666666666666666</v>
      </c>
      <c r="O682" s="17">
        <v>-1</v>
      </c>
      <c r="P682" s="17">
        <v>-1</v>
      </c>
      <c r="Q682" s="17">
        <v>0.16564220216459313</v>
      </c>
      <c r="R682" s="17">
        <v>-1</v>
      </c>
      <c r="S682" s="17">
        <v>-1.072986114575561</v>
      </c>
      <c r="T682" s="17">
        <v>-0.11273842926740517</v>
      </c>
      <c r="U682" s="17">
        <v>-0.69637005285285969</v>
      </c>
      <c r="V682" s="17">
        <v>-1.1522392252301492</v>
      </c>
      <c r="W682" s="17">
        <v>-2.3079533469381124</v>
      </c>
      <c r="X682" s="17">
        <v>-4.0530620234016155</v>
      </c>
      <c r="Y682" s="17">
        <v>0</v>
      </c>
      <c r="Z682" s="17">
        <v>3.0766950411089091</v>
      </c>
      <c r="AA682" s="17">
        <v>-1.123244316918613</v>
      </c>
      <c r="AB682" s="17">
        <v>-1.4060036416557429</v>
      </c>
      <c r="AC682" s="17">
        <v>-10.701418445486061</v>
      </c>
      <c r="AD682" s="17">
        <v>-0.87046256606607453</v>
      </c>
      <c r="AE682" s="17">
        <v>-8.7046256606607461E-2</v>
      </c>
      <c r="AF682" s="17">
        <v>6.2864403673373772</v>
      </c>
      <c r="AG682" s="17">
        <v>-68.768811434954088</v>
      </c>
      <c r="AH682" s="17">
        <v>-1</v>
      </c>
      <c r="AI682" s="17">
        <v>-1</v>
      </c>
      <c r="AJ682" s="17">
        <v>-1</v>
      </c>
      <c r="AK682" s="17">
        <v>-1</v>
      </c>
      <c r="AL682" s="17">
        <v>-1</v>
      </c>
      <c r="AM682" s="17">
        <v>-1</v>
      </c>
      <c r="AN682" s="17">
        <v>-1</v>
      </c>
      <c r="AO682" s="17">
        <v>-1</v>
      </c>
      <c r="AP682" s="17">
        <v>-1</v>
      </c>
      <c r="AQ682" s="17">
        <v>-1</v>
      </c>
      <c r="AR682" s="17">
        <v>-0.43523128303303726</v>
      </c>
      <c r="AS682" s="17">
        <v>-5.2227753963964467</v>
      </c>
      <c r="AT682" s="17">
        <v>-2.7896080153153813</v>
      </c>
      <c r="AU682" s="17">
        <v>-1</v>
      </c>
      <c r="AV682" s="17">
        <v>-1</v>
      </c>
      <c r="AW682" s="17">
        <v>-1</v>
      </c>
      <c r="AX682" s="17">
        <v>-1</v>
      </c>
      <c r="AY682" s="17">
        <v>-8.7046256606607461E-2</v>
      </c>
      <c r="AZ682" s="17">
        <v>1.1242748921319459</v>
      </c>
      <c r="BA682" s="17">
        <v>-0.61145437931143332</v>
      </c>
      <c r="BB682" s="17">
        <v>0.42929060579579875</v>
      </c>
      <c r="BC682" s="17">
        <v>-0.24980342630861913</v>
      </c>
      <c r="BD682" s="17">
        <v>15.322185199018714</v>
      </c>
      <c r="BE682" s="17">
        <v>-8.2709031477366732</v>
      </c>
      <c r="BF682" s="17">
        <v>-1</v>
      </c>
      <c r="BG682" s="22">
        <v>202.25831999868558</v>
      </c>
    </row>
    <row r="683" spans="1:59" x14ac:dyDescent="0.25">
      <c r="A683">
        <v>1977</v>
      </c>
      <c r="B683" t="s">
        <v>2941</v>
      </c>
      <c r="C683" s="49">
        <v>0</v>
      </c>
      <c r="D683" s="22">
        <v>1463.11109375</v>
      </c>
      <c r="E683" s="17">
        <v>15.53743347390143</v>
      </c>
      <c r="F683" s="17">
        <v>-79.391082284798912</v>
      </c>
      <c r="G683" s="17">
        <v>-0.23149335627311191</v>
      </c>
      <c r="H683" s="17">
        <v>-0.92702996079246169</v>
      </c>
      <c r="I683" s="17">
        <v>7.7972704287542385</v>
      </c>
      <c r="J683" s="17">
        <v>-5.5578610336651062</v>
      </c>
      <c r="K683" s="17">
        <v>-1</v>
      </c>
      <c r="L683" s="17">
        <v>-1</v>
      </c>
      <c r="M683" s="17">
        <v>-1</v>
      </c>
      <c r="N683" s="17">
        <v>0.16666666666666666</v>
      </c>
      <c r="O683" s="17">
        <v>-1</v>
      </c>
      <c r="P683" s="17">
        <v>-1</v>
      </c>
      <c r="Q683" s="17">
        <v>2.5906849680108479E-2</v>
      </c>
      <c r="R683" s="17">
        <v>-1</v>
      </c>
      <c r="S683" s="17">
        <v>-1.1439967908542825</v>
      </c>
      <c r="T683" s="17">
        <v>-0.12020204681377424</v>
      </c>
      <c r="U683" s="17">
        <v>-0.73946126884810559</v>
      </c>
      <c r="V683" s="17">
        <v>-1.2143862607473304</v>
      </c>
      <c r="W683" s="17">
        <v>-2.4697750635435174</v>
      </c>
      <c r="X683" s="17">
        <v>-4.2937950267114369</v>
      </c>
      <c r="Y683" s="17">
        <v>0</v>
      </c>
      <c r="Z683" s="17">
        <v>1.6771158283703116</v>
      </c>
      <c r="AA683" s="17">
        <v>-1.2011146272964026</v>
      </c>
      <c r="AB683" s="17">
        <v>-1.5302416780921559</v>
      </c>
      <c r="AC683" s="17">
        <v>-12.129827666189959</v>
      </c>
      <c r="AD683" s="17">
        <v>-0.92432658606013196</v>
      </c>
      <c r="AE683" s="17">
        <v>-9.2432658606013199E-2</v>
      </c>
      <c r="AF683" s="17">
        <v>4.1596673012043439</v>
      </c>
      <c r="AG683" s="17">
        <v>-72.477917732623126</v>
      </c>
      <c r="AH683" s="17">
        <v>-1</v>
      </c>
      <c r="AI683" s="17">
        <v>-1</v>
      </c>
      <c r="AJ683" s="17">
        <v>-1</v>
      </c>
      <c r="AK683" s="17">
        <v>-1</v>
      </c>
      <c r="AL683" s="17">
        <v>-1</v>
      </c>
      <c r="AM683" s="17">
        <v>-1</v>
      </c>
      <c r="AN683" s="17">
        <v>-1</v>
      </c>
      <c r="AO683" s="17">
        <v>-1</v>
      </c>
      <c r="AP683" s="17">
        <v>-1</v>
      </c>
      <c r="AQ683" s="17">
        <v>-1</v>
      </c>
      <c r="AR683" s="17">
        <v>-0.46216329303006598</v>
      </c>
      <c r="AS683" s="17">
        <v>-5.5459595163607922</v>
      </c>
      <c r="AT683" s="17">
        <v>-3.2097473712690299</v>
      </c>
      <c r="AU683" s="17">
        <v>-1</v>
      </c>
      <c r="AV683" s="17">
        <v>-1</v>
      </c>
      <c r="AW683" s="17">
        <v>-1</v>
      </c>
      <c r="AX683" s="17">
        <v>-1</v>
      </c>
      <c r="AY683" s="17">
        <v>-9.2432658606013199E-2</v>
      </c>
      <c r="AZ683" s="17">
        <v>1.1710839341774713</v>
      </c>
      <c r="BA683" s="17">
        <v>-0.65826342135695848</v>
      </c>
      <c r="BB683" s="17">
        <v>0.44760437259377839</v>
      </c>
      <c r="BC683" s="17">
        <v>-0.26811719310659865</v>
      </c>
      <c r="BD683" s="17">
        <v>15.958442179053799</v>
      </c>
      <c r="BE683" s="17">
        <v>-8.9071601277717622</v>
      </c>
      <c r="BF683" s="17">
        <v>-1</v>
      </c>
      <c r="BG683" s="22">
        <v>-1.7810397993300739</v>
      </c>
    </row>
    <row r="684" spans="1:59" x14ac:dyDescent="0.25">
      <c r="A684">
        <v>1982</v>
      </c>
      <c r="B684" t="s">
        <v>312</v>
      </c>
      <c r="C684" s="49">
        <v>0</v>
      </c>
      <c r="D684" s="22">
        <v>1521.6002539062499</v>
      </c>
      <c r="E684" s="17">
        <v>58.721582982429609</v>
      </c>
      <c r="F684" s="17">
        <v>-6.9805136157729022</v>
      </c>
      <c r="G684" s="17">
        <v>0.29536383239399389</v>
      </c>
      <c r="H684" s="17">
        <v>3.0639774088175917</v>
      </c>
      <c r="I684" s="17">
        <v>46.359456549360686</v>
      </c>
      <c r="J684" s="17">
        <v>4.8317550062675831</v>
      </c>
      <c r="K684" s="17">
        <v>-1</v>
      </c>
      <c r="L684" s="17">
        <v>-1</v>
      </c>
      <c r="M684" s="17">
        <v>-1</v>
      </c>
      <c r="N684" s="17">
        <v>0.16666666666666666</v>
      </c>
      <c r="O684" s="17">
        <v>-1</v>
      </c>
      <c r="P684" s="17">
        <v>-1</v>
      </c>
      <c r="Q684" s="17">
        <v>2.5163289316561843</v>
      </c>
      <c r="R684" s="17">
        <v>-1</v>
      </c>
      <c r="S684" s="17">
        <v>0.12158527636251876</v>
      </c>
      <c r="T684" s="17">
        <v>1.2817676673633959E-2</v>
      </c>
      <c r="U684" s="17">
        <v>2.8528462781741579E-2</v>
      </c>
      <c r="V684" s="17">
        <v>-0.10677571817883365</v>
      </c>
      <c r="W684" s="17">
        <v>0.41427946676671878</v>
      </c>
      <c r="X684" s="17">
        <v>-3.350435248672512E-3</v>
      </c>
      <c r="Y684" s="17">
        <v>0</v>
      </c>
      <c r="Z684" s="17">
        <v>26.621003791625014</v>
      </c>
      <c r="AA684" s="17">
        <v>0.18672271699133466</v>
      </c>
      <c r="AB684" s="17">
        <v>0.68398073492925315</v>
      </c>
      <c r="AC684" s="17">
        <v>13.327880795483813</v>
      </c>
      <c r="AD684" s="17">
        <v>3.5660578477176991E-2</v>
      </c>
      <c r="AE684" s="17">
        <v>3.5660578477176973E-3</v>
      </c>
      <c r="AF684" s="17">
        <v>42.063909234810808</v>
      </c>
      <c r="AG684" s="17">
        <v>-6.3726690330346507</v>
      </c>
      <c r="AH684" s="17">
        <v>-1</v>
      </c>
      <c r="AI684" s="17">
        <v>-1</v>
      </c>
      <c r="AJ684" s="17">
        <v>-1</v>
      </c>
      <c r="AK684" s="17">
        <v>-1</v>
      </c>
      <c r="AL684" s="17">
        <v>-1</v>
      </c>
      <c r="AM684" s="17">
        <v>-1</v>
      </c>
      <c r="AN684" s="17">
        <v>-1</v>
      </c>
      <c r="AO684" s="17">
        <v>-1</v>
      </c>
      <c r="AP684" s="17">
        <v>-1</v>
      </c>
      <c r="AQ684" s="17">
        <v>-1</v>
      </c>
      <c r="AR684" s="17">
        <v>1.7830289238588495E-2</v>
      </c>
      <c r="AS684" s="17">
        <v>0.21396347086306178</v>
      </c>
      <c r="AT684" s="17">
        <v>4.2781525121219808</v>
      </c>
      <c r="AU684" s="17">
        <v>-1</v>
      </c>
      <c r="AV684" s="17">
        <v>-1</v>
      </c>
      <c r="AW684" s="17">
        <v>-1</v>
      </c>
      <c r="AX684" s="17">
        <v>-1</v>
      </c>
      <c r="AY684" s="17">
        <v>3.5660578477176973E-3</v>
      </c>
      <c r="AZ684" s="17">
        <v>0.33683354675839217</v>
      </c>
      <c r="BA684" s="17">
        <v>0.17598696606212072</v>
      </c>
      <c r="BB684" s="17">
        <v>0.12120873665109318</v>
      </c>
      <c r="BC684" s="17">
        <v>5.8278442836086332E-2</v>
      </c>
      <c r="BD684" s="17">
        <v>4.6188033209006303</v>
      </c>
      <c r="BE684" s="17">
        <v>2.4324787303814199</v>
      </c>
      <c r="BF684" s="17">
        <v>-1</v>
      </c>
      <c r="BG684" s="22">
        <v>325.05302870198216</v>
      </c>
    </row>
    <row r="685" spans="1:59" x14ac:dyDescent="0.25">
      <c r="A685">
        <v>1983</v>
      </c>
      <c r="B685" t="s">
        <v>694</v>
      </c>
      <c r="C685" s="49">
        <v>0</v>
      </c>
      <c r="D685" s="22">
        <v>1602.790771484375</v>
      </c>
      <c r="E685" s="17">
        <v>87.763604355105755</v>
      </c>
      <c r="F685" s="17">
        <v>41.716735417189717</v>
      </c>
      <c r="G685" s="17">
        <v>0.64968359804311127</v>
      </c>
      <c r="H685" s="17">
        <v>5.7479927858909177</v>
      </c>
      <c r="I685" s="17">
        <v>72.293134675187858</v>
      </c>
      <c r="J685" s="17">
        <v>11.818935592654636</v>
      </c>
      <c r="K685" s="17">
        <v>-1</v>
      </c>
      <c r="L685" s="17">
        <v>-1</v>
      </c>
      <c r="M685" s="17">
        <v>-1</v>
      </c>
      <c r="N685" s="17">
        <v>0.16666666666666666</v>
      </c>
      <c r="O685" s="17">
        <v>-1</v>
      </c>
      <c r="P685" s="17">
        <v>-1</v>
      </c>
      <c r="Q685" s="17">
        <v>4.1911770450235766</v>
      </c>
      <c r="R685" s="17">
        <v>-1</v>
      </c>
      <c r="S685" s="17">
        <v>0.97270916934847329</v>
      </c>
      <c r="T685" s="17">
        <v>0.10227553786749323</v>
      </c>
      <c r="U685" s="17">
        <v>0.54501366519576988</v>
      </c>
      <c r="V685" s="17">
        <v>0.63810983395003684</v>
      </c>
      <c r="W685" s="17">
        <v>2.3538516075285116</v>
      </c>
      <c r="X685" s="17">
        <v>2.8820411943569364</v>
      </c>
      <c r="Y685" s="17">
        <v>0</v>
      </c>
      <c r="Z685" s="17">
        <v>43.396161704678747</v>
      </c>
      <c r="AA685" s="17">
        <v>1.1200652112470766</v>
      </c>
      <c r="AB685" s="17">
        <v>2.1730802164445024</v>
      </c>
      <c r="AC685" s="17">
        <v>30.448591094462365</v>
      </c>
      <c r="AD685" s="17">
        <v>0.68126708149471227</v>
      </c>
      <c r="AE685" s="17">
        <v>6.8126708149471235E-2</v>
      </c>
      <c r="AF685" s="17">
        <v>67.555109521932195</v>
      </c>
      <c r="AG685" s="17">
        <v>38.084152912720803</v>
      </c>
      <c r="AH685" s="17">
        <v>-1</v>
      </c>
      <c r="AI685" s="17">
        <v>-1</v>
      </c>
      <c r="AJ685" s="17">
        <v>-1</v>
      </c>
      <c r="AK685" s="17">
        <v>-1</v>
      </c>
      <c r="AL685" s="17">
        <v>-1</v>
      </c>
      <c r="AM685" s="17">
        <v>-1</v>
      </c>
      <c r="AN685" s="17">
        <v>-1</v>
      </c>
      <c r="AO685" s="17">
        <v>-1</v>
      </c>
      <c r="AP685" s="17">
        <v>-1</v>
      </c>
      <c r="AQ685" s="17">
        <v>-1</v>
      </c>
      <c r="AR685" s="17">
        <v>0.34063354074735613</v>
      </c>
      <c r="AS685" s="17">
        <v>4.0876024889682734</v>
      </c>
      <c r="AT685" s="17">
        <v>9.3138832356587571</v>
      </c>
      <c r="AU685" s="17">
        <v>-1</v>
      </c>
      <c r="AV685" s="17">
        <v>-1</v>
      </c>
      <c r="AW685" s="17">
        <v>-1</v>
      </c>
      <c r="AX685" s="17">
        <v>-1</v>
      </c>
      <c r="AY685" s="17">
        <v>6.8126708149471235E-2</v>
      </c>
      <c r="AZ685" s="17">
        <v>-0.22421299131927774</v>
      </c>
      <c r="BA685" s="17">
        <v>0.73703350413979085</v>
      </c>
      <c r="BB685" s="17">
        <v>-9.8297474374868923E-2</v>
      </c>
      <c r="BC685" s="17">
        <v>0.27778465386204831</v>
      </c>
      <c r="BD685" s="17">
        <v>-3.0072825885110301</v>
      </c>
      <c r="BE685" s="17">
        <v>10.058564639793088</v>
      </c>
      <c r="BF685" s="17">
        <v>-1</v>
      </c>
      <c r="BG685" s="22">
        <v>6060.3242054949233</v>
      </c>
    </row>
    <row r="686" spans="1:59" x14ac:dyDescent="0.25">
      <c r="A686">
        <v>1984</v>
      </c>
      <c r="B686" t="s">
        <v>695</v>
      </c>
      <c r="C686" s="49">
        <v>0</v>
      </c>
      <c r="D686" s="22">
        <v>1532.069599609375</v>
      </c>
      <c r="E686" s="17">
        <v>42.482310900643313</v>
      </c>
      <c r="F686" s="17">
        <v>-34.210294440354446</v>
      </c>
      <c r="G686" s="17">
        <v>9.7240740185809582E-2</v>
      </c>
      <c r="H686" s="17">
        <v>1.5631708561098041</v>
      </c>
      <c r="I686" s="17">
        <v>31.858260170412844</v>
      </c>
      <c r="J686" s="17">
        <v>0.92477053122452357</v>
      </c>
      <c r="K686" s="17">
        <v>-1</v>
      </c>
      <c r="L686" s="17">
        <v>-1</v>
      </c>
      <c r="M686" s="17">
        <v>-1</v>
      </c>
      <c r="N686" s="17">
        <v>0.16666666666666666</v>
      </c>
      <c r="O686" s="17">
        <v>-1</v>
      </c>
      <c r="P686" s="17">
        <v>-1</v>
      </c>
      <c r="Q686" s="17">
        <v>1.579813051455478</v>
      </c>
      <c r="R686" s="17">
        <v>-1</v>
      </c>
      <c r="S686" s="17">
        <v>-0.35433312808132622</v>
      </c>
      <c r="T686" s="17">
        <v>-3.7203998096860397E-2</v>
      </c>
      <c r="U686" s="17">
        <v>-0.26027181115886672</v>
      </c>
      <c r="V686" s="17">
        <v>-0.5232893966031974</v>
      </c>
      <c r="W686" s="17">
        <v>-0.67026073489146432</v>
      </c>
      <c r="X686" s="17">
        <v>-1.6167594722573282</v>
      </c>
      <c r="Y686" s="17">
        <v>0</v>
      </c>
      <c r="Z686" s="17">
        <v>17.240928277277042</v>
      </c>
      <c r="AA686" s="17">
        <v>-0.33516942389015908</v>
      </c>
      <c r="AB686" s="17">
        <v>-0.14867107421528136</v>
      </c>
      <c r="AC686" s="17">
        <v>3.7545845978529986</v>
      </c>
      <c r="AD686" s="17">
        <v>-0.32533976394858333</v>
      </c>
      <c r="AE686" s="17">
        <v>-3.253397639485834E-2</v>
      </c>
      <c r="AF686" s="17">
        <v>27.810130827246482</v>
      </c>
      <c r="AG686" s="17">
        <v>-31.231352876160177</v>
      </c>
      <c r="AH686" s="17">
        <v>-1</v>
      </c>
      <c r="AI686" s="17">
        <v>-1</v>
      </c>
      <c r="AJ686" s="17">
        <v>-1</v>
      </c>
      <c r="AK686" s="17">
        <v>-1</v>
      </c>
      <c r="AL686" s="17">
        <v>-1</v>
      </c>
      <c r="AM686" s="17">
        <v>-1</v>
      </c>
      <c r="AN686" s="17">
        <v>-1</v>
      </c>
      <c r="AO686" s="17">
        <v>-1</v>
      </c>
      <c r="AP686" s="17">
        <v>-1</v>
      </c>
      <c r="AQ686" s="17">
        <v>-1</v>
      </c>
      <c r="AR686" s="17">
        <v>-0.16266988197429166</v>
      </c>
      <c r="AS686" s="17">
        <v>-1.9520385836915</v>
      </c>
      <c r="AT686" s="17">
        <v>1.4623498412010498</v>
      </c>
      <c r="AU686" s="17">
        <v>-1</v>
      </c>
      <c r="AV686" s="17">
        <v>-1</v>
      </c>
      <c r="AW686" s="17">
        <v>-1</v>
      </c>
      <c r="AX686" s="17">
        <v>-1</v>
      </c>
      <c r="AY686" s="17">
        <v>-3.253397639485834E-2</v>
      </c>
      <c r="AZ686" s="17">
        <v>0.65055094491992382</v>
      </c>
      <c r="BA686" s="17">
        <v>-0.13773043209941105</v>
      </c>
      <c r="BB686" s="17">
        <v>0.24394885307585173</v>
      </c>
      <c r="BC686" s="17">
        <v>-6.446167358867215E-2</v>
      </c>
      <c r="BD686" s="17">
        <v>8.8830410753197491</v>
      </c>
      <c r="BE686" s="17">
        <v>-1.8317590240377033</v>
      </c>
      <c r="BF686" s="17">
        <v>-1</v>
      </c>
      <c r="BG686" s="22">
        <v>172.94878394155367</v>
      </c>
    </row>
    <row r="687" spans="1:59" x14ac:dyDescent="0.25">
      <c r="A687">
        <v>1985</v>
      </c>
      <c r="B687" t="s">
        <v>696</v>
      </c>
      <c r="C687" s="49">
        <v>0</v>
      </c>
      <c r="D687" s="22">
        <v>1548.9443359375</v>
      </c>
      <c r="E687" s="17">
        <v>92.020183636589437</v>
      </c>
      <c r="F687" s="17">
        <v>48.854107111777779</v>
      </c>
      <c r="G687" s="17">
        <v>0.70161490661590753</v>
      </c>
      <c r="H687" s="17">
        <v>6.1413787729965801</v>
      </c>
      <c r="I687" s="17">
        <v>76.094135837831473</v>
      </c>
      <c r="J687" s="17">
        <v>12.843020236707067</v>
      </c>
      <c r="K687" s="17">
        <v>-1</v>
      </c>
      <c r="L687" s="17">
        <v>-1</v>
      </c>
      <c r="M687" s="17">
        <v>-1</v>
      </c>
      <c r="N687" s="17">
        <v>0.16666666666666666</v>
      </c>
      <c r="O687" s="17">
        <v>-1</v>
      </c>
      <c r="P687" s="17">
        <v>-1</v>
      </c>
      <c r="Q687" s="17">
        <v>4.4366532013664344</v>
      </c>
      <c r="R687" s="17">
        <v>-1</v>
      </c>
      <c r="S687" s="17">
        <v>1.0974551807355557</v>
      </c>
      <c r="T687" s="17">
        <v>0.11538703839417082</v>
      </c>
      <c r="U687" s="17">
        <v>0.62071294878134209</v>
      </c>
      <c r="V687" s="17">
        <v>0.7472848933435049</v>
      </c>
      <c r="W687" s="17">
        <v>2.6381273637979126</v>
      </c>
      <c r="X687" s="17">
        <v>3.3049421375089501</v>
      </c>
      <c r="Y687" s="17">
        <v>0</v>
      </c>
      <c r="Z687" s="17">
        <v>45.854833182811539</v>
      </c>
      <c r="AA687" s="17">
        <v>1.2568616922012259</v>
      </c>
      <c r="AB687" s="17">
        <v>2.3913318980250891</v>
      </c>
      <c r="AC687" s="17">
        <v>32.957908879466153</v>
      </c>
      <c r="AD687" s="17">
        <v>0.7758911859766775</v>
      </c>
      <c r="AE687" s="17">
        <v>7.7589118597667761E-2</v>
      </c>
      <c r="AF687" s="17">
        <v>71.291258380509845</v>
      </c>
      <c r="AG687" s="17">
        <v>44.600021239742645</v>
      </c>
      <c r="AH687" s="17">
        <v>-1</v>
      </c>
      <c r="AI687" s="17">
        <v>-1</v>
      </c>
      <c r="AJ687" s="17">
        <v>-1</v>
      </c>
      <c r="AK687" s="17">
        <v>-1</v>
      </c>
      <c r="AL687" s="17">
        <v>-1</v>
      </c>
      <c r="AM687" s="17">
        <v>-1</v>
      </c>
      <c r="AN687" s="17">
        <v>-1</v>
      </c>
      <c r="AO687" s="17">
        <v>-1</v>
      </c>
      <c r="AP687" s="17">
        <v>-1</v>
      </c>
      <c r="AQ687" s="17">
        <v>-1</v>
      </c>
      <c r="AR687" s="17">
        <v>0.38794559298833875</v>
      </c>
      <c r="AS687" s="17">
        <v>4.6553471158600654</v>
      </c>
      <c r="AT687" s="17">
        <v>10.051951250618085</v>
      </c>
      <c r="AU687" s="17">
        <v>-1</v>
      </c>
      <c r="AV687" s="17">
        <v>-1</v>
      </c>
      <c r="AW687" s="17">
        <v>-1</v>
      </c>
      <c r="AX687" s="17">
        <v>-1</v>
      </c>
      <c r="AY687" s="17">
        <v>7.7589118597667761E-2</v>
      </c>
      <c r="AZ687" s="17">
        <v>-0.30644346141239637</v>
      </c>
      <c r="BA687" s="17">
        <v>0.81926397423290953</v>
      </c>
      <c r="BB687" s="17">
        <v>-0.1304696698987371</v>
      </c>
      <c r="BC687" s="17">
        <v>0.3099568493859165</v>
      </c>
      <c r="BD687" s="17">
        <v>-4.1250091704271554</v>
      </c>
      <c r="BE687" s="17">
        <v>11.176291221709214</v>
      </c>
      <c r="BF687" s="17">
        <v>-1</v>
      </c>
      <c r="BG687" s="22">
        <v>1604.8838772409972</v>
      </c>
    </row>
    <row r="688" spans="1:59" x14ac:dyDescent="0.25">
      <c r="A688">
        <v>1986</v>
      </c>
      <c r="B688" t="s">
        <v>697</v>
      </c>
      <c r="C688" s="49">
        <v>0</v>
      </c>
      <c r="D688" s="22">
        <v>1788.8262207031248</v>
      </c>
      <c r="E688" s="17">
        <v>212.73612248519251</v>
      </c>
      <c r="F688" s="17">
        <v>251.26887917337618</v>
      </c>
      <c r="G688" s="17">
        <v>2.1743788927753496</v>
      </c>
      <c r="H688" s="17">
        <v>17.297745334737662</v>
      </c>
      <c r="I688" s="17">
        <v>183.88994875952105</v>
      </c>
      <c r="J688" s="17">
        <v>41.885904461839189</v>
      </c>
      <c r="K688" s="17">
        <v>-1</v>
      </c>
      <c r="L688" s="17">
        <v>-1</v>
      </c>
      <c r="M688" s="17">
        <v>-1</v>
      </c>
      <c r="N688" s="17">
        <v>0.16666666666666666</v>
      </c>
      <c r="O688" s="17">
        <v>-1</v>
      </c>
      <c r="P688" s="17">
        <v>-1</v>
      </c>
      <c r="Q688" s="17">
        <v>11.39831953441913</v>
      </c>
      <c r="R688" s="17">
        <v>-1</v>
      </c>
      <c r="S688" s="17">
        <v>4.6352330268376596</v>
      </c>
      <c r="T688" s="17">
        <v>0.48722719245331092</v>
      </c>
      <c r="U688" s="17">
        <v>2.7675330791969071</v>
      </c>
      <c r="V688" s="17">
        <v>3.8434729171081474</v>
      </c>
      <c r="W688" s="17">
        <v>10.700144429763579</v>
      </c>
      <c r="X688" s="17">
        <v>15.29834834860168</v>
      </c>
      <c r="Y688" s="17">
        <v>0</v>
      </c>
      <c r="Z688" s="17">
        <v>115.58238109767811</v>
      </c>
      <c r="AA688" s="17">
        <v>5.1363890162662935</v>
      </c>
      <c r="AB688" s="17">
        <v>8.5809162814042921</v>
      </c>
      <c r="AC688" s="17">
        <v>104.12177832832673</v>
      </c>
      <c r="AD688" s="17">
        <v>3.4594163489961329</v>
      </c>
      <c r="AE688" s="17">
        <v>0.34594163489961338</v>
      </c>
      <c r="AF688" s="17">
        <v>177.24786985565947</v>
      </c>
      <c r="AG688" s="17">
        <v>229.38905264153755</v>
      </c>
      <c r="AH688" s="17">
        <v>-1</v>
      </c>
      <c r="AI688" s="17">
        <v>-1</v>
      </c>
      <c r="AJ688" s="17">
        <v>-1</v>
      </c>
      <c r="AK688" s="17">
        <v>-1</v>
      </c>
      <c r="AL688" s="17">
        <v>-1</v>
      </c>
      <c r="AM688" s="17">
        <v>-1</v>
      </c>
      <c r="AN688" s="17">
        <v>-1</v>
      </c>
      <c r="AO688" s="17">
        <v>-1</v>
      </c>
      <c r="AP688" s="17">
        <v>-1</v>
      </c>
      <c r="AQ688" s="17">
        <v>-1</v>
      </c>
      <c r="AR688" s="17">
        <v>1.7297081744980665</v>
      </c>
      <c r="AS688" s="17">
        <v>20.756498093976798</v>
      </c>
      <c r="AT688" s="17">
        <v>30.98344752216984</v>
      </c>
      <c r="AU688" s="17">
        <v>-1</v>
      </c>
      <c r="AV688" s="17">
        <v>-1</v>
      </c>
      <c r="AW688" s="17">
        <v>-1</v>
      </c>
      <c r="AX688" s="17">
        <v>-1</v>
      </c>
      <c r="AY688" s="17">
        <v>0.34594163489961338</v>
      </c>
      <c r="AZ688" s="17">
        <v>-2.6384870444918058</v>
      </c>
      <c r="BA688" s="17">
        <v>3.151307557312319</v>
      </c>
      <c r="BB688" s="17">
        <v>-1.0428682253253525</v>
      </c>
      <c r="BC688" s="17">
        <v>1.2223554048125311</v>
      </c>
      <c r="BD688" s="17">
        <v>-35.823564463167841</v>
      </c>
      <c r="BE688" s="17">
        <v>42.874846514449942</v>
      </c>
      <c r="BF688" s="17">
        <v>-1</v>
      </c>
      <c r="BG688" s="22">
        <v>5143.630681091804</v>
      </c>
    </row>
    <row r="689" spans="1:59" x14ac:dyDescent="0.25">
      <c r="A689">
        <v>1987</v>
      </c>
      <c r="B689" t="s">
        <v>698</v>
      </c>
      <c r="C689" s="49">
        <v>0</v>
      </c>
      <c r="D689" s="22">
        <v>1578.9908593749999</v>
      </c>
      <c r="E689" s="17">
        <v>107.64109000636009</v>
      </c>
      <c r="F689" s="17">
        <v>75.047021091415729</v>
      </c>
      <c r="G689" s="17">
        <v>0.8921937858591853</v>
      </c>
      <c r="H689" s="17">
        <v>7.5850369936923814</v>
      </c>
      <c r="I689" s="17">
        <v>90.043149669508352</v>
      </c>
      <c r="J689" s="17">
        <v>16.601232942635317</v>
      </c>
      <c r="K689" s="17">
        <v>-1</v>
      </c>
      <c r="L689" s="17">
        <v>-1</v>
      </c>
      <c r="M689" s="17">
        <v>-1</v>
      </c>
      <c r="N689" s="17">
        <v>0.16666666666666666</v>
      </c>
      <c r="O689" s="17">
        <v>-1</v>
      </c>
      <c r="P689" s="17">
        <v>-1</v>
      </c>
      <c r="Q689" s="17">
        <v>5.337508042934517</v>
      </c>
      <c r="R689" s="17">
        <v>-1</v>
      </c>
      <c r="S689" s="17">
        <v>1.5552513675366935</v>
      </c>
      <c r="T689" s="17">
        <v>0.1635039671649744</v>
      </c>
      <c r="U689" s="17">
        <v>0.89851616656535715</v>
      </c>
      <c r="V689" s="17">
        <v>1.1479383918271673</v>
      </c>
      <c r="W689" s="17">
        <v>3.681369995550845</v>
      </c>
      <c r="X689" s="17">
        <v>4.8569151185837125</v>
      </c>
      <c r="Y689" s="17">
        <v>0</v>
      </c>
      <c r="Z689" s="17">
        <v>54.877730306097519</v>
      </c>
      <c r="AA689" s="17">
        <v>1.7588810085086726</v>
      </c>
      <c r="AB689" s="17">
        <v>3.1922776475488681</v>
      </c>
      <c r="AC689" s="17">
        <v>42.166669149022695</v>
      </c>
      <c r="AD689" s="17">
        <v>1.1231452082066966</v>
      </c>
      <c r="AE689" s="17">
        <v>0.11231452082066964</v>
      </c>
      <c r="AF689" s="17">
        <v>85.002275524544856</v>
      </c>
      <c r="AG689" s="17">
        <v>68.512125848465985</v>
      </c>
      <c r="AH689" s="17">
        <v>-1</v>
      </c>
      <c r="AI689" s="17">
        <v>-1</v>
      </c>
      <c r="AJ689" s="17">
        <v>-1</v>
      </c>
      <c r="AK689" s="17">
        <v>-1</v>
      </c>
      <c r="AL689" s="17">
        <v>-1</v>
      </c>
      <c r="AM689" s="17">
        <v>-1</v>
      </c>
      <c r="AN689" s="17">
        <v>-1</v>
      </c>
      <c r="AO689" s="17">
        <v>-1</v>
      </c>
      <c r="AP689" s="17">
        <v>-1</v>
      </c>
      <c r="AQ689" s="17">
        <v>-1</v>
      </c>
      <c r="AR689" s="17">
        <v>0.56157260410334831</v>
      </c>
      <c r="AS689" s="17">
        <v>6.7388712492401783</v>
      </c>
      <c r="AT689" s="17">
        <v>12.760532624012232</v>
      </c>
      <c r="AU689" s="17">
        <v>-1</v>
      </c>
      <c r="AV689" s="17">
        <v>-1</v>
      </c>
      <c r="AW689" s="17">
        <v>-1</v>
      </c>
      <c r="AX689" s="17">
        <v>-1</v>
      </c>
      <c r="AY689" s="17">
        <v>0.11231452082066964</v>
      </c>
      <c r="AZ689" s="17">
        <v>-0.60821499886608077</v>
      </c>
      <c r="BA689" s="17">
        <v>1.1210355116865938</v>
      </c>
      <c r="BB689" s="17">
        <v>-0.24853603745694358</v>
      </c>
      <c r="BC689" s="17">
        <v>0.42802321694412293</v>
      </c>
      <c r="BD689" s="17">
        <v>-8.2268715177507286</v>
      </c>
      <c r="BE689" s="17">
        <v>15.278153569032792</v>
      </c>
      <c r="BF689" s="17">
        <v>-1</v>
      </c>
      <c r="BG689" s="22">
        <v>4655.4756253895603</v>
      </c>
    </row>
    <row r="690" spans="1:59" x14ac:dyDescent="0.25">
      <c r="A690">
        <v>1989</v>
      </c>
      <c r="B690" t="s">
        <v>294</v>
      </c>
      <c r="C690" s="49">
        <v>0</v>
      </c>
      <c r="D690" s="22">
        <v>1554.9854589843749</v>
      </c>
      <c r="E690" s="17">
        <v>77.529124929199753</v>
      </c>
      <c r="F690" s="17">
        <v>24.555705648270724</v>
      </c>
      <c r="G690" s="17">
        <v>0.52482044526203553</v>
      </c>
      <c r="H690" s="17">
        <v>4.802139196604716</v>
      </c>
      <c r="I690" s="17">
        <v>63.154043018621486</v>
      </c>
      <c r="J690" s="17">
        <v>9.3566360495605831</v>
      </c>
      <c r="K690" s="17">
        <v>-1</v>
      </c>
      <c r="L690" s="17">
        <v>-1</v>
      </c>
      <c r="M690" s="17">
        <v>-1</v>
      </c>
      <c r="N690" s="17">
        <v>0.16666666666666666</v>
      </c>
      <c r="O690" s="17">
        <v>-1</v>
      </c>
      <c r="P690" s="17">
        <v>-1</v>
      </c>
      <c r="Q690" s="17">
        <v>3.6009564698847134</v>
      </c>
      <c r="R690" s="17">
        <v>-1</v>
      </c>
      <c r="S690" s="17">
        <v>0.67277102592925375</v>
      </c>
      <c r="T690" s="17">
        <v>7.0750368592068846E-2</v>
      </c>
      <c r="U690" s="17">
        <v>0.36300301552162206</v>
      </c>
      <c r="V690" s="17">
        <v>0.37561034191777565</v>
      </c>
      <c r="W690" s="17">
        <v>1.6703416370977631</v>
      </c>
      <c r="X690" s="17">
        <v>1.8652221207141</v>
      </c>
      <c r="Y690" s="17">
        <v>0</v>
      </c>
      <c r="Z690" s="17">
        <v>37.484554990932551</v>
      </c>
      <c r="AA690" s="17">
        <v>0.79115303147121097</v>
      </c>
      <c r="AB690" s="17">
        <v>1.6483179138785504</v>
      </c>
      <c r="AC690" s="17">
        <v>24.415210874012274</v>
      </c>
      <c r="AD690" s="17">
        <v>0.45375376940202761</v>
      </c>
      <c r="AE690" s="17">
        <v>4.5375376940202758E-2</v>
      </c>
      <c r="AF690" s="17">
        <v>58.571948138900929</v>
      </c>
      <c r="AG690" s="17">
        <v>22.41746002979788</v>
      </c>
      <c r="AH690" s="17">
        <v>-1</v>
      </c>
      <c r="AI690" s="17">
        <v>-1</v>
      </c>
      <c r="AJ690" s="17">
        <v>-1</v>
      </c>
      <c r="AK690" s="17">
        <v>-1</v>
      </c>
      <c r="AL690" s="17">
        <v>-1</v>
      </c>
      <c r="AM690" s="17">
        <v>-1</v>
      </c>
      <c r="AN690" s="17">
        <v>-1</v>
      </c>
      <c r="AO690" s="17">
        <v>-1</v>
      </c>
      <c r="AP690" s="17">
        <v>-1</v>
      </c>
      <c r="AQ690" s="17">
        <v>-1</v>
      </c>
      <c r="AR690" s="17">
        <v>0.2268768847010138</v>
      </c>
      <c r="AS690" s="17">
        <v>2.7225226164121654</v>
      </c>
      <c r="AT690" s="17">
        <v>7.5392794013358149</v>
      </c>
      <c r="AU690" s="17">
        <v>-1</v>
      </c>
      <c r="AV690" s="17">
        <v>-1</v>
      </c>
      <c r="AW690" s="17">
        <v>-1</v>
      </c>
      <c r="AX690" s="17">
        <v>-1</v>
      </c>
      <c r="AY690" s="17">
        <v>4.5375376940202758E-2</v>
      </c>
      <c r="AZ690" s="17">
        <v>-2.6498817872176783E-2</v>
      </c>
      <c r="BA690" s="17">
        <v>0.53931933069268978</v>
      </c>
      <c r="BB690" s="17">
        <v>-2.0942948263356062E-2</v>
      </c>
      <c r="BC690" s="17">
        <v>0.20043012775053548</v>
      </c>
      <c r="BD690" s="17">
        <v>-0.31983124555813047</v>
      </c>
      <c r="BE690" s="17">
        <v>7.3711132968401856</v>
      </c>
      <c r="BF690" s="17">
        <v>-1</v>
      </c>
      <c r="BG690" s="22">
        <v>142.66710358040766</v>
      </c>
    </row>
    <row r="691" spans="1:59" x14ac:dyDescent="0.25">
      <c r="A691">
        <v>1991</v>
      </c>
      <c r="B691" t="s">
        <v>460</v>
      </c>
      <c r="C691" s="49">
        <v>0</v>
      </c>
      <c r="D691" s="22">
        <v>1534.6268457031249</v>
      </c>
      <c r="E691" s="17">
        <v>98.970216239915374</v>
      </c>
      <c r="F691" s="17">
        <v>60.507823088648344</v>
      </c>
      <c r="G691" s="17">
        <v>0.78640700464738322</v>
      </c>
      <c r="H691" s="17">
        <v>6.7836892423373323</v>
      </c>
      <c r="I691" s="17">
        <v>82.300312267005097</v>
      </c>
      <c r="J691" s="17">
        <v>14.515119167341567</v>
      </c>
      <c r="K691" s="17">
        <v>-1</v>
      </c>
      <c r="L691" s="17">
        <v>-1</v>
      </c>
      <c r="M691" s="17">
        <v>-1</v>
      </c>
      <c r="N691" s="17">
        <v>0.16666666666666666</v>
      </c>
      <c r="O691" s="17">
        <v>-1</v>
      </c>
      <c r="P691" s="17">
        <v>-1</v>
      </c>
      <c r="Q691" s="17">
        <v>4.8374603230247741</v>
      </c>
      <c r="R691" s="17">
        <v>-1</v>
      </c>
      <c r="S691" s="17">
        <v>1.3011372430071391</v>
      </c>
      <c r="T691" s="17">
        <v>0.13679515747592591</v>
      </c>
      <c r="U691" s="17">
        <v>0.74431278192829076</v>
      </c>
      <c r="V691" s="17">
        <v>0.92554310776355175</v>
      </c>
      <c r="W691" s="17">
        <v>3.1022854691107793</v>
      </c>
      <c r="X691" s="17">
        <v>3.9954438640172119</v>
      </c>
      <c r="Y691" s="17">
        <v>0</v>
      </c>
      <c r="Z691" s="17">
        <v>49.869288407038965</v>
      </c>
      <c r="AA691" s="17">
        <v>1.4802194496350785</v>
      </c>
      <c r="AB691" s="17">
        <v>2.7476876011396021</v>
      </c>
      <c r="AC691" s="17">
        <v>37.055058084168174</v>
      </c>
      <c r="AD691" s="17">
        <v>0.93039097741036347</v>
      </c>
      <c r="AE691" s="17">
        <v>9.3039097741036345E-2</v>
      </c>
      <c r="AF691" s="17">
        <v>77.391545644263758</v>
      </c>
      <c r="AG691" s="17">
        <v>55.238962586089606</v>
      </c>
      <c r="AH691" s="17">
        <v>-1</v>
      </c>
      <c r="AI691" s="17">
        <v>-1</v>
      </c>
      <c r="AJ691" s="17">
        <v>-1</v>
      </c>
      <c r="AK691" s="17">
        <v>-1</v>
      </c>
      <c r="AL691" s="17">
        <v>-1</v>
      </c>
      <c r="AM691" s="17">
        <v>-1</v>
      </c>
      <c r="AN691" s="17">
        <v>-1</v>
      </c>
      <c r="AO691" s="17">
        <v>-1</v>
      </c>
      <c r="AP691" s="17">
        <v>-1</v>
      </c>
      <c r="AQ691" s="17">
        <v>-1</v>
      </c>
      <c r="AR691" s="17">
        <v>0.46519548870518174</v>
      </c>
      <c r="AS691" s="17">
        <v>5.5823458644621811</v>
      </c>
      <c r="AT691" s="17">
        <v>11.257049623800835</v>
      </c>
      <c r="AU691" s="17">
        <v>-1</v>
      </c>
      <c r="AV691" s="17">
        <v>-1</v>
      </c>
      <c r="AW691" s="17">
        <v>-1</v>
      </c>
      <c r="AX691" s="17">
        <v>-1</v>
      </c>
      <c r="AY691" s="17">
        <v>9.3039097741036345E-2</v>
      </c>
      <c r="AZ691" s="17">
        <v>-0.44070724703482406</v>
      </c>
      <c r="BA691" s="17">
        <v>0.95352775985533711</v>
      </c>
      <c r="BB691" s="17">
        <v>-0.18299959898619034</v>
      </c>
      <c r="BC691" s="17">
        <v>0.36248677847336974</v>
      </c>
      <c r="BD691" s="17">
        <v>-5.9500042362334717</v>
      </c>
      <c r="BE691" s="17">
        <v>13.001286287515534</v>
      </c>
      <c r="BF691" s="17">
        <v>-1</v>
      </c>
      <c r="BG691" s="22">
        <v>1328.7993964881309</v>
      </c>
    </row>
    <row r="692" spans="1:59" x14ac:dyDescent="0.25">
      <c r="A692">
        <v>1994</v>
      </c>
      <c r="B692" t="s">
        <v>699</v>
      </c>
      <c r="C692" s="49">
        <v>0</v>
      </c>
      <c r="D692" s="22">
        <v>1446.744619140625</v>
      </c>
      <c r="E692" s="17">
        <v>-1.9659968929957046</v>
      </c>
      <c r="F692" s="17">
        <v>-108.74058577045685</v>
      </c>
      <c r="G692" s="17">
        <v>-0.44503948882604588</v>
      </c>
      <c r="H692" s="17">
        <v>-2.5446679224697526</v>
      </c>
      <c r="I692" s="17">
        <v>-7.8327824318229062</v>
      </c>
      <c r="J692" s="17">
        <v>-9.7689876382968883</v>
      </c>
      <c r="K692" s="17">
        <v>-1</v>
      </c>
      <c r="L692" s="17">
        <v>-1</v>
      </c>
      <c r="M692" s="17">
        <v>-1</v>
      </c>
      <c r="N692" s="17">
        <v>0.16666666666666666</v>
      </c>
      <c r="O692" s="17">
        <v>-1</v>
      </c>
      <c r="P692" s="17">
        <v>-1</v>
      </c>
      <c r="Q692" s="17">
        <v>-0.98351280989759626</v>
      </c>
      <c r="R692" s="17">
        <v>-1</v>
      </c>
      <c r="S692" s="17">
        <v>-1.6569634195648548</v>
      </c>
      <c r="T692" s="17">
        <v>-0.17411769628201165</v>
      </c>
      <c r="U692" s="17">
        <v>-1.0507434161883091</v>
      </c>
      <c r="V692" s="17">
        <v>-1.6633237580959865</v>
      </c>
      <c r="W692" s="17">
        <v>-3.638742108631444</v>
      </c>
      <c r="X692" s="17">
        <v>-6.0328010973269626</v>
      </c>
      <c r="Y692" s="17">
        <v>0</v>
      </c>
      <c r="Z692" s="17">
        <v>-8.4331586823802134</v>
      </c>
      <c r="AA692" s="17">
        <v>-1.7636338523542581</v>
      </c>
      <c r="AB692" s="17">
        <v>-2.4277118902932648</v>
      </c>
      <c r="AC692" s="17">
        <v>-22.448364268877398</v>
      </c>
      <c r="AD692" s="17">
        <v>-1.3134292702353867</v>
      </c>
      <c r="AE692" s="17">
        <v>-0.13134292702353864</v>
      </c>
      <c r="AF692" s="17">
        <v>-11.203707150893678</v>
      </c>
      <c r="AG692" s="17">
        <v>-99.271744418295427</v>
      </c>
      <c r="AH692" s="17">
        <v>-1</v>
      </c>
      <c r="AI692" s="17">
        <v>-1</v>
      </c>
      <c r="AJ692" s="17">
        <v>-1</v>
      </c>
      <c r="AK692" s="17">
        <v>-1</v>
      </c>
      <c r="AL692" s="17">
        <v>-1</v>
      </c>
      <c r="AM692" s="17">
        <v>-1</v>
      </c>
      <c r="AN692" s="17">
        <v>-1</v>
      </c>
      <c r="AO692" s="17">
        <v>-1</v>
      </c>
      <c r="AP692" s="17">
        <v>-1</v>
      </c>
      <c r="AQ692" s="17">
        <v>-1</v>
      </c>
      <c r="AR692" s="17">
        <v>-0.65671463511769335</v>
      </c>
      <c r="AS692" s="17">
        <v>-7.8805756214123184</v>
      </c>
      <c r="AT692" s="17">
        <v>-6.244748307836014</v>
      </c>
      <c r="AU692" s="17">
        <v>-1</v>
      </c>
      <c r="AV692" s="17">
        <v>-1</v>
      </c>
      <c r="AW692" s="17">
        <v>-1</v>
      </c>
      <c r="AX692" s="17">
        <v>-1</v>
      </c>
      <c r="AY692" s="17">
        <v>-0.13134292702353864</v>
      </c>
      <c r="AZ692" s="17">
        <v>1.5092228979160784</v>
      </c>
      <c r="BA692" s="17">
        <v>-0.99640238509556611</v>
      </c>
      <c r="BB692" s="17">
        <v>0.57989928521336487</v>
      </c>
      <c r="BC692" s="17">
        <v>-0.40041210572618519</v>
      </c>
      <c r="BD692" s="17">
        <v>20.554632711884551</v>
      </c>
      <c r="BE692" s="17">
        <v>-13.503350660602518</v>
      </c>
      <c r="BF692" s="17">
        <v>-1</v>
      </c>
      <c r="BG692" s="22">
        <v>-7.112552478388352</v>
      </c>
    </row>
    <row r="693" spans="1:59" x14ac:dyDescent="0.25">
      <c r="A693">
        <v>1997</v>
      </c>
      <c r="B693" t="s">
        <v>700</v>
      </c>
      <c r="C693" s="49">
        <v>0</v>
      </c>
      <c r="D693" s="22">
        <v>1570.6505078125001</v>
      </c>
      <c r="E693" s="17">
        <v>77.683886988887949</v>
      </c>
      <c r="F693" s="17">
        <v>24.815208472291822</v>
      </c>
      <c r="G693" s="17">
        <v>0.52670858025155409</v>
      </c>
      <c r="H693" s="17">
        <v>4.816442049104559</v>
      </c>
      <c r="I693" s="17">
        <v>63.292241024557121</v>
      </c>
      <c r="J693" s="17">
        <v>9.3938700438850979</v>
      </c>
      <c r="K693" s="17">
        <v>-1</v>
      </c>
      <c r="L693" s="17">
        <v>-1</v>
      </c>
      <c r="M693" s="17">
        <v>-1</v>
      </c>
      <c r="N693" s="17">
        <v>0.16666666666666666</v>
      </c>
      <c r="O693" s="17">
        <v>-1</v>
      </c>
      <c r="P693" s="17">
        <v>-1</v>
      </c>
      <c r="Q693" s="17">
        <v>3.6098815698412028</v>
      </c>
      <c r="R693" s="17">
        <v>-1</v>
      </c>
      <c r="S693" s="17">
        <v>0.67730658098026253</v>
      </c>
      <c r="T693" s="17">
        <v>7.1227080687139774E-2</v>
      </c>
      <c r="U693" s="17">
        <v>0.3657553140857735</v>
      </c>
      <c r="V693" s="17">
        <v>0.37957976335714927</v>
      </c>
      <c r="W693" s="17">
        <v>1.6806774252154788</v>
      </c>
      <c r="X693" s="17">
        <v>1.8805980873479169</v>
      </c>
      <c r="Y693" s="17">
        <v>0</v>
      </c>
      <c r="Z693" s="17">
        <v>37.573948148416477</v>
      </c>
      <c r="AA693" s="17">
        <v>0.79612672131710582</v>
      </c>
      <c r="AB693" s="17">
        <v>1.6562531777461253</v>
      </c>
      <c r="AC693" s="17">
        <v>24.506445445986241</v>
      </c>
      <c r="AD693" s="17">
        <v>0.45719414260721691</v>
      </c>
      <c r="AE693" s="17">
        <v>4.5719414260721687E-2</v>
      </c>
      <c r="AF693" s="17">
        <v>58.707788224194402</v>
      </c>
      <c r="AG693" s="17">
        <v>22.654366037242315</v>
      </c>
      <c r="AH693" s="17">
        <v>-1</v>
      </c>
      <c r="AI693" s="17">
        <v>-1</v>
      </c>
      <c r="AJ693" s="17">
        <v>-1</v>
      </c>
      <c r="AK693" s="17">
        <v>-1</v>
      </c>
      <c r="AL693" s="17">
        <v>-1</v>
      </c>
      <c r="AM693" s="17">
        <v>-1</v>
      </c>
      <c r="AN693" s="17">
        <v>-1</v>
      </c>
      <c r="AO693" s="17">
        <v>-1</v>
      </c>
      <c r="AP693" s="17">
        <v>-1</v>
      </c>
      <c r="AQ693" s="17">
        <v>-1</v>
      </c>
      <c r="AR693" s="17">
        <v>0.22859707130360846</v>
      </c>
      <c r="AS693" s="17">
        <v>2.7431648556433013</v>
      </c>
      <c r="AT693" s="17">
        <v>7.5661143123362908</v>
      </c>
      <c r="AU693" s="17">
        <v>-1</v>
      </c>
      <c r="AV693" s="17">
        <v>-1</v>
      </c>
      <c r="AW693" s="17">
        <v>-1</v>
      </c>
      <c r="AX693" s="17">
        <v>-1</v>
      </c>
      <c r="AY693" s="17">
        <v>4.5719414260721687E-2</v>
      </c>
      <c r="AZ693" s="17">
        <v>-2.9488579387039082E-2</v>
      </c>
      <c r="BA693" s="17">
        <v>0.54230909220755197</v>
      </c>
      <c r="BB693" s="17">
        <v>-2.2112675153120417E-2</v>
      </c>
      <c r="BC693" s="17">
        <v>0.20159985464029986</v>
      </c>
      <c r="BD693" s="17">
        <v>-0.36046990316238769</v>
      </c>
      <c r="BE693" s="17">
        <v>7.4117519544444432</v>
      </c>
      <c r="BF693" s="17">
        <v>-1</v>
      </c>
      <c r="BG693" s="22">
        <v>217.89001208291529</v>
      </c>
    </row>
    <row r="694" spans="1:59" x14ac:dyDescent="0.25">
      <c r="A694">
        <v>2001</v>
      </c>
      <c r="B694" t="s">
        <v>701</v>
      </c>
      <c r="C694" s="49">
        <v>0</v>
      </c>
      <c r="D694" s="22">
        <v>1498.9866796875001</v>
      </c>
      <c r="E694" s="17">
        <v>50.428853944265711</v>
      </c>
      <c r="F694" s="17">
        <v>-20.885643907918812</v>
      </c>
      <c r="G694" s="17">
        <v>0.19419050937735599</v>
      </c>
      <c r="H694" s="17">
        <v>2.2975771651597787</v>
      </c>
      <c r="I694" s="17">
        <v>38.954291361279779</v>
      </c>
      <c r="J694" s="17">
        <v>2.8366185589767006</v>
      </c>
      <c r="K694" s="17">
        <v>-1</v>
      </c>
      <c r="L694" s="17">
        <v>-1</v>
      </c>
      <c r="M694" s="17">
        <v>-1</v>
      </c>
      <c r="N694" s="17">
        <v>0.16666666666666666</v>
      </c>
      <c r="O694" s="17">
        <v>-1</v>
      </c>
      <c r="P694" s="17">
        <v>-1</v>
      </c>
      <c r="Q694" s="17">
        <v>2.0380887497484901</v>
      </c>
      <c r="R694" s="17">
        <v>-1</v>
      </c>
      <c r="S694" s="17">
        <v>-0.12144669899028152</v>
      </c>
      <c r="T694" s="17">
        <v>-1.2726337418729219E-2</v>
      </c>
      <c r="U694" s="17">
        <v>-0.1189499713423532</v>
      </c>
      <c r="V694" s="17">
        <v>-0.31947214068265839</v>
      </c>
      <c r="W694" s="17">
        <v>-0.13955065431575564</v>
      </c>
      <c r="X694" s="17">
        <v>-0.82725214120284751</v>
      </c>
      <c r="Y694" s="17">
        <v>0</v>
      </c>
      <c r="Z694" s="17">
        <v>21.830984620430289</v>
      </c>
      <c r="AA694" s="17">
        <v>-7.9786156662651486E-2</v>
      </c>
      <c r="AB694" s="17">
        <v>0.25877966670421404</v>
      </c>
      <c r="AC694" s="17">
        <v>8.4391917600880539</v>
      </c>
      <c r="AD694" s="17">
        <v>-0.14868746417794146</v>
      </c>
      <c r="AE694" s="17">
        <v>-1.486874641779415E-2</v>
      </c>
      <c r="AF694" s="17">
        <v>34.785090239189906</v>
      </c>
      <c r="AG694" s="17">
        <v>-19.066977516703279</v>
      </c>
      <c r="AH694" s="17">
        <v>-1</v>
      </c>
      <c r="AI694" s="17">
        <v>-1</v>
      </c>
      <c r="AJ694" s="17">
        <v>-1</v>
      </c>
      <c r="AK694" s="17">
        <v>-1</v>
      </c>
      <c r="AL694" s="17">
        <v>-1</v>
      </c>
      <c r="AM694" s="17">
        <v>-1</v>
      </c>
      <c r="AN694" s="17">
        <v>-1</v>
      </c>
      <c r="AO694" s="17">
        <v>-1</v>
      </c>
      <c r="AP694" s="17">
        <v>-1</v>
      </c>
      <c r="AQ694" s="17">
        <v>-1</v>
      </c>
      <c r="AR694" s="17">
        <v>-7.4343732088970729E-2</v>
      </c>
      <c r="AS694" s="17">
        <v>-0.89212478506764903</v>
      </c>
      <c r="AT694" s="17">
        <v>2.8402377794120564</v>
      </c>
      <c r="AU694" s="17">
        <v>-1</v>
      </c>
      <c r="AV694" s="17">
        <v>-1</v>
      </c>
      <c r="AW694" s="17">
        <v>-1</v>
      </c>
      <c r="AX694" s="17">
        <v>-1</v>
      </c>
      <c r="AY694" s="17">
        <v>-1.486874641779415E-2</v>
      </c>
      <c r="AZ694" s="17">
        <v>0.49703613246598943</v>
      </c>
      <c r="BA694" s="17">
        <v>1.5784380354523425E-2</v>
      </c>
      <c r="BB694" s="17">
        <v>0.18388707115383349</v>
      </c>
      <c r="BC694" s="17">
        <v>-4.3998916666539434E-3</v>
      </c>
      <c r="BD694" s="17">
        <v>6.7963743397006589</v>
      </c>
      <c r="BE694" s="17">
        <v>0.25490771158138781</v>
      </c>
      <c r="BF694" s="17">
        <v>-1</v>
      </c>
      <c r="BG694" s="22">
        <v>92.106023468102876</v>
      </c>
    </row>
    <row r="695" spans="1:59" x14ac:dyDescent="0.25">
      <c r="A695">
        <v>2010</v>
      </c>
      <c r="B695" t="s">
        <v>702</v>
      </c>
      <c r="C695" s="49">
        <v>0</v>
      </c>
      <c r="D695" s="22">
        <v>1538.5001171875001</v>
      </c>
      <c r="E695" s="17">
        <v>103.98944396608786</v>
      </c>
      <c r="F695" s="17">
        <v>68.923992865471632</v>
      </c>
      <c r="G695" s="17">
        <v>0.84764281082133608</v>
      </c>
      <c r="H695" s="17">
        <v>7.2475579319580357</v>
      </c>
      <c r="I695" s="17">
        <v>86.782336249442181</v>
      </c>
      <c r="J695" s="17">
        <v>15.722688367740389</v>
      </c>
      <c r="K695" s="17">
        <v>-1</v>
      </c>
      <c r="L695" s="17">
        <v>-1</v>
      </c>
      <c r="M695" s="17">
        <v>-1</v>
      </c>
      <c r="N695" s="17">
        <v>0.16666666666666666</v>
      </c>
      <c r="O695" s="17">
        <v>-1</v>
      </c>
      <c r="P695" s="17">
        <v>-1</v>
      </c>
      <c r="Q695" s="17">
        <v>5.1269182770654806</v>
      </c>
      <c r="R695" s="17">
        <v>-1</v>
      </c>
      <c r="S695" s="17">
        <v>1.4482339132858209</v>
      </c>
      <c r="T695" s="17">
        <v>0.15225583672639825</v>
      </c>
      <c r="U695" s="17">
        <v>0.83357505519943753</v>
      </c>
      <c r="V695" s="17">
        <v>1.0542789890609912</v>
      </c>
      <c r="W695" s="17">
        <v>3.4374947212802076</v>
      </c>
      <c r="X695" s="17">
        <v>4.4941156844920824</v>
      </c>
      <c r="Y695" s="17">
        <v>0</v>
      </c>
      <c r="Z695" s="17">
        <v>52.768478398935962</v>
      </c>
      <c r="AA695" s="17">
        <v>1.6415256640017861</v>
      </c>
      <c r="AB695" s="17">
        <v>3.0050432896001293</v>
      </c>
      <c r="AC695" s="17">
        <v>40.013968647647367</v>
      </c>
      <c r="AD695" s="17">
        <v>1.0419688189992971</v>
      </c>
      <c r="AE695" s="17">
        <v>0.10419688189992969</v>
      </c>
      <c r="AF695" s="17">
        <v>81.797097778968549</v>
      </c>
      <c r="AG695" s="17">
        <v>62.922274655324124</v>
      </c>
      <c r="AH695" s="17">
        <v>-1</v>
      </c>
      <c r="AI695" s="17">
        <v>-1</v>
      </c>
      <c r="AJ695" s="17">
        <v>-1</v>
      </c>
      <c r="AK695" s="17">
        <v>-1</v>
      </c>
      <c r="AL695" s="17">
        <v>-1</v>
      </c>
      <c r="AM695" s="17">
        <v>-1</v>
      </c>
      <c r="AN695" s="17">
        <v>-1</v>
      </c>
      <c r="AO695" s="17">
        <v>-1</v>
      </c>
      <c r="AP695" s="17">
        <v>-1</v>
      </c>
      <c r="AQ695" s="17">
        <v>-1</v>
      </c>
      <c r="AR695" s="17">
        <v>0.52098440949964853</v>
      </c>
      <c r="AS695" s="17">
        <v>6.2518129139957814</v>
      </c>
      <c r="AT695" s="17">
        <v>12.127356788194517</v>
      </c>
      <c r="AU695" s="17">
        <v>-1</v>
      </c>
      <c r="AV695" s="17">
        <v>-1</v>
      </c>
      <c r="AW695" s="17">
        <v>-1</v>
      </c>
      <c r="AX695" s="17">
        <v>-1</v>
      </c>
      <c r="AY695" s="17">
        <v>0.10419688189992969</v>
      </c>
      <c r="AZ695" s="17">
        <v>-0.5376708951038236</v>
      </c>
      <c r="BA695" s="17">
        <v>1.0504914079243366</v>
      </c>
      <c r="BB695" s="17">
        <v>-0.22093606512642772</v>
      </c>
      <c r="BC695" s="17">
        <v>0.40042324461360707</v>
      </c>
      <c r="BD695" s="17">
        <v>-7.2679931374710733</v>
      </c>
      <c r="BE695" s="17">
        <v>14.319275188753137</v>
      </c>
      <c r="BF695" s="17">
        <v>-1</v>
      </c>
      <c r="BG695" s="22">
        <v>913.36216792865969</v>
      </c>
    </row>
    <row r="696" spans="1:59" x14ac:dyDescent="0.25">
      <c r="A696">
        <v>2013</v>
      </c>
      <c r="B696" t="s">
        <v>703</v>
      </c>
      <c r="C696" s="49">
        <v>0</v>
      </c>
      <c r="D696" s="22">
        <v>1573.436767578125</v>
      </c>
      <c r="E696" s="17">
        <v>106.90619902447223</v>
      </c>
      <c r="F696" s="17">
        <v>73.814766328641511</v>
      </c>
      <c r="G696" s="17">
        <v>0.88322793609484562</v>
      </c>
      <c r="H696" s="17">
        <v>7.5171195897848397</v>
      </c>
      <c r="I696" s="17">
        <v>89.386913454498085</v>
      </c>
      <c r="J696" s="17">
        <v>16.424426516668397</v>
      </c>
      <c r="K696" s="17">
        <v>-1</v>
      </c>
      <c r="L696" s="17">
        <v>-1</v>
      </c>
      <c r="M696" s="17">
        <v>-1</v>
      </c>
      <c r="N696" s="17">
        <v>0.16666666666666666</v>
      </c>
      <c r="O696" s="17">
        <v>-1</v>
      </c>
      <c r="P696" s="17">
        <v>-1</v>
      </c>
      <c r="Q696" s="17">
        <v>5.2951270130898251</v>
      </c>
      <c r="R696" s="17">
        <v>-1</v>
      </c>
      <c r="S696" s="17">
        <v>1.533714186450079</v>
      </c>
      <c r="T696" s="17">
        <v>0.16124028948886765</v>
      </c>
      <c r="U696" s="17">
        <v>0.8854468174087694</v>
      </c>
      <c r="V696" s="17">
        <v>1.1290895084187595</v>
      </c>
      <c r="W696" s="17">
        <v>3.6322902825144858</v>
      </c>
      <c r="X696" s="17">
        <v>4.7839020090414524</v>
      </c>
      <c r="Y696" s="17">
        <v>0</v>
      </c>
      <c r="Z696" s="17">
        <v>54.453244967702773</v>
      </c>
      <c r="AA696" s="17">
        <v>1.7352633348887994</v>
      </c>
      <c r="AB696" s="17">
        <v>3.1545968757438789</v>
      </c>
      <c r="AC696" s="17">
        <v>41.733439814164093</v>
      </c>
      <c r="AD696" s="17">
        <v>1.1068085217609618</v>
      </c>
      <c r="AE696" s="17">
        <v>0.11068085217609618</v>
      </c>
      <c r="AF696" s="17">
        <v>84.357235946613571</v>
      </c>
      <c r="AG696" s="17">
        <v>67.387172557092541</v>
      </c>
      <c r="AH696" s="17">
        <v>-1</v>
      </c>
      <c r="AI696" s="17">
        <v>-1</v>
      </c>
      <c r="AJ696" s="17">
        <v>-1</v>
      </c>
      <c r="AK696" s="17">
        <v>-1</v>
      </c>
      <c r="AL696" s="17">
        <v>-1</v>
      </c>
      <c r="AM696" s="17">
        <v>-1</v>
      </c>
      <c r="AN696" s="17">
        <v>-1</v>
      </c>
      <c r="AO696" s="17">
        <v>-1</v>
      </c>
      <c r="AP696" s="17">
        <v>-1</v>
      </c>
      <c r="AQ696" s="17">
        <v>-1</v>
      </c>
      <c r="AR696" s="17">
        <v>0.55340426088048089</v>
      </c>
      <c r="AS696" s="17">
        <v>6.6408511305657703</v>
      </c>
      <c r="AT696" s="17">
        <v>12.633106469735502</v>
      </c>
      <c r="AU696" s="17">
        <v>-1</v>
      </c>
      <c r="AV696" s="17">
        <v>-1</v>
      </c>
      <c r="AW696" s="17">
        <v>-1</v>
      </c>
      <c r="AX696" s="17">
        <v>-1</v>
      </c>
      <c r="AY696" s="17">
        <v>0.11068085217609618</v>
      </c>
      <c r="AZ696" s="17">
        <v>-0.59401805176099409</v>
      </c>
      <c r="BA696" s="17">
        <v>1.1068385645815073</v>
      </c>
      <c r="BB696" s="17">
        <v>-0.24298156406539373</v>
      </c>
      <c r="BC696" s="17">
        <v>0.42246874355257313</v>
      </c>
      <c r="BD696" s="17">
        <v>-8.0338979746900723</v>
      </c>
      <c r="BE696" s="17">
        <v>15.085180025972134</v>
      </c>
      <c r="BF696" s="17">
        <v>-1</v>
      </c>
      <c r="BG696" s="22">
        <v>1689.7269072226236</v>
      </c>
    </row>
    <row r="697" spans="1:59" x14ac:dyDescent="0.25">
      <c r="A697">
        <v>2016</v>
      </c>
      <c r="B697" t="s">
        <v>704</v>
      </c>
      <c r="C697" s="49">
        <v>0</v>
      </c>
      <c r="D697" s="22">
        <v>1568.5069531250001</v>
      </c>
      <c r="E697" s="17">
        <v>80.668357553970623</v>
      </c>
      <c r="F697" s="17">
        <v>29.819526335514478</v>
      </c>
      <c r="G697" s="17">
        <v>0.56311985127285014</v>
      </c>
      <c r="H697" s="17">
        <v>5.0922618615863815</v>
      </c>
      <c r="I697" s="17">
        <v>65.957286202289779</v>
      </c>
      <c r="J697" s="17">
        <v>10.111899774853088</v>
      </c>
      <c r="K697" s="17">
        <v>-1</v>
      </c>
      <c r="L697" s="17">
        <v>-1</v>
      </c>
      <c r="M697" s="17">
        <v>-1</v>
      </c>
      <c r="N697" s="17">
        <v>0.16666666666666666</v>
      </c>
      <c r="O697" s="17">
        <v>-1</v>
      </c>
      <c r="P697" s="17">
        <v>-1</v>
      </c>
      <c r="Q697" s="17">
        <v>3.7819954468742951</v>
      </c>
      <c r="R697" s="17">
        <v>-1</v>
      </c>
      <c r="S697" s="17">
        <v>0.76477136772010812</v>
      </c>
      <c r="T697" s="17">
        <v>8.0420116878467465E-2</v>
      </c>
      <c r="U697" s="17">
        <v>0.41883133328310368</v>
      </c>
      <c r="V697" s="17">
        <v>0.45612708684254322</v>
      </c>
      <c r="W697" s="17">
        <v>1.8799953682979149</v>
      </c>
      <c r="X697" s="17">
        <v>2.1771121032557681</v>
      </c>
      <c r="Y697" s="17">
        <v>0</v>
      </c>
      <c r="Z697" s="17">
        <v>39.297828327887231</v>
      </c>
      <c r="AA697" s="17">
        <v>0.89204060986853562</v>
      </c>
      <c r="AB697" s="17">
        <v>1.8092788061634151</v>
      </c>
      <c r="AC697" s="17">
        <v>26.265835926591098</v>
      </c>
      <c r="AD697" s="17">
        <v>0.52353916660387956</v>
      </c>
      <c r="AE697" s="17">
        <v>5.235391666038796E-2</v>
      </c>
      <c r="AF697" s="17">
        <v>61.327362665976118</v>
      </c>
      <c r="AG697" s="17">
        <v>27.222921194324428</v>
      </c>
      <c r="AH697" s="17">
        <v>-1</v>
      </c>
      <c r="AI697" s="17">
        <v>-1</v>
      </c>
      <c r="AJ697" s="17">
        <v>-1</v>
      </c>
      <c r="AK697" s="17">
        <v>-1</v>
      </c>
      <c r="AL697" s="17">
        <v>-1</v>
      </c>
      <c r="AM697" s="17">
        <v>-1</v>
      </c>
      <c r="AN697" s="17">
        <v>-1</v>
      </c>
      <c r="AO697" s="17">
        <v>-1</v>
      </c>
      <c r="AP697" s="17">
        <v>-1</v>
      </c>
      <c r="AQ697" s="17">
        <v>-1</v>
      </c>
      <c r="AR697" s="17">
        <v>0.26176958330193978</v>
      </c>
      <c r="AS697" s="17">
        <v>3.1412349996232773</v>
      </c>
      <c r="AT697" s="17">
        <v>8.0836054995102611</v>
      </c>
      <c r="AU697" s="17">
        <v>-1</v>
      </c>
      <c r="AV697" s="17">
        <v>-1</v>
      </c>
      <c r="AW697" s="17">
        <v>-1</v>
      </c>
      <c r="AX697" s="17">
        <v>-1</v>
      </c>
      <c r="AY697" s="17">
        <v>5.235391666038796E-2</v>
      </c>
      <c r="AZ697" s="17">
        <v>-8.7143893975771713E-2</v>
      </c>
      <c r="BA697" s="17">
        <v>0.59996440679628471</v>
      </c>
      <c r="BB697" s="17">
        <v>-4.4669983311985781E-2</v>
      </c>
      <c r="BC697" s="17">
        <v>0.2241571627991652</v>
      </c>
      <c r="BD697" s="17">
        <v>-1.1441560189244315</v>
      </c>
      <c r="BE697" s="17">
        <v>8.1954380702064888</v>
      </c>
      <c r="BF697" s="17">
        <v>-1</v>
      </c>
      <c r="BG697" s="22">
        <v>4008.1368849073669</v>
      </c>
    </row>
    <row r="698" spans="1:59" x14ac:dyDescent="0.25">
      <c r="A698">
        <v>2022</v>
      </c>
      <c r="B698" t="s">
        <v>281</v>
      </c>
      <c r="C698" s="49">
        <v>0</v>
      </c>
      <c r="D698" s="22">
        <v>1541.1888085937499</v>
      </c>
      <c r="E698" s="17">
        <v>113.94675818727228</v>
      </c>
      <c r="F698" s="17">
        <v>85.620275954936048</v>
      </c>
      <c r="G698" s="17">
        <v>0.9691244802985175</v>
      </c>
      <c r="H698" s="17">
        <v>8.1677963733894678</v>
      </c>
      <c r="I698" s="17">
        <v>95.673927461232637</v>
      </c>
      <c r="J698" s="17">
        <v>18.118305109634012</v>
      </c>
      <c r="K698" s="17">
        <v>-1</v>
      </c>
      <c r="L698" s="17">
        <v>-1</v>
      </c>
      <c r="M698" s="17">
        <v>-1</v>
      </c>
      <c r="N698" s="17">
        <v>0.16666666666666666</v>
      </c>
      <c r="O698" s="17">
        <v>-1</v>
      </c>
      <c r="P698" s="17">
        <v>-1</v>
      </c>
      <c r="Q698" s="17">
        <v>5.7011547850396589</v>
      </c>
      <c r="R698" s="17">
        <v>-1</v>
      </c>
      <c r="S698" s="17">
        <v>1.7400492774736733</v>
      </c>
      <c r="T698" s="17">
        <v>0.18292725666758794</v>
      </c>
      <c r="U698" s="17">
        <v>1.0106565807941765</v>
      </c>
      <c r="V698" s="17">
        <v>1.3096695972486792</v>
      </c>
      <c r="W698" s="17">
        <v>4.1024942064190357</v>
      </c>
      <c r="X698" s="17">
        <v>5.4833977574744184</v>
      </c>
      <c r="Y698" s="17">
        <v>0</v>
      </c>
      <c r="Z698" s="17">
        <v>58.519989848735307</v>
      </c>
      <c r="AA698" s="17">
        <v>1.9615304037556169</v>
      </c>
      <c r="AB698" s="17">
        <v>3.5155942341704112</v>
      </c>
      <c r="AC698" s="17">
        <v>45.883955793142285</v>
      </c>
      <c r="AD698" s="17">
        <v>1.2633207259927206</v>
      </c>
      <c r="AE698" s="17">
        <v>0.12633207259927207</v>
      </c>
      <c r="AF698" s="17">
        <v>90.536981545214275</v>
      </c>
      <c r="AG698" s="17">
        <v>78.16468976509384</v>
      </c>
      <c r="AH698" s="17">
        <v>-1</v>
      </c>
      <c r="AI698" s="17">
        <v>-1</v>
      </c>
      <c r="AJ698" s="17">
        <v>-1</v>
      </c>
      <c r="AK698" s="17">
        <v>-1</v>
      </c>
      <c r="AL698" s="17">
        <v>-1</v>
      </c>
      <c r="AM698" s="17">
        <v>-1</v>
      </c>
      <c r="AN698" s="17">
        <v>-1</v>
      </c>
      <c r="AO698" s="17">
        <v>-1</v>
      </c>
      <c r="AP698" s="17">
        <v>-1</v>
      </c>
      <c r="AQ698" s="17">
        <v>-1</v>
      </c>
      <c r="AR698" s="17">
        <v>0.6316603629963603</v>
      </c>
      <c r="AS698" s="17">
        <v>7.5799243559563241</v>
      </c>
      <c r="AT698" s="17">
        <v>13.853901662743223</v>
      </c>
      <c r="AU698" s="17">
        <v>-1</v>
      </c>
      <c r="AV698" s="17">
        <v>-1</v>
      </c>
      <c r="AW698" s="17">
        <v>-1</v>
      </c>
      <c r="AX698" s="17">
        <v>-1</v>
      </c>
      <c r="AY698" s="17">
        <v>0.12633207259927207</v>
      </c>
      <c r="AZ698" s="17">
        <v>-0.73003066926207372</v>
      </c>
      <c r="BA698" s="17">
        <v>1.2428511820825869</v>
      </c>
      <c r="BB698" s="17">
        <v>-0.29619571350419183</v>
      </c>
      <c r="BC698" s="17">
        <v>0.47568289299137118</v>
      </c>
      <c r="BD698" s="17">
        <v>-9.8826642274524907</v>
      </c>
      <c r="BE698" s="17">
        <v>16.933946278734556</v>
      </c>
      <c r="BF698" s="17">
        <v>-1</v>
      </c>
      <c r="BG698" s="22">
        <v>382.5990259345337</v>
      </c>
    </row>
    <row r="699" spans="1:59" x14ac:dyDescent="0.25">
      <c r="A699">
        <v>2027</v>
      </c>
      <c r="B699" t="s">
        <v>705</v>
      </c>
      <c r="C699" s="49">
        <v>0</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25">
      <c r="A700">
        <v>2028</v>
      </c>
      <c r="B700" t="s">
        <v>706</v>
      </c>
      <c r="C700" s="49">
        <v>0</v>
      </c>
      <c r="D700" s="22">
        <v>1512.5973535156252</v>
      </c>
      <c r="E700" s="17">
        <v>32.877680695963527</v>
      </c>
      <c r="F700" s="17">
        <v>-50.31520197915458</v>
      </c>
      <c r="G700" s="17">
        <v>-1.9938098008640437E-2</v>
      </c>
      <c r="H700" s="17">
        <v>0.67552688568296126</v>
      </c>
      <c r="I700" s="17">
        <v>23.281605499945911</v>
      </c>
      <c r="J700" s="17">
        <v>-1.385994440827468</v>
      </c>
      <c r="K700" s="17">
        <v>-1</v>
      </c>
      <c r="L700" s="17">
        <v>-1</v>
      </c>
      <c r="M700" s="17">
        <v>-1</v>
      </c>
      <c r="N700" s="17">
        <v>0.16666666666666666</v>
      </c>
      <c r="O700" s="17">
        <v>-1</v>
      </c>
      <c r="P700" s="17">
        <v>-1</v>
      </c>
      <c r="Q700" s="17">
        <v>1.0259157668458736</v>
      </c>
      <c r="R700" s="17">
        <v>-1</v>
      </c>
      <c r="S700" s="17">
        <v>-0.63581251085557922</v>
      </c>
      <c r="T700" s="17">
        <v>-6.6789048828796369E-2</v>
      </c>
      <c r="U700" s="17">
        <v>-0.43108118119958644</v>
      </c>
      <c r="V700" s="17">
        <v>-0.76963417340780449</v>
      </c>
      <c r="W700" s="17">
        <v>-1.3117062089603913</v>
      </c>
      <c r="X700" s="17">
        <v>-2.5710015769103411</v>
      </c>
      <c r="Y700" s="17">
        <v>0</v>
      </c>
      <c r="Z700" s="17">
        <v>11.693133021827769</v>
      </c>
      <c r="AA700" s="17">
        <v>-0.64383972602256945</v>
      </c>
      <c r="AB700" s="17">
        <v>-0.64113851215300277</v>
      </c>
      <c r="AC700" s="17">
        <v>-1.9074899923768509</v>
      </c>
      <c r="AD700" s="17">
        <v>-0.53885147649948306</v>
      </c>
      <c r="AE700" s="17">
        <v>-5.3885147649948305E-2</v>
      </c>
      <c r="AF700" s="17">
        <v>19.379810186356895</v>
      </c>
      <c r="AG700" s="17">
        <v>-45.933887847297008</v>
      </c>
      <c r="AH700" s="17">
        <v>-1</v>
      </c>
      <c r="AI700" s="17">
        <v>-1</v>
      </c>
      <c r="AJ700" s="17">
        <v>-1</v>
      </c>
      <c r="AK700" s="17">
        <v>-1</v>
      </c>
      <c r="AL700" s="17">
        <v>-1</v>
      </c>
      <c r="AM700" s="17">
        <v>-1</v>
      </c>
      <c r="AN700" s="17">
        <v>-1</v>
      </c>
      <c r="AO700" s="17">
        <v>-1</v>
      </c>
      <c r="AP700" s="17">
        <v>-1</v>
      </c>
      <c r="AQ700" s="17">
        <v>-1</v>
      </c>
      <c r="AR700" s="17">
        <v>-0.26942573824974153</v>
      </c>
      <c r="AS700" s="17">
        <v>-3.2331088589968981</v>
      </c>
      <c r="AT700" s="17">
        <v>-0.20304151669596848</v>
      </c>
      <c r="AU700" s="17">
        <v>-1</v>
      </c>
      <c r="AV700" s="17">
        <v>-1</v>
      </c>
      <c r="AW700" s="17">
        <v>-1</v>
      </c>
      <c r="AX700" s="17">
        <v>-1</v>
      </c>
      <c r="AY700" s="17">
        <v>-5.3885147649948305E-2</v>
      </c>
      <c r="AZ700" s="17">
        <v>0.8360974141791766</v>
      </c>
      <c r="BA700" s="17">
        <v>-0.32327690135866388</v>
      </c>
      <c r="BB700" s="17">
        <v>0.31654283534315764</v>
      </c>
      <c r="BC700" s="17">
        <v>-0.13705565585597801</v>
      </c>
      <c r="BD700" s="17">
        <v>11.405101579618208</v>
      </c>
      <c r="BE700" s="17">
        <v>-4.3538195283361647</v>
      </c>
      <c r="BF700" s="17">
        <v>-1</v>
      </c>
      <c r="BG700" s="22">
        <v>1159.3673761450507</v>
      </c>
    </row>
    <row r="701" spans="1:59" x14ac:dyDescent="0.25">
      <c r="A701">
        <v>2035</v>
      </c>
      <c r="B701" t="s">
        <v>707</v>
      </c>
      <c r="C701" s="49">
        <v>0</v>
      </c>
      <c r="D701" s="22">
        <v>1558.19845703125</v>
      </c>
      <c r="E701" s="17">
        <v>104.4780281526071</v>
      </c>
      <c r="F701" s="17">
        <v>69.743243891396418</v>
      </c>
      <c r="G701" s="17">
        <v>0.85360365742515509</v>
      </c>
      <c r="H701" s="17">
        <v>7.2927120709480402</v>
      </c>
      <c r="I701" s="17">
        <v>87.218627679296986</v>
      </c>
      <c r="J701" s="17">
        <v>15.840236175417257</v>
      </c>
      <c r="K701" s="17">
        <v>-1</v>
      </c>
      <c r="L701" s="17">
        <v>-1</v>
      </c>
      <c r="M701" s="17">
        <v>-1</v>
      </c>
      <c r="N701" s="17">
        <v>0.16666666666666666</v>
      </c>
      <c r="O701" s="17">
        <v>-1</v>
      </c>
      <c r="P701" s="17">
        <v>-1</v>
      </c>
      <c r="Q701" s="17">
        <v>5.1550948386247519</v>
      </c>
      <c r="R701" s="17">
        <v>-1</v>
      </c>
      <c r="S701" s="17">
        <v>1.4625526712519199</v>
      </c>
      <c r="T701" s="17">
        <v>0.15376081793202032</v>
      </c>
      <c r="U701" s="17">
        <v>0.84226406824134981</v>
      </c>
      <c r="V701" s="17">
        <v>1.066810461883307</v>
      </c>
      <c r="W701" s="17">
        <v>3.4701248286831667</v>
      </c>
      <c r="X701" s="17">
        <v>4.5426576473275837</v>
      </c>
      <c r="Y701" s="17">
        <v>0</v>
      </c>
      <c r="Z701" s="17">
        <v>53.050692807413469</v>
      </c>
      <c r="AA701" s="17">
        <v>1.6572276145460694</v>
      </c>
      <c r="AB701" s="17">
        <v>3.0300949362980707</v>
      </c>
      <c r="AC701" s="17">
        <v>40.301996406001955</v>
      </c>
      <c r="AD701" s="17">
        <v>1.0528300853016874</v>
      </c>
      <c r="AE701" s="17">
        <v>0.10528300853016873</v>
      </c>
      <c r="AF701" s="17">
        <v>82.225945247808994</v>
      </c>
      <c r="AG701" s="17">
        <v>63.670187478156535</v>
      </c>
      <c r="AH701" s="17">
        <v>-1</v>
      </c>
      <c r="AI701" s="17">
        <v>-1</v>
      </c>
      <c r="AJ701" s="17">
        <v>-1</v>
      </c>
      <c r="AK701" s="17">
        <v>-1</v>
      </c>
      <c r="AL701" s="17">
        <v>-1</v>
      </c>
      <c r="AM701" s="17">
        <v>-1</v>
      </c>
      <c r="AN701" s="17">
        <v>-1</v>
      </c>
      <c r="AO701" s="17">
        <v>-1</v>
      </c>
      <c r="AP701" s="17">
        <v>-1</v>
      </c>
      <c r="AQ701" s="17">
        <v>-1</v>
      </c>
      <c r="AR701" s="17">
        <v>0.52641504265084371</v>
      </c>
      <c r="AS701" s="17">
        <v>6.3169805118101232</v>
      </c>
      <c r="AT701" s="17">
        <v>12.21207466535316</v>
      </c>
      <c r="AU701" s="17">
        <v>-1</v>
      </c>
      <c r="AV701" s="17">
        <v>-1</v>
      </c>
      <c r="AW701" s="17">
        <v>-1</v>
      </c>
      <c r="AX701" s="17">
        <v>-1</v>
      </c>
      <c r="AY701" s="17">
        <v>0.10528300853016873</v>
      </c>
      <c r="AZ701" s="17">
        <v>-0.54710957923977044</v>
      </c>
      <c r="BA701" s="17">
        <v>1.0599300920602837</v>
      </c>
      <c r="BB701" s="17">
        <v>-0.22462889566924044</v>
      </c>
      <c r="BC701" s="17">
        <v>0.40411607515641979</v>
      </c>
      <c r="BD701" s="17">
        <v>-7.3962894751316899</v>
      </c>
      <c r="BE701" s="17">
        <v>14.44757152641375</v>
      </c>
      <c r="BF701" s="17">
        <v>-1</v>
      </c>
      <c r="BG701" s="22">
        <v>1571.602074249764</v>
      </c>
    </row>
    <row r="702" spans="1:59" x14ac:dyDescent="0.25">
      <c r="A702">
        <v>2036</v>
      </c>
      <c r="B702" t="s">
        <v>708</v>
      </c>
      <c r="C702" s="49">
        <v>0</v>
      </c>
      <c r="D702" s="22">
        <v>1530.6470410156251</v>
      </c>
      <c r="E702" s="17">
        <v>46.793499532080027</v>
      </c>
      <c r="F702" s="17">
        <v>-26.981354563233044</v>
      </c>
      <c r="G702" s="17">
        <v>0.14983829618778136</v>
      </c>
      <c r="H702" s="17">
        <v>1.9616037486331379</v>
      </c>
      <c r="I702" s="17">
        <v>35.708025889977925</v>
      </c>
      <c r="J702" s="17">
        <v>1.9619935648170848</v>
      </c>
      <c r="K702" s="17">
        <v>-1</v>
      </c>
      <c r="L702" s="17">
        <v>-1</v>
      </c>
      <c r="M702" s="17">
        <v>-1</v>
      </c>
      <c r="N702" s="17">
        <v>0.16666666666666666</v>
      </c>
      <c r="O702" s="17">
        <v>-1</v>
      </c>
      <c r="P702" s="17">
        <v>-1</v>
      </c>
      <c r="Q702" s="17">
        <v>1.8284385191209667</v>
      </c>
      <c r="R702" s="17">
        <v>-1</v>
      </c>
      <c r="S702" s="17">
        <v>-0.2279867004584378</v>
      </c>
      <c r="T702" s="17">
        <v>-2.3924284910833257E-2</v>
      </c>
      <c r="U702" s="17">
        <v>-0.18360135133172878</v>
      </c>
      <c r="V702" s="17">
        <v>-0.41271368691513843</v>
      </c>
      <c r="W702" s="17">
        <v>-0.38233789178761757</v>
      </c>
      <c r="X702" s="17">
        <v>-1.1884329645679605</v>
      </c>
      <c r="Y702" s="17">
        <v>0</v>
      </c>
      <c r="Z702" s="17">
        <v>19.731143030488234</v>
      </c>
      <c r="AA702" s="17">
        <v>-0.19661792642938319</v>
      </c>
      <c r="AB702" s="17">
        <v>7.2380645064383908E-2</v>
      </c>
      <c r="AC702" s="17">
        <v>6.2960954195660364</v>
      </c>
      <c r="AD702" s="17">
        <v>-0.22950168916466093</v>
      </c>
      <c r="AE702" s="17">
        <v>-2.2950168916466097E-2</v>
      </c>
      <c r="AF702" s="17">
        <v>31.594212226721989</v>
      </c>
      <c r="AG702" s="17">
        <v>-24.631889880699749</v>
      </c>
      <c r="AH702" s="17">
        <v>-1</v>
      </c>
      <c r="AI702" s="17">
        <v>-1</v>
      </c>
      <c r="AJ702" s="17">
        <v>-1</v>
      </c>
      <c r="AK702" s="17">
        <v>-1</v>
      </c>
      <c r="AL702" s="17">
        <v>-1</v>
      </c>
      <c r="AM702" s="17">
        <v>-1</v>
      </c>
      <c r="AN702" s="17">
        <v>-1</v>
      </c>
      <c r="AO702" s="17">
        <v>-1</v>
      </c>
      <c r="AP702" s="17">
        <v>-1</v>
      </c>
      <c r="AQ702" s="17">
        <v>-1</v>
      </c>
      <c r="AR702" s="17">
        <v>-0.11475084458233047</v>
      </c>
      <c r="AS702" s="17">
        <v>-1.377010134987966</v>
      </c>
      <c r="AT702" s="17">
        <v>2.2098868245156442</v>
      </c>
      <c r="AU702" s="17">
        <v>-1</v>
      </c>
      <c r="AV702" s="17">
        <v>-1</v>
      </c>
      <c r="AW702" s="17">
        <v>-1</v>
      </c>
      <c r="AX702" s="17">
        <v>-1</v>
      </c>
      <c r="AY702" s="17">
        <v>-2.2950168916466097E-2</v>
      </c>
      <c r="AZ702" s="17">
        <v>0.56726550739376547</v>
      </c>
      <c r="BA702" s="17">
        <v>-5.4444994573252636E-2</v>
      </c>
      <c r="BB702" s="17">
        <v>0.21136390764931812</v>
      </c>
      <c r="BC702" s="17">
        <v>-3.187672816213856E-2</v>
      </c>
      <c r="BD702" s="17">
        <v>7.7509747341680395</v>
      </c>
      <c r="BE702" s="17">
        <v>-0.69969268288599284</v>
      </c>
      <c r="BF702" s="17">
        <v>-1</v>
      </c>
      <c r="BG702" s="22">
        <v>152.37512141259123</v>
      </c>
    </row>
    <row r="703" spans="1:59" x14ac:dyDescent="0.25">
      <c r="A703">
        <v>2039</v>
      </c>
      <c r="B703" t="s">
        <v>2942</v>
      </c>
      <c r="C703" s="49">
        <v>0</v>
      </c>
      <c r="D703" s="22">
        <v>1530.044462890625</v>
      </c>
      <c r="E703" s="17">
        <v>86.108464859736728</v>
      </c>
      <c r="F703" s="17">
        <v>38.941421014793832</v>
      </c>
      <c r="G703" s="17">
        <v>0.62949049128272916</v>
      </c>
      <c r="H703" s="17">
        <v>5.5950275428809588</v>
      </c>
      <c r="I703" s="17">
        <v>70.815143375084062</v>
      </c>
      <c r="J703" s="17">
        <v>11.420727823250353</v>
      </c>
      <c r="K703" s="17">
        <v>-1</v>
      </c>
      <c r="L703" s="17">
        <v>-1</v>
      </c>
      <c r="M703" s="17">
        <v>-1</v>
      </c>
      <c r="N703" s="17">
        <v>0.16666666666666666</v>
      </c>
      <c r="O703" s="17">
        <v>-1</v>
      </c>
      <c r="P703" s="17">
        <v>-1</v>
      </c>
      <c r="Q703" s="17">
        <v>4.0957254500534424</v>
      </c>
      <c r="R703" s="17">
        <v>-1</v>
      </c>
      <c r="S703" s="17">
        <v>0.92420260182495129</v>
      </c>
      <c r="T703" s="17">
        <v>9.7177227480169395E-2</v>
      </c>
      <c r="U703" s="17">
        <v>0.51557855645043305</v>
      </c>
      <c r="V703" s="17">
        <v>0.59565791639796861</v>
      </c>
      <c r="W703" s="17">
        <v>2.2433130739637437</v>
      </c>
      <c r="X703" s="17">
        <v>2.7175992781251477</v>
      </c>
      <c r="Y703" s="17">
        <v>0</v>
      </c>
      <c r="Z703" s="17">
        <v>42.440125413449039</v>
      </c>
      <c r="AA703" s="17">
        <v>1.0668729074082559</v>
      </c>
      <c r="AB703" s="17">
        <v>2.0882146579228675</v>
      </c>
      <c r="AC703" s="17">
        <v>29.472861359917403</v>
      </c>
      <c r="AD703" s="17">
        <v>0.64447319556304117</v>
      </c>
      <c r="AE703" s="17">
        <v>6.4447319556304131E-2</v>
      </c>
      <c r="AF703" s="17">
        <v>66.10233556249726</v>
      </c>
      <c r="AG703" s="17">
        <v>35.550505516185353</v>
      </c>
      <c r="AH703" s="17">
        <v>-1</v>
      </c>
      <c r="AI703" s="17">
        <v>-1</v>
      </c>
      <c r="AJ703" s="17">
        <v>-1</v>
      </c>
      <c r="AK703" s="17">
        <v>-1</v>
      </c>
      <c r="AL703" s="17">
        <v>-1</v>
      </c>
      <c r="AM703" s="17">
        <v>-1</v>
      </c>
      <c r="AN703" s="17">
        <v>-1</v>
      </c>
      <c r="AO703" s="17">
        <v>-1</v>
      </c>
      <c r="AP703" s="17">
        <v>-1</v>
      </c>
      <c r="AQ703" s="17">
        <v>-1</v>
      </c>
      <c r="AR703" s="17">
        <v>0.32223659778152058</v>
      </c>
      <c r="AS703" s="17">
        <v>3.866839173378247</v>
      </c>
      <c r="AT703" s="17">
        <v>9.0268909253917222</v>
      </c>
      <c r="AU703" s="17">
        <v>-1</v>
      </c>
      <c r="AV703" s="17">
        <v>-1</v>
      </c>
      <c r="AW703" s="17">
        <v>-1</v>
      </c>
      <c r="AX703" s="17">
        <v>-1</v>
      </c>
      <c r="AY703" s="17">
        <v>6.4447319556304131E-2</v>
      </c>
      <c r="AZ703" s="17">
        <v>-0.19223827881575756</v>
      </c>
      <c r="BA703" s="17">
        <v>0.7050587916362705</v>
      </c>
      <c r="BB703" s="17">
        <v>-8.5787553158100757E-2</v>
      </c>
      <c r="BC703" s="17">
        <v>0.26527473264528018</v>
      </c>
      <c r="BD703" s="17">
        <v>-2.5726628414289676</v>
      </c>
      <c r="BE703" s="17">
        <v>9.6239448927110232</v>
      </c>
      <c r="BF703" s="17">
        <v>-1</v>
      </c>
      <c r="BG703" s="22">
        <v>1201.9774743491273</v>
      </c>
    </row>
    <row r="704" spans="1:59" x14ac:dyDescent="0.25">
      <c r="A704">
        <v>2040</v>
      </c>
      <c r="B704" t="s">
        <v>709</v>
      </c>
      <c r="C704" s="49">
        <v>0</v>
      </c>
      <c r="D704" s="22">
        <v>1540.9636328124998</v>
      </c>
      <c r="E704" s="17">
        <v>77.495739571670171</v>
      </c>
      <c r="F704" s="17">
        <v>24.499725554846449</v>
      </c>
      <c r="G704" s="17">
        <v>0.52441313573270909</v>
      </c>
      <c r="H704" s="17">
        <v>4.7990537773142128</v>
      </c>
      <c r="I704" s="17">
        <v>63.124230867973381</v>
      </c>
      <c r="J704" s="17">
        <v>9.3486039116109954</v>
      </c>
      <c r="K704" s="17">
        <v>-1</v>
      </c>
      <c r="L704" s="17">
        <v>-1</v>
      </c>
      <c r="M704" s="17">
        <v>-1</v>
      </c>
      <c r="N704" s="17">
        <v>0.16666666666666666</v>
      </c>
      <c r="O704" s="17">
        <v>-1</v>
      </c>
      <c r="P704" s="17">
        <v>-1</v>
      </c>
      <c r="Q704" s="17">
        <v>3.5990311423617087</v>
      </c>
      <c r="R704" s="17">
        <v>-1</v>
      </c>
      <c r="S704" s="17">
        <v>0.67179261347288</v>
      </c>
      <c r="T704" s="17">
        <v>7.0647531993973181E-2</v>
      </c>
      <c r="U704" s="17">
        <v>0.36240928814569118</v>
      </c>
      <c r="V704" s="17">
        <v>0.37475405611874951</v>
      </c>
      <c r="W704" s="17">
        <v>1.6681119951405867</v>
      </c>
      <c r="X704" s="17">
        <v>1.8619052086462007</v>
      </c>
      <c r="Y704" s="17">
        <v>0</v>
      </c>
      <c r="Z704" s="17">
        <v>37.465271049317209</v>
      </c>
      <c r="AA704" s="17">
        <v>0.79008010433337783</v>
      </c>
      <c r="AB704" s="17">
        <v>1.6466061143467772</v>
      </c>
      <c r="AC704" s="17">
        <v>24.395529701439713</v>
      </c>
      <c r="AD704" s="17">
        <v>0.453011610182114</v>
      </c>
      <c r="AE704" s="17">
        <v>4.5301161018211397E-2</v>
      </c>
      <c r="AF704" s="17">
        <v>58.54264464020423</v>
      </c>
      <c r="AG704" s="17">
        <v>22.36635453420438</v>
      </c>
      <c r="AH704" s="17">
        <v>-1</v>
      </c>
      <c r="AI704" s="17">
        <v>-1</v>
      </c>
      <c r="AJ704" s="17">
        <v>-1</v>
      </c>
      <c r="AK704" s="17">
        <v>-1</v>
      </c>
      <c r="AL704" s="17">
        <v>-1</v>
      </c>
      <c r="AM704" s="17">
        <v>-1</v>
      </c>
      <c r="AN704" s="17">
        <v>-1</v>
      </c>
      <c r="AO704" s="17">
        <v>-1</v>
      </c>
      <c r="AP704" s="17">
        <v>-1</v>
      </c>
      <c r="AQ704" s="17">
        <v>-1</v>
      </c>
      <c r="AR704" s="17">
        <v>0.226505805091057</v>
      </c>
      <c r="AS704" s="17">
        <v>2.7180696610926836</v>
      </c>
      <c r="AT704" s="17">
        <v>7.5334905594204891</v>
      </c>
      <c r="AU704" s="17">
        <v>-1</v>
      </c>
      <c r="AV704" s="17">
        <v>-1</v>
      </c>
      <c r="AW704" s="17">
        <v>-1</v>
      </c>
      <c r="AX704" s="17">
        <v>-1</v>
      </c>
      <c r="AY704" s="17">
        <v>4.5301161018211397E-2</v>
      </c>
      <c r="AZ704" s="17">
        <v>-2.5853864856541509E-2</v>
      </c>
      <c r="BA704" s="17">
        <v>0.53867437767705439</v>
      </c>
      <c r="BB704" s="17">
        <v>-2.0690614128585458E-2</v>
      </c>
      <c r="BC704" s="17">
        <v>0.20017779361576488</v>
      </c>
      <c r="BD704" s="17">
        <v>-0.31106465175359288</v>
      </c>
      <c r="BE704" s="17">
        <v>7.362346703035648</v>
      </c>
      <c r="BF704" s="17">
        <v>-1</v>
      </c>
      <c r="BG704" s="22">
        <v>885.6044548521354</v>
      </c>
    </row>
    <row r="705" spans="1:59" x14ac:dyDescent="0.25">
      <c r="A705">
        <v>2046</v>
      </c>
      <c r="B705" t="s">
        <v>710</v>
      </c>
      <c r="C705" s="49">
        <v>0</v>
      </c>
      <c r="D705" s="22">
        <v>1664.5712109374999</v>
      </c>
      <c r="E705" s="17">
        <v>138.48585648349859</v>
      </c>
      <c r="F705" s="17">
        <v>126.76708751606145</v>
      </c>
      <c r="G705" s="17">
        <v>1.2685074828101768</v>
      </c>
      <c r="H705" s="17">
        <v>10.435659078998247</v>
      </c>
      <c r="I705" s="17">
        <v>117.58662659969917</v>
      </c>
      <c r="J705" s="17">
        <v>24.022133531995529</v>
      </c>
      <c r="K705" s="17">
        <v>-1</v>
      </c>
      <c r="L705" s="17">
        <v>-1</v>
      </c>
      <c r="M705" s="17">
        <v>-1</v>
      </c>
      <c r="N705" s="17">
        <v>0.16666666666666666</v>
      </c>
      <c r="O705" s="17">
        <v>-1</v>
      </c>
      <c r="P705" s="17">
        <v>-1</v>
      </c>
      <c r="Q705" s="17">
        <v>7.1163201400186828</v>
      </c>
      <c r="R705" s="17">
        <v>-1</v>
      </c>
      <c r="S705" s="17">
        <v>2.4592076516183643</v>
      </c>
      <c r="T705" s="17">
        <v>0.2585148068947779</v>
      </c>
      <c r="U705" s="17">
        <v>1.4470615055047016</v>
      </c>
      <c r="V705" s="17">
        <v>1.9390617304121989</v>
      </c>
      <c r="W705" s="17">
        <v>5.7413385142589615</v>
      </c>
      <c r="X705" s="17">
        <v>7.9214136212261295</v>
      </c>
      <c r="Y705" s="17">
        <v>0</v>
      </c>
      <c r="Z705" s="17">
        <v>72.694183982151856</v>
      </c>
      <c r="AA705" s="17">
        <v>2.750159504901279</v>
      </c>
      <c r="AB705" s="17">
        <v>4.773811011882092</v>
      </c>
      <c r="AC705" s="17">
        <v>60.35012491879138</v>
      </c>
      <c r="AD705" s="17">
        <v>1.8088268818808768</v>
      </c>
      <c r="AE705" s="17">
        <v>0.1808826881880877</v>
      </c>
      <c r="AF705" s="17">
        <v>112.0758083888233</v>
      </c>
      <c r="AG705" s="17">
        <v>115.72854627719991</v>
      </c>
      <c r="AH705" s="17">
        <v>-1</v>
      </c>
      <c r="AI705" s="17">
        <v>-1</v>
      </c>
      <c r="AJ705" s="17">
        <v>-1</v>
      </c>
      <c r="AK705" s="17">
        <v>-1</v>
      </c>
      <c r="AL705" s="17">
        <v>-1</v>
      </c>
      <c r="AM705" s="17">
        <v>-1</v>
      </c>
      <c r="AN705" s="17">
        <v>-1</v>
      </c>
      <c r="AO705" s="17">
        <v>-1</v>
      </c>
      <c r="AP705" s="17">
        <v>-1</v>
      </c>
      <c r="AQ705" s="17">
        <v>-1</v>
      </c>
      <c r="AR705" s="17">
        <v>0.90441344094043841</v>
      </c>
      <c r="AS705" s="17">
        <v>10.852961291285261</v>
      </c>
      <c r="AT705" s="17">
        <v>18.108849678670836</v>
      </c>
      <c r="AU705" s="17">
        <v>-1</v>
      </c>
      <c r="AV705" s="17">
        <v>-1</v>
      </c>
      <c r="AW705" s="17">
        <v>-1</v>
      </c>
      <c r="AX705" s="17">
        <v>-1</v>
      </c>
      <c r="AY705" s="17">
        <v>0.1808826881880877</v>
      </c>
      <c r="AZ705" s="17">
        <v>-1.2040877595029926</v>
      </c>
      <c r="BA705" s="17">
        <v>1.7169082723235056</v>
      </c>
      <c r="BB705" s="17">
        <v>-0.48166780650616492</v>
      </c>
      <c r="BC705" s="17">
        <v>0.66115498599334421</v>
      </c>
      <c r="BD705" s="17">
        <v>-16.326336633898176</v>
      </c>
      <c r="BE705" s="17">
        <v>23.377618685180249</v>
      </c>
      <c r="BF705" s="17">
        <v>-1</v>
      </c>
      <c r="BG705" s="22">
        <v>3124.1343709976827</v>
      </c>
    </row>
    <row r="706" spans="1:59" x14ac:dyDescent="0.25">
      <c r="A706">
        <v>2048</v>
      </c>
      <c r="B706" t="s">
        <v>711</v>
      </c>
      <c r="C706" s="49">
        <v>0</v>
      </c>
      <c r="D706" s="22">
        <v>1469.4037304687499</v>
      </c>
      <c r="E706" s="17">
        <v>56.825158547414361</v>
      </c>
      <c r="F706" s="17">
        <v>-10.160411178654661</v>
      </c>
      <c r="G706" s="17">
        <v>0.27222699034146203</v>
      </c>
      <c r="H706" s="17">
        <v>2.8887130124547609</v>
      </c>
      <c r="I706" s="17">
        <v>44.666004834807829</v>
      </c>
      <c r="J706" s="17">
        <v>4.3754968200397029</v>
      </c>
      <c r="K706" s="17">
        <v>-1</v>
      </c>
      <c r="L706" s="17">
        <v>-1</v>
      </c>
      <c r="M706" s="17">
        <v>-1</v>
      </c>
      <c r="N706" s="17">
        <v>0.16666666666666666</v>
      </c>
      <c r="O706" s="17">
        <v>-1</v>
      </c>
      <c r="P706" s="17">
        <v>-1</v>
      </c>
      <c r="Q706" s="17">
        <v>2.4069624779107364</v>
      </c>
      <c r="R706" s="17">
        <v>-1</v>
      </c>
      <c r="S706" s="17">
        <v>6.6007459406483282E-2</v>
      </c>
      <c r="T706" s="17">
        <v>6.9761385900675675E-3</v>
      </c>
      <c r="U706" s="17">
        <v>-5.1976730685434902E-3</v>
      </c>
      <c r="V706" s="17">
        <v>-0.15541624303142049</v>
      </c>
      <c r="W706" s="17">
        <v>0.28762671233151493</v>
      </c>
      <c r="X706" s="17">
        <v>-0.19176456526927549</v>
      </c>
      <c r="Y706" s="17">
        <v>0</v>
      </c>
      <c r="Z706" s="17">
        <v>25.525597278444593</v>
      </c>
      <c r="AA706" s="17">
        <v>0.12577608074892896</v>
      </c>
      <c r="AB706" s="17">
        <v>0.58674354173680732</v>
      </c>
      <c r="AC706" s="17">
        <v>12.20990994424178</v>
      </c>
      <c r="AD706" s="17">
        <v>-6.4970913356793558E-3</v>
      </c>
      <c r="AE706" s="17">
        <v>-6.4970913356793628E-4</v>
      </c>
      <c r="AF706" s="17">
        <v>40.399351025104139</v>
      </c>
      <c r="AG706" s="17">
        <v>-9.2756695631690249</v>
      </c>
      <c r="AH706" s="17">
        <v>-1</v>
      </c>
      <c r="AI706" s="17">
        <v>-1</v>
      </c>
      <c r="AJ706" s="17">
        <v>-1</v>
      </c>
      <c r="AK706" s="17">
        <v>-1</v>
      </c>
      <c r="AL706" s="17">
        <v>-1</v>
      </c>
      <c r="AM706" s="17">
        <v>-1</v>
      </c>
      <c r="AN706" s="17">
        <v>-1</v>
      </c>
      <c r="AO706" s="17">
        <v>-1</v>
      </c>
      <c r="AP706" s="17">
        <v>-1</v>
      </c>
      <c r="AQ706" s="17">
        <v>-1</v>
      </c>
      <c r="AR706" s="17">
        <v>-3.2485456678396779E-3</v>
      </c>
      <c r="AS706" s="17">
        <v>-3.8982548014076301E-2</v>
      </c>
      <c r="AT706" s="17">
        <v>3.9493226875817009</v>
      </c>
      <c r="AU706" s="17">
        <v>-1</v>
      </c>
      <c r="AV706" s="17">
        <v>-1</v>
      </c>
      <c r="AW706" s="17">
        <v>-1</v>
      </c>
      <c r="AX706" s="17">
        <v>-1</v>
      </c>
      <c r="AY706" s="17">
        <v>-6.4970913356793628E-4</v>
      </c>
      <c r="AZ706" s="17">
        <v>0.37346950781419663</v>
      </c>
      <c r="BA706" s="17">
        <v>0.1393510050063162</v>
      </c>
      <c r="BB706" s="17">
        <v>0.13554234438746432</v>
      </c>
      <c r="BC706" s="17">
        <v>4.3944835099715175E-2</v>
      </c>
      <c r="BD706" s="17">
        <v>5.116781594401262</v>
      </c>
      <c r="BE706" s="17">
        <v>1.9345004568807871</v>
      </c>
      <c r="BF706" s="17">
        <v>-1</v>
      </c>
      <c r="BG706" s="22">
        <v>988.06860125796527</v>
      </c>
    </row>
    <row r="707" spans="1:59" x14ac:dyDescent="0.25">
      <c r="A707">
        <v>2051</v>
      </c>
      <c r="B707" t="s">
        <v>712</v>
      </c>
      <c r="C707" s="49">
        <v>0</v>
      </c>
      <c r="D707" s="22">
        <v>1533.5443359374999</v>
      </c>
      <c r="E707" s="17">
        <v>59.735076025191461</v>
      </c>
      <c r="F707" s="17">
        <v>-5.2811028735515171</v>
      </c>
      <c r="G707" s="17">
        <v>0.3077286954588026</v>
      </c>
      <c r="H707" s="17">
        <v>3.1576427524389188</v>
      </c>
      <c r="I707" s="17">
        <v>47.264476279787566</v>
      </c>
      <c r="J707" s="17">
        <v>5.075589924710501</v>
      </c>
      <c r="K707" s="17">
        <v>-1</v>
      </c>
      <c r="L707" s="17">
        <v>-1</v>
      </c>
      <c r="M707" s="17">
        <v>-1</v>
      </c>
      <c r="N707" s="17">
        <v>0.16666666666666666</v>
      </c>
      <c r="O707" s="17">
        <v>-1</v>
      </c>
      <c r="P707" s="17">
        <v>-1</v>
      </c>
      <c r="Q707" s="17">
        <v>2.574776891899671</v>
      </c>
      <c r="R707" s="17">
        <v>-1</v>
      </c>
      <c r="S707" s="17">
        <v>0.15128734609796846</v>
      </c>
      <c r="T707" s="17">
        <v>1.5939529618265176E-2</v>
      </c>
      <c r="U707" s="17">
        <v>4.6552489161274177E-2</v>
      </c>
      <c r="V707" s="17">
        <v>-8.078109765814552E-2</v>
      </c>
      <c r="W707" s="17">
        <v>0.4819656255699154</v>
      </c>
      <c r="X707" s="17">
        <v>9.7342429918071127E-2</v>
      </c>
      <c r="Y707" s="17">
        <v>0</v>
      </c>
      <c r="Z707" s="17">
        <v>27.206414346143337</v>
      </c>
      <c r="AA707" s="17">
        <v>0.21929400782208106</v>
      </c>
      <c r="AB707" s="17">
        <v>0.73594653803674248</v>
      </c>
      <c r="AC707" s="17">
        <v>13.925350253704138</v>
      </c>
      <c r="AD707" s="17">
        <v>5.8190611451592725E-2</v>
      </c>
      <c r="AE707" s="17">
        <v>5.8190611451592721E-3</v>
      </c>
      <c r="AF707" s="17">
        <v>42.95348760854457</v>
      </c>
      <c r="AG707" s="17">
        <v>-4.8212384639587462</v>
      </c>
      <c r="AH707" s="17">
        <v>-1</v>
      </c>
      <c r="AI707" s="17">
        <v>-1</v>
      </c>
      <c r="AJ707" s="17">
        <v>-1</v>
      </c>
      <c r="AK707" s="17">
        <v>-1</v>
      </c>
      <c r="AL707" s="17">
        <v>-1</v>
      </c>
      <c r="AM707" s="17">
        <v>-1</v>
      </c>
      <c r="AN707" s="17">
        <v>-1</v>
      </c>
      <c r="AO707" s="17">
        <v>-1</v>
      </c>
      <c r="AP707" s="17">
        <v>-1</v>
      </c>
      <c r="AQ707" s="17">
        <v>-1</v>
      </c>
      <c r="AR707" s="17">
        <v>2.9095305725796362E-2</v>
      </c>
      <c r="AS707" s="17">
        <v>0.34914366870955621</v>
      </c>
      <c r="AT707" s="17">
        <v>4.4538867693224233</v>
      </c>
      <c r="AU707" s="17">
        <v>-1</v>
      </c>
      <c r="AV707" s="17">
        <v>-1</v>
      </c>
      <c r="AW707" s="17">
        <v>-1</v>
      </c>
      <c r="AX707" s="17">
        <v>-1</v>
      </c>
      <c r="AY707" s="17">
        <v>5.8190611451592721E-3</v>
      </c>
      <c r="AZ707" s="17">
        <v>0.31725444254554569</v>
      </c>
      <c r="BA707" s="17">
        <v>0.19556607027496717</v>
      </c>
      <c r="BB707" s="17">
        <v>0.11354852543979183</v>
      </c>
      <c r="BC707" s="17">
        <v>6.5938654047387676E-2</v>
      </c>
      <c r="BD707" s="17">
        <v>4.3526722237048734</v>
      </c>
      <c r="BE707" s="17">
        <v>2.6986098275771764</v>
      </c>
      <c r="BF707" s="17">
        <v>-1</v>
      </c>
      <c r="BG707" s="22">
        <v>702.44810060724762</v>
      </c>
    </row>
    <row r="708" spans="1:59" x14ac:dyDescent="0.25">
      <c r="A708">
        <v>2052</v>
      </c>
      <c r="B708" t="s">
        <v>713</v>
      </c>
      <c r="C708" s="49">
        <v>0</v>
      </c>
      <c r="D708" s="22">
        <v>1666.844765625</v>
      </c>
      <c r="E708" s="17">
        <v>110.38345872236017</v>
      </c>
      <c r="F708" s="17">
        <v>79.645386012009965</v>
      </c>
      <c r="G708" s="17">
        <v>0.92565135509335761</v>
      </c>
      <c r="H708" s="17">
        <v>7.8384821554080943</v>
      </c>
      <c r="I708" s="17">
        <v>92.492004956489055</v>
      </c>
      <c r="J708" s="17">
        <v>17.26101571764487</v>
      </c>
      <c r="K708" s="17">
        <v>-1</v>
      </c>
      <c r="L708" s="17">
        <v>-1</v>
      </c>
      <c r="M708" s="17">
        <v>-1</v>
      </c>
      <c r="N708" s="17">
        <v>0.16666666666666666</v>
      </c>
      <c r="O708" s="17">
        <v>-1</v>
      </c>
      <c r="P708" s="17">
        <v>-1</v>
      </c>
      <c r="Q708" s="17">
        <v>5.4956599501730343</v>
      </c>
      <c r="R708" s="17">
        <v>-1</v>
      </c>
      <c r="S708" s="17">
        <v>1.6356209639781074</v>
      </c>
      <c r="T708" s="17">
        <v>0.17195125934172112</v>
      </c>
      <c r="U708" s="17">
        <v>0.94728663068703856</v>
      </c>
      <c r="V708" s="17">
        <v>1.218276155474727</v>
      </c>
      <c r="W708" s="17">
        <v>3.8645191604452278</v>
      </c>
      <c r="X708" s="17">
        <v>5.1293757588710873</v>
      </c>
      <c r="Y708" s="17">
        <v>0</v>
      </c>
      <c r="Z708" s="17">
        <v>56.461768403046307</v>
      </c>
      <c r="AA708" s="17">
        <v>1.8470143111020172</v>
      </c>
      <c r="AB708" s="17">
        <v>3.3328897551124776</v>
      </c>
      <c r="AC708" s="17">
        <v>43.783336932477773</v>
      </c>
      <c r="AD708" s="17">
        <v>1.1841082883587981</v>
      </c>
      <c r="AE708" s="17">
        <v>0.11841082883587982</v>
      </c>
      <c r="AF708" s="17">
        <v>87.40934868600408</v>
      </c>
      <c r="AG708" s="17">
        <v>72.710077366796938</v>
      </c>
      <c r="AH708" s="17">
        <v>-1</v>
      </c>
      <c r="AI708" s="17">
        <v>-1</v>
      </c>
      <c r="AJ708" s="17">
        <v>-1</v>
      </c>
      <c r="AK708" s="17">
        <v>-1</v>
      </c>
      <c r="AL708" s="17">
        <v>-1</v>
      </c>
      <c r="AM708" s="17">
        <v>-1</v>
      </c>
      <c r="AN708" s="17">
        <v>-1</v>
      </c>
      <c r="AO708" s="17">
        <v>-1</v>
      </c>
      <c r="AP708" s="17">
        <v>-1</v>
      </c>
      <c r="AQ708" s="17">
        <v>-1</v>
      </c>
      <c r="AR708" s="17">
        <v>0.59205414417939906</v>
      </c>
      <c r="AS708" s="17">
        <v>7.1046497301527891</v>
      </c>
      <c r="AT708" s="17">
        <v>13.236044649198627</v>
      </c>
      <c r="AU708" s="17">
        <v>-1</v>
      </c>
      <c r="AV708" s="17">
        <v>-1</v>
      </c>
      <c r="AW708" s="17">
        <v>-1</v>
      </c>
      <c r="AX708" s="17">
        <v>-1</v>
      </c>
      <c r="AY708" s="17">
        <v>0.11841082883587982</v>
      </c>
      <c r="AZ708" s="17">
        <v>-0.6611932834868588</v>
      </c>
      <c r="BA708" s="17">
        <v>1.174013796307372</v>
      </c>
      <c r="BB708" s="17">
        <v>-0.26926348470865813</v>
      </c>
      <c r="BC708" s="17">
        <v>0.44875066419583753</v>
      </c>
      <c r="BD708" s="17">
        <v>-8.9469845964903492</v>
      </c>
      <c r="BE708" s="17">
        <v>15.998266647772413</v>
      </c>
      <c r="BF708" s="17">
        <v>-1</v>
      </c>
      <c r="BG708" s="22">
        <v>3657.5405308528525</v>
      </c>
    </row>
    <row r="709" spans="1:59" x14ac:dyDescent="0.25">
      <c r="A709">
        <v>2053</v>
      </c>
      <c r="B709" t="s">
        <v>714</v>
      </c>
      <c r="C709" s="49">
        <v>0</v>
      </c>
      <c r="D709" s="22">
        <v>1615.44380859375</v>
      </c>
      <c r="E709" s="17">
        <v>88.602827652601604</v>
      </c>
      <c r="F709" s="17">
        <v>43.123933125227694</v>
      </c>
      <c r="G709" s="17">
        <v>0.65992232758195024</v>
      </c>
      <c r="H709" s="17">
        <v>5.8255524091131594</v>
      </c>
      <c r="I709" s="17">
        <v>73.042536605365811</v>
      </c>
      <c r="J709" s="17">
        <v>12.020843189121859</v>
      </c>
      <c r="K709" s="17">
        <v>-1</v>
      </c>
      <c r="L709" s="17">
        <v>-1</v>
      </c>
      <c r="M709" s="17">
        <v>-1</v>
      </c>
      <c r="N709" s="17">
        <v>0.16666666666666666</v>
      </c>
      <c r="O709" s="17">
        <v>-1</v>
      </c>
      <c r="P709" s="17">
        <v>-1</v>
      </c>
      <c r="Q709" s="17">
        <v>4.2395749006159322</v>
      </c>
      <c r="R709" s="17">
        <v>-1</v>
      </c>
      <c r="S709" s="17">
        <v>0.99730397943015747</v>
      </c>
      <c r="T709" s="17">
        <v>0.10486058937939215</v>
      </c>
      <c r="U709" s="17">
        <v>0.55993846705840866</v>
      </c>
      <c r="V709" s="17">
        <v>0.65963468930679081</v>
      </c>
      <c r="W709" s="17">
        <v>2.4098991569333421</v>
      </c>
      <c r="X709" s="17">
        <v>2.9654199594535964</v>
      </c>
      <c r="Y709" s="17">
        <v>0</v>
      </c>
      <c r="Z709" s="17">
        <v>43.880911135827226</v>
      </c>
      <c r="AA709" s="17">
        <v>1.1470358809422394</v>
      </c>
      <c r="AB709" s="17">
        <v>2.2161105193679878</v>
      </c>
      <c r="AC709" s="17">
        <v>30.943325905383553</v>
      </c>
      <c r="AD709" s="17">
        <v>0.69992308382301094</v>
      </c>
      <c r="AE709" s="17">
        <v>6.9992308382301083E-2</v>
      </c>
      <c r="AF709" s="17">
        <v>68.291725230858447</v>
      </c>
      <c r="AG709" s="17">
        <v>39.368815582400018</v>
      </c>
      <c r="AH709" s="17">
        <v>-1</v>
      </c>
      <c r="AI709" s="17">
        <v>-1</v>
      </c>
      <c r="AJ709" s="17">
        <v>-1</v>
      </c>
      <c r="AK709" s="17">
        <v>-1</v>
      </c>
      <c r="AL709" s="17">
        <v>-1</v>
      </c>
      <c r="AM709" s="17">
        <v>-1</v>
      </c>
      <c r="AN709" s="17">
        <v>-1</v>
      </c>
      <c r="AO709" s="17">
        <v>-1</v>
      </c>
      <c r="AP709" s="17">
        <v>-1</v>
      </c>
      <c r="AQ709" s="17">
        <v>-1</v>
      </c>
      <c r="AR709" s="17">
        <v>0.34996154191150547</v>
      </c>
      <c r="AS709" s="17">
        <v>4.199538502938065</v>
      </c>
      <c r="AT709" s="17">
        <v>9.4594000538194862</v>
      </c>
      <c r="AU709" s="17">
        <v>-1</v>
      </c>
      <c r="AV709" s="17">
        <v>-1</v>
      </c>
      <c r="AW709" s="17">
        <v>-1</v>
      </c>
      <c r="AX709" s="17">
        <v>-1</v>
      </c>
      <c r="AY709" s="17">
        <v>6.9992308382301083E-2</v>
      </c>
      <c r="AZ709" s="17">
        <v>-0.24042547597012798</v>
      </c>
      <c r="BA709" s="17">
        <v>0.75324598879064097</v>
      </c>
      <c r="BB709" s="17">
        <v>-0.10464051516649046</v>
      </c>
      <c r="BC709" s="17">
        <v>0.28412769465366983</v>
      </c>
      <c r="BD709" s="17">
        <v>-3.2276525442299011</v>
      </c>
      <c r="BE709" s="17">
        <v>10.278934595511959</v>
      </c>
      <c r="BF709" s="17">
        <v>-1</v>
      </c>
      <c r="BG709" s="22">
        <v>866.91300781676387</v>
      </c>
    </row>
    <row r="710" spans="1:59" x14ac:dyDescent="0.25">
      <c r="A710">
        <v>2054</v>
      </c>
      <c r="B710" t="s">
        <v>715</v>
      </c>
      <c r="C710" s="49">
        <v>0</v>
      </c>
      <c r="D710" s="22">
        <v>1567.505908203125</v>
      </c>
      <c r="E710" s="17">
        <v>138.28747281432211</v>
      </c>
      <c r="F710" s="17">
        <v>126.43444059668934</v>
      </c>
      <c r="G710" s="17">
        <v>1.266087153513217</v>
      </c>
      <c r="H710" s="17">
        <v>10.417324789804077</v>
      </c>
      <c r="I710" s="17">
        <v>117.4094757686388</v>
      </c>
      <c r="J710" s="17">
        <v>23.974404673727069</v>
      </c>
      <c r="K710" s="17">
        <v>-1</v>
      </c>
      <c r="L710" s="17">
        <v>-1</v>
      </c>
      <c r="M710" s="17">
        <v>-1</v>
      </c>
      <c r="N710" s="17">
        <v>0.16666666666666666</v>
      </c>
      <c r="O710" s="17">
        <v>-1</v>
      </c>
      <c r="P710" s="17">
        <v>-1</v>
      </c>
      <c r="Q710" s="17">
        <v>7.1048793897424041</v>
      </c>
      <c r="R710" s="17">
        <v>-1</v>
      </c>
      <c r="S710" s="17">
        <v>2.4533936940205927</v>
      </c>
      <c r="T710" s="17">
        <v>0.25790372757242003</v>
      </c>
      <c r="U710" s="17">
        <v>1.443533437392106</v>
      </c>
      <c r="V710" s="17">
        <v>1.9339734782188822</v>
      </c>
      <c r="W710" s="17">
        <v>5.72808945583499</v>
      </c>
      <c r="X710" s="17">
        <v>7.90170374734556</v>
      </c>
      <c r="Y710" s="17">
        <v>0</v>
      </c>
      <c r="Z710" s="17">
        <v>72.579594252494218</v>
      </c>
      <c r="AA710" s="17">
        <v>2.743783918772726</v>
      </c>
      <c r="AB710" s="17">
        <v>4.7636390952954004</v>
      </c>
      <c r="AC710" s="17">
        <v>60.233174749089549</v>
      </c>
      <c r="AD710" s="17">
        <v>1.8044167967401326</v>
      </c>
      <c r="AE710" s="17">
        <v>0.18044167967401326</v>
      </c>
      <c r="AF710" s="17">
        <v>111.90168008763592</v>
      </c>
      <c r="AG710" s="17">
        <v>115.42486536792883</v>
      </c>
      <c r="AH710" s="17">
        <v>-1</v>
      </c>
      <c r="AI710" s="17">
        <v>-1</v>
      </c>
      <c r="AJ710" s="17">
        <v>-1</v>
      </c>
      <c r="AK710" s="17">
        <v>-1</v>
      </c>
      <c r="AL710" s="17">
        <v>-1</v>
      </c>
      <c r="AM710" s="17">
        <v>-1</v>
      </c>
      <c r="AN710" s="17">
        <v>-1</v>
      </c>
      <c r="AO710" s="17">
        <v>-1</v>
      </c>
      <c r="AP710" s="17">
        <v>-1</v>
      </c>
      <c r="AQ710" s="17">
        <v>-1</v>
      </c>
      <c r="AR710" s="17">
        <v>0.90220839837006628</v>
      </c>
      <c r="AS710" s="17">
        <v>10.826500780440796</v>
      </c>
      <c r="AT710" s="17">
        <v>18.074451014573036</v>
      </c>
      <c r="AU710" s="17">
        <v>-1</v>
      </c>
      <c r="AV710" s="17">
        <v>-1</v>
      </c>
      <c r="AW710" s="17">
        <v>-1</v>
      </c>
      <c r="AX710" s="17">
        <v>-1</v>
      </c>
      <c r="AY710" s="17">
        <v>0.18044167967401326</v>
      </c>
      <c r="AZ710" s="17">
        <v>-1.2002552965564799</v>
      </c>
      <c r="BA710" s="17">
        <v>1.7130758093769929</v>
      </c>
      <c r="BB710" s="17">
        <v>-0.48016837755831199</v>
      </c>
      <c r="BC710" s="17">
        <v>0.65965555704549117</v>
      </c>
      <c r="BD710" s="17">
        <v>-16.274243465700611</v>
      </c>
      <c r="BE710" s="17">
        <v>23.325525516982683</v>
      </c>
      <c r="BF710" s="17">
        <v>-1</v>
      </c>
      <c r="BG710" s="22">
        <v>3206.6651414878543</v>
      </c>
    </row>
    <row r="711" spans="1:59" x14ac:dyDescent="0.25">
      <c r="A711">
        <v>2056</v>
      </c>
      <c r="B711" t="s">
        <v>716</v>
      </c>
      <c r="C711" s="49">
        <v>0</v>
      </c>
      <c r="D711" s="22">
        <v>1794.6886523437502</v>
      </c>
      <c r="E711" s="17">
        <v>163.26358199758499</v>
      </c>
      <c r="F711" s="17">
        <v>168.31402580752211</v>
      </c>
      <c r="G711" s="17">
        <v>1.570801795758004</v>
      </c>
      <c r="H711" s="17">
        <v>12.725575315726843</v>
      </c>
      <c r="I711" s="17">
        <v>139.71241288456756</v>
      </c>
      <c r="J711" s="17">
        <v>29.983372953495842</v>
      </c>
      <c r="K711" s="17">
        <v>-1</v>
      </c>
      <c r="L711" s="17">
        <v>-1</v>
      </c>
      <c r="M711" s="17">
        <v>-1</v>
      </c>
      <c r="N711" s="17">
        <v>0.16666666666666666</v>
      </c>
      <c r="O711" s="17">
        <v>-1</v>
      </c>
      <c r="P711" s="17">
        <v>-1</v>
      </c>
      <c r="Q711" s="17">
        <v>8.5452470834388983</v>
      </c>
      <c r="R711" s="17">
        <v>-1</v>
      </c>
      <c r="S711" s="17">
        <v>3.1853593863157257</v>
      </c>
      <c r="T711" s="17">
        <v>0.33483739826316361</v>
      </c>
      <c r="U711" s="17">
        <v>1.8877101922225747</v>
      </c>
      <c r="V711" s="17">
        <v>2.5745743041830624</v>
      </c>
      <c r="W711" s="17">
        <v>7.3961195469518035</v>
      </c>
      <c r="X711" s="17">
        <v>10.383137647993566</v>
      </c>
      <c r="Y711" s="17">
        <v>0</v>
      </c>
      <c r="Z711" s="17">
        <v>87.006213192906444</v>
      </c>
      <c r="AA711" s="17">
        <v>3.5464575255018516</v>
      </c>
      <c r="AB711" s="17">
        <v>6.04426315234043</v>
      </c>
      <c r="AC711" s="17">
        <v>74.956968393997897</v>
      </c>
      <c r="AD711" s="17">
        <v>2.359637740278218</v>
      </c>
      <c r="AE711" s="17">
        <v>0.23596377402782184</v>
      </c>
      <c r="AF711" s="17">
        <v>133.82408670712044</v>
      </c>
      <c r="AG711" s="17">
        <v>153.65768754685379</v>
      </c>
      <c r="AH711" s="17">
        <v>-1</v>
      </c>
      <c r="AI711" s="17">
        <v>-1</v>
      </c>
      <c r="AJ711" s="17">
        <v>-1</v>
      </c>
      <c r="AK711" s="17">
        <v>-1</v>
      </c>
      <c r="AL711" s="17">
        <v>-1</v>
      </c>
      <c r="AM711" s="17">
        <v>-1</v>
      </c>
      <c r="AN711" s="17">
        <v>-1</v>
      </c>
      <c r="AO711" s="17">
        <v>-1</v>
      </c>
      <c r="AP711" s="17">
        <v>-1</v>
      </c>
      <c r="AQ711" s="17">
        <v>-1</v>
      </c>
      <c r="AR711" s="17">
        <v>1.179818870139109</v>
      </c>
      <c r="AS711" s="17">
        <v>14.157826441669311</v>
      </c>
      <c r="AT711" s="17">
        <v>22.405174374170102</v>
      </c>
      <c r="AU711" s="17">
        <v>-1</v>
      </c>
      <c r="AV711" s="17">
        <v>-1</v>
      </c>
      <c r="AW711" s="17">
        <v>-1</v>
      </c>
      <c r="AX711" s="17">
        <v>-1</v>
      </c>
      <c r="AY711" s="17">
        <v>0.23596377402782184</v>
      </c>
      <c r="AZ711" s="17">
        <v>-1.6827547552581832</v>
      </c>
      <c r="BA711" s="17">
        <v>2.1955752680786964</v>
      </c>
      <c r="BB711" s="17">
        <v>-0.6689434983612611</v>
      </c>
      <c r="BC711" s="17">
        <v>0.84843067784844028</v>
      </c>
      <c r="BD711" s="17">
        <v>-22.832669680950548</v>
      </c>
      <c r="BE711" s="17">
        <v>29.883951732232628</v>
      </c>
      <c r="BF711" s="17">
        <v>-1</v>
      </c>
      <c r="BG711" s="22">
        <v>5059.1942437682883</v>
      </c>
    </row>
    <row r="712" spans="1:59" x14ac:dyDescent="0.25">
      <c r="A712">
        <v>2059</v>
      </c>
      <c r="B712" t="s">
        <v>717</v>
      </c>
      <c r="C712" s="49">
        <v>0</v>
      </c>
      <c r="D712" s="22">
        <v>1563.91873046875</v>
      </c>
      <c r="E712" s="17">
        <v>119.71618029125946</v>
      </c>
      <c r="F712" s="17">
        <v>95.294361011511242</v>
      </c>
      <c r="G712" s="17">
        <v>1.0395128414109731</v>
      </c>
      <c r="H712" s="17">
        <v>8.7009967813506535</v>
      </c>
      <c r="I712" s="17">
        <v>100.8258531449458</v>
      </c>
      <c r="J712" s="17">
        <v>19.506362559298267</v>
      </c>
      <c r="K712" s="17">
        <v>-1</v>
      </c>
      <c r="L712" s="17">
        <v>-1</v>
      </c>
      <c r="M712" s="17">
        <v>-1</v>
      </c>
      <c r="N712" s="17">
        <v>0.16666666666666666</v>
      </c>
      <c r="O712" s="17">
        <v>-1</v>
      </c>
      <c r="P712" s="17">
        <v>-1</v>
      </c>
      <c r="Q712" s="17">
        <v>6.0338763129968802</v>
      </c>
      <c r="R712" s="17">
        <v>-1</v>
      </c>
      <c r="S712" s="17">
        <v>1.9091316198634072</v>
      </c>
      <c r="T712" s="17">
        <v>0.20069875249855151</v>
      </c>
      <c r="U712" s="17">
        <v>1.1132603598132682</v>
      </c>
      <c r="V712" s="17">
        <v>1.4576468717725637</v>
      </c>
      <c r="W712" s="17">
        <v>4.4878052093135183</v>
      </c>
      <c r="X712" s="17">
        <v>6.0566031150797413</v>
      </c>
      <c r="Y712" s="17">
        <v>0</v>
      </c>
      <c r="Z712" s="17">
        <v>61.852504676801132</v>
      </c>
      <c r="AA712" s="17">
        <v>2.146946107017095</v>
      </c>
      <c r="AB712" s="17">
        <v>3.8114153601672718</v>
      </c>
      <c r="AC712" s="17">
        <v>49.285117274547325</v>
      </c>
      <c r="AD712" s="17">
        <v>1.3915754497665851</v>
      </c>
      <c r="AE712" s="17">
        <v>0.13915754497665853</v>
      </c>
      <c r="AF712" s="17">
        <v>95.601005584947671</v>
      </c>
      <c r="AG712" s="17">
        <v>86.996381193025258</v>
      </c>
      <c r="AH712" s="17">
        <v>-1</v>
      </c>
      <c r="AI712" s="17">
        <v>-1</v>
      </c>
      <c r="AJ712" s="17">
        <v>-1</v>
      </c>
      <c r="AK712" s="17">
        <v>-1</v>
      </c>
      <c r="AL712" s="17">
        <v>-1</v>
      </c>
      <c r="AM712" s="17">
        <v>-1</v>
      </c>
      <c r="AN712" s="17">
        <v>-1</v>
      </c>
      <c r="AO712" s="17">
        <v>-1</v>
      </c>
      <c r="AP712" s="17">
        <v>-1</v>
      </c>
      <c r="AQ712" s="17">
        <v>-1</v>
      </c>
      <c r="AR712" s="17">
        <v>0.69578772488329255</v>
      </c>
      <c r="AS712" s="17">
        <v>8.3494526985995101</v>
      </c>
      <c r="AT712" s="17">
        <v>14.854288508179366</v>
      </c>
      <c r="AU712" s="17">
        <v>-1</v>
      </c>
      <c r="AV712" s="17">
        <v>-1</v>
      </c>
      <c r="AW712" s="17">
        <v>-1</v>
      </c>
      <c r="AX712" s="17">
        <v>-1</v>
      </c>
      <c r="AY712" s="17">
        <v>0.13915754497665853</v>
      </c>
      <c r="AZ712" s="17">
        <v>-0.8414869021672744</v>
      </c>
      <c r="BA712" s="17">
        <v>1.3543074149877874</v>
      </c>
      <c r="BB712" s="17">
        <v>-0.33980231958730572</v>
      </c>
      <c r="BC712" s="17">
        <v>0.51928949907448507</v>
      </c>
      <c r="BD712" s="17">
        <v>-11.397645159670247</v>
      </c>
      <c r="BE712" s="17">
        <v>18.448927210952313</v>
      </c>
      <c r="BF712" s="17">
        <v>-1</v>
      </c>
      <c r="BG712" s="22">
        <v>2388.5391610824081</v>
      </c>
    </row>
    <row r="713" spans="1:59" x14ac:dyDescent="0.25">
      <c r="A713">
        <v>2062</v>
      </c>
      <c r="B713" t="s">
        <v>718</v>
      </c>
      <c r="C713" s="49">
        <v>0</v>
      </c>
      <c r="D713" s="22">
        <v>1641.1840039062499</v>
      </c>
      <c r="E713" s="17">
        <v>135.40915276326507</v>
      </c>
      <c r="F713" s="17">
        <v>121.60811440801815</v>
      </c>
      <c r="G713" s="17">
        <v>1.2309709447319233</v>
      </c>
      <c r="H713" s="17">
        <v>10.151315231514722</v>
      </c>
      <c r="I713" s="17">
        <v>114.83921990423613</v>
      </c>
      <c r="J713" s="17">
        <v>23.281913551154037</v>
      </c>
      <c r="K713" s="17">
        <v>-1</v>
      </c>
      <c r="L713" s="17">
        <v>-1</v>
      </c>
      <c r="M713" s="17">
        <v>-1</v>
      </c>
      <c r="N713" s="17">
        <v>0.16666666666666666</v>
      </c>
      <c r="O713" s="17">
        <v>-1</v>
      </c>
      <c r="P713" s="17">
        <v>-1</v>
      </c>
      <c r="Q713" s="17">
        <v>6.9388871936304639</v>
      </c>
      <c r="R713" s="17">
        <v>-1</v>
      </c>
      <c r="S713" s="17">
        <v>2.3690398215515058</v>
      </c>
      <c r="T713" s="17">
        <v>0.24903766579611339</v>
      </c>
      <c r="U713" s="17">
        <v>1.3923452058600814</v>
      </c>
      <c r="V713" s="17">
        <v>1.860148760823267</v>
      </c>
      <c r="W713" s="17">
        <v>5.5358607775488853</v>
      </c>
      <c r="X713" s="17">
        <v>7.6157360291873548</v>
      </c>
      <c r="Y713" s="17">
        <v>0</v>
      </c>
      <c r="Z713" s="17">
        <v>70.917028387632669</v>
      </c>
      <c r="AA713" s="17">
        <v>2.6512814589319857</v>
      </c>
      <c r="AB713" s="17">
        <v>4.6160562242320058</v>
      </c>
      <c r="AC713" s="17">
        <v>58.5363615999796</v>
      </c>
      <c r="AD713" s="17">
        <v>1.7404315073251015</v>
      </c>
      <c r="AE713" s="17">
        <v>0.17404315073251017</v>
      </c>
      <c r="AF713" s="17">
        <v>109.37527767334105</v>
      </c>
      <c r="AG713" s="17">
        <v>111.01880284319246</v>
      </c>
      <c r="AH713" s="17">
        <v>-1</v>
      </c>
      <c r="AI713" s="17">
        <v>-1</v>
      </c>
      <c r="AJ713" s="17">
        <v>-1</v>
      </c>
      <c r="AK713" s="17">
        <v>-1</v>
      </c>
      <c r="AL713" s="17">
        <v>-1</v>
      </c>
      <c r="AM713" s="17">
        <v>-1</v>
      </c>
      <c r="AN713" s="17">
        <v>-1</v>
      </c>
      <c r="AO713" s="17">
        <v>-1</v>
      </c>
      <c r="AP713" s="17">
        <v>-1</v>
      </c>
      <c r="AQ713" s="17">
        <v>-1</v>
      </c>
      <c r="AR713" s="17">
        <v>0.87021575366255077</v>
      </c>
      <c r="AS713" s="17">
        <v>10.442589043950608</v>
      </c>
      <c r="AT713" s="17">
        <v>17.575365757135792</v>
      </c>
      <c r="AU713" s="17">
        <v>-1</v>
      </c>
      <c r="AV713" s="17">
        <v>-1</v>
      </c>
      <c r="AW713" s="17">
        <v>-1</v>
      </c>
      <c r="AX713" s="17">
        <v>-1</v>
      </c>
      <c r="AY713" s="17">
        <v>0.17404315073251017</v>
      </c>
      <c r="AZ713" s="17">
        <v>-1.144650644269968</v>
      </c>
      <c r="BA713" s="17">
        <v>1.6574711570904812</v>
      </c>
      <c r="BB713" s="17">
        <v>-0.45841337915720148</v>
      </c>
      <c r="BC713" s="17">
        <v>0.63790055864438067</v>
      </c>
      <c r="BD713" s="17">
        <v>-15.518431199657901</v>
      </c>
      <c r="BE713" s="17">
        <v>22.569713250939969</v>
      </c>
      <c r="BF713" s="17">
        <v>-1</v>
      </c>
      <c r="BG713" s="22">
        <v>2699.9908846612498</v>
      </c>
    </row>
    <row r="714" spans="1:59" x14ac:dyDescent="0.25">
      <c r="A714">
        <v>2064</v>
      </c>
      <c r="B714" t="s">
        <v>719</v>
      </c>
      <c r="C714" s="49">
        <v>0</v>
      </c>
      <c r="D714" s="22">
        <v>1528.4536718750001</v>
      </c>
      <c r="E714" s="17">
        <v>51.517212093064984</v>
      </c>
      <c r="F714" s="17">
        <v>-19.060700418999094</v>
      </c>
      <c r="G714" s="17">
        <v>0.20746874505098165</v>
      </c>
      <c r="H714" s="17">
        <v>2.3981614175317114</v>
      </c>
      <c r="I714" s="17">
        <v>39.926163448087649</v>
      </c>
      <c r="J714" s="17">
        <v>3.0984651718808944</v>
      </c>
      <c r="K714" s="17">
        <v>-1</v>
      </c>
      <c r="L714" s="17">
        <v>-1</v>
      </c>
      <c r="M714" s="17">
        <v>-1</v>
      </c>
      <c r="N714" s="17">
        <v>0.16666666666666666</v>
      </c>
      <c r="O714" s="17">
        <v>-1</v>
      </c>
      <c r="P714" s="17">
        <v>-1</v>
      </c>
      <c r="Q714" s="17">
        <v>2.1008541670998966</v>
      </c>
      <c r="R714" s="17">
        <v>-1</v>
      </c>
      <c r="S714" s="17">
        <v>-8.9550584987674514E-2</v>
      </c>
      <c r="T714" s="17">
        <v>-9.3738782026467869E-3</v>
      </c>
      <c r="U714" s="17">
        <v>-9.9594539033828824E-2</v>
      </c>
      <c r="V714" s="17">
        <v>-0.29155733922379556</v>
      </c>
      <c r="W714" s="17">
        <v>-6.6864627489530037E-2</v>
      </c>
      <c r="X714" s="17">
        <v>-0.71912125553684336</v>
      </c>
      <c r="Y714" s="17">
        <v>0</v>
      </c>
      <c r="Z714" s="17">
        <v>22.459638513965537</v>
      </c>
      <c r="AA714" s="17">
        <v>-4.4808876802937825E-2</v>
      </c>
      <c r="AB714" s="17">
        <v>0.3145841003654567</v>
      </c>
      <c r="AC714" s="17">
        <v>9.0807953292065626</v>
      </c>
      <c r="AD714" s="17">
        <v>-0.12449317379228605</v>
      </c>
      <c r="AE714" s="17">
        <v>-1.2449317379228603E-2</v>
      </c>
      <c r="AF714" s="17">
        <v>35.740380341044357</v>
      </c>
      <c r="AG714" s="17">
        <v>-17.400945259048378</v>
      </c>
      <c r="AH714" s="17">
        <v>-1</v>
      </c>
      <c r="AI714" s="17">
        <v>-1</v>
      </c>
      <c r="AJ714" s="17">
        <v>-1</v>
      </c>
      <c r="AK714" s="17">
        <v>-1</v>
      </c>
      <c r="AL714" s="17">
        <v>-1</v>
      </c>
      <c r="AM714" s="17">
        <v>-1</v>
      </c>
      <c r="AN714" s="17">
        <v>-1</v>
      </c>
      <c r="AO714" s="17">
        <v>-1</v>
      </c>
      <c r="AP714" s="17">
        <v>-1</v>
      </c>
      <c r="AQ714" s="17">
        <v>-1</v>
      </c>
      <c r="AR714" s="17">
        <v>-6.2246586896143027E-2</v>
      </c>
      <c r="AS714" s="17">
        <v>-0.74695904275371605</v>
      </c>
      <c r="AT714" s="17">
        <v>3.028953244420169</v>
      </c>
      <c r="AU714" s="17">
        <v>-1</v>
      </c>
      <c r="AV714" s="17">
        <v>-1</v>
      </c>
      <c r="AW714" s="17">
        <v>-1</v>
      </c>
      <c r="AX714" s="17">
        <v>-1</v>
      </c>
      <c r="AY714" s="17">
        <v>-1.2449317379228603E-2</v>
      </c>
      <c r="AZ714" s="17">
        <v>0.47601075121801095</v>
      </c>
      <c r="BA714" s="17">
        <v>3.6809761602501906E-2</v>
      </c>
      <c r="BB714" s="17">
        <v>0.17566101242271059</v>
      </c>
      <c r="BC714" s="17">
        <v>3.8261670644689216E-3</v>
      </c>
      <c r="BD714" s="17">
        <v>6.5105845650687737</v>
      </c>
      <c r="BE714" s="17">
        <v>0.54069748621327385</v>
      </c>
      <c r="BF714" s="17">
        <v>-1</v>
      </c>
      <c r="BG714" s="22">
        <v>478.30614590371277</v>
      </c>
    </row>
    <row r="715" spans="1:59" x14ac:dyDescent="0.25">
      <c r="A715">
        <v>2067</v>
      </c>
      <c r="B715" t="s">
        <v>720</v>
      </c>
      <c r="C715" s="49">
        <v>0</v>
      </c>
      <c r="D715" s="22">
        <v>1615.4222949218749</v>
      </c>
      <c r="E715" s="17">
        <v>109.1961150202149</v>
      </c>
      <c r="F715" s="17">
        <v>77.654464952861943</v>
      </c>
      <c r="G715" s="17">
        <v>0.91116547145287252</v>
      </c>
      <c r="H715" s="17">
        <v>7.7287498226088562</v>
      </c>
      <c r="I715" s="17">
        <v>91.431741657284476</v>
      </c>
      <c r="J715" s="17">
        <v>16.97535430453112</v>
      </c>
      <c r="K715" s="17">
        <v>-1</v>
      </c>
      <c r="L715" s="17">
        <v>-1</v>
      </c>
      <c r="M715" s="17">
        <v>-1</v>
      </c>
      <c r="N715" s="17">
        <v>0.16666666666666666</v>
      </c>
      <c r="O715" s="17">
        <v>-1</v>
      </c>
      <c r="P715" s="17">
        <v>-1</v>
      </c>
      <c r="Q715" s="17">
        <v>5.4271860538853733</v>
      </c>
      <c r="R715" s="17">
        <v>-1</v>
      </c>
      <c r="S715" s="17">
        <v>1.6008239165854961</v>
      </c>
      <c r="T715" s="17">
        <v>0.16829389587060103</v>
      </c>
      <c r="U715" s="17">
        <v>0.92617083284128365</v>
      </c>
      <c r="V715" s="17">
        <v>1.1878225187326463</v>
      </c>
      <c r="W715" s="17">
        <v>3.7852223809050609</v>
      </c>
      <c r="X715" s="17">
        <v>5.011410430780729</v>
      </c>
      <c r="Y715" s="17">
        <v>0</v>
      </c>
      <c r="Z715" s="17">
        <v>55.775938796182359</v>
      </c>
      <c r="AA715" s="17">
        <v>1.8088558675736424</v>
      </c>
      <c r="AB715" s="17">
        <v>3.2720099400143319</v>
      </c>
      <c r="AC715" s="17">
        <v>43.083379884416672</v>
      </c>
      <c r="AD715" s="17">
        <v>1.1577135410516046</v>
      </c>
      <c r="AE715" s="17">
        <v>0.11577135410516046</v>
      </c>
      <c r="AF715" s="17">
        <v>86.367175493833884</v>
      </c>
      <c r="AG715" s="17">
        <v>70.892520424829087</v>
      </c>
      <c r="AH715" s="17">
        <v>-1</v>
      </c>
      <c r="AI715" s="17">
        <v>-1</v>
      </c>
      <c r="AJ715" s="17">
        <v>-1</v>
      </c>
      <c r="AK715" s="17">
        <v>-1</v>
      </c>
      <c r="AL715" s="17">
        <v>-1</v>
      </c>
      <c r="AM715" s="17">
        <v>-1</v>
      </c>
      <c r="AN715" s="17">
        <v>-1</v>
      </c>
      <c r="AO715" s="17">
        <v>-1</v>
      </c>
      <c r="AP715" s="17">
        <v>-1</v>
      </c>
      <c r="AQ715" s="17">
        <v>-1</v>
      </c>
      <c r="AR715" s="17">
        <v>0.57885677052580231</v>
      </c>
      <c r="AS715" s="17">
        <v>6.9462812463096277</v>
      </c>
      <c r="AT715" s="17">
        <v>13.030165620202515</v>
      </c>
      <c r="AU715" s="17">
        <v>-1</v>
      </c>
      <c r="AV715" s="17">
        <v>-1</v>
      </c>
      <c r="AW715" s="17">
        <v>-1</v>
      </c>
      <c r="AX715" s="17">
        <v>-1</v>
      </c>
      <c r="AY715" s="17">
        <v>0.11577135410516046</v>
      </c>
      <c r="AZ715" s="17">
        <v>-0.63825565579735954</v>
      </c>
      <c r="BA715" s="17">
        <v>1.1510761686178725</v>
      </c>
      <c r="BB715" s="17">
        <v>-0.26028927062421237</v>
      </c>
      <c r="BC715" s="17">
        <v>0.43977645011139171</v>
      </c>
      <c r="BD715" s="17">
        <v>-8.6352024047356863</v>
      </c>
      <c r="BE715" s="17">
        <v>15.68648445601775</v>
      </c>
      <c r="BF715" s="17">
        <v>-1</v>
      </c>
      <c r="BG715" s="22">
        <v>3690.3249370469453</v>
      </c>
    </row>
    <row r="716" spans="1:59" x14ac:dyDescent="0.25">
      <c r="A716">
        <v>2068</v>
      </c>
      <c r="B716" t="s">
        <v>721</v>
      </c>
      <c r="C716" s="49">
        <v>0</v>
      </c>
      <c r="D716" s="22">
        <v>1467.092490234375</v>
      </c>
      <c r="E716" s="17">
        <v>52.92240579390058</v>
      </c>
      <c r="F716" s="17">
        <v>-16.704491575577407</v>
      </c>
      <c r="G716" s="17">
        <v>0.22461245197078011</v>
      </c>
      <c r="H716" s="17">
        <v>2.5280270853656224</v>
      </c>
      <c r="I716" s="17">
        <v>41.180960442906894</v>
      </c>
      <c r="J716" s="17">
        <v>3.4365388211148726</v>
      </c>
      <c r="K716" s="17">
        <v>-1</v>
      </c>
      <c r="L716" s="17">
        <v>-1</v>
      </c>
      <c r="M716" s="17">
        <v>-1</v>
      </c>
      <c r="N716" s="17">
        <v>0.16666666666666666</v>
      </c>
      <c r="O716" s="17">
        <v>-1</v>
      </c>
      <c r="P716" s="17">
        <v>-1</v>
      </c>
      <c r="Q716" s="17">
        <v>2.1818914333617583</v>
      </c>
      <c r="R716" s="17">
        <v>-1</v>
      </c>
      <c r="S716" s="17">
        <v>-4.8369087401567562E-2</v>
      </c>
      <c r="T716" s="17">
        <v>-5.0454734601964348E-3</v>
      </c>
      <c r="U716" s="17">
        <v>-7.4604482601675223E-2</v>
      </c>
      <c r="V716" s="17">
        <v>-0.25551616728664817</v>
      </c>
      <c r="W716" s="17">
        <v>2.6981269789469464E-2</v>
      </c>
      <c r="X716" s="17">
        <v>-0.57951202894973664</v>
      </c>
      <c r="Y716" s="17">
        <v>0</v>
      </c>
      <c r="Z716" s="17">
        <v>23.27130192841792</v>
      </c>
      <c r="AA716" s="17">
        <v>3.5075505671927631E-4</v>
      </c>
      <c r="AB716" s="17">
        <v>0.3866339478774985</v>
      </c>
      <c r="AC716" s="17">
        <v>9.9091782422702614</v>
      </c>
      <c r="AD716" s="17">
        <v>-9.3255603252094005E-2</v>
      </c>
      <c r="AE716" s="17">
        <v>-9.3255603252094029E-3</v>
      </c>
      <c r="AF716" s="17">
        <v>36.97376811424882</v>
      </c>
      <c r="AG716" s="17">
        <v>-15.249908822716861</v>
      </c>
      <c r="AH716" s="17">
        <v>-1</v>
      </c>
      <c r="AI716" s="17">
        <v>-1</v>
      </c>
      <c r="AJ716" s="17">
        <v>-1</v>
      </c>
      <c r="AK716" s="17">
        <v>-1</v>
      </c>
      <c r="AL716" s="17">
        <v>-1</v>
      </c>
      <c r="AM716" s="17">
        <v>-1</v>
      </c>
      <c r="AN716" s="17">
        <v>-1</v>
      </c>
      <c r="AO716" s="17">
        <v>-1</v>
      </c>
      <c r="AP716" s="17">
        <v>-1</v>
      </c>
      <c r="AQ716" s="17">
        <v>-1</v>
      </c>
      <c r="AR716" s="17">
        <v>-4.6627801626047002E-2</v>
      </c>
      <c r="AS716" s="17">
        <v>-0.55953361951256397</v>
      </c>
      <c r="AT716" s="17">
        <v>3.2726062946336665</v>
      </c>
      <c r="AU716" s="17">
        <v>-1</v>
      </c>
      <c r="AV716" s="17">
        <v>-1</v>
      </c>
      <c r="AW716" s="17">
        <v>-1</v>
      </c>
      <c r="AX716" s="17">
        <v>-1</v>
      </c>
      <c r="AY716" s="17">
        <v>-9.3255603252094029E-3</v>
      </c>
      <c r="AZ716" s="17">
        <v>0.44886460146949181</v>
      </c>
      <c r="BA716" s="17">
        <v>6.3955911351020966E-2</v>
      </c>
      <c r="BB716" s="17">
        <v>0.16504023843904531</v>
      </c>
      <c r="BC716" s="17">
        <v>1.4446941048134196E-2</v>
      </c>
      <c r="BD716" s="17">
        <v>6.1415975808494707</v>
      </c>
      <c r="BE716" s="17">
        <v>0.90968447043257816</v>
      </c>
      <c r="BF716" s="17">
        <v>-1</v>
      </c>
      <c r="BG716" s="22">
        <v>1013.3923290986759</v>
      </c>
    </row>
    <row r="717" spans="1:59" x14ac:dyDescent="0.25">
      <c r="A717">
        <v>2070</v>
      </c>
      <c r="B717" t="s">
        <v>270</v>
      </c>
      <c r="C717" s="49">
        <v>0</v>
      </c>
      <c r="D717" s="22">
        <v>1483.8649609375</v>
      </c>
      <c r="E717" s="17">
        <v>25.094580444831877</v>
      </c>
      <c r="F717" s="17">
        <v>-63.365793958074626</v>
      </c>
      <c r="G717" s="17">
        <v>-0.11489382514680407</v>
      </c>
      <c r="H717" s="17">
        <v>-4.3774311960075529E-2</v>
      </c>
      <c r="I717" s="17">
        <v>16.331523956248823</v>
      </c>
      <c r="J717" s="17">
        <v>-3.2585199885076941</v>
      </c>
      <c r="K717" s="17">
        <v>-1</v>
      </c>
      <c r="L717" s="17">
        <v>-1</v>
      </c>
      <c r="M717" s="17">
        <v>-1</v>
      </c>
      <c r="N717" s="17">
        <v>0.16666666666666666</v>
      </c>
      <c r="O717" s="17">
        <v>-1</v>
      </c>
      <c r="P717" s="17">
        <v>-1</v>
      </c>
      <c r="Q717" s="17">
        <v>0.57706578479808712</v>
      </c>
      <c r="R717" s="17">
        <v>-1</v>
      </c>
      <c r="S717" s="17">
        <v>-0.86390898183592246</v>
      </c>
      <c r="T717" s="17">
        <v>-9.0763258233472796E-2</v>
      </c>
      <c r="U717" s="17">
        <v>-0.5694963437335705</v>
      </c>
      <c r="V717" s="17">
        <v>-0.969259359734989</v>
      </c>
      <c r="W717" s="17">
        <v>-1.8315007584559662</v>
      </c>
      <c r="X717" s="17">
        <v>-3.3442704905585239</v>
      </c>
      <c r="Y717" s="17">
        <v>0</v>
      </c>
      <c r="Z717" s="17">
        <v>7.1974839728018587</v>
      </c>
      <c r="AA717" s="17">
        <v>-0.89397032499899765</v>
      </c>
      <c r="AB717" s="17">
        <v>-1.0402088936466782</v>
      </c>
      <c r="AC717" s="17">
        <v>-6.495745159522377</v>
      </c>
      <c r="AD717" s="17">
        <v>-0.71187042966696301</v>
      </c>
      <c r="AE717" s="17">
        <v>-7.1187042966696312E-2</v>
      </c>
      <c r="AF717" s="17">
        <v>12.548310243208846</v>
      </c>
      <c r="AG717" s="17">
        <v>-57.848068944073745</v>
      </c>
      <c r="AH717" s="17">
        <v>-1</v>
      </c>
      <c r="AI717" s="17">
        <v>-1</v>
      </c>
      <c r="AJ717" s="17">
        <v>-1</v>
      </c>
      <c r="AK717" s="17">
        <v>-1</v>
      </c>
      <c r="AL717" s="17">
        <v>-1</v>
      </c>
      <c r="AM717" s="17">
        <v>-1</v>
      </c>
      <c r="AN717" s="17">
        <v>-1</v>
      </c>
      <c r="AO717" s="17">
        <v>-1</v>
      </c>
      <c r="AP717" s="17">
        <v>-1</v>
      </c>
      <c r="AQ717" s="17">
        <v>-1</v>
      </c>
      <c r="AR717" s="17">
        <v>-0.35593521483348151</v>
      </c>
      <c r="AS717" s="17">
        <v>-4.2712225780017778</v>
      </c>
      <c r="AT717" s="17">
        <v>-1.5525893514023119</v>
      </c>
      <c r="AU717" s="17">
        <v>-1</v>
      </c>
      <c r="AV717" s="17">
        <v>-1</v>
      </c>
      <c r="AW717" s="17">
        <v>-1</v>
      </c>
      <c r="AX717" s="17">
        <v>-1</v>
      </c>
      <c r="AY717" s="17">
        <v>-7.1187042966696312E-2</v>
      </c>
      <c r="AZ717" s="17">
        <v>0.98645476690522349</v>
      </c>
      <c r="BA717" s="17">
        <v>-0.47363425408471077</v>
      </c>
      <c r="BB717" s="17">
        <v>0.37536927942010084</v>
      </c>
      <c r="BC717" s="17">
        <v>-0.19588209993292122</v>
      </c>
      <c r="BD717" s="17">
        <v>13.448850201487087</v>
      </c>
      <c r="BE717" s="17">
        <v>-6.3975681502050481</v>
      </c>
      <c r="BF717" s="17">
        <v>-1</v>
      </c>
      <c r="BG717" s="22">
        <v>40.444674564502293</v>
      </c>
    </row>
    <row r="718" spans="1:59" x14ac:dyDescent="0.25">
      <c r="A718">
        <v>2073</v>
      </c>
      <c r="B718" t="s">
        <v>722</v>
      </c>
      <c r="C718" s="49">
        <v>0</v>
      </c>
      <c r="D718" s="22">
        <v>1590.5092089843749</v>
      </c>
      <c r="E718" s="17">
        <v>113.46474831177551</v>
      </c>
      <c r="F718" s="17">
        <v>84.812048640376688</v>
      </c>
      <c r="G718" s="17">
        <v>0.96324384189752599</v>
      </c>
      <c r="H718" s="17">
        <v>8.123249821304368</v>
      </c>
      <c r="I718" s="17">
        <v>95.243506699392555</v>
      </c>
      <c r="J718" s="17">
        <v>18.002339006541526</v>
      </c>
      <c r="K718" s="17">
        <v>-1</v>
      </c>
      <c r="L718" s="17">
        <v>-1</v>
      </c>
      <c r="M718" s="17">
        <v>-1</v>
      </c>
      <c r="N718" s="17">
        <v>0.16666666666666666</v>
      </c>
      <c r="O718" s="17">
        <v>-1</v>
      </c>
      <c r="P718" s="17">
        <v>-1</v>
      </c>
      <c r="Q718" s="17">
        <v>5.6733573628065166</v>
      </c>
      <c r="R718" s="17">
        <v>-1</v>
      </c>
      <c r="S718" s="17">
        <v>1.7259231904349635</v>
      </c>
      <c r="T718" s="17">
        <v>0.18144252624944876</v>
      </c>
      <c r="U718" s="17">
        <v>1.00208448572831</v>
      </c>
      <c r="V718" s="17">
        <v>1.2973067459294256</v>
      </c>
      <c r="W718" s="17">
        <v>4.0703031645459937</v>
      </c>
      <c r="X718" s="17">
        <v>5.4355089675620842</v>
      </c>
      <c r="Y718" s="17">
        <v>0</v>
      </c>
      <c r="Z718" s="17">
        <v>58.241572872404689</v>
      </c>
      <c r="AA718" s="17">
        <v>1.9460397361578265</v>
      </c>
      <c r="AB718" s="17">
        <v>3.4908796784417673</v>
      </c>
      <c r="AC718" s="17">
        <v>45.599803690444944</v>
      </c>
      <c r="AD718" s="17">
        <v>1.2526056071603875</v>
      </c>
      <c r="AE718" s="17">
        <v>0.12526056071603875</v>
      </c>
      <c r="AF718" s="17">
        <v>90.113904579634379</v>
      </c>
      <c r="AG718" s="17">
        <v>77.426840738124369</v>
      </c>
      <c r="AH718" s="17">
        <v>-1</v>
      </c>
      <c r="AI718" s="17">
        <v>-1</v>
      </c>
      <c r="AJ718" s="17">
        <v>-1</v>
      </c>
      <c r="AK718" s="17">
        <v>-1</v>
      </c>
      <c r="AL718" s="17">
        <v>-1</v>
      </c>
      <c r="AM718" s="17">
        <v>-1</v>
      </c>
      <c r="AN718" s="17">
        <v>-1</v>
      </c>
      <c r="AO718" s="17">
        <v>-1</v>
      </c>
      <c r="AP718" s="17">
        <v>-1</v>
      </c>
      <c r="AQ718" s="17">
        <v>-1</v>
      </c>
      <c r="AR718" s="17">
        <v>0.62630280358019375</v>
      </c>
      <c r="AS718" s="17">
        <v>7.5156336429623245</v>
      </c>
      <c r="AT718" s="17">
        <v>13.770323735851022</v>
      </c>
      <c r="AU718" s="17">
        <v>-1</v>
      </c>
      <c r="AV718" s="17">
        <v>-1</v>
      </c>
      <c r="AW718" s="17">
        <v>-1</v>
      </c>
      <c r="AX718" s="17">
        <v>-1</v>
      </c>
      <c r="AY718" s="17">
        <v>0.12526056071603875</v>
      </c>
      <c r="AZ718" s="17">
        <v>-0.7207189905570528</v>
      </c>
      <c r="BA718" s="17">
        <v>1.233539503377566</v>
      </c>
      <c r="BB718" s="17">
        <v>-0.29255257310119848</v>
      </c>
      <c r="BC718" s="17">
        <v>0.47203975258837783</v>
      </c>
      <c r="BD718" s="17">
        <v>-9.7560942248843645</v>
      </c>
      <c r="BE718" s="17">
        <v>16.80737627616643</v>
      </c>
      <c r="BF718" s="17">
        <v>-1</v>
      </c>
      <c r="BG718" s="22">
        <v>1671.3925820591683</v>
      </c>
    </row>
    <row r="719" spans="1:59" x14ac:dyDescent="0.25">
      <c r="A719">
        <v>2075</v>
      </c>
      <c r="B719" t="s">
        <v>723</v>
      </c>
      <c r="C719" s="49">
        <v>0</v>
      </c>
      <c r="D719" s="22">
        <v>1620.4487792968748</v>
      </c>
      <c r="E719" s="17">
        <v>110.88087923256933</v>
      </c>
      <c r="F719" s="17">
        <v>80.479453660019772</v>
      </c>
      <c r="G719" s="17">
        <v>0.93172000700793078</v>
      </c>
      <c r="H719" s="17">
        <v>7.8844529327565711</v>
      </c>
      <c r="I719" s="17">
        <v>92.936186965702973</v>
      </c>
      <c r="J719" s="17">
        <v>17.380689444470029</v>
      </c>
      <c r="K719" s="17">
        <v>-1</v>
      </c>
      <c r="L719" s="17">
        <v>-1</v>
      </c>
      <c r="M719" s="17">
        <v>-1</v>
      </c>
      <c r="N719" s="17">
        <v>0.16666666666666666</v>
      </c>
      <c r="O719" s="17">
        <v>-1</v>
      </c>
      <c r="P719" s="17">
        <v>-1</v>
      </c>
      <c r="Q719" s="17">
        <v>5.52434610091934</v>
      </c>
      <c r="R719" s="17">
        <v>-1</v>
      </c>
      <c r="S719" s="17">
        <v>1.6501986848490995</v>
      </c>
      <c r="T719" s="17">
        <v>0.1734834589908521</v>
      </c>
      <c r="U719" s="17">
        <v>0.9561327894858187</v>
      </c>
      <c r="V719" s="17">
        <v>1.2310342671306862</v>
      </c>
      <c r="W719" s="17">
        <v>3.8977394019520015</v>
      </c>
      <c r="X719" s="17">
        <v>5.1787956307916394</v>
      </c>
      <c r="Y719" s="17">
        <v>0</v>
      </c>
      <c r="Z719" s="17">
        <v>56.749086820069465</v>
      </c>
      <c r="AA719" s="17">
        <v>1.86300024037791</v>
      </c>
      <c r="AB719" s="17">
        <v>3.3583944751298098</v>
      </c>
      <c r="AC719" s="17">
        <v>44.076573837126332</v>
      </c>
      <c r="AD719" s="17">
        <v>1.1951659868572735</v>
      </c>
      <c r="AE719" s="17">
        <v>0.11951659868572734</v>
      </c>
      <c r="AF719" s="17">
        <v>87.845952105922834</v>
      </c>
      <c r="AG719" s="17">
        <v>73.471516619621823</v>
      </c>
      <c r="AH719" s="17">
        <v>-1</v>
      </c>
      <c r="AI719" s="17">
        <v>-1</v>
      </c>
      <c r="AJ719" s="17">
        <v>-1</v>
      </c>
      <c r="AK719" s="17">
        <v>-1</v>
      </c>
      <c r="AL719" s="17">
        <v>-1</v>
      </c>
      <c r="AM719" s="17">
        <v>-1</v>
      </c>
      <c r="AN719" s="17">
        <v>-1</v>
      </c>
      <c r="AO719" s="17">
        <v>-1</v>
      </c>
      <c r="AP719" s="17">
        <v>-1</v>
      </c>
      <c r="AQ719" s="17">
        <v>-1</v>
      </c>
      <c r="AR719" s="17">
        <v>0.59758299342863674</v>
      </c>
      <c r="AS719" s="17">
        <v>7.17099592114364</v>
      </c>
      <c r="AT719" s="17">
        <v>13.322294697486733</v>
      </c>
      <c r="AU719" s="17">
        <v>-1</v>
      </c>
      <c r="AV719" s="17">
        <v>-1</v>
      </c>
      <c r="AW719" s="17">
        <v>-1</v>
      </c>
      <c r="AX719" s="17">
        <v>-1</v>
      </c>
      <c r="AY719" s="17">
        <v>0.11951659868572734</v>
      </c>
      <c r="AZ719" s="17">
        <v>-0.67080267160900364</v>
      </c>
      <c r="BA719" s="17">
        <v>1.1836231844295166</v>
      </c>
      <c r="BB719" s="17">
        <v>-0.27302310219813969</v>
      </c>
      <c r="BC719" s="17">
        <v>0.45251028168531909</v>
      </c>
      <c r="BD719" s="17">
        <v>-9.077601246594714</v>
      </c>
      <c r="BE719" s="17">
        <v>16.128883297876776</v>
      </c>
      <c r="BF719" s="17">
        <v>-1</v>
      </c>
      <c r="BG719" s="22">
        <v>1207.2603650974766</v>
      </c>
    </row>
    <row r="720" spans="1:59" x14ac:dyDescent="0.25">
      <c r="A720">
        <v>2077</v>
      </c>
      <c r="B720" t="s">
        <v>724</v>
      </c>
      <c r="C720" s="49">
        <v>0</v>
      </c>
      <c r="D720" s="22">
        <v>1546.6223046875</v>
      </c>
      <c r="E720" s="17">
        <v>109.68720365666832</v>
      </c>
      <c r="F720" s="17">
        <v>78.477915404872491</v>
      </c>
      <c r="G720" s="17">
        <v>0.91715687295858284</v>
      </c>
      <c r="H720" s="17">
        <v>7.7741354187019382</v>
      </c>
      <c r="I720" s="17">
        <v>91.8702694878926</v>
      </c>
      <c r="J720" s="17">
        <v>17.09350465442553</v>
      </c>
      <c r="K720" s="17">
        <v>-1</v>
      </c>
      <c r="L720" s="17">
        <v>-1</v>
      </c>
      <c r="M720" s="17">
        <v>-1</v>
      </c>
      <c r="N720" s="17">
        <v>0.16666666666666666</v>
      </c>
      <c r="O720" s="17">
        <v>-1</v>
      </c>
      <c r="P720" s="17">
        <v>-1</v>
      </c>
      <c r="Q720" s="17">
        <v>5.4555070466188198</v>
      </c>
      <c r="R720" s="17">
        <v>-1</v>
      </c>
      <c r="S720" s="17">
        <v>1.6152160715493598</v>
      </c>
      <c r="T720" s="17">
        <v>0.16980659150944746</v>
      </c>
      <c r="U720" s="17">
        <v>0.93490438518418317</v>
      </c>
      <c r="V720" s="17">
        <v>1.2004182270483557</v>
      </c>
      <c r="W720" s="17">
        <v>3.8180197480609812</v>
      </c>
      <c r="X720" s="17">
        <v>5.0602012164782524</v>
      </c>
      <c r="Y720" s="17">
        <v>0</v>
      </c>
      <c r="Z720" s="17">
        <v>56.05959981688401</v>
      </c>
      <c r="AA720" s="17">
        <v>1.824638305268538</v>
      </c>
      <c r="AB720" s="17">
        <v>3.2971899997814123</v>
      </c>
      <c r="AC720" s="17">
        <v>43.372884053838902</v>
      </c>
      <c r="AD720" s="17">
        <v>1.1686304814802291</v>
      </c>
      <c r="AE720" s="17">
        <v>0.1168630481480229</v>
      </c>
      <c r="AF720" s="17">
        <v>86.798221206180244</v>
      </c>
      <c r="AG720" s="17">
        <v>71.64426699887899</v>
      </c>
      <c r="AH720" s="17">
        <v>-1</v>
      </c>
      <c r="AI720" s="17">
        <v>-1</v>
      </c>
      <c r="AJ720" s="17">
        <v>-1</v>
      </c>
      <c r="AK720" s="17">
        <v>-1</v>
      </c>
      <c r="AL720" s="17">
        <v>-1</v>
      </c>
      <c r="AM720" s="17">
        <v>-1</v>
      </c>
      <c r="AN720" s="17">
        <v>-1</v>
      </c>
      <c r="AO720" s="17">
        <v>-1</v>
      </c>
      <c r="AP720" s="17">
        <v>-1</v>
      </c>
      <c r="AQ720" s="17">
        <v>-1</v>
      </c>
      <c r="AR720" s="17">
        <v>0.58431524074011454</v>
      </c>
      <c r="AS720" s="17">
        <v>7.011782888881374</v>
      </c>
      <c r="AT720" s="17">
        <v>13.115317755545787</v>
      </c>
      <c r="AU720" s="17">
        <v>-1</v>
      </c>
      <c r="AV720" s="17">
        <v>-1</v>
      </c>
      <c r="AW720" s="17">
        <v>-1</v>
      </c>
      <c r="AX720" s="17">
        <v>-1</v>
      </c>
      <c r="AY720" s="17">
        <v>0.1168630481480229</v>
      </c>
      <c r="AZ720" s="17">
        <v>-0.64774272199829186</v>
      </c>
      <c r="BA720" s="17">
        <v>1.1605632348188051</v>
      </c>
      <c r="BB720" s="17">
        <v>-0.26400103036994466</v>
      </c>
      <c r="BC720" s="17">
        <v>0.443488209857124</v>
      </c>
      <c r="BD720" s="17">
        <v>-8.7641563808612286</v>
      </c>
      <c r="BE720" s="17">
        <v>15.815438432143294</v>
      </c>
      <c r="BF720" s="17">
        <v>-1</v>
      </c>
      <c r="BG720" s="22">
        <v>594.81763292489973</v>
      </c>
    </row>
    <row r="721" spans="1:59" x14ac:dyDescent="0.25">
      <c r="A721">
        <v>2078</v>
      </c>
      <c r="B721" t="s">
        <v>725</v>
      </c>
      <c r="C721" s="49">
        <v>0</v>
      </c>
      <c r="D721" s="22">
        <v>1486.284404296875</v>
      </c>
      <c r="E721" s="17">
        <v>33.553205744392443</v>
      </c>
      <c r="F721" s="17">
        <v>-49.182491170591611</v>
      </c>
      <c r="G721" s="17">
        <v>-1.1696527155909409E-2</v>
      </c>
      <c r="H721" s="17">
        <v>0.73795778862580041</v>
      </c>
      <c r="I721" s="17">
        <v>23.884829667681412</v>
      </c>
      <c r="J721" s="17">
        <v>-1.2234707843838617</v>
      </c>
      <c r="K721" s="17">
        <v>-1</v>
      </c>
      <c r="L721" s="17">
        <v>-1</v>
      </c>
      <c r="M721" s="17">
        <v>-1</v>
      </c>
      <c r="N721" s="17">
        <v>0.16666666666666666</v>
      </c>
      <c r="O721" s="17">
        <v>-1</v>
      </c>
      <c r="P721" s="17">
        <v>-1</v>
      </c>
      <c r="Q721" s="17">
        <v>1.0648731740585149</v>
      </c>
      <c r="R721" s="17">
        <v>-1</v>
      </c>
      <c r="S721" s="17">
        <v>-0.61601514545699576</v>
      </c>
      <c r="T721" s="17">
        <v>-6.4708235470805217E-2</v>
      </c>
      <c r="U721" s="17">
        <v>-0.41906759967589086</v>
      </c>
      <c r="V721" s="17">
        <v>-0.75230793973354404</v>
      </c>
      <c r="W721" s="17">
        <v>-1.2665912513096753</v>
      </c>
      <c r="X721" s="17">
        <v>-2.5038866094184593</v>
      </c>
      <c r="Y721" s="17">
        <v>0</v>
      </c>
      <c r="Z721" s="17">
        <v>12.08332760285235</v>
      </c>
      <c r="AA721" s="17">
        <v>-0.62212993435407138</v>
      </c>
      <c r="AB721" s="17">
        <v>-0.60650166692595298</v>
      </c>
      <c r="AC721" s="17">
        <v>-1.5092577720557099</v>
      </c>
      <c r="AD721" s="17">
        <v>-0.52383449959486361</v>
      </c>
      <c r="AE721" s="17">
        <v>-5.2383449959486357E-2</v>
      </c>
      <c r="AF721" s="17">
        <v>19.97274220329529</v>
      </c>
      <c r="AG721" s="17">
        <v>-44.899810487029065</v>
      </c>
      <c r="AH721" s="17">
        <v>-1</v>
      </c>
      <c r="AI721" s="17">
        <v>-1</v>
      </c>
      <c r="AJ721" s="17">
        <v>-1</v>
      </c>
      <c r="AK721" s="17">
        <v>-1</v>
      </c>
      <c r="AL721" s="17">
        <v>-1</v>
      </c>
      <c r="AM721" s="17">
        <v>-1</v>
      </c>
      <c r="AN721" s="17">
        <v>-1</v>
      </c>
      <c r="AO721" s="17">
        <v>-1</v>
      </c>
      <c r="AP721" s="17">
        <v>-1</v>
      </c>
      <c r="AQ721" s="17">
        <v>-1</v>
      </c>
      <c r="AR721" s="17">
        <v>-0.26191724979743181</v>
      </c>
      <c r="AS721" s="17">
        <v>-3.1430069975691817</v>
      </c>
      <c r="AT721" s="17">
        <v>-8.5909096839936083E-2</v>
      </c>
      <c r="AU721" s="17">
        <v>-1</v>
      </c>
      <c r="AV721" s="17">
        <v>-1</v>
      </c>
      <c r="AW721" s="17">
        <v>-1</v>
      </c>
      <c r="AX721" s="17">
        <v>-1</v>
      </c>
      <c r="AY721" s="17">
        <v>-5.2383449959486357E-2</v>
      </c>
      <c r="AZ721" s="17">
        <v>0.82304732427867244</v>
      </c>
      <c r="BA721" s="17">
        <v>-0.31022681145815961</v>
      </c>
      <c r="BB721" s="17">
        <v>0.31143706319558701</v>
      </c>
      <c r="BC721" s="17">
        <v>-0.13194988370840743</v>
      </c>
      <c r="BD721" s="17">
        <v>11.22771681747747</v>
      </c>
      <c r="BE721" s="17">
        <v>-4.1764347661954275</v>
      </c>
      <c r="BF721" s="17">
        <v>-1</v>
      </c>
      <c r="BG721" s="22">
        <v>61.701879480502839</v>
      </c>
    </row>
    <row r="722" spans="1:59" x14ac:dyDescent="0.25">
      <c r="A722">
        <v>2079</v>
      </c>
      <c r="B722" t="s">
        <v>726</v>
      </c>
      <c r="C722" s="49">
        <v>0</v>
      </c>
      <c r="D722" s="22">
        <v>1499.7486132812498</v>
      </c>
      <c r="E722" s="17">
        <v>62.668467595601783</v>
      </c>
      <c r="F722" s="17">
        <v>-0.36243354325958704</v>
      </c>
      <c r="G722" s="17">
        <v>0.34351679024902104</v>
      </c>
      <c r="H722" s="17">
        <v>3.4287419290742633</v>
      </c>
      <c r="I722" s="17">
        <v>49.88390940490774</v>
      </c>
      <c r="J722" s="17">
        <v>5.7813306295336853</v>
      </c>
      <c r="K722" s="17">
        <v>-1</v>
      </c>
      <c r="L722" s="17">
        <v>-1</v>
      </c>
      <c r="M722" s="17">
        <v>-1</v>
      </c>
      <c r="N722" s="17">
        <v>0.16666666666666666</v>
      </c>
      <c r="O722" s="17">
        <v>-1</v>
      </c>
      <c r="P722" s="17">
        <v>-1</v>
      </c>
      <c r="Q722" s="17">
        <v>2.743945052559861</v>
      </c>
      <c r="R722" s="17">
        <v>-1</v>
      </c>
      <c r="S722" s="17">
        <v>0.23725517943235166</v>
      </c>
      <c r="T722" s="17">
        <v>2.4975227669912978E-2</v>
      </c>
      <c r="U722" s="17">
        <v>9.872011618562454E-2</v>
      </c>
      <c r="V722" s="17">
        <v>-5.5438759959150806E-3</v>
      </c>
      <c r="W722" s="17">
        <v>0.67787225668569151</v>
      </c>
      <c r="X722" s="17">
        <v>0.38878163020668616</v>
      </c>
      <c r="Y722" s="17">
        <v>0</v>
      </c>
      <c r="Z722" s="17">
        <v>28.90079044286885</v>
      </c>
      <c r="AA722" s="17">
        <v>0.313566337210676</v>
      </c>
      <c r="AB722" s="17">
        <v>0.88635314405518251</v>
      </c>
      <c r="AC722" s="17">
        <v>15.654628895366164</v>
      </c>
      <c r="AD722" s="17">
        <v>0.12340014523203068</v>
      </c>
      <c r="AE722" s="17">
        <v>1.2340014523203068E-2</v>
      </c>
      <c r="AF722" s="17">
        <v>45.528228226022215</v>
      </c>
      <c r="AG722" s="17">
        <v>-0.33087379307513348</v>
      </c>
      <c r="AH722" s="17">
        <v>-1</v>
      </c>
      <c r="AI722" s="17">
        <v>-1</v>
      </c>
      <c r="AJ722" s="17">
        <v>-1</v>
      </c>
      <c r="AK722" s="17">
        <v>-1</v>
      </c>
      <c r="AL722" s="17">
        <v>-1</v>
      </c>
      <c r="AM722" s="17">
        <v>-1</v>
      </c>
      <c r="AN722" s="17">
        <v>-1</v>
      </c>
      <c r="AO722" s="17">
        <v>-1</v>
      </c>
      <c r="AP722" s="17">
        <v>-1</v>
      </c>
      <c r="AQ722" s="17">
        <v>-1</v>
      </c>
      <c r="AR722" s="17">
        <v>6.1700072616015338E-2</v>
      </c>
      <c r="AS722" s="17">
        <v>0.74040087139218391</v>
      </c>
      <c r="AT722" s="17">
        <v>4.9625211328098393</v>
      </c>
      <c r="AU722" s="17">
        <v>-1</v>
      </c>
      <c r="AV722" s="17">
        <v>-1</v>
      </c>
      <c r="AW722" s="17">
        <v>-1</v>
      </c>
      <c r="AX722" s="17">
        <v>-1</v>
      </c>
      <c r="AY722" s="17">
        <v>1.2340014523203068E-2</v>
      </c>
      <c r="AZ722" s="17">
        <v>0.26058589443431351</v>
      </c>
      <c r="BA722" s="17">
        <v>0.25223461838619937</v>
      </c>
      <c r="BB722" s="17">
        <v>9.1377283954442917E-2</v>
      </c>
      <c r="BC722" s="17">
        <v>8.8109895532736571E-2</v>
      </c>
      <c r="BD722" s="17">
        <v>3.5823988382944507</v>
      </c>
      <c r="BE722" s="17">
        <v>3.4688832129876004</v>
      </c>
      <c r="BF722" s="17">
        <v>-1</v>
      </c>
      <c r="BG722" s="22">
        <v>1027.2195564374274</v>
      </c>
    </row>
    <row r="723" spans="1:59" x14ac:dyDescent="0.25">
      <c r="A723">
        <v>2080</v>
      </c>
      <c r="B723" t="s">
        <v>727</v>
      </c>
      <c r="C723" s="49">
        <v>0</v>
      </c>
      <c r="D723" s="22">
        <v>1519.7130566406249</v>
      </c>
      <c r="E723" s="17">
        <v>68.208396960162062</v>
      </c>
      <c r="F723" s="17">
        <v>8.9268413467049594</v>
      </c>
      <c r="G723" s="17">
        <v>0.41110528379687167</v>
      </c>
      <c r="H723" s="17">
        <v>3.9407329992402476</v>
      </c>
      <c r="I723" s="17">
        <v>54.830904765068709</v>
      </c>
      <c r="J723" s="17">
        <v>7.1141747318532831</v>
      </c>
      <c r="K723" s="17">
        <v>-1</v>
      </c>
      <c r="L723" s="17">
        <v>-1</v>
      </c>
      <c r="M723" s="17">
        <v>-1</v>
      </c>
      <c r="N723" s="17">
        <v>0.16666666666666666</v>
      </c>
      <c r="O723" s="17">
        <v>-1</v>
      </c>
      <c r="P723" s="17">
        <v>-1</v>
      </c>
      <c r="Q723" s="17">
        <v>3.0634317757929761</v>
      </c>
      <c r="R723" s="17">
        <v>-1</v>
      </c>
      <c r="S723" s="17">
        <v>0.39961186208626498</v>
      </c>
      <c r="T723" s="17">
        <v>4.2039819206399098E-2</v>
      </c>
      <c r="U723" s="17">
        <v>0.19724258135763723</v>
      </c>
      <c r="V723" s="17">
        <v>0.13654724398920767</v>
      </c>
      <c r="W723" s="17">
        <v>1.0478565811032299</v>
      </c>
      <c r="X723" s="17">
        <v>0.93918635624093261</v>
      </c>
      <c r="Y723" s="17">
        <v>0</v>
      </c>
      <c r="Z723" s="17">
        <v>32.100746421315215</v>
      </c>
      <c r="AA723" s="17">
        <v>0.49160668174344546</v>
      </c>
      <c r="AB723" s="17">
        <v>1.1704072681995599</v>
      </c>
      <c r="AC723" s="17">
        <v>18.920500940232746</v>
      </c>
      <c r="AD723" s="17">
        <v>0.24655322669704655</v>
      </c>
      <c r="AE723" s="17">
        <v>2.4655322669704653E-2</v>
      </c>
      <c r="AF723" s="17">
        <v>50.390818443016407</v>
      </c>
      <c r="AG723" s="17">
        <v>8.1495157153505922</v>
      </c>
      <c r="AH723" s="17">
        <v>-1</v>
      </c>
      <c r="AI723" s="17">
        <v>-1</v>
      </c>
      <c r="AJ723" s="17">
        <v>-1</v>
      </c>
      <c r="AK723" s="17">
        <v>-1</v>
      </c>
      <c r="AL723" s="17">
        <v>-1</v>
      </c>
      <c r="AM723" s="17">
        <v>-1</v>
      </c>
      <c r="AN723" s="17">
        <v>-1</v>
      </c>
      <c r="AO723" s="17">
        <v>-1</v>
      </c>
      <c r="AP723" s="17">
        <v>-1</v>
      </c>
      <c r="AQ723" s="17">
        <v>-1</v>
      </c>
      <c r="AR723" s="17">
        <v>0.12327661334852327</v>
      </c>
      <c r="AS723" s="17">
        <v>1.4793193601822789</v>
      </c>
      <c r="AT723" s="17">
        <v>5.9231151682369632</v>
      </c>
      <c r="AU723" s="17">
        <v>-1</v>
      </c>
      <c r="AV723" s="17">
        <v>-1</v>
      </c>
      <c r="AW723" s="17">
        <v>-1</v>
      </c>
      <c r="AX723" s="17">
        <v>-1</v>
      </c>
      <c r="AY723" s="17">
        <v>2.4655322669704653E-2</v>
      </c>
      <c r="AZ723" s="17">
        <v>0.15356310317276431</v>
      </c>
      <c r="BA723" s="17">
        <v>0.3592574096477486</v>
      </c>
      <c r="BB723" s="17">
        <v>4.9505236256337501E-2</v>
      </c>
      <c r="BC723" s="17">
        <v>0.12998194323084197</v>
      </c>
      <c r="BD723" s="17">
        <v>2.1276799423860013</v>
      </c>
      <c r="BE723" s="17">
        <v>4.9236021088960511</v>
      </c>
      <c r="BF723" s="17">
        <v>-1</v>
      </c>
      <c r="BG723" s="22">
        <v>2487.860273384827</v>
      </c>
    </row>
    <row r="724" spans="1:59" x14ac:dyDescent="0.25">
      <c r="A724">
        <v>2081</v>
      </c>
      <c r="B724" t="s">
        <v>728</v>
      </c>
      <c r="C724" s="49">
        <v>0</v>
      </c>
      <c r="D724" s="22">
        <v>1546.7676367187501</v>
      </c>
      <c r="E724" s="17">
        <v>82.162739658504819</v>
      </c>
      <c r="F724" s="17">
        <v>32.325285027757964</v>
      </c>
      <c r="G724" s="17">
        <v>0.58135167853701408</v>
      </c>
      <c r="H724" s="17">
        <v>5.2303701735500461</v>
      </c>
      <c r="I724" s="17">
        <v>67.291725840587418</v>
      </c>
      <c r="J724" s="17">
        <v>10.471431141332602</v>
      </c>
      <c r="K724" s="17">
        <v>-1</v>
      </c>
      <c r="L724" s="17">
        <v>-1</v>
      </c>
      <c r="M724" s="17">
        <v>-1</v>
      </c>
      <c r="N724" s="17">
        <v>0.16666666666666666</v>
      </c>
      <c r="O724" s="17">
        <v>-1</v>
      </c>
      <c r="P724" s="17">
        <v>-1</v>
      </c>
      <c r="Q724" s="17">
        <v>3.8681761922264033</v>
      </c>
      <c r="R724" s="17">
        <v>-1</v>
      </c>
      <c r="S724" s="17">
        <v>0.80856667721658615</v>
      </c>
      <c r="T724" s="17">
        <v>8.502324780942197E-2</v>
      </c>
      <c r="U724" s="17">
        <v>0.44540752210412038</v>
      </c>
      <c r="V724" s="17">
        <v>0.49445581144277861</v>
      </c>
      <c r="W724" s="17">
        <v>1.9797977154008777</v>
      </c>
      <c r="X724" s="17">
        <v>2.3255824029130832</v>
      </c>
      <c r="Y724" s="17">
        <v>0</v>
      </c>
      <c r="Z724" s="17">
        <v>40.161008457958616</v>
      </c>
      <c r="AA724" s="17">
        <v>0.94006654797108591</v>
      </c>
      <c r="AB724" s="17">
        <v>1.8859016964399564</v>
      </c>
      <c r="AC724" s="17">
        <v>27.146796750887543</v>
      </c>
      <c r="AD724" s="17">
        <v>0.55675940263015045</v>
      </c>
      <c r="AE724" s="17">
        <v>5.5675940263015047E-2</v>
      </c>
      <c r="AF724" s="17">
        <v>62.639034227791406</v>
      </c>
      <c r="AG724" s="17">
        <v>29.510485075904132</v>
      </c>
      <c r="AH724" s="17">
        <v>-1</v>
      </c>
      <c r="AI724" s="17">
        <v>-1</v>
      </c>
      <c r="AJ724" s="17">
        <v>-1</v>
      </c>
      <c r="AK724" s="17">
        <v>-1</v>
      </c>
      <c r="AL724" s="17">
        <v>-1</v>
      </c>
      <c r="AM724" s="17">
        <v>-1</v>
      </c>
      <c r="AN724" s="17">
        <v>-1</v>
      </c>
      <c r="AO724" s="17">
        <v>-1</v>
      </c>
      <c r="AP724" s="17">
        <v>-1</v>
      </c>
      <c r="AQ724" s="17">
        <v>-1</v>
      </c>
      <c r="AR724" s="17">
        <v>0.27837970131507522</v>
      </c>
      <c r="AS724" s="17">
        <v>3.3405564157809025</v>
      </c>
      <c r="AT724" s="17">
        <v>8.3427233405151728</v>
      </c>
      <c r="AU724" s="17">
        <v>-1</v>
      </c>
      <c r="AV724" s="17">
        <v>-1</v>
      </c>
      <c r="AW724" s="17">
        <v>-1</v>
      </c>
      <c r="AX724" s="17">
        <v>-1</v>
      </c>
      <c r="AY724" s="17">
        <v>5.5675940263015047E-2</v>
      </c>
      <c r="AZ724" s="17">
        <v>-0.11601302452131107</v>
      </c>
      <c r="BA724" s="17">
        <v>0.62883353734182401</v>
      </c>
      <c r="BB724" s="17">
        <v>-5.5964863560917857E-2</v>
      </c>
      <c r="BC724" s="17">
        <v>0.23545204304809725</v>
      </c>
      <c r="BD724" s="17">
        <v>-1.5365628064694334</v>
      </c>
      <c r="BE724" s="17">
        <v>8.5878448577514899</v>
      </c>
      <c r="BF724" s="17">
        <v>-1</v>
      </c>
      <c r="BG724" s="22">
        <v>1747.6517814846663</v>
      </c>
    </row>
    <row r="725" spans="1:59" x14ac:dyDescent="0.25">
      <c r="A725">
        <v>2083</v>
      </c>
      <c r="B725" t="s">
        <v>729</v>
      </c>
      <c r="C725" s="49">
        <v>0</v>
      </c>
      <c r="D725" s="22">
        <v>1500.2696874999999</v>
      </c>
      <c r="E725" s="17">
        <v>65.010761310747213</v>
      </c>
      <c r="F725" s="17">
        <v>3.5650912970772843</v>
      </c>
      <c r="G725" s="17">
        <v>0.3720933465975591</v>
      </c>
      <c r="H725" s="17">
        <v>3.6452128237271868</v>
      </c>
      <c r="I725" s="17">
        <v>51.97550938361583</v>
      </c>
      <c r="J725" s="17">
        <v>6.3448599019650551</v>
      </c>
      <c r="K725" s="17">
        <v>-1</v>
      </c>
      <c r="L725" s="17">
        <v>-1</v>
      </c>
      <c r="M725" s="17">
        <v>-1</v>
      </c>
      <c r="N725" s="17">
        <v>0.16666666666666666</v>
      </c>
      <c r="O725" s="17">
        <v>-1</v>
      </c>
      <c r="P725" s="17">
        <v>-1</v>
      </c>
      <c r="Q725" s="17">
        <v>2.8790247069483295</v>
      </c>
      <c r="R725" s="17">
        <v>-1</v>
      </c>
      <c r="S725" s="17">
        <v>0.30589992422366108</v>
      </c>
      <c r="T725" s="17">
        <v>3.219017264071547E-2</v>
      </c>
      <c r="U725" s="17">
        <v>0.14037562039643608</v>
      </c>
      <c r="V725" s="17">
        <v>5.4532546539039779E-2</v>
      </c>
      <c r="W725" s="17">
        <v>0.83430240240728981</v>
      </c>
      <c r="X725" s="17">
        <v>0.62149389885466055</v>
      </c>
      <c r="Y725" s="17">
        <v>0</v>
      </c>
      <c r="Z725" s="17">
        <v>30.253738519247772</v>
      </c>
      <c r="AA725" s="17">
        <v>0.3888421670270607</v>
      </c>
      <c r="AB725" s="17">
        <v>1.0064518214861218</v>
      </c>
      <c r="AC725" s="17">
        <v>17.035446422408281</v>
      </c>
      <c r="AD725" s="17">
        <v>0.17546952549554509</v>
      </c>
      <c r="AE725" s="17">
        <v>1.7546952549554511E-2</v>
      </c>
      <c r="AF725" s="17">
        <v>47.58414153377197</v>
      </c>
      <c r="AG725" s="17">
        <v>3.2546526171785457</v>
      </c>
      <c r="AH725" s="17">
        <v>-1</v>
      </c>
      <c r="AI725" s="17">
        <v>-1</v>
      </c>
      <c r="AJ725" s="17">
        <v>-1</v>
      </c>
      <c r="AK725" s="17">
        <v>-1</v>
      </c>
      <c r="AL725" s="17">
        <v>-1</v>
      </c>
      <c r="AM725" s="17">
        <v>-1</v>
      </c>
      <c r="AN725" s="17">
        <v>-1</v>
      </c>
      <c r="AO725" s="17">
        <v>-1</v>
      </c>
      <c r="AP725" s="17">
        <v>-1</v>
      </c>
      <c r="AQ725" s="17">
        <v>-1</v>
      </c>
      <c r="AR725" s="17">
        <v>8.7734762747772546E-2</v>
      </c>
      <c r="AS725" s="17">
        <v>1.0528171529732704</v>
      </c>
      <c r="AT725" s="17">
        <v>5.3686622988652513</v>
      </c>
      <c r="AU725" s="17">
        <v>-1</v>
      </c>
      <c r="AV725" s="17">
        <v>-1</v>
      </c>
      <c r="AW725" s="17">
        <v>-1</v>
      </c>
      <c r="AX725" s="17">
        <v>-1</v>
      </c>
      <c r="AY725" s="17">
        <v>1.7546952549554511E-2</v>
      </c>
      <c r="AZ725" s="17">
        <v>0.21533643458508231</v>
      </c>
      <c r="BA725" s="17">
        <v>0.2974840782354306</v>
      </c>
      <c r="BB725" s="17">
        <v>7.3673694664847994E-2</v>
      </c>
      <c r="BC725" s="17">
        <v>0.10581348482233148</v>
      </c>
      <c r="BD725" s="17">
        <v>2.9673406483855431</v>
      </c>
      <c r="BE725" s="17">
        <v>4.0839414028965084</v>
      </c>
      <c r="BF725" s="17">
        <v>-1</v>
      </c>
      <c r="BG725" s="22">
        <v>197.61172359727126</v>
      </c>
    </row>
    <row r="726" spans="1:59" x14ac:dyDescent="0.25">
      <c r="A726">
        <v>2084</v>
      </c>
      <c r="B726" t="s">
        <v>730</v>
      </c>
      <c r="C726" s="49">
        <v>0</v>
      </c>
      <c r="D726" s="22">
        <v>1599.413310546875</v>
      </c>
      <c r="E726" s="17">
        <v>157.40474252666263</v>
      </c>
      <c r="F726" s="17">
        <v>158.4900069798214</v>
      </c>
      <c r="G726" s="17">
        <v>1.4993225208936829</v>
      </c>
      <c r="H726" s="17">
        <v>12.184111103233885</v>
      </c>
      <c r="I726" s="17">
        <v>134.48064009988309</v>
      </c>
      <c r="J726" s="17">
        <v>28.573802700631084</v>
      </c>
      <c r="K726" s="17">
        <v>-1</v>
      </c>
      <c r="L726" s="17">
        <v>-1</v>
      </c>
      <c r="M726" s="17">
        <v>-1</v>
      </c>
      <c r="N726" s="17">
        <v>0.16666666666666666</v>
      </c>
      <c r="O726" s="17">
        <v>-1</v>
      </c>
      <c r="P726" s="17">
        <v>-1</v>
      </c>
      <c r="Q726" s="17">
        <v>8.2073688721230411</v>
      </c>
      <c r="R726" s="17">
        <v>-1</v>
      </c>
      <c r="S726" s="17">
        <v>3.0136565218738318</v>
      </c>
      <c r="T726" s="17">
        <v>0.31679047097042407</v>
      </c>
      <c r="U726" s="17">
        <v>1.7835162089174867</v>
      </c>
      <c r="V726" s="17">
        <v>2.424303604422529</v>
      </c>
      <c r="W726" s="17">
        <v>7.004836802917743</v>
      </c>
      <c r="X726" s="17">
        <v>9.8010484692937911</v>
      </c>
      <c r="Y726" s="17">
        <v>0</v>
      </c>
      <c r="Z726" s="17">
        <v>83.622049396221712</v>
      </c>
      <c r="AA726" s="17">
        <v>3.358168157655733</v>
      </c>
      <c r="AB726" s="17">
        <v>5.7438572437269277</v>
      </c>
      <c r="AC726" s="17">
        <v>71.503094024073505</v>
      </c>
      <c r="AD726" s="17">
        <v>2.2293952611468582</v>
      </c>
      <c r="AE726" s="17">
        <v>0.22293952611468584</v>
      </c>
      <c r="AF726" s="17">
        <v>128.68157790971671</v>
      </c>
      <c r="AG726" s="17">
        <v>144.68911818230484</v>
      </c>
      <c r="AH726" s="17">
        <v>-1</v>
      </c>
      <c r="AI726" s="17">
        <v>-1</v>
      </c>
      <c r="AJ726" s="17">
        <v>-1</v>
      </c>
      <c r="AK726" s="17">
        <v>-1</v>
      </c>
      <c r="AL726" s="17">
        <v>-1</v>
      </c>
      <c r="AM726" s="17">
        <v>-1</v>
      </c>
      <c r="AN726" s="17">
        <v>-1</v>
      </c>
      <c r="AO726" s="17">
        <v>-1</v>
      </c>
      <c r="AP726" s="17">
        <v>-1</v>
      </c>
      <c r="AQ726" s="17">
        <v>-1</v>
      </c>
      <c r="AR726" s="17">
        <v>1.1146976305734291</v>
      </c>
      <c r="AS726" s="17">
        <v>13.376371566881147</v>
      </c>
      <c r="AT726" s="17">
        <v>21.389283036945493</v>
      </c>
      <c r="AU726" s="17">
        <v>-1</v>
      </c>
      <c r="AV726" s="17">
        <v>-1</v>
      </c>
      <c r="AW726" s="17">
        <v>-1</v>
      </c>
      <c r="AX726" s="17">
        <v>-1</v>
      </c>
      <c r="AY726" s="17">
        <v>0.22293952611468584</v>
      </c>
      <c r="AZ726" s="17">
        <v>-1.5695711183434882</v>
      </c>
      <c r="BA726" s="17">
        <v>2.0823916311640014</v>
      </c>
      <c r="BB726" s="17">
        <v>-0.62466105545659867</v>
      </c>
      <c r="BC726" s="17">
        <v>0.80414823494377785</v>
      </c>
      <c r="BD726" s="17">
        <v>-21.294208822411875</v>
      </c>
      <c r="BE726" s="17">
        <v>28.345490873693954</v>
      </c>
      <c r="BF726" s="17">
        <v>-1</v>
      </c>
      <c r="BG726" s="22">
        <v>1498.8977599101938</v>
      </c>
    </row>
    <row r="727" spans="1:59" x14ac:dyDescent="0.25">
      <c r="A727">
        <v>2085</v>
      </c>
      <c r="B727" t="s">
        <v>731</v>
      </c>
      <c r="C727" s="49">
        <v>0</v>
      </c>
      <c r="D727" s="22">
        <v>1509.3728808593748</v>
      </c>
      <c r="E727" s="17">
        <v>39.957008413185164</v>
      </c>
      <c r="F727" s="17">
        <v>-38.444685791330102</v>
      </c>
      <c r="G727" s="17">
        <v>6.6431432043397132E-2</v>
      </c>
      <c r="H727" s="17">
        <v>1.3297865946934766</v>
      </c>
      <c r="I727" s="17">
        <v>29.60323869516159</v>
      </c>
      <c r="J727" s="17">
        <v>0.31721142613676889</v>
      </c>
      <c r="K727" s="17">
        <v>-1</v>
      </c>
      <c r="L727" s="17">
        <v>-1</v>
      </c>
      <c r="M727" s="17">
        <v>-1</v>
      </c>
      <c r="N727" s="17">
        <v>0.16666666666666666</v>
      </c>
      <c r="O727" s="17">
        <v>-1</v>
      </c>
      <c r="P727" s="17">
        <v>-1</v>
      </c>
      <c r="Q727" s="17">
        <v>1.4341793143086361</v>
      </c>
      <c r="R727" s="17">
        <v>-1</v>
      </c>
      <c r="S727" s="17">
        <v>-0.42834124399417672</v>
      </c>
      <c r="T727" s="17">
        <v>-4.4982663241982912E-2</v>
      </c>
      <c r="U727" s="17">
        <v>-0.30518195531359116</v>
      </c>
      <c r="V727" s="17">
        <v>-0.58805972761853298</v>
      </c>
      <c r="W727" s="17">
        <v>-0.83891312615643809</v>
      </c>
      <c r="X727" s="17">
        <v>-1.8676540834151243</v>
      </c>
      <c r="Y727" s="17">
        <v>0</v>
      </c>
      <c r="Z727" s="17">
        <v>15.782271269153147</v>
      </c>
      <c r="AA727" s="17">
        <v>-0.4163267266876825</v>
      </c>
      <c r="AB727" s="17">
        <v>-0.2781533363652936</v>
      </c>
      <c r="AC727" s="17">
        <v>2.265880635058652</v>
      </c>
      <c r="AD727" s="17">
        <v>-0.38147744414198903</v>
      </c>
      <c r="AE727" s="17">
        <v>-3.8147744414198895E-2</v>
      </c>
      <c r="AF727" s="17">
        <v>25.593584304285574</v>
      </c>
      <c r="AG727" s="17">
        <v>-35.097024676461437</v>
      </c>
      <c r="AH727" s="17">
        <v>-1</v>
      </c>
      <c r="AI727" s="17">
        <v>-1</v>
      </c>
      <c r="AJ727" s="17">
        <v>-1</v>
      </c>
      <c r="AK727" s="17">
        <v>-1</v>
      </c>
      <c r="AL727" s="17">
        <v>-1</v>
      </c>
      <c r="AM727" s="17">
        <v>-1</v>
      </c>
      <c r="AN727" s="17">
        <v>-1</v>
      </c>
      <c r="AO727" s="17">
        <v>-1</v>
      </c>
      <c r="AP727" s="17">
        <v>-1</v>
      </c>
      <c r="AQ727" s="17">
        <v>-1</v>
      </c>
      <c r="AR727" s="17">
        <v>-0.19073872207099452</v>
      </c>
      <c r="AS727" s="17">
        <v>-2.2888646648519342</v>
      </c>
      <c r="AT727" s="17">
        <v>1.0244759356924855</v>
      </c>
      <c r="AU727" s="17">
        <v>-1</v>
      </c>
      <c r="AV727" s="17">
        <v>-1</v>
      </c>
      <c r="AW727" s="17">
        <v>-1</v>
      </c>
      <c r="AX727" s="17">
        <v>-1</v>
      </c>
      <c r="AY727" s="17">
        <v>-3.8147744414198895E-2</v>
      </c>
      <c r="AZ727" s="17">
        <v>0.6993358486980169</v>
      </c>
      <c r="BA727" s="17">
        <v>-0.18651533587750413</v>
      </c>
      <c r="BB727" s="17">
        <v>0.26303566434160963</v>
      </c>
      <c r="BC727" s="17">
        <v>-8.3548484854430102E-2</v>
      </c>
      <c r="BD727" s="17">
        <v>9.5461551702196914</v>
      </c>
      <c r="BE727" s="17">
        <v>-2.4948731189376456</v>
      </c>
      <c r="BF727" s="17">
        <v>-1</v>
      </c>
      <c r="BG727" s="22">
        <v>973.5878166609026</v>
      </c>
    </row>
    <row r="728" spans="1:59" x14ac:dyDescent="0.25">
      <c r="A728">
        <v>2090</v>
      </c>
      <c r="B728" t="s">
        <v>732</v>
      </c>
      <c r="C728" s="49">
        <v>0</v>
      </c>
      <c r="D728" s="22">
        <v>1581.479765625</v>
      </c>
      <c r="E728" s="17">
        <v>69.328094106840169</v>
      </c>
      <c r="F728" s="17">
        <v>10.804333622245453</v>
      </c>
      <c r="G728" s="17">
        <v>0.42476586291145874</v>
      </c>
      <c r="H728" s="17">
        <v>4.0442135497427225</v>
      </c>
      <c r="I728" s="17">
        <v>55.830761663035084</v>
      </c>
      <c r="J728" s="17">
        <v>7.3835611518103637</v>
      </c>
      <c r="K728" s="17">
        <v>-1</v>
      </c>
      <c r="L728" s="17">
        <v>-1</v>
      </c>
      <c r="M728" s="17">
        <v>-1</v>
      </c>
      <c r="N728" s="17">
        <v>0.16666666666666666</v>
      </c>
      <c r="O728" s="17">
        <v>-1</v>
      </c>
      <c r="P728" s="17">
        <v>-1</v>
      </c>
      <c r="Q728" s="17">
        <v>3.1280045074769025</v>
      </c>
      <c r="R728" s="17">
        <v>-1</v>
      </c>
      <c r="S728" s="17">
        <v>0.43242641663178827</v>
      </c>
      <c r="T728" s="17">
        <v>4.548881163847994E-2</v>
      </c>
      <c r="U728" s="17">
        <v>0.21715534844858581</v>
      </c>
      <c r="V728" s="17">
        <v>0.16526584510232245</v>
      </c>
      <c r="W728" s="17">
        <v>1.1226355837049762</v>
      </c>
      <c r="X728" s="17">
        <v>1.0504308434362322</v>
      </c>
      <c r="Y728" s="17">
        <v>0</v>
      </c>
      <c r="Z728" s="17">
        <v>32.747502244861046</v>
      </c>
      <c r="AA728" s="17">
        <v>0.52759112353835491</v>
      </c>
      <c r="AB728" s="17">
        <v>1.2278185764269263</v>
      </c>
      <c r="AC728" s="17">
        <v>19.580579321998027</v>
      </c>
      <c r="AD728" s="17">
        <v>0.27144418556073224</v>
      </c>
      <c r="AE728" s="17">
        <v>2.7144418556073226E-2</v>
      </c>
      <c r="AF728" s="17">
        <v>51.373615881962706</v>
      </c>
      <c r="AG728" s="17">
        <v>9.8635209508770725</v>
      </c>
      <c r="AH728" s="17">
        <v>-1</v>
      </c>
      <c r="AI728" s="17">
        <v>-1</v>
      </c>
      <c r="AJ728" s="17">
        <v>-1</v>
      </c>
      <c r="AK728" s="17">
        <v>-1</v>
      </c>
      <c r="AL728" s="17">
        <v>-1</v>
      </c>
      <c r="AM728" s="17">
        <v>-1</v>
      </c>
      <c r="AN728" s="17">
        <v>-1</v>
      </c>
      <c r="AO728" s="17">
        <v>-1</v>
      </c>
      <c r="AP728" s="17">
        <v>-1</v>
      </c>
      <c r="AQ728" s="17">
        <v>-1</v>
      </c>
      <c r="AR728" s="17">
        <v>0.13572209278036612</v>
      </c>
      <c r="AS728" s="17">
        <v>1.6286651133643935</v>
      </c>
      <c r="AT728" s="17">
        <v>6.1172646473737116</v>
      </c>
      <c r="AU728" s="17">
        <v>-1</v>
      </c>
      <c r="AV728" s="17">
        <v>-1</v>
      </c>
      <c r="AW728" s="17">
        <v>-1</v>
      </c>
      <c r="AX728" s="17">
        <v>-1</v>
      </c>
      <c r="AY728" s="17">
        <v>2.7144418556073226E-2</v>
      </c>
      <c r="AZ728" s="17">
        <v>0.1319323013846273</v>
      </c>
      <c r="BA728" s="17">
        <v>0.38088821143588558</v>
      </c>
      <c r="BB728" s="17">
        <v>4.1042310242684357E-2</v>
      </c>
      <c r="BC728" s="17">
        <v>0.13844486924449512</v>
      </c>
      <c r="BD728" s="17">
        <v>1.8336609234094481</v>
      </c>
      <c r="BE728" s="17">
        <v>5.2176211278726043</v>
      </c>
      <c r="BF728" s="17">
        <v>-1</v>
      </c>
      <c r="BG728" s="22">
        <v>882.82899664035858</v>
      </c>
    </row>
    <row r="729" spans="1:59" x14ac:dyDescent="0.25">
      <c r="A729">
        <v>2095</v>
      </c>
      <c r="B729" t="s">
        <v>733</v>
      </c>
      <c r="C729" s="49">
        <v>0</v>
      </c>
      <c r="D729" s="22">
        <v>1501.558310546875</v>
      </c>
      <c r="E729" s="17">
        <v>31.287096702530576</v>
      </c>
      <c r="F729" s="17">
        <v>-52.98227063261006</v>
      </c>
      <c r="G729" s="17">
        <v>-3.9343611852405924E-2</v>
      </c>
      <c r="H729" s="17">
        <v>0.52852775493659632</v>
      </c>
      <c r="I729" s="17">
        <v>21.861260380422234</v>
      </c>
      <c r="J729" s="17">
        <v>-1.768670889457483</v>
      </c>
      <c r="K729" s="17">
        <v>-1</v>
      </c>
      <c r="L729" s="17">
        <v>-1</v>
      </c>
      <c r="M729" s="17">
        <v>-1</v>
      </c>
      <c r="N729" s="17">
        <v>0.16666666666666666</v>
      </c>
      <c r="O729" s="17">
        <v>-1</v>
      </c>
      <c r="P729" s="17">
        <v>-1</v>
      </c>
      <c r="Q729" s="17">
        <v>0.93418707598209205</v>
      </c>
      <c r="R729" s="17">
        <v>-1</v>
      </c>
      <c r="S729" s="17">
        <v>-0.68242717390673624</v>
      </c>
      <c r="T729" s="17">
        <v>-7.1688509519765062E-2</v>
      </c>
      <c r="U729" s="17">
        <v>-0.45936823068773408</v>
      </c>
      <c r="V729" s="17">
        <v>-0.81043033635224593</v>
      </c>
      <c r="W729" s="17">
        <v>-1.4179334016759344</v>
      </c>
      <c r="X729" s="17">
        <v>-2.7290297555258296</v>
      </c>
      <c r="Y729" s="17">
        <v>0</v>
      </c>
      <c r="Z729" s="17">
        <v>10.774385069630576</v>
      </c>
      <c r="AA729" s="17">
        <v>-0.69495736734318037</v>
      </c>
      <c r="AB729" s="17">
        <v>-0.72269405436315626</v>
      </c>
      <c r="AC729" s="17">
        <v>-2.845163283375074</v>
      </c>
      <c r="AD729" s="17">
        <v>-0.57421028835966748</v>
      </c>
      <c r="AE729" s="17">
        <v>-5.742102883596676E-2</v>
      </c>
      <c r="AF729" s="17">
        <v>17.983698854098328</v>
      </c>
      <c r="AG729" s="17">
        <v>-48.368715247167529</v>
      </c>
      <c r="AH729" s="17">
        <v>-1</v>
      </c>
      <c r="AI729" s="17">
        <v>-1</v>
      </c>
      <c r="AJ729" s="17">
        <v>-1</v>
      </c>
      <c r="AK729" s="17">
        <v>-1</v>
      </c>
      <c r="AL729" s="17">
        <v>-1</v>
      </c>
      <c r="AM729" s="17">
        <v>-1</v>
      </c>
      <c r="AN729" s="17">
        <v>-1</v>
      </c>
      <c r="AO729" s="17">
        <v>-1</v>
      </c>
      <c r="AP729" s="17">
        <v>-1</v>
      </c>
      <c r="AQ729" s="17">
        <v>-1</v>
      </c>
      <c r="AR729" s="17">
        <v>-0.28710514417983374</v>
      </c>
      <c r="AS729" s="17">
        <v>-3.4452617301580055</v>
      </c>
      <c r="AT729" s="17">
        <v>-0.47884024920540735</v>
      </c>
      <c r="AU729" s="17">
        <v>-1</v>
      </c>
      <c r="AV729" s="17">
        <v>-1</v>
      </c>
      <c r="AW729" s="17">
        <v>-1</v>
      </c>
      <c r="AX729" s="17">
        <v>-1</v>
      </c>
      <c r="AY729" s="17">
        <v>-5.742102883596676E-2</v>
      </c>
      <c r="AZ729" s="17">
        <v>0.86682501511252319</v>
      </c>
      <c r="BA729" s="17">
        <v>-0.35400450229201047</v>
      </c>
      <c r="BB729" s="17">
        <v>0.32856483137562037</v>
      </c>
      <c r="BC729" s="17">
        <v>-0.1490776518884408</v>
      </c>
      <c r="BD729" s="17">
        <v>11.82276982744434</v>
      </c>
      <c r="BE729" s="17">
        <v>-4.7714877761622976</v>
      </c>
      <c r="BF729" s="17">
        <v>-1</v>
      </c>
      <c r="BG729" s="22">
        <v>66.57033103035792</v>
      </c>
    </row>
    <row r="730" spans="1:59" x14ac:dyDescent="0.25">
      <c r="A730">
        <v>2096</v>
      </c>
      <c r="B730" t="s">
        <v>734</v>
      </c>
      <c r="C730" s="49">
        <v>0</v>
      </c>
      <c r="D730" s="22">
        <v>1519.3671484375</v>
      </c>
      <c r="E730" s="17">
        <v>93.149703854351415</v>
      </c>
      <c r="F730" s="17">
        <v>50.74807057342138</v>
      </c>
      <c r="G730" s="17">
        <v>0.71539532960085506</v>
      </c>
      <c r="H730" s="17">
        <v>6.245767155412711</v>
      </c>
      <c r="I730" s="17">
        <v>77.102764451802983</v>
      </c>
      <c r="J730" s="17">
        <v>13.114769976031459</v>
      </c>
      <c r="K730" s="17">
        <v>-1</v>
      </c>
      <c r="L730" s="17">
        <v>-1</v>
      </c>
      <c r="M730" s="17">
        <v>-1</v>
      </c>
      <c r="N730" s="17">
        <v>0.16666666666666666</v>
      </c>
      <c r="O730" s="17">
        <v>-1</v>
      </c>
      <c r="P730" s="17">
        <v>-1</v>
      </c>
      <c r="Q730" s="17">
        <v>4.5017924277809165</v>
      </c>
      <c r="R730" s="17">
        <v>-1</v>
      </c>
      <c r="S730" s="17">
        <v>1.1305576164307656</v>
      </c>
      <c r="T730" s="17">
        <v>0.11886628873833849</v>
      </c>
      <c r="U730" s="17">
        <v>0.6408004100091752</v>
      </c>
      <c r="V730" s="17">
        <v>0.77625544192384377</v>
      </c>
      <c r="W730" s="17">
        <v>2.7135624004534362</v>
      </c>
      <c r="X730" s="17">
        <v>3.4171625694127363</v>
      </c>
      <c r="Y730" s="17">
        <v>0</v>
      </c>
      <c r="Z730" s="17">
        <v>46.507262976722885</v>
      </c>
      <c r="AA730" s="17">
        <v>1.2931618244761134</v>
      </c>
      <c r="AB730" s="17">
        <v>2.449246874019591</v>
      </c>
      <c r="AC730" s="17">
        <v>33.62377811001965</v>
      </c>
      <c r="AD730" s="17">
        <v>0.80100051251146887</v>
      </c>
      <c r="AE730" s="17">
        <v>8.01000512511469E-2</v>
      </c>
      <c r="AF730" s="17">
        <v>72.282677873314611</v>
      </c>
      <c r="AG730" s="17">
        <v>46.32906339424018</v>
      </c>
      <c r="AH730" s="17">
        <v>-1</v>
      </c>
      <c r="AI730" s="17">
        <v>-1</v>
      </c>
      <c r="AJ730" s="17">
        <v>-1</v>
      </c>
      <c r="AK730" s="17">
        <v>-1</v>
      </c>
      <c r="AL730" s="17">
        <v>-1</v>
      </c>
      <c r="AM730" s="17">
        <v>-1</v>
      </c>
      <c r="AN730" s="17">
        <v>-1</v>
      </c>
      <c r="AO730" s="17">
        <v>-1</v>
      </c>
      <c r="AP730" s="17">
        <v>-1</v>
      </c>
      <c r="AQ730" s="17">
        <v>-1</v>
      </c>
      <c r="AR730" s="17">
        <v>0.40050025625573443</v>
      </c>
      <c r="AS730" s="17">
        <v>4.806003075068813</v>
      </c>
      <c r="AT730" s="17">
        <v>10.247803997589457</v>
      </c>
      <c r="AU730" s="17">
        <v>-1</v>
      </c>
      <c r="AV730" s="17">
        <v>-1</v>
      </c>
      <c r="AW730" s="17">
        <v>-1</v>
      </c>
      <c r="AX730" s="17">
        <v>-1</v>
      </c>
      <c r="AY730" s="17">
        <v>8.01000512511469E-2</v>
      </c>
      <c r="AZ730" s="17">
        <v>-0.328264029606741</v>
      </c>
      <c r="BA730" s="17">
        <v>0.84108454242725395</v>
      </c>
      <c r="BB730" s="17">
        <v>-0.1390068409205662</v>
      </c>
      <c r="BC730" s="17">
        <v>0.31849402040774555</v>
      </c>
      <c r="BD730" s="17">
        <v>-4.4216076098585937</v>
      </c>
      <c r="BE730" s="17">
        <v>11.472889661140652</v>
      </c>
      <c r="BF730" s="17">
        <v>-1</v>
      </c>
      <c r="BG730" s="22">
        <v>1591.9340164853222</v>
      </c>
    </row>
    <row r="731" spans="1:59" x14ac:dyDescent="0.25">
      <c r="A731">
        <v>2102</v>
      </c>
      <c r="B731" t="s">
        <v>735</v>
      </c>
      <c r="C731" s="49">
        <v>0</v>
      </c>
      <c r="D731" s="22">
        <v>1529.523232421875</v>
      </c>
      <c r="E731" s="17">
        <v>57.005359525293393</v>
      </c>
      <c r="F731" s="17">
        <v>-9.8582527378508598</v>
      </c>
      <c r="G731" s="17">
        <v>0.27442548635634034</v>
      </c>
      <c r="H731" s="17">
        <v>2.9053668875202896</v>
      </c>
      <c r="I731" s="17">
        <v>44.826919052806126</v>
      </c>
      <c r="J731" s="17">
        <v>4.4188511292362698</v>
      </c>
      <c r="K731" s="17">
        <v>-1</v>
      </c>
      <c r="L731" s="17">
        <v>-1</v>
      </c>
      <c r="M731" s="17">
        <v>-1</v>
      </c>
      <c r="N731" s="17">
        <v>0.16666666666666666</v>
      </c>
      <c r="O731" s="17">
        <v>-1</v>
      </c>
      <c r="P731" s="17">
        <v>-1</v>
      </c>
      <c r="Q731" s="17">
        <v>2.4173546356725786</v>
      </c>
      <c r="R731" s="17">
        <v>-1</v>
      </c>
      <c r="S731" s="17">
        <v>7.1288543524015646E-2</v>
      </c>
      <c r="T731" s="17">
        <v>7.5312099419971752E-3</v>
      </c>
      <c r="U731" s="17">
        <v>-1.9929671239833913E-3</v>
      </c>
      <c r="V731" s="17">
        <v>-0.15079435038906222</v>
      </c>
      <c r="W731" s="17">
        <v>0.29966143925176414</v>
      </c>
      <c r="X731" s="17">
        <v>-0.17386118359529573</v>
      </c>
      <c r="Y731" s="17">
        <v>0</v>
      </c>
      <c r="Z731" s="17">
        <v>25.629684381102379</v>
      </c>
      <c r="AA731" s="17">
        <v>0.13156731779826109</v>
      </c>
      <c r="AB731" s="17">
        <v>0.59598315971259552</v>
      </c>
      <c r="AC731" s="17">
        <v>12.316141142761664</v>
      </c>
      <c r="AD731" s="17">
        <v>-2.491208904979253E-3</v>
      </c>
      <c r="AE731" s="17">
        <v>-2.4912089049792391E-4</v>
      </c>
      <c r="AF731" s="17">
        <v>40.557519740707775</v>
      </c>
      <c r="AG731" s="17">
        <v>-8.999822276741634</v>
      </c>
      <c r="AH731" s="17">
        <v>-1</v>
      </c>
      <c r="AI731" s="17">
        <v>-1</v>
      </c>
      <c r="AJ731" s="17">
        <v>-1</v>
      </c>
      <c r="AK731" s="17">
        <v>-1</v>
      </c>
      <c r="AL731" s="17">
        <v>-1</v>
      </c>
      <c r="AM731" s="17">
        <v>-1</v>
      </c>
      <c r="AN731" s="17">
        <v>-1</v>
      </c>
      <c r="AO731" s="17">
        <v>-1</v>
      </c>
      <c r="AP731" s="17">
        <v>-1</v>
      </c>
      <c r="AQ731" s="17">
        <v>-1</v>
      </c>
      <c r="AR731" s="17">
        <v>-1.2456044524896265E-3</v>
      </c>
      <c r="AS731" s="17">
        <v>-1.4947253429875573E-2</v>
      </c>
      <c r="AT731" s="17">
        <v>3.9805685705411618</v>
      </c>
      <c r="AU731" s="17">
        <v>-1</v>
      </c>
      <c r="AV731" s="17">
        <v>-1</v>
      </c>
      <c r="AW731" s="17">
        <v>-1</v>
      </c>
      <c r="AX731" s="17">
        <v>-1</v>
      </c>
      <c r="AY731" s="17">
        <v>-2.4912089049792391E-4</v>
      </c>
      <c r="AZ731" s="17">
        <v>0.36998830609273659</v>
      </c>
      <c r="BA731" s="17">
        <v>0.14283220672777627</v>
      </c>
      <c r="BB731" s="17">
        <v>0.1341803443610263</v>
      </c>
      <c r="BC731" s="17">
        <v>4.530683512615321E-2</v>
      </c>
      <c r="BD731" s="17">
        <v>5.0694629824964315</v>
      </c>
      <c r="BE731" s="17">
        <v>1.9818190687856179</v>
      </c>
      <c r="BF731" s="17">
        <v>-1</v>
      </c>
      <c r="BG731" s="22">
        <v>3018.2587465030856</v>
      </c>
    </row>
    <row r="732" spans="1:59" x14ac:dyDescent="0.25">
      <c r="A732">
        <v>2106</v>
      </c>
      <c r="B732" t="s">
        <v>736</v>
      </c>
      <c r="C732" s="49">
        <v>0</v>
      </c>
      <c r="D732" s="22">
        <v>1480.1038769531249</v>
      </c>
      <c r="E732" s="17">
        <v>43.280299748361656</v>
      </c>
      <c r="F732" s="17">
        <v>-32.872238072162816</v>
      </c>
      <c r="G732" s="17">
        <v>0.10697639934967851</v>
      </c>
      <c r="H732" s="17">
        <v>1.6369196599731657</v>
      </c>
      <c r="I732" s="17">
        <v>32.570840939470386</v>
      </c>
      <c r="J732" s="17">
        <v>1.1167575872693485</v>
      </c>
      <c r="K732" s="17">
        <v>-1</v>
      </c>
      <c r="L732" s="17">
        <v>-1</v>
      </c>
      <c r="M732" s="17">
        <v>-1</v>
      </c>
      <c r="N732" s="17">
        <v>0.16666666666666666</v>
      </c>
      <c r="O732" s="17">
        <v>-1</v>
      </c>
      <c r="P732" s="17">
        <v>-1</v>
      </c>
      <c r="Q732" s="17">
        <v>1.6258329237962761</v>
      </c>
      <c r="R732" s="17">
        <v>-1</v>
      </c>
      <c r="S732" s="17">
        <v>-0.33094676093029796</v>
      </c>
      <c r="T732" s="17">
        <v>-3.4745960666979631E-2</v>
      </c>
      <c r="U732" s="17">
        <v>-0.24608032544066832</v>
      </c>
      <c r="V732" s="17">
        <v>-0.50282214483040577</v>
      </c>
      <c r="W732" s="17">
        <v>-0.61696702927050218</v>
      </c>
      <c r="X732" s="17">
        <v>-1.5374774445989015</v>
      </c>
      <c r="Y732" s="17">
        <v>0</v>
      </c>
      <c r="Z732" s="17">
        <v>17.701859999678618</v>
      </c>
      <c r="AA732" s="17">
        <v>-0.30952393275990203</v>
      </c>
      <c r="AB732" s="17">
        <v>-0.1077550248761564</v>
      </c>
      <c r="AC732" s="17">
        <v>4.2250110777555054</v>
      </c>
      <c r="AD732" s="17">
        <v>-0.30760040680083545</v>
      </c>
      <c r="AE732" s="17">
        <v>-3.076004068008354E-2</v>
      </c>
      <c r="AF732" s="17">
        <v>28.510553614043811</v>
      </c>
      <c r="AG732" s="17">
        <v>-30.009810902119412</v>
      </c>
      <c r="AH732" s="17">
        <v>-1</v>
      </c>
      <c r="AI732" s="17">
        <v>-1</v>
      </c>
      <c r="AJ732" s="17">
        <v>-1</v>
      </c>
      <c r="AK732" s="17">
        <v>-1</v>
      </c>
      <c r="AL732" s="17">
        <v>-1</v>
      </c>
      <c r="AM732" s="17">
        <v>-1</v>
      </c>
      <c r="AN732" s="17">
        <v>-1</v>
      </c>
      <c r="AO732" s="17">
        <v>-1</v>
      </c>
      <c r="AP732" s="17">
        <v>-1</v>
      </c>
      <c r="AQ732" s="17">
        <v>-1</v>
      </c>
      <c r="AR732" s="17">
        <v>-0.15380020340041772</v>
      </c>
      <c r="AS732" s="17">
        <v>-1.8456024408050125</v>
      </c>
      <c r="AT732" s="17">
        <v>1.6007168269534837</v>
      </c>
      <c r="AU732" s="17">
        <v>-1</v>
      </c>
      <c r="AV732" s="17">
        <v>-1</v>
      </c>
      <c r="AW732" s="17">
        <v>-1</v>
      </c>
      <c r="AX732" s="17">
        <v>-1</v>
      </c>
      <c r="AY732" s="17">
        <v>-3.076004068008354E-2</v>
      </c>
      <c r="AZ732" s="17">
        <v>0.63513504549984467</v>
      </c>
      <c r="BA732" s="17">
        <v>-0.1223145326793319</v>
      </c>
      <c r="BB732" s="17">
        <v>0.23791747164561744</v>
      </c>
      <c r="BC732" s="17">
        <v>-5.8430292158437883E-2</v>
      </c>
      <c r="BD732" s="17">
        <v>8.6734987907328378</v>
      </c>
      <c r="BE732" s="17">
        <v>-1.622216739450792</v>
      </c>
      <c r="BF732" s="17">
        <v>-1</v>
      </c>
      <c r="BG732" s="22">
        <v>151.81276910205412</v>
      </c>
    </row>
    <row r="733" spans="1:59" x14ac:dyDescent="0.25">
      <c r="A733">
        <v>2122</v>
      </c>
      <c r="B733" t="s">
        <v>737</v>
      </c>
      <c r="C733" s="49">
        <v>0</v>
      </c>
      <c r="D733" s="22">
        <v>1738.9647363281249</v>
      </c>
      <c r="E733" s="17">
        <v>192.32765961460817</v>
      </c>
      <c r="F733" s="17">
        <v>217.04825843780108</v>
      </c>
      <c r="G733" s="17">
        <v>1.9253906529840423</v>
      </c>
      <c r="H733" s="17">
        <v>15.411629094267763</v>
      </c>
      <c r="I733" s="17">
        <v>165.66578659336471</v>
      </c>
      <c r="J733" s="17">
        <v>36.975860021836496</v>
      </c>
      <c r="K733" s="17">
        <v>-1</v>
      </c>
      <c r="L733" s="17">
        <v>-1</v>
      </c>
      <c r="M733" s="17">
        <v>-1</v>
      </c>
      <c r="N733" s="17">
        <v>0.16666666666666666</v>
      </c>
      <c r="O733" s="17">
        <v>-1</v>
      </c>
      <c r="P733" s="17">
        <v>-1</v>
      </c>
      <c r="Q733" s="17">
        <v>10.221367176423637</v>
      </c>
      <c r="R733" s="17">
        <v>-1</v>
      </c>
      <c r="S733" s="17">
        <v>4.0371296735836895</v>
      </c>
      <c r="T733" s="17">
        <v>0.42436319909593212</v>
      </c>
      <c r="U733" s="17">
        <v>2.404587644324732</v>
      </c>
      <c r="V733" s="17">
        <v>3.3200255668572667</v>
      </c>
      <c r="W733" s="17">
        <v>9.3371647145568861</v>
      </c>
      <c r="X733" s="17">
        <v>13.270720616211689</v>
      </c>
      <c r="Y733" s="17">
        <v>0</v>
      </c>
      <c r="Z733" s="17">
        <v>103.79411116207207</v>
      </c>
      <c r="AA733" s="17">
        <v>4.4805088557524639</v>
      </c>
      <c r="AB733" s="17">
        <v>7.5344935448759527</v>
      </c>
      <c r="AC733" s="17">
        <v>92.090681182193819</v>
      </c>
      <c r="AD733" s="17">
        <v>3.0057345554059154</v>
      </c>
      <c r="AE733" s="17">
        <v>0.30057345554059151</v>
      </c>
      <c r="AF733" s="17">
        <v>159.33464653313263</v>
      </c>
      <c r="AG733" s="17">
        <v>198.14827265651391</v>
      </c>
      <c r="AH733" s="17">
        <v>-1</v>
      </c>
      <c r="AI733" s="17">
        <v>-1</v>
      </c>
      <c r="AJ733" s="17">
        <v>-1</v>
      </c>
      <c r="AK733" s="17">
        <v>-1</v>
      </c>
      <c r="AL733" s="17">
        <v>-1</v>
      </c>
      <c r="AM733" s="17">
        <v>-1</v>
      </c>
      <c r="AN733" s="17">
        <v>-1</v>
      </c>
      <c r="AO733" s="17">
        <v>-1</v>
      </c>
      <c r="AP733" s="17">
        <v>-1</v>
      </c>
      <c r="AQ733" s="17">
        <v>-1</v>
      </c>
      <c r="AR733" s="17">
        <v>1.5028672777029577</v>
      </c>
      <c r="AS733" s="17">
        <v>18.034407332435489</v>
      </c>
      <c r="AT733" s="17">
        <v>27.444729532166136</v>
      </c>
      <c r="AU733" s="17">
        <v>-1</v>
      </c>
      <c r="AV733" s="17">
        <v>-1</v>
      </c>
      <c r="AW733" s="17">
        <v>-1</v>
      </c>
      <c r="AX733" s="17">
        <v>-1</v>
      </c>
      <c r="AY733" s="17">
        <v>0.30057345554059151</v>
      </c>
      <c r="AZ733" s="17">
        <v>-2.244227385561842</v>
      </c>
      <c r="BA733" s="17">
        <v>2.7570478983823552</v>
      </c>
      <c r="BB733" s="17">
        <v>-0.88861641550467807</v>
      </c>
      <c r="BC733" s="17">
        <v>1.0681035949918571</v>
      </c>
      <c r="BD733" s="17">
        <v>-30.464547295149938</v>
      </c>
      <c r="BE733" s="17">
        <v>37.515829346432028</v>
      </c>
      <c r="BF733" s="17">
        <v>-1</v>
      </c>
      <c r="BG733" s="22">
        <v>2385.2724406734151</v>
      </c>
    </row>
    <row r="734" spans="1:59" x14ac:dyDescent="0.25">
      <c r="A734">
        <v>2129</v>
      </c>
      <c r="B734" t="s">
        <v>738</v>
      </c>
      <c r="C734" s="49">
        <v>0</v>
      </c>
      <c r="D734" s="22">
        <v>1499.4322753906251</v>
      </c>
      <c r="E734" s="17">
        <v>28.657697703550781</v>
      </c>
      <c r="F734" s="17">
        <v>-57.391209535905915</v>
      </c>
      <c r="G734" s="17">
        <v>-7.1422922901776487E-2</v>
      </c>
      <c r="H734" s="17">
        <v>0.28552306682756567</v>
      </c>
      <c r="I734" s="17">
        <v>19.513283756175618</v>
      </c>
      <c r="J734" s="17">
        <v>-2.4012744332597853</v>
      </c>
      <c r="K734" s="17">
        <v>-1</v>
      </c>
      <c r="L734" s="17">
        <v>-1</v>
      </c>
      <c r="M734" s="17">
        <v>-1</v>
      </c>
      <c r="N734" s="17">
        <v>0.16666666666666666</v>
      </c>
      <c r="O734" s="17">
        <v>-1</v>
      </c>
      <c r="P734" s="17">
        <v>-1</v>
      </c>
      <c r="Q734" s="17">
        <v>0.78255011186654588</v>
      </c>
      <c r="R734" s="17">
        <v>-1</v>
      </c>
      <c r="S734" s="17">
        <v>-0.75948600819058543</v>
      </c>
      <c r="T734" s="17">
        <v>-7.9787822155603524E-2</v>
      </c>
      <c r="U734" s="17">
        <v>-0.50612963399325683</v>
      </c>
      <c r="V734" s="17">
        <v>-0.87787059128453138</v>
      </c>
      <c r="W734" s="17">
        <v>-1.593537881127435</v>
      </c>
      <c r="X734" s="17">
        <v>-2.990266594559619</v>
      </c>
      <c r="Y734" s="17">
        <v>0</v>
      </c>
      <c r="Z734" s="17">
        <v>9.2556001731422555</v>
      </c>
      <c r="AA734" s="17">
        <v>-0.77946008802536726</v>
      </c>
      <c r="AB734" s="17">
        <v>-0.85751375702205312</v>
      </c>
      <c r="AC734" s="17">
        <v>-4.3952337121611063</v>
      </c>
      <c r="AD734" s="17">
        <v>-0.6326620424915711</v>
      </c>
      <c r="AE734" s="17">
        <v>-6.3266204249157104E-2</v>
      </c>
      <c r="AF734" s="17">
        <v>15.67578317365566</v>
      </c>
      <c r="AG734" s="17">
        <v>-52.393735462598244</v>
      </c>
      <c r="AH734" s="17">
        <v>-1</v>
      </c>
      <c r="AI734" s="17">
        <v>-1</v>
      </c>
      <c r="AJ734" s="17">
        <v>-1</v>
      </c>
      <c r="AK734" s="17">
        <v>-1</v>
      </c>
      <c r="AL734" s="17">
        <v>-1</v>
      </c>
      <c r="AM734" s="17">
        <v>-1</v>
      </c>
      <c r="AN734" s="17">
        <v>-1</v>
      </c>
      <c r="AO734" s="17">
        <v>-1</v>
      </c>
      <c r="AP734" s="17">
        <v>-1</v>
      </c>
      <c r="AQ734" s="17">
        <v>-1</v>
      </c>
      <c r="AR734" s="17">
        <v>-0.31633102124578555</v>
      </c>
      <c r="AS734" s="17">
        <v>-3.7959722549494268</v>
      </c>
      <c r="AT734" s="17">
        <v>-0.9347639314342544</v>
      </c>
      <c r="AU734" s="17">
        <v>-1</v>
      </c>
      <c r="AV734" s="17">
        <v>-1</v>
      </c>
      <c r="AW734" s="17">
        <v>-1</v>
      </c>
      <c r="AX734" s="17">
        <v>-1</v>
      </c>
      <c r="AY734" s="17">
        <v>-6.3266204249157104E-2</v>
      </c>
      <c r="AZ734" s="17">
        <v>0.91762090106936101</v>
      </c>
      <c r="BA734" s="17">
        <v>-0.40480038824884829</v>
      </c>
      <c r="BB734" s="17">
        <v>0.34843842778046757</v>
      </c>
      <c r="BC734" s="17">
        <v>-0.16895124829328795</v>
      </c>
      <c r="BD734" s="17">
        <v>12.513218415682301</v>
      </c>
      <c r="BE734" s="17">
        <v>-5.461936364400259</v>
      </c>
      <c r="BF734" s="17">
        <v>-1</v>
      </c>
      <c r="BG734" s="22">
        <v>98.285447407620836</v>
      </c>
    </row>
    <row r="735" spans="1:59" x14ac:dyDescent="0.25">
      <c r="A735">
        <v>2130</v>
      </c>
      <c r="B735" t="s">
        <v>739</v>
      </c>
      <c r="C735" s="49">
        <v>0</v>
      </c>
      <c r="D735" s="22">
        <v>1592.2785058593749</v>
      </c>
      <c r="E735" s="17">
        <v>78.073330787061508</v>
      </c>
      <c r="F735" s="17">
        <v>25.468222302859544</v>
      </c>
      <c r="G735" s="17">
        <v>0.53145988986363868</v>
      </c>
      <c r="H735" s="17">
        <v>4.8524337980737657</v>
      </c>
      <c r="I735" s="17">
        <v>63.640002978876012</v>
      </c>
      <c r="J735" s="17">
        <v>9.4875657998095591</v>
      </c>
      <c r="K735" s="17">
        <v>-1</v>
      </c>
      <c r="L735" s="17">
        <v>-1</v>
      </c>
      <c r="M735" s="17">
        <v>-1</v>
      </c>
      <c r="N735" s="17">
        <v>0.16666666666666666</v>
      </c>
      <c r="O735" s="17">
        <v>-1</v>
      </c>
      <c r="P735" s="17">
        <v>-1</v>
      </c>
      <c r="Q735" s="17">
        <v>3.6323407231578275</v>
      </c>
      <c r="R735" s="17">
        <v>-1</v>
      </c>
      <c r="S735" s="17">
        <v>0.68871986786368089</v>
      </c>
      <c r="T735" s="17">
        <v>7.2426680700952789E-2</v>
      </c>
      <c r="U735" s="17">
        <v>0.37268120799472176</v>
      </c>
      <c r="V735" s="17">
        <v>0.3895684296040039</v>
      </c>
      <c r="W735" s="17">
        <v>1.7066864392450798</v>
      </c>
      <c r="X735" s="17">
        <v>1.9192902245456753</v>
      </c>
      <c r="Y735" s="17">
        <v>0</v>
      </c>
      <c r="Z735" s="17">
        <v>37.798897408276446</v>
      </c>
      <c r="AA735" s="17">
        <v>0.80864253215876181</v>
      </c>
      <c r="AB735" s="17">
        <v>1.6762215040033741</v>
      </c>
      <c r="AC735" s="17">
        <v>24.736028447827035</v>
      </c>
      <c r="AD735" s="17">
        <v>0.46585150999340219</v>
      </c>
      <c r="AE735" s="17">
        <v>4.658515099934022E-2</v>
      </c>
      <c r="AF735" s="17">
        <v>59.049616698611814</v>
      </c>
      <c r="AG735" s="17">
        <v>23.250517158099562</v>
      </c>
      <c r="AH735" s="17">
        <v>-1</v>
      </c>
      <c r="AI735" s="17">
        <v>-1</v>
      </c>
      <c r="AJ735" s="17">
        <v>-1</v>
      </c>
      <c r="AK735" s="17">
        <v>-1</v>
      </c>
      <c r="AL735" s="17">
        <v>-1</v>
      </c>
      <c r="AM735" s="17">
        <v>-1</v>
      </c>
      <c r="AN735" s="17">
        <v>-1</v>
      </c>
      <c r="AO735" s="17">
        <v>-1</v>
      </c>
      <c r="AP735" s="17">
        <v>-1</v>
      </c>
      <c r="AQ735" s="17">
        <v>-1</v>
      </c>
      <c r="AR735" s="17">
        <v>0.2329257549967011</v>
      </c>
      <c r="AS735" s="17">
        <v>2.7951090599604127</v>
      </c>
      <c r="AT735" s="17">
        <v>7.6336417779485366</v>
      </c>
      <c r="AU735" s="17">
        <v>-1</v>
      </c>
      <c r="AV735" s="17">
        <v>-1</v>
      </c>
      <c r="AW735" s="17">
        <v>-1</v>
      </c>
      <c r="AX735" s="17">
        <v>-1</v>
      </c>
      <c r="AY735" s="17">
        <v>4.658515099934022E-2</v>
      </c>
      <c r="AZ735" s="17">
        <v>-3.7012025910863666E-2</v>
      </c>
      <c r="BA735" s="17">
        <v>0.54983253873137661</v>
      </c>
      <c r="BB735" s="17">
        <v>-2.5056180064423436E-2</v>
      </c>
      <c r="BC735" s="17">
        <v>0.20454335955160285</v>
      </c>
      <c r="BD735" s="17">
        <v>-0.46273316588945912</v>
      </c>
      <c r="BE735" s="17">
        <v>7.5140152171715142</v>
      </c>
      <c r="BF735" s="17">
        <v>-1</v>
      </c>
      <c r="BG735" s="22">
        <v>1851.3705757091755</v>
      </c>
    </row>
    <row r="736" spans="1:59" x14ac:dyDescent="0.25">
      <c r="A736">
        <v>2135</v>
      </c>
      <c r="B736" t="s">
        <v>740</v>
      </c>
      <c r="C736" s="49">
        <v>0</v>
      </c>
      <c r="D736" s="22">
        <v>1520.978994140625</v>
      </c>
      <c r="E736" s="17">
        <v>92.63326239737728</v>
      </c>
      <c r="F736" s="17">
        <v>49.882108871978758</v>
      </c>
      <c r="G736" s="17">
        <v>0.70909461748242364</v>
      </c>
      <c r="H736" s="17">
        <v>6.1980384937576076</v>
      </c>
      <c r="I736" s="17">
        <v>76.641597291840725</v>
      </c>
      <c r="J736" s="17">
        <v>12.990520025386836</v>
      </c>
      <c r="K736" s="17">
        <v>-1</v>
      </c>
      <c r="L736" s="17">
        <v>-1</v>
      </c>
      <c r="M736" s="17">
        <v>-1</v>
      </c>
      <c r="N736" s="17">
        <v>0.16666666666666666</v>
      </c>
      <c r="O736" s="17">
        <v>-1</v>
      </c>
      <c r="P736" s="17">
        <v>-1</v>
      </c>
      <c r="Q736" s="17">
        <v>4.4720093424791605</v>
      </c>
      <c r="R736" s="17">
        <v>-1</v>
      </c>
      <c r="S736" s="17">
        <v>1.1154224556332901</v>
      </c>
      <c r="T736" s="17">
        <v>0.11727549904846472</v>
      </c>
      <c r="U736" s="17">
        <v>0.63161598145244813</v>
      </c>
      <c r="V736" s="17">
        <v>0.76300947068499769</v>
      </c>
      <c r="W736" s="17">
        <v>2.6790718445300841</v>
      </c>
      <c r="X736" s="17">
        <v>3.3658529226766292</v>
      </c>
      <c r="Y736" s="17">
        <v>0</v>
      </c>
      <c r="Z736" s="17">
        <v>46.208957742303511</v>
      </c>
      <c r="AA736" s="17">
        <v>1.2765646065550906</v>
      </c>
      <c r="AB736" s="17">
        <v>2.4227668747129067</v>
      </c>
      <c r="AC736" s="17">
        <v>33.319328069928595</v>
      </c>
      <c r="AD736" s="17">
        <v>0.78951997681556019</v>
      </c>
      <c r="AE736" s="17">
        <v>7.8951997681556016E-2</v>
      </c>
      <c r="AF736" s="17">
        <v>71.829379101601475</v>
      </c>
      <c r="AG736" s="17">
        <v>45.538507337432542</v>
      </c>
      <c r="AH736" s="17">
        <v>-1</v>
      </c>
      <c r="AI736" s="17">
        <v>-1</v>
      </c>
      <c r="AJ736" s="17">
        <v>-1</v>
      </c>
      <c r="AK736" s="17">
        <v>-1</v>
      </c>
      <c r="AL736" s="17">
        <v>-1</v>
      </c>
      <c r="AM736" s="17">
        <v>-1</v>
      </c>
      <c r="AN736" s="17">
        <v>-1</v>
      </c>
      <c r="AO736" s="17">
        <v>-1</v>
      </c>
      <c r="AP736" s="17">
        <v>-1</v>
      </c>
      <c r="AQ736" s="17">
        <v>-1</v>
      </c>
      <c r="AR736" s="17">
        <v>0.39475998840778009</v>
      </c>
      <c r="AS736" s="17">
        <v>4.7371198608933609</v>
      </c>
      <c r="AT736" s="17">
        <v>10.158255819161369</v>
      </c>
      <c r="AU736" s="17">
        <v>-1</v>
      </c>
      <c r="AV736" s="17">
        <v>-1</v>
      </c>
      <c r="AW736" s="17">
        <v>-1</v>
      </c>
      <c r="AX736" s="17">
        <v>-1</v>
      </c>
      <c r="AY736" s="17">
        <v>7.8951997681556016E-2</v>
      </c>
      <c r="AZ736" s="17">
        <v>-0.31828718647185733</v>
      </c>
      <c r="BA736" s="17">
        <v>0.83110769929237027</v>
      </c>
      <c r="BB736" s="17">
        <v>-0.13510345878395719</v>
      </c>
      <c r="BC736" s="17">
        <v>0.31459063827113659</v>
      </c>
      <c r="BD736" s="17">
        <v>-4.2859962876462925</v>
      </c>
      <c r="BE736" s="17">
        <v>11.337278338928353</v>
      </c>
      <c r="BF736" s="17">
        <v>-1</v>
      </c>
      <c r="BG736" s="22">
        <v>252.36087238009767</v>
      </c>
    </row>
    <row r="737" spans="1:59" x14ac:dyDescent="0.25">
      <c r="A737">
        <v>2136</v>
      </c>
      <c r="B737" t="s">
        <v>741</v>
      </c>
      <c r="C737" s="49">
        <v>0</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25">
      <c r="A738">
        <v>2137</v>
      </c>
      <c r="B738" t="s">
        <v>742</v>
      </c>
      <c r="C738" s="49">
        <v>0</v>
      </c>
      <c r="D738" s="22">
        <v>1640.0097167968752</v>
      </c>
      <c r="E738" s="17">
        <v>130.10953435339894</v>
      </c>
      <c r="F738" s="17">
        <v>112.72178951440272</v>
      </c>
      <c r="G738" s="17">
        <v>1.1663143036215293</v>
      </c>
      <c r="H738" s="17">
        <v>9.6615333006301078</v>
      </c>
      <c r="I738" s="17">
        <v>110.10681521836659</v>
      </c>
      <c r="J738" s="17">
        <v>22.006885535937624</v>
      </c>
      <c r="K738" s="17">
        <v>-1</v>
      </c>
      <c r="L738" s="17">
        <v>-1</v>
      </c>
      <c r="M738" s="17">
        <v>-1</v>
      </c>
      <c r="N738" s="17">
        <v>0.16666666666666666</v>
      </c>
      <c r="O738" s="17">
        <v>-1</v>
      </c>
      <c r="P738" s="17">
        <v>-1</v>
      </c>
      <c r="Q738" s="17">
        <v>6.6332591596368555</v>
      </c>
      <c r="R738" s="17">
        <v>-1</v>
      </c>
      <c r="S738" s="17">
        <v>2.2137258441095273</v>
      </c>
      <c r="T738" s="17">
        <v>0.23271330179931982</v>
      </c>
      <c r="U738" s="17">
        <v>1.2980964463810993</v>
      </c>
      <c r="V738" s="17">
        <v>1.7242212668431298</v>
      </c>
      <c r="W738" s="17">
        <v>5.1819256263918279</v>
      </c>
      <c r="X738" s="17">
        <v>7.0892067492964488</v>
      </c>
      <c r="Y738" s="17">
        <v>0</v>
      </c>
      <c r="Z738" s="17">
        <v>67.855880041117317</v>
      </c>
      <c r="AA738" s="17">
        <v>2.4809641452094011</v>
      </c>
      <c r="AB738" s="17">
        <v>4.3443237946916478</v>
      </c>
      <c r="AC738" s="17">
        <v>55.412156492968123</v>
      </c>
      <c r="AD738" s="17">
        <v>1.6226205579763742</v>
      </c>
      <c r="AE738" s="17">
        <v>0.16226205579763742</v>
      </c>
      <c r="AF738" s="17">
        <v>104.72361680588111</v>
      </c>
      <c r="AG738" s="17">
        <v>102.90627551582361</v>
      </c>
      <c r="AH738" s="17">
        <v>-1</v>
      </c>
      <c r="AI738" s="17">
        <v>-1</v>
      </c>
      <c r="AJ738" s="17">
        <v>-1</v>
      </c>
      <c r="AK738" s="17">
        <v>-1</v>
      </c>
      <c r="AL738" s="17">
        <v>-1</v>
      </c>
      <c r="AM738" s="17">
        <v>-1</v>
      </c>
      <c r="AN738" s="17">
        <v>-1</v>
      </c>
      <c r="AO738" s="17">
        <v>-1</v>
      </c>
      <c r="AP738" s="17">
        <v>-1</v>
      </c>
      <c r="AQ738" s="17">
        <v>-1</v>
      </c>
      <c r="AR738" s="17">
        <v>0.81131027898818708</v>
      </c>
      <c r="AS738" s="17">
        <v>9.7357233478582437</v>
      </c>
      <c r="AT738" s="17">
        <v>16.656440352215718</v>
      </c>
      <c r="AU738" s="17">
        <v>-1</v>
      </c>
      <c r="AV738" s="17">
        <v>-1</v>
      </c>
      <c r="AW738" s="17">
        <v>-1</v>
      </c>
      <c r="AX738" s="17">
        <v>-1</v>
      </c>
      <c r="AY738" s="17">
        <v>0.16226205579763742</v>
      </c>
      <c r="AZ738" s="17">
        <v>-1.0422702856911572</v>
      </c>
      <c r="BA738" s="17">
        <v>1.5550907985116702</v>
      </c>
      <c r="BB738" s="17">
        <v>-0.41835765637863398</v>
      </c>
      <c r="BC738" s="17">
        <v>0.59784483586581327</v>
      </c>
      <c r="BD738" s="17">
        <v>-14.126815073420801</v>
      </c>
      <c r="BE738" s="17">
        <v>21.17809712470287</v>
      </c>
      <c r="BF738" s="17">
        <v>-1</v>
      </c>
      <c r="BG738" s="22">
        <v>5460.8675655971265</v>
      </c>
    </row>
    <row r="739" spans="1:59" x14ac:dyDescent="0.25">
      <c r="A739">
        <v>2141</v>
      </c>
      <c r="B739" t="s">
        <v>743</v>
      </c>
      <c r="C739" s="49">
        <v>0</v>
      </c>
      <c r="D739" s="22">
        <v>1542.64380859375</v>
      </c>
      <c r="E739" s="17">
        <v>70.146629495751853</v>
      </c>
      <c r="F739" s="17">
        <v>12.17684213894352</v>
      </c>
      <c r="G739" s="17">
        <v>0.43475219490443645</v>
      </c>
      <c r="H739" s="17">
        <v>4.1198612308157987</v>
      </c>
      <c r="I739" s="17">
        <v>56.561689894174194</v>
      </c>
      <c r="J739" s="17">
        <v>7.5804914723718451</v>
      </c>
      <c r="K739" s="17">
        <v>-1</v>
      </c>
      <c r="L739" s="17">
        <v>-1</v>
      </c>
      <c r="M739" s="17">
        <v>-1</v>
      </c>
      <c r="N739" s="17">
        <v>0.16666666666666666</v>
      </c>
      <c r="O739" s="17">
        <v>-1</v>
      </c>
      <c r="P739" s="17">
        <v>-1</v>
      </c>
      <c r="Q739" s="17">
        <v>3.1752092951275648</v>
      </c>
      <c r="R739" s="17">
        <v>-1</v>
      </c>
      <c r="S739" s="17">
        <v>0.4564149337469483</v>
      </c>
      <c r="T739" s="17">
        <v>4.8010138383057566E-2</v>
      </c>
      <c r="U739" s="17">
        <v>0.23171223519555473</v>
      </c>
      <c r="V739" s="17">
        <v>0.1862600857332499</v>
      </c>
      <c r="W739" s="17">
        <v>1.1773014906054653</v>
      </c>
      <c r="X739" s="17">
        <v>1.1317542172260406</v>
      </c>
      <c r="Y739" s="17">
        <v>0</v>
      </c>
      <c r="Z739" s="17">
        <v>33.22030199354986</v>
      </c>
      <c r="AA739" s="17">
        <v>0.55389693234277249</v>
      </c>
      <c r="AB739" s="17">
        <v>1.2697881283251644</v>
      </c>
      <c r="AC739" s="17">
        <v>20.063118298303703</v>
      </c>
      <c r="AD739" s="17">
        <v>0.28964029399444347</v>
      </c>
      <c r="AE739" s="17">
        <v>2.8964029399444341E-2</v>
      </c>
      <c r="AF739" s="17">
        <v>52.092073088267071</v>
      </c>
      <c r="AG739" s="17">
        <v>11.116515071850456</v>
      </c>
      <c r="AH739" s="17">
        <v>-1</v>
      </c>
      <c r="AI739" s="17">
        <v>-1</v>
      </c>
      <c r="AJ739" s="17">
        <v>-1</v>
      </c>
      <c r="AK739" s="17">
        <v>-1</v>
      </c>
      <c r="AL739" s="17">
        <v>-1</v>
      </c>
      <c r="AM739" s="17">
        <v>-1</v>
      </c>
      <c r="AN739" s="17">
        <v>-1</v>
      </c>
      <c r="AO739" s="17">
        <v>-1</v>
      </c>
      <c r="AP739" s="17">
        <v>-1</v>
      </c>
      <c r="AQ739" s="17">
        <v>-1</v>
      </c>
      <c r="AR739" s="17">
        <v>0.14482014699722173</v>
      </c>
      <c r="AS739" s="17">
        <v>1.7378417639666603</v>
      </c>
      <c r="AT739" s="17">
        <v>6.2591942931566589</v>
      </c>
      <c r="AU739" s="17">
        <v>-1</v>
      </c>
      <c r="AV739" s="17">
        <v>-1</v>
      </c>
      <c r="AW739" s="17">
        <v>-1</v>
      </c>
      <c r="AX739" s="17">
        <v>-1</v>
      </c>
      <c r="AY739" s="17">
        <v>2.8964029399444341E-2</v>
      </c>
      <c r="AZ739" s="17">
        <v>0.11611947484786883</v>
      </c>
      <c r="BA739" s="17">
        <v>0.39670103797264411</v>
      </c>
      <c r="BB739" s="17">
        <v>3.4855633375222558E-2</v>
      </c>
      <c r="BC739" s="17">
        <v>0.14463154611195689</v>
      </c>
      <c r="BD739" s="17">
        <v>1.618723363945797</v>
      </c>
      <c r="BE739" s="17">
        <v>5.4325586873362557</v>
      </c>
      <c r="BF739" s="17">
        <v>-1</v>
      </c>
      <c r="BG739" s="22">
        <v>151.7654225700262</v>
      </c>
    </row>
    <row r="740" spans="1:59" x14ac:dyDescent="0.25">
      <c r="A740">
        <v>2143</v>
      </c>
      <c r="B740" t="s">
        <v>744</v>
      </c>
      <c r="C740" s="49">
        <v>0</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25">
      <c r="A741">
        <v>2144</v>
      </c>
      <c r="B741" t="s">
        <v>745</v>
      </c>
      <c r="C741" s="49">
        <v>0</v>
      </c>
      <c r="D741" s="22">
        <v>1612.685322265625</v>
      </c>
      <c r="E741" s="17">
        <v>107.34325839007134</v>
      </c>
      <c r="F741" s="17">
        <v>74.547621266514142</v>
      </c>
      <c r="G741" s="17">
        <v>0.88856016727829656</v>
      </c>
      <c r="H741" s="17">
        <v>7.5575118904070546</v>
      </c>
      <c r="I741" s="17">
        <v>89.777194721902887</v>
      </c>
      <c r="J741" s="17">
        <v>16.529578037467356</v>
      </c>
      <c r="K741" s="17">
        <v>-1</v>
      </c>
      <c r="L741" s="17">
        <v>-1</v>
      </c>
      <c r="M741" s="17">
        <v>-1</v>
      </c>
      <c r="N741" s="17">
        <v>0.16666666666666666</v>
      </c>
      <c r="O741" s="17">
        <v>-1</v>
      </c>
      <c r="P741" s="17">
        <v>-1</v>
      </c>
      <c r="Q741" s="17">
        <v>5.3203321475572185</v>
      </c>
      <c r="R741" s="17">
        <v>-1</v>
      </c>
      <c r="S741" s="17">
        <v>1.5465229253440138</v>
      </c>
      <c r="T741" s="17">
        <v>0.16258655928047475</v>
      </c>
      <c r="U741" s="17">
        <v>0.89321950967463148</v>
      </c>
      <c r="V741" s="17">
        <v>1.1402994446239469</v>
      </c>
      <c r="W741" s="17">
        <v>3.6614793034334157</v>
      </c>
      <c r="X741" s="17">
        <v>4.8273248623944527</v>
      </c>
      <c r="Y741" s="17">
        <v>0</v>
      </c>
      <c r="Z741" s="17">
        <v>54.705697776728051</v>
      </c>
      <c r="AA741" s="17">
        <v>1.7493093984596324</v>
      </c>
      <c r="AB741" s="17">
        <v>3.1770066407651711</v>
      </c>
      <c r="AC741" s="17">
        <v>41.991092912268272</v>
      </c>
      <c r="AD741" s="17">
        <v>1.1165243870932895</v>
      </c>
      <c r="AE741" s="17">
        <v>0.11165243870932894</v>
      </c>
      <c r="AF741" s="17">
        <v>84.740858273822894</v>
      </c>
      <c r="AG741" s="17">
        <v>68.056212433719224</v>
      </c>
      <c r="AH741" s="17">
        <v>-1</v>
      </c>
      <c r="AI741" s="17">
        <v>-1</v>
      </c>
      <c r="AJ741" s="17">
        <v>-1</v>
      </c>
      <c r="AK741" s="17">
        <v>-1</v>
      </c>
      <c r="AL741" s="17">
        <v>-1</v>
      </c>
      <c r="AM741" s="17">
        <v>-1</v>
      </c>
      <c r="AN741" s="17">
        <v>-1</v>
      </c>
      <c r="AO741" s="17">
        <v>-1</v>
      </c>
      <c r="AP741" s="17">
        <v>-1</v>
      </c>
      <c r="AQ741" s="17">
        <v>-1</v>
      </c>
      <c r="AR741" s="17">
        <v>0.55826219354664475</v>
      </c>
      <c r="AS741" s="17">
        <v>6.6991463225597361</v>
      </c>
      <c r="AT741" s="17">
        <v>12.708890219327657</v>
      </c>
      <c r="AU741" s="17">
        <v>-1</v>
      </c>
      <c r="AV741" s="17">
        <v>-1</v>
      </c>
      <c r="AW741" s="17">
        <v>-1</v>
      </c>
      <c r="AX741" s="17">
        <v>-1</v>
      </c>
      <c r="AY741" s="17">
        <v>0.11165243870932894</v>
      </c>
      <c r="AZ741" s="17">
        <v>-0.60246135675196522</v>
      </c>
      <c r="BA741" s="17">
        <v>1.1152818695724782</v>
      </c>
      <c r="BB741" s="17">
        <v>-0.24628495827838515</v>
      </c>
      <c r="BC741" s="17">
        <v>0.4257721377655645</v>
      </c>
      <c r="BD741" s="17">
        <v>-8.1486645133824389</v>
      </c>
      <c r="BE741" s="17">
        <v>15.199946564664502</v>
      </c>
      <c r="BF741" s="17">
        <v>-1</v>
      </c>
      <c r="BG741" s="22">
        <v>302.95482508229401</v>
      </c>
    </row>
    <row r="742" spans="1:59" x14ac:dyDescent="0.25">
      <c r="A742">
        <v>2145</v>
      </c>
      <c r="B742" t="s">
        <v>746</v>
      </c>
      <c r="C742" s="49">
        <v>0</v>
      </c>
      <c r="D742" s="22">
        <v>1504.4642480468749</v>
      </c>
      <c r="E742" s="17">
        <v>104.43924094166543</v>
      </c>
      <c r="F742" s="17">
        <v>69.678206046878557</v>
      </c>
      <c r="G742" s="17">
        <v>0.85313044396268034</v>
      </c>
      <c r="H742" s="17">
        <v>7.2891274213375565</v>
      </c>
      <c r="I742" s="17">
        <v>87.183991831087539</v>
      </c>
      <c r="J742" s="17">
        <v>15.830904412871739</v>
      </c>
      <c r="K742" s="17">
        <v>-1</v>
      </c>
      <c r="L742" s="17">
        <v>-1</v>
      </c>
      <c r="M742" s="17">
        <v>-1</v>
      </c>
      <c r="N742" s="17">
        <v>0.16666666666666666</v>
      </c>
      <c r="O742" s="17">
        <v>-1</v>
      </c>
      <c r="P742" s="17">
        <v>-1</v>
      </c>
      <c r="Q742" s="17">
        <v>5.1528579871936895</v>
      </c>
      <c r="R742" s="17">
        <v>-1</v>
      </c>
      <c r="S742" s="17">
        <v>1.461415948654305</v>
      </c>
      <c r="T742" s="17">
        <v>0.15364134205642643</v>
      </c>
      <c r="U742" s="17">
        <v>0.84157427395199191</v>
      </c>
      <c r="V742" s="17">
        <v>1.0658156264113863</v>
      </c>
      <c r="W742" s="17">
        <v>3.4675344238075931</v>
      </c>
      <c r="X742" s="17">
        <v>4.5388040486971475</v>
      </c>
      <c r="Y742" s="17">
        <v>0</v>
      </c>
      <c r="Z742" s="17">
        <v>53.02828866480219</v>
      </c>
      <c r="AA742" s="17">
        <v>1.6559810845011744</v>
      </c>
      <c r="AB742" s="17">
        <v>3.028106162343204</v>
      </c>
      <c r="AC742" s="17">
        <v>40.279130759244239</v>
      </c>
      <c r="AD742" s="17">
        <v>1.0519678424399901</v>
      </c>
      <c r="AE742" s="17">
        <v>0.10519678424399899</v>
      </c>
      <c r="AF742" s="17">
        <v>82.191900352999326</v>
      </c>
      <c r="AG742" s="17">
        <v>63.61081295637382</v>
      </c>
      <c r="AH742" s="17">
        <v>-1</v>
      </c>
      <c r="AI742" s="17">
        <v>-1</v>
      </c>
      <c r="AJ742" s="17">
        <v>-1</v>
      </c>
      <c r="AK742" s="17">
        <v>-1</v>
      </c>
      <c r="AL742" s="17">
        <v>-1</v>
      </c>
      <c r="AM742" s="17">
        <v>-1</v>
      </c>
      <c r="AN742" s="17">
        <v>-1</v>
      </c>
      <c r="AO742" s="17">
        <v>-1</v>
      </c>
      <c r="AP742" s="17">
        <v>-1</v>
      </c>
      <c r="AQ742" s="17">
        <v>-1</v>
      </c>
      <c r="AR742" s="17">
        <v>0.52598392121999504</v>
      </c>
      <c r="AS742" s="17">
        <v>6.3118070546399387</v>
      </c>
      <c r="AT742" s="17">
        <v>12.205349171031923</v>
      </c>
      <c r="AU742" s="17">
        <v>-1</v>
      </c>
      <c r="AV742" s="17">
        <v>-1</v>
      </c>
      <c r="AW742" s="17">
        <v>-1</v>
      </c>
      <c r="AX742" s="17">
        <v>-1</v>
      </c>
      <c r="AY742" s="17">
        <v>0.10519678424399899</v>
      </c>
      <c r="AZ742" s="17">
        <v>-0.54636027084483274</v>
      </c>
      <c r="BA742" s="17">
        <v>1.0591807836653457</v>
      </c>
      <c r="BB742" s="17">
        <v>-0.22433573309626337</v>
      </c>
      <c r="BC742" s="17">
        <v>0.40382291258344272</v>
      </c>
      <c r="BD742" s="17">
        <v>-7.3861044195175527</v>
      </c>
      <c r="BE742" s="17">
        <v>14.437386470799616</v>
      </c>
      <c r="BF742" s="17">
        <v>-1</v>
      </c>
      <c r="BG742" s="22">
        <v>500.26956668264876</v>
      </c>
    </row>
    <row r="743" spans="1:59" x14ac:dyDescent="0.25">
      <c r="A743">
        <v>2147</v>
      </c>
      <c r="B743" t="s">
        <v>747</v>
      </c>
      <c r="C743" s="49">
        <v>0</v>
      </c>
      <c r="D743" s="22">
        <v>1558.1749316406251</v>
      </c>
      <c r="E743" s="17">
        <v>104.78923850975059</v>
      </c>
      <c r="F743" s="17">
        <v>70.265076998981399</v>
      </c>
      <c r="G743" s="17">
        <v>0.85740049991747558</v>
      </c>
      <c r="H743" s="17">
        <v>7.321473615241354</v>
      </c>
      <c r="I743" s="17">
        <v>87.496529452318072</v>
      </c>
      <c r="J743" s="17">
        <v>15.915109853726765</v>
      </c>
      <c r="K743" s="17">
        <v>-1</v>
      </c>
      <c r="L743" s="17">
        <v>-1</v>
      </c>
      <c r="M743" s="17">
        <v>-1</v>
      </c>
      <c r="N743" s="17">
        <v>0.16666666666666666</v>
      </c>
      <c r="O743" s="17">
        <v>-1</v>
      </c>
      <c r="P743" s="17">
        <v>-1</v>
      </c>
      <c r="Q743" s="17">
        <v>5.1730422835643983</v>
      </c>
      <c r="R743" s="17">
        <v>-1</v>
      </c>
      <c r="S743" s="17">
        <v>1.4716731993071301</v>
      </c>
      <c r="T743" s="17">
        <v>0.15471943622425896</v>
      </c>
      <c r="U743" s="17">
        <v>0.84779865353209061</v>
      </c>
      <c r="V743" s="17">
        <v>1.074792554304985</v>
      </c>
      <c r="W743" s="17">
        <v>3.4909090203510353</v>
      </c>
      <c r="X743" s="17">
        <v>4.5735771121962792</v>
      </c>
      <c r="Y743" s="17">
        <v>0</v>
      </c>
      <c r="Z743" s="17">
        <v>53.230453121555087</v>
      </c>
      <c r="AA743" s="17">
        <v>1.6672291859672581</v>
      </c>
      <c r="AB743" s="17">
        <v>3.0460519241233235</v>
      </c>
      <c r="AC743" s="17">
        <v>40.485459612585373</v>
      </c>
      <c r="AD743" s="17">
        <v>1.0597483169151134</v>
      </c>
      <c r="AE743" s="17">
        <v>0.10597483169151133</v>
      </c>
      <c r="AF743" s="17">
        <v>82.499105488398683</v>
      </c>
      <c r="AG743" s="17">
        <v>64.146580744922034</v>
      </c>
      <c r="AH743" s="17">
        <v>-1</v>
      </c>
      <c r="AI743" s="17">
        <v>-1</v>
      </c>
      <c r="AJ743" s="17">
        <v>-1</v>
      </c>
      <c r="AK743" s="17">
        <v>-1</v>
      </c>
      <c r="AL743" s="17">
        <v>-1</v>
      </c>
      <c r="AM743" s="17">
        <v>-1</v>
      </c>
      <c r="AN743" s="17">
        <v>-1</v>
      </c>
      <c r="AO743" s="17">
        <v>-1</v>
      </c>
      <c r="AP743" s="17">
        <v>-1</v>
      </c>
      <c r="AQ743" s="17">
        <v>-1</v>
      </c>
      <c r="AR743" s="17">
        <v>0.5298741584575567</v>
      </c>
      <c r="AS743" s="17">
        <v>6.3584899014906791</v>
      </c>
      <c r="AT743" s="17">
        <v>12.266036871937885</v>
      </c>
      <c r="AU743" s="17">
        <v>-1</v>
      </c>
      <c r="AV743" s="17">
        <v>-1</v>
      </c>
      <c r="AW743" s="17">
        <v>-1</v>
      </c>
      <c r="AX743" s="17">
        <v>-1</v>
      </c>
      <c r="AY743" s="17">
        <v>0.10597483169151133</v>
      </c>
      <c r="AZ743" s="17">
        <v>-0.55312167775208465</v>
      </c>
      <c r="BA743" s="17">
        <v>1.0659421905725979</v>
      </c>
      <c r="BB743" s="17">
        <v>-0.22698109441780528</v>
      </c>
      <c r="BC743" s="17">
        <v>0.40646827390498463</v>
      </c>
      <c r="BD743" s="17">
        <v>-7.4780095761198311</v>
      </c>
      <c r="BE743" s="17">
        <v>14.529291627401893</v>
      </c>
      <c r="BF743" s="17">
        <v>-1</v>
      </c>
      <c r="BG743" s="22">
        <v>1201.3887768595996</v>
      </c>
    </row>
    <row r="744" spans="1:59" x14ac:dyDescent="0.25">
      <c r="A744">
        <v>2148</v>
      </c>
      <c r="B744" t="s">
        <v>748</v>
      </c>
      <c r="C744" s="49">
        <v>0</v>
      </c>
      <c r="D744" s="22">
        <v>1522.6848046875</v>
      </c>
      <c r="E744" s="17">
        <v>54.624368866285138</v>
      </c>
      <c r="F744" s="17">
        <v>-13.85066406414961</v>
      </c>
      <c r="G744" s="17">
        <v>0.24537681782577231</v>
      </c>
      <c r="H744" s="17">
        <v>2.6853196855903771</v>
      </c>
      <c r="I744" s="17">
        <v>42.700763831757506</v>
      </c>
      <c r="J744" s="17">
        <v>3.8460118114936166</v>
      </c>
      <c r="K744" s="17">
        <v>-1</v>
      </c>
      <c r="L744" s="17">
        <v>-1</v>
      </c>
      <c r="M744" s="17">
        <v>-1</v>
      </c>
      <c r="N744" s="17">
        <v>0.16666666666666666</v>
      </c>
      <c r="O744" s="17">
        <v>-1</v>
      </c>
      <c r="P744" s="17">
        <v>-1</v>
      </c>
      <c r="Q744" s="17">
        <v>2.2800433355391374</v>
      </c>
      <c r="R744" s="17">
        <v>-1</v>
      </c>
      <c r="S744" s="17">
        <v>1.5097215593392332E-3</v>
      </c>
      <c r="T744" s="17">
        <v>1.970671444220494E-4</v>
      </c>
      <c r="U744" s="17">
        <v>-4.4336660308534961E-2</v>
      </c>
      <c r="V744" s="17">
        <v>-0.21186329317682848</v>
      </c>
      <c r="W744" s="17">
        <v>0.14064691714376254</v>
      </c>
      <c r="X744" s="17">
        <v>-0.41041808263177953</v>
      </c>
      <c r="Y744" s="17">
        <v>0</v>
      </c>
      <c r="Z744" s="17">
        <v>24.254384301888617</v>
      </c>
      <c r="AA744" s="17">
        <v>5.5047858909315073E-2</v>
      </c>
      <c r="AB744" s="17">
        <v>0.47390033667750153</v>
      </c>
      <c r="AC744" s="17">
        <v>10.912511182768354</v>
      </c>
      <c r="AD744" s="17">
        <v>-5.5420825385668698E-2</v>
      </c>
      <c r="AE744" s="17">
        <v>-5.5420825385668702E-3</v>
      </c>
      <c r="AF744" s="17">
        <v>38.467640768727954</v>
      </c>
      <c r="AG744" s="17">
        <v>-12.644585030123039</v>
      </c>
      <c r="AH744" s="17">
        <v>-1</v>
      </c>
      <c r="AI744" s="17">
        <v>-1</v>
      </c>
      <c r="AJ744" s="17">
        <v>-1</v>
      </c>
      <c r="AK744" s="17">
        <v>-1</v>
      </c>
      <c r="AL744" s="17">
        <v>-1</v>
      </c>
      <c r="AM744" s="17">
        <v>-1</v>
      </c>
      <c r="AN744" s="17">
        <v>-1</v>
      </c>
      <c r="AO744" s="17">
        <v>-1</v>
      </c>
      <c r="AP744" s="17">
        <v>-1</v>
      </c>
      <c r="AQ744" s="17">
        <v>-1</v>
      </c>
      <c r="AR744" s="17">
        <v>-2.7710412692834349E-2</v>
      </c>
      <c r="AS744" s="17">
        <v>-0.33252495231401213</v>
      </c>
      <c r="AT744" s="17">
        <v>3.5677175619917842</v>
      </c>
      <c r="AU744" s="17">
        <v>-1</v>
      </c>
      <c r="AV744" s="17">
        <v>-1</v>
      </c>
      <c r="AW744" s="17">
        <v>-1</v>
      </c>
      <c r="AX744" s="17">
        <v>-1</v>
      </c>
      <c r="AY744" s="17">
        <v>-5.5420825385668702E-3</v>
      </c>
      <c r="AZ744" s="17">
        <v>0.41598533051778797</v>
      </c>
      <c r="BA744" s="17">
        <v>9.6835182302724893E-2</v>
      </c>
      <c r="BB744" s="17">
        <v>0.15217641396446072</v>
      </c>
      <c r="BC744" s="17">
        <v>2.7310765522718806E-2</v>
      </c>
      <c r="BD744" s="17">
        <v>5.6946825249690161</v>
      </c>
      <c r="BE744" s="17">
        <v>1.3565995263130328</v>
      </c>
      <c r="BF744" s="17">
        <v>-1</v>
      </c>
      <c r="BG744" s="22">
        <v>238.10211992604511</v>
      </c>
    </row>
    <row r="745" spans="1:59" x14ac:dyDescent="0.25">
      <c r="A745">
        <v>2151</v>
      </c>
      <c r="B745" t="s">
        <v>749</v>
      </c>
      <c r="C745" s="49">
        <v>0</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25">
      <c r="A746">
        <v>2152</v>
      </c>
      <c r="B746" t="s">
        <v>750</v>
      </c>
      <c r="C746" s="49">
        <v>0</v>
      </c>
      <c r="D746" s="22">
        <v>1559.3897753906249</v>
      </c>
      <c r="E746" s="17">
        <v>95.871239612270614</v>
      </c>
      <c r="F746" s="17">
        <v>55.311503085739375</v>
      </c>
      <c r="G746" s="17">
        <v>0.74859873164982105</v>
      </c>
      <c r="H746" s="17">
        <v>6.4972869697456943</v>
      </c>
      <c r="I746" s="17">
        <v>79.533016514774388</v>
      </c>
      <c r="J746" s="17">
        <v>13.769540577873316</v>
      </c>
      <c r="K746" s="17">
        <v>-1</v>
      </c>
      <c r="L746" s="17">
        <v>-1</v>
      </c>
      <c r="M746" s="17">
        <v>-1</v>
      </c>
      <c r="N746" s="17">
        <v>0.16666666666666666</v>
      </c>
      <c r="O746" s="17">
        <v>-1</v>
      </c>
      <c r="P746" s="17">
        <v>-1</v>
      </c>
      <c r="Q746" s="17">
        <v>4.6587429020995312</v>
      </c>
      <c r="R746" s="17">
        <v>-1</v>
      </c>
      <c r="S746" s="17">
        <v>1.2103166689931328</v>
      </c>
      <c r="T746" s="17">
        <v>0.12724940935318385</v>
      </c>
      <c r="U746" s="17">
        <v>0.68920037944547585</v>
      </c>
      <c r="V746" s="17">
        <v>0.8460588705372325</v>
      </c>
      <c r="W746" s="17">
        <v>2.8953202357091268</v>
      </c>
      <c r="X746" s="17">
        <v>3.6875534073920981</v>
      </c>
      <c r="Y746" s="17">
        <v>0</v>
      </c>
      <c r="Z746" s="17">
        <v>48.079267608193554</v>
      </c>
      <c r="AA746" s="17">
        <v>1.3806256046278749</v>
      </c>
      <c r="AB746" s="17">
        <v>2.5887907932956638</v>
      </c>
      <c r="AC746" s="17">
        <v>35.228164549989827</v>
      </c>
      <c r="AD746" s="17">
        <v>0.86150047430684484</v>
      </c>
      <c r="AE746" s="17">
        <v>8.6150047430684482E-2</v>
      </c>
      <c r="AF746" s="17">
        <v>74.671465217123682</v>
      </c>
      <c r="AG746" s="17">
        <v>50.495124325613695</v>
      </c>
      <c r="AH746" s="17">
        <v>-1</v>
      </c>
      <c r="AI746" s="17">
        <v>-1</v>
      </c>
      <c r="AJ746" s="17">
        <v>-1</v>
      </c>
      <c r="AK746" s="17">
        <v>-1</v>
      </c>
      <c r="AL746" s="17">
        <v>-1</v>
      </c>
      <c r="AM746" s="17">
        <v>-1</v>
      </c>
      <c r="AN746" s="17">
        <v>-1</v>
      </c>
      <c r="AO746" s="17">
        <v>-1</v>
      </c>
      <c r="AP746" s="17">
        <v>-1</v>
      </c>
      <c r="AQ746" s="17">
        <v>-1</v>
      </c>
      <c r="AR746" s="17">
        <v>0.43075023715342242</v>
      </c>
      <c r="AS746" s="17">
        <v>5.1690028458410682</v>
      </c>
      <c r="AT746" s="17">
        <v>10.719703699593389</v>
      </c>
      <c r="AU746" s="17">
        <v>-1</v>
      </c>
      <c r="AV746" s="17">
        <v>-1</v>
      </c>
      <c r="AW746" s="17">
        <v>-1</v>
      </c>
      <c r="AX746" s="17">
        <v>-1</v>
      </c>
      <c r="AY746" s="17">
        <v>8.6150047430684482E-2</v>
      </c>
      <c r="AZ746" s="17">
        <v>-0.38083985398347436</v>
      </c>
      <c r="BA746" s="17">
        <v>0.8936603668039873</v>
      </c>
      <c r="BB746" s="17">
        <v>-0.15957682793099398</v>
      </c>
      <c r="BC746" s="17">
        <v>0.33906400741817333</v>
      </c>
      <c r="BD746" s="17">
        <v>-5.1362502040877409</v>
      </c>
      <c r="BE746" s="17">
        <v>12.187532255369803</v>
      </c>
      <c r="BF746" s="17">
        <v>-1</v>
      </c>
      <c r="BG746" s="22">
        <v>943.2566577300978</v>
      </c>
    </row>
    <row r="747" spans="1:59" x14ac:dyDescent="0.25">
      <c r="A747">
        <v>2158</v>
      </c>
      <c r="B747" t="s">
        <v>751</v>
      </c>
      <c r="C747" s="49">
        <v>0</v>
      </c>
      <c r="D747" s="22">
        <v>1564.9847265625001</v>
      </c>
      <c r="E747" s="17">
        <v>76.48819351081039</v>
      </c>
      <c r="F747" s="17">
        <v>22.810286627429651</v>
      </c>
      <c r="G747" s="17">
        <v>0.51212082730198794</v>
      </c>
      <c r="H747" s="17">
        <v>4.7059380438824618</v>
      </c>
      <c r="I747" s="17">
        <v>62.224521618951677</v>
      </c>
      <c r="J747" s="17">
        <v>9.1061997694890664</v>
      </c>
      <c r="K747" s="17">
        <v>-1</v>
      </c>
      <c r="L747" s="17">
        <v>-1</v>
      </c>
      <c r="M747" s="17">
        <v>-1</v>
      </c>
      <c r="N747" s="17">
        <v>0.16666666666666666</v>
      </c>
      <c r="O747" s="17">
        <v>-1</v>
      </c>
      <c r="P747" s="17">
        <v>-1</v>
      </c>
      <c r="Q747" s="17">
        <v>3.5409261434875803</v>
      </c>
      <c r="R747" s="17">
        <v>-1</v>
      </c>
      <c r="S747" s="17">
        <v>0.64226482975984756</v>
      </c>
      <c r="T747" s="17">
        <v>6.754399748092392E-2</v>
      </c>
      <c r="U747" s="17">
        <v>0.34449102328020836</v>
      </c>
      <c r="V747" s="17">
        <v>0.34891196702281219</v>
      </c>
      <c r="W747" s="17">
        <v>1.6008230056759443</v>
      </c>
      <c r="X747" s="17">
        <v>1.7618031898114475</v>
      </c>
      <c r="Y747" s="17">
        <v>0</v>
      </c>
      <c r="Z747" s="17">
        <v>36.883295571139918</v>
      </c>
      <c r="AA747" s="17">
        <v>0.75769993556161408</v>
      </c>
      <c r="AB747" s="17">
        <v>1.5949452365595096</v>
      </c>
      <c r="AC747" s="17">
        <v>23.801566078883919</v>
      </c>
      <c r="AD747" s="17">
        <v>0.43061377910026044</v>
      </c>
      <c r="AE747" s="17">
        <v>4.3061377910026045E-2</v>
      </c>
      <c r="AF747" s="17">
        <v>57.6582861409697</v>
      </c>
      <c r="AG747" s="17">
        <v>20.824027460788844</v>
      </c>
      <c r="AH747" s="17">
        <v>-1</v>
      </c>
      <c r="AI747" s="17">
        <v>-1</v>
      </c>
      <c r="AJ747" s="17">
        <v>-1</v>
      </c>
      <c r="AK747" s="17">
        <v>-1</v>
      </c>
      <c r="AL747" s="17">
        <v>-1</v>
      </c>
      <c r="AM747" s="17">
        <v>-1</v>
      </c>
      <c r="AN747" s="17">
        <v>-1</v>
      </c>
      <c r="AO747" s="17">
        <v>-1</v>
      </c>
      <c r="AP747" s="17">
        <v>-1</v>
      </c>
      <c r="AQ747" s="17">
        <v>-1</v>
      </c>
      <c r="AR747" s="17">
        <v>0.21530688955013022</v>
      </c>
      <c r="AS747" s="17">
        <v>2.5836826746015626</v>
      </c>
      <c r="AT747" s="17">
        <v>7.3587874769820312</v>
      </c>
      <c r="AU747" s="17">
        <v>-1</v>
      </c>
      <c r="AV747" s="17">
        <v>-1</v>
      </c>
      <c r="AW747" s="17">
        <v>-1</v>
      </c>
      <c r="AX747" s="17">
        <v>-1</v>
      </c>
      <c r="AY747" s="17">
        <v>4.3061377910026045E-2</v>
      </c>
      <c r="AZ747" s="17">
        <v>-6.389647054848957E-3</v>
      </c>
      <c r="BA747" s="17">
        <v>0.51921015987536201</v>
      </c>
      <c r="BB747" s="17">
        <v>-1.3075351560755233E-2</v>
      </c>
      <c r="BC747" s="17">
        <v>0.19256253104793469</v>
      </c>
      <c r="BD747" s="17">
        <v>-4.6495160559873128E-2</v>
      </c>
      <c r="BE747" s="17">
        <v>7.0977772118419278</v>
      </c>
      <c r="BF747" s="17">
        <v>-1</v>
      </c>
      <c r="BG747" s="22">
        <v>4031.2109017738321</v>
      </c>
    </row>
    <row r="748" spans="1:59" x14ac:dyDescent="0.25">
      <c r="A748">
        <v>2161</v>
      </c>
      <c r="B748" t="s">
        <v>597</v>
      </c>
      <c r="C748" s="49">
        <v>0</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25">
      <c r="A749">
        <v>2164</v>
      </c>
      <c r="B749" t="s">
        <v>752</v>
      </c>
      <c r="C749" s="49">
        <v>0</v>
      </c>
      <c r="D749" s="22">
        <v>1592.543671875</v>
      </c>
      <c r="E749" s="17">
        <v>132.59297392879012</v>
      </c>
      <c r="F749" s="17">
        <v>116.88598572888941</v>
      </c>
      <c r="G749" s="17">
        <v>1.1966128739952921</v>
      </c>
      <c r="H749" s="17">
        <v>9.8910486612466268</v>
      </c>
      <c r="I749" s="17">
        <v>112.32445433400096</v>
      </c>
      <c r="J749" s="17">
        <v>22.604372899711972</v>
      </c>
      <c r="K749" s="17">
        <v>-1</v>
      </c>
      <c r="L749" s="17">
        <v>-1</v>
      </c>
      <c r="M749" s="17">
        <v>-1</v>
      </c>
      <c r="N749" s="17">
        <v>0.16666666666666666</v>
      </c>
      <c r="O749" s="17">
        <v>-1</v>
      </c>
      <c r="P749" s="17">
        <v>-1</v>
      </c>
      <c r="Q749" s="17">
        <v>6.776478670225714</v>
      </c>
      <c r="R749" s="17">
        <v>-1</v>
      </c>
      <c r="S749" s="17">
        <v>2.286507098977379</v>
      </c>
      <c r="T749" s="17">
        <v>0.24036301701603338</v>
      </c>
      <c r="U749" s="17">
        <v>1.342262097777035</v>
      </c>
      <c r="V749" s="17">
        <v>1.7879178751320552</v>
      </c>
      <c r="W749" s="17">
        <v>5.347782202002846</v>
      </c>
      <c r="X749" s="17">
        <v>7.3359421838418832</v>
      </c>
      <c r="Y749" s="17">
        <v>0</v>
      </c>
      <c r="Z749" s="17">
        <v>69.290356330151042</v>
      </c>
      <c r="AA749" s="17">
        <v>2.5607760721371111</v>
      </c>
      <c r="AB749" s="17">
        <v>4.4716595795061567</v>
      </c>
      <c r="AC749" s="17">
        <v>56.876181636730799</v>
      </c>
      <c r="AD749" s="17">
        <v>1.6778276222212938</v>
      </c>
      <c r="AE749" s="17">
        <v>0.16778276222212937</v>
      </c>
      <c r="AF749" s="17">
        <v>106.90341878332958</v>
      </c>
      <c r="AG749" s="17">
        <v>106.70786458565615</v>
      </c>
      <c r="AH749" s="17">
        <v>-1</v>
      </c>
      <c r="AI749" s="17">
        <v>-1</v>
      </c>
      <c r="AJ749" s="17">
        <v>-1</v>
      </c>
      <c r="AK749" s="17">
        <v>-1</v>
      </c>
      <c r="AL749" s="17">
        <v>-1</v>
      </c>
      <c r="AM749" s="17">
        <v>-1</v>
      </c>
      <c r="AN749" s="17">
        <v>-1</v>
      </c>
      <c r="AO749" s="17">
        <v>-1</v>
      </c>
      <c r="AP749" s="17">
        <v>-1</v>
      </c>
      <c r="AQ749" s="17">
        <v>-1</v>
      </c>
      <c r="AR749" s="17">
        <v>0.83891381111064689</v>
      </c>
      <c r="AS749" s="17">
        <v>10.066965733327763</v>
      </c>
      <c r="AT749" s="17">
        <v>17.087055453326087</v>
      </c>
      <c r="AU749" s="17">
        <v>-1</v>
      </c>
      <c r="AV749" s="17">
        <v>-1</v>
      </c>
      <c r="AW749" s="17">
        <v>-1</v>
      </c>
      <c r="AX749" s="17">
        <v>-1</v>
      </c>
      <c r="AY749" s="17">
        <v>0.16778276222212937</v>
      </c>
      <c r="AZ749" s="17">
        <v>-1.0902464633276492</v>
      </c>
      <c r="BA749" s="17">
        <v>1.6030669761481622</v>
      </c>
      <c r="BB749" s="17">
        <v>-0.4371280582219067</v>
      </c>
      <c r="BC749" s="17">
        <v>0.61661523770908588</v>
      </c>
      <c r="BD749" s="17">
        <v>-14.778936470541751</v>
      </c>
      <c r="BE749" s="17">
        <v>21.83021852182382</v>
      </c>
      <c r="BF749" s="17">
        <v>-1</v>
      </c>
      <c r="BG749" s="22">
        <v>785.95883471990305</v>
      </c>
    </row>
    <row r="750" spans="1:59" x14ac:dyDescent="0.25">
      <c r="A750">
        <v>2165</v>
      </c>
      <c r="B750" t="s">
        <v>753</v>
      </c>
      <c r="C750" s="49">
        <v>0</v>
      </c>
      <c r="D750" s="22">
        <v>1547.2637402343751</v>
      </c>
      <c r="E750" s="17">
        <v>59.100673022822789</v>
      </c>
      <c r="F750" s="17">
        <v>-6.344860819225107</v>
      </c>
      <c r="G750" s="17">
        <v>0.29998882362819212</v>
      </c>
      <c r="H750" s="17">
        <v>3.0990122806901095</v>
      </c>
      <c r="I750" s="17">
        <v>46.697972899931003</v>
      </c>
      <c r="J750" s="17">
        <v>4.9229597656311981</v>
      </c>
      <c r="K750" s="17">
        <v>-1</v>
      </c>
      <c r="L750" s="17">
        <v>-1</v>
      </c>
      <c r="M750" s="17">
        <v>-1</v>
      </c>
      <c r="N750" s="17">
        <v>0.16666666666666666</v>
      </c>
      <c r="O750" s="17">
        <v>-1</v>
      </c>
      <c r="P750" s="17">
        <v>-1</v>
      </c>
      <c r="Q750" s="17">
        <v>2.5381909856365672</v>
      </c>
      <c r="R750" s="17">
        <v>-1</v>
      </c>
      <c r="S750" s="17">
        <v>0.1326951294554308</v>
      </c>
      <c r="T750" s="17">
        <v>1.3985384106194891E-2</v>
      </c>
      <c r="U750" s="17">
        <v>3.5270224786979401E-2</v>
      </c>
      <c r="V750" s="17">
        <v>-9.7052610740089695E-2</v>
      </c>
      <c r="W750" s="17">
        <v>0.43959700481793179</v>
      </c>
      <c r="X750" s="17">
        <v>3.4313032296545865E-2</v>
      </c>
      <c r="Y750" s="17">
        <v>0</v>
      </c>
      <c r="Z750" s="17">
        <v>26.83997254759613</v>
      </c>
      <c r="AA750" s="17">
        <v>0.19890578232648268</v>
      </c>
      <c r="AB750" s="17">
        <v>0.70341818301019776</v>
      </c>
      <c r="AC750" s="17">
        <v>13.551360100712408</v>
      </c>
      <c r="AD750" s="17">
        <v>4.4087780983724248E-2</v>
      </c>
      <c r="AE750" s="17">
        <v>4.4087780983724251E-3</v>
      </c>
      <c r="AF750" s="17">
        <v>42.396649853051905</v>
      </c>
      <c r="AG750" s="17">
        <v>-5.7923671934724492</v>
      </c>
      <c r="AH750" s="17">
        <v>-1</v>
      </c>
      <c r="AI750" s="17">
        <v>-1</v>
      </c>
      <c r="AJ750" s="17">
        <v>-1</v>
      </c>
      <c r="AK750" s="17">
        <v>-1</v>
      </c>
      <c r="AL750" s="17">
        <v>-1</v>
      </c>
      <c r="AM750" s="17">
        <v>-1</v>
      </c>
      <c r="AN750" s="17">
        <v>-1</v>
      </c>
      <c r="AO750" s="17">
        <v>-1</v>
      </c>
      <c r="AP750" s="17">
        <v>-1</v>
      </c>
      <c r="AQ750" s="17">
        <v>-1</v>
      </c>
      <c r="AR750" s="17">
        <v>2.2043890491862124E-2</v>
      </c>
      <c r="AS750" s="17">
        <v>0.26452668590234529</v>
      </c>
      <c r="AT750" s="17">
        <v>4.3438846916730487</v>
      </c>
      <c r="AU750" s="17">
        <v>-1</v>
      </c>
      <c r="AV750" s="17">
        <v>-1</v>
      </c>
      <c r="AW750" s="17">
        <v>-1</v>
      </c>
      <c r="AX750" s="17">
        <v>-1</v>
      </c>
      <c r="AY750" s="17">
        <v>4.4087780983724251E-3</v>
      </c>
      <c r="AZ750" s="17">
        <v>0.32951011867971097</v>
      </c>
      <c r="BA750" s="17">
        <v>0.18331039414080191</v>
      </c>
      <c r="BB750" s="17">
        <v>0.11834348779886711</v>
      </c>
      <c r="BC750" s="17">
        <v>6.1143691688312393E-2</v>
      </c>
      <c r="BD750" s="17">
        <v>4.519258830579421</v>
      </c>
      <c r="BE750" s="17">
        <v>2.5320232207026292</v>
      </c>
      <c r="BF750" s="17">
        <v>-1</v>
      </c>
      <c r="BG750" s="22">
        <v>340.37844854603713</v>
      </c>
    </row>
    <row r="751" spans="1:59" x14ac:dyDescent="0.25">
      <c r="A751">
        <v>2167</v>
      </c>
      <c r="B751" t="s">
        <v>754</v>
      </c>
      <c r="C751" s="49">
        <v>0</v>
      </c>
      <c r="D751" s="22">
        <v>1515.8082324218749</v>
      </c>
      <c r="E751" s="17">
        <v>41.539793603197154</v>
      </c>
      <c r="F751" s="17">
        <v>-35.790694060705718</v>
      </c>
      <c r="G751" s="17">
        <v>8.5741798577510964E-2</v>
      </c>
      <c r="H751" s="17">
        <v>1.4760649729813258</v>
      </c>
      <c r="I751" s="17">
        <v>31.016619710668877</v>
      </c>
      <c r="J751" s="17">
        <v>0.69801157121474411</v>
      </c>
      <c r="K751" s="17">
        <v>-1</v>
      </c>
      <c r="L751" s="17">
        <v>-1</v>
      </c>
      <c r="M751" s="17">
        <v>-1</v>
      </c>
      <c r="N751" s="17">
        <v>0.16666666666666666</v>
      </c>
      <c r="O751" s="17">
        <v>-1</v>
      </c>
      <c r="P751" s="17">
        <v>-1</v>
      </c>
      <c r="Q751" s="17">
        <v>1.52545824959141</v>
      </c>
      <c r="R751" s="17">
        <v>-1</v>
      </c>
      <c r="S751" s="17">
        <v>-0.38195513762105193</v>
      </c>
      <c r="T751" s="17">
        <v>-4.010722513074301E-2</v>
      </c>
      <c r="U751" s="17">
        <v>-0.27703360025417395</v>
      </c>
      <c r="V751" s="17">
        <v>-0.54746359262385502</v>
      </c>
      <c r="W751" s="17">
        <v>-0.73320677672698908</v>
      </c>
      <c r="X751" s="17">
        <v>-1.7104007338593286</v>
      </c>
      <c r="Y751" s="17">
        <v>0</v>
      </c>
      <c r="Z751" s="17">
        <v>16.696514501887442</v>
      </c>
      <c r="AA751" s="17">
        <v>-0.36545972062911919</v>
      </c>
      <c r="AB751" s="17">
        <v>-0.1969976697003567</v>
      </c>
      <c r="AC751" s="17">
        <v>3.1989564136339101</v>
      </c>
      <c r="AD751" s="17">
        <v>-0.34629200031771745</v>
      </c>
      <c r="AE751" s="17">
        <v>-3.4629200031771744E-2</v>
      </c>
      <c r="AF751" s="17">
        <v>26.982850353378332</v>
      </c>
      <c r="AG751" s="17">
        <v>-32.674135495719199</v>
      </c>
      <c r="AH751" s="17">
        <v>-1</v>
      </c>
      <c r="AI751" s="17">
        <v>-1</v>
      </c>
      <c r="AJ751" s="17">
        <v>-1</v>
      </c>
      <c r="AK751" s="17">
        <v>-1</v>
      </c>
      <c r="AL751" s="17">
        <v>-1</v>
      </c>
      <c r="AM751" s="17">
        <v>-1</v>
      </c>
      <c r="AN751" s="17">
        <v>-1</v>
      </c>
      <c r="AO751" s="17">
        <v>-1</v>
      </c>
      <c r="AP751" s="17">
        <v>-1</v>
      </c>
      <c r="AQ751" s="17">
        <v>-1</v>
      </c>
      <c r="AR751" s="17">
        <v>-0.17314600015885873</v>
      </c>
      <c r="AS751" s="17">
        <v>-2.0777520019063052</v>
      </c>
      <c r="AT751" s="17">
        <v>1.2989223975218032</v>
      </c>
      <c r="AU751" s="17">
        <v>-1</v>
      </c>
      <c r="AV751" s="17">
        <v>-1</v>
      </c>
      <c r="AW751" s="17">
        <v>-1</v>
      </c>
      <c r="AX751" s="17">
        <v>-1</v>
      </c>
      <c r="AY751" s="17">
        <v>-3.4629200031771744E-2</v>
      </c>
      <c r="AZ751" s="17">
        <v>0.66875890847813557</v>
      </c>
      <c r="BA751" s="17">
        <v>-0.15593839565762274</v>
      </c>
      <c r="BB751" s="17">
        <v>0.25107261344135734</v>
      </c>
      <c r="BC751" s="17">
        <v>-7.1585433954177782E-2</v>
      </c>
      <c r="BD751" s="17">
        <v>9.1305347944791677</v>
      </c>
      <c r="BE751" s="17">
        <v>-2.0792527431971228</v>
      </c>
      <c r="BF751" s="17">
        <v>-1</v>
      </c>
      <c r="BG751" s="22">
        <v>123.33113875724428</v>
      </c>
    </row>
    <row r="752" spans="1:59" x14ac:dyDescent="0.25">
      <c r="A752">
        <v>2168</v>
      </c>
      <c r="B752" t="s">
        <v>755</v>
      </c>
      <c r="C752" s="49">
        <v>0</v>
      </c>
      <c r="D752" s="22">
        <v>1672.9319726562499</v>
      </c>
      <c r="E752" s="17">
        <v>149.7580028583414</v>
      </c>
      <c r="F752" s="17">
        <v>145.66806248979981</v>
      </c>
      <c r="G752" s="17">
        <v>1.406030426225352</v>
      </c>
      <c r="H752" s="17">
        <v>11.477412124162111</v>
      </c>
      <c r="I752" s="17">
        <v>127.65232457991681</v>
      </c>
      <c r="J752" s="17">
        <v>26.734083960877033</v>
      </c>
      <c r="K752" s="17">
        <v>-1</v>
      </c>
      <c r="L752" s="17">
        <v>-1</v>
      </c>
      <c r="M752" s="17">
        <v>-1</v>
      </c>
      <c r="N752" s="17">
        <v>0.16666666666666666</v>
      </c>
      <c r="O752" s="17">
        <v>-1</v>
      </c>
      <c r="P752" s="17">
        <v>-1</v>
      </c>
      <c r="Q752" s="17">
        <v>7.7663827801925081</v>
      </c>
      <c r="R752" s="17">
        <v>-1</v>
      </c>
      <c r="S752" s="17">
        <v>2.7895563205953149</v>
      </c>
      <c r="T752" s="17">
        <v>0.29323629176725569</v>
      </c>
      <c r="U752" s="17">
        <v>1.6475260918825871</v>
      </c>
      <c r="V752" s="17">
        <v>2.2281758684522575</v>
      </c>
      <c r="W752" s="17">
        <v>6.4941490984355781</v>
      </c>
      <c r="X752" s="17">
        <v>9.0413272932221496</v>
      </c>
      <c r="Y752" s="17">
        <v>0</v>
      </c>
      <c r="Z752" s="17">
        <v>79.205164503464644</v>
      </c>
      <c r="AA752" s="17">
        <v>3.112419868190246</v>
      </c>
      <c r="AB752" s="17">
        <v>5.3517786094865309</v>
      </c>
      <c r="AC752" s="17">
        <v>66.995225480315469</v>
      </c>
      <c r="AD752" s="17">
        <v>2.0594076148532339</v>
      </c>
      <c r="AE752" s="17">
        <v>0.20594076148532339</v>
      </c>
      <c r="AF752" s="17">
        <v>121.96976643050454</v>
      </c>
      <c r="AG752" s="17">
        <v>132.98367455846878</v>
      </c>
      <c r="AH752" s="17">
        <v>-1</v>
      </c>
      <c r="AI752" s="17">
        <v>-1</v>
      </c>
      <c r="AJ752" s="17">
        <v>-1</v>
      </c>
      <c r="AK752" s="17">
        <v>-1</v>
      </c>
      <c r="AL752" s="17">
        <v>-1</v>
      </c>
      <c r="AM752" s="17">
        <v>-1</v>
      </c>
      <c r="AN752" s="17">
        <v>-1</v>
      </c>
      <c r="AO752" s="17">
        <v>-1</v>
      </c>
      <c r="AP752" s="17">
        <v>-1</v>
      </c>
      <c r="AQ752" s="17">
        <v>-1</v>
      </c>
      <c r="AR752" s="17">
        <v>1.0297038074266169</v>
      </c>
      <c r="AS752" s="17">
        <v>12.356445689119404</v>
      </c>
      <c r="AT752" s="17">
        <v>20.063379395855225</v>
      </c>
      <c r="AU752" s="17">
        <v>-1</v>
      </c>
      <c r="AV752" s="17">
        <v>-1</v>
      </c>
      <c r="AW752" s="17">
        <v>-1</v>
      </c>
      <c r="AX752" s="17">
        <v>-1</v>
      </c>
      <c r="AY752" s="17">
        <v>0.20594076148532339</v>
      </c>
      <c r="AZ752" s="17">
        <v>-1.4218480393112141</v>
      </c>
      <c r="BA752" s="17">
        <v>1.9346685521317275</v>
      </c>
      <c r="BB752" s="17">
        <v>-0.56686525571676638</v>
      </c>
      <c r="BC752" s="17">
        <v>0.74635243520394567</v>
      </c>
      <c r="BD752" s="17">
        <v>-19.286266851389552</v>
      </c>
      <c r="BE752" s="17">
        <v>26.337548902671628</v>
      </c>
      <c r="BF752" s="17">
        <v>-1</v>
      </c>
      <c r="BG752" s="22">
        <v>3241.4910802891845</v>
      </c>
    </row>
    <row r="753" spans="1:59" x14ac:dyDescent="0.25">
      <c r="A753">
        <v>2169</v>
      </c>
      <c r="B753" t="s">
        <v>756</v>
      </c>
      <c r="C753" s="49">
        <v>0</v>
      </c>
      <c r="D753" s="22">
        <v>1613.134814453125</v>
      </c>
      <c r="E753" s="17">
        <v>136.51955507427004</v>
      </c>
      <c r="F753" s="17">
        <v>123.47002123509124</v>
      </c>
      <c r="G753" s="17">
        <v>1.24451812457739</v>
      </c>
      <c r="H753" s="17">
        <v>10.253936768742815</v>
      </c>
      <c r="I753" s="17">
        <v>115.83077678501411</v>
      </c>
      <c r="J753" s="17">
        <v>23.549063739185819</v>
      </c>
      <c r="K753" s="17">
        <v>-1</v>
      </c>
      <c r="L753" s="17">
        <v>-1</v>
      </c>
      <c r="M753" s="17">
        <v>-1</v>
      </c>
      <c r="N753" s="17">
        <v>0.16666666666666666</v>
      </c>
      <c r="O753" s="17">
        <v>-1</v>
      </c>
      <c r="P753" s="17">
        <v>-1</v>
      </c>
      <c r="Q753" s="17">
        <v>7.002923893824315</v>
      </c>
      <c r="R753" s="17">
        <v>-1</v>
      </c>
      <c r="S753" s="17">
        <v>2.4015819757492283</v>
      </c>
      <c r="T753" s="17">
        <v>0.25245802743460055</v>
      </c>
      <c r="U753" s="17">
        <v>1.4120926729871457</v>
      </c>
      <c r="V753" s="17">
        <v>1.8886289629381348</v>
      </c>
      <c r="W753" s="17">
        <v>5.6100190243122841</v>
      </c>
      <c r="X753" s="17">
        <v>7.7260570530773434</v>
      </c>
      <c r="Y753" s="17">
        <v>0</v>
      </c>
      <c r="Z753" s="17">
        <v>71.558415358432626</v>
      </c>
      <c r="AA753" s="17">
        <v>2.6869671864948681</v>
      </c>
      <c r="AB753" s="17">
        <v>4.6729909494142738</v>
      </c>
      <c r="AC753" s="17">
        <v>59.190960535710673</v>
      </c>
      <c r="AD753" s="17">
        <v>1.7651158412339321</v>
      </c>
      <c r="AE753" s="17">
        <v>0.17651158412339321</v>
      </c>
      <c r="AF753" s="17">
        <v>110.3499167091673</v>
      </c>
      <c r="AG753" s="17">
        <v>112.71857976970313</v>
      </c>
      <c r="AH753" s="17">
        <v>-1</v>
      </c>
      <c r="AI753" s="17">
        <v>-1</v>
      </c>
      <c r="AJ753" s="17">
        <v>-1</v>
      </c>
      <c r="AK753" s="17">
        <v>-1</v>
      </c>
      <c r="AL753" s="17">
        <v>-1</v>
      </c>
      <c r="AM753" s="17">
        <v>-1</v>
      </c>
      <c r="AN753" s="17">
        <v>-1</v>
      </c>
      <c r="AO753" s="17">
        <v>-1</v>
      </c>
      <c r="AP753" s="17">
        <v>-1</v>
      </c>
      <c r="AQ753" s="17">
        <v>-1</v>
      </c>
      <c r="AR753" s="17">
        <v>0.88255792061696603</v>
      </c>
      <c r="AS753" s="17">
        <v>10.590695047403592</v>
      </c>
      <c r="AT753" s="17">
        <v>17.767903561624671</v>
      </c>
      <c r="AU753" s="17">
        <v>-1</v>
      </c>
      <c r="AV753" s="17">
        <v>-1</v>
      </c>
      <c r="AW753" s="17">
        <v>-1</v>
      </c>
      <c r="AX753" s="17">
        <v>-1</v>
      </c>
      <c r="AY753" s="17">
        <v>0.17651158412339321</v>
      </c>
      <c r="AZ753" s="17">
        <v>-1.1661018843358173</v>
      </c>
      <c r="BA753" s="17">
        <v>1.6789223971563303</v>
      </c>
      <c r="BB753" s="17">
        <v>-0.46680605268620379</v>
      </c>
      <c r="BC753" s="17">
        <v>0.64629323217338297</v>
      </c>
      <c r="BD753" s="17">
        <v>-15.810009506452356</v>
      </c>
      <c r="BE753" s="17">
        <v>22.861291557734429</v>
      </c>
      <c r="BF753" s="17">
        <v>-1</v>
      </c>
      <c r="BG753" s="22">
        <v>5389.8589777534553</v>
      </c>
    </row>
    <row r="754" spans="1:59" x14ac:dyDescent="0.25">
      <c r="A754">
        <v>2170</v>
      </c>
      <c r="B754" t="s">
        <v>757</v>
      </c>
      <c r="C754" s="49">
        <v>0</v>
      </c>
      <c r="D754" s="22">
        <v>1567.9621679687498</v>
      </c>
      <c r="E754" s="17">
        <v>54.010143164053353</v>
      </c>
      <c r="F754" s="17">
        <v>-14.880588999476915</v>
      </c>
      <c r="G754" s="17">
        <v>0.23788311399304984</v>
      </c>
      <c r="H754" s="17">
        <v>2.6285539664061459</v>
      </c>
      <c r="I754" s="17">
        <v>42.152278192487366</v>
      </c>
      <c r="J754" s="17">
        <v>3.6982360817253124</v>
      </c>
      <c r="K754" s="17">
        <v>-1</v>
      </c>
      <c r="L754" s="17">
        <v>-1</v>
      </c>
      <c r="M754" s="17">
        <v>-1</v>
      </c>
      <c r="N754" s="17">
        <v>0.16666666666666666</v>
      </c>
      <c r="O754" s="17">
        <v>-1</v>
      </c>
      <c r="P754" s="17">
        <v>-1</v>
      </c>
      <c r="Q754" s="17">
        <v>2.244621050521038</v>
      </c>
      <c r="R754" s="17">
        <v>-1</v>
      </c>
      <c r="S754" s="17">
        <v>-1.6491166331591228E-2</v>
      </c>
      <c r="T754" s="17">
        <v>-1.6949264226527455E-3</v>
      </c>
      <c r="U754" s="17">
        <v>-5.5260090261091674E-2</v>
      </c>
      <c r="V754" s="17">
        <v>-0.22761728789598146</v>
      </c>
      <c r="W754" s="17">
        <v>9.9625837897898584E-2</v>
      </c>
      <c r="X754" s="17">
        <v>-0.47144281907025803</v>
      </c>
      <c r="Y754" s="17">
        <v>0</v>
      </c>
      <c r="Z754" s="17">
        <v>23.899597249810739</v>
      </c>
      <c r="AA754" s="17">
        <v>3.5308084545800311E-2</v>
      </c>
      <c r="AB754" s="17">
        <v>0.44240655175841098</v>
      </c>
      <c r="AC754" s="17">
        <v>10.550415852999368</v>
      </c>
      <c r="AD754" s="17">
        <v>-6.9075112826364554E-2</v>
      </c>
      <c r="AE754" s="17">
        <v>-6.9075112826364592E-3</v>
      </c>
      <c r="AF754" s="17">
        <v>37.928513336922556</v>
      </c>
      <c r="AG754" s="17">
        <v>-13.58482683795795</v>
      </c>
      <c r="AH754" s="17">
        <v>-1</v>
      </c>
      <c r="AI754" s="17">
        <v>-1</v>
      </c>
      <c r="AJ754" s="17">
        <v>-1</v>
      </c>
      <c r="AK754" s="17">
        <v>-1</v>
      </c>
      <c r="AL754" s="17">
        <v>-1</v>
      </c>
      <c r="AM754" s="17">
        <v>-1</v>
      </c>
      <c r="AN754" s="17">
        <v>-1</v>
      </c>
      <c r="AO754" s="17">
        <v>-1</v>
      </c>
      <c r="AP754" s="17">
        <v>-1</v>
      </c>
      <c r="AQ754" s="17">
        <v>-1</v>
      </c>
      <c r="AR754" s="17">
        <v>-3.4537556413182277E-2</v>
      </c>
      <c r="AS754" s="17">
        <v>-0.41445067695818771</v>
      </c>
      <c r="AT754" s="17">
        <v>3.4612141199543558</v>
      </c>
      <c r="AU754" s="17">
        <v>-1</v>
      </c>
      <c r="AV754" s="17">
        <v>-1</v>
      </c>
      <c r="AW754" s="17">
        <v>-1</v>
      </c>
      <c r="AX754" s="17">
        <v>-1</v>
      </c>
      <c r="AY754" s="17">
        <v>-6.9075112826364592E-3</v>
      </c>
      <c r="AZ754" s="17">
        <v>0.42785121269635051</v>
      </c>
      <c r="BA754" s="17">
        <v>8.4969300124162345E-2</v>
      </c>
      <c r="BB754" s="17">
        <v>0.15681887169429731</v>
      </c>
      <c r="BC754" s="17">
        <v>2.2668307792882203E-2</v>
      </c>
      <c r="BD754" s="17">
        <v>5.8559708152322871</v>
      </c>
      <c r="BE754" s="17">
        <v>1.1953112360497613</v>
      </c>
      <c r="BF754" s="17">
        <v>-1</v>
      </c>
      <c r="BG754" s="22">
        <v>639.82571068596565</v>
      </c>
    </row>
    <row r="755" spans="1:59" x14ac:dyDescent="0.25">
      <c r="A755">
        <v>2171</v>
      </c>
      <c r="B755" t="s">
        <v>731</v>
      </c>
      <c r="C755" s="49">
        <v>0</v>
      </c>
      <c r="D755" s="22">
        <v>1475.1857031249999</v>
      </c>
      <c r="E755" s="17">
        <v>19.878718052380393</v>
      </c>
      <c r="F755" s="17">
        <v>-72.111677951047824</v>
      </c>
      <c r="G755" s="17">
        <v>-0.17852862235448747</v>
      </c>
      <c r="H755" s="17">
        <v>-0.52581565083222026</v>
      </c>
      <c r="I755" s="17">
        <v>11.673910951332182</v>
      </c>
      <c r="J755" s="17">
        <v>-4.5133972569367904</v>
      </c>
      <c r="K755" s="17">
        <v>-1</v>
      </c>
      <c r="L755" s="17">
        <v>-1</v>
      </c>
      <c r="M755" s="17">
        <v>-1</v>
      </c>
      <c r="N755" s="17">
        <v>0.16666666666666666</v>
      </c>
      <c r="O755" s="17">
        <v>-1</v>
      </c>
      <c r="P755" s="17">
        <v>-1</v>
      </c>
      <c r="Q755" s="17">
        <v>0.27626794516147513</v>
      </c>
      <c r="R755" s="17">
        <v>-1</v>
      </c>
      <c r="S755" s="17">
        <v>-1.0167683523244739</v>
      </c>
      <c r="T755" s="17">
        <v>-0.10682962936937419</v>
      </c>
      <c r="U755" s="17">
        <v>-0.66225558073570134</v>
      </c>
      <c r="V755" s="17">
        <v>-1.1030386338486289</v>
      </c>
      <c r="W755" s="17">
        <v>-2.1798422618460882</v>
      </c>
      <c r="X755" s="17">
        <v>-3.8624784174528144</v>
      </c>
      <c r="Y755" s="17">
        <v>0</v>
      </c>
      <c r="Z755" s="17">
        <v>4.1847145046114598</v>
      </c>
      <c r="AA755" s="17">
        <v>-1.0615959166406854</v>
      </c>
      <c r="AB755" s="17">
        <v>-1.3076468203869234</v>
      </c>
      <c r="AC755" s="17">
        <v>-9.5705748290754489</v>
      </c>
      <c r="AD755" s="17">
        <v>-0.82781947591962679</v>
      </c>
      <c r="AE755" s="17">
        <v>-8.2781947591962668E-2</v>
      </c>
      <c r="AF755" s="17">
        <v>7.9701649684747125</v>
      </c>
      <c r="AG755" s="17">
        <v>-65.832384591363365</v>
      </c>
      <c r="AH755" s="17">
        <v>-1</v>
      </c>
      <c r="AI755" s="17">
        <v>-1</v>
      </c>
      <c r="AJ755" s="17">
        <v>-1</v>
      </c>
      <c r="AK755" s="17">
        <v>-1</v>
      </c>
      <c r="AL755" s="17">
        <v>-1</v>
      </c>
      <c r="AM755" s="17">
        <v>-1</v>
      </c>
      <c r="AN755" s="17">
        <v>-1</v>
      </c>
      <c r="AO755" s="17">
        <v>-1</v>
      </c>
      <c r="AP755" s="17">
        <v>-1</v>
      </c>
      <c r="AQ755" s="17">
        <v>-1</v>
      </c>
      <c r="AR755" s="17">
        <v>-0.4139097379598134</v>
      </c>
      <c r="AS755" s="17">
        <v>-4.966916855517761</v>
      </c>
      <c r="AT755" s="17">
        <v>-2.4569919121730877</v>
      </c>
      <c r="AU755" s="17">
        <v>-1</v>
      </c>
      <c r="AV755" s="17">
        <v>-1</v>
      </c>
      <c r="AW755" s="17">
        <v>-1</v>
      </c>
      <c r="AX755" s="17">
        <v>-1</v>
      </c>
      <c r="AY755" s="17">
        <v>-8.2781947591962668E-2</v>
      </c>
      <c r="AZ755" s="17">
        <v>1.0872170899137599</v>
      </c>
      <c r="BA755" s="17">
        <v>-0.57439657709324732</v>
      </c>
      <c r="BB755" s="17">
        <v>0.41479195514600659</v>
      </c>
      <c r="BC755" s="17">
        <v>-0.23530477565882685</v>
      </c>
      <c r="BD755" s="17">
        <v>14.818473003773425</v>
      </c>
      <c r="BE755" s="17">
        <v>-7.7671909524913865</v>
      </c>
      <c r="BF755" s="17">
        <v>-1</v>
      </c>
      <c r="BG755" s="22">
        <v>227.18864458677621</v>
      </c>
    </row>
    <row r="756" spans="1:59" x14ac:dyDescent="0.25">
      <c r="A756">
        <v>2172</v>
      </c>
      <c r="B756" t="s">
        <v>758</v>
      </c>
      <c r="C756" s="49">
        <v>0</v>
      </c>
      <c r="D756" s="22">
        <v>1518.247333984375</v>
      </c>
      <c r="E756" s="17">
        <v>58.008059325008112</v>
      </c>
      <c r="F756" s="17">
        <v>-8.1769399523038651</v>
      </c>
      <c r="G756" s="17">
        <v>0.28665866921549199</v>
      </c>
      <c r="H756" s="17">
        <v>2.9980347375465519</v>
      </c>
      <c r="I756" s="17">
        <v>45.722300731958057</v>
      </c>
      <c r="J756" s="17">
        <v>4.6600893159532744</v>
      </c>
      <c r="K756" s="17">
        <v>-1</v>
      </c>
      <c r="L756" s="17">
        <v>-1</v>
      </c>
      <c r="M756" s="17">
        <v>-1</v>
      </c>
      <c r="N756" s="17">
        <v>0.16666666666666666</v>
      </c>
      <c r="O756" s="17">
        <v>-1</v>
      </c>
      <c r="P756" s="17">
        <v>-1</v>
      </c>
      <c r="Q756" s="17">
        <v>2.4751801515440763</v>
      </c>
      <c r="R756" s="17">
        <v>-1</v>
      </c>
      <c r="S756" s="17">
        <v>0.10067429963506797</v>
      </c>
      <c r="T756" s="17">
        <v>1.0619816563104569E-2</v>
      </c>
      <c r="U756" s="17">
        <v>1.5839111517188739E-2</v>
      </c>
      <c r="V756" s="17">
        <v>-0.12507656083352128</v>
      </c>
      <c r="W756" s="17">
        <v>0.36662677104178387</v>
      </c>
      <c r="X756" s="17">
        <v>-7.4240651953304371E-2</v>
      </c>
      <c r="Y756" s="17">
        <v>0</v>
      </c>
      <c r="Z756" s="17">
        <v>26.208860577681698</v>
      </c>
      <c r="AA756" s="17">
        <v>0.16379173909615208</v>
      </c>
      <c r="AB756" s="17">
        <v>0.64739555049319797</v>
      </c>
      <c r="AC756" s="17">
        <v>12.907247821166317</v>
      </c>
      <c r="AD756" s="17">
        <v>1.9798889396485941E-2</v>
      </c>
      <c r="AE756" s="17">
        <v>1.9798889396485924E-3</v>
      </c>
      <c r="AF756" s="17">
        <v>41.437624506639537</v>
      </c>
      <c r="AG756" s="17">
        <v>-7.4649137423480312</v>
      </c>
      <c r="AH756" s="17">
        <v>-1</v>
      </c>
      <c r="AI756" s="17">
        <v>-1</v>
      </c>
      <c r="AJ756" s="17">
        <v>-1</v>
      </c>
      <c r="AK756" s="17">
        <v>-1</v>
      </c>
      <c r="AL756" s="17">
        <v>-1</v>
      </c>
      <c r="AM756" s="17">
        <v>-1</v>
      </c>
      <c r="AN756" s="17">
        <v>-1</v>
      </c>
      <c r="AO756" s="17">
        <v>-1</v>
      </c>
      <c r="AP756" s="17">
        <v>-1</v>
      </c>
      <c r="AQ756" s="17">
        <v>-1</v>
      </c>
      <c r="AR756" s="17">
        <v>9.8994446982429707E-3</v>
      </c>
      <c r="AS756" s="17">
        <v>0.11879333637891543</v>
      </c>
      <c r="AT756" s="17">
        <v>4.1544313372925901</v>
      </c>
      <c r="AU756" s="17">
        <v>-1</v>
      </c>
      <c r="AV756" s="17">
        <v>-1</v>
      </c>
      <c r="AW756" s="17">
        <v>-1</v>
      </c>
      <c r="AX756" s="17">
        <v>-1</v>
      </c>
      <c r="AY756" s="17">
        <v>1.9798889396485924E-3</v>
      </c>
      <c r="AZ756" s="17">
        <v>0.35061771049464929</v>
      </c>
      <c r="BA756" s="17">
        <v>0.16220280232586357</v>
      </c>
      <c r="BB756" s="17">
        <v>0.12660171093852812</v>
      </c>
      <c r="BC756" s="17">
        <v>5.2885468548651372E-2</v>
      </c>
      <c r="BD756" s="17">
        <v>4.8061660612577253</v>
      </c>
      <c r="BE756" s="17">
        <v>2.2451159900243245</v>
      </c>
      <c r="BF756" s="17">
        <v>-1</v>
      </c>
      <c r="BG756" s="22">
        <v>210.63050906454535</v>
      </c>
    </row>
    <row r="757" spans="1:59" x14ac:dyDescent="0.25">
      <c r="A757">
        <v>2175</v>
      </c>
      <c r="B757" t="s">
        <v>759</v>
      </c>
      <c r="C757" s="49">
        <v>0</v>
      </c>
      <c r="D757" s="22">
        <v>1550.141884765625</v>
      </c>
      <c r="E757" s="17">
        <v>71.193486022725622</v>
      </c>
      <c r="F757" s="17">
        <v>13.932196297720749</v>
      </c>
      <c r="G757" s="17">
        <v>0.44752410063874504</v>
      </c>
      <c r="H757" s="17">
        <v>4.216609972231943</v>
      </c>
      <c r="I757" s="17">
        <v>57.496502243014405</v>
      </c>
      <c r="J757" s="17">
        <v>7.8323532662924826</v>
      </c>
      <c r="K757" s="17">
        <v>-1</v>
      </c>
      <c r="L757" s="17">
        <v>-1</v>
      </c>
      <c r="M757" s="17">
        <v>-1</v>
      </c>
      <c r="N757" s="17">
        <v>0.16666666666666666</v>
      </c>
      <c r="O757" s="17">
        <v>-1</v>
      </c>
      <c r="P757" s="17">
        <v>-1</v>
      </c>
      <c r="Q757" s="17">
        <v>3.2355813214637883</v>
      </c>
      <c r="R757" s="17">
        <v>-1</v>
      </c>
      <c r="S757" s="17">
        <v>0.4870947749054555</v>
      </c>
      <c r="T757" s="17">
        <v>5.1234760549612901E-2</v>
      </c>
      <c r="U757" s="17">
        <v>0.25032959995451032</v>
      </c>
      <c r="V757" s="17">
        <v>0.2131104310342222</v>
      </c>
      <c r="W757" s="17">
        <v>1.247215830555759</v>
      </c>
      <c r="X757" s="17">
        <v>1.2357618212962591</v>
      </c>
      <c r="Y757" s="17">
        <v>0</v>
      </c>
      <c r="Z757" s="17">
        <v>33.824983855288941</v>
      </c>
      <c r="AA757" s="17">
        <v>0.58754044735419231</v>
      </c>
      <c r="AB757" s="17">
        <v>1.3234646094327829</v>
      </c>
      <c r="AC757" s="17">
        <v>20.680256034445421</v>
      </c>
      <c r="AD757" s="17">
        <v>0.31291199994313795</v>
      </c>
      <c r="AE757" s="17">
        <v>3.129119999431379E-2</v>
      </c>
      <c r="AF757" s="17">
        <v>53.010935761719814</v>
      </c>
      <c r="AG757" s="17">
        <v>12.719017653375706</v>
      </c>
      <c r="AH757" s="17">
        <v>-1</v>
      </c>
      <c r="AI757" s="17">
        <v>-1</v>
      </c>
      <c r="AJ757" s="17">
        <v>-1</v>
      </c>
      <c r="AK757" s="17">
        <v>-1</v>
      </c>
      <c r="AL757" s="17">
        <v>-1</v>
      </c>
      <c r="AM757" s="17">
        <v>-1</v>
      </c>
      <c r="AN757" s="17">
        <v>-1</v>
      </c>
      <c r="AO757" s="17">
        <v>-1</v>
      </c>
      <c r="AP757" s="17">
        <v>-1</v>
      </c>
      <c r="AQ757" s="17">
        <v>-1</v>
      </c>
      <c r="AR757" s="17">
        <v>0.15645599997156898</v>
      </c>
      <c r="AS757" s="17">
        <v>1.8774719996588274</v>
      </c>
      <c r="AT757" s="17">
        <v>6.4407135995564762</v>
      </c>
      <c r="AU757" s="17">
        <v>-1</v>
      </c>
      <c r="AV757" s="17">
        <v>-1</v>
      </c>
      <c r="AW757" s="17">
        <v>-1</v>
      </c>
      <c r="AX757" s="17">
        <v>-1</v>
      </c>
      <c r="AY757" s="17">
        <v>3.129119999431379E-2</v>
      </c>
      <c r="AZ757" s="17">
        <v>9.589584017775471E-2</v>
      </c>
      <c r="BA757" s="17">
        <v>0.41692467264275823</v>
      </c>
      <c r="BB757" s="17">
        <v>2.6943253352666424E-2</v>
      </c>
      <c r="BC757" s="17">
        <v>0.15254392613451304</v>
      </c>
      <c r="BD757" s="17">
        <v>1.343831416615938</v>
      </c>
      <c r="BE757" s="17">
        <v>5.7074506346661149</v>
      </c>
      <c r="BF757" s="17">
        <v>-1</v>
      </c>
      <c r="BG757" s="22">
        <v>2861.45620656336</v>
      </c>
    </row>
    <row r="758" spans="1:59" x14ac:dyDescent="0.25">
      <c r="A758">
        <v>2177</v>
      </c>
      <c r="B758" t="s">
        <v>760</v>
      </c>
      <c r="C758" s="49">
        <v>0</v>
      </c>
      <c r="D758" s="22">
        <v>1492.2186035156249</v>
      </c>
      <c r="E758" s="17">
        <v>82.647770824550136</v>
      </c>
      <c r="F758" s="17">
        <v>33.138578399405979</v>
      </c>
      <c r="G758" s="17">
        <v>0.58726917742183293</v>
      </c>
      <c r="H758" s="17">
        <v>5.275195948289344</v>
      </c>
      <c r="I758" s="17">
        <v>67.724844526776678</v>
      </c>
      <c r="J758" s="17">
        <v>10.588124132626007</v>
      </c>
      <c r="K758" s="17">
        <v>-1</v>
      </c>
      <c r="L758" s="17">
        <v>-1</v>
      </c>
      <c r="M758" s="17">
        <v>-1</v>
      </c>
      <c r="N758" s="17">
        <v>0.16666666666666666</v>
      </c>
      <c r="O758" s="17">
        <v>-1</v>
      </c>
      <c r="P758" s="17">
        <v>-1</v>
      </c>
      <c r="Q758" s="17">
        <v>3.8961478517383581</v>
      </c>
      <c r="R758" s="17">
        <v>-1</v>
      </c>
      <c r="S758" s="17">
        <v>0.82278130811181771</v>
      </c>
      <c r="T758" s="17">
        <v>8.6517284679996032E-2</v>
      </c>
      <c r="U758" s="17">
        <v>0.45403334799817208</v>
      </c>
      <c r="V758" s="17">
        <v>0.50689615446447001</v>
      </c>
      <c r="W758" s="17">
        <v>2.0121905342405406</v>
      </c>
      <c r="X758" s="17">
        <v>2.3737713649913821</v>
      </c>
      <c r="Y758" s="17">
        <v>0</v>
      </c>
      <c r="Z758" s="17">
        <v>40.441170582307791</v>
      </c>
      <c r="AA758" s="17">
        <v>0.95565431276539292</v>
      </c>
      <c r="AB758" s="17">
        <v>1.910771165703427</v>
      </c>
      <c r="AC758" s="17">
        <v>27.432729950001935</v>
      </c>
      <c r="AD758" s="17">
        <v>0.56754168499771507</v>
      </c>
      <c r="AE758" s="17">
        <v>5.675416849977151E-2</v>
      </c>
      <c r="AF758" s="17">
        <v>63.064763086003389</v>
      </c>
      <c r="AG758" s="17">
        <v>30.252959021168373</v>
      </c>
      <c r="AH758" s="17">
        <v>-1</v>
      </c>
      <c r="AI758" s="17">
        <v>-1</v>
      </c>
      <c r="AJ758" s="17">
        <v>-1</v>
      </c>
      <c r="AK758" s="17">
        <v>-1</v>
      </c>
      <c r="AL758" s="17">
        <v>-1</v>
      </c>
      <c r="AM758" s="17">
        <v>-1</v>
      </c>
      <c r="AN758" s="17">
        <v>-1</v>
      </c>
      <c r="AO758" s="17">
        <v>-1</v>
      </c>
      <c r="AP758" s="17">
        <v>-1</v>
      </c>
      <c r="AQ758" s="17">
        <v>-1</v>
      </c>
      <c r="AR758" s="17">
        <v>0.28377084249885753</v>
      </c>
      <c r="AS758" s="17">
        <v>3.4052501099862904</v>
      </c>
      <c r="AT758" s="17">
        <v>8.4268251429821763</v>
      </c>
      <c r="AU758" s="17">
        <v>-1</v>
      </c>
      <c r="AV758" s="17">
        <v>-1</v>
      </c>
      <c r="AW758" s="17">
        <v>-1</v>
      </c>
      <c r="AX758" s="17">
        <v>-1</v>
      </c>
      <c r="AY758" s="17">
        <v>5.675416849977151E-2</v>
      </c>
      <c r="AZ758" s="17">
        <v>-0.12538306984555048</v>
      </c>
      <c r="BA758" s="17">
        <v>0.63820358266606347</v>
      </c>
      <c r="BB758" s="17">
        <v>-5.963083956588984E-2</v>
      </c>
      <c r="BC758" s="17">
        <v>0.23911801905306923</v>
      </c>
      <c r="BD758" s="17">
        <v>-1.663926163638636</v>
      </c>
      <c r="BE758" s="17">
        <v>8.7152082149206933</v>
      </c>
      <c r="BF758" s="17">
        <v>-1</v>
      </c>
      <c r="BG758" s="22">
        <v>2981.3572293113248</v>
      </c>
    </row>
    <row r="759" spans="1:59" x14ac:dyDescent="0.25">
      <c r="A759">
        <v>2180</v>
      </c>
      <c r="B759" t="s">
        <v>761</v>
      </c>
      <c r="C759" s="49">
        <v>0</v>
      </c>
      <c r="D759" s="22">
        <v>1511.996826171875</v>
      </c>
      <c r="E759" s="17">
        <v>69.619746942371975</v>
      </c>
      <c r="F759" s="17">
        <v>11.293372955314201</v>
      </c>
      <c r="G759" s="17">
        <v>0.42832409885552269</v>
      </c>
      <c r="H759" s="17">
        <v>4.071167620373318</v>
      </c>
      <c r="I759" s="17">
        <v>56.091199139617984</v>
      </c>
      <c r="J759" s="17">
        <v>7.4537295124847969</v>
      </c>
      <c r="K759" s="17">
        <v>-1</v>
      </c>
      <c r="L759" s="17">
        <v>-1</v>
      </c>
      <c r="M759" s="17">
        <v>-1</v>
      </c>
      <c r="N759" s="17">
        <v>0.16666666666666666</v>
      </c>
      <c r="O759" s="17">
        <v>-1</v>
      </c>
      <c r="P759" s="17">
        <v>-1</v>
      </c>
      <c r="Q759" s="17">
        <v>3.1448240736868587</v>
      </c>
      <c r="R759" s="17">
        <v>-1</v>
      </c>
      <c r="S759" s="17">
        <v>0.44097377955783335</v>
      </c>
      <c r="T759" s="17">
        <v>4.6387187083597778E-2</v>
      </c>
      <c r="U759" s="17">
        <v>0.2223421214993071</v>
      </c>
      <c r="V759" s="17">
        <v>0.17274631557775061</v>
      </c>
      <c r="W759" s="17">
        <v>1.1421136257913953</v>
      </c>
      <c r="X759" s="17">
        <v>1.0794072235440559</v>
      </c>
      <c r="Y759" s="17">
        <v>0</v>
      </c>
      <c r="Z759" s="17">
        <v>32.915965806988957</v>
      </c>
      <c r="AA759" s="17">
        <v>0.53696416205653874</v>
      </c>
      <c r="AB759" s="17">
        <v>1.242772772644875</v>
      </c>
      <c r="AC759" s="17">
        <v>19.752513074161488</v>
      </c>
      <c r="AD759" s="17">
        <v>0.27792765187413387</v>
      </c>
      <c r="AE759" s="17">
        <v>2.7792765187413387E-2</v>
      </c>
      <c r="AF759" s="17">
        <v>51.629609800204321</v>
      </c>
      <c r="AG759" s="17">
        <v>10.309976037898355</v>
      </c>
      <c r="AH759" s="17">
        <v>-1</v>
      </c>
      <c r="AI759" s="17">
        <v>-1</v>
      </c>
      <c r="AJ759" s="17">
        <v>-1</v>
      </c>
      <c r="AK759" s="17">
        <v>-1</v>
      </c>
      <c r="AL759" s="17">
        <v>-1</v>
      </c>
      <c r="AM759" s="17">
        <v>-1</v>
      </c>
      <c r="AN759" s="17">
        <v>-1</v>
      </c>
      <c r="AO759" s="17">
        <v>-1</v>
      </c>
      <c r="AP759" s="17">
        <v>-1</v>
      </c>
      <c r="AQ759" s="17">
        <v>-1</v>
      </c>
      <c r="AR759" s="17">
        <v>0.13896382593706694</v>
      </c>
      <c r="AS759" s="17">
        <v>1.6675659112448031</v>
      </c>
      <c r="AT759" s="17">
        <v>6.1678356846182441</v>
      </c>
      <c r="AU759" s="17">
        <v>-1</v>
      </c>
      <c r="AV759" s="17">
        <v>-1</v>
      </c>
      <c r="AW759" s="17">
        <v>-1</v>
      </c>
      <c r="AX759" s="17">
        <v>-1</v>
      </c>
      <c r="AY759" s="17">
        <v>2.7792765187413387E-2</v>
      </c>
      <c r="AZ759" s="17">
        <v>0.1262980236738615</v>
      </c>
      <c r="BA759" s="17">
        <v>0.38652248914665144</v>
      </c>
      <c r="BB759" s="17">
        <v>3.88379316961278E-2</v>
      </c>
      <c r="BC759" s="17">
        <v>0.14064924779105165</v>
      </c>
      <c r="BD759" s="17">
        <v>1.7570763926377151</v>
      </c>
      <c r="BE759" s="17">
        <v>5.294205658644338</v>
      </c>
      <c r="BF759" s="17">
        <v>-1</v>
      </c>
      <c r="BG759" s="22">
        <v>1726.2042412067544</v>
      </c>
    </row>
    <row r="760" spans="1:59" x14ac:dyDescent="0.25">
      <c r="A760">
        <v>2181</v>
      </c>
      <c r="B760" t="s">
        <v>762</v>
      </c>
      <c r="C760" s="49">
        <v>0</v>
      </c>
      <c r="D760" s="22">
        <v>1575.6647460937502</v>
      </c>
      <c r="E760" s="17">
        <v>118.25211567913956</v>
      </c>
      <c r="F760" s="17">
        <v>92.839438260031272</v>
      </c>
      <c r="G760" s="17">
        <v>1.0216508949712</v>
      </c>
      <c r="H760" s="17">
        <v>8.5656903616791986</v>
      </c>
      <c r="I760" s="17">
        <v>99.518486143217274</v>
      </c>
      <c r="J760" s="17">
        <v>19.154125237255492</v>
      </c>
      <c r="K760" s="17">
        <v>-1</v>
      </c>
      <c r="L760" s="17">
        <v>-1</v>
      </c>
      <c r="M760" s="17">
        <v>-1</v>
      </c>
      <c r="N760" s="17">
        <v>0.16666666666666666</v>
      </c>
      <c r="O760" s="17">
        <v>-1</v>
      </c>
      <c r="P760" s="17">
        <v>-1</v>
      </c>
      <c r="Q760" s="17">
        <v>5.9494439719421353</v>
      </c>
      <c r="R760" s="17">
        <v>-1</v>
      </c>
      <c r="S760" s="17">
        <v>1.8662248140229969</v>
      </c>
      <c r="T760" s="17">
        <v>0.19618900825006449</v>
      </c>
      <c r="U760" s="17">
        <v>1.0872233392548647</v>
      </c>
      <c r="V760" s="17">
        <v>1.4200957466991102</v>
      </c>
      <c r="W760" s="17">
        <v>4.3900276167174797</v>
      </c>
      <c r="X760" s="17">
        <v>5.9111449280340214</v>
      </c>
      <c r="Y760" s="17">
        <v>0</v>
      </c>
      <c r="Z760" s="17">
        <v>61.006836438076817</v>
      </c>
      <c r="AA760" s="17">
        <v>2.0998945020584547</v>
      </c>
      <c r="AB760" s="17">
        <v>3.7363469678251424</v>
      </c>
      <c r="AC760" s="17">
        <v>48.422029069995759</v>
      </c>
      <c r="AD760" s="17">
        <v>1.3590291740685809</v>
      </c>
      <c r="AE760" s="17">
        <v>0.13590291740685809</v>
      </c>
      <c r="AF760" s="17">
        <v>94.315944749067029</v>
      </c>
      <c r="AG760" s="17">
        <v>84.755226593527127</v>
      </c>
      <c r="AH760" s="17">
        <v>-1</v>
      </c>
      <c r="AI760" s="17">
        <v>-1</v>
      </c>
      <c r="AJ760" s="17">
        <v>-1</v>
      </c>
      <c r="AK760" s="17">
        <v>-1</v>
      </c>
      <c r="AL760" s="17">
        <v>-1</v>
      </c>
      <c r="AM760" s="17">
        <v>-1</v>
      </c>
      <c r="AN760" s="17">
        <v>-1</v>
      </c>
      <c r="AO760" s="17">
        <v>-1</v>
      </c>
      <c r="AP760" s="17">
        <v>-1</v>
      </c>
      <c r="AQ760" s="17">
        <v>-1</v>
      </c>
      <c r="AR760" s="17">
        <v>0.67951458703429046</v>
      </c>
      <c r="AS760" s="17">
        <v>8.1541750444114847</v>
      </c>
      <c r="AT760" s="17">
        <v>14.600427557734932</v>
      </c>
      <c r="AU760" s="17">
        <v>-1</v>
      </c>
      <c r="AV760" s="17">
        <v>-1</v>
      </c>
      <c r="AW760" s="17">
        <v>-1</v>
      </c>
      <c r="AX760" s="17">
        <v>-1</v>
      </c>
      <c r="AY760" s="17">
        <v>0.13590291740685809</v>
      </c>
      <c r="AZ760" s="17">
        <v>-0.81320345827019391</v>
      </c>
      <c r="BA760" s="17">
        <v>1.3260239710907069</v>
      </c>
      <c r="BB760" s="17">
        <v>-0.32873658584998428</v>
      </c>
      <c r="BC760" s="17">
        <v>0.50822376533716351</v>
      </c>
      <c r="BD760" s="17">
        <v>-11.013199381407018</v>
      </c>
      <c r="BE760" s="17">
        <v>18.064481432689085</v>
      </c>
      <c r="BF760" s="17">
        <v>-1</v>
      </c>
      <c r="BG760" s="22">
        <v>715.80368783377821</v>
      </c>
    </row>
    <row r="761" spans="1:59" x14ac:dyDescent="0.25">
      <c r="A761">
        <v>2183</v>
      </c>
      <c r="B761" t="s">
        <v>763</v>
      </c>
      <c r="C761" s="49">
        <v>0</v>
      </c>
      <c r="D761" s="22">
        <v>1497.1758593750001</v>
      </c>
      <c r="E761" s="17">
        <v>70.682731346230781</v>
      </c>
      <c r="F761" s="17">
        <v>13.075770109031946</v>
      </c>
      <c r="G761" s="17">
        <v>0.44129276863338718</v>
      </c>
      <c r="H761" s="17">
        <v>4.169406873383112</v>
      </c>
      <c r="I761" s="17">
        <v>57.040413212175103</v>
      </c>
      <c r="J761" s="17">
        <v>7.7094714904609702</v>
      </c>
      <c r="K761" s="17">
        <v>-1</v>
      </c>
      <c r="L761" s="17">
        <v>-1</v>
      </c>
      <c r="M761" s="17">
        <v>-1</v>
      </c>
      <c r="N761" s="17">
        <v>0.16666666666666666</v>
      </c>
      <c r="O761" s="17">
        <v>-1</v>
      </c>
      <c r="P761" s="17">
        <v>-1</v>
      </c>
      <c r="Q761" s="17">
        <v>3.2061261917624586</v>
      </c>
      <c r="R761" s="17">
        <v>-1</v>
      </c>
      <c r="S761" s="17">
        <v>0.47212627450251621</v>
      </c>
      <c r="T761" s="17">
        <v>4.9661487795362461E-2</v>
      </c>
      <c r="U761" s="17">
        <v>0.24124630547275838</v>
      </c>
      <c r="V761" s="17">
        <v>0.20001031743258388</v>
      </c>
      <c r="W761" s="17">
        <v>1.2131050664122811</v>
      </c>
      <c r="X761" s="17">
        <v>1.1850171692822404</v>
      </c>
      <c r="Y761" s="17">
        <v>0</v>
      </c>
      <c r="Z761" s="17">
        <v>33.529963400511207</v>
      </c>
      <c r="AA761" s="17">
        <v>0.57112598922831992</v>
      </c>
      <c r="AB761" s="17">
        <v>1.2972761938886248</v>
      </c>
      <c r="AC761" s="17">
        <v>20.379158437349652</v>
      </c>
      <c r="AD761" s="17">
        <v>0.30155788184094801</v>
      </c>
      <c r="AE761" s="17">
        <v>3.0155788184094798E-2</v>
      </c>
      <c r="AF761" s="17">
        <v>52.562628476595251</v>
      </c>
      <c r="AG761" s="17">
        <v>11.937166782201276</v>
      </c>
      <c r="AH761" s="17">
        <v>-1</v>
      </c>
      <c r="AI761" s="17">
        <v>-1</v>
      </c>
      <c r="AJ761" s="17">
        <v>-1</v>
      </c>
      <c r="AK761" s="17">
        <v>-1</v>
      </c>
      <c r="AL761" s="17">
        <v>-1</v>
      </c>
      <c r="AM761" s="17">
        <v>-1</v>
      </c>
      <c r="AN761" s="17">
        <v>-1</v>
      </c>
      <c r="AO761" s="17">
        <v>-1</v>
      </c>
      <c r="AP761" s="17">
        <v>-1</v>
      </c>
      <c r="AQ761" s="17">
        <v>-1</v>
      </c>
      <c r="AR761" s="17">
        <v>0.150778940920474</v>
      </c>
      <c r="AS761" s="17">
        <v>1.8093472910456878</v>
      </c>
      <c r="AT761" s="17">
        <v>6.352151478359394</v>
      </c>
      <c r="AU761" s="17">
        <v>-1</v>
      </c>
      <c r="AV761" s="17">
        <v>-1</v>
      </c>
      <c r="AW761" s="17">
        <v>-1</v>
      </c>
      <c r="AX761" s="17">
        <v>-1</v>
      </c>
      <c r="AY761" s="17">
        <v>3.0155788184094798E-2</v>
      </c>
      <c r="AZ761" s="17">
        <v>0.10576282358697486</v>
      </c>
      <c r="BA761" s="17">
        <v>0.40705768923353802</v>
      </c>
      <c r="BB761" s="17">
        <v>3.0803653507411002E-2</v>
      </c>
      <c r="BC761" s="17">
        <v>0.14868352597976847</v>
      </c>
      <c r="BD761" s="17">
        <v>1.4779494585938311</v>
      </c>
      <c r="BE761" s="17">
        <v>5.5733325926882227</v>
      </c>
      <c r="BF761" s="17">
        <v>-1</v>
      </c>
      <c r="BG761" s="22">
        <v>46.219747730523068</v>
      </c>
    </row>
    <row r="762" spans="1:59" x14ac:dyDescent="0.25">
      <c r="A762">
        <v>2186</v>
      </c>
      <c r="B762" t="s">
        <v>764</v>
      </c>
      <c r="C762" s="49">
        <v>0</v>
      </c>
      <c r="D762" s="22">
        <v>1491.9227734374999</v>
      </c>
      <c r="E762" s="17">
        <v>38.912850936371782</v>
      </c>
      <c r="F762" s="17">
        <v>-40.195514221125627</v>
      </c>
      <c r="G762" s="17">
        <v>5.3692455381346871E-2</v>
      </c>
      <c r="H762" s="17">
        <v>1.2332872950100908</v>
      </c>
      <c r="I762" s="17">
        <v>28.670836519401515</v>
      </c>
      <c r="J762" s="17">
        <v>6.5998993038521192E-2</v>
      </c>
      <c r="K762" s="17">
        <v>-1</v>
      </c>
      <c r="L762" s="17">
        <v>-1</v>
      </c>
      <c r="M762" s="17">
        <v>-1</v>
      </c>
      <c r="N762" s="17">
        <v>0.16666666666666666</v>
      </c>
      <c r="O762" s="17">
        <v>-1</v>
      </c>
      <c r="P762" s="17">
        <v>-1</v>
      </c>
      <c r="Q762" s="17">
        <v>1.3739629417063945</v>
      </c>
      <c r="R762" s="17">
        <v>-1</v>
      </c>
      <c r="S762" s="17">
        <v>-0.45894198507729989</v>
      </c>
      <c r="T762" s="17">
        <v>-4.8198971550094782E-2</v>
      </c>
      <c r="U762" s="17">
        <v>-0.32375131998844336</v>
      </c>
      <c r="V762" s="17">
        <v>-0.61484084621372059</v>
      </c>
      <c r="W762" s="17">
        <v>-0.90864720997268178</v>
      </c>
      <c r="X762" s="17">
        <v>-1.9713935306432011</v>
      </c>
      <c r="Y762" s="17">
        <v>0</v>
      </c>
      <c r="Z762" s="17">
        <v>15.179148423987844</v>
      </c>
      <c r="AA762" s="17">
        <v>-0.44988350055334997</v>
      </c>
      <c r="AB762" s="17">
        <v>-0.33169142647929395</v>
      </c>
      <c r="AC762" s="17">
        <v>1.650334029757504</v>
      </c>
      <c r="AD762" s="17">
        <v>-0.40468914998555428</v>
      </c>
      <c r="AE762" s="17">
        <v>-4.0468914998555421E-2</v>
      </c>
      <c r="AF762" s="17">
        <v>24.677090681779426</v>
      </c>
      <c r="AG762" s="17">
        <v>-36.695395617462637</v>
      </c>
      <c r="AH762" s="17">
        <v>-1</v>
      </c>
      <c r="AI762" s="17">
        <v>-1</v>
      </c>
      <c r="AJ762" s="17">
        <v>-1</v>
      </c>
      <c r="AK762" s="17">
        <v>-1</v>
      </c>
      <c r="AL762" s="17">
        <v>-1</v>
      </c>
      <c r="AM762" s="17">
        <v>-1</v>
      </c>
      <c r="AN762" s="17">
        <v>-1</v>
      </c>
      <c r="AO762" s="17">
        <v>-1</v>
      </c>
      <c r="AP762" s="17">
        <v>-1</v>
      </c>
      <c r="AQ762" s="17">
        <v>-1</v>
      </c>
      <c r="AR762" s="17">
        <v>-0.20234457499277714</v>
      </c>
      <c r="AS762" s="17">
        <v>-2.4281348999133257</v>
      </c>
      <c r="AT762" s="17">
        <v>0.84342463011267732</v>
      </c>
      <c r="AU762" s="17">
        <v>-1</v>
      </c>
      <c r="AV762" s="17">
        <v>-1</v>
      </c>
      <c r="AW762" s="17">
        <v>-1</v>
      </c>
      <c r="AX762" s="17">
        <v>-1</v>
      </c>
      <c r="AY762" s="17">
        <v>-4.0468914998555421E-2</v>
      </c>
      <c r="AZ762" s="17">
        <v>0.71950734193041366</v>
      </c>
      <c r="BA762" s="17">
        <v>-0.20668682910990083</v>
      </c>
      <c r="BB762" s="17">
        <v>0.27092764432842187</v>
      </c>
      <c r="BC762" s="17">
        <v>-9.1440464841242255E-2</v>
      </c>
      <c r="BD762" s="17">
        <v>9.8203383794030916</v>
      </c>
      <c r="BE762" s="17">
        <v>-2.7690563281210476</v>
      </c>
      <c r="BF762" s="17">
        <v>-1</v>
      </c>
      <c r="BG762" s="22">
        <v>66.472290235189917</v>
      </c>
    </row>
    <row r="763" spans="1:59" x14ac:dyDescent="0.25">
      <c r="A763">
        <v>2187</v>
      </c>
      <c r="B763" t="s">
        <v>765</v>
      </c>
      <c r="C763" s="49">
        <v>0</v>
      </c>
      <c r="D763" s="22">
        <v>1492.524609375</v>
      </c>
      <c r="E763" s="17">
        <v>-22.65504098533718</v>
      </c>
      <c r="F763" s="17">
        <v>-143.43168111434332</v>
      </c>
      <c r="G763" s="17">
        <v>-0.69745088816478273</v>
      </c>
      <c r="H763" s="17">
        <v>-4.4567150134149118</v>
      </c>
      <c r="I763" s="17">
        <v>-26.307495446345733</v>
      </c>
      <c r="J763" s="17">
        <v>-14.746536734411801</v>
      </c>
      <c r="K763" s="17">
        <v>-1</v>
      </c>
      <c r="L763" s="17">
        <v>-1</v>
      </c>
      <c r="M763" s="17">
        <v>-1</v>
      </c>
      <c r="N763" s="17">
        <v>0.16666666666666666</v>
      </c>
      <c r="O763" s="17">
        <v>-1</v>
      </c>
      <c r="P763" s="17">
        <v>-1</v>
      </c>
      <c r="Q763" s="17">
        <v>-2.1766462361416079</v>
      </c>
      <c r="R763" s="17">
        <v>-1</v>
      </c>
      <c r="S763" s="17">
        <v>-2.2632896640114248</v>
      </c>
      <c r="T763" s="17">
        <v>-0.23784596129828975</v>
      </c>
      <c r="U763" s="17">
        <v>-1.4186787258096687</v>
      </c>
      <c r="V763" s="17">
        <v>-2.193967608053399</v>
      </c>
      <c r="W763" s="17">
        <v>-5.020460447915216</v>
      </c>
      <c r="X763" s="17">
        <v>-8.0883052195278964</v>
      </c>
      <c r="Y763" s="17">
        <v>0</v>
      </c>
      <c r="Z763" s="17">
        <v>-20.383497030581037</v>
      </c>
      <c r="AA763" s="17">
        <v>-2.4285312356707158</v>
      </c>
      <c r="AB763" s="17">
        <v>-3.4885211375427425</v>
      </c>
      <c r="AC763" s="17">
        <v>-34.644868283609227</v>
      </c>
      <c r="AD763" s="17">
        <v>-1.773348407262086</v>
      </c>
      <c r="AE763" s="17">
        <v>-0.17733484072620859</v>
      </c>
      <c r="AF763" s="17">
        <v>-29.363206448113736</v>
      </c>
      <c r="AG763" s="17">
        <v>-130.94203133249977</v>
      </c>
      <c r="AH763" s="17">
        <v>-1</v>
      </c>
      <c r="AI763" s="17">
        <v>-1</v>
      </c>
      <c r="AJ763" s="17">
        <v>-1</v>
      </c>
      <c r="AK763" s="17">
        <v>-1</v>
      </c>
      <c r="AL763" s="17">
        <v>-1</v>
      </c>
      <c r="AM763" s="17">
        <v>-1</v>
      </c>
      <c r="AN763" s="17">
        <v>-1</v>
      </c>
      <c r="AO763" s="17">
        <v>-1</v>
      </c>
      <c r="AP763" s="17">
        <v>-1</v>
      </c>
      <c r="AQ763" s="17">
        <v>-1</v>
      </c>
      <c r="AR763" s="17">
        <v>-0.88667420363104299</v>
      </c>
      <c r="AS763" s="17">
        <v>-10.640090443572515</v>
      </c>
      <c r="AT763" s="17">
        <v>-9.8321175766442703</v>
      </c>
      <c r="AU763" s="17">
        <v>-1</v>
      </c>
      <c r="AV763" s="17">
        <v>-1</v>
      </c>
      <c r="AW763" s="17">
        <v>-1</v>
      </c>
      <c r="AX763" s="17">
        <v>-1</v>
      </c>
      <c r="AY763" s="17">
        <v>-0.17733484072620859</v>
      </c>
      <c r="AZ763" s="17">
        <v>1.9089029482539401</v>
      </c>
      <c r="BA763" s="17">
        <v>-1.3960824354334276</v>
      </c>
      <c r="BB763" s="17">
        <v>0.73627179180244284</v>
      </c>
      <c r="BC763" s="17">
        <v>-0.55678461231526299</v>
      </c>
      <c r="BD763" s="17">
        <v>25.987327137908355</v>
      </c>
      <c r="BE763" s="17">
        <v>-18.936045086626329</v>
      </c>
      <c r="BF763" s="17">
        <v>-1</v>
      </c>
      <c r="BG763" s="22">
        <v>73.230597981713146</v>
      </c>
    </row>
    <row r="764" spans="1:59" x14ac:dyDescent="0.25">
      <c r="A764">
        <v>2190</v>
      </c>
      <c r="B764" t="s">
        <v>766</v>
      </c>
      <c r="C764" s="49">
        <v>0</v>
      </c>
      <c r="D764" s="22">
        <v>1523.533671875</v>
      </c>
      <c r="E764" s="17">
        <v>47.885590154613851</v>
      </c>
      <c r="F764" s="17">
        <v>-25.150152515357401</v>
      </c>
      <c r="G764" s="17">
        <v>0.16316206895408883</v>
      </c>
      <c r="H764" s="17">
        <v>2.0625329500280563</v>
      </c>
      <c r="I764" s="17">
        <v>36.68323096697965</v>
      </c>
      <c r="J764" s="17">
        <v>2.2247381685216627</v>
      </c>
      <c r="K764" s="17">
        <v>-1</v>
      </c>
      <c r="L764" s="17">
        <v>-1</v>
      </c>
      <c r="M764" s="17">
        <v>-1</v>
      </c>
      <c r="N764" s="17">
        <v>0.16666666666666666</v>
      </c>
      <c r="O764" s="17">
        <v>-1</v>
      </c>
      <c r="P764" s="17">
        <v>-1</v>
      </c>
      <c r="Q764" s="17">
        <v>1.8914191875567341</v>
      </c>
      <c r="R764" s="17">
        <v>-1</v>
      </c>
      <c r="S764" s="17">
        <v>-0.19598120021392132</v>
      </c>
      <c r="T764" s="17">
        <v>-2.0560328591537166E-2</v>
      </c>
      <c r="U764" s="17">
        <v>-0.16417954046685135</v>
      </c>
      <c r="V764" s="17">
        <v>-0.38470315294086682</v>
      </c>
      <c r="W764" s="17">
        <v>-0.3094025916074904</v>
      </c>
      <c r="X764" s="17">
        <v>-1.0799312490505086</v>
      </c>
      <c r="Y764" s="17">
        <v>0</v>
      </c>
      <c r="Z764" s="17">
        <v>20.361952863360479</v>
      </c>
      <c r="AA764" s="17">
        <v>-0.16152069361252369</v>
      </c>
      <c r="AB764" s="17">
        <v>0.12837645743964787</v>
      </c>
      <c r="AC764" s="17">
        <v>6.9398993383326495</v>
      </c>
      <c r="AD764" s="17">
        <v>-0.20522442558356421</v>
      </c>
      <c r="AE764" s="17">
        <v>-2.0522442558356419E-2</v>
      </c>
      <c r="AF764" s="17">
        <v>32.552778451622864</v>
      </c>
      <c r="AG764" s="17">
        <v>-22.960144042777678</v>
      </c>
      <c r="AH764" s="17">
        <v>-1</v>
      </c>
      <c r="AI764" s="17">
        <v>-1</v>
      </c>
      <c r="AJ764" s="17">
        <v>-1</v>
      </c>
      <c r="AK764" s="17">
        <v>-1</v>
      </c>
      <c r="AL764" s="17">
        <v>-1</v>
      </c>
      <c r="AM764" s="17">
        <v>-1</v>
      </c>
      <c r="AN764" s="17">
        <v>-1</v>
      </c>
      <c r="AO764" s="17">
        <v>-1</v>
      </c>
      <c r="AP764" s="17">
        <v>-1</v>
      </c>
      <c r="AQ764" s="17">
        <v>-1</v>
      </c>
      <c r="AR764" s="17">
        <v>-0.10261221279178211</v>
      </c>
      <c r="AS764" s="17">
        <v>-1.2313465535013854</v>
      </c>
      <c r="AT764" s="17">
        <v>2.3992494804481992</v>
      </c>
      <c r="AU764" s="17">
        <v>-1</v>
      </c>
      <c r="AV764" s="17">
        <v>-1</v>
      </c>
      <c r="AW764" s="17">
        <v>-1</v>
      </c>
      <c r="AX764" s="17">
        <v>-1</v>
      </c>
      <c r="AY764" s="17">
        <v>-2.0522442558356419E-2</v>
      </c>
      <c r="AZ764" s="17">
        <v>0.54616802057708846</v>
      </c>
      <c r="BA764" s="17">
        <v>-3.3347507756575689E-2</v>
      </c>
      <c r="BB764" s="17">
        <v>0.2031096380317452</v>
      </c>
      <c r="BC764" s="17">
        <v>-2.3622458544565669E-2</v>
      </c>
      <c r="BD764" s="17">
        <v>7.4642048567744004</v>
      </c>
      <c r="BE764" s="17">
        <v>-0.41292280549235372</v>
      </c>
      <c r="BF764" s="17">
        <v>-1</v>
      </c>
      <c r="BG764" s="22">
        <v>98.895486914589583</v>
      </c>
    </row>
    <row r="765" spans="1:59" x14ac:dyDescent="0.25">
      <c r="A765">
        <v>2191</v>
      </c>
      <c r="B765" t="s">
        <v>767</v>
      </c>
      <c r="C765" s="49">
        <v>0</v>
      </c>
      <c r="D765" s="22">
        <v>1475.4669140624999</v>
      </c>
      <c r="E765" s="17">
        <v>56.979739716497605</v>
      </c>
      <c r="F765" s="17">
        <v>-9.9012116694312553</v>
      </c>
      <c r="G765" s="17">
        <v>0.27411291842134677</v>
      </c>
      <c r="H765" s="17">
        <v>2.9029991473453491</v>
      </c>
      <c r="I765" s="17">
        <v>44.804041310708598</v>
      </c>
      <c r="J765" s="17">
        <v>4.4126872941385766</v>
      </c>
      <c r="K765" s="17">
        <v>-1</v>
      </c>
      <c r="L765" s="17">
        <v>-1</v>
      </c>
      <c r="M765" s="17">
        <v>-1</v>
      </c>
      <c r="N765" s="17">
        <v>0.16666666666666666</v>
      </c>
      <c r="O765" s="17">
        <v>-1</v>
      </c>
      <c r="P765" s="17">
        <v>-1</v>
      </c>
      <c r="Q765" s="17">
        <v>2.4158771459387949</v>
      </c>
      <c r="R765" s="17">
        <v>-1</v>
      </c>
      <c r="S765" s="17">
        <v>7.053771316272614E-2</v>
      </c>
      <c r="T765" s="17">
        <v>7.4522934895348558E-3</v>
      </c>
      <c r="U765" s="17">
        <v>-2.4485914747095078E-3</v>
      </c>
      <c r="V765" s="17">
        <v>-0.1514514611726194</v>
      </c>
      <c r="W765" s="17">
        <v>0.29795041966554831</v>
      </c>
      <c r="X765" s="17">
        <v>-0.17640657053316927</v>
      </c>
      <c r="Y765" s="17">
        <v>0</v>
      </c>
      <c r="Z765" s="17">
        <v>25.614885950485707</v>
      </c>
      <c r="AA765" s="17">
        <v>0.13074395719477669</v>
      </c>
      <c r="AB765" s="17">
        <v>0.59466953062649419</v>
      </c>
      <c r="AC765" s="17">
        <v>12.301037878471647</v>
      </c>
      <c r="AD765" s="17">
        <v>-3.0607393433868813E-3</v>
      </c>
      <c r="AE765" s="17">
        <v>-3.0607393433868847E-4</v>
      </c>
      <c r="AF765" s="17">
        <v>40.535032336372154</v>
      </c>
      <c r="AG765" s="17">
        <v>-9.0390404586754176</v>
      </c>
      <c r="AH765" s="17">
        <v>-1</v>
      </c>
      <c r="AI765" s="17">
        <v>-1</v>
      </c>
      <c r="AJ765" s="17">
        <v>-1</v>
      </c>
      <c r="AK765" s="17">
        <v>-1</v>
      </c>
      <c r="AL765" s="17">
        <v>-1</v>
      </c>
      <c r="AM765" s="17">
        <v>-1</v>
      </c>
      <c r="AN765" s="17">
        <v>-1</v>
      </c>
      <c r="AO765" s="17">
        <v>-1</v>
      </c>
      <c r="AP765" s="17">
        <v>-1</v>
      </c>
      <c r="AQ765" s="17">
        <v>-1</v>
      </c>
      <c r="AR765" s="17">
        <v>-1.5303696716934406E-3</v>
      </c>
      <c r="AS765" s="17">
        <v>-1.8364436060321343E-2</v>
      </c>
      <c r="AT765" s="17">
        <v>3.9761262331215823</v>
      </c>
      <c r="AU765" s="17">
        <v>-1</v>
      </c>
      <c r="AV765" s="17">
        <v>-1</v>
      </c>
      <c r="AW765" s="17">
        <v>-1</v>
      </c>
      <c r="AX765" s="17">
        <v>-1</v>
      </c>
      <c r="AY765" s="17">
        <v>-3.0607393433868847E-4</v>
      </c>
      <c r="AZ765" s="17">
        <v>0.37048324082357492</v>
      </c>
      <c r="BA765" s="17">
        <v>0.14233727199693794</v>
      </c>
      <c r="BB765" s="17">
        <v>0.13437398471008488</v>
      </c>
      <c r="BC765" s="17">
        <v>4.5113194777094613E-2</v>
      </c>
      <c r="BD765" s="17">
        <v>5.0761904364966952</v>
      </c>
      <c r="BE765" s="17">
        <v>1.9750916147853543</v>
      </c>
      <c r="BF765" s="17">
        <v>-1</v>
      </c>
      <c r="BG765" s="22">
        <v>872.54754679701853</v>
      </c>
    </row>
    <row r="766" spans="1:59" x14ac:dyDescent="0.25">
      <c r="A766">
        <v>2194</v>
      </c>
      <c r="B766" t="s">
        <v>768</v>
      </c>
      <c r="C766" s="49">
        <v>0</v>
      </c>
      <c r="D766" s="22">
        <v>1600.699501953125</v>
      </c>
      <c r="E766" s="17">
        <v>117.61053134054565</v>
      </c>
      <c r="F766" s="17">
        <v>91.76363875175214</v>
      </c>
      <c r="G766" s="17">
        <v>1.0138234090817839</v>
      </c>
      <c r="H766" s="17">
        <v>8.5063962027645008</v>
      </c>
      <c r="I766" s="17">
        <v>98.94557003954273</v>
      </c>
      <c r="J766" s="17">
        <v>18.999767330220447</v>
      </c>
      <c r="K766" s="17">
        <v>-1</v>
      </c>
      <c r="L766" s="17">
        <v>-1</v>
      </c>
      <c r="M766" s="17">
        <v>-1</v>
      </c>
      <c r="N766" s="17">
        <v>0.16666666666666666</v>
      </c>
      <c r="O766" s="17">
        <v>-1</v>
      </c>
      <c r="P766" s="17">
        <v>-1</v>
      </c>
      <c r="Q766" s="17">
        <v>5.9124439193193838</v>
      </c>
      <c r="R766" s="17">
        <v>-1</v>
      </c>
      <c r="S766" s="17">
        <v>1.8474221365875814</v>
      </c>
      <c r="T766" s="17">
        <v>0.19421274213657391</v>
      </c>
      <c r="U766" s="17">
        <v>1.0758133615287235</v>
      </c>
      <c r="V766" s="17">
        <v>1.4036400428017084</v>
      </c>
      <c r="W766" s="17">
        <v>4.3471793902418732</v>
      </c>
      <c r="X766" s="17">
        <v>5.8474020481390738</v>
      </c>
      <c r="Y766" s="17">
        <v>0</v>
      </c>
      <c r="Z766" s="17">
        <v>60.636246579459709</v>
      </c>
      <c r="AA766" s="17">
        <v>2.0792754852491746</v>
      </c>
      <c r="AB766" s="17">
        <v>3.7034503972425115</v>
      </c>
      <c r="AC766" s="17">
        <v>48.043805410820205</v>
      </c>
      <c r="AD766" s="17">
        <v>1.3447667019109042</v>
      </c>
      <c r="AE766" s="17">
        <v>0.13447667019109044</v>
      </c>
      <c r="AF766" s="17">
        <v>93.752803683012814</v>
      </c>
      <c r="AG766" s="17">
        <v>83.773104848692554</v>
      </c>
      <c r="AH766" s="17">
        <v>-1</v>
      </c>
      <c r="AI766" s="17">
        <v>-1</v>
      </c>
      <c r="AJ766" s="17">
        <v>-1</v>
      </c>
      <c r="AK766" s="17">
        <v>-1</v>
      </c>
      <c r="AL766" s="17">
        <v>-1</v>
      </c>
      <c r="AM766" s="17">
        <v>-1</v>
      </c>
      <c r="AN766" s="17">
        <v>-1</v>
      </c>
      <c r="AO766" s="17">
        <v>-1</v>
      </c>
      <c r="AP766" s="17">
        <v>-1</v>
      </c>
      <c r="AQ766" s="17">
        <v>-1</v>
      </c>
      <c r="AR766" s="17">
        <v>0.6723833509554521</v>
      </c>
      <c r="AS766" s="17">
        <v>8.0686002114654265</v>
      </c>
      <c r="AT766" s="17">
        <v>14.489180274905054</v>
      </c>
      <c r="AU766" s="17">
        <v>-1</v>
      </c>
      <c r="AV766" s="17">
        <v>-1</v>
      </c>
      <c r="AW766" s="17">
        <v>-1</v>
      </c>
      <c r="AX766" s="17">
        <v>-1</v>
      </c>
      <c r="AY766" s="17">
        <v>0.13447667019109044</v>
      </c>
      <c r="AZ766" s="17">
        <v>-0.80080904992533841</v>
      </c>
      <c r="BA766" s="17">
        <v>1.3136295627458514</v>
      </c>
      <c r="BB766" s="17">
        <v>-0.32388734531637431</v>
      </c>
      <c r="BC766" s="17">
        <v>0.50337452480355349</v>
      </c>
      <c r="BD766" s="17">
        <v>-10.84472704191437</v>
      </c>
      <c r="BE766" s="17">
        <v>17.896009093196433</v>
      </c>
      <c r="BF766" s="17">
        <v>-1</v>
      </c>
      <c r="BG766" s="22">
        <v>2777.8751837479394</v>
      </c>
    </row>
    <row r="767" spans="1:59" x14ac:dyDescent="0.25">
      <c r="A767">
        <v>2197</v>
      </c>
      <c r="B767" t="s">
        <v>769</v>
      </c>
      <c r="C767" s="49">
        <v>0</v>
      </c>
      <c r="D767" s="22">
        <v>1525.6008984375001</v>
      </c>
      <c r="E767" s="17">
        <v>74.55681205655867</v>
      </c>
      <c r="F767" s="17">
        <v>19.571773631091528</v>
      </c>
      <c r="G767" s="17">
        <v>0.48855750106281093</v>
      </c>
      <c r="H767" s="17">
        <v>4.5274429778646734</v>
      </c>
      <c r="I767" s="17">
        <v>60.499854305681239</v>
      </c>
      <c r="J767" s="17">
        <v>8.6415313213502571</v>
      </c>
      <c r="K767" s="17">
        <v>-1</v>
      </c>
      <c r="L767" s="17">
        <v>-1</v>
      </c>
      <c r="M767" s="17">
        <v>-1</v>
      </c>
      <c r="N767" s="17">
        <v>0.16666666666666666</v>
      </c>
      <c r="O767" s="17">
        <v>-1</v>
      </c>
      <c r="P767" s="17">
        <v>-1</v>
      </c>
      <c r="Q767" s="17">
        <v>3.4295437247731018</v>
      </c>
      <c r="R767" s="17">
        <v>-1</v>
      </c>
      <c r="S767" s="17">
        <v>0.58566254023291442</v>
      </c>
      <c r="T767" s="17">
        <v>6.1594781624709452E-2</v>
      </c>
      <c r="U767" s="17">
        <v>0.31014320951968227</v>
      </c>
      <c r="V767" s="17">
        <v>0.29937484553734645</v>
      </c>
      <c r="W767" s="17">
        <v>1.4718356458162389</v>
      </c>
      <c r="X767" s="17">
        <v>1.5699159995170244</v>
      </c>
      <c r="Y767" s="17">
        <v>0</v>
      </c>
      <c r="Z767" s="17">
        <v>35.767697298221549</v>
      </c>
      <c r="AA767" s="17">
        <v>0.69562986265799143</v>
      </c>
      <c r="AB767" s="17">
        <v>1.495915658513669</v>
      </c>
      <c r="AC767" s="17">
        <v>22.662987536752073</v>
      </c>
      <c r="AD767" s="17">
        <v>0.38767901189960285</v>
      </c>
      <c r="AE767" s="17">
        <v>3.8767901189960284E-2</v>
      </c>
      <c r="AF767" s="17">
        <v>55.963044929988335</v>
      </c>
      <c r="AG767" s="17">
        <v>17.8675155734384</v>
      </c>
      <c r="AH767" s="17">
        <v>-1</v>
      </c>
      <c r="AI767" s="17">
        <v>-1</v>
      </c>
      <c r="AJ767" s="17">
        <v>-1</v>
      </c>
      <c r="AK767" s="17">
        <v>-1</v>
      </c>
      <c r="AL767" s="17">
        <v>-1</v>
      </c>
      <c r="AM767" s="17">
        <v>-1</v>
      </c>
      <c r="AN767" s="17">
        <v>-1</v>
      </c>
      <c r="AO767" s="17">
        <v>-1</v>
      </c>
      <c r="AP767" s="17">
        <v>-1</v>
      </c>
      <c r="AQ767" s="17">
        <v>-1</v>
      </c>
      <c r="AR767" s="17">
        <v>0.19383950594980143</v>
      </c>
      <c r="AS767" s="17">
        <v>2.3260740713976169</v>
      </c>
      <c r="AT767" s="17">
        <v>7.023896292816902</v>
      </c>
      <c r="AU767" s="17">
        <v>-1</v>
      </c>
      <c r="AV767" s="17">
        <v>-1</v>
      </c>
      <c r="AW767" s="17">
        <v>-1</v>
      </c>
      <c r="AX767" s="17">
        <v>-1</v>
      </c>
      <c r="AY767" s="17">
        <v>3.8767901189960284E-2</v>
      </c>
      <c r="AZ767" s="17">
        <v>3.0921629068473094E-2</v>
      </c>
      <c r="BA767" s="17">
        <v>0.48189888375203982</v>
      </c>
      <c r="BB767" s="17">
        <v>1.5224692874683393E-3</v>
      </c>
      <c r="BC767" s="17">
        <v>0.17796471019971111</v>
      </c>
      <c r="BD767" s="17">
        <v>0.46066240622800558</v>
      </c>
      <c r="BE767" s="17">
        <v>6.5906196450540486</v>
      </c>
      <c r="BF767" s="17">
        <v>-1</v>
      </c>
      <c r="BG767" s="22">
        <v>1617.8408684081637</v>
      </c>
    </row>
    <row r="768" spans="1:59" x14ac:dyDescent="0.25">
      <c r="A768">
        <v>2199</v>
      </c>
      <c r="B768" t="s">
        <v>770</v>
      </c>
      <c r="C768" s="49">
        <v>0</v>
      </c>
      <c r="D768" s="22">
        <v>1536.64087890625</v>
      </c>
      <c r="E768" s="17">
        <v>90.781779996884879</v>
      </c>
      <c r="F768" s="17">
        <v>46.77756947439557</v>
      </c>
      <c r="G768" s="17">
        <v>0.68650607924578622</v>
      </c>
      <c r="H768" s="17">
        <v>6.0269275655775996</v>
      </c>
      <c r="I768" s="17">
        <v>74.988277503460594</v>
      </c>
      <c r="J768" s="17">
        <v>12.545074382373532</v>
      </c>
      <c r="K768" s="17">
        <v>-1</v>
      </c>
      <c r="L768" s="17">
        <v>-1</v>
      </c>
      <c r="M768" s="17">
        <v>-1</v>
      </c>
      <c r="N768" s="17">
        <v>0.16666666666666666</v>
      </c>
      <c r="O768" s="17">
        <v>-1</v>
      </c>
      <c r="P768" s="17">
        <v>-1</v>
      </c>
      <c r="Q768" s="17">
        <v>4.3652346877261294</v>
      </c>
      <c r="R768" s="17">
        <v>-1</v>
      </c>
      <c r="S768" s="17">
        <v>1.0611617384373209</v>
      </c>
      <c r="T768" s="17">
        <v>0.11157239548481422</v>
      </c>
      <c r="U768" s="17">
        <v>0.5986890976755489</v>
      </c>
      <c r="V768" s="17">
        <v>0.71552164356545622</v>
      </c>
      <c r="W768" s="17">
        <v>2.5554205450208678</v>
      </c>
      <c r="X768" s="17">
        <v>3.1819038871673753</v>
      </c>
      <c r="Y768" s="17">
        <v>0</v>
      </c>
      <c r="Z768" s="17">
        <v>45.139510500909992</v>
      </c>
      <c r="AA768" s="17">
        <v>1.2170623019609612</v>
      </c>
      <c r="AB768" s="17">
        <v>2.3278340376617717</v>
      </c>
      <c r="AC768" s="17">
        <v>32.227851226918233</v>
      </c>
      <c r="AD768" s="17">
        <v>0.74836137209443609</v>
      </c>
      <c r="AE768" s="17">
        <v>7.4836137209443612E-2</v>
      </c>
      <c r="AF768" s="17">
        <v>70.20426809113178</v>
      </c>
      <c r="AG768" s="17">
        <v>42.70430298374275</v>
      </c>
      <c r="AH768" s="17">
        <v>-1</v>
      </c>
      <c r="AI768" s="17">
        <v>-1</v>
      </c>
      <c r="AJ768" s="17">
        <v>-1</v>
      </c>
      <c r="AK768" s="17">
        <v>-1</v>
      </c>
      <c r="AL768" s="17">
        <v>-1</v>
      </c>
      <c r="AM768" s="17">
        <v>-1</v>
      </c>
      <c r="AN768" s="17">
        <v>-1</v>
      </c>
      <c r="AO768" s="17">
        <v>-1</v>
      </c>
      <c r="AP768" s="17">
        <v>-1</v>
      </c>
      <c r="AQ768" s="17">
        <v>-1</v>
      </c>
      <c r="AR768" s="17">
        <v>0.37418068604721805</v>
      </c>
      <c r="AS768" s="17">
        <v>4.4901682325666163</v>
      </c>
      <c r="AT768" s="17">
        <v>9.8372187023366013</v>
      </c>
      <c r="AU768" s="17">
        <v>-1</v>
      </c>
      <c r="AV768" s="17">
        <v>-1</v>
      </c>
      <c r="AW768" s="17">
        <v>-1</v>
      </c>
      <c r="AX768" s="17">
        <v>-1</v>
      </c>
      <c r="AY768" s="17">
        <v>7.4836137209443612E-2</v>
      </c>
      <c r="AZ768" s="17">
        <v>-0.28251943539908558</v>
      </c>
      <c r="BA768" s="17">
        <v>0.79533994821959864</v>
      </c>
      <c r="BB768" s="17">
        <v>-0.121109533178775</v>
      </c>
      <c r="BC768" s="17">
        <v>0.30059671266595439</v>
      </c>
      <c r="BD768" s="17">
        <v>-3.7998192524898124</v>
      </c>
      <c r="BE768" s="17">
        <v>10.851101303771872</v>
      </c>
      <c r="BF768" s="17">
        <v>-1</v>
      </c>
      <c r="BG768" s="22">
        <v>2226.4852139608438</v>
      </c>
    </row>
    <row r="769" spans="1:59" x14ac:dyDescent="0.25">
      <c r="A769">
        <v>2200</v>
      </c>
      <c r="B769" t="s">
        <v>771</v>
      </c>
      <c r="C769" s="49">
        <v>0</v>
      </c>
      <c r="D769" s="22">
        <v>1613.3745800781251</v>
      </c>
      <c r="E769" s="17">
        <v>122.43819229103596</v>
      </c>
      <c r="F769" s="17">
        <v>99.858592079412759</v>
      </c>
      <c r="G769" s="17">
        <v>1.0727220537271067</v>
      </c>
      <c r="H769" s="17">
        <v>8.9525606091650598</v>
      </c>
      <c r="I769" s="17">
        <v>103.25653047800699</v>
      </c>
      <c r="J769" s="17">
        <v>20.161247739523528</v>
      </c>
      <c r="K769" s="17">
        <v>-1</v>
      </c>
      <c r="L769" s="17">
        <v>-1</v>
      </c>
      <c r="M769" s="17">
        <v>-1</v>
      </c>
      <c r="N769" s="17">
        <v>0.16666666666666666</v>
      </c>
      <c r="O769" s="17">
        <v>-1</v>
      </c>
      <c r="P769" s="17">
        <v>-1</v>
      </c>
      <c r="Q769" s="17">
        <v>6.1908542520971626</v>
      </c>
      <c r="R769" s="17">
        <v>-1</v>
      </c>
      <c r="S769" s="17">
        <v>1.9889046294716144</v>
      </c>
      <c r="T769" s="17">
        <v>0.20908334007664359</v>
      </c>
      <c r="U769" s="17">
        <v>1.1616687987658227</v>
      </c>
      <c r="V769" s="17">
        <v>1.5274625152960049</v>
      </c>
      <c r="W769" s="17">
        <v>4.6695948503938389</v>
      </c>
      <c r="X769" s="17">
        <v>6.3270412687831374</v>
      </c>
      <c r="Y769" s="17">
        <v>0</v>
      </c>
      <c r="Z769" s="17">
        <v>63.424784393544215</v>
      </c>
      <c r="AA769" s="17">
        <v>2.2344251924658685</v>
      </c>
      <c r="AB769" s="17">
        <v>3.9509836982499302</v>
      </c>
      <c r="AC769" s="17">
        <v>50.889784466286336</v>
      </c>
      <c r="AD769" s="17">
        <v>1.4520859984572783</v>
      </c>
      <c r="AE769" s="17">
        <v>0.14520859984572784</v>
      </c>
      <c r="AF769" s="17">
        <v>97.990210942930531</v>
      </c>
      <c r="AG769" s="17">
        <v>91.163171143883346</v>
      </c>
      <c r="AH769" s="17">
        <v>-1</v>
      </c>
      <c r="AI769" s="17">
        <v>-1</v>
      </c>
      <c r="AJ769" s="17">
        <v>-1</v>
      </c>
      <c r="AK769" s="17">
        <v>-1</v>
      </c>
      <c r="AL769" s="17">
        <v>-1</v>
      </c>
      <c r="AM769" s="17">
        <v>-1</v>
      </c>
      <c r="AN769" s="17">
        <v>-1</v>
      </c>
      <c r="AO769" s="17">
        <v>-1</v>
      </c>
      <c r="AP769" s="17">
        <v>-1</v>
      </c>
      <c r="AQ769" s="17">
        <v>-1</v>
      </c>
      <c r="AR769" s="17">
        <v>0.72604299922863913</v>
      </c>
      <c r="AS769" s="17">
        <v>8.7125159907436682</v>
      </c>
      <c r="AT769" s="17">
        <v>15.32627078796677</v>
      </c>
      <c r="AU769" s="17">
        <v>-1</v>
      </c>
      <c r="AV769" s="17">
        <v>-1</v>
      </c>
      <c r="AW769" s="17">
        <v>-1</v>
      </c>
      <c r="AX769" s="17">
        <v>-1</v>
      </c>
      <c r="AY769" s="17">
        <v>0.14520859984572784</v>
      </c>
      <c r="AZ769" s="17">
        <v>-0.89407192679360081</v>
      </c>
      <c r="BA769" s="17">
        <v>1.4068924396141138</v>
      </c>
      <c r="BB769" s="17">
        <v>-0.36037590614214138</v>
      </c>
      <c r="BC769" s="17">
        <v>0.53986308562932062</v>
      </c>
      <c r="BD769" s="17">
        <v>-12.112412809289676</v>
      </c>
      <c r="BE769" s="17">
        <v>19.163694860571745</v>
      </c>
      <c r="BF769" s="17">
        <v>-1</v>
      </c>
      <c r="BG769" s="22">
        <v>1654.067781092049</v>
      </c>
    </row>
    <row r="770" spans="1:59" x14ac:dyDescent="0.25">
      <c r="A770">
        <v>2202</v>
      </c>
      <c r="B770" t="s">
        <v>772</v>
      </c>
      <c r="C770" s="49">
        <v>0</v>
      </c>
      <c r="D770" s="22">
        <v>1543.1975</v>
      </c>
      <c r="E770" s="17">
        <v>93.620174248053644</v>
      </c>
      <c r="F770" s="17">
        <v>51.536948648771478</v>
      </c>
      <c r="G770" s="17">
        <v>0.72113518350090944</v>
      </c>
      <c r="H770" s="17">
        <v>6.2892472477571975</v>
      </c>
      <c r="I770" s="17">
        <v>77.522880792929428</v>
      </c>
      <c r="J770" s="17">
        <v>13.227959810828525</v>
      </c>
      <c r="K770" s="17">
        <v>-1</v>
      </c>
      <c r="L770" s="17">
        <v>-1</v>
      </c>
      <c r="M770" s="17">
        <v>-1</v>
      </c>
      <c r="N770" s="17">
        <v>0.16666666666666666</v>
      </c>
      <c r="O770" s="17">
        <v>-1</v>
      </c>
      <c r="P770" s="17">
        <v>-1</v>
      </c>
      <c r="Q770" s="17">
        <v>4.5289243701886424</v>
      </c>
      <c r="R770" s="17">
        <v>-1</v>
      </c>
      <c r="S770" s="17">
        <v>1.1443455200991792</v>
      </c>
      <c r="T770" s="17">
        <v>0.12031547420086387</v>
      </c>
      <c r="U770" s="17">
        <v>0.64916728617812236</v>
      </c>
      <c r="V770" s="17">
        <v>0.78832232234088251</v>
      </c>
      <c r="W770" s="17">
        <v>2.7449827777394535</v>
      </c>
      <c r="X770" s="17">
        <v>3.4639048852641676</v>
      </c>
      <c r="Y770" s="17">
        <v>0</v>
      </c>
      <c r="Z770" s="17">
        <v>46.779014555116689</v>
      </c>
      <c r="AA770" s="17">
        <v>1.3082816401768431</v>
      </c>
      <c r="AB770" s="17">
        <v>2.4733697548046516</v>
      </c>
      <c r="AC770" s="17">
        <v>33.901127513887261</v>
      </c>
      <c r="AD770" s="17">
        <v>0.81145910772265295</v>
      </c>
      <c r="AE770" s="17">
        <v>8.1145910772265295E-2</v>
      </c>
      <c r="AF770" s="17">
        <v>72.695626231182956</v>
      </c>
      <c r="AG770" s="17">
        <v>47.049248062351722</v>
      </c>
      <c r="AH770" s="17">
        <v>-1</v>
      </c>
      <c r="AI770" s="17">
        <v>-1</v>
      </c>
      <c r="AJ770" s="17">
        <v>-1</v>
      </c>
      <c r="AK770" s="17">
        <v>-1</v>
      </c>
      <c r="AL770" s="17">
        <v>-1</v>
      </c>
      <c r="AM770" s="17">
        <v>-1</v>
      </c>
      <c r="AN770" s="17">
        <v>-1</v>
      </c>
      <c r="AO770" s="17">
        <v>-1</v>
      </c>
      <c r="AP770" s="17">
        <v>-1</v>
      </c>
      <c r="AQ770" s="17">
        <v>-1</v>
      </c>
      <c r="AR770" s="17">
        <v>0.40572955386132648</v>
      </c>
      <c r="AS770" s="17">
        <v>4.8687546463359181</v>
      </c>
      <c r="AT770" s="17">
        <v>10.329381040236694</v>
      </c>
      <c r="AU770" s="17">
        <v>-1</v>
      </c>
      <c r="AV770" s="17">
        <v>-1</v>
      </c>
      <c r="AW770" s="17">
        <v>-1</v>
      </c>
      <c r="AX770" s="17">
        <v>-1</v>
      </c>
      <c r="AY770" s="17">
        <v>8.1145910772265295E-2</v>
      </c>
      <c r="AZ770" s="17">
        <v>-0.33735278352877379</v>
      </c>
      <c r="BA770" s="17">
        <v>0.85017329634928696</v>
      </c>
      <c r="BB770" s="17">
        <v>-0.14256276329236878</v>
      </c>
      <c r="BC770" s="17">
        <v>0.32204994277954813</v>
      </c>
      <c r="BD770" s="17">
        <v>-4.5451474831397096</v>
      </c>
      <c r="BE770" s="17">
        <v>11.59642953442177</v>
      </c>
      <c r="BF770" s="17">
        <v>-1</v>
      </c>
      <c r="BG770" s="22">
        <v>862.58151265534877</v>
      </c>
    </row>
    <row r="771" spans="1:59" x14ac:dyDescent="0.25">
      <c r="A771">
        <v>2204</v>
      </c>
      <c r="B771" t="s">
        <v>290</v>
      </c>
      <c r="C771" s="49">
        <v>0</v>
      </c>
      <c r="D771" s="22">
        <v>1472.4061816406249</v>
      </c>
      <c r="E771" s="17">
        <v>35.481219337718336</v>
      </c>
      <c r="F771" s="17">
        <v>-45.949625355629344</v>
      </c>
      <c r="G771" s="17">
        <v>1.1825710356051955E-2</v>
      </c>
      <c r="H771" s="17">
        <v>0.91614160253077115</v>
      </c>
      <c r="I771" s="17">
        <v>25.606489579362897</v>
      </c>
      <c r="J771" s="17">
        <v>-0.75961260534363007</v>
      </c>
      <c r="K771" s="17">
        <v>-1</v>
      </c>
      <c r="L771" s="17">
        <v>-1</v>
      </c>
      <c r="M771" s="17">
        <v>-1</v>
      </c>
      <c r="N771" s="17">
        <v>0.16666666666666666</v>
      </c>
      <c r="O771" s="17">
        <v>-1</v>
      </c>
      <c r="P771" s="17">
        <v>-1</v>
      </c>
      <c r="Q771" s="17">
        <v>1.176061368843285</v>
      </c>
      <c r="R771" s="17">
        <v>-1</v>
      </c>
      <c r="S771" s="17">
        <v>-0.55951155659781004</v>
      </c>
      <c r="T771" s="17">
        <v>-5.8769393604450354E-2</v>
      </c>
      <c r="U771" s="17">
        <v>-0.38477968017374481</v>
      </c>
      <c r="V771" s="17">
        <v>-0.70285719897595633</v>
      </c>
      <c r="W771" s="17">
        <v>-1.1378288141281074</v>
      </c>
      <c r="X771" s="17">
        <v>-2.3123340238542074</v>
      </c>
      <c r="Y771" s="17">
        <v>0</v>
      </c>
      <c r="Z771" s="17">
        <v>13.196980542898231</v>
      </c>
      <c r="AA771" s="17">
        <v>-0.56016809660655142</v>
      </c>
      <c r="AB771" s="17">
        <v>-0.50764477245106987</v>
      </c>
      <c r="AC771" s="17">
        <v>-0.37266463481349454</v>
      </c>
      <c r="AD771" s="17">
        <v>-0.48097460021718097</v>
      </c>
      <c r="AE771" s="17">
        <v>-4.8097460021718101E-2</v>
      </c>
      <c r="AF771" s="17">
        <v>21.665027324674718</v>
      </c>
      <c r="AG771" s="17">
        <v>-41.948454039501343</v>
      </c>
      <c r="AH771" s="17">
        <v>-1</v>
      </c>
      <c r="AI771" s="17">
        <v>-1</v>
      </c>
      <c r="AJ771" s="17">
        <v>-1</v>
      </c>
      <c r="AK771" s="17">
        <v>-1</v>
      </c>
      <c r="AL771" s="17">
        <v>-1</v>
      </c>
      <c r="AM771" s="17">
        <v>-1</v>
      </c>
      <c r="AN771" s="17">
        <v>-1</v>
      </c>
      <c r="AO771" s="17">
        <v>-1</v>
      </c>
      <c r="AP771" s="17">
        <v>-1</v>
      </c>
      <c r="AQ771" s="17">
        <v>-1</v>
      </c>
      <c r="AR771" s="17">
        <v>-0.24048730010859048</v>
      </c>
      <c r="AS771" s="17">
        <v>-2.8858476013030865</v>
      </c>
      <c r="AT771" s="17">
        <v>0.24839811830598801</v>
      </c>
      <c r="AU771" s="17">
        <v>-1</v>
      </c>
      <c r="AV771" s="17">
        <v>-1</v>
      </c>
      <c r="AW771" s="17">
        <v>-1</v>
      </c>
      <c r="AX771" s="17">
        <v>-1</v>
      </c>
      <c r="AY771" s="17">
        <v>-4.8097460021718101E-2</v>
      </c>
      <c r="AZ771" s="17">
        <v>0.78580110997349673</v>
      </c>
      <c r="BA771" s="17">
        <v>-0.27298059715298412</v>
      </c>
      <c r="BB771" s="17">
        <v>0.29686469740717497</v>
      </c>
      <c r="BC771" s="17">
        <v>-0.11737751791999536</v>
      </c>
      <c r="BD771" s="17">
        <v>10.721443610508132</v>
      </c>
      <c r="BE771" s="17">
        <v>-3.6701615592260888</v>
      </c>
      <c r="BF771" s="17">
        <v>-1</v>
      </c>
      <c r="BG771" s="22">
        <v>17.040623699866956</v>
      </c>
    </row>
    <row r="772" spans="1:59" x14ac:dyDescent="0.25">
      <c r="A772">
        <v>2207</v>
      </c>
      <c r="B772" t="s">
        <v>773</v>
      </c>
      <c r="C772" s="49">
        <v>0</v>
      </c>
      <c r="D772" s="22">
        <v>1498.659677734375</v>
      </c>
      <c r="E772" s="17">
        <v>38.141637363913603</v>
      </c>
      <c r="F772" s="17">
        <v>-41.488674187977352</v>
      </c>
      <c r="G772" s="17">
        <v>4.4283461126012669E-2</v>
      </c>
      <c r="H772" s="17">
        <v>1.1620130176131012</v>
      </c>
      <c r="I772" s="17">
        <v>27.982165290297026</v>
      </c>
      <c r="J772" s="17">
        <v>-0.11954623579695589</v>
      </c>
      <c r="K772" s="17">
        <v>-1</v>
      </c>
      <c r="L772" s="17">
        <v>-1</v>
      </c>
      <c r="M772" s="17">
        <v>-1</v>
      </c>
      <c r="N772" s="17">
        <v>0.16666666666666666</v>
      </c>
      <c r="O772" s="17">
        <v>-1</v>
      </c>
      <c r="P772" s="17">
        <v>-1</v>
      </c>
      <c r="Q772" s="17">
        <v>1.3294871946411382</v>
      </c>
      <c r="R772" s="17">
        <v>-1</v>
      </c>
      <c r="S772" s="17">
        <v>-0.48154365903418839</v>
      </c>
      <c r="T772" s="17">
        <v>-5.057453335519331E-2</v>
      </c>
      <c r="U772" s="17">
        <v>-0.33746663246494563</v>
      </c>
      <c r="V772" s="17">
        <v>-0.63462135117093654</v>
      </c>
      <c r="W772" s="17">
        <v>-0.9601527281500285</v>
      </c>
      <c r="X772" s="17">
        <v>-2.0480153731125648</v>
      </c>
      <c r="Y772" s="17">
        <v>0</v>
      </c>
      <c r="Z772" s="17">
        <v>14.73368254898342</v>
      </c>
      <c r="AA772" s="17">
        <v>-0.47466849709629805</v>
      </c>
      <c r="AB772" s="17">
        <v>-0.37123460138947684</v>
      </c>
      <c r="AC772" s="17">
        <v>1.1956919790798821</v>
      </c>
      <c r="AD772" s="17">
        <v>-0.42183329058118213</v>
      </c>
      <c r="AE772" s="17">
        <v>-4.2183329058118203E-2</v>
      </c>
      <c r="AF772" s="17">
        <v>24.00016949274077</v>
      </c>
      <c r="AG772" s="17">
        <v>-37.875950649530097</v>
      </c>
      <c r="AH772" s="17">
        <v>-1</v>
      </c>
      <c r="AI772" s="17">
        <v>-1</v>
      </c>
      <c r="AJ772" s="17">
        <v>-1</v>
      </c>
      <c r="AK772" s="17">
        <v>-1</v>
      </c>
      <c r="AL772" s="17">
        <v>-1</v>
      </c>
      <c r="AM772" s="17">
        <v>-1</v>
      </c>
      <c r="AN772" s="17">
        <v>-1</v>
      </c>
      <c r="AO772" s="17">
        <v>-1</v>
      </c>
      <c r="AP772" s="17">
        <v>-1</v>
      </c>
      <c r="AQ772" s="17">
        <v>-1</v>
      </c>
      <c r="AR772" s="17">
        <v>-0.21091664529059106</v>
      </c>
      <c r="AS772" s="17">
        <v>-2.5309997434870923</v>
      </c>
      <c r="AT772" s="17">
        <v>0.70970033346678019</v>
      </c>
      <c r="AU772" s="17">
        <v>-1</v>
      </c>
      <c r="AV772" s="17">
        <v>-1</v>
      </c>
      <c r="AW772" s="17">
        <v>-1</v>
      </c>
      <c r="AX772" s="17">
        <v>-1</v>
      </c>
      <c r="AY772" s="17">
        <v>-4.2183329058118203E-2</v>
      </c>
      <c r="AZ772" s="17">
        <v>0.73440598481046004</v>
      </c>
      <c r="BA772" s="17">
        <v>-0.22158547198994721</v>
      </c>
      <c r="BB772" s="17">
        <v>0.27675665213093531</v>
      </c>
      <c r="BC772" s="17">
        <v>-9.7269472643755725E-2</v>
      </c>
      <c r="BD772" s="17">
        <v>10.02284979837766</v>
      </c>
      <c r="BE772" s="17">
        <v>-2.9715677470956159</v>
      </c>
      <c r="BF772" s="17">
        <v>-1</v>
      </c>
      <c r="BG772" s="22">
        <v>86.004847138354762</v>
      </c>
    </row>
    <row r="773" spans="1:59" x14ac:dyDescent="0.25">
      <c r="A773">
        <v>2212</v>
      </c>
      <c r="B773" t="s">
        <v>774</v>
      </c>
      <c r="C773" s="49">
        <v>0</v>
      </c>
      <c r="D773" s="22">
        <v>1551.6561035156249</v>
      </c>
      <c r="E773" s="17">
        <v>98.672613054284454</v>
      </c>
      <c r="F773" s="17">
        <v>60.00880629303002</v>
      </c>
      <c r="G773" s="17">
        <v>0.78277617297640367</v>
      </c>
      <c r="H773" s="17">
        <v>6.7561852502339823</v>
      </c>
      <c r="I773" s="17">
        <v>82.034561301315279</v>
      </c>
      <c r="J773" s="17">
        <v>14.443519219996176</v>
      </c>
      <c r="K773" s="17">
        <v>-1</v>
      </c>
      <c r="L773" s="17">
        <v>-1</v>
      </c>
      <c r="M773" s="17">
        <v>-1</v>
      </c>
      <c r="N773" s="17">
        <v>0.16666666666666666</v>
      </c>
      <c r="O773" s="17">
        <v>-1</v>
      </c>
      <c r="P773" s="17">
        <v>-1</v>
      </c>
      <c r="Q773" s="17">
        <v>4.8202976012021459</v>
      </c>
      <c r="R773" s="17">
        <v>-1</v>
      </c>
      <c r="S773" s="17">
        <v>1.2924154953481584</v>
      </c>
      <c r="T773" s="17">
        <v>0.13587845322420089</v>
      </c>
      <c r="U773" s="17">
        <v>0.73902018746328368</v>
      </c>
      <c r="V773" s="17">
        <v>0.91791001947402362</v>
      </c>
      <c r="W773" s="17">
        <v>3.0824100327406794</v>
      </c>
      <c r="X773" s="17">
        <v>3.9658763029392725</v>
      </c>
      <c r="Y773" s="17">
        <v>0</v>
      </c>
      <c r="Z773" s="17">
        <v>49.697387823043002</v>
      </c>
      <c r="AA773" s="17">
        <v>1.4706551808119532</v>
      </c>
      <c r="AB773" s="17">
        <v>2.7324283069006263</v>
      </c>
      <c r="AC773" s="17">
        <v>36.879616510737137</v>
      </c>
      <c r="AD773" s="17">
        <v>0.92377523432910458</v>
      </c>
      <c r="AE773" s="17">
        <v>9.2377523432910461E-2</v>
      </c>
      <c r="AF773" s="17">
        <v>77.130328895138277</v>
      </c>
      <c r="AG773" s="17">
        <v>54.78339884745359</v>
      </c>
      <c r="AH773" s="17">
        <v>-1</v>
      </c>
      <c r="AI773" s="17">
        <v>-1</v>
      </c>
      <c r="AJ773" s="17">
        <v>-1</v>
      </c>
      <c r="AK773" s="17">
        <v>-1</v>
      </c>
      <c r="AL773" s="17">
        <v>-1</v>
      </c>
      <c r="AM773" s="17">
        <v>-1</v>
      </c>
      <c r="AN773" s="17">
        <v>-1</v>
      </c>
      <c r="AO773" s="17">
        <v>-1</v>
      </c>
      <c r="AP773" s="17">
        <v>-1</v>
      </c>
      <c r="AQ773" s="17">
        <v>-1</v>
      </c>
      <c r="AR773" s="17">
        <v>0.46188761716455229</v>
      </c>
      <c r="AS773" s="17">
        <v>5.5426514059746275</v>
      </c>
      <c r="AT773" s="17">
        <v>11.205446827767016</v>
      </c>
      <c r="AU773" s="17">
        <v>-1</v>
      </c>
      <c r="AV773" s="17">
        <v>-1</v>
      </c>
      <c r="AW773" s="17">
        <v>-1</v>
      </c>
      <c r="AX773" s="17">
        <v>-1</v>
      </c>
      <c r="AY773" s="17">
        <v>9.2377523432910461E-2</v>
      </c>
      <c r="AZ773" s="17">
        <v>-0.43495801784459259</v>
      </c>
      <c r="BA773" s="17">
        <v>0.94777853066510565</v>
      </c>
      <c r="BB773" s="17">
        <v>-0.18075024633856229</v>
      </c>
      <c r="BC773" s="17">
        <v>0.36023742582574164</v>
      </c>
      <c r="BD773" s="17">
        <v>-5.8718572150116195</v>
      </c>
      <c r="BE773" s="17">
        <v>12.923139266293681</v>
      </c>
      <c r="BF773" s="17">
        <v>-1</v>
      </c>
      <c r="BG773" s="22">
        <v>1998.5962974474787</v>
      </c>
    </row>
    <row r="774" spans="1:59" x14ac:dyDescent="0.25">
      <c r="A774">
        <v>2220</v>
      </c>
      <c r="B774" t="s">
        <v>775</v>
      </c>
      <c r="C774" s="49">
        <v>0</v>
      </c>
      <c r="D774" s="22">
        <v>1516.1032714843748</v>
      </c>
      <c r="E774" s="17">
        <v>75.888782965590394</v>
      </c>
      <c r="F774" s="17">
        <v>21.805203537000384</v>
      </c>
      <c r="G774" s="17">
        <v>0.50480787200922106</v>
      </c>
      <c r="H774" s="17">
        <v>4.650541516901594</v>
      </c>
      <c r="I774" s="17">
        <v>61.689265482834813</v>
      </c>
      <c r="J774" s="17">
        <v>8.9619883982799937</v>
      </c>
      <c r="K774" s="17">
        <v>-1</v>
      </c>
      <c r="L774" s="17">
        <v>-1</v>
      </c>
      <c r="M774" s="17">
        <v>-1</v>
      </c>
      <c r="N774" s="17">
        <v>0.16666666666666666</v>
      </c>
      <c r="O774" s="17">
        <v>-1</v>
      </c>
      <c r="P774" s="17">
        <v>-1</v>
      </c>
      <c r="Q774" s="17">
        <v>3.5063582458914864</v>
      </c>
      <c r="R774" s="17">
        <v>-1</v>
      </c>
      <c r="S774" s="17">
        <v>0.62469812425413274</v>
      </c>
      <c r="T774" s="17">
        <v>6.5697638900564362E-2</v>
      </c>
      <c r="U774" s="17">
        <v>0.33383106704629667</v>
      </c>
      <c r="V774" s="17">
        <v>0.33353795950458404</v>
      </c>
      <c r="W774" s="17">
        <v>1.5607913570703356</v>
      </c>
      <c r="X774" s="17">
        <v>1.7022503733018386</v>
      </c>
      <c r="Y774" s="17">
        <v>0</v>
      </c>
      <c r="Z774" s="17">
        <v>36.537066001862229</v>
      </c>
      <c r="AA774" s="17">
        <v>0.73843628561866681</v>
      </c>
      <c r="AB774" s="17">
        <v>1.5642110834285003</v>
      </c>
      <c r="AC774" s="17">
        <v>23.448204507966558</v>
      </c>
      <c r="AD774" s="17">
        <v>0.41728883380787085</v>
      </c>
      <c r="AE774" s="17">
        <v>4.1728883380787084E-2</v>
      </c>
      <c r="AF774" s="17">
        <v>57.132162491849627</v>
      </c>
      <c r="AG774" s="17">
        <v>19.906464335987724</v>
      </c>
      <c r="AH774" s="17">
        <v>-1</v>
      </c>
      <c r="AI774" s="17">
        <v>-1</v>
      </c>
      <c r="AJ774" s="17">
        <v>-1</v>
      </c>
      <c r="AK774" s="17">
        <v>-1</v>
      </c>
      <c r="AL774" s="17">
        <v>-1</v>
      </c>
      <c r="AM774" s="17">
        <v>-1</v>
      </c>
      <c r="AN774" s="17">
        <v>-1</v>
      </c>
      <c r="AO774" s="17">
        <v>-1</v>
      </c>
      <c r="AP774" s="17">
        <v>-1</v>
      </c>
      <c r="AQ774" s="17">
        <v>-1</v>
      </c>
      <c r="AR774" s="17">
        <v>0.20864441690393543</v>
      </c>
      <c r="AS774" s="17">
        <v>2.5037330028472251</v>
      </c>
      <c r="AT774" s="17">
        <v>7.2548529037013925</v>
      </c>
      <c r="AU774" s="17">
        <v>-1</v>
      </c>
      <c r="AV774" s="17">
        <v>-1</v>
      </c>
      <c r="AW774" s="17">
        <v>-1</v>
      </c>
      <c r="AX774" s="17">
        <v>-1</v>
      </c>
      <c r="AY774" s="17">
        <v>4.1728883380787084E-2</v>
      </c>
      <c r="AZ774" s="17">
        <v>5.1900294066293817E-3</v>
      </c>
      <c r="BA774" s="17">
        <v>0.50763048341388362</v>
      </c>
      <c r="BB774" s="17">
        <v>-8.5448701613427963E-3</v>
      </c>
      <c r="BC774" s="17">
        <v>0.18803204964852224</v>
      </c>
      <c r="BD774" s="17">
        <v>0.11090284745742363</v>
      </c>
      <c r="BE774" s="17">
        <v>6.940379203824631</v>
      </c>
      <c r="BF774" s="17">
        <v>-1</v>
      </c>
      <c r="BG774" s="22">
        <v>4994.0366919154012</v>
      </c>
    </row>
    <row r="775" spans="1:59" x14ac:dyDescent="0.25">
      <c r="A775">
        <v>2221</v>
      </c>
      <c r="B775" t="s">
        <v>776</v>
      </c>
      <c r="C775" s="49">
        <v>0</v>
      </c>
      <c r="D775" s="22">
        <v>1479.1243457031248</v>
      </c>
      <c r="E775" s="17">
        <v>52.483552982757878</v>
      </c>
      <c r="F775" s="17">
        <v>-17.440353737470115</v>
      </c>
      <c r="G775" s="17">
        <v>0.21925834031294519</v>
      </c>
      <c r="H775" s="17">
        <v>2.4874690374851447</v>
      </c>
      <c r="I775" s="17">
        <v>40.789077680934376</v>
      </c>
      <c r="J775" s="17">
        <v>3.3309558176816965</v>
      </c>
      <c r="K775" s="17">
        <v>-1</v>
      </c>
      <c r="L775" s="17">
        <v>-1</v>
      </c>
      <c r="M775" s="17">
        <v>-1</v>
      </c>
      <c r="N775" s="17">
        <v>0.16666666666666666</v>
      </c>
      <c r="O775" s="17">
        <v>-1</v>
      </c>
      <c r="P775" s="17">
        <v>-1</v>
      </c>
      <c r="Q775" s="17">
        <v>2.1565828712146398</v>
      </c>
      <c r="R775" s="17">
        <v>-1</v>
      </c>
      <c r="S775" s="17">
        <v>-6.1230386147770682E-2</v>
      </c>
      <c r="T775" s="17">
        <v>-6.3972675849908837E-3</v>
      </c>
      <c r="U775" s="17">
        <v>-8.2409069620065514E-2</v>
      </c>
      <c r="V775" s="17">
        <v>-0.26677210275809887</v>
      </c>
      <c r="W775" s="17">
        <v>-2.3275264359957637E-3</v>
      </c>
      <c r="X775" s="17">
        <v>-0.62311306524300858</v>
      </c>
      <c r="Y775" s="17">
        <v>0</v>
      </c>
      <c r="Z775" s="17">
        <v>23.017813195211748</v>
      </c>
      <c r="AA775" s="17">
        <v>-1.3752945650161885E-2</v>
      </c>
      <c r="AB775" s="17">
        <v>0.36413222579871329</v>
      </c>
      <c r="AC775" s="17">
        <v>9.6504678809269073</v>
      </c>
      <c r="AD775" s="17">
        <v>-0.10301133702508186</v>
      </c>
      <c r="AE775" s="17">
        <v>-1.0301133702508189E-2</v>
      </c>
      <c r="AF775" s="17">
        <v>36.588571617012931</v>
      </c>
      <c r="AG775" s="17">
        <v>-15.921694062284274</v>
      </c>
      <c r="AH775" s="17">
        <v>-1</v>
      </c>
      <c r="AI775" s="17">
        <v>-1</v>
      </c>
      <c r="AJ775" s="17">
        <v>-1</v>
      </c>
      <c r="AK775" s="17">
        <v>-1</v>
      </c>
      <c r="AL775" s="17">
        <v>-1</v>
      </c>
      <c r="AM775" s="17">
        <v>-1</v>
      </c>
      <c r="AN775" s="17">
        <v>-1</v>
      </c>
      <c r="AO775" s="17">
        <v>-1</v>
      </c>
      <c r="AP775" s="17">
        <v>-1</v>
      </c>
      <c r="AQ775" s="17">
        <v>-1</v>
      </c>
      <c r="AR775" s="17">
        <v>-5.1505668512540931E-2</v>
      </c>
      <c r="AS775" s="17">
        <v>-0.61806802215049128</v>
      </c>
      <c r="AT775" s="17">
        <v>3.1965115712043612</v>
      </c>
      <c r="AU775" s="17">
        <v>-1</v>
      </c>
      <c r="AV775" s="17">
        <v>-1</v>
      </c>
      <c r="AW775" s="17">
        <v>-1</v>
      </c>
      <c r="AX775" s="17">
        <v>-1</v>
      </c>
      <c r="AY775" s="17">
        <v>-1.0301133702508189E-2</v>
      </c>
      <c r="AZ775" s="17">
        <v>0.45734255303001631</v>
      </c>
      <c r="BA775" s="17">
        <v>5.5477959790496523E-2</v>
      </c>
      <c r="BB775" s="17">
        <v>0.16835718792186122</v>
      </c>
      <c r="BC775" s="17">
        <v>1.112999156531834E-2</v>
      </c>
      <c r="BD775" s="17">
        <v>6.2568350567956088</v>
      </c>
      <c r="BE775" s="17">
        <v>0.79444699448643874</v>
      </c>
      <c r="BF775" s="17">
        <v>-1</v>
      </c>
      <c r="BG775" s="22">
        <v>294.49957418588792</v>
      </c>
    </row>
    <row r="776" spans="1:59" x14ac:dyDescent="0.25">
      <c r="A776">
        <v>2224</v>
      </c>
      <c r="B776" t="s">
        <v>777</v>
      </c>
      <c r="C776" s="49">
        <v>0</v>
      </c>
      <c r="D776" s="22">
        <v>1444.3666796875</v>
      </c>
      <c r="E776" s="17">
        <v>34.396180722581079</v>
      </c>
      <c r="F776" s="17">
        <v>-47.769002697642875</v>
      </c>
      <c r="G776" s="17">
        <v>-1.4120261947991875E-3</v>
      </c>
      <c r="H776" s="17">
        <v>0.81586413594620621</v>
      </c>
      <c r="I776" s="17">
        <v>24.637581739306793</v>
      </c>
      <c r="J776" s="17">
        <v>-1.0206605761401857</v>
      </c>
      <c r="K776" s="17">
        <v>-1</v>
      </c>
      <c r="L776" s="17">
        <v>-1</v>
      </c>
      <c r="M776" s="17">
        <v>-1</v>
      </c>
      <c r="N776" s="17">
        <v>0.16666666666666666</v>
      </c>
      <c r="O776" s="17">
        <v>-1</v>
      </c>
      <c r="P776" s="17">
        <v>-1</v>
      </c>
      <c r="Q776" s="17">
        <v>1.1134873883970351</v>
      </c>
      <c r="R776" s="17">
        <v>-1</v>
      </c>
      <c r="S776" s="17">
        <v>-0.59131038624210519</v>
      </c>
      <c r="T776" s="17">
        <v>-6.2111627692682539E-2</v>
      </c>
      <c r="U776" s="17">
        <v>-0.40407607767910075</v>
      </c>
      <c r="V776" s="17">
        <v>-0.73068685923087495</v>
      </c>
      <c r="W776" s="17">
        <v>-1.2102931458137451</v>
      </c>
      <c r="X776" s="17">
        <v>-2.4201351062148668</v>
      </c>
      <c r="Y776" s="17">
        <v>0</v>
      </c>
      <c r="Z776" s="17">
        <v>12.570244067598566</v>
      </c>
      <c r="AA776" s="17">
        <v>-0.59503869443514468</v>
      </c>
      <c r="AB776" s="17">
        <v>-0.56327900047161161</v>
      </c>
      <c r="AC776" s="17">
        <v>-1.0123112886943968</v>
      </c>
      <c r="AD776" s="17">
        <v>-0.50509509709887612</v>
      </c>
      <c r="AE776" s="17">
        <v>-5.0509509709887594E-2</v>
      </c>
      <c r="AF776" s="17">
        <v>20.712650893888558</v>
      </c>
      <c r="AG776" s="17">
        <v>-43.609404835536829</v>
      </c>
      <c r="AH776" s="17">
        <v>-1</v>
      </c>
      <c r="AI776" s="17">
        <v>-1</v>
      </c>
      <c r="AJ776" s="17">
        <v>-1</v>
      </c>
      <c r="AK776" s="17">
        <v>-1</v>
      </c>
      <c r="AL776" s="17">
        <v>-1</v>
      </c>
      <c r="AM776" s="17">
        <v>-1</v>
      </c>
      <c r="AN776" s="17">
        <v>-1</v>
      </c>
      <c r="AO776" s="17">
        <v>-1</v>
      </c>
      <c r="AP776" s="17">
        <v>-1</v>
      </c>
      <c r="AQ776" s="17">
        <v>-1</v>
      </c>
      <c r="AR776" s="17">
        <v>-0.25254754854943806</v>
      </c>
      <c r="AS776" s="17">
        <v>-3.0305705825932563</v>
      </c>
      <c r="AT776" s="17">
        <v>6.0258242628767E-2</v>
      </c>
      <c r="AU776" s="17">
        <v>-1</v>
      </c>
      <c r="AV776" s="17">
        <v>-1</v>
      </c>
      <c r="AW776" s="17">
        <v>-1</v>
      </c>
      <c r="AX776" s="17">
        <v>-1</v>
      </c>
      <c r="AY776" s="17">
        <v>-5.0509509709887594E-2</v>
      </c>
      <c r="AZ776" s="17">
        <v>0.80676236301065929</v>
      </c>
      <c r="BA776" s="17">
        <v>-0.29394185019014657</v>
      </c>
      <c r="BB776" s="17">
        <v>0.30506566634695126</v>
      </c>
      <c r="BC776" s="17">
        <v>-0.12557848685977169</v>
      </c>
      <c r="BD776" s="17">
        <v>11.006361715480359</v>
      </c>
      <c r="BE776" s="17">
        <v>-3.9550796641983164</v>
      </c>
      <c r="BF776" s="17">
        <v>-1</v>
      </c>
      <c r="BG776" s="22">
        <v>88.273487864347501</v>
      </c>
    </row>
    <row r="777" spans="1:59" x14ac:dyDescent="0.25">
      <c r="A777">
        <v>2225</v>
      </c>
      <c r="B777" t="s">
        <v>778</v>
      </c>
      <c r="C777" s="49">
        <v>0</v>
      </c>
      <c r="D777" s="22">
        <v>1531.27705078125</v>
      </c>
      <c r="E777" s="17">
        <v>57.421422519843524</v>
      </c>
      <c r="F777" s="17">
        <v>-9.1606042167988608</v>
      </c>
      <c r="G777" s="17">
        <v>0.27950155667639637</v>
      </c>
      <c r="H777" s="17">
        <v>2.943818738404691</v>
      </c>
      <c r="I777" s="17">
        <v>45.198451173186797</v>
      </c>
      <c r="J777" s="17">
        <v>4.5189511615628728</v>
      </c>
      <c r="K777" s="17">
        <v>-1</v>
      </c>
      <c r="L777" s="17">
        <v>-1</v>
      </c>
      <c r="M777" s="17">
        <v>-1</v>
      </c>
      <c r="N777" s="17">
        <v>0.16666666666666666</v>
      </c>
      <c r="O777" s="17">
        <v>-1</v>
      </c>
      <c r="P777" s="17">
        <v>-1</v>
      </c>
      <c r="Q777" s="17">
        <v>2.4413489132237927</v>
      </c>
      <c r="R777" s="17">
        <v>-1</v>
      </c>
      <c r="S777" s="17">
        <v>8.3481949454846466E-2</v>
      </c>
      <c r="T777" s="17">
        <v>8.8128048122972681E-3</v>
      </c>
      <c r="U777" s="17">
        <v>5.4063243096146157E-3</v>
      </c>
      <c r="V777" s="17">
        <v>-0.14012294052268659</v>
      </c>
      <c r="W777" s="17">
        <v>0.32744821699274496</v>
      </c>
      <c r="X777" s="17">
        <v>-0.13252436800459161</v>
      </c>
      <c r="Y777" s="17">
        <v>0</v>
      </c>
      <c r="Z777" s="17">
        <v>25.870009334582484</v>
      </c>
      <c r="AA777" s="17">
        <v>0.14493860721774657</v>
      </c>
      <c r="AB777" s="17">
        <v>0.61731635761614068</v>
      </c>
      <c r="AC777" s="17">
        <v>12.561416562967787</v>
      </c>
      <c r="AD777" s="17">
        <v>6.7579053870182593E-3</v>
      </c>
      <c r="AE777" s="17">
        <v>6.7579053870182697E-4</v>
      </c>
      <c r="AF777" s="17">
        <v>40.922712816976066</v>
      </c>
      <c r="AG777" s="17">
        <v>-8.3629231356806155</v>
      </c>
      <c r="AH777" s="17">
        <v>-1</v>
      </c>
      <c r="AI777" s="17">
        <v>-1</v>
      </c>
      <c r="AJ777" s="17">
        <v>-1</v>
      </c>
      <c r="AK777" s="17">
        <v>-1</v>
      </c>
      <c r="AL777" s="17">
        <v>-1</v>
      </c>
      <c r="AM777" s="17">
        <v>-1</v>
      </c>
      <c r="AN777" s="17">
        <v>-1</v>
      </c>
      <c r="AO777" s="17">
        <v>-1</v>
      </c>
      <c r="AP777" s="17">
        <v>-1</v>
      </c>
      <c r="AQ777" s="17">
        <v>-1</v>
      </c>
      <c r="AR777" s="17">
        <v>3.3789526935091296E-3</v>
      </c>
      <c r="AS777" s="17">
        <v>4.0547432322109445E-2</v>
      </c>
      <c r="AT777" s="17">
        <v>4.0527116620187424</v>
      </c>
      <c r="AU777" s="17">
        <v>-1</v>
      </c>
      <c r="AV777" s="17">
        <v>-1</v>
      </c>
      <c r="AW777" s="17">
        <v>-1</v>
      </c>
      <c r="AX777" s="17">
        <v>-1</v>
      </c>
      <c r="AY777" s="17">
        <v>6.7579053870182697E-4</v>
      </c>
      <c r="AZ777" s="17">
        <v>0.36195061822937724</v>
      </c>
      <c r="BA777" s="17">
        <v>0.15086989459113559</v>
      </c>
      <c r="BB777" s="17">
        <v>0.13103564550174712</v>
      </c>
      <c r="BC777" s="17">
        <v>4.8451533985432366E-2</v>
      </c>
      <c r="BD777" s="17">
        <v>4.9602098385967572</v>
      </c>
      <c r="BE777" s="17">
        <v>2.0910722126852925</v>
      </c>
      <c r="BF777" s="17">
        <v>-1</v>
      </c>
      <c r="BG777" s="22">
        <v>123.24448581393949</v>
      </c>
    </row>
    <row r="778" spans="1:59" x14ac:dyDescent="0.25">
      <c r="A778">
        <v>2227</v>
      </c>
      <c r="B778" t="s">
        <v>779</v>
      </c>
      <c r="C778" s="49">
        <v>0</v>
      </c>
      <c r="D778" s="22">
        <v>1493.60353515625</v>
      </c>
      <c r="E778" s="17">
        <v>78.553697663299872</v>
      </c>
      <c r="F778" s="17">
        <v>26.273694659593442</v>
      </c>
      <c r="G778" s="17">
        <v>0.53732048327173065</v>
      </c>
      <c r="H778" s="17">
        <v>4.8968285068963917</v>
      </c>
      <c r="I778" s="17">
        <v>64.068956590293539</v>
      </c>
      <c r="J778" s="17">
        <v>9.6031366159358029</v>
      </c>
      <c r="K778" s="17">
        <v>-1</v>
      </c>
      <c r="L778" s="17">
        <v>-1</v>
      </c>
      <c r="M778" s="17">
        <v>-1</v>
      </c>
      <c r="N778" s="17">
        <v>0.16666666666666666</v>
      </c>
      <c r="O778" s="17">
        <v>-1</v>
      </c>
      <c r="P778" s="17">
        <v>-1</v>
      </c>
      <c r="Q778" s="17">
        <v>3.6600433939212667</v>
      </c>
      <c r="R778" s="17">
        <v>-1</v>
      </c>
      <c r="S778" s="17">
        <v>0.702797804124349</v>
      </c>
      <c r="T778" s="17">
        <v>7.3906350204160615E-2</v>
      </c>
      <c r="U778" s="17">
        <v>0.38122408385460893</v>
      </c>
      <c r="V778" s="17">
        <v>0.40188914038510259</v>
      </c>
      <c r="W778" s="17">
        <v>1.7387677533705928</v>
      </c>
      <c r="X778" s="17">
        <v>1.9670157787022469</v>
      </c>
      <c r="Y778" s="17">
        <v>0</v>
      </c>
      <c r="Z778" s="17">
        <v>38.076365360720018</v>
      </c>
      <c r="AA778" s="17">
        <v>0.82408039761147345</v>
      </c>
      <c r="AB778" s="17">
        <v>1.7008518166515367</v>
      </c>
      <c r="AC778" s="17">
        <v>25.0192119776429</v>
      </c>
      <c r="AD778" s="17">
        <v>0.47653010481826119</v>
      </c>
      <c r="AE778" s="17">
        <v>4.7653010481826116E-2</v>
      </c>
      <c r="AF778" s="17">
        <v>59.471251546143861</v>
      </c>
      <c r="AG778" s="17">
        <v>23.985851121652789</v>
      </c>
      <c r="AH778" s="17">
        <v>-1</v>
      </c>
      <c r="AI778" s="17">
        <v>-1</v>
      </c>
      <c r="AJ778" s="17">
        <v>-1</v>
      </c>
      <c r="AK778" s="17">
        <v>-1</v>
      </c>
      <c r="AL778" s="17">
        <v>-1</v>
      </c>
      <c r="AM778" s="17">
        <v>-1</v>
      </c>
      <c r="AN778" s="17">
        <v>-1</v>
      </c>
      <c r="AO778" s="17">
        <v>-1</v>
      </c>
      <c r="AP778" s="17">
        <v>-1</v>
      </c>
      <c r="AQ778" s="17">
        <v>-1</v>
      </c>
      <c r="AR778" s="17">
        <v>0.2382650524091306</v>
      </c>
      <c r="AS778" s="17">
        <v>2.8591806289095669</v>
      </c>
      <c r="AT778" s="17">
        <v>7.7169348175824375</v>
      </c>
      <c r="AU778" s="17">
        <v>-1</v>
      </c>
      <c r="AV778" s="17">
        <v>-1</v>
      </c>
      <c r="AW778" s="17">
        <v>-1</v>
      </c>
      <c r="AX778" s="17">
        <v>-1</v>
      </c>
      <c r="AY778" s="17">
        <v>4.7653010481826116E-2</v>
      </c>
      <c r="AZ778" s="17">
        <v>-4.629196443381639E-2</v>
      </c>
      <c r="BA778" s="17">
        <v>0.55911247725432944</v>
      </c>
      <c r="BB778" s="17">
        <v>-2.86869023048755E-2</v>
      </c>
      <c r="BC778" s="17">
        <v>0.20817408179205493</v>
      </c>
      <c r="BD778" s="17">
        <v>-0.58887173659087821</v>
      </c>
      <c r="BE778" s="17">
        <v>7.6401537878729346</v>
      </c>
      <c r="BF778" s="17">
        <v>-1</v>
      </c>
      <c r="BG778" s="22">
        <v>126.25535163645654</v>
      </c>
    </row>
    <row r="779" spans="1:59" x14ac:dyDescent="0.25">
      <c r="A779">
        <v>2228</v>
      </c>
      <c r="B779" t="s">
        <v>780</v>
      </c>
      <c r="C779" s="49">
        <v>0</v>
      </c>
      <c r="D779" s="22">
        <v>1555.5404394531249</v>
      </c>
      <c r="E779" s="17">
        <v>94.654905204425376</v>
      </c>
      <c r="F779" s="17">
        <v>53.271970822949662</v>
      </c>
      <c r="G779" s="17">
        <v>0.73375915430744754</v>
      </c>
      <c r="H779" s="17">
        <v>6.3848753640786207</v>
      </c>
      <c r="I779" s="17">
        <v>78.446865360843162</v>
      </c>
      <c r="J779" s="17">
        <v>13.47690433014137</v>
      </c>
      <c r="K779" s="17">
        <v>-1</v>
      </c>
      <c r="L779" s="17">
        <v>-1</v>
      </c>
      <c r="M779" s="17">
        <v>-1</v>
      </c>
      <c r="N779" s="17">
        <v>0.16666666666666666</v>
      </c>
      <c r="O779" s="17">
        <v>-1</v>
      </c>
      <c r="P779" s="17">
        <v>-1</v>
      </c>
      <c r="Q779" s="17">
        <v>4.5885971170640545</v>
      </c>
      <c r="R779" s="17">
        <v>-1</v>
      </c>
      <c r="S779" s="17">
        <v>1.1746700015971774</v>
      </c>
      <c r="T779" s="17">
        <v>0.12350274608804664</v>
      </c>
      <c r="U779" s="17">
        <v>0.6675690089985773</v>
      </c>
      <c r="V779" s="17">
        <v>0.81486166441529295</v>
      </c>
      <c r="W779" s="17">
        <v>2.8140873111467122</v>
      </c>
      <c r="X779" s="17">
        <v>3.5667077860022607</v>
      </c>
      <c r="Y779" s="17">
        <v>0</v>
      </c>
      <c r="Z779" s="17">
        <v>47.37669248420849</v>
      </c>
      <c r="AA779" s="17">
        <v>1.3415354677706841</v>
      </c>
      <c r="AB779" s="17">
        <v>2.5264245098738214</v>
      </c>
      <c r="AC779" s="17">
        <v>34.511117042993959</v>
      </c>
      <c r="AD779" s="17">
        <v>0.83446126124822162</v>
      </c>
      <c r="AE779" s="17">
        <v>8.3446126124822162E-2</v>
      </c>
      <c r="AF779" s="17">
        <v>73.603845866231239</v>
      </c>
      <c r="AG779" s="17">
        <v>48.633189114487259</v>
      </c>
      <c r="AH779" s="17">
        <v>-1</v>
      </c>
      <c r="AI779" s="17">
        <v>-1</v>
      </c>
      <c r="AJ779" s="17">
        <v>-1</v>
      </c>
      <c r="AK779" s="17">
        <v>-1</v>
      </c>
      <c r="AL779" s="17">
        <v>-1</v>
      </c>
      <c r="AM779" s="17">
        <v>-1</v>
      </c>
      <c r="AN779" s="17">
        <v>-1</v>
      </c>
      <c r="AO779" s="17">
        <v>-1</v>
      </c>
      <c r="AP779" s="17">
        <v>-1</v>
      </c>
      <c r="AQ779" s="17">
        <v>-1</v>
      </c>
      <c r="AR779" s="17">
        <v>0.41723063062411081</v>
      </c>
      <c r="AS779" s="17">
        <v>5.0067675674893293</v>
      </c>
      <c r="AT779" s="17">
        <v>10.508797837736129</v>
      </c>
      <c r="AU779" s="17">
        <v>-1</v>
      </c>
      <c r="AV779" s="17">
        <v>-1</v>
      </c>
      <c r="AW779" s="17">
        <v>-1</v>
      </c>
      <c r="AX779" s="17">
        <v>-1</v>
      </c>
      <c r="AY779" s="17">
        <v>8.3446126124822162E-2</v>
      </c>
      <c r="AZ779" s="17">
        <v>-0.35734217109462502</v>
      </c>
      <c r="BA779" s="17">
        <v>0.87016268391513796</v>
      </c>
      <c r="BB779" s="17">
        <v>-0.15038349549106211</v>
      </c>
      <c r="BC779" s="17">
        <v>0.32987067497824146</v>
      </c>
      <c r="BD779" s="17">
        <v>-4.8168554013028242</v>
      </c>
      <c r="BE779" s="17">
        <v>11.868137452584884</v>
      </c>
      <c r="BF779" s="17">
        <v>-1</v>
      </c>
      <c r="BG779" s="22">
        <v>1708.5099424292107</v>
      </c>
    </row>
    <row r="780" spans="1:59" x14ac:dyDescent="0.25">
      <c r="A780">
        <v>2230</v>
      </c>
      <c r="B780" t="s">
        <v>781</v>
      </c>
      <c r="C780" s="49">
        <v>0</v>
      </c>
      <c r="D780" s="22">
        <v>1559.1893847656249</v>
      </c>
      <c r="E780" s="17">
        <v>125.18599711570457</v>
      </c>
      <c r="F780" s="17">
        <v>104.46607218982811</v>
      </c>
      <c r="G780" s="17">
        <v>1.1062459448169359</v>
      </c>
      <c r="H780" s="17">
        <v>9.206508167014654</v>
      </c>
      <c r="I780" s="17">
        <v>105.71024005149403</v>
      </c>
      <c r="J780" s="17">
        <v>20.822338380554758</v>
      </c>
      <c r="K780" s="17">
        <v>-1</v>
      </c>
      <c r="L780" s="17">
        <v>-1</v>
      </c>
      <c r="M780" s="17">
        <v>-1</v>
      </c>
      <c r="N780" s="17">
        <v>0.16666666666666666</v>
      </c>
      <c r="O780" s="17">
        <v>-1</v>
      </c>
      <c r="P780" s="17">
        <v>-1</v>
      </c>
      <c r="Q780" s="17">
        <v>6.3493196587381728</v>
      </c>
      <c r="R780" s="17">
        <v>-1</v>
      </c>
      <c r="S780" s="17">
        <v>2.0694335399605337</v>
      </c>
      <c r="T780" s="17">
        <v>0.21754737704702781</v>
      </c>
      <c r="U780" s="17">
        <v>1.2105359389986456</v>
      </c>
      <c r="V780" s="17">
        <v>1.5979397072138979</v>
      </c>
      <c r="W780" s="17">
        <v>4.8531070659447959</v>
      </c>
      <c r="X780" s="17">
        <v>6.6000419989715704</v>
      </c>
      <c r="Y780" s="17">
        <v>0</v>
      </c>
      <c r="Z780" s="17">
        <v>65.01196247789872</v>
      </c>
      <c r="AA780" s="17">
        <v>2.322733198849924</v>
      </c>
      <c r="AB780" s="17">
        <v>4.0918745366393265</v>
      </c>
      <c r="AC780" s="17">
        <v>52.509656917917674</v>
      </c>
      <c r="AD780" s="17">
        <v>1.5131699237483067</v>
      </c>
      <c r="AE780" s="17">
        <v>0.15131699237483071</v>
      </c>
      <c r="AF780" s="17">
        <v>100.40205556754218</v>
      </c>
      <c r="AG780" s="17">
        <v>95.369444125519237</v>
      </c>
      <c r="AH780" s="17">
        <v>-1</v>
      </c>
      <c r="AI780" s="17">
        <v>-1</v>
      </c>
      <c r="AJ780" s="17">
        <v>-1</v>
      </c>
      <c r="AK780" s="17">
        <v>-1</v>
      </c>
      <c r="AL780" s="17">
        <v>-1</v>
      </c>
      <c r="AM780" s="17">
        <v>-1</v>
      </c>
      <c r="AN780" s="17">
        <v>-1</v>
      </c>
      <c r="AO780" s="17">
        <v>-1</v>
      </c>
      <c r="AP780" s="17">
        <v>-1</v>
      </c>
      <c r="AQ780" s="17">
        <v>-1</v>
      </c>
      <c r="AR780" s="17">
        <v>0.75658496187415336</v>
      </c>
      <c r="AS780" s="17">
        <v>9.0790195424898421</v>
      </c>
      <c r="AT780" s="17">
        <v>15.802725405236794</v>
      </c>
      <c r="AU780" s="17">
        <v>-1</v>
      </c>
      <c r="AV780" s="17">
        <v>-1</v>
      </c>
      <c r="AW780" s="17">
        <v>-1</v>
      </c>
      <c r="AX780" s="17">
        <v>-1</v>
      </c>
      <c r="AY780" s="17">
        <v>0.15131699237483071</v>
      </c>
      <c r="AZ780" s="17">
        <v>-0.94715522855178613</v>
      </c>
      <c r="BA780" s="17">
        <v>1.4599757413722991</v>
      </c>
      <c r="BB780" s="17">
        <v>-0.38114444074109116</v>
      </c>
      <c r="BC780" s="17">
        <v>0.5606316202282704</v>
      </c>
      <c r="BD780" s="17">
        <v>-12.833953344857694</v>
      </c>
      <c r="BE780" s="17">
        <v>19.885235396139763</v>
      </c>
      <c r="BF780" s="17">
        <v>-1</v>
      </c>
      <c r="BG780" s="22">
        <v>2502.3796027169537</v>
      </c>
    </row>
    <row r="781" spans="1:59" x14ac:dyDescent="0.25">
      <c r="A781">
        <v>2231</v>
      </c>
      <c r="B781" t="s">
        <v>782</v>
      </c>
      <c r="C781" s="49">
        <v>0</v>
      </c>
      <c r="D781" s="22">
        <v>1609.7344335937501</v>
      </c>
      <c r="E781" s="17">
        <v>120.31478079907725</v>
      </c>
      <c r="F781" s="17">
        <v>96.298085842727247</v>
      </c>
      <c r="G781" s="17">
        <v>1.0468159140492639</v>
      </c>
      <c r="H781" s="17">
        <v>8.7563184460202663</v>
      </c>
      <c r="I781" s="17">
        <v>101.36038594128583</v>
      </c>
      <c r="J781" s="17">
        <v>19.650379044705893</v>
      </c>
      <c r="K781" s="17">
        <v>-1</v>
      </c>
      <c r="L781" s="17">
        <v>-1</v>
      </c>
      <c r="M781" s="17">
        <v>-1</v>
      </c>
      <c r="N781" s="17">
        <v>0.16666666666666666</v>
      </c>
      <c r="O781" s="17">
        <v>-1</v>
      </c>
      <c r="P781" s="17">
        <v>-1</v>
      </c>
      <c r="Q781" s="17">
        <v>6.0683974958826781</v>
      </c>
      <c r="R781" s="17">
        <v>-1</v>
      </c>
      <c r="S781" s="17">
        <v>1.9266745858993937</v>
      </c>
      <c r="T781" s="17">
        <v>0.20254261592843384</v>
      </c>
      <c r="U781" s="17">
        <v>1.1239059102891829</v>
      </c>
      <c r="V781" s="17">
        <v>1.4730001030111435</v>
      </c>
      <c r="W781" s="17">
        <v>4.5277827595504867</v>
      </c>
      <c r="X781" s="17">
        <v>6.1160754525100884</v>
      </c>
      <c r="Y781" s="17">
        <v>0</v>
      </c>
      <c r="Z781" s="17">
        <v>62.198266354909578</v>
      </c>
      <c r="AA781" s="17">
        <v>2.1661837242566122</v>
      </c>
      <c r="AB781" s="17">
        <v>3.8421079794718249</v>
      </c>
      <c r="AC781" s="17">
        <v>49.63800131617991</v>
      </c>
      <c r="AD781" s="17">
        <v>1.4048823878614782</v>
      </c>
      <c r="AE781" s="17">
        <v>0.14048823878614786</v>
      </c>
      <c r="AF781" s="17">
        <v>96.126418235842294</v>
      </c>
      <c r="AG781" s="17">
        <v>87.912704332217345</v>
      </c>
      <c r="AH781" s="17">
        <v>-1</v>
      </c>
      <c r="AI781" s="17">
        <v>-1</v>
      </c>
      <c r="AJ781" s="17">
        <v>-1</v>
      </c>
      <c r="AK781" s="17">
        <v>-1</v>
      </c>
      <c r="AL781" s="17">
        <v>-1</v>
      </c>
      <c r="AM781" s="17">
        <v>-1</v>
      </c>
      <c r="AN781" s="17">
        <v>-1</v>
      </c>
      <c r="AO781" s="17">
        <v>-1</v>
      </c>
      <c r="AP781" s="17">
        <v>-1</v>
      </c>
      <c r="AQ781" s="17">
        <v>-1</v>
      </c>
      <c r="AR781" s="17">
        <v>0.70244119393073912</v>
      </c>
      <c r="AS781" s="17">
        <v>8.4292943271688703</v>
      </c>
      <c r="AT781" s="17">
        <v>14.958082625319532</v>
      </c>
      <c r="AU781" s="17">
        <v>-1</v>
      </c>
      <c r="AV781" s="17">
        <v>-1</v>
      </c>
      <c r="AW781" s="17">
        <v>-1</v>
      </c>
      <c r="AX781" s="17">
        <v>-1</v>
      </c>
      <c r="AY781" s="17">
        <v>0.14048823878614786</v>
      </c>
      <c r="AZ781" s="17">
        <v>-0.85305092997005949</v>
      </c>
      <c r="BA781" s="17">
        <v>1.3658714427905725</v>
      </c>
      <c r="BB781" s="17">
        <v>-0.34432667853956944</v>
      </c>
      <c r="BC781" s="17">
        <v>0.52381385802674874</v>
      </c>
      <c r="BD781" s="17">
        <v>-11.554830461597298</v>
      </c>
      <c r="BE781" s="17">
        <v>18.606112512879363</v>
      </c>
      <c r="BF781" s="17">
        <v>-1</v>
      </c>
      <c r="BG781" s="22">
        <v>1024.311123560944</v>
      </c>
    </row>
    <row r="782" spans="1:59" x14ac:dyDescent="0.25">
      <c r="A782">
        <v>2232</v>
      </c>
      <c r="B782" t="s">
        <v>783</v>
      </c>
      <c r="C782" s="49">
        <v>0</v>
      </c>
      <c r="D782" s="22">
        <v>1556.4810156250001</v>
      </c>
      <c r="E782" s="17">
        <v>47.521056075774929</v>
      </c>
      <c r="F782" s="17">
        <v>-25.7613980822697</v>
      </c>
      <c r="G782" s="17">
        <v>0.15871466401185425</v>
      </c>
      <c r="H782" s="17">
        <v>2.0288433159452355</v>
      </c>
      <c r="I782" s="17">
        <v>36.357712665578013</v>
      </c>
      <c r="J782" s="17">
        <v>2.1370354082332148</v>
      </c>
      <c r="K782" s="17">
        <v>-1</v>
      </c>
      <c r="L782" s="17">
        <v>-1</v>
      </c>
      <c r="M782" s="17">
        <v>-1</v>
      </c>
      <c r="N782" s="17">
        <v>0.16666666666666666</v>
      </c>
      <c r="O782" s="17">
        <v>-1</v>
      </c>
      <c r="P782" s="17">
        <v>-1</v>
      </c>
      <c r="Q782" s="17">
        <v>1.8703965732432586</v>
      </c>
      <c r="R782" s="17">
        <v>-1</v>
      </c>
      <c r="S782" s="17">
        <v>-0.20666446706804384</v>
      </c>
      <c r="T782" s="17">
        <v>-2.1683199434676368E-2</v>
      </c>
      <c r="U782" s="17">
        <v>-0.17066243830236733</v>
      </c>
      <c r="V782" s="17">
        <v>-0.39405292116468571</v>
      </c>
      <c r="W782" s="17">
        <v>-0.33374800939371385</v>
      </c>
      <c r="X782" s="17">
        <v>-1.1161485483317979</v>
      </c>
      <c r="Y782" s="17">
        <v>0</v>
      </c>
      <c r="Z782" s="17">
        <v>20.151391874552523</v>
      </c>
      <c r="AA782" s="17">
        <v>-0.17323596446157152</v>
      </c>
      <c r="AB782" s="17">
        <v>0.10968535116891187</v>
      </c>
      <c r="AC782" s="17">
        <v>6.7250009923181402</v>
      </c>
      <c r="AD782" s="17">
        <v>-0.2133280478779592</v>
      </c>
      <c r="AE782" s="17">
        <v>-2.1332804787795916E-2</v>
      </c>
      <c r="AF782" s="17">
        <v>32.232814111127375</v>
      </c>
      <c r="AG782" s="17">
        <v>-23.51816396942607</v>
      </c>
      <c r="AH782" s="17">
        <v>-1</v>
      </c>
      <c r="AI782" s="17">
        <v>-1</v>
      </c>
      <c r="AJ782" s="17">
        <v>-1</v>
      </c>
      <c r="AK782" s="17">
        <v>-1</v>
      </c>
      <c r="AL782" s="17">
        <v>-1</v>
      </c>
      <c r="AM782" s="17">
        <v>-1</v>
      </c>
      <c r="AN782" s="17">
        <v>-1</v>
      </c>
      <c r="AO782" s="17">
        <v>-1</v>
      </c>
      <c r="AP782" s="17">
        <v>-1</v>
      </c>
      <c r="AQ782" s="17">
        <v>-1</v>
      </c>
      <c r="AR782" s="17">
        <v>-0.1066640239389796</v>
      </c>
      <c r="AS782" s="17">
        <v>-1.2799682872677551</v>
      </c>
      <c r="AT782" s="17">
        <v>2.3360412265519184</v>
      </c>
      <c r="AU782" s="17">
        <v>-1</v>
      </c>
      <c r="AV782" s="17">
        <v>-1</v>
      </c>
      <c r="AW782" s="17">
        <v>-1</v>
      </c>
      <c r="AX782" s="17">
        <v>-1</v>
      </c>
      <c r="AY782" s="17">
        <v>-2.1332804787795916E-2</v>
      </c>
      <c r="AZ782" s="17">
        <v>0.55321025019049719</v>
      </c>
      <c r="BA782" s="17">
        <v>-4.0389737369984358E-2</v>
      </c>
      <c r="BB782" s="17">
        <v>0.2058648696118395</v>
      </c>
      <c r="BC782" s="17">
        <v>-2.6377690124659958E-2</v>
      </c>
      <c r="BD782" s="17">
        <v>7.5599271264628785</v>
      </c>
      <c r="BE782" s="17">
        <v>-0.5086450751808318</v>
      </c>
      <c r="BF782" s="17">
        <v>-1</v>
      </c>
      <c r="BG782" s="22">
        <v>553.32642799727444</v>
      </c>
    </row>
    <row r="783" spans="1:59" x14ac:dyDescent="0.25">
      <c r="A783">
        <v>2234</v>
      </c>
      <c r="B783" t="s">
        <v>784</v>
      </c>
      <c r="C783" s="49">
        <v>0</v>
      </c>
      <c r="D783" s="22">
        <v>1439.3182226562501</v>
      </c>
      <c r="E783" s="17">
        <v>31.966963632588094</v>
      </c>
      <c r="F783" s="17">
        <v>-51.842279418588163</v>
      </c>
      <c r="G783" s="17">
        <v>-3.1049068981598649E-2</v>
      </c>
      <c r="H783" s="17">
        <v>0.59135992736777698</v>
      </c>
      <c r="I783" s="17">
        <v>22.468361721828664</v>
      </c>
      <c r="J783" s="17">
        <v>-1.605102625593668</v>
      </c>
      <c r="K783" s="17">
        <v>-1</v>
      </c>
      <c r="L783" s="17">
        <v>-1</v>
      </c>
      <c r="M783" s="17">
        <v>-1</v>
      </c>
      <c r="N783" s="17">
        <v>0.16666666666666666</v>
      </c>
      <c r="O783" s="17">
        <v>-1</v>
      </c>
      <c r="P783" s="17">
        <v>-1</v>
      </c>
      <c r="Q783" s="17">
        <v>0.97339487872198727</v>
      </c>
      <c r="R783" s="17">
        <v>-1</v>
      </c>
      <c r="S783" s="17">
        <v>-0.66250256257209339</v>
      </c>
      <c r="T783" s="17">
        <v>-6.9594321905241716E-2</v>
      </c>
      <c r="U783" s="17">
        <v>-0.44727743285794769</v>
      </c>
      <c r="V783" s="17">
        <v>-0.79299273973762052</v>
      </c>
      <c r="W783" s="17">
        <v>-1.3725284713495127</v>
      </c>
      <c r="X783" s="17">
        <v>-2.6614834121063855</v>
      </c>
      <c r="Y783" s="17">
        <v>0</v>
      </c>
      <c r="Z783" s="17">
        <v>11.16708759419755</v>
      </c>
      <c r="AA783" s="17">
        <v>-0.67310803777623485</v>
      </c>
      <c r="AB783" s="17">
        <v>-0.68783458366527583</v>
      </c>
      <c r="AC783" s="17">
        <v>-2.4443714582467475</v>
      </c>
      <c r="AD783" s="17">
        <v>-0.55909679107243471</v>
      </c>
      <c r="AE783" s="17">
        <v>-5.5909679107243461E-2</v>
      </c>
      <c r="AF783" s="17">
        <v>18.580441892755818</v>
      </c>
      <c r="AG783" s="17">
        <v>-47.327991439808478</v>
      </c>
      <c r="AH783" s="17">
        <v>-1</v>
      </c>
      <c r="AI783" s="17">
        <v>-1</v>
      </c>
      <c r="AJ783" s="17">
        <v>-1</v>
      </c>
      <c r="AK783" s="17">
        <v>-1</v>
      </c>
      <c r="AL783" s="17">
        <v>-1</v>
      </c>
      <c r="AM783" s="17">
        <v>-1</v>
      </c>
      <c r="AN783" s="17">
        <v>-1</v>
      </c>
      <c r="AO783" s="17">
        <v>-1</v>
      </c>
      <c r="AP783" s="17">
        <v>-1</v>
      </c>
      <c r="AQ783" s="17">
        <v>-1</v>
      </c>
      <c r="AR783" s="17">
        <v>-0.27954839553621735</v>
      </c>
      <c r="AS783" s="17">
        <v>-3.3545807464346078</v>
      </c>
      <c r="AT783" s="17">
        <v>-0.36095497036499058</v>
      </c>
      <c r="AU783" s="17">
        <v>-1</v>
      </c>
      <c r="AV783" s="17">
        <v>-1</v>
      </c>
      <c r="AW783" s="17">
        <v>-1</v>
      </c>
      <c r="AX783" s="17">
        <v>-1</v>
      </c>
      <c r="AY783" s="17">
        <v>-5.5909679107243461E-2</v>
      </c>
      <c r="AZ783" s="17">
        <v>0.85369104683367825</v>
      </c>
      <c r="BA783" s="17">
        <v>-0.34087053401316564</v>
      </c>
      <c r="BB783" s="17">
        <v>0.32342624229796119</v>
      </c>
      <c r="BC783" s="17">
        <v>-0.14393906281078162</v>
      </c>
      <c r="BD783" s="17">
        <v>11.644244939350132</v>
      </c>
      <c r="BE783" s="17">
        <v>-4.5929628880680902</v>
      </c>
      <c r="BF783" s="17">
        <v>-1</v>
      </c>
      <c r="BG783" s="22">
        <v>-46.925367156988287</v>
      </c>
    </row>
    <row r="784" spans="1:59" x14ac:dyDescent="0.25">
      <c r="A784">
        <v>2239</v>
      </c>
      <c r="B784" t="s">
        <v>785</v>
      </c>
      <c r="C784" s="49">
        <v>0</v>
      </c>
      <c r="D784" s="22">
        <v>1528.3624902343749</v>
      </c>
      <c r="E784" s="17">
        <v>63.185454253182257</v>
      </c>
      <c r="F784" s="17">
        <v>0.5044423428177397</v>
      </c>
      <c r="G784" s="17">
        <v>0.3498241539482288</v>
      </c>
      <c r="H784" s="17">
        <v>3.4765209772638377</v>
      </c>
      <c r="I784" s="17">
        <v>50.345563413111641</v>
      </c>
      <c r="J784" s="17">
        <v>5.9057117492537463</v>
      </c>
      <c r="K784" s="17">
        <v>-1</v>
      </c>
      <c r="L784" s="17">
        <v>-1</v>
      </c>
      <c r="M784" s="17">
        <v>-1</v>
      </c>
      <c r="N784" s="17">
        <v>0.16666666666666666</v>
      </c>
      <c r="O784" s="17">
        <v>-1</v>
      </c>
      <c r="P784" s="17">
        <v>-1</v>
      </c>
      <c r="Q784" s="17">
        <v>2.7737595794818546</v>
      </c>
      <c r="R784" s="17">
        <v>-1</v>
      </c>
      <c r="S784" s="17">
        <v>0.25240631822449089</v>
      </c>
      <c r="T784" s="17">
        <v>2.6567696736009859E-2</v>
      </c>
      <c r="U784" s="17">
        <v>0.1079142406254964</v>
      </c>
      <c r="V784" s="17">
        <v>7.7160788444667738E-3</v>
      </c>
      <c r="W784" s="17">
        <v>0.71239922384549303</v>
      </c>
      <c r="X784" s="17">
        <v>0.44014544387717452</v>
      </c>
      <c r="Y784" s="17">
        <v>0</v>
      </c>
      <c r="Z784" s="17">
        <v>29.199410594288949</v>
      </c>
      <c r="AA784" s="17">
        <v>0.33018107660127077</v>
      </c>
      <c r="AB784" s="17">
        <v>0.91286109795668624</v>
      </c>
      <c r="AC784" s="17">
        <v>15.959400339450289</v>
      </c>
      <c r="AD784" s="17">
        <v>0.13489280078187049</v>
      </c>
      <c r="AE784" s="17">
        <v>1.348928007818705E-2</v>
      </c>
      <c r="AF784" s="17">
        <v>45.982005539420662</v>
      </c>
      <c r="AG784" s="17">
        <v>0.46051684359763617</v>
      </c>
      <c r="AH784" s="17">
        <v>-1</v>
      </c>
      <c r="AI784" s="17">
        <v>-1</v>
      </c>
      <c r="AJ784" s="17">
        <v>-1</v>
      </c>
      <c r="AK784" s="17">
        <v>-1</v>
      </c>
      <c r="AL784" s="17">
        <v>-1</v>
      </c>
      <c r="AM784" s="17">
        <v>-1</v>
      </c>
      <c r="AN784" s="17">
        <v>-1</v>
      </c>
      <c r="AO784" s="17">
        <v>-1</v>
      </c>
      <c r="AP784" s="17">
        <v>-1</v>
      </c>
      <c r="AQ784" s="17">
        <v>-1</v>
      </c>
      <c r="AR784" s="17">
        <v>6.7446400390935246E-2</v>
      </c>
      <c r="AS784" s="17">
        <v>0.80935680469122284</v>
      </c>
      <c r="AT784" s="17">
        <v>5.0521638460985896</v>
      </c>
      <c r="AU784" s="17">
        <v>-1</v>
      </c>
      <c r="AV784" s="17">
        <v>-1</v>
      </c>
      <c r="AW784" s="17">
        <v>-1</v>
      </c>
      <c r="AX784" s="17">
        <v>-1</v>
      </c>
      <c r="AY784" s="17">
        <v>1.348928007818705E-2</v>
      </c>
      <c r="AZ784" s="17">
        <v>0.25059851887440276</v>
      </c>
      <c r="BA784" s="17">
        <v>0.26222199394611012</v>
      </c>
      <c r="BB784" s="17">
        <v>8.7469781067497365E-2</v>
      </c>
      <c r="BC784" s="17">
        <v>9.2017398419682123E-2</v>
      </c>
      <c r="BD784" s="17">
        <v>3.4466443529528203</v>
      </c>
      <c r="BE784" s="17">
        <v>3.6046376983292308</v>
      </c>
      <c r="BF784" s="17">
        <v>-1</v>
      </c>
      <c r="BG784" s="22">
        <v>188.539964963893</v>
      </c>
    </row>
    <row r="785" spans="1:59" x14ac:dyDescent="0.25">
      <c r="A785">
        <v>2240</v>
      </c>
      <c r="B785" t="s">
        <v>786</v>
      </c>
      <c r="C785" s="49">
        <v>0</v>
      </c>
      <c r="D785" s="22">
        <v>1569.9129589843751</v>
      </c>
      <c r="E785" s="17">
        <v>76.14325726747775</v>
      </c>
      <c r="F785" s="17">
        <v>22.231902432799608</v>
      </c>
      <c r="G785" s="17">
        <v>0.50791252074738658</v>
      </c>
      <c r="H785" s="17">
        <v>4.6740596092055373</v>
      </c>
      <c r="I785" s="17">
        <v>61.916503613120412</v>
      </c>
      <c r="J785" s="17">
        <v>9.0232120259009925</v>
      </c>
      <c r="K785" s="17">
        <v>-1</v>
      </c>
      <c r="L785" s="17">
        <v>-1</v>
      </c>
      <c r="M785" s="17">
        <v>-1</v>
      </c>
      <c r="N785" s="17">
        <v>0.16666666666666666</v>
      </c>
      <c r="O785" s="17">
        <v>-1</v>
      </c>
      <c r="P785" s="17">
        <v>-1</v>
      </c>
      <c r="Q785" s="17">
        <v>3.5210337327987968</v>
      </c>
      <c r="R785" s="17">
        <v>-1</v>
      </c>
      <c r="S785" s="17">
        <v>0.63215590949944733</v>
      </c>
      <c r="T785" s="17">
        <v>6.6481493663410246E-2</v>
      </c>
      <c r="U785" s="17">
        <v>0.33835665462964309</v>
      </c>
      <c r="V785" s="17">
        <v>0.34006485473792747</v>
      </c>
      <c r="W785" s="17">
        <v>1.577786429835653</v>
      </c>
      <c r="X785" s="17">
        <v>1.7275329805691948</v>
      </c>
      <c r="Y785" s="17">
        <v>0</v>
      </c>
      <c r="Z785" s="17">
        <v>36.684054620326336</v>
      </c>
      <c r="AA785" s="17">
        <v>0.74661449320965101</v>
      </c>
      <c r="AB785" s="17">
        <v>1.577258988949152</v>
      </c>
      <c r="AC785" s="17">
        <v>23.598220952939204</v>
      </c>
      <c r="AD785" s="17">
        <v>0.42294581828705391</v>
      </c>
      <c r="AE785" s="17">
        <v>4.2294581828705387E-2</v>
      </c>
      <c r="AF785" s="17">
        <v>57.35552350774087</v>
      </c>
      <c r="AG785" s="17">
        <v>20.296007425416782</v>
      </c>
      <c r="AH785" s="17">
        <v>-1</v>
      </c>
      <c r="AI785" s="17">
        <v>-1</v>
      </c>
      <c r="AJ785" s="17">
        <v>-1</v>
      </c>
      <c r="AK785" s="17">
        <v>-1</v>
      </c>
      <c r="AL785" s="17">
        <v>-1</v>
      </c>
      <c r="AM785" s="17">
        <v>-1</v>
      </c>
      <c r="AN785" s="17">
        <v>-1</v>
      </c>
      <c r="AO785" s="17">
        <v>-1</v>
      </c>
      <c r="AP785" s="17">
        <v>-1</v>
      </c>
      <c r="AQ785" s="17">
        <v>-1</v>
      </c>
      <c r="AR785" s="17">
        <v>0.21147290914352695</v>
      </c>
      <c r="AS785" s="17">
        <v>2.5376749097223232</v>
      </c>
      <c r="AT785" s="17">
        <v>7.2989773826390199</v>
      </c>
      <c r="AU785" s="17">
        <v>-1</v>
      </c>
      <c r="AV785" s="17">
        <v>-1</v>
      </c>
      <c r="AW785" s="17">
        <v>-1</v>
      </c>
      <c r="AX785" s="17">
        <v>-1</v>
      </c>
      <c r="AY785" s="17">
        <v>4.2294581828705387E-2</v>
      </c>
      <c r="AZ785" s="17">
        <v>2.7398295547004237E-4</v>
      </c>
      <c r="BA785" s="17">
        <v>0.5125465298650429</v>
      </c>
      <c r="BB785" s="17">
        <v>-1.046824488426501E-2</v>
      </c>
      <c r="BC785" s="17">
        <v>0.18995542437144447</v>
      </c>
      <c r="BD785" s="17">
        <v>4.4080952967791909E-2</v>
      </c>
      <c r="BE785" s="17">
        <v>7.0072010983142636</v>
      </c>
      <c r="BF785" s="17">
        <v>-1</v>
      </c>
      <c r="BG785" s="22">
        <v>259.89623643993002</v>
      </c>
    </row>
    <row r="786" spans="1:59" x14ac:dyDescent="0.25">
      <c r="A786">
        <v>2246</v>
      </c>
      <c r="B786" t="s">
        <v>787</v>
      </c>
      <c r="C786" s="49">
        <v>0</v>
      </c>
      <c r="D786" s="22">
        <v>1438.8582812499999</v>
      </c>
      <c r="E786" s="17">
        <v>12.083047442592843</v>
      </c>
      <c r="F786" s="17">
        <v>-85.18334772885953</v>
      </c>
      <c r="G786" s="17">
        <v>-0.27363771094349271</v>
      </c>
      <c r="H786" s="17">
        <v>-1.2462785801431329</v>
      </c>
      <c r="I786" s="17">
        <v>4.7126044439479813</v>
      </c>
      <c r="J786" s="17">
        <v>-6.3889470901802516</v>
      </c>
      <c r="K786" s="17">
        <v>-1</v>
      </c>
      <c r="L786" s="17">
        <v>-1</v>
      </c>
      <c r="M786" s="17">
        <v>-1</v>
      </c>
      <c r="N786" s="17">
        <v>0.16666666666666666</v>
      </c>
      <c r="O786" s="17">
        <v>-1</v>
      </c>
      <c r="P786" s="17">
        <v>-1</v>
      </c>
      <c r="Q786" s="17">
        <v>-0.1733069671936418</v>
      </c>
      <c r="R786" s="17">
        <v>-1</v>
      </c>
      <c r="S786" s="17">
        <v>-1.2452332182060588</v>
      </c>
      <c r="T786" s="17">
        <v>-0.13084255912981949</v>
      </c>
      <c r="U786" s="17">
        <v>-0.8008942953479482</v>
      </c>
      <c r="V786" s="17">
        <v>-1.3029862315681786</v>
      </c>
      <c r="W786" s="17">
        <v>-2.7004763230662605</v>
      </c>
      <c r="X786" s="17">
        <v>-4.6369962251494323</v>
      </c>
      <c r="Y786" s="17">
        <v>0</v>
      </c>
      <c r="Z786" s="17">
        <v>-0.31819539409053377</v>
      </c>
      <c r="AA786" s="17">
        <v>-1.3121304974801882</v>
      </c>
      <c r="AB786" s="17">
        <v>-1.7073617339645319</v>
      </c>
      <c r="AC786" s="17">
        <v>-14.166240412532582</v>
      </c>
      <c r="AD786" s="17">
        <v>-1.0011178691849349</v>
      </c>
      <c r="AE786" s="17">
        <v>-0.10011178691849353</v>
      </c>
      <c r="AF786" s="17">
        <v>1.12763158085437</v>
      </c>
      <c r="AG786" s="17">
        <v>-77.765808088294989</v>
      </c>
      <c r="AH786" s="17">
        <v>-1</v>
      </c>
      <c r="AI786" s="17">
        <v>-1</v>
      </c>
      <c r="AJ786" s="17">
        <v>-1</v>
      </c>
      <c r="AK786" s="17">
        <v>-1</v>
      </c>
      <c r="AL786" s="17">
        <v>-1</v>
      </c>
      <c r="AM786" s="17">
        <v>-1</v>
      </c>
      <c r="AN786" s="17">
        <v>-1</v>
      </c>
      <c r="AO786" s="17">
        <v>-1</v>
      </c>
      <c r="AP786" s="17">
        <v>-1</v>
      </c>
      <c r="AQ786" s="17">
        <v>-1</v>
      </c>
      <c r="AR786" s="17">
        <v>-0.50055893459246747</v>
      </c>
      <c r="AS786" s="17">
        <v>-6.0067072151096097</v>
      </c>
      <c r="AT786" s="17">
        <v>-3.8087193796424934</v>
      </c>
      <c r="AU786" s="17">
        <v>-1</v>
      </c>
      <c r="AV786" s="17">
        <v>-1</v>
      </c>
      <c r="AW786" s="17">
        <v>-1</v>
      </c>
      <c r="AX786" s="17">
        <v>-1</v>
      </c>
      <c r="AY786" s="17">
        <v>-0.10011178691849353</v>
      </c>
      <c r="AZ786" s="17">
        <v>1.2378172823552587</v>
      </c>
      <c r="BA786" s="17">
        <v>-0.72499676953474612</v>
      </c>
      <c r="BB786" s="17">
        <v>0.47371340885621138</v>
      </c>
      <c r="BC786" s="17">
        <v>-0.2942262293690317</v>
      </c>
      <c r="BD786" s="17">
        <v>16.865522450808431</v>
      </c>
      <c r="BE786" s="17">
        <v>-9.814240399526394</v>
      </c>
      <c r="BF786" s="17">
        <v>-1</v>
      </c>
      <c r="BG786" s="22">
        <v>2069.485776967636</v>
      </c>
    </row>
    <row r="787" spans="1:59" x14ac:dyDescent="0.25">
      <c r="A787">
        <v>2252</v>
      </c>
      <c r="B787" t="s">
        <v>788</v>
      </c>
      <c r="C787" s="49">
        <v>0</v>
      </c>
      <c r="D787" s="22">
        <v>1596.8262890625001</v>
      </c>
      <c r="E787" s="17">
        <v>149.71416778120857</v>
      </c>
      <c r="F787" s="17">
        <v>145.59456045493374</v>
      </c>
      <c r="G787" s="17">
        <v>1.4054956275604242</v>
      </c>
      <c r="H787" s="17">
        <v>11.473360959142642</v>
      </c>
      <c r="I787" s="17">
        <v>127.61318113441087</v>
      </c>
      <c r="J787" s="17">
        <v>26.723537739041614</v>
      </c>
      <c r="K787" s="17">
        <v>-1</v>
      </c>
      <c r="L787" s="17">
        <v>-1</v>
      </c>
      <c r="M787" s="17">
        <v>-1</v>
      </c>
      <c r="N787" s="17">
        <v>0.16666666666666666</v>
      </c>
      <c r="O787" s="17">
        <v>-1</v>
      </c>
      <c r="P787" s="17">
        <v>-1</v>
      </c>
      <c r="Q787" s="17">
        <v>7.763854819232316</v>
      </c>
      <c r="R787" s="17">
        <v>-1</v>
      </c>
      <c r="S787" s="17">
        <v>2.7882716620304078</v>
      </c>
      <c r="T787" s="17">
        <v>0.29310126699762107</v>
      </c>
      <c r="U787" s="17">
        <v>1.6467465260116292</v>
      </c>
      <c r="V787" s="17">
        <v>2.227051562564121</v>
      </c>
      <c r="W787" s="17">
        <v>6.4912215716872179</v>
      </c>
      <c r="X787" s="17">
        <v>9.0369721774738654</v>
      </c>
      <c r="Y787" s="17">
        <v>0</v>
      </c>
      <c r="Z787" s="17">
        <v>79.179844628804489</v>
      </c>
      <c r="AA787" s="17">
        <v>3.1110111115578469</v>
      </c>
      <c r="AB787" s="17">
        <v>5.3495310114356585</v>
      </c>
      <c r="AC787" s="17">
        <v>66.969384040186569</v>
      </c>
      <c r="AD787" s="17">
        <v>2.058433157514536</v>
      </c>
      <c r="AE787" s="17">
        <v>0.20584331575145365</v>
      </c>
      <c r="AF787" s="17">
        <v>121.93129084657548</v>
      </c>
      <c r="AG787" s="17">
        <v>132.91657288554924</v>
      </c>
      <c r="AH787" s="17">
        <v>-1</v>
      </c>
      <c r="AI787" s="17">
        <v>-1</v>
      </c>
      <c r="AJ787" s="17">
        <v>-1</v>
      </c>
      <c r="AK787" s="17">
        <v>-1</v>
      </c>
      <c r="AL787" s="17">
        <v>-1</v>
      </c>
      <c r="AM787" s="17">
        <v>-1</v>
      </c>
      <c r="AN787" s="17">
        <v>-1</v>
      </c>
      <c r="AO787" s="17">
        <v>-1</v>
      </c>
      <c r="AP787" s="17">
        <v>-1</v>
      </c>
      <c r="AQ787" s="17">
        <v>-1</v>
      </c>
      <c r="AR787" s="17">
        <v>1.029216578757268</v>
      </c>
      <c r="AS787" s="17">
        <v>12.350598945087217</v>
      </c>
      <c r="AT787" s="17">
        <v>20.055778628613382</v>
      </c>
      <c r="AU787" s="17">
        <v>-1</v>
      </c>
      <c r="AV787" s="17">
        <v>-1</v>
      </c>
      <c r="AW787" s="17">
        <v>-1</v>
      </c>
      <c r="AX787" s="17">
        <v>-1</v>
      </c>
      <c r="AY787" s="17">
        <v>0.20584331575145365</v>
      </c>
      <c r="AZ787" s="17">
        <v>-1.4210012140177493</v>
      </c>
      <c r="BA787" s="17">
        <v>1.9338217268382623</v>
      </c>
      <c r="BB787" s="17">
        <v>-0.56653394022160919</v>
      </c>
      <c r="BC787" s="17">
        <v>0.74602111970878848</v>
      </c>
      <c r="BD787" s="17">
        <v>-19.274756286757331</v>
      </c>
      <c r="BE787" s="17">
        <v>26.326038338039407</v>
      </c>
      <c r="BF787" s="17">
        <v>-1</v>
      </c>
      <c r="BG787" s="22">
        <v>1288.9648333311882</v>
      </c>
    </row>
    <row r="788" spans="1:59" x14ac:dyDescent="0.25">
      <c r="A788">
        <v>2259</v>
      </c>
      <c r="B788" t="s">
        <v>789</v>
      </c>
      <c r="C788" s="49">
        <v>0</v>
      </c>
      <c r="D788" s="22">
        <v>1476.5760351562501</v>
      </c>
      <c r="E788" s="17">
        <v>33.47091693333126</v>
      </c>
      <c r="F788" s="17">
        <v>-49.320471880455109</v>
      </c>
      <c r="G788" s="17">
        <v>-1.2700470782167184E-2</v>
      </c>
      <c r="H788" s="17">
        <v>0.73035279338751824</v>
      </c>
      <c r="I788" s="17">
        <v>23.81134815921364</v>
      </c>
      <c r="J788" s="17">
        <v>-1.2432685379818436</v>
      </c>
      <c r="K788" s="17">
        <v>-1</v>
      </c>
      <c r="L788" s="17">
        <v>-1</v>
      </c>
      <c r="M788" s="17">
        <v>-1</v>
      </c>
      <c r="N788" s="17">
        <v>0.16666666666666666</v>
      </c>
      <c r="O788" s="17">
        <v>-1</v>
      </c>
      <c r="P788" s="17">
        <v>-1</v>
      </c>
      <c r="Q788" s="17">
        <v>1.0601275932262271</v>
      </c>
      <c r="R788" s="17">
        <v>-1</v>
      </c>
      <c r="S788" s="17">
        <v>-0.61842675353071863</v>
      </c>
      <c r="T788" s="17">
        <v>-6.496170890997309E-2</v>
      </c>
      <c r="U788" s="17">
        <v>-0.42053102925925073</v>
      </c>
      <c r="V788" s="17">
        <v>-0.75441852789387798</v>
      </c>
      <c r="W788" s="17">
        <v>-1.2720869116627398</v>
      </c>
      <c r="X788" s="17">
        <v>-2.5120621920888002</v>
      </c>
      <c r="Y788" s="17">
        <v>0</v>
      </c>
      <c r="Z788" s="17">
        <v>12.035796207488545</v>
      </c>
      <c r="AA788" s="17">
        <v>-0.62477450386180688</v>
      </c>
      <c r="AB788" s="17">
        <v>-0.61072094024420076</v>
      </c>
      <c r="AC788" s="17">
        <v>-1.5577682692055834</v>
      </c>
      <c r="AD788" s="17">
        <v>-0.52566378657406343</v>
      </c>
      <c r="AE788" s="17">
        <v>-5.2566378657406342E-2</v>
      </c>
      <c r="AF788" s="17">
        <v>19.900514429021865</v>
      </c>
      <c r="AG788" s="17">
        <v>-45.025776203207364</v>
      </c>
      <c r="AH788" s="17">
        <v>-1</v>
      </c>
      <c r="AI788" s="17">
        <v>-1</v>
      </c>
      <c r="AJ788" s="17">
        <v>-1</v>
      </c>
      <c r="AK788" s="17">
        <v>-1</v>
      </c>
      <c r="AL788" s="17">
        <v>-1</v>
      </c>
      <c r="AM788" s="17">
        <v>-1</v>
      </c>
      <c r="AN788" s="17">
        <v>-1</v>
      </c>
      <c r="AO788" s="17">
        <v>-1</v>
      </c>
      <c r="AP788" s="17">
        <v>-1</v>
      </c>
      <c r="AQ788" s="17">
        <v>-1</v>
      </c>
      <c r="AR788" s="17">
        <v>-0.26283189328703171</v>
      </c>
      <c r="AS788" s="17">
        <v>-3.1539827194443806</v>
      </c>
      <c r="AT788" s="17">
        <v>-0.10017753527769457</v>
      </c>
      <c r="AU788" s="17">
        <v>-1</v>
      </c>
      <c r="AV788" s="17">
        <v>-1</v>
      </c>
      <c r="AW788" s="17">
        <v>-1</v>
      </c>
      <c r="AX788" s="17">
        <v>-1</v>
      </c>
      <c r="AY788" s="17">
        <v>-5.2566378657406342E-2</v>
      </c>
      <c r="AZ788" s="17">
        <v>0.82463701571150905</v>
      </c>
      <c r="BA788" s="17">
        <v>-0.31181650289099633</v>
      </c>
      <c r="BB788" s="17">
        <v>0.31205902076851499</v>
      </c>
      <c r="BC788" s="17">
        <v>-0.13257184128133537</v>
      </c>
      <c r="BD788" s="17">
        <v>11.249324870666438</v>
      </c>
      <c r="BE788" s="17">
        <v>-4.1980428193843942</v>
      </c>
      <c r="BF788" s="17">
        <v>-1</v>
      </c>
      <c r="BG788" s="22">
        <v>85.692640756394894</v>
      </c>
    </row>
    <row r="789" spans="1:59" x14ac:dyDescent="0.25">
      <c r="A789">
        <v>2261</v>
      </c>
      <c r="B789" t="s">
        <v>790</v>
      </c>
      <c r="C789" s="49">
        <v>0</v>
      </c>
      <c r="D789" s="22">
        <v>1473.766650390625</v>
      </c>
      <c r="E789" s="17">
        <v>-5.6361035127231389</v>
      </c>
      <c r="F789" s="17">
        <v>-114.89456843388611</v>
      </c>
      <c r="G789" s="17">
        <v>-0.4898156874494845</v>
      </c>
      <c r="H789" s="17">
        <v>-2.8838530802947115</v>
      </c>
      <c r="I789" s="17">
        <v>-11.110080610971934</v>
      </c>
      <c r="J789" s="17">
        <v>-10.651973618999204</v>
      </c>
      <c r="K789" s="17">
        <v>-1</v>
      </c>
      <c r="L789" s="17">
        <v>-1</v>
      </c>
      <c r="M789" s="17">
        <v>-1</v>
      </c>
      <c r="N789" s="17">
        <v>0.16666666666666666</v>
      </c>
      <c r="O789" s="17">
        <v>-1</v>
      </c>
      <c r="P789" s="17">
        <v>-1</v>
      </c>
      <c r="Q789" s="17">
        <v>-1.195167194040804</v>
      </c>
      <c r="R789" s="17">
        <v>-1</v>
      </c>
      <c r="S789" s="17">
        <v>-1.7645218912625182</v>
      </c>
      <c r="T789" s="17">
        <v>-0.18542269066725564</v>
      </c>
      <c r="U789" s="17">
        <v>-1.1160128317033873</v>
      </c>
      <c r="V789" s="17">
        <v>-1.7574566478396585</v>
      </c>
      <c r="W789" s="17">
        <v>-3.8838502731735325</v>
      </c>
      <c r="X789" s="17">
        <v>-6.3974346324528888</v>
      </c>
      <c r="Y789" s="17">
        <v>0</v>
      </c>
      <c r="Z789" s="17">
        <v>-10.553073729395347</v>
      </c>
      <c r="AA789" s="17">
        <v>-1.881582476614404</v>
      </c>
      <c r="AB789" s="17">
        <v>-2.6158927952795694</v>
      </c>
      <c r="AC789" s="17">
        <v>-24.611947560701367</v>
      </c>
      <c r="AD789" s="17">
        <v>-1.3950160396292342</v>
      </c>
      <c r="AE789" s="17">
        <v>-0.13950160396292341</v>
      </c>
      <c r="AF789" s="17">
        <v>-14.425088394231729</v>
      </c>
      <c r="AG789" s="17">
        <v>-104.88985461873308</v>
      </c>
      <c r="AH789" s="17">
        <v>-1</v>
      </c>
      <c r="AI789" s="17">
        <v>-1</v>
      </c>
      <c r="AJ789" s="17">
        <v>-1</v>
      </c>
      <c r="AK789" s="17">
        <v>-1</v>
      </c>
      <c r="AL789" s="17">
        <v>-1</v>
      </c>
      <c r="AM789" s="17">
        <v>-1</v>
      </c>
      <c r="AN789" s="17">
        <v>-1</v>
      </c>
      <c r="AO789" s="17">
        <v>-1</v>
      </c>
      <c r="AP789" s="17">
        <v>-1</v>
      </c>
      <c r="AQ789" s="17">
        <v>-1</v>
      </c>
      <c r="AR789" s="17">
        <v>-0.69750801981461708</v>
      </c>
      <c r="AS789" s="17">
        <v>-8.3700962377754067</v>
      </c>
      <c r="AT789" s="17">
        <v>-6.8811251091080265</v>
      </c>
      <c r="AU789" s="17">
        <v>-1</v>
      </c>
      <c r="AV789" s="17">
        <v>-1</v>
      </c>
      <c r="AW789" s="17">
        <v>-1</v>
      </c>
      <c r="AX789" s="17">
        <v>-1</v>
      </c>
      <c r="AY789" s="17">
        <v>-0.13950160396292341</v>
      </c>
      <c r="AZ789" s="17">
        <v>1.5801236312690017</v>
      </c>
      <c r="BA789" s="17">
        <v>-1.0673031184484894</v>
      </c>
      <c r="BB789" s="17">
        <v>0.60763878680727312</v>
      </c>
      <c r="BC789" s="17">
        <v>-0.42815160732009339</v>
      </c>
      <c r="BD789" s="17">
        <v>21.518358618548696</v>
      </c>
      <c r="BE789" s="17">
        <v>-14.467076567266663</v>
      </c>
      <c r="BF789" s="17">
        <v>-1</v>
      </c>
      <c r="BG789" s="22">
        <v>119.64100490997635</v>
      </c>
    </row>
    <row r="790" spans="1:59" x14ac:dyDescent="0.25">
      <c r="A790">
        <v>2262</v>
      </c>
      <c r="B790" t="s">
        <v>791</v>
      </c>
      <c r="C790" s="49">
        <v>0</v>
      </c>
      <c r="D790" s="22">
        <v>1519.9764453124999</v>
      </c>
      <c r="E790" s="17">
        <v>57.93770549189864</v>
      </c>
      <c r="F790" s="17">
        <v>-8.2949082606179374</v>
      </c>
      <c r="G790" s="17">
        <v>0.28580033524004356</v>
      </c>
      <c r="H790" s="17">
        <v>2.9915327531468177</v>
      </c>
      <c r="I790" s="17">
        <v>45.659476810738305</v>
      </c>
      <c r="J790" s="17">
        <v>4.6431629825354861</v>
      </c>
      <c r="K790" s="17">
        <v>-1</v>
      </c>
      <c r="L790" s="17">
        <v>-1</v>
      </c>
      <c r="M790" s="17">
        <v>-1</v>
      </c>
      <c r="N790" s="17">
        <v>0.16666666666666666</v>
      </c>
      <c r="O790" s="17">
        <v>-1</v>
      </c>
      <c r="P790" s="17">
        <v>-1</v>
      </c>
      <c r="Q790" s="17">
        <v>2.4711228587289682</v>
      </c>
      <c r="R790" s="17">
        <v>-1</v>
      </c>
      <c r="S790" s="17">
        <v>9.8612465592794296E-2</v>
      </c>
      <c r="T790" s="17">
        <v>1.0403106322587877E-2</v>
      </c>
      <c r="U790" s="17">
        <v>1.4587934360204127E-2</v>
      </c>
      <c r="V790" s="17">
        <v>-0.12688103419120017</v>
      </c>
      <c r="W790" s="17">
        <v>0.36192818849672281</v>
      </c>
      <c r="X790" s="17">
        <v>-8.1230467109757121E-2</v>
      </c>
      <c r="Y790" s="17">
        <v>0</v>
      </c>
      <c r="Z790" s="17">
        <v>26.168223025458474</v>
      </c>
      <c r="AA790" s="17">
        <v>0.16153073180495051</v>
      </c>
      <c r="AB790" s="17">
        <v>0.64378823077321123</v>
      </c>
      <c r="AC790" s="17">
        <v>12.865773173805053</v>
      </c>
      <c r="AD790" s="17">
        <v>1.8234917950255169E-2</v>
      </c>
      <c r="AE790" s="17">
        <v>1.8234917950255159E-3</v>
      </c>
      <c r="AF790" s="17">
        <v>41.375872480919739</v>
      </c>
      <c r="AG790" s="17">
        <v>-7.5726096837432157</v>
      </c>
      <c r="AH790" s="17">
        <v>-1</v>
      </c>
      <c r="AI790" s="17">
        <v>-1</v>
      </c>
      <c r="AJ790" s="17">
        <v>-1</v>
      </c>
      <c r="AK790" s="17">
        <v>-1</v>
      </c>
      <c r="AL790" s="17">
        <v>-1</v>
      </c>
      <c r="AM790" s="17">
        <v>-1</v>
      </c>
      <c r="AN790" s="17">
        <v>-1</v>
      </c>
      <c r="AO790" s="17">
        <v>-1</v>
      </c>
      <c r="AP790" s="17">
        <v>-1</v>
      </c>
      <c r="AQ790" s="17">
        <v>-1</v>
      </c>
      <c r="AR790" s="17">
        <v>9.1174589751275847E-3</v>
      </c>
      <c r="AS790" s="17">
        <v>0.10940950770153091</v>
      </c>
      <c r="AT790" s="17">
        <v>4.1422323600119899</v>
      </c>
      <c r="AU790" s="17">
        <v>-1</v>
      </c>
      <c r="AV790" s="17">
        <v>-1</v>
      </c>
      <c r="AW790" s="17">
        <v>-1</v>
      </c>
      <c r="AX790" s="17">
        <v>-1</v>
      </c>
      <c r="AY790" s="17">
        <v>1.8234917950255159E-3</v>
      </c>
      <c r="AZ790" s="17">
        <v>0.35197683677584207</v>
      </c>
      <c r="BA790" s="17">
        <v>0.16084367604467079</v>
      </c>
      <c r="BB790" s="17">
        <v>0.1271334612302466</v>
      </c>
      <c r="BC790" s="17">
        <v>5.2353718256932913E-2</v>
      </c>
      <c r="BD790" s="17">
        <v>4.824640132620198</v>
      </c>
      <c r="BE790" s="17">
        <v>2.2266419186618513</v>
      </c>
      <c r="BF790" s="17">
        <v>-1</v>
      </c>
      <c r="BG790" s="22">
        <v>140.04192941702786</v>
      </c>
    </row>
    <row r="791" spans="1:59" x14ac:dyDescent="0.25">
      <c r="A791">
        <v>2264</v>
      </c>
      <c r="B791" t="s">
        <v>792</v>
      </c>
      <c r="C791" s="49">
        <v>0</v>
      </c>
      <c r="D791" s="22">
        <v>1536.6449609374999</v>
      </c>
      <c r="E791" s="17">
        <v>73.180780496911751</v>
      </c>
      <c r="F791" s="17">
        <v>17.264463451904529</v>
      </c>
      <c r="G791" s="17">
        <v>0.47176957939980313</v>
      </c>
      <c r="H791" s="17">
        <v>4.4002724266817133</v>
      </c>
      <c r="I791" s="17">
        <v>59.271098252480428</v>
      </c>
      <c r="J791" s="17">
        <v>8.3104737521665015</v>
      </c>
      <c r="K791" s="17">
        <v>-1</v>
      </c>
      <c r="L791" s="17">
        <v>-1</v>
      </c>
      <c r="M791" s="17">
        <v>-1</v>
      </c>
      <c r="N791" s="17">
        <v>0.16666666666666666</v>
      </c>
      <c r="O791" s="17">
        <v>-1</v>
      </c>
      <c r="P791" s="17">
        <v>-1</v>
      </c>
      <c r="Q791" s="17">
        <v>3.3501882339126432</v>
      </c>
      <c r="R791" s="17">
        <v>-1</v>
      </c>
      <c r="S791" s="17">
        <v>0.54533568684728517</v>
      </c>
      <c r="T791" s="17">
        <v>5.7356204747375503E-2</v>
      </c>
      <c r="U791" s="17">
        <v>0.28567177450858544</v>
      </c>
      <c r="V791" s="17">
        <v>0.2640816400506687</v>
      </c>
      <c r="W791" s="17">
        <v>1.3799373428829873</v>
      </c>
      <c r="X791" s="17">
        <v>1.4332040987395573</v>
      </c>
      <c r="Y791" s="17">
        <v>0</v>
      </c>
      <c r="Z791" s="17">
        <v>34.972878424899591</v>
      </c>
      <c r="AA791" s="17">
        <v>0.65140743366192289</v>
      </c>
      <c r="AB791" s="17">
        <v>1.4253610695019459</v>
      </c>
      <c r="AC791" s="17">
        <v>21.851796146433376</v>
      </c>
      <c r="AD791" s="17">
        <v>0.35708971813573176</v>
      </c>
      <c r="AE791" s="17">
        <v>3.570897181357318E-2</v>
      </c>
      <c r="AF791" s="17">
        <v>54.755253790444542</v>
      </c>
      <c r="AG791" s="17">
        <v>15.761119835553636</v>
      </c>
      <c r="AH791" s="17">
        <v>-1</v>
      </c>
      <c r="AI791" s="17">
        <v>-1</v>
      </c>
      <c r="AJ791" s="17">
        <v>-1</v>
      </c>
      <c r="AK791" s="17">
        <v>-1</v>
      </c>
      <c r="AL791" s="17">
        <v>-1</v>
      </c>
      <c r="AM791" s="17">
        <v>-1</v>
      </c>
      <c r="AN791" s="17">
        <v>-1</v>
      </c>
      <c r="AO791" s="17">
        <v>-1</v>
      </c>
      <c r="AP791" s="17">
        <v>-1</v>
      </c>
      <c r="AQ791" s="17">
        <v>-1</v>
      </c>
      <c r="AR791" s="17">
        <v>0.17854485906786588</v>
      </c>
      <c r="AS791" s="17">
        <v>2.1425383088143901</v>
      </c>
      <c r="AT791" s="17">
        <v>6.7852998014587076</v>
      </c>
      <c r="AU791" s="17">
        <v>-1</v>
      </c>
      <c r="AV791" s="17">
        <v>-1</v>
      </c>
      <c r="AW791" s="17">
        <v>-1</v>
      </c>
      <c r="AX791" s="17">
        <v>-1</v>
      </c>
      <c r="AY791" s="17">
        <v>3.570897181357318E-2</v>
      </c>
      <c r="AZ791" s="17">
        <v>5.7504411751494788E-2</v>
      </c>
      <c r="BA791" s="17">
        <v>0.45531610106901815</v>
      </c>
      <c r="BB791" s="17">
        <v>1.1922829167184512E-2</v>
      </c>
      <c r="BC791" s="17">
        <v>0.16756435031999495</v>
      </c>
      <c r="BD791" s="17">
        <v>0.82199176251730455</v>
      </c>
      <c r="BE791" s="17">
        <v>6.2292902887647497</v>
      </c>
      <c r="BF791" s="17">
        <v>-1</v>
      </c>
      <c r="BG791" s="22">
        <v>272.90001676577356</v>
      </c>
    </row>
    <row r="792" spans="1:59" x14ac:dyDescent="0.25">
      <c r="A792">
        <v>2265</v>
      </c>
      <c r="B792" t="s">
        <v>793</v>
      </c>
      <c r="C792" s="49">
        <v>0</v>
      </c>
      <c r="D792" s="22">
        <v>1558.2805761718751</v>
      </c>
      <c r="E792" s="17">
        <v>114.45270526522552</v>
      </c>
      <c r="F792" s="17">
        <v>86.468640830659538</v>
      </c>
      <c r="G792" s="17">
        <v>0.97529715842552678</v>
      </c>
      <c r="H792" s="17">
        <v>8.2145551619664054</v>
      </c>
      <c r="I792" s="17">
        <v>96.125723446779546</v>
      </c>
      <c r="J792" s="17">
        <v>18.240030231844003</v>
      </c>
      <c r="K792" s="17">
        <v>-1</v>
      </c>
      <c r="L792" s="17">
        <v>-1</v>
      </c>
      <c r="M792" s="17">
        <v>-1</v>
      </c>
      <c r="N792" s="17">
        <v>0.16666666666666666</v>
      </c>
      <c r="O792" s="17">
        <v>-1</v>
      </c>
      <c r="P792" s="17">
        <v>-1</v>
      </c>
      <c r="Q792" s="17">
        <v>5.7303326614036987</v>
      </c>
      <c r="R792" s="17">
        <v>-1</v>
      </c>
      <c r="S792" s="17">
        <v>1.7548768833454045</v>
      </c>
      <c r="T792" s="17">
        <v>0.18448572062194488</v>
      </c>
      <c r="U792" s="17">
        <v>1.0196543766298798</v>
      </c>
      <c r="V792" s="17">
        <v>1.322646402949393</v>
      </c>
      <c r="W792" s="17">
        <v>4.1362838949708536</v>
      </c>
      <c r="X792" s="17">
        <v>5.5336647635142668</v>
      </c>
      <c r="Y792" s="17">
        <v>0</v>
      </c>
      <c r="Z792" s="17">
        <v>58.812233354082323</v>
      </c>
      <c r="AA792" s="17">
        <v>1.9777903569330695</v>
      </c>
      <c r="AB792" s="17">
        <v>3.5415361450927398</v>
      </c>
      <c r="AC792" s="17">
        <v>46.182219238275685</v>
      </c>
      <c r="AD792" s="17">
        <v>1.2745679707873498</v>
      </c>
      <c r="AE792" s="17">
        <v>0.12745679707873497</v>
      </c>
      <c r="AF792" s="17">
        <v>90.981069032558537</v>
      </c>
      <c r="AG792" s="17">
        <v>78.93918128102203</v>
      </c>
      <c r="AH792" s="17">
        <v>-1</v>
      </c>
      <c r="AI792" s="17">
        <v>-1</v>
      </c>
      <c r="AJ792" s="17">
        <v>-1</v>
      </c>
      <c r="AK792" s="17">
        <v>-1</v>
      </c>
      <c r="AL792" s="17">
        <v>-1</v>
      </c>
      <c r="AM792" s="17">
        <v>-1</v>
      </c>
      <c r="AN792" s="17">
        <v>-1</v>
      </c>
      <c r="AO792" s="17">
        <v>-1</v>
      </c>
      <c r="AP792" s="17">
        <v>-1</v>
      </c>
      <c r="AQ792" s="17">
        <v>-1</v>
      </c>
      <c r="AR792" s="17">
        <v>0.63728398539367492</v>
      </c>
      <c r="AS792" s="17">
        <v>7.6474078247240991</v>
      </c>
      <c r="AT792" s="17">
        <v>13.941630172141329</v>
      </c>
      <c r="AU792" s="17">
        <v>-1</v>
      </c>
      <c r="AV792" s="17">
        <v>-1</v>
      </c>
      <c r="AW792" s="17">
        <v>-1</v>
      </c>
      <c r="AX792" s="17">
        <v>-1</v>
      </c>
      <c r="AY792" s="17">
        <v>0.12745679707873497</v>
      </c>
      <c r="AZ792" s="17">
        <v>-0.73980477736886163</v>
      </c>
      <c r="BA792" s="17">
        <v>1.2526252901893749</v>
      </c>
      <c r="BB792" s="17">
        <v>-0.3000197767343657</v>
      </c>
      <c r="BC792" s="17">
        <v>0.47950695622154504</v>
      </c>
      <c r="BD792" s="17">
        <v>-10.015519851810559</v>
      </c>
      <c r="BE792" s="17">
        <v>17.066801903092625</v>
      </c>
      <c r="BF792" s="17">
        <v>-1</v>
      </c>
      <c r="BG792" s="22">
        <v>1202.8228184287473</v>
      </c>
    </row>
    <row r="793" spans="1:59" x14ac:dyDescent="0.25">
      <c r="A793">
        <v>2283</v>
      </c>
      <c r="B793" t="s">
        <v>794</v>
      </c>
      <c r="C793" s="49">
        <v>0</v>
      </c>
      <c r="D793" s="22">
        <v>1524.58916015625</v>
      </c>
      <c r="E793" s="17">
        <v>66.871982508297833</v>
      </c>
      <c r="F793" s="17">
        <v>6.6859605712740802</v>
      </c>
      <c r="G793" s="17">
        <v>0.39480070054082694</v>
      </c>
      <c r="H793" s="17">
        <v>3.8172237953553774</v>
      </c>
      <c r="I793" s="17">
        <v>53.637525633753889</v>
      </c>
      <c r="J793" s="17">
        <v>6.792648588971983</v>
      </c>
      <c r="K793" s="17">
        <v>-1</v>
      </c>
      <c r="L793" s="17">
        <v>-1</v>
      </c>
      <c r="M793" s="17">
        <v>-1</v>
      </c>
      <c r="N793" s="17">
        <v>0.16666666666666666</v>
      </c>
      <c r="O793" s="17">
        <v>-1</v>
      </c>
      <c r="P793" s="17">
        <v>-1</v>
      </c>
      <c r="Q793" s="17">
        <v>2.9863609963641173</v>
      </c>
      <c r="R793" s="17">
        <v>-1</v>
      </c>
      <c r="S793" s="17">
        <v>0.36044605278128539</v>
      </c>
      <c r="T793" s="17">
        <v>3.7923274527976066E-2</v>
      </c>
      <c r="U793" s="17">
        <v>0.17347569957545067</v>
      </c>
      <c r="V793" s="17">
        <v>0.10227015961978178</v>
      </c>
      <c r="W793" s="17">
        <v>0.95860410772732274</v>
      </c>
      <c r="X793" s="17">
        <v>0.80641050625409361</v>
      </c>
      <c r="Y793" s="17">
        <v>0</v>
      </c>
      <c r="Z793" s="17">
        <v>31.328811052918237</v>
      </c>
      <c r="AA793" s="17">
        <v>0.44865745373151655</v>
      </c>
      <c r="AB793" s="17">
        <v>1.101884005241258</v>
      </c>
      <c r="AC793" s="17">
        <v>18.132664433395711</v>
      </c>
      <c r="AD793" s="17">
        <v>0.21684462446931332</v>
      </c>
      <c r="AE793" s="17">
        <v>2.1684462446931334E-2</v>
      </c>
      <c r="AF793" s="17">
        <v>49.217800627833398</v>
      </c>
      <c r="AG793" s="17">
        <v>6.1037648852048516</v>
      </c>
      <c r="AH793" s="17">
        <v>-1</v>
      </c>
      <c r="AI793" s="17">
        <v>-1</v>
      </c>
      <c r="AJ793" s="17">
        <v>-1</v>
      </c>
      <c r="AK793" s="17">
        <v>-1</v>
      </c>
      <c r="AL793" s="17">
        <v>-1</v>
      </c>
      <c r="AM793" s="17">
        <v>-1</v>
      </c>
      <c r="AN793" s="17">
        <v>-1</v>
      </c>
      <c r="AO793" s="17">
        <v>-1</v>
      </c>
      <c r="AP793" s="17">
        <v>-1</v>
      </c>
      <c r="AQ793" s="17">
        <v>-1</v>
      </c>
      <c r="AR793" s="17">
        <v>0.10842231223465666</v>
      </c>
      <c r="AS793" s="17">
        <v>1.3010677468158798</v>
      </c>
      <c r="AT793" s="17">
        <v>5.6913880708606435</v>
      </c>
      <c r="AU793" s="17">
        <v>-1</v>
      </c>
      <c r="AV793" s="17">
        <v>-1</v>
      </c>
      <c r="AW793" s="17">
        <v>-1</v>
      </c>
      <c r="AX793" s="17">
        <v>-1</v>
      </c>
      <c r="AY793" s="17">
        <v>2.1684462446931334E-2</v>
      </c>
      <c r="AZ793" s="17">
        <v>0.17938054514878413</v>
      </c>
      <c r="BA793" s="17">
        <v>0.33343996767172879</v>
      </c>
      <c r="BB793" s="17">
        <v>5.9606161013766798E-2</v>
      </c>
      <c r="BC793" s="17">
        <v>0.11988101847341268</v>
      </c>
      <c r="BD793" s="17">
        <v>2.4786063221208701</v>
      </c>
      <c r="BE793" s="17">
        <v>4.5726757291611824</v>
      </c>
      <c r="BF793" s="17">
        <v>-1</v>
      </c>
      <c r="BG793" s="22">
        <v>2673.7980626156623</v>
      </c>
    </row>
    <row r="794" spans="1:59" x14ac:dyDescent="0.25">
      <c r="A794">
        <v>2333</v>
      </c>
      <c r="B794" t="s">
        <v>795</v>
      </c>
      <c r="C794" s="49">
        <v>0</v>
      </c>
      <c r="D794" s="22">
        <v>1504.8436914062502</v>
      </c>
      <c r="E794" s="17">
        <v>82.489092986698921</v>
      </c>
      <c r="F794" s="17">
        <v>32.872509654166251</v>
      </c>
      <c r="G794" s="17">
        <v>0.5853332689807611</v>
      </c>
      <c r="H794" s="17">
        <v>5.2605312060756999</v>
      </c>
      <c r="I794" s="17">
        <v>67.583149845138308</v>
      </c>
      <c r="J794" s="17">
        <v>10.549948046536937</v>
      </c>
      <c r="K794" s="17">
        <v>-1</v>
      </c>
      <c r="L794" s="17">
        <v>-1</v>
      </c>
      <c r="M794" s="17">
        <v>-1</v>
      </c>
      <c r="N794" s="17">
        <v>0.16666666666666666</v>
      </c>
      <c r="O794" s="17">
        <v>-1</v>
      </c>
      <c r="P794" s="17">
        <v>-1</v>
      </c>
      <c r="Q794" s="17">
        <v>3.8869969295643116</v>
      </c>
      <c r="R794" s="17">
        <v>-1</v>
      </c>
      <c r="S794" s="17">
        <v>0.8181309947830907</v>
      </c>
      <c r="T794" s="17">
        <v>8.6028510850830284E-2</v>
      </c>
      <c r="U794" s="17">
        <v>0.45121141097975515</v>
      </c>
      <c r="V794" s="17">
        <v>0.50282629901805709</v>
      </c>
      <c r="W794" s="17">
        <v>2.0015932307779756</v>
      </c>
      <c r="X794" s="17">
        <v>2.3580063567894869</v>
      </c>
      <c r="Y794" s="17">
        <v>0</v>
      </c>
      <c r="Z794" s="17">
        <v>40.349515605779175</v>
      </c>
      <c r="AA794" s="17">
        <v>0.95055477898767515</v>
      </c>
      <c r="AB794" s="17">
        <v>1.9026351243776491</v>
      </c>
      <c r="AC794" s="17">
        <v>27.339186967650331</v>
      </c>
      <c r="AD794" s="17">
        <v>0.56401426372469388</v>
      </c>
      <c r="AE794" s="17">
        <v>5.6401426372469393E-2</v>
      </c>
      <c r="AF794" s="17">
        <v>62.925485984940494</v>
      </c>
      <c r="AG794" s="17">
        <v>30.01005883548342</v>
      </c>
      <c r="AH794" s="17">
        <v>-1</v>
      </c>
      <c r="AI794" s="17">
        <v>-1</v>
      </c>
      <c r="AJ794" s="17">
        <v>-1</v>
      </c>
      <c r="AK794" s="17">
        <v>-1</v>
      </c>
      <c r="AL794" s="17">
        <v>-1</v>
      </c>
      <c r="AM794" s="17">
        <v>-1</v>
      </c>
      <c r="AN794" s="17">
        <v>-1</v>
      </c>
      <c r="AO794" s="17">
        <v>-1</v>
      </c>
      <c r="AP794" s="17">
        <v>-1</v>
      </c>
      <c r="AQ794" s="17">
        <v>-1</v>
      </c>
      <c r="AR794" s="17">
        <v>0.28200713186234694</v>
      </c>
      <c r="AS794" s="17">
        <v>3.3840855823481633</v>
      </c>
      <c r="AT794" s="17">
        <v>8.3993112570526129</v>
      </c>
      <c r="AU794" s="17">
        <v>-1</v>
      </c>
      <c r="AV794" s="17">
        <v>-1</v>
      </c>
      <c r="AW794" s="17">
        <v>-1</v>
      </c>
      <c r="AX794" s="17">
        <v>-1</v>
      </c>
      <c r="AY794" s="17">
        <v>5.6401426372469393E-2</v>
      </c>
      <c r="AZ794" s="17">
        <v>-0.12231766160644492</v>
      </c>
      <c r="BA794" s="17">
        <v>0.63513817442695797</v>
      </c>
      <c r="BB794" s="17">
        <v>-5.8431516333062636E-2</v>
      </c>
      <c r="BC794" s="17">
        <v>0.23791869582024205</v>
      </c>
      <c r="BD794" s="17">
        <v>-1.6222592697318765</v>
      </c>
      <c r="BE794" s="17">
        <v>8.6735413210139338</v>
      </c>
      <c r="BF794" s="17">
        <v>-1</v>
      </c>
      <c r="BG794" s="22">
        <v>105.16233651566037</v>
      </c>
    </row>
    <row r="795" spans="1:59" x14ac:dyDescent="0.25">
      <c r="A795">
        <v>2335</v>
      </c>
      <c r="B795" t="s">
        <v>796</v>
      </c>
      <c r="C795" s="49">
        <v>0</v>
      </c>
      <c r="D795" s="22">
        <v>1487.5862500000001</v>
      </c>
      <c r="E795" s="17">
        <v>-10.983433914444788</v>
      </c>
      <c r="F795" s="17">
        <v>-123.86089611792143</v>
      </c>
      <c r="G795" s="17">
        <v>-0.55505442653288006</v>
      </c>
      <c r="H795" s="17">
        <v>-3.3780444742179947</v>
      </c>
      <c r="I795" s="17">
        <v>-15.88509071413133</v>
      </c>
      <c r="J795" s="17">
        <v>-11.938480597713131</v>
      </c>
      <c r="K795" s="17">
        <v>-1</v>
      </c>
      <c r="L795" s="17">
        <v>-1</v>
      </c>
      <c r="M795" s="17">
        <v>-1</v>
      </c>
      <c r="N795" s="17">
        <v>0.16666666666666666</v>
      </c>
      <c r="O795" s="17">
        <v>-1</v>
      </c>
      <c r="P795" s="17">
        <v>-1</v>
      </c>
      <c r="Q795" s="17">
        <v>-1.5035467699645975</v>
      </c>
      <c r="R795" s="17">
        <v>-1</v>
      </c>
      <c r="S795" s="17">
        <v>-1.9212341465904985</v>
      </c>
      <c r="T795" s="17">
        <v>-0.20189402145709451</v>
      </c>
      <c r="U795" s="17">
        <v>-1.211110104357636</v>
      </c>
      <c r="V795" s="17">
        <v>-1.8946078849243275</v>
      </c>
      <c r="W795" s="17">
        <v>-4.240971870927944</v>
      </c>
      <c r="X795" s="17">
        <v>-6.9287042084879653</v>
      </c>
      <c r="Y795" s="17">
        <v>0</v>
      </c>
      <c r="Z795" s="17">
        <v>-13.641781321441588</v>
      </c>
      <c r="AA795" s="17">
        <v>-2.053433141921333</v>
      </c>
      <c r="AB795" s="17">
        <v>-2.8900716076464685</v>
      </c>
      <c r="AC795" s="17">
        <v>-27.764279607634265</v>
      </c>
      <c r="AD795" s="17">
        <v>-1.513887630447045</v>
      </c>
      <c r="AE795" s="17">
        <v>-0.1513887630447045</v>
      </c>
      <c r="AF795" s="17">
        <v>-19.11862774958616</v>
      </c>
      <c r="AG795" s="17">
        <v>-113.07541830605017</v>
      </c>
      <c r="AH795" s="17">
        <v>-1</v>
      </c>
      <c r="AI795" s="17">
        <v>-1</v>
      </c>
      <c r="AJ795" s="17">
        <v>-1</v>
      </c>
      <c r="AK795" s="17">
        <v>-1</v>
      </c>
      <c r="AL795" s="17">
        <v>-1</v>
      </c>
      <c r="AM795" s="17">
        <v>-1</v>
      </c>
      <c r="AN795" s="17">
        <v>-1</v>
      </c>
      <c r="AO795" s="17">
        <v>-1</v>
      </c>
      <c r="AP795" s="17">
        <v>-1</v>
      </c>
      <c r="AQ795" s="17">
        <v>-1</v>
      </c>
      <c r="AR795" s="17">
        <v>-0.7569438152235225</v>
      </c>
      <c r="AS795" s="17">
        <v>-9.0833257826822695</v>
      </c>
      <c r="AT795" s="17">
        <v>-7.8083235174869507</v>
      </c>
      <c r="AU795" s="17">
        <v>-1</v>
      </c>
      <c r="AV795" s="17">
        <v>-1</v>
      </c>
      <c r="AW795" s="17">
        <v>-1</v>
      </c>
      <c r="AX795" s="17">
        <v>-1</v>
      </c>
      <c r="AY795" s="17">
        <v>-0.1513887630447045</v>
      </c>
      <c r="AZ795" s="17">
        <v>1.6834257110844935</v>
      </c>
      <c r="BA795" s="17">
        <v>-1.1706051982639814</v>
      </c>
      <c r="BB795" s="17">
        <v>0.6480551276853288</v>
      </c>
      <c r="BC795" s="17">
        <v>-0.46856794819814906</v>
      </c>
      <c r="BD795" s="17">
        <v>22.922503340647989</v>
      </c>
      <c r="BE795" s="17">
        <v>-15.871221289365959</v>
      </c>
      <c r="BF795" s="17">
        <v>-1</v>
      </c>
      <c r="BG795" s="22">
        <v>466.29123652957497</v>
      </c>
    </row>
    <row r="796" spans="1:59" x14ac:dyDescent="0.25">
      <c r="A796">
        <v>2337</v>
      </c>
      <c r="B796" t="s">
        <v>797</v>
      </c>
      <c r="C796" s="49">
        <v>0</v>
      </c>
      <c r="D796" s="22">
        <v>1581.1063281249999</v>
      </c>
      <c r="E796" s="17">
        <v>159.91867150526423</v>
      </c>
      <c r="F796" s="17">
        <v>162.70532739265332</v>
      </c>
      <c r="G796" s="17">
        <v>1.5299930694456054</v>
      </c>
      <c r="H796" s="17">
        <v>12.416444243852848</v>
      </c>
      <c r="I796" s="17">
        <v>136.72550536341402</v>
      </c>
      <c r="J796" s="17">
        <v>29.178625468627764</v>
      </c>
      <c r="K796" s="17">
        <v>-1</v>
      </c>
      <c r="L796" s="17">
        <v>-1</v>
      </c>
      <c r="M796" s="17">
        <v>-1</v>
      </c>
      <c r="N796" s="17">
        <v>0.16666666666666666</v>
      </c>
      <c r="O796" s="17">
        <v>-1</v>
      </c>
      <c r="P796" s="17">
        <v>-1</v>
      </c>
      <c r="Q796" s="17">
        <v>8.3523467010737438</v>
      </c>
      <c r="R796" s="17">
        <v>-1</v>
      </c>
      <c r="S796" s="17">
        <v>3.0873313185245452</v>
      </c>
      <c r="T796" s="17">
        <v>0.32453410240478925</v>
      </c>
      <c r="U796" s="17">
        <v>1.8282240858488463</v>
      </c>
      <c r="V796" s="17">
        <v>2.4887822214997897</v>
      </c>
      <c r="W796" s="17">
        <v>7.1727296141026029</v>
      </c>
      <c r="X796" s="17">
        <v>10.050813096183864</v>
      </c>
      <c r="Y796" s="17">
        <v>0</v>
      </c>
      <c r="Z796" s="17">
        <v>85.074136875157336</v>
      </c>
      <c r="AA796" s="17">
        <v>3.4389599425373918</v>
      </c>
      <c r="AB796" s="17">
        <v>5.8727563410233641</v>
      </c>
      <c r="AC796" s="17">
        <v>72.985093131592194</v>
      </c>
      <c r="AD796" s="17">
        <v>2.285280107311058</v>
      </c>
      <c r="AE796" s="17">
        <v>0.22852801073110579</v>
      </c>
      <c r="AF796" s="17">
        <v>130.88814150523226</v>
      </c>
      <c r="AG796" s="17">
        <v>148.53737969109619</v>
      </c>
      <c r="AH796" s="17">
        <v>-1</v>
      </c>
      <c r="AI796" s="17">
        <v>-1</v>
      </c>
      <c r="AJ796" s="17">
        <v>-1</v>
      </c>
      <c r="AK796" s="17">
        <v>-1</v>
      </c>
      <c r="AL796" s="17">
        <v>-1</v>
      </c>
      <c r="AM796" s="17">
        <v>-1</v>
      </c>
      <c r="AN796" s="17">
        <v>-1</v>
      </c>
      <c r="AO796" s="17">
        <v>-1</v>
      </c>
      <c r="AP796" s="17">
        <v>-1</v>
      </c>
      <c r="AQ796" s="17">
        <v>-1</v>
      </c>
      <c r="AR796" s="17">
        <v>1.142640053655529</v>
      </c>
      <c r="AS796" s="17">
        <v>13.711680643866348</v>
      </c>
      <c r="AT796" s="17">
        <v>21.825184837026253</v>
      </c>
      <c r="AU796" s="17">
        <v>-1</v>
      </c>
      <c r="AV796" s="17">
        <v>-1</v>
      </c>
      <c r="AW796" s="17">
        <v>-1</v>
      </c>
      <c r="AX796" s="17">
        <v>-1</v>
      </c>
      <c r="AY796" s="17">
        <v>0.22852801073110579</v>
      </c>
      <c r="AZ796" s="17">
        <v>-1.6181363036767837</v>
      </c>
      <c r="BA796" s="17">
        <v>2.1309568164972972</v>
      </c>
      <c r="BB796" s="17">
        <v>-0.64366190315242655</v>
      </c>
      <c r="BC796" s="17">
        <v>0.82314908263960573</v>
      </c>
      <c r="BD796" s="17">
        <v>-21.954336370524366</v>
      </c>
      <c r="BE796" s="17">
        <v>29.005618421806442</v>
      </c>
      <c r="BF796" s="17">
        <v>-1</v>
      </c>
      <c r="BG796" s="22">
        <v>4955.088575487277</v>
      </c>
    </row>
    <row r="797" spans="1:59" x14ac:dyDescent="0.25">
      <c r="A797">
        <v>2338</v>
      </c>
      <c r="B797" t="s">
        <v>798</v>
      </c>
      <c r="C797" s="49">
        <v>0</v>
      </c>
      <c r="D797" s="22">
        <v>1603.29078125</v>
      </c>
      <c r="E797" s="17">
        <v>107.33085235600987</v>
      </c>
      <c r="F797" s="17">
        <v>74.526819004768981</v>
      </c>
      <c r="G797" s="17">
        <v>0.88840881062770771</v>
      </c>
      <c r="H797" s="17">
        <v>7.5563653453452559</v>
      </c>
      <c r="I797" s="17">
        <v>89.766116495286369</v>
      </c>
      <c r="J797" s="17">
        <v>16.526593286535732</v>
      </c>
      <c r="K797" s="17">
        <v>-1</v>
      </c>
      <c r="L797" s="17">
        <v>-1</v>
      </c>
      <c r="M797" s="17">
        <v>-1</v>
      </c>
      <c r="N797" s="17">
        <v>0.16666666666666666</v>
      </c>
      <c r="O797" s="17">
        <v>-1</v>
      </c>
      <c r="P797" s="17">
        <v>-1</v>
      </c>
      <c r="Q797" s="17">
        <v>5.3196166938194915</v>
      </c>
      <c r="R797" s="17">
        <v>-1</v>
      </c>
      <c r="S797" s="17">
        <v>1.5461593462435299</v>
      </c>
      <c r="T797" s="17">
        <v>0.16254834509218544</v>
      </c>
      <c r="U797" s="17">
        <v>0.89299887995567462</v>
      </c>
      <c r="V797" s="17">
        <v>1.1399812479181106</v>
      </c>
      <c r="W797" s="17">
        <v>3.6606507661310634</v>
      </c>
      <c r="X797" s="17">
        <v>4.8260922943724749</v>
      </c>
      <c r="Y797" s="17">
        <v>0</v>
      </c>
      <c r="Z797" s="17">
        <v>54.698531843689665</v>
      </c>
      <c r="AA797" s="17">
        <v>1.7489106976038562</v>
      </c>
      <c r="AB797" s="17">
        <v>3.1763705342541426</v>
      </c>
      <c r="AC797" s="17">
        <v>41.983779367787321</v>
      </c>
      <c r="AD797" s="17">
        <v>1.1162485999445935</v>
      </c>
      <c r="AE797" s="17">
        <v>0.11162485999445933</v>
      </c>
      <c r="AF797" s="17">
        <v>84.729969062807868</v>
      </c>
      <c r="AG797" s="17">
        <v>68.037221577668035</v>
      </c>
      <c r="AH797" s="17">
        <v>-1</v>
      </c>
      <c r="AI797" s="17">
        <v>-1</v>
      </c>
      <c r="AJ797" s="17">
        <v>-1</v>
      </c>
      <c r="AK797" s="17">
        <v>-1</v>
      </c>
      <c r="AL797" s="17">
        <v>-1</v>
      </c>
      <c r="AM797" s="17">
        <v>-1</v>
      </c>
      <c r="AN797" s="17">
        <v>-1</v>
      </c>
      <c r="AO797" s="17">
        <v>-1</v>
      </c>
      <c r="AP797" s="17">
        <v>-1</v>
      </c>
      <c r="AQ797" s="17">
        <v>-1</v>
      </c>
      <c r="AR797" s="17">
        <v>0.55812429997229673</v>
      </c>
      <c r="AS797" s="17">
        <v>6.6974915996675595</v>
      </c>
      <c r="AT797" s="17">
        <v>12.706739079567829</v>
      </c>
      <c r="AU797" s="17">
        <v>-1</v>
      </c>
      <c r="AV797" s="17">
        <v>-1</v>
      </c>
      <c r="AW797" s="17">
        <v>-1</v>
      </c>
      <c r="AX797" s="17">
        <v>-1</v>
      </c>
      <c r="AY797" s="17">
        <v>0.11162485999445933</v>
      </c>
      <c r="AZ797" s="17">
        <v>-0.6022216915312788</v>
      </c>
      <c r="BA797" s="17">
        <v>1.1150422043517918</v>
      </c>
      <c r="BB797" s="17">
        <v>-0.24619119064782846</v>
      </c>
      <c r="BC797" s="17">
        <v>0.42567837013500787</v>
      </c>
      <c r="BD797" s="17">
        <v>-8.1454068378806603</v>
      </c>
      <c r="BE797" s="17">
        <v>15.196688889162726</v>
      </c>
      <c r="BF797" s="17">
        <v>-1</v>
      </c>
      <c r="BG797" s="22">
        <v>3316.7411394870305</v>
      </c>
    </row>
    <row r="798" spans="1:59" x14ac:dyDescent="0.25">
      <c r="A798">
        <v>2339</v>
      </c>
      <c r="B798" t="s">
        <v>2943</v>
      </c>
      <c r="C798" s="49">
        <v>0</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25">
      <c r="A799">
        <v>2340</v>
      </c>
      <c r="B799" t="s">
        <v>799</v>
      </c>
      <c r="C799" s="49">
        <v>0</v>
      </c>
      <c r="D799" s="22">
        <v>1552.3030566406251</v>
      </c>
      <c r="E799" s="17">
        <v>89.056233124888621</v>
      </c>
      <c r="F799" s="17">
        <v>43.88419698267537</v>
      </c>
      <c r="G799" s="17">
        <v>0.66545398526594002</v>
      </c>
      <c r="H799" s="17">
        <v>5.8674553897649293</v>
      </c>
      <c r="I799" s="17">
        <v>73.447414469337176</v>
      </c>
      <c r="J799" s="17">
        <v>12.129927397589043</v>
      </c>
      <c r="K799" s="17">
        <v>-1</v>
      </c>
      <c r="L799" s="17">
        <v>-1</v>
      </c>
      <c r="M799" s="17">
        <v>-1</v>
      </c>
      <c r="N799" s="17">
        <v>0.16666666666666666</v>
      </c>
      <c r="O799" s="17">
        <v>-1</v>
      </c>
      <c r="P799" s="17">
        <v>-1</v>
      </c>
      <c r="Q799" s="17">
        <v>4.2657227120959149</v>
      </c>
      <c r="R799" s="17">
        <v>-1</v>
      </c>
      <c r="S799" s="17">
        <v>1.0105917676912435</v>
      </c>
      <c r="T799" s="17">
        <v>0.10625720992738708</v>
      </c>
      <c r="U799" s="17">
        <v>0.56800185955181504</v>
      </c>
      <c r="V799" s="17">
        <v>0.67126387934245801</v>
      </c>
      <c r="W799" s="17">
        <v>2.4401798530058341</v>
      </c>
      <c r="X799" s="17">
        <v>3.0104668361074776</v>
      </c>
      <c r="Y799" s="17">
        <v>0</v>
      </c>
      <c r="Z799" s="17">
        <v>44.142805729824502</v>
      </c>
      <c r="AA799" s="17">
        <v>1.1616072700677809</v>
      </c>
      <c r="AB799" s="17">
        <v>2.2393584140318894</v>
      </c>
      <c r="AC799" s="17">
        <v>31.210615280299471</v>
      </c>
      <c r="AD799" s="17">
        <v>0.71000232443976885</v>
      </c>
      <c r="AE799" s="17">
        <v>7.1000232443976879E-2</v>
      </c>
      <c r="AF799" s="17">
        <v>68.689695108954439</v>
      </c>
      <c r="AG799" s="17">
        <v>40.062877682693738</v>
      </c>
      <c r="AH799" s="17">
        <v>-1</v>
      </c>
      <c r="AI799" s="17">
        <v>-1</v>
      </c>
      <c r="AJ799" s="17">
        <v>-1</v>
      </c>
      <c r="AK799" s="17">
        <v>-1</v>
      </c>
      <c r="AL799" s="17">
        <v>-1</v>
      </c>
      <c r="AM799" s="17">
        <v>-1</v>
      </c>
      <c r="AN799" s="17">
        <v>-1</v>
      </c>
      <c r="AO799" s="17">
        <v>-1</v>
      </c>
      <c r="AP799" s="17">
        <v>-1</v>
      </c>
      <c r="AQ799" s="17">
        <v>-1</v>
      </c>
      <c r="AR799" s="17">
        <v>0.35500116221988443</v>
      </c>
      <c r="AS799" s="17">
        <v>4.2600139466386127</v>
      </c>
      <c r="AT799" s="17">
        <v>9.5380181306301957</v>
      </c>
      <c r="AU799" s="17">
        <v>-1</v>
      </c>
      <c r="AV799" s="17">
        <v>-1</v>
      </c>
      <c r="AW799" s="17">
        <v>-1</v>
      </c>
      <c r="AX799" s="17">
        <v>-1</v>
      </c>
      <c r="AY799" s="17">
        <v>7.1000232443976879E-2</v>
      </c>
      <c r="AZ799" s="17">
        <v>-0.24918456223715441</v>
      </c>
      <c r="BA799" s="17">
        <v>0.76200507505766746</v>
      </c>
      <c r="BB799" s="17">
        <v>-0.10806745697618815</v>
      </c>
      <c r="BC799" s="17">
        <v>0.28755463646336754</v>
      </c>
      <c r="BD799" s="17">
        <v>-3.3467113741607699</v>
      </c>
      <c r="BE799" s="17">
        <v>10.397993425442827</v>
      </c>
      <c r="BF799" s="17">
        <v>-1</v>
      </c>
      <c r="BG799" s="22">
        <v>165.38204241375638</v>
      </c>
    </row>
    <row r="800" spans="1:59" x14ac:dyDescent="0.25">
      <c r="A800">
        <v>2341</v>
      </c>
      <c r="B800" t="s">
        <v>426</v>
      </c>
      <c r="C800" s="49">
        <v>0</v>
      </c>
      <c r="D800" s="22">
        <v>1577.336201171875</v>
      </c>
      <c r="E800" s="17">
        <v>72.441247321880553</v>
      </c>
      <c r="F800" s="17">
        <v>16.024424725587959</v>
      </c>
      <c r="G800" s="17">
        <v>0.46274709374343859</v>
      </c>
      <c r="H800" s="17">
        <v>4.331925998994449</v>
      </c>
      <c r="I800" s="17">
        <v>58.610716694374617</v>
      </c>
      <c r="J800" s="17">
        <v>8.1325504672387954</v>
      </c>
      <c r="K800" s="17">
        <v>-1</v>
      </c>
      <c r="L800" s="17">
        <v>-1</v>
      </c>
      <c r="M800" s="17">
        <v>-1</v>
      </c>
      <c r="N800" s="17">
        <v>0.16666666666666666</v>
      </c>
      <c r="O800" s="17">
        <v>-1</v>
      </c>
      <c r="P800" s="17">
        <v>-1</v>
      </c>
      <c r="Q800" s="17">
        <v>3.3075394896300248</v>
      </c>
      <c r="R800" s="17">
        <v>-1</v>
      </c>
      <c r="S800" s="17">
        <v>0.52366245870494199</v>
      </c>
      <c r="T800" s="17">
        <v>5.5078227768044496E-2</v>
      </c>
      <c r="U800" s="17">
        <v>0.27251986828634017</v>
      </c>
      <c r="V800" s="17">
        <v>0.24511369114890907</v>
      </c>
      <c r="W800" s="17">
        <v>1.3305476008587234</v>
      </c>
      <c r="X800" s="17">
        <v>1.3597297766299301</v>
      </c>
      <c r="Y800" s="17">
        <v>0</v>
      </c>
      <c r="Z800" s="17">
        <v>34.545711678002206</v>
      </c>
      <c r="AA800" s="17">
        <v>0.62764057083542935</v>
      </c>
      <c r="AB800" s="17">
        <v>1.3874422740651249</v>
      </c>
      <c r="AC800" s="17">
        <v>21.415830168593235</v>
      </c>
      <c r="AD800" s="17">
        <v>0.3406498353579252</v>
      </c>
      <c r="AE800" s="17">
        <v>3.4064983535792522E-2</v>
      </c>
      <c r="AF800" s="17">
        <v>54.106139596849623</v>
      </c>
      <c r="AG800" s="17">
        <v>14.629060387505932</v>
      </c>
      <c r="AH800" s="17">
        <v>-1</v>
      </c>
      <c r="AI800" s="17">
        <v>-1</v>
      </c>
      <c r="AJ800" s="17">
        <v>-1</v>
      </c>
      <c r="AK800" s="17">
        <v>-1</v>
      </c>
      <c r="AL800" s="17">
        <v>-1</v>
      </c>
      <c r="AM800" s="17">
        <v>-1</v>
      </c>
      <c r="AN800" s="17">
        <v>-1</v>
      </c>
      <c r="AO800" s="17">
        <v>-1</v>
      </c>
      <c r="AP800" s="17">
        <v>-1</v>
      </c>
      <c r="AQ800" s="17">
        <v>-1</v>
      </c>
      <c r="AR800" s="17">
        <v>0.1703249176789626</v>
      </c>
      <c r="AS800" s="17">
        <v>2.0438990121475511</v>
      </c>
      <c r="AT800" s="17">
        <v>6.6570687157918167</v>
      </c>
      <c r="AU800" s="17">
        <v>-1</v>
      </c>
      <c r="AV800" s="17">
        <v>-1</v>
      </c>
      <c r="AW800" s="17">
        <v>-1</v>
      </c>
      <c r="AX800" s="17">
        <v>-1</v>
      </c>
      <c r="AY800" s="17">
        <v>3.4064983535792522E-2</v>
      </c>
      <c r="AZ800" s="17">
        <v>7.1791038784804834E-2</v>
      </c>
      <c r="BA800" s="17">
        <v>0.44102947403570814</v>
      </c>
      <c r="BB800" s="17">
        <v>1.7512389311638746E-2</v>
      </c>
      <c r="BC800" s="17">
        <v>0.16197479017554073</v>
      </c>
      <c r="BD800" s="17">
        <v>1.0161842897273425</v>
      </c>
      <c r="BE800" s="17">
        <v>6.0350977615547112</v>
      </c>
      <c r="BF800" s="17">
        <v>-1</v>
      </c>
      <c r="BG800" s="22">
        <v>3096.1942070600298</v>
      </c>
    </row>
    <row r="801" spans="1:59" x14ac:dyDescent="0.25">
      <c r="A801">
        <v>2342</v>
      </c>
      <c r="B801" t="s">
        <v>334</v>
      </c>
      <c r="C801" s="49">
        <v>0</v>
      </c>
      <c r="D801" s="22">
        <v>1561.5180468750002</v>
      </c>
      <c r="E801" s="17">
        <v>106.35335653884064</v>
      </c>
      <c r="F801" s="17">
        <v>72.887767899250747</v>
      </c>
      <c r="G801" s="17">
        <v>0.87648312252156768</v>
      </c>
      <c r="H801" s="17">
        <v>7.4660268055225609</v>
      </c>
      <c r="I801" s="17">
        <v>88.893241237517316</v>
      </c>
      <c r="J801" s="17">
        <v>16.291418891842078</v>
      </c>
      <c r="K801" s="17">
        <v>-1</v>
      </c>
      <c r="L801" s="17">
        <v>-1</v>
      </c>
      <c r="M801" s="17">
        <v>-1</v>
      </c>
      <c r="N801" s="17">
        <v>0.16666666666666666</v>
      </c>
      <c r="O801" s="17">
        <v>-1</v>
      </c>
      <c r="P801" s="17">
        <v>-1</v>
      </c>
      <c r="Q801" s="17">
        <v>5.2632446870572247</v>
      </c>
      <c r="R801" s="17">
        <v>-1</v>
      </c>
      <c r="S801" s="17">
        <v>1.5175122340260134</v>
      </c>
      <c r="T801" s="17">
        <v>0.15953737405791116</v>
      </c>
      <c r="U801" s="17">
        <v>0.87561503058407031</v>
      </c>
      <c r="V801" s="17">
        <v>1.114909903808406</v>
      </c>
      <c r="W801" s="17">
        <v>3.5953686829604905</v>
      </c>
      <c r="X801" s="17">
        <v>4.728975836373853</v>
      </c>
      <c r="Y801" s="17">
        <v>0</v>
      </c>
      <c r="Z801" s="17">
        <v>54.133913889520997</v>
      </c>
      <c r="AA801" s="17">
        <v>1.7174962732284358</v>
      </c>
      <c r="AB801" s="17">
        <v>3.1262504515005536</v>
      </c>
      <c r="AC801" s="17">
        <v>41.407530817816799</v>
      </c>
      <c r="AD801" s="17">
        <v>1.094518788230088</v>
      </c>
      <c r="AE801" s="17">
        <v>0.10945187882300879</v>
      </c>
      <c r="AF801" s="17">
        <v>83.871986715934199</v>
      </c>
      <c r="AG801" s="17">
        <v>66.540894688469535</v>
      </c>
      <c r="AH801" s="17">
        <v>-1</v>
      </c>
      <c r="AI801" s="17">
        <v>-1</v>
      </c>
      <c r="AJ801" s="17">
        <v>-1</v>
      </c>
      <c r="AK801" s="17">
        <v>-1</v>
      </c>
      <c r="AL801" s="17">
        <v>-1</v>
      </c>
      <c r="AM801" s="17">
        <v>-1</v>
      </c>
      <c r="AN801" s="17">
        <v>-1</v>
      </c>
      <c r="AO801" s="17">
        <v>-1</v>
      </c>
      <c r="AP801" s="17">
        <v>-1</v>
      </c>
      <c r="AQ801" s="17">
        <v>-1</v>
      </c>
      <c r="AR801" s="17">
        <v>0.54725939411504398</v>
      </c>
      <c r="AS801" s="17">
        <v>6.5671127293805274</v>
      </c>
      <c r="AT801" s="17">
        <v>12.537246548194686</v>
      </c>
      <c r="AU801" s="17">
        <v>-1</v>
      </c>
      <c r="AV801" s="17">
        <v>-1</v>
      </c>
      <c r="AW801" s="17">
        <v>-1</v>
      </c>
      <c r="AX801" s="17">
        <v>-1</v>
      </c>
      <c r="AY801" s="17">
        <v>0.10945187882300879</v>
      </c>
      <c r="AZ801" s="17">
        <v>-0.58333799754969617</v>
      </c>
      <c r="BA801" s="17">
        <v>1.0961585103702092</v>
      </c>
      <c r="BB801" s="17">
        <v>-0.23880305466489671</v>
      </c>
      <c r="BC801" s="17">
        <v>0.41829023415207606</v>
      </c>
      <c r="BD801" s="17">
        <v>-7.8887281796645166</v>
      </c>
      <c r="BE801" s="17">
        <v>14.94001023094658</v>
      </c>
      <c r="BF801" s="17">
        <v>-1</v>
      </c>
      <c r="BG801" s="22">
        <v>2351.4234692021428</v>
      </c>
    </row>
    <row r="802" spans="1:59" x14ac:dyDescent="0.25">
      <c r="A802">
        <v>2344</v>
      </c>
      <c r="B802" t="s">
        <v>800</v>
      </c>
      <c r="C802" s="49">
        <v>0</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25">
      <c r="A803">
        <v>2345</v>
      </c>
      <c r="B803" t="s">
        <v>801</v>
      </c>
      <c r="C803" s="49">
        <v>0</v>
      </c>
      <c r="D803" s="22">
        <v>1546.20166015625</v>
      </c>
      <c r="E803" s="17">
        <v>70.521300385534303</v>
      </c>
      <c r="F803" s="17">
        <v>12.805084966500401</v>
      </c>
      <c r="G803" s="17">
        <v>0.43932327142007327</v>
      </c>
      <c r="H803" s="17">
        <v>4.1544876921289893</v>
      </c>
      <c r="I803" s="17">
        <v>56.896260072125955</v>
      </c>
      <c r="J803" s="17">
        <v>7.6706330342754967</v>
      </c>
      <c r="K803" s="17">
        <v>-1</v>
      </c>
      <c r="L803" s="17">
        <v>-1</v>
      </c>
      <c r="M803" s="17">
        <v>-1</v>
      </c>
      <c r="N803" s="17">
        <v>0.16666666666666666</v>
      </c>
      <c r="O803" s="17">
        <v>-1</v>
      </c>
      <c r="P803" s="17">
        <v>-1</v>
      </c>
      <c r="Q803" s="17">
        <v>3.1968164974924873</v>
      </c>
      <c r="R803" s="17">
        <v>-1</v>
      </c>
      <c r="S803" s="17">
        <v>0.46739527641001699</v>
      </c>
      <c r="T803" s="17">
        <v>4.9164233548178268E-2</v>
      </c>
      <c r="U803" s="17">
        <v>0.23837540673808361</v>
      </c>
      <c r="V803" s="17">
        <v>0.19586984839477004</v>
      </c>
      <c r="W803" s="17">
        <v>1.2023238955700237</v>
      </c>
      <c r="X803" s="17">
        <v>1.1689786319925786</v>
      </c>
      <c r="Y803" s="17">
        <v>0</v>
      </c>
      <c r="Z803" s="17">
        <v>33.436718174120479</v>
      </c>
      <c r="AA803" s="17">
        <v>0.56593797653550126</v>
      </c>
      <c r="AB803" s="17">
        <v>1.2889989890484752</v>
      </c>
      <c r="AC803" s="17">
        <v>20.283992447492949</v>
      </c>
      <c r="AD803" s="17">
        <v>0.29796925842260452</v>
      </c>
      <c r="AE803" s="17">
        <v>2.9796925842260451E-2</v>
      </c>
      <c r="AF803" s="17">
        <v>52.420934863094637</v>
      </c>
      <c r="AG803" s="17">
        <v>11.690052182837752</v>
      </c>
      <c r="AH803" s="17">
        <v>-1</v>
      </c>
      <c r="AI803" s="17">
        <v>-1</v>
      </c>
      <c r="AJ803" s="17">
        <v>-1</v>
      </c>
      <c r="AK803" s="17">
        <v>-1</v>
      </c>
      <c r="AL803" s="17">
        <v>-1</v>
      </c>
      <c r="AM803" s="17">
        <v>-1</v>
      </c>
      <c r="AN803" s="17">
        <v>-1</v>
      </c>
      <c r="AO803" s="17">
        <v>-1</v>
      </c>
      <c r="AP803" s="17">
        <v>-1</v>
      </c>
      <c r="AQ803" s="17">
        <v>-1</v>
      </c>
      <c r="AR803" s="17">
        <v>0.14898462921130226</v>
      </c>
      <c r="AS803" s="17">
        <v>1.7878155505356268</v>
      </c>
      <c r="AT803" s="17">
        <v>6.324160215696315</v>
      </c>
      <c r="AU803" s="17">
        <v>-1</v>
      </c>
      <c r="AV803" s="17">
        <v>-1</v>
      </c>
      <c r="AW803" s="17">
        <v>-1</v>
      </c>
      <c r="AX803" s="17">
        <v>-1</v>
      </c>
      <c r="AY803" s="17">
        <v>2.9796925842260451E-2</v>
      </c>
      <c r="AZ803" s="17">
        <v>0.10888141786369854</v>
      </c>
      <c r="BA803" s="17">
        <v>0.40393909495681435</v>
      </c>
      <c r="BB803" s="17">
        <v>3.2023785469647785E-2</v>
      </c>
      <c r="BC803" s="17">
        <v>0.14746339401753167</v>
      </c>
      <c r="BD803" s="17">
        <v>1.5203392894844758</v>
      </c>
      <c r="BE803" s="17">
        <v>5.5309427617975775</v>
      </c>
      <c r="BF803" s="17">
        <v>-1</v>
      </c>
      <c r="BG803" s="22">
        <v>173.36888325505589</v>
      </c>
    </row>
    <row r="804" spans="1:59" x14ac:dyDescent="0.25">
      <c r="A804">
        <v>2347</v>
      </c>
      <c r="B804" t="s">
        <v>802</v>
      </c>
      <c r="C804" s="49">
        <v>0</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25">
      <c r="A805">
        <v>2352</v>
      </c>
      <c r="B805" t="s">
        <v>803</v>
      </c>
      <c r="C805" s="49">
        <v>0</v>
      </c>
      <c r="D805" s="22">
        <v>1574.6324121093749</v>
      </c>
      <c r="E805" s="17">
        <v>119.1891106389792</v>
      </c>
      <c r="F805" s="17">
        <v>94.410578103102637</v>
      </c>
      <c r="G805" s="17">
        <v>1.0330824627097024</v>
      </c>
      <c r="H805" s="17">
        <v>8.6522858795385691</v>
      </c>
      <c r="I805" s="17">
        <v>100.35519531652797</v>
      </c>
      <c r="J805" s="17">
        <v>19.379555585540192</v>
      </c>
      <c r="K805" s="17">
        <v>-1</v>
      </c>
      <c r="L805" s="17">
        <v>-1</v>
      </c>
      <c r="M805" s="17">
        <v>-1</v>
      </c>
      <c r="N805" s="17">
        <v>0.16666666666666666</v>
      </c>
      <c r="O805" s="17">
        <v>-1</v>
      </c>
      <c r="P805" s="17">
        <v>-1</v>
      </c>
      <c r="Q805" s="17">
        <v>6.0034803015964711</v>
      </c>
      <c r="R805" s="17">
        <v>-1</v>
      </c>
      <c r="S805" s="17">
        <v>1.8936849824352842</v>
      </c>
      <c r="T805" s="17">
        <v>0.19907522488013499</v>
      </c>
      <c r="U805" s="17">
        <v>1.1038869187379723</v>
      </c>
      <c r="V805" s="17">
        <v>1.4441283028027558</v>
      </c>
      <c r="W805" s="17">
        <v>4.4526048490945982</v>
      </c>
      <c r="X805" s="17">
        <v>6.0042375326916142</v>
      </c>
      <c r="Y805" s="17">
        <v>0</v>
      </c>
      <c r="Z805" s="17">
        <v>61.548060418782015</v>
      </c>
      <c r="AA805" s="17">
        <v>2.1300073238107511</v>
      </c>
      <c r="AB805" s="17">
        <v>3.7843904111851949</v>
      </c>
      <c r="AC805" s="17">
        <v>48.974401752777084</v>
      </c>
      <c r="AD805" s="17">
        <v>1.3798586484224655</v>
      </c>
      <c r="AE805" s="17">
        <v>0.13798586484224654</v>
      </c>
      <c r="AF805" s="17">
        <v>95.138378073620913</v>
      </c>
      <c r="AG805" s="17">
        <v>86.189555752614254</v>
      </c>
      <c r="AH805" s="17">
        <v>-1</v>
      </c>
      <c r="AI805" s="17">
        <v>-1</v>
      </c>
      <c r="AJ805" s="17">
        <v>-1</v>
      </c>
      <c r="AK805" s="17">
        <v>-1</v>
      </c>
      <c r="AL805" s="17">
        <v>-1</v>
      </c>
      <c r="AM805" s="17">
        <v>-1</v>
      </c>
      <c r="AN805" s="17">
        <v>-1</v>
      </c>
      <c r="AO805" s="17">
        <v>-1</v>
      </c>
      <c r="AP805" s="17">
        <v>-1</v>
      </c>
      <c r="AQ805" s="17">
        <v>-1</v>
      </c>
      <c r="AR805" s="17">
        <v>0.68992932421123276</v>
      </c>
      <c r="AS805" s="17">
        <v>8.2791518905347914</v>
      </c>
      <c r="AT805" s="17">
        <v>14.762897457695232</v>
      </c>
      <c r="AU805" s="17">
        <v>-1</v>
      </c>
      <c r="AV805" s="17">
        <v>-1</v>
      </c>
      <c r="AW805" s="17">
        <v>-1</v>
      </c>
      <c r="AX805" s="17">
        <v>-1</v>
      </c>
      <c r="AY805" s="17">
        <v>0.13798586484224654</v>
      </c>
      <c r="AZ805" s="17">
        <v>-0.83130473888246059</v>
      </c>
      <c r="BA805" s="17">
        <v>1.3441252517029736</v>
      </c>
      <c r="BB805" s="17">
        <v>-0.33581860713030504</v>
      </c>
      <c r="BC805" s="17">
        <v>0.51530578661748438</v>
      </c>
      <c r="BD805" s="17">
        <v>-11.259243001054847</v>
      </c>
      <c r="BE805" s="17">
        <v>18.310525052336914</v>
      </c>
      <c r="BF805" s="17">
        <v>-1</v>
      </c>
      <c r="BG805" s="22">
        <v>1110.0759819741497</v>
      </c>
    </row>
    <row r="806" spans="1:59" x14ac:dyDescent="0.25">
      <c r="A806">
        <v>2353</v>
      </c>
      <c r="B806" t="s">
        <v>804</v>
      </c>
      <c r="C806" s="49">
        <v>0</v>
      </c>
      <c r="D806" s="22">
        <v>1442.2844824218751</v>
      </c>
      <c r="E806" s="17">
        <v>29.354236801648291</v>
      </c>
      <c r="F806" s="17">
        <v>-56.22326266726396</v>
      </c>
      <c r="G806" s="17">
        <v>-6.2924975502166192E-2</v>
      </c>
      <c r="H806" s="17">
        <v>0.34989605333688001</v>
      </c>
      <c r="I806" s="17">
        <v>20.135272857427019</v>
      </c>
      <c r="J806" s="17">
        <v>-2.2336950350686733</v>
      </c>
      <c r="K806" s="17">
        <v>-1</v>
      </c>
      <c r="L806" s="17">
        <v>-1</v>
      </c>
      <c r="M806" s="17">
        <v>-1</v>
      </c>
      <c r="N806" s="17">
        <v>0.16666666666666666</v>
      </c>
      <c r="O806" s="17">
        <v>-1</v>
      </c>
      <c r="P806" s="17">
        <v>-1</v>
      </c>
      <c r="Q806" s="17">
        <v>0.82271939551815909</v>
      </c>
      <c r="R806" s="17">
        <v>-1</v>
      </c>
      <c r="S806" s="17">
        <v>-0.73907279172806162</v>
      </c>
      <c r="T806" s="17">
        <v>-7.7642279421022128E-2</v>
      </c>
      <c r="U806" s="17">
        <v>-0.49374233723957267</v>
      </c>
      <c r="V806" s="17">
        <v>-0.86000537784061259</v>
      </c>
      <c r="W806" s="17">
        <v>-1.5470194996317055</v>
      </c>
      <c r="X806" s="17">
        <v>-2.9210638328939149</v>
      </c>
      <c r="Y806" s="17">
        <v>0</v>
      </c>
      <c r="Z806" s="17">
        <v>9.6579328211787683</v>
      </c>
      <c r="AA806" s="17">
        <v>-0.75707495405612413</v>
      </c>
      <c r="AB806" s="17">
        <v>-0.82179943822439683</v>
      </c>
      <c r="AC806" s="17">
        <v>-3.9846133921285958</v>
      </c>
      <c r="AD806" s="17">
        <v>-0.61717792154946582</v>
      </c>
      <c r="AE806" s="17">
        <v>-6.1717792154946584E-2</v>
      </c>
      <c r="AF806" s="17">
        <v>16.2871599586793</v>
      </c>
      <c r="AG806" s="17">
        <v>-51.327490304762506</v>
      </c>
      <c r="AH806" s="17">
        <v>-1</v>
      </c>
      <c r="AI806" s="17">
        <v>-1</v>
      </c>
      <c r="AJ806" s="17">
        <v>-1</v>
      </c>
      <c r="AK806" s="17">
        <v>-1</v>
      </c>
      <c r="AL806" s="17">
        <v>-1</v>
      </c>
      <c r="AM806" s="17">
        <v>-1</v>
      </c>
      <c r="AN806" s="17">
        <v>-1</v>
      </c>
      <c r="AO806" s="17">
        <v>-1</v>
      </c>
      <c r="AP806" s="17">
        <v>-1</v>
      </c>
      <c r="AQ806" s="17">
        <v>-1</v>
      </c>
      <c r="AR806" s="17">
        <v>-0.30858896077473291</v>
      </c>
      <c r="AS806" s="17">
        <v>-3.7030675292967947</v>
      </c>
      <c r="AT806" s="17">
        <v>-0.81398778808583394</v>
      </c>
      <c r="AU806" s="17">
        <v>-1</v>
      </c>
      <c r="AV806" s="17">
        <v>-1</v>
      </c>
      <c r="AW806" s="17">
        <v>-1</v>
      </c>
      <c r="AX806" s="17">
        <v>-1</v>
      </c>
      <c r="AY806" s="17">
        <v>-6.1717792154946584E-2</v>
      </c>
      <c r="AZ806" s="17">
        <v>0.90416485251789824</v>
      </c>
      <c r="BA806" s="17">
        <v>-0.39134433969738541</v>
      </c>
      <c r="BB806" s="17">
        <v>0.34317382666015184</v>
      </c>
      <c r="BC806" s="17">
        <v>-0.16368664717297216</v>
      </c>
      <c r="BD806" s="17">
        <v>12.330315616555744</v>
      </c>
      <c r="BE806" s="17">
        <v>-5.2790335652737035</v>
      </c>
      <c r="BF806" s="17">
        <v>-1</v>
      </c>
      <c r="BG806" s="22">
        <v>-9.0046978177583696</v>
      </c>
    </row>
    <row r="807" spans="1:59" x14ac:dyDescent="0.25">
      <c r="A807">
        <v>2354</v>
      </c>
      <c r="B807" t="s">
        <v>805</v>
      </c>
      <c r="C807" s="49">
        <v>0</v>
      </c>
      <c r="D807" s="22">
        <v>1542.0387597656249</v>
      </c>
      <c r="E807" s="17">
        <v>56.184077173079359</v>
      </c>
      <c r="F807" s="17">
        <v>-11.235367323606663</v>
      </c>
      <c r="G807" s="17">
        <v>0.26440564073905104</v>
      </c>
      <c r="H807" s="17">
        <v>2.8294653366614595</v>
      </c>
      <c r="I807" s="17">
        <v>44.09353786354842</v>
      </c>
      <c r="J807" s="17">
        <v>4.2212599204944734</v>
      </c>
      <c r="K807" s="17">
        <v>-1</v>
      </c>
      <c r="L807" s="17">
        <v>-1</v>
      </c>
      <c r="M807" s="17">
        <v>-1</v>
      </c>
      <c r="N807" s="17">
        <v>0.16666666666666666</v>
      </c>
      <c r="O807" s="17">
        <v>-1</v>
      </c>
      <c r="P807" s="17">
        <v>-1</v>
      </c>
      <c r="Q807" s="17">
        <v>2.3699914311457149</v>
      </c>
      <c r="R807" s="17">
        <v>-1</v>
      </c>
      <c r="S807" s="17">
        <v>4.721952216055339E-2</v>
      </c>
      <c r="T807" s="17">
        <v>5.0014217525823461E-3</v>
      </c>
      <c r="U807" s="17">
        <v>-1.6598706045497277E-2</v>
      </c>
      <c r="V807" s="17">
        <v>-0.17185904662808557</v>
      </c>
      <c r="W807" s="17">
        <v>0.24481207633681401</v>
      </c>
      <c r="X807" s="17">
        <v>-0.25545747450811424</v>
      </c>
      <c r="Y807" s="17">
        <v>0</v>
      </c>
      <c r="Z807" s="17">
        <v>25.155297940406598</v>
      </c>
      <c r="AA807" s="17">
        <v>0.10517322803201443</v>
      </c>
      <c r="AB807" s="17">
        <v>0.55387276012415088</v>
      </c>
      <c r="AC807" s="17">
        <v>11.831982790094477</v>
      </c>
      <c r="AD807" s="17">
        <v>-2.0748382556871614E-2</v>
      </c>
      <c r="AE807" s="17">
        <v>-2.0748382556871597E-3</v>
      </c>
      <c r="AF807" s="17">
        <v>39.836651428412438</v>
      </c>
      <c r="AG807" s="17">
        <v>-10.25702138251469</v>
      </c>
      <c r="AH807" s="17">
        <v>-1</v>
      </c>
      <c r="AI807" s="17">
        <v>-1</v>
      </c>
      <c r="AJ807" s="17">
        <v>-1</v>
      </c>
      <c r="AK807" s="17">
        <v>-1</v>
      </c>
      <c r="AL807" s="17">
        <v>-1</v>
      </c>
      <c r="AM807" s="17">
        <v>-1</v>
      </c>
      <c r="AN807" s="17">
        <v>-1</v>
      </c>
      <c r="AO807" s="17">
        <v>-1</v>
      </c>
      <c r="AP807" s="17">
        <v>-1</v>
      </c>
      <c r="AQ807" s="17">
        <v>-1</v>
      </c>
      <c r="AR807" s="17">
        <v>-1.0374191278435807E-2</v>
      </c>
      <c r="AS807" s="17">
        <v>-0.12449029534122968</v>
      </c>
      <c r="AT807" s="17">
        <v>3.8381626160564015</v>
      </c>
      <c r="AU807" s="17">
        <v>-1</v>
      </c>
      <c r="AV807" s="17">
        <v>-1</v>
      </c>
      <c r="AW807" s="17">
        <v>-1</v>
      </c>
      <c r="AX807" s="17">
        <v>-1</v>
      </c>
      <c r="AY807" s="17">
        <v>-2.0748382556871597E-3</v>
      </c>
      <c r="AZ807" s="17">
        <v>0.38585419967435508</v>
      </c>
      <c r="BA807" s="17">
        <v>0.12696631314615781</v>
      </c>
      <c r="BB807" s="17">
        <v>0.14038778340266969</v>
      </c>
      <c r="BC807" s="17">
        <v>3.909939608450981E-2</v>
      </c>
      <c r="BD807" s="17">
        <v>5.2851218615219988</v>
      </c>
      <c r="BE807" s="17">
        <v>1.7661601897600507</v>
      </c>
      <c r="BF807" s="17">
        <v>-1</v>
      </c>
      <c r="BG807" s="22">
        <v>264.8298134141657</v>
      </c>
    </row>
    <row r="808" spans="1:59" x14ac:dyDescent="0.25">
      <c r="A808">
        <v>2357</v>
      </c>
      <c r="B808" t="s">
        <v>806</v>
      </c>
      <c r="C808" s="49">
        <v>0</v>
      </c>
      <c r="D808" s="22">
        <v>1488.0979980468751</v>
      </c>
      <c r="E808" s="17">
        <v>15.210185266616513</v>
      </c>
      <c r="F808" s="17">
        <v>-79.939807431759149</v>
      </c>
      <c r="G808" s="17">
        <v>-0.23548586446069192</v>
      </c>
      <c r="H808" s="17">
        <v>-0.95727369655731298</v>
      </c>
      <c r="I808" s="17">
        <v>7.5050473232728336</v>
      </c>
      <c r="J808" s="17">
        <v>-5.6365932366178368</v>
      </c>
      <c r="K808" s="17">
        <v>-1</v>
      </c>
      <c r="L808" s="17">
        <v>-1</v>
      </c>
      <c r="M808" s="17">
        <v>-1</v>
      </c>
      <c r="N808" s="17">
        <v>0.16666666666666666</v>
      </c>
      <c r="O808" s="17">
        <v>-1</v>
      </c>
      <c r="P808" s="17">
        <v>-1</v>
      </c>
      <c r="Q808" s="17">
        <v>7.0345048270863408E-3</v>
      </c>
      <c r="R808" s="17">
        <v>-1</v>
      </c>
      <c r="S808" s="17">
        <v>-1.1535873343148371</v>
      </c>
      <c r="T808" s="17">
        <v>-0.1212100663427033</v>
      </c>
      <c r="U808" s="17">
        <v>-0.74528107231186147</v>
      </c>
      <c r="V808" s="17">
        <v>-1.2227797006680086</v>
      </c>
      <c r="W808" s="17">
        <v>-2.4916303434436009</v>
      </c>
      <c r="X808" s="17">
        <v>-4.3263078888840294</v>
      </c>
      <c r="Y808" s="17">
        <v>0</v>
      </c>
      <c r="Z808" s="17">
        <v>1.4880917834003249</v>
      </c>
      <c r="AA808" s="17">
        <v>-1.2116316176294299</v>
      </c>
      <c r="AB808" s="17">
        <v>-1.5470209900257683</v>
      </c>
      <c r="AC808" s="17">
        <v>-12.322745427694544</v>
      </c>
      <c r="AD808" s="17">
        <v>-0.93160134038982689</v>
      </c>
      <c r="AE808" s="17">
        <v>-9.3160134038982684E-2</v>
      </c>
      <c r="AF808" s="17">
        <v>3.8724300773054097</v>
      </c>
      <c r="AG808" s="17">
        <v>-72.978861351410643</v>
      </c>
      <c r="AH808" s="17">
        <v>-1</v>
      </c>
      <c r="AI808" s="17">
        <v>-1</v>
      </c>
      <c r="AJ808" s="17">
        <v>-1</v>
      </c>
      <c r="AK808" s="17">
        <v>-1</v>
      </c>
      <c r="AL808" s="17">
        <v>-1</v>
      </c>
      <c r="AM808" s="17">
        <v>-1</v>
      </c>
      <c r="AN808" s="17">
        <v>-1</v>
      </c>
      <c r="AO808" s="17">
        <v>-1</v>
      </c>
      <c r="AP808" s="17">
        <v>-1</v>
      </c>
      <c r="AQ808" s="17">
        <v>-1</v>
      </c>
      <c r="AR808" s="17">
        <v>-0.46580067019491345</v>
      </c>
      <c r="AS808" s="17">
        <v>-5.5896080423389609</v>
      </c>
      <c r="AT808" s="17">
        <v>-3.2664904550406497</v>
      </c>
      <c r="AU808" s="17">
        <v>-1</v>
      </c>
      <c r="AV808" s="17">
        <v>-1</v>
      </c>
      <c r="AW808" s="17">
        <v>-1</v>
      </c>
      <c r="AX808" s="17">
        <v>-1</v>
      </c>
      <c r="AY808" s="17">
        <v>-9.3160134038982684E-2</v>
      </c>
      <c r="AZ808" s="17">
        <v>1.177405858930342</v>
      </c>
      <c r="BA808" s="17">
        <v>-0.66458534610982944</v>
      </c>
      <c r="BB808" s="17">
        <v>0.45007778906587459</v>
      </c>
      <c r="BC808" s="17">
        <v>-0.27059060957869491</v>
      </c>
      <c r="BD808" s="17">
        <v>16.044373626814654</v>
      </c>
      <c r="BE808" s="17">
        <v>-8.9930915755326133</v>
      </c>
      <c r="BF808" s="17">
        <v>-1</v>
      </c>
      <c r="BG808" s="22">
        <v>501.5452457885109</v>
      </c>
    </row>
    <row r="809" spans="1:59" x14ac:dyDescent="0.25">
      <c r="A809">
        <v>2358</v>
      </c>
      <c r="B809" t="s">
        <v>807</v>
      </c>
      <c r="C809" s="49">
        <v>0</v>
      </c>
      <c r="D809" s="22">
        <v>1495.0691796874999</v>
      </c>
      <c r="E809" s="17">
        <v>29.926177722027674</v>
      </c>
      <c r="F809" s="17">
        <v>-55.26424025369117</v>
      </c>
      <c r="G809" s="17">
        <v>-5.5947156352682936E-2</v>
      </c>
      <c r="H809" s="17">
        <v>0.40275388321644945</v>
      </c>
      <c r="I809" s="17">
        <v>20.645999419664982</v>
      </c>
      <c r="J809" s="17">
        <v>-2.0960925436940556</v>
      </c>
      <c r="K809" s="17">
        <v>-1</v>
      </c>
      <c r="L809" s="17">
        <v>-1</v>
      </c>
      <c r="M809" s="17">
        <v>-1</v>
      </c>
      <c r="N809" s="17">
        <v>0.16666666666666666</v>
      </c>
      <c r="O809" s="17">
        <v>-1</v>
      </c>
      <c r="P809" s="17">
        <v>-1</v>
      </c>
      <c r="Q809" s="17">
        <v>0.85570312482414534</v>
      </c>
      <c r="R809" s="17">
        <v>-1</v>
      </c>
      <c r="S809" s="17">
        <v>-0.72231112846555656</v>
      </c>
      <c r="T809" s="17">
        <v>-7.588053526382911E-2</v>
      </c>
      <c r="U809" s="17">
        <v>-0.48357090260558627</v>
      </c>
      <c r="V809" s="17">
        <v>-0.84533592619346531</v>
      </c>
      <c r="W809" s="17">
        <v>-1.5088224106242167</v>
      </c>
      <c r="X809" s="17">
        <v>-2.8642401868014202</v>
      </c>
      <c r="Y809" s="17">
        <v>0</v>
      </c>
      <c r="Z809" s="17">
        <v>9.988295475113329</v>
      </c>
      <c r="AA809" s="17">
        <v>-0.73869411346849012</v>
      </c>
      <c r="AB809" s="17">
        <v>-0.79247376157588401</v>
      </c>
      <c r="AC809" s="17">
        <v>-3.6474455800024312</v>
      </c>
      <c r="AD809" s="17">
        <v>-0.60446362825698297</v>
      </c>
      <c r="AE809" s="17">
        <v>-6.0446362825698284E-2</v>
      </c>
      <c r="AF809" s="17">
        <v>16.789172555072067</v>
      </c>
      <c r="AG809" s="17">
        <v>-50.451977015432021</v>
      </c>
      <c r="AH809" s="17">
        <v>-1</v>
      </c>
      <c r="AI809" s="17">
        <v>-1</v>
      </c>
      <c r="AJ809" s="17">
        <v>-1</v>
      </c>
      <c r="AK809" s="17">
        <v>-1</v>
      </c>
      <c r="AL809" s="17">
        <v>-1</v>
      </c>
      <c r="AM809" s="17">
        <v>-1</v>
      </c>
      <c r="AN809" s="17">
        <v>-1</v>
      </c>
      <c r="AO809" s="17">
        <v>-1</v>
      </c>
      <c r="AP809" s="17">
        <v>-1</v>
      </c>
      <c r="AQ809" s="17">
        <v>-1</v>
      </c>
      <c r="AR809" s="17">
        <v>-0.30223181412849148</v>
      </c>
      <c r="AS809" s="17">
        <v>-3.6267817695418971</v>
      </c>
      <c r="AT809" s="17">
        <v>-0.71481630040446564</v>
      </c>
      <c r="AU809" s="17">
        <v>-1</v>
      </c>
      <c r="AV809" s="17">
        <v>-1</v>
      </c>
      <c r="AW809" s="17">
        <v>-1</v>
      </c>
      <c r="AX809" s="17">
        <v>-1</v>
      </c>
      <c r="AY809" s="17">
        <v>-6.0446362825698284E-2</v>
      </c>
      <c r="AZ809" s="17">
        <v>0.89311584634693952</v>
      </c>
      <c r="BA809" s="17">
        <v>-0.3802953335264268</v>
      </c>
      <c r="BB809" s="17">
        <v>0.3388509669407076</v>
      </c>
      <c r="BC809" s="17">
        <v>-0.15936378745352797</v>
      </c>
      <c r="BD809" s="17">
        <v>12.180130802008891</v>
      </c>
      <c r="BE809" s="17">
        <v>-5.1288487507268492</v>
      </c>
      <c r="BF809" s="17">
        <v>-1</v>
      </c>
      <c r="BG809" s="22">
        <v>316.2064878793463</v>
      </c>
    </row>
    <row r="810" spans="1:59" x14ac:dyDescent="0.25">
      <c r="A810">
        <v>2359</v>
      </c>
      <c r="B810" t="s">
        <v>808</v>
      </c>
      <c r="C810" s="49">
        <v>0</v>
      </c>
      <c r="D810" s="22">
        <v>1567.60712890625</v>
      </c>
      <c r="E810" s="17">
        <v>110.49634653276185</v>
      </c>
      <c r="F810" s="17">
        <v>79.834674689453365</v>
      </c>
      <c r="G810" s="17">
        <v>0.92702861399737446</v>
      </c>
      <c r="H810" s="17">
        <v>7.8489150593411274</v>
      </c>
      <c r="I810" s="17">
        <v>92.592810479001372</v>
      </c>
      <c r="J810" s="17">
        <v>17.288175243049682</v>
      </c>
      <c r="K810" s="17">
        <v>-1</v>
      </c>
      <c r="L810" s="17">
        <v>-1</v>
      </c>
      <c r="M810" s="17">
        <v>-1</v>
      </c>
      <c r="N810" s="17">
        <v>0.16666666666666666</v>
      </c>
      <c r="O810" s="17">
        <v>-1</v>
      </c>
      <c r="P810" s="17">
        <v>-1</v>
      </c>
      <c r="Q810" s="17">
        <v>5.5021701697561429</v>
      </c>
      <c r="R810" s="17">
        <v>-1</v>
      </c>
      <c r="S810" s="17">
        <v>1.6389293257283721</v>
      </c>
      <c r="T810" s="17">
        <v>0.17229898658645396</v>
      </c>
      <c r="U810" s="17">
        <v>0.9492942348705492</v>
      </c>
      <c r="V810" s="17">
        <v>1.2211715634045204</v>
      </c>
      <c r="W810" s="17">
        <v>3.8720583757524896</v>
      </c>
      <c r="X810" s="17">
        <v>5.1405914225136993</v>
      </c>
      <c r="Y810" s="17">
        <v>0</v>
      </c>
      <c r="Z810" s="17">
        <v>56.526974292872168</v>
      </c>
      <c r="AA810" s="17">
        <v>1.8506422607264363</v>
      </c>
      <c r="AB810" s="17">
        <v>3.3386779603403922</v>
      </c>
      <c r="AC810" s="17">
        <v>43.849886001957884</v>
      </c>
      <c r="AD810" s="17">
        <v>1.1866177935881865</v>
      </c>
      <c r="AE810" s="17">
        <v>0.11866177935881865</v>
      </c>
      <c r="AF810" s="17">
        <v>87.508434274710083</v>
      </c>
      <c r="AG810" s="17">
        <v>72.882883289031938</v>
      </c>
      <c r="AH810" s="17">
        <v>-1</v>
      </c>
      <c r="AI810" s="17">
        <v>-1</v>
      </c>
      <c r="AJ810" s="17">
        <v>-1</v>
      </c>
      <c r="AK810" s="17">
        <v>-1</v>
      </c>
      <c r="AL810" s="17">
        <v>-1</v>
      </c>
      <c r="AM810" s="17">
        <v>-1</v>
      </c>
      <c r="AN810" s="17">
        <v>-1</v>
      </c>
      <c r="AO810" s="17">
        <v>-1</v>
      </c>
      <c r="AP810" s="17">
        <v>-1</v>
      </c>
      <c r="AQ810" s="17">
        <v>-1</v>
      </c>
      <c r="AR810" s="17">
        <v>0.59330889679409327</v>
      </c>
      <c r="AS810" s="17">
        <v>7.1197067615291179</v>
      </c>
      <c r="AT810" s="17">
        <v>13.255618789987855</v>
      </c>
      <c r="AU810" s="17">
        <v>-1</v>
      </c>
      <c r="AV810" s="17">
        <v>-1</v>
      </c>
      <c r="AW810" s="17">
        <v>-1</v>
      </c>
      <c r="AX810" s="17">
        <v>-1</v>
      </c>
      <c r="AY810" s="17">
        <v>0.11866177935881865</v>
      </c>
      <c r="AZ810" s="17">
        <v>-0.66337409984272777</v>
      </c>
      <c r="BA810" s="17">
        <v>1.176194612663241</v>
      </c>
      <c r="BB810" s="17">
        <v>-0.27011671648665014</v>
      </c>
      <c r="BC810" s="17">
        <v>0.44960389597382949</v>
      </c>
      <c r="BD810" s="17">
        <v>-8.9766275792979613</v>
      </c>
      <c r="BE810" s="17">
        <v>16.027909630580027</v>
      </c>
      <c r="BF810" s="17">
        <v>-1</v>
      </c>
      <c r="BG810" s="22">
        <v>746.44509360027712</v>
      </c>
    </row>
    <row r="811" spans="1:59" x14ac:dyDescent="0.25">
      <c r="A811">
        <v>2363</v>
      </c>
      <c r="B811" t="s">
        <v>809</v>
      </c>
      <c r="C811" s="49">
        <v>0</v>
      </c>
      <c r="D811" s="22">
        <v>1613.598359375</v>
      </c>
      <c r="E811" s="17">
        <v>115.5677859294385</v>
      </c>
      <c r="F811" s="17">
        <v>88.338392253957835</v>
      </c>
      <c r="G811" s="17">
        <v>0.98890141532465292</v>
      </c>
      <c r="H811" s="17">
        <v>8.3176090648273338</v>
      </c>
      <c r="I811" s="17">
        <v>97.121457960536233</v>
      </c>
      <c r="J811" s="17">
        <v>18.508305978537546</v>
      </c>
      <c r="K811" s="17">
        <v>-1</v>
      </c>
      <c r="L811" s="17">
        <v>-1</v>
      </c>
      <c r="M811" s="17">
        <v>-1</v>
      </c>
      <c r="N811" s="17">
        <v>0.16666666666666666</v>
      </c>
      <c r="O811" s="17">
        <v>-1</v>
      </c>
      <c r="P811" s="17">
        <v>-1</v>
      </c>
      <c r="Q811" s="17">
        <v>5.7946391613798562</v>
      </c>
      <c r="R811" s="17">
        <v>-1</v>
      </c>
      <c r="S811" s="17">
        <v>1.7875561443286376</v>
      </c>
      <c r="T811" s="17">
        <v>0.18792049294715821</v>
      </c>
      <c r="U811" s="17">
        <v>1.0394850438955496</v>
      </c>
      <c r="V811" s="17">
        <v>1.3512465980106081</v>
      </c>
      <c r="W811" s="17">
        <v>4.2107545856729987</v>
      </c>
      <c r="X811" s="17">
        <v>5.6444505925572237</v>
      </c>
      <c r="Y811" s="17">
        <v>0</v>
      </c>
      <c r="Z811" s="17">
        <v>59.456322620043835</v>
      </c>
      <c r="AA811" s="17">
        <v>2.0136264358022928</v>
      </c>
      <c r="AB811" s="17">
        <v>3.5987107479765967</v>
      </c>
      <c r="AC811" s="17">
        <v>46.839576133892621</v>
      </c>
      <c r="AD811" s="17">
        <v>1.299356304869437</v>
      </c>
      <c r="AE811" s="17">
        <v>0.1299356304869437</v>
      </c>
      <c r="AF811" s="17">
        <v>91.959814423004843</v>
      </c>
      <c r="AG811" s="17">
        <v>80.646119717156893</v>
      </c>
      <c r="AH811" s="17">
        <v>-1</v>
      </c>
      <c r="AI811" s="17">
        <v>-1</v>
      </c>
      <c r="AJ811" s="17">
        <v>-1</v>
      </c>
      <c r="AK811" s="17">
        <v>-1</v>
      </c>
      <c r="AL811" s="17">
        <v>-1</v>
      </c>
      <c r="AM811" s="17">
        <v>-1</v>
      </c>
      <c r="AN811" s="17">
        <v>-1</v>
      </c>
      <c r="AO811" s="17">
        <v>-1</v>
      </c>
      <c r="AP811" s="17">
        <v>-1</v>
      </c>
      <c r="AQ811" s="17">
        <v>-1</v>
      </c>
      <c r="AR811" s="17">
        <v>0.64967815243471849</v>
      </c>
      <c r="AS811" s="17">
        <v>7.7961378292166224</v>
      </c>
      <c r="AT811" s="17">
        <v>14.134979177981609</v>
      </c>
      <c r="AU811" s="17">
        <v>-1</v>
      </c>
      <c r="AV811" s="17">
        <v>-1</v>
      </c>
      <c r="AW811" s="17">
        <v>-1</v>
      </c>
      <c r="AX811" s="17">
        <v>-1</v>
      </c>
      <c r="AY811" s="17">
        <v>0.1299356304869437</v>
      </c>
      <c r="AZ811" s="17">
        <v>-0.76134639591896192</v>
      </c>
      <c r="BA811" s="17">
        <v>1.2741669087394749</v>
      </c>
      <c r="BB811" s="17">
        <v>-0.30844781032227542</v>
      </c>
      <c r="BC811" s="17">
        <v>0.48793498980945471</v>
      </c>
      <c r="BD811" s="17">
        <v>-10.308326637952952</v>
      </c>
      <c r="BE811" s="17">
        <v>17.359608689235017</v>
      </c>
      <c r="BF811" s="17">
        <v>-1</v>
      </c>
      <c r="BG811" s="22">
        <v>2673.1000235890756</v>
      </c>
    </row>
    <row r="812" spans="1:59" x14ac:dyDescent="0.25">
      <c r="A812">
        <v>2367</v>
      </c>
      <c r="B812" t="s">
        <v>810</v>
      </c>
      <c r="C812" s="49">
        <v>0</v>
      </c>
      <c r="D812" s="22">
        <v>1496.80765625</v>
      </c>
      <c r="E812" s="17">
        <v>82.6568782184859</v>
      </c>
      <c r="F812" s="17">
        <v>33.15384954822995</v>
      </c>
      <c r="G812" s="17">
        <v>0.58738028985590174</v>
      </c>
      <c r="H812" s="17">
        <v>5.2760376385096963</v>
      </c>
      <c r="I812" s="17">
        <v>67.73297716396003</v>
      </c>
      <c r="J812" s="17">
        <v>10.590315268197598</v>
      </c>
      <c r="K812" s="17">
        <v>-1</v>
      </c>
      <c r="L812" s="17">
        <v>-1</v>
      </c>
      <c r="M812" s="17">
        <v>-1</v>
      </c>
      <c r="N812" s="17">
        <v>0.16666666666666666</v>
      </c>
      <c r="O812" s="17">
        <v>-1</v>
      </c>
      <c r="P812" s="17">
        <v>-1</v>
      </c>
      <c r="Q812" s="17">
        <v>3.8966730734973831</v>
      </c>
      <c r="R812" s="17">
        <v>-1</v>
      </c>
      <c r="S812" s="17">
        <v>0.82304821517321314</v>
      </c>
      <c r="T812" s="17">
        <v>8.6545338098595534E-2</v>
      </c>
      <c r="U812" s="17">
        <v>0.45419531448597311</v>
      </c>
      <c r="V812" s="17">
        <v>0.50712974585513948</v>
      </c>
      <c r="W812" s="17">
        <v>2.0127987717776628</v>
      </c>
      <c r="X812" s="17">
        <v>2.3746762055289103</v>
      </c>
      <c r="Y812" s="17">
        <v>0</v>
      </c>
      <c r="Z812" s="17">
        <v>40.44643116556707</v>
      </c>
      <c r="AA812" s="17">
        <v>0.95594700305933289</v>
      </c>
      <c r="AB812" s="17">
        <v>1.9112381378681285</v>
      </c>
      <c r="AC812" s="17">
        <v>27.438098896300538</v>
      </c>
      <c r="AD812" s="17">
        <v>0.56774414310746635</v>
      </c>
      <c r="AE812" s="17">
        <v>5.6774414310746639E-2</v>
      </c>
      <c r="AF812" s="17">
        <v>63.072756964939401</v>
      </c>
      <c r="AG812" s="17">
        <v>30.266900398918786</v>
      </c>
      <c r="AH812" s="17">
        <v>-1</v>
      </c>
      <c r="AI812" s="17">
        <v>-1</v>
      </c>
      <c r="AJ812" s="17">
        <v>-1</v>
      </c>
      <c r="AK812" s="17">
        <v>-1</v>
      </c>
      <c r="AL812" s="17">
        <v>-1</v>
      </c>
      <c r="AM812" s="17">
        <v>-1</v>
      </c>
      <c r="AN812" s="17">
        <v>-1</v>
      </c>
      <c r="AO812" s="17">
        <v>-1</v>
      </c>
      <c r="AP812" s="17">
        <v>-1</v>
      </c>
      <c r="AQ812" s="17">
        <v>-1</v>
      </c>
      <c r="AR812" s="17">
        <v>0.28387207155373317</v>
      </c>
      <c r="AS812" s="17">
        <v>3.4064648586447981</v>
      </c>
      <c r="AT812" s="17">
        <v>8.4284043162382378</v>
      </c>
      <c r="AU812" s="17">
        <v>-1</v>
      </c>
      <c r="AV812" s="17">
        <v>-1</v>
      </c>
      <c r="AW812" s="17">
        <v>-1</v>
      </c>
      <c r="AX812" s="17">
        <v>-1</v>
      </c>
      <c r="AY812" s="17">
        <v>5.6774414310746639E-2</v>
      </c>
      <c r="AZ812" s="17">
        <v>-0.12555901048594181</v>
      </c>
      <c r="BA812" s="17">
        <v>0.63837952330645487</v>
      </c>
      <c r="BB812" s="17">
        <v>-5.969967532320529E-2</v>
      </c>
      <c r="BC812" s="17">
        <v>0.23918685481038471</v>
      </c>
      <c r="BD812" s="17">
        <v>-1.6663176558723798</v>
      </c>
      <c r="BE812" s="17">
        <v>8.717599707154438</v>
      </c>
      <c r="BF812" s="17">
        <v>-1</v>
      </c>
      <c r="BG812" s="22">
        <v>61.555853964048083</v>
      </c>
    </row>
    <row r="813" spans="1:59" x14ac:dyDescent="0.25">
      <c r="A813">
        <v>2370</v>
      </c>
      <c r="B813" t="s">
        <v>811</v>
      </c>
      <c r="C813" s="49">
        <v>0</v>
      </c>
      <c r="D813" s="22">
        <v>1552.6012890625</v>
      </c>
      <c r="E813" s="17">
        <v>113.80188907854017</v>
      </c>
      <c r="F813" s="17">
        <v>85.377361490595518</v>
      </c>
      <c r="G813" s="17">
        <v>0.96735704173089609</v>
      </c>
      <c r="H813" s="17">
        <v>8.1544078109850062</v>
      </c>
      <c r="I813" s="17">
        <v>95.544563571990125</v>
      </c>
      <c r="J813" s="17">
        <v>18.083451246980623</v>
      </c>
      <c r="K813" s="17">
        <v>-1</v>
      </c>
      <c r="L813" s="17">
        <v>-1</v>
      </c>
      <c r="M813" s="17">
        <v>-1</v>
      </c>
      <c r="N813" s="17">
        <v>0.16666666666666666</v>
      </c>
      <c r="O813" s="17">
        <v>-1</v>
      </c>
      <c r="P813" s="17">
        <v>-1</v>
      </c>
      <c r="Q813" s="17">
        <v>5.6928002097733028</v>
      </c>
      <c r="R813" s="17">
        <v>-1</v>
      </c>
      <c r="S813" s="17">
        <v>1.7358036515161954</v>
      </c>
      <c r="T813" s="17">
        <v>0.18248101773490721</v>
      </c>
      <c r="U813" s="17">
        <v>1.0080802191151157</v>
      </c>
      <c r="V813" s="17">
        <v>1.3059539155934814</v>
      </c>
      <c r="W813" s="17">
        <v>4.0928191192841537</v>
      </c>
      <c r="X813" s="17">
        <v>5.4690046782751427</v>
      </c>
      <c r="Y813" s="17">
        <v>0</v>
      </c>
      <c r="Z813" s="17">
        <v>58.43631102540138</v>
      </c>
      <c r="AA813" s="17">
        <v>1.9568746501650001</v>
      </c>
      <c r="AB813" s="17">
        <v>3.5081662210878406</v>
      </c>
      <c r="AC813" s="17">
        <v>45.798553265196801</v>
      </c>
      <c r="AD813" s="17">
        <v>1.2601002738938945</v>
      </c>
      <c r="AE813" s="17">
        <v>0.12601002738938946</v>
      </c>
      <c r="AF813" s="17">
        <v>90.409824849792912</v>
      </c>
      <c r="AG813" s="17">
        <v>77.94292764703404</v>
      </c>
      <c r="AH813" s="17">
        <v>-1</v>
      </c>
      <c r="AI813" s="17">
        <v>-1</v>
      </c>
      <c r="AJ813" s="17">
        <v>-1</v>
      </c>
      <c r="AK813" s="17">
        <v>-1</v>
      </c>
      <c r="AL813" s="17">
        <v>-1</v>
      </c>
      <c r="AM813" s="17">
        <v>-1</v>
      </c>
      <c r="AN813" s="17">
        <v>-1</v>
      </c>
      <c r="AO813" s="17">
        <v>-1</v>
      </c>
      <c r="AP813" s="17">
        <v>-1</v>
      </c>
      <c r="AQ813" s="17">
        <v>-1</v>
      </c>
      <c r="AR813" s="17">
        <v>0.63005013694694723</v>
      </c>
      <c r="AS813" s="17">
        <v>7.5606016433633672</v>
      </c>
      <c r="AT813" s="17">
        <v>13.828782136372377</v>
      </c>
      <c r="AU813" s="17">
        <v>-1</v>
      </c>
      <c r="AV813" s="17">
        <v>-1</v>
      </c>
      <c r="AW813" s="17">
        <v>-1</v>
      </c>
      <c r="AX813" s="17">
        <v>-1</v>
      </c>
      <c r="AY813" s="17">
        <v>0.12601002738938946</v>
      </c>
      <c r="AZ813" s="17">
        <v>-0.72723202412351573</v>
      </c>
      <c r="BA813" s="17">
        <v>1.2400525369440289</v>
      </c>
      <c r="BB813" s="17">
        <v>-0.29510075979059092</v>
      </c>
      <c r="BC813" s="17">
        <v>0.47458793927777027</v>
      </c>
      <c r="BD813" s="17">
        <v>-9.8446233399180496</v>
      </c>
      <c r="BE813" s="17">
        <v>16.895905391200117</v>
      </c>
      <c r="BF813" s="17">
        <v>-1</v>
      </c>
      <c r="BG813" s="22">
        <v>905.99798954789765</v>
      </c>
    </row>
    <row r="814" spans="1:59" x14ac:dyDescent="0.25">
      <c r="A814">
        <v>2373</v>
      </c>
      <c r="B814" t="s">
        <v>812</v>
      </c>
      <c r="C814" s="49">
        <v>0</v>
      </c>
      <c r="D814" s="22">
        <v>1557.1158789062499</v>
      </c>
      <c r="E814" s="17">
        <v>86.034538595323909</v>
      </c>
      <c r="F814" s="17">
        <v>38.817462504399828</v>
      </c>
      <c r="G814" s="17">
        <v>0.62858857277141267</v>
      </c>
      <c r="H814" s="17">
        <v>5.5881954003139027</v>
      </c>
      <c r="I814" s="17">
        <v>70.74912937689416</v>
      </c>
      <c r="J814" s="17">
        <v>11.402942003423934</v>
      </c>
      <c r="K814" s="17">
        <v>-1</v>
      </c>
      <c r="L814" s="17">
        <v>-1</v>
      </c>
      <c r="M814" s="17">
        <v>-1</v>
      </c>
      <c r="N814" s="17">
        <v>0.16666666666666666</v>
      </c>
      <c r="O814" s="17">
        <v>-1</v>
      </c>
      <c r="P814" s="17">
        <v>-1</v>
      </c>
      <c r="Q814" s="17">
        <v>4.0914621357719989</v>
      </c>
      <c r="R814" s="17">
        <v>-1</v>
      </c>
      <c r="S814" s="17">
        <v>0.92203607184573455</v>
      </c>
      <c r="T814" s="17">
        <v>9.6949513113612065E-2</v>
      </c>
      <c r="U814" s="17">
        <v>0.5142638469421309</v>
      </c>
      <c r="V814" s="17">
        <v>0.59376181538015926</v>
      </c>
      <c r="W814" s="17">
        <v>2.238375906502645</v>
      </c>
      <c r="X814" s="17">
        <v>2.7102545337009367</v>
      </c>
      <c r="Y814" s="17">
        <v>0</v>
      </c>
      <c r="Z814" s="17">
        <v>42.397424365077313</v>
      </c>
      <c r="AA814" s="17">
        <v>1.0644970905485178</v>
      </c>
      <c r="AB814" s="17">
        <v>2.0844241654982918</v>
      </c>
      <c r="AC814" s="17">
        <v>29.429280710338769</v>
      </c>
      <c r="AD814" s="17">
        <v>0.64282980867766359</v>
      </c>
      <c r="AE814" s="17">
        <v>6.4282980867766362E-2</v>
      </c>
      <c r="AF814" s="17">
        <v>66.037447888583529</v>
      </c>
      <c r="AG814" s="17">
        <v>35.437340983595071</v>
      </c>
      <c r="AH814" s="17">
        <v>-1</v>
      </c>
      <c r="AI814" s="17">
        <v>-1</v>
      </c>
      <c r="AJ814" s="17">
        <v>-1</v>
      </c>
      <c r="AK814" s="17">
        <v>-1</v>
      </c>
      <c r="AL814" s="17">
        <v>-1</v>
      </c>
      <c r="AM814" s="17">
        <v>-1</v>
      </c>
      <c r="AN814" s="17">
        <v>-1</v>
      </c>
      <c r="AO814" s="17">
        <v>-1</v>
      </c>
      <c r="AP814" s="17">
        <v>-1</v>
      </c>
      <c r="AQ814" s="17">
        <v>-1</v>
      </c>
      <c r="AR814" s="17">
        <v>0.3214149043388318</v>
      </c>
      <c r="AS814" s="17">
        <v>3.8569788520659811</v>
      </c>
      <c r="AT814" s="17">
        <v>9.0140725076857748</v>
      </c>
      <c r="AU814" s="17">
        <v>-1</v>
      </c>
      <c r="AV814" s="17">
        <v>-1</v>
      </c>
      <c r="AW814" s="17">
        <v>-1</v>
      </c>
      <c r="AX814" s="17">
        <v>-1</v>
      </c>
      <c r="AY814" s="17">
        <v>6.4282980867766362E-2</v>
      </c>
      <c r="AZ814" s="17">
        <v>-0.19081013873591951</v>
      </c>
      <c r="BA814" s="17">
        <v>0.70363065155643256</v>
      </c>
      <c r="BB814" s="17">
        <v>-8.5228801617072344E-2</v>
      </c>
      <c r="BC814" s="17">
        <v>0.26471598110425171</v>
      </c>
      <c r="BD814" s="17">
        <v>-2.5532506925244665</v>
      </c>
      <c r="BE814" s="17">
        <v>9.6045327438065229</v>
      </c>
      <c r="BF814" s="17">
        <v>-1</v>
      </c>
      <c r="BG814" s="22">
        <v>150.23550778678532</v>
      </c>
    </row>
    <row r="815" spans="1:59" x14ac:dyDescent="0.25">
      <c r="A815">
        <v>2374</v>
      </c>
      <c r="B815" t="s">
        <v>813</v>
      </c>
      <c r="C815" s="49">
        <v>0</v>
      </c>
      <c r="D815" s="22">
        <v>1551.0794042968748</v>
      </c>
      <c r="E815" s="17">
        <v>100.60697302035085</v>
      </c>
      <c r="F815" s="17">
        <v>63.252313615683306</v>
      </c>
      <c r="G815" s="17">
        <v>0.80637583778838939</v>
      </c>
      <c r="H815" s="17">
        <v>6.9349555853664384</v>
      </c>
      <c r="I815" s="17">
        <v>83.761888338773119</v>
      </c>
      <c r="J815" s="17">
        <v>14.908904264258265</v>
      </c>
      <c r="K815" s="17">
        <v>-1</v>
      </c>
      <c r="L815" s="17">
        <v>-1</v>
      </c>
      <c r="M815" s="17">
        <v>-1</v>
      </c>
      <c r="N815" s="17">
        <v>0.16666666666666666</v>
      </c>
      <c r="O815" s="17">
        <v>-1</v>
      </c>
      <c r="P815" s="17">
        <v>-1</v>
      </c>
      <c r="Q815" s="17">
        <v>4.9318517901536012</v>
      </c>
      <c r="R815" s="17">
        <v>-1</v>
      </c>
      <c r="S815" s="17">
        <v>1.3491050750309137</v>
      </c>
      <c r="T815" s="17">
        <v>0.14183684376192468</v>
      </c>
      <c r="U815" s="17">
        <v>0.77342097127220111</v>
      </c>
      <c r="V815" s="17">
        <v>0.96752353544970515</v>
      </c>
      <c r="W815" s="17">
        <v>3.2115963125881692</v>
      </c>
      <c r="X815" s="17">
        <v>4.1580594152340442</v>
      </c>
      <c r="Y815" s="17">
        <v>0</v>
      </c>
      <c r="Z815" s="17">
        <v>50.814706534266811</v>
      </c>
      <c r="AA815" s="17">
        <v>1.5328209761038563</v>
      </c>
      <c r="AB815" s="17">
        <v>2.831610605046146</v>
      </c>
      <c r="AC815" s="17">
        <v>38.019950930576208</v>
      </c>
      <c r="AD815" s="17">
        <v>0.9667762140902515</v>
      </c>
      <c r="AE815" s="17">
        <v>9.6677621409025138E-2</v>
      </c>
      <c r="AF815" s="17">
        <v>78.828184450357298</v>
      </c>
      <c r="AG815" s="17">
        <v>57.744470168450519</v>
      </c>
      <c r="AH815" s="17">
        <v>-1</v>
      </c>
      <c r="AI815" s="17">
        <v>-1</v>
      </c>
      <c r="AJ815" s="17">
        <v>-1</v>
      </c>
      <c r="AK815" s="17">
        <v>-1</v>
      </c>
      <c r="AL815" s="17">
        <v>-1</v>
      </c>
      <c r="AM815" s="17">
        <v>-1</v>
      </c>
      <c r="AN815" s="17">
        <v>-1</v>
      </c>
      <c r="AO815" s="17">
        <v>-1</v>
      </c>
      <c r="AP815" s="17">
        <v>-1</v>
      </c>
      <c r="AQ815" s="17">
        <v>-1</v>
      </c>
      <c r="AR815" s="17">
        <v>0.48338810704512575</v>
      </c>
      <c r="AS815" s="17">
        <v>5.8006572845415079</v>
      </c>
      <c r="AT815" s="17">
        <v>11.540854469903962</v>
      </c>
      <c r="AU815" s="17">
        <v>-1</v>
      </c>
      <c r="AV815" s="17">
        <v>-1</v>
      </c>
      <c r="AW815" s="17">
        <v>-1</v>
      </c>
      <c r="AX815" s="17">
        <v>-1</v>
      </c>
      <c r="AY815" s="17">
        <v>9.6677621409025138E-2</v>
      </c>
      <c r="AZ815" s="17">
        <v>-0.47232683416874316</v>
      </c>
      <c r="BA815" s="17">
        <v>0.98514734698925621</v>
      </c>
      <c r="BB815" s="17">
        <v>-0.19537057945735226</v>
      </c>
      <c r="BC815" s="17">
        <v>0.3748577589445316</v>
      </c>
      <c r="BD815" s="17">
        <v>-6.3797969032189918</v>
      </c>
      <c r="BE815" s="17">
        <v>13.431078954501054</v>
      </c>
      <c r="BF815" s="17">
        <v>-1</v>
      </c>
      <c r="BG815" s="22">
        <v>1286.7516986249807</v>
      </c>
    </row>
    <row r="816" spans="1:59" x14ac:dyDescent="0.25">
      <c r="A816">
        <v>2375</v>
      </c>
      <c r="B816" t="s">
        <v>814</v>
      </c>
      <c r="C816" s="49">
        <v>0</v>
      </c>
      <c r="D816" s="22">
        <v>1545.1830566406252</v>
      </c>
      <c r="E816" s="17">
        <v>105.57802120471663</v>
      </c>
      <c r="F816" s="17">
        <v>71.587696620967932</v>
      </c>
      <c r="G816" s="17">
        <v>0.8670238417655538</v>
      </c>
      <c r="H816" s="17">
        <v>7.3943716017585759</v>
      </c>
      <c r="I816" s="17">
        <v>88.200889395449252</v>
      </c>
      <c r="J816" s="17">
        <v>16.104882013950096</v>
      </c>
      <c r="K816" s="17">
        <v>-1</v>
      </c>
      <c r="L816" s="17">
        <v>-1</v>
      </c>
      <c r="M816" s="17">
        <v>-1</v>
      </c>
      <c r="N816" s="17">
        <v>0.16666666666666666</v>
      </c>
      <c r="O816" s="17">
        <v>-1</v>
      </c>
      <c r="P816" s="17">
        <v>-1</v>
      </c>
      <c r="Q816" s="17">
        <v>5.2185312387431066</v>
      </c>
      <c r="R816" s="17">
        <v>-1</v>
      </c>
      <c r="S816" s="17">
        <v>1.4947897651082662</v>
      </c>
      <c r="T816" s="17">
        <v>0.15714911602970047</v>
      </c>
      <c r="U816" s="17">
        <v>0.86182641642925306</v>
      </c>
      <c r="V816" s="17">
        <v>1.0950236816672934</v>
      </c>
      <c r="W816" s="17">
        <v>3.5435878928247866</v>
      </c>
      <c r="X816" s="17">
        <v>4.6519444874015781</v>
      </c>
      <c r="Y816" s="17">
        <v>0</v>
      </c>
      <c r="Z816" s="17">
        <v>53.686067215951041</v>
      </c>
      <c r="AA816" s="17">
        <v>1.692578812926697</v>
      </c>
      <c r="AB816" s="17">
        <v>3.0864959375420056</v>
      </c>
      <c r="AC816" s="17">
        <v>40.950458926375113</v>
      </c>
      <c r="AD816" s="17">
        <v>1.0772830205365664</v>
      </c>
      <c r="AE816" s="17">
        <v>0.10772830205365663</v>
      </c>
      <c r="AF816" s="17">
        <v>83.191447712184541</v>
      </c>
      <c r="AG816" s="17">
        <v>65.354030163611299</v>
      </c>
      <c r="AH816" s="17">
        <v>-1</v>
      </c>
      <c r="AI816" s="17">
        <v>-1</v>
      </c>
      <c r="AJ816" s="17">
        <v>-1</v>
      </c>
      <c r="AK816" s="17">
        <v>-1</v>
      </c>
      <c r="AL816" s="17">
        <v>-1</v>
      </c>
      <c r="AM816" s="17">
        <v>-1</v>
      </c>
      <c r="AN816" s="17">
        <v>-1</v>
      </c>
      <c r="AO816" s="17">
        <v>-1</v>
      </c>
      <c r="AP816" s="17">
        <v>-1</v>
      </c>
      <c r="AQ816" s="17">
        <v>-1</v>
      </c>
      <c r="AR816" s="17">
        <v>0.53864151026828322</v>
      </c>
      <c r="AS816" s="17">
        <v>6.4636981232193982</v>
      </c>
      <c r="AT816" s="17">
        <v>12.40280756018522</v>
      </c>
      <c r="AU816" s="17">
        <v>-1</v>
      </c>
      <c r="AV816" s="17">
        <v>-1</v>
      </c>
      <c r="AW816" s="17">
        <v>-1</v>
      </c>
      <c r="AX816" s="17">
        <v>-1</v>
      </c>
      <c r="AY816" s="17">
        <v>0.10772830205365663</v>
      </c>
      <c r="AZ816" s="17">
        <v>-0.56835972866553264</v>
      </c>
      <c r="BA816" s="17">
        <v>1.0811802414860456</v>
      </c>
      <c r="BB816" s="17">
        <v>-0.23294289364909937</v>
      </c>
      <c r="BC816" s="17">
        <v>0.41243007313627872</v>
      </c>
      <c r="BD816" s="17">
        <v>-7.685134435594243</v>
      </c>
      <c r="BE816" s="17">
        <v>14.736416486876305</v>
      </c>
      <c r="BF816" s="17">
        <v>-1</v>
      </c>
      <c r="BG816" s="22">
        <v>2329.1405650691795</v>
      </c>
    </row>
    <row r="817" spans="1:59" x14ac:dyDescent="0.25">
      <c r="A817">
        <v>2377</v>
      </c>
      <c r="B817" t="s">
        <v>815</v>
      </c>
      <c r="C817" s="49">
        <v>0</v>
      </c>
      <c r="D817" s="22">
        <v>1547.5523925781251</v>
      </c>
      <c r="E817" s="17">
        <v>106.57547440188648</v>
      </c>
      <c r="F817" s="17">
        <v>73.260211977870881</v>
      </c>
      <c r="G817" s="17">
        <v>0.87919301479011769</v>
      </c>
      <c r="H817" s="17">
        <v>7.4865545694921378</v>
      </c>
      <c r="I817" s="17">
        <v>89.091586011536634</v>
      </c>
      <c r="J817" s="17">
        <v>16.344857927667036</v>
      </c>
      <c r="K817" s="17">
        <v>-1</v>
      </c>
      <c r="L817" s="17">
        <v>-1</v>
      </c>
      <c r="M817" s="17">
        <v>-1</v>
      </c>
      <c r="N817" s="17">
        <v>0.16666666666666666</v>
      </c>
      <c r="O817" s="17">
        <v>-1</v>
      </c>
      <c r="P817" s="17">
        <v>-1</v>
      </c>
      <c r="Q817" s="17">
        <v>5.2760541839959441</v>
      </c>
      <c r="R817" s="17">
        <v>-1</v>
      </c>
      <c r="S817" s="17">
        <v>1.5240217609584317</v>
      </c>
      <c r="T817" s="17">
        <v>0.1602215615910739</v>
      </c>
      <c r="U817" s="17">
        <v>0.87956518914854731</v>
      </c>
      <c r="V817" s="17">
        <v>1.1206069035085802</v>
      </c>
      <c r="W817" s="17">
        <v>3.6102028301295497</v>
      </c>
      <c r="X817" s="17">
        <v>4.7510437570118196</v>
      </c>
      <c r="Y817" s="17">
        <v>0</v>
      </c>
      <c r="Z817" s="17">
        <v>54.262212887035318</v>
      </c>
      <c r="AA817" s="17">
        <v>1.7246346207165002</v>
      </c>
      <c r="AB817" s="17">
        <v>3.1376393142264805</v>
      </c>
      <c r="AC817" s="17">
        <v>41.538472653326011</v>
      </c>
      <c r="AD817" s="17">
        <v>1.0994564864356842</v>
      </c>
      <c r="AE817" s="17">
        <v>0.10994564864356841</v>
      </c>
      <c r="AF817" s="17">
        <v>84.066947351132129</v>
      </c>
      <c r="AG817" s="17">
        <v>66.880907326077846</v>
      </c>
      <c r="AH817" s="17">
        <v>-1</v>
      </c>
      <c r="AI817" s="17">
        <v>-1</v>
      </c>
      <c r="AJ817" s="17">
        <v>-1</v>
      </c>
      <c r="AK817" s="17">
        <v>-1</v>
      </c>
      <c r="AL817" s="17">
        <v>-1</v>
      </c>
      <c r="AM817" s="17">
        <v>-1</v>
      </c>
      <c r="AN817" s="17">
        <v>-1</v>
      </c>
      <c r="AO817" s="17">
        <v>-1</v>
      </c>
      <c r="AP817" s="17">
        <v>-1</v>
      </c>
      <c r="AQ817" s="17">
        <v>-1</v>
      </c>
      <c r="AR817" s="17">
        <v>0.54972824321784208</v>
      </c>
      <c r="AS817" s="17">
        <v>6.596738918614105</v>
      </c>
      <c r="AT817" s="17">
        <v>12.575760594198337</v>
      </c>
      <c r="AU817" s="17">
        <v>-1</v>
      </c>
      <c r="AV817" s="17">
        <v>-1</v>
      </c>
      <c r="AW817" s="17">
        <v>-1</v>
      </c>
      <c r="AX817" s="17">
        <v>-1</v>
      </c>
      <c r="AY817" s="17">
        <v>0.10994564864356841</v>
      </c>
      <c r="AZ817" s="17">
        <v>-0.58762896808883092</v>
      </c>
      <c r="BA817" s="17">
        <v>1.1004494809093441</v>
      </c>
      <c r="BB817" s="17">
        <v>-0.24048187205479943</v>
      </c>
      <c r="BC817" s="17">
        <v>0.41996905154197878</v>
      </c>
      <c r="BD817" s="17">
        <v>-7.9470536620359393</v>
      </c>
      <c r="BE817" s="17">
        <v>14.998335713318003</v>
      </c>
      <c r="BF817" s="17">
        <v>-1</v>
      </c>
      <c r="BG817" s="22">
        <v>2812.1618221781746</v>
      </c>
    </row>
    <row r="818" spans="1:59" x14ac:dyDescent="0.25">
      <c r="A818">
        <v>2383</v>
      </c>
      <c r="B818" t="s">
        <v>816</v>
      </c>
      <c r="C818" s="49">
        <v>0</v>
      </c>
      <c r="D818" s="22">
        <v>1602.094462890625</v>
      </c>
      <c r="E818" s="17">
        <v>87.942907626503143</v>
      </c>
      <c r="F818" s="17">
        <v>42.017388596512781</v>
      </c>
      <c r="G818" s="17">
        <v>0.65187114181929673</v>
      </c>
      <c r="H818" s="17">
        <v>5.7645636964144851</v>
      </c>
      <c r="I818" s="17">
        <v>72.453247267478105</v>
      </c>
      <c r="J818" s="17">
        <v>11.862073923864674</v>
      </c>
      <c r="K818" s="17">
        <v>-1</v>
      </c>
      <c r="L818" s="17">
        <v>-1</v>
      </c>
      <c r="M818" s="17">
        <v>-1</v>
      </c>
      <c r="N818" s="17">
        <v>0.16666666666666666</v>
      </c>
      <c r="O818" s="17">
        <v>-1</v>
      </c>
      <c r="P818" s="17">
        <v>-1</v>
      </c>
      <c r="Q818" s="17">
        <v>4.2015174322151871</v>
      </c>
      <c r="R818" s="17">
        <v>-1</v>
      </c>
      <c r="S818" s="17">
        <v>0.97796394471064707</v>
      </c>
      <c r="T818" s="17">
        <v>0.10282784402271711</v>
      </c>
      <c r="U818" s="17">
        <v>0.54820240626970573</v>
      </c>
      <c r="V818" s="17">
        <v>0.64270870172853845</v>
      </c>
      <c r="W818" s="17">
        <v>2.3658263810984059</v>
      </c>
      <c r="X818" s="17">
        <v>2.8998553868269434</v>
      </c>
      <c r="Y818" s="17">
        <v>0</v>
      </c>
      <c r="Z818" s="17">
        <v>43.499730277038807</v>
      </c>
      <c r="AA818" s="17">
        <v>1.1258275981142558</v>
      </c>
      <c r="AB818" s="17">
        <v>2.1822738054528434</v>
      </c>
      <c r="AC818" s="17">
        <v>30.554293081450847</v>
      </c>
      <c r="AD818" s="17">
        <v>0.68525300783713217</v>
      </c>
      <c r="AE818" s="17">
        <v>6.8525300783713217E-2</v>
      </c>
      <c r="AF818" s="17">
        <v>67.712490289085935</v>
      </c>
      <c r="AG818" s="17">
        <v>38.358626011838652</v>
      </c>
      <c r="AH818" s="17">
        <v>-1</v>
      </c>
      <c r="AI818" s="17">
        <v>-1</v>
      </c>
      <c r="AJ818" s="17">
        <v>-1</v>
      </c>
      <c r="AK818" s="17">
        <v>-1</v>
      </c>
      <c r="AL818" s="17">
        <v>-1</v>
      </c>
      <c r="AM818" s="17">
        <v>-1</v>
      </c>
      <c r="AN818" s="17">
        <v>-1</v>
      </c>
      <c r="AO818" s="17">
        <v>-1</v>
      </c>
      <c r="AP818" s="17">
        <v>-1</v>
      </c>
      <c r="AQ818" s="17">
        <v>-1</v>
      </c>
      <c r="AR818" s="17">
        <v>0.34262650391856608</v>
      </c>
      <c r="AS818" s="17">
        <v>4.111518047022793</v>
      </c>
      <c r="AT818" s="17">
        <v>9.3449734611296318</v>
      </c>
      <c r="AU818" s="17">
        <v>-1</v>
      </c>
      <c r="AV818" s="17">
        <v>-1</v>
      </c>
      <c r="AW818" s="17">
        <v>-1</v>
      </c>
      <c r="AX818" s="17">
        <v>-1</v>
      </c>
      <c r="AY818" s="17">
        <v>6.8525300783713217E-2</v>
      </c>
      <c r="AZ818" s="17">
        <v>-0.22767685075222172</v>
      </c>
      <c r="BA818" s="17">
        <v>0.74049736357273477</v>
      </c>
      <c r="BB818" s="17">
        <v>-9.9652689331291691E-2</v>
      </c>
      <c r="BC818" s="17">
        <v>0.27913986881847108</v>
      </c>
      <c r="BD818" s="17">
        <v>-3.0543654734785877</v>
      </c>
      <c r="BE818" s="17">
        <v>10.105647524760645</v>
      </c>
      <c r="BF818" s="17">
        <v>-1</v>
      </c>
      <c r="BG818" s="22">
        <v>3329.0748033875279</v>
      </c>
    </row>
    <row r="819" spans="1:59" x14ac:dyDescent="0.25">
      <c r="A819">
        <v>2386</v>
      </c>
      <c r="B819" t="s">
        <v>817</v>
      </c>
      <c r="C819" s="49">
        <v>0</v>
      </c>
      <c r="D819" s="22">
        <v>1609.0272656249999</v>
      </c>
      <c r="E819" s="17">
        <v>138.76895247609667</v>
      </c>
      <c r="F819" s="17">
        <v>127.2417788564085</v>
      </c>
      <c r="G819" s="17">
        <v>1.271961323177085</v>
      </c>
      <c r="H819" s="17">
        <v>10.461822340417648</v>
      </c>
      <c r="I819" s="17">
        <v>117.83942306508771</v>
      </c>
      <c r="J819" s="17">
        <v>24.090243213418269</v>
      </c>
      <c r="K819" s="17">
        <v>-1</v>
      </c>
      <c r="L819" s="17">
        <v>-1</v>
      </c>
      <c r="M819" s="17">
        <v>-1</v>
      </c>
      <c r="N819" s="17">
        <v>0.16666666666666666</v>
      </c>
      <c r="O819" s="17">
        <v>-1</v>
      </c>
      <c r="P819" s="17">
        <v>-1</v>
      </c>
      <c r="Q819" s="17">
        <v>7.1326462346462041</v>
      </c>
      <c r="R819" s="17">
        <v>-1</v>
      </c>
      <c r="S819" s="17">
        <v>2.4675042422797673</v>
      </c>
      <c r="T819" s="17">
        <v>0.25938682477829222</v>
      </c>
      <c r="U819" s="17">
        <v>1.452096103102553</v>
      </c>
      <c r="V819" s="17">
        <v>1.9463227303283512</v>
      </c>
      <c r="W819" s="17">
        <v>5.7602450873710236</v>
      </c>
      <c r="X819" s="17">
        <v>7.9495398593049282</v>
      </c>
      <c r="Y819" s="17">
        <v>0</v>
      </c>
      <c r="Z819" s="17">
        <v>72.857704968499377</v>
      </c>
      <c r="AA819" s="17">
        <v>2.7592575465442728</v>
      </c>
      <c r="AB819" s="17">
        <v>4.7883264648661426</v>
      </c>
      <c r="AC819" s="17">
        <v>60.517014282788402</v>
      </c>
      <c r="AD819" s="17">
        <v>1.8151201288781913</v>
      </c>
      <c r="AE819" s="17">
        <v>0.18151201288781912</v>
      </c>
      <c r="AF819" s="17">
        <v>112.32429166604413</v>
      </c>
      <c r="AG819" s="17">
        <v>116.16190275659191</v>
      </c>
      <c r="AH819" s="17">
        <v>-1</v>
      </c>
      <c r="AI819" s="17">
        <v>-1</v>
      </c>
      <c r="AJ819" s="17">
        <v>-1</v>
      </c>
      <c r="AK819" s="17">
        <v>-1</v>
      </c>
      <c r="AL819" s="17">
        <v>-1</v>
      </c>
      <c r="AM819" s="17">
        <v>-1</v>
      </c>
      <c r="AN819" s="17">
        <v>-1</v>
      </c>
      <c r="AO819" s="17">
        <v>-1</v>
      </c>
      <c r="AP819" s="17">
        <v>-1</v>
      </c>
      <c r="AQ819" s="17">
        <v>-1</v>
      </c>
      <c r="AR819" s="17">
        <v>0.90756006443909565</v>
      </c>
      <c r="AS819" s="17">
        <v>10.890720773269148</v>
      </c>
      <c r="AT819" s="17">
        <v>18.157937005249892</v>
      </c>
      <c r="AU819" s="17">
        <v>-1</v>
      </c>
      <c r="AV819" s="17">
        <v>-1</v>
      </c>
      <c r="AW819" s="17">
        <v>-1</v>
      </c>
      <c r="AX819" s="17">
        <v>-1</v>
      </c>
      <c r="AY819" s="17">
        <v>0.18151201288781912</v>
      </c>
      <c r="AZ819" s="17">
        <v>-1.209556732359691</v>
      </c>
      <c r="BA819" s="17">
        <v>1.7223772451802042</v>
      </c>
      <c r="BB819" s="17">
        <v>-0.48380751048525183</v>
      </c>
      <c r="BC819" s="17">
        <v>0.66329468997243113</v>
      </c>
      <c r="BD819" s="17">
        <v>-16.400674240515137</v>
      </c>
      <c r="BE819" s="17">
        <v>23.45195629179721</v>
      </c>
      <c r="BF819" s="17">
        <v>-1</v>
      </c>
      <c r="BG819" s="22">
        <v>1373.9327476056676</v>
      </c>
    </row>
    <row r="820" spans="1:59" x14ac:dyDescent="0.25">
      <c r="A820">
        <v>2393</v>
      </c>
      <c r="B820" t="s">
        <v>819</v>
      </c>
      <c r="C820" s="49">
        <v>0</v>
      </c>
      <c r="D820" s="22">
        <v>1582.3490234374999</v>
      </c>
      <c r="E820" s="17">
        <v>97.782281946337179</v>
      </c>
      <c r="F820" s="17">
        <v>58.515911734172164</v>
      </c>
      <c r="G820" s="17">
        <v>0.77191391564693301</v>
      </c>
      <c r="H820" s="17">
        <v>6.6739023280588237</v>
      </c>
      <c r="I820" s="17">
        <v>81.239521586874503</v>
      </c>
      <c r="J820" s="17">
        <v>14.229315664634889</v>
      </c>
      <c r="K820" s="17">
        <v>-1</v>
      </c>
      <c r="L820" s="17">
        <v>-1</v>
      </c>
      <c r="M820" s="17">
        <v>-1</v>
      </c>
      <c r="N820" s="17">
        <v>0.16666666666666666</v>
      </c>
      <c r="O820" s="17">
        <v>-1</v>
      </c>
      <c r="P820" s="17">
        <v>-1</v>
      </c>
      <c r="Q820" s="17">
        <v>4.7689523674361265</v>
      </c>
      <c r="R820" s="17">
        <v>-1</v>
      </c>
      <c r="S820" s="17">
        <v>1.2663228873675192</v>
      </c>
      <c r="T820" s="17">
        <v>0.1331359748116529</v>
      </c>
      <c r="U820" s="17">
        <v>0.72318648096597038</v>
      </c>
      <c r="V820" s="17">
        <v>0.89507432321133962</v>
      </c>
      <c r="W820" s="17">
        <v>3.0229492469066463</v>
      </c>
      <c r="X820" s="17">
        <v>3.8774198593094393</v>
      </c>
      <c r="Y820" s="17">
        <v>0</v>
      </c>
      <c r="Z820" s="17">
        <v>49.183117664672707</v>
      </c>
      <c r="AA820" s="17">
        <v>1.4420420258823585</v>
      </c>
      <c r="AB820" s="17">
        <v>2.6867775040791484</v>
      </c>
      <c r="AC820" s="17">
        <v>36.354752873536071</v>
      </c>
      <c r="AD820" s="17">
        <v>0.90398310120746295</v>
      </c>
      <c r="AE820" s="17">
        <v>9.0398310120746297E-2</v>
      </c>
      <c r="AF820" s="17">
        <v>76.348854069288464</v>
      </c>
      <c r="AG820" s="17">
        <v>53.42050158108016</v>
      </c>
      <c r="AH820" s="17">
        <v>-1</v>
      </c>
      <c r="AI820" s="17">
        <v>-1</v>
      </c>
      <c r="AJ820" s="17">
        <v>-1</v>
      </c>
      <c r="AK820" s="17">
        <v>-1</v>
      </c>
      <c r="AL820" s="17">
        <v>-1</v>
      </c>
      <c r="AM820" s="17">
        <v>-1</v>
      </c>
      <c r="AN820" s="17">
        <v>-1</v>
      </c>
      <c r="AO820" s="17">
        <v>-1</v>
      </c>
      <c r="AP820" s="17">
        <v>-1</v>
      </c>
      <c r="AQ820" s="17">
        <v>-1</v>
      </c>
      <c r="AR820" s="17">
        <v>0.45199155060373147</v>
      </c>
      <c r="AS820" s="17">
        <v>5.4238986072447775</v>
      </c>
      <c r="AT820" s="17">
        <v>11.051068189418212</v>
      </c>
      <c r="AU820" s="17">
        <v>-1</v>
      </c>
      <c r="AV820" s="17">
        <v>-1</v>
      </c>
      <c r="AW820" s="17">
        <v>-1</v>
      </c>
      <c r="AX820" s="17">
        <v>-1</v>
      </c>
      <c r="AY820" s="17">
        <v>9.0398310120746297E-2</v>
      </c>
      <c r="AZ820" s="17">
        <v>-0.41775821004035224</v>
      </c>
      <c r="BA820" s="17">
        <v>0.93057872286086529</v>
      </c>
      <c r="BB820" s="17">
        <v>-0.17402092107720418</v>
      </c>
      <c r="BC820" s="17">
        <v>0.35350810056438359</v>
      </c>
      <c r="BD820" s="17">
        <v>-5.6380669622637321</v>
      </c>
      <c r="BE820" s="17">
        <v>12.689349013545792</v>
      </c>
      <c r="BF820" s="17">
        <v>-1</v>
      </c>
      <c r="BG820" s="22">
        <v>1611.0227428233793</v>
      </c>
    </row>
    <row r="821" spans="1:59" x14ac:dyDescent="0.25">
      <c r="A821">
        <v>2395</v>
      </c>
      <c r="B821" t="s">
        <v>820</v>
      </c>
      <c r="C821" s="49">
        <v>0</v>
      </c>
      <c r="D821" s="22">
        <v>1516.8324218750001</v>
      </c>
      <c r="E821" s="17">
        <v>97.074370301810148</v>
      </c>
      <c r="F821" s="17">
        <v>57.328895541170482</v>
      </c>
      <c r="G821" s="17">
        <v>0.7632772203986784</v>
      </c>
      <c r="H821" s="17">
        <v>6.6084783096980537</v>
      </c>
      <c r="I821" s="17">
        <v>80.607377133322032</v>
      </c>
      <c r="J821" s="17">
        <v>14.059000160901729</v>
      </c>
      <c r="K821" s="17">
        <v>-1</v>
      </c>
      <c r="L821" s="17">
        <v>-1</v>
      </c>
      <c r="M821" s="17">
        <v>-1</v>
      </c>
      <c r="N821" s="17">
        <v>0.16666666666666666</v>
      </c>
      <c r="O821" s="17">
        <v>-1</v>
      </c>
      <c r="P821" s="17">
        <v>-1</v>
      </c>
      <c r="Q821" s="17">
        <v>4.7281272310913671</v>
      </c>
      <c r="R821" s="17">
        <v>-1</v>
      </c>
      <c r="S821" s="17">
        <v>1.2455763798483555</v>
      </c>
      <c r="T821" s="17">
        <v>0.130955401330869</v>
      </c>
      <c r="U821" s="17">
        <v>0.71059693410478708</v>
      </c>
      <c r="V821" s="17">
        <v>0.8769174205141983</v>
      </c>
      <c r="W821" s="17">
        <v>2.9756713496065186</v>
      </c>
      <c r="X821" s="17">
        <v>3.8070872089953531</v>
      </c>
      <c r="Y821" s="17">
        <v>0</v>
      </c>
      <c r="Z821" s="17">
        <v>48.774216043361889</v>
      </c>
      <c r="AA821" s="17">
        <v>1.4192914049274004</v>
      </c>
      <c r="AB821" s="17">
        <v>2.6504800697753641</v>
      </c>
      <c r="AC821" s="17">
        <v>35.937428265593191</v>
      </c>
      <c r="AD821" s="17">
        <v>0.88824616763098374</v>
      </c>
      <c r="AE821" s="17">
        <v>8.8824616763098385E-2</v>
      </c>
      <c r="AF821" s="17">
        <v>75.727495201575422</v>
      </c>
      <c r="AG821" s="17">
        <v>52.336847604994496</v>
      </c>
      <c r="AH821" s="17">
        <v>-1</v>
      </c>
      <c r="AI821" s="17">
        <v>-1</v>
      </c>
      <c r="AJ821" s="17">
        <v>-1</v>
      </c>
      <c r="AK821" s="17">
        <v>-1</v>
      </c>
      <c r="AL821" s="17">
        <v>-1</v>
      </c>
      <c r="AM821" s="17">
        <v>-1</v>
      </c>
      <c r="AN821" s="17">
        <v>-1</v>
      </c>
      <c r="AO821" s="17">
        <v>-1</v>
      </c>
      <c r="AP821" s="17">
        <v>-1</v>
      </c>
      <c r="AQ821" s="17">
        <v>-1</v>
      </c>
      <c r="AR821" s="17">
        <v>0.44412308381549187</v>
      </c>
      <c r="AS821" s="17">
        <v>5.3294770057859031</v>
      </c>
      <c r="AT821" s="17">
        <v>10.928320107521674</v>
      </c>
      <c r="AU821" s="17">
        <v>-1</v>
      </c>
      <c r="AV821" s="17">
        <v>-1</v>
      </c>
      <c r="AW821" s="17">
        <v>-1</v>
      </c>
      <c r="AX821" s="17">
        <v>-1</v>
      </c>
      <c r="AY821" s="17">
        <v>8.8824616763098385E-2</v>
      </c>
      <c r="AZ821" s="17">
        <v>-0.40408246163668088</v>
      </c>
      <c r="BA821" s="17">
        <v>0.91690297445719393</v>
      </c>
      <c r="BB821" s="17">
        <v>-0.16867036366120119</v>
      </c>
      <c r="BC821" s="17">
        <v>0.3481575431483806</v>
      </c>
      <c r="BD821" s="17">
        <v>-5.4521778690715035</v>
      </c>
      <c r="BE821" s="17">
        <v>12.503459920353563</v>
      </c>
      <c r="BF821" s="17">
        <v>-1</v>
      </c>
      <c r="BG821" s="22">
        <v>674.97193126332706</v>
      </c>
    </row>
    <row r="822" spans="1:59" x14ac:dyDescent="0.25">
      <c r="A822">
        <v>2398</v>
      </c>
      <c r="B822" t="s">
        <v>821</v>
      </c>
      <c r="C822" s="49">
        <v>0</v>
      </c>
      <c r="D822" s="22">
        <v>1498.67482421875</v>
      </c>
      <c r="E822" s="17">
        <v>59.535874915525035</v>
      </c>
      <c r="F822" s="17">
        <v>-5.6151204655292908</v>
      </c>
      <c r="G822" s="17">
        <v>0.30529839318788504</v>
      </c>
      <c r="H822" s="17">
        <v>3.13923291675242</v>
      </c>
      <c r="I822" s="17">
        <v>47.086595498208872</v>
      </c>
      <c r="J822" s="17">
        <v>5.0276643995417363</v>
      </c>
      <c r="K822" s="17">
        <v>-1</v>
      </c>
      <c r="L822" s="17">
        <v>-1</v>
      </c>
      <c r="M822" s="17">
        <v>-1</v>
      </c>
      <c r="N822" s="17">
        <v>0.16666666666666666</v>
      </c>
      <c r="O822" s="17">
        <v>-1</v>
      </c>
      <c r="P822" s="17">
        <v>-1</v>
      </c>
      <c r="Q822" s="17">
        <v>2.5632889999783672</v>
      </c>
      <c r="R822" s="17">
        <v>-1</v>
      </c>
      <c r="S822" s="17">
        <v>0.14544943207088484</v>
      </c>
      <c r="T822" s="17">
        <v>1.5325932341769558E-2</v>
      </c>
      <c r="U822" s="17">
        <v>4.3009883633686505E-2</v>
      </c>
      <c r="V822" s="17">
        <v>-8.589031600952933E-2</v>
      </c>
      <c r="W822" s="17">
        <v>0.46866197436189938</v>
      </c>
      <c r="X822" s="17">
        <v>7.7551341444442479E-2</v>
      </c>
      <c r="Y822" s="17">
        <v>0</v>
      </c>
      <c r="Z822" s="17">
        <v>27.091352449168987</v>
      </c>
      <c r="AA822" s="17">
        <v>0.21289215107220982</v>
      </c>
      <c r="AB822" s="17">
        <v>0.72573270803795953</v>
      </c>
      <c r="AC822" s="17">
        <v>13.807918190485475</v>
      </c>
      <c r="AD822" s="17">
        <v>5.3762354542108134E-2</v>
      </c>
      <c r="AE822" s="17">
        <v>5.3762354542108131E-3</v>
      </c>
      <c r="AF822" s="17">
        <v>42.778641811182098</v>
      </c>
      <c r="AG822" s="17">
        <v>-5.1261706913060143</v>
      </c>
      <c r="AH822" s="17">
        <v>-1</v>
      </c>
      <c r="AI822" s="17">
        <v>-1</v>
      </c>
      <c r="AJ822" s="17">
        <v>-1</v>
      </c>
      <c r="AK822" s="17">
        <v>-1</v>
      </c>
      <c r="AL822" s="17">
        <v>-1</v>
      </c>
      <c r="AM822" s="17">
        <v>-1</v>
      </c>
      <c r="AN822" s="17">
        <v>-1</v>
      </c>
      <c r="AO822" s="17">
        <v>-1</v>
      </c>
      <c r="AP822" s="17">
        <v>-1</v>
      </c>
      <c r="AQ822" s="17">
        <v>-1</v>
      </c>
      <c r="AR822" s="17">
        <v>2.6881177271054067E-2</v>
      </c>
      <c r="AS822" s="17">
        <v>0.32257412725264861</v>
      </c>
      <c r="AT822" s="17">
        <v>4.4193463654284431</v>
      </c>
      <c r="AU822" s="17">
        <v>-1</v>
      </c>
      <c r="AV822" s="17">
        <v>-1</v>
      </c>
      <c r="AW822" s="17">
        <v>-1</v>
      </c>
      <c r="AX822" s="17">
        <v>-1</v>
      </c>
      <c r="AY822" s="17">
        <v>5.3762354542108131E-3</v>
      </c>
      <c r="AZ822" s="17">
        <v>0.32110269716685547</v>
      </c>
      <c r="BA822" s="17">
        <v>0.19171781565365742</v>
      </c>
      <c r="BB822" s="17">
        <v>0.11505413278901658</v>
      </c>
      <c r="BC822" s="17">
        <v>6.4433046698162924E-2</v>
      </c>
      <c r="BD822" s="17">
        <v>4.4049800419545884</v>
      </c>
      <c r="BE822" s="17">
        <v>2.6463020093274614</v>
      </c>
      <c r="BF822" s="17">
        <v>-1</v>
      </c>
      <c r="BG822" s="22">
        <v>113.80580438123421</v>
      </c>
    </row>
    <row r="823" spans="1:59" x14ac:dyDescent="0.25">
      <c r="A823">
        <v>2399</v>
      </c>
      <c r="B823" t="s">
        <v>822</v>
      </c>
      <c r="C823" s="49">
        <v>0</v>
      </c>
      <c r="D823" s="22">
        <v>1556.332001953125</v>
      </c>
      <c r="E823" s="17">
        <v>107.37840079092652</v>
      </c>
      <c r="F823" s="17">
        <v>74.606547545236282</v>
      </c>
      <c r="G823" s="17">
        <v>0.88898891316604201</v>
      </c>
      <c r="H823" s="17">
        <v>7.5607596927232974</v>
      </c>
      <c r="I823" s="17">
        <v>89.808575860999639</v>
      </c>
      <c r="J823" s="17">
        <v>16.538032900090844</v>
      </c>
      <c r="K823" s="17">
        <v>-1</v>
      </c>
      <c r="L823" s="17">
        <v>-1</v>
      </c>
      <c r="M823" s="17">
        <v>-1</v>
      </c>
      <c r="N823" s="17">
        <v>0.16666666666666666</v>
      </c>
      <c r="O823" s="17">
        <v>-1</v>
      </c>
      <c r="P823" s="17">
        <v>-1</v>
      </c>
      <c r="Q823" s="17">
        <v>5.3223588034506291</v>
      </c>
      <c r="R823" s="17">
        <v>-1</v>
      </c>
      <c r="S823" s="17">
        <v>1.5475528308261739</v>
      </c>
      <c r="T823" s="17">
        <v>0.16269480808235323</v>
      </c>
      <c r="U823" s="17">
        <v>0.89384448442367137</v>
      </c>
      <c r="V823" s="17">
        <v>1.1412007960253603</v>
      </c>
      <c r="W823" s="17">
        <v>3.6638262895740676</v>
      </c>
      <c r="X823" s="17">
        <v>4.8308163407585294</v>
      </c>
      <c r="Y823" s="17">
        <v>0</v>
      </c>
      <c r="Z823" s="17">
        <v>54.725996615993559</v>
      </c>
      <c r="AA823" s="17">
        <v>1.7504387928515519</v>
      </c>
      <c r="AB823" s="17">
        <v>3.178808530868519</v>
      </c>
      <c r="AC823" s="17">
        <v>42.011809888422626</v>
      </c>
      <c r="AD823" s="17">
        <v>1.1173056055295894</v>
      </c>
      <c r="AE823" s="17">
        <v>0.11173056055295892</v>
      </c>
      <c r="AF823" s="17">
        <v>84.771703991043267</v>
      </c>
      <c r="AG823" s="17">
        <v>68.110007568621043</v>
      </c>
      <c r="AH823" s="17">
        <v>-1</v>
      </c>
      <c r="AI823" s="17">
        <v>-1</v>
      </c>
      <c r="AJ823" s="17">
        <v>-1</v>
      </c>
      <c r="AK823" s="17">
        <v>-1</v>
      </c>
      <c r="AL823" s="17">
        <v>-1</v>
      </c>
      <c r="AM823" s="17">
        <v>-1</v>
      </c>
      <c r="AN823" s="17">
        <v>-1</v>
      </c>
      <c r="AO823" s="17">
        <v>-1</v>
      </c>
      <c r="AP823" s="17">
        <v>-1</v>
      </c>
      <c r="AQ823" s="17">
        <v>-1</v>
      </c>
      <c r="AR823" s="17">
        <v>0.55865280276479468</v>
      </c>
      <c r="AS823" s="17">
        <v>6.7038336331775357</v>
      </c>
      <c r="AT823" s="17">
        <v>12.714983723130796</v>
      </c>
      <c r="AU823" s="17">
        <v>-1</v>
      </c>
      <c r="AV823" s="17">
        <v>-1</v>
      </c>
      <c r="AW823" s="17">
        <v>-1</v>
      </c>
      <c r="AX823" s="17">
        <v>-1</v>
      </c>
      <c r="AY823" s="17">
        <v>0.11173056055295892</v>
      </c>
      <c r="AZ823" s="17">
        <v>-0.6031402531031016</v>
      </c>
      <c r="BA823" s="17">
        <v>1.1159607659236146</v>
      </c>
      <c r="BB823" s="17">
        <v>-0.24655057254672713</v>
      </c>
      <c r="BC823" s="17">
        <v>0.42603775203390643</v>
      </c>
      <c r="BD823" s="17">
        <v>-8.1578924856556316</v>
      </c>
      <c r="BE823" s="17">
        <v>15.209174536937693</v>
      </c>
      <c r="BF823" s="17">
        <v>-1</v>
      </c>
      <c r="BG823" s="22">
        <v>2518.8705533338084</v>
      </c>
    </row>
    <row r="824" spans="1:59" x14ac:dyDescent="0.25">
      <c r="A824">
        <v>2403</v>
      </c>
      <c r="B824" t="s">
        <v>823</v>
      </c>
      <c r="C824" s="49">
        <v>0</v>
      </c>
      <c r="D824" s="22">
        <v>1581.5318164062501</v>
      </c>
      <c r="E824" s="17">
        <v>152.48911636751222</v>
      </c>
      <c r="F824" s="17">
        <v>150.24755483940987</v>
      </c>
      <c r="G824" s="17">
        <v>1.4393506791827095</v>
      </c>
      <c r="H824" s="17">
        <v>11.72981709835733</v>
      </c>
      <c r="I824" s="17">
        <v>130.09112929543747</v>
      </c>
      <c r="J824" s="17">
        <v>27.391158860920036</v>
      </c>
      <c r="K824" s="17">
        <v>-1</v>
      </c>
      <c r="L824" s="17">
        <v>-1</v>
      </c>
      <c r="M824" s="17">
        <v>-1</v>
      </c>
      <c r="N824" s="17">
        <v>0.16666666666666666</v>
      </c>
      <c r="O824" s="17">
        <v>-1</v>
      </c>
      <c r="P824" s="17">
        <v>-1</v>
      </c>
      <c r="Q824" s="17">
        <v>7.9238856016913797</v>
      </c>
      <c r="R824" s="17">
        <v>-1</v>
      </c>
      <c r="S824" s="17">
        <v>2.8695960648088157</v>
      </c>
      <c r="T824" s="17">
        <v>0.30164891463785054</v>
      </c>
      <c r="U824" s="17">
        <v>1.6960963926718746</v>
      </c>
      <c r="V824" s="17">
        <v>2.2982249524364513</v>
      </c>
      <c r="W824" s="17">
        <v>6.6765465840537708</v>
      </c>
      <c r="X824" s="17">
        <v>9.3126697028203491</v>
      </c>
      <c r="Y824" s="17">
        <v>0</v>
      </c>
      <c r="Z824" s="17">
        <v>80.782701404457356</v>
      </c>
      <c r="AA824" s="17">
        <v>3.2001914548175918</v>
      </c>
      <c r="AB824" s="17">
        <v>5.4918136180101431</v>
      </c>
      <c r="AC824" s="17">
        <v>68.605258149327042</v>
      </c>
      <c r="AD824" s="17">
        <v>2.1201204908398434</v>
      </c>
      <c r="AE824" s="17">
        <v>0.21201204908398433</v>
      </c>
      <c r="AF824" s="17">
        <v>124.36696050235511</v>
      </c>
      <c r="AG824" s="17">
        <v>137.16439687916403</v>
      </c>
      <c r="AH824" s="17">
        <v>-1</v>
      </c>
      <c r="AI824" s="17">
        <v>-1</v>
      </c>
      <c r="AJ824" s="17">
        <v>-1</v>
      </c>
      <c r="AK824" s="17">
        <v>-1</v>
      </c>
      <c r="AL824" s="17">
        <v>-1</v>
      </c>
      <c r="AM824" s="17">
        <v>-1</v>
      </c>
      <c r="AN824" s="17">
        <v>-1</v>
      </c>
      <c r="AO824" s="17">
        <v>-1</v>
      </c>
      <c r="AP824" s="17">
        <v>-1</v>
      </c>
      <c r="AQ824" s="17">
        <v>-1</v>
      </c>
      <c r="AR824" s="17">
        <v>1.0600602454199217</v>
      </c>
      <c r="AS824" s="17">
        <v>12.720722945039057</v>
      </c>
      <c r="AT824" s="17">
        <v>20.536939828550778</v>
      </c>
      <c r="AU824" s="17">
        <v>-1</v>
      </c>
      <c r="AV824" s="17">
        <v>-1</v>
      </c>
      <c r="AW824" s="17">
        <v>-1</v>
      </c>
      <c r="AX824" s="17">
        <v>-1</v>
      </c>
      <c r="AY824" s="17">
        <v>0.21201204908398433</v>
      </c>
      <c r="AZ824" s="17">
        <v>-1.4746088908977739</v>
      </c>
      <c r="BA824" s="17">
        <v>1.9874294037182871</v>
      </c>
      <c r="BB824" s="17">
        <v>-0.58750763355221358</v>
      </c>
      <c r="BC824" s="17">
        <v>0.76699481303939265</v>
      </c>
      <c r="BD824" s="17">
        <v>-20.003424448032849</v>
      </c>
      <c r="BE824" s="17">
        <v>27.054706499314925</v>
      </c>
      <c r="BF824" s="17">
        <v>-1</v>
      </c>
      <c r="BG824" s="22">
        <v>2415.4986507262429</v>
      </c>
    </row>
    <row r="825" spans="1:59" x14ac:dyDescent="0.25">
      <c r="A825">
        <v>2404</v>
      </c>
      <c r="B825" t="s">
        <v>824</v>
      </c>
      <c r="C825" s="49">
        <v>0</v>
      </c>
      <c r="D825" s="22">
        <v>1444.002890625</v>
      </c>
      <c r="E825" s="17">
        <v>21.799412983115246</v>
      </c>
      <c r="F825" s="17">
        <v>-68.891083965591179</v>
      </c>
      <c r="G825" s="17">
        <v>-0.15509567431659027</v>
      </c>
      <c r="H825" s="17">
        <v>-0.34830821556776792</v>
      </c>
      <c r="I825" s="17">
        <v>13.389035510755903</v>
      </c>
      <c r="J825" s="17">
        <v>-4.0512998650166532</v>
      </c>
      <c r="K825" s="17">
        <v>-1</v>
      </c>
      <c r="L825" s="17">
        <v>-1</v>
      </c>
      <c r="M825" s="17">
        <v>-1</v>
      </c>
      <c r="N825" s="17">
        <v>0.16666666666666666</v>
      </c>
      <c r="O825" s="17">
        <v>-1</v>
      </c>
      <c r="P825" s="17">
        <v>-1</v>
      </c>
      <c r="Q825" s="17">
        <v>0.38703407399995005</v>
      </c>
      <c r="R825" s="17">
        <v>-1</v>
      </c>
      <c r="S825" s="17">
        <v>-0.96047924883171665</v>
      </c>
      <c r="T825" s="17">
        <v>-0.10091333110953325</v>
      </c>
      <c r="U825" s="17">
        <v>-0.62809781680644849</v>
      </c>
      <c r="V825" s="17">
        <v>-1.0537756061277828</v>
      </c>
      <c r="W825" s="17">
        <v>-2.051568601732999</v>
      </c>
      <c r="X825" s="17">
        <v>-3.6716529578523214</v>
      </c>
      <c r="Y825" s="17">
        <v>0</v>
      </c>
      <c r="Z825" s="17">
        <v>5.2941400625787409</v>
      </c>
      <c r="AA825" s="17">
        <v>-0.999869283554359</v>
      </c>
      <c r="AB825" s="17">
        <v>-1.2091651827348988</v>
      </c>
      <c r="AC825" s="17">
        <v>-8.4382961539841101</v>
      </c>
      <c r="AD825" s="17">
        <v>-0.78512227100806076</v>
      </c>
      <c r="AE825" s="17">
        <v>-7.8512227100806062E-2</v>
      </c>
      <c r="AF825" s="17">
        <v>9.65602624312708</v>
      </c>
      <c r="AG825" s="17">
        <v>-62.892231375026611</v>
      </c>
      <c r="AH825" s="17">
        <v>-1</v>
      </c>
      <c r="AI825" s="17">
        <v>-1</v>
      </c>
      <c r="AJ825" s="17">
        <v>-1</v>
      </c>
      <c r="AK825" s="17">
        <v>-1</v>
      </c>
      <c r="AL825" s="17">
        <v>-1</v>
      </c>
      <c r="AM825" s="17">
        <v>-1</v>
      </c>
      <c r="AN825" s="17">
        <v>-1</v>
      </c>
      <c r="AO825" s="17">
        <v>-1</v>
      </c>
      <c r="AP825" s="17">
        <v>-1</v>
      </c>
      <c r="AQ825" s="17">
        <v>-1</v>
      </c>
      <c r="AR825" s="17">
        <v>-0.39256113550403038</v>
      </c>
      <c r="AS825" s="17">
        <v>-4.7107336260483637</v>
      </c>
      <c r="AT825" s="17">
        <v>-2.1239537138628721</v>
      </c>
      <c r="AU825" s="17">
        <v>-1</v>
      </c>
      <c r="AV825" s="17">
        <v>-1</v>
      </c>
      <c r="AW825" s="17">
        <v>-1</v>
      </c>
      <c r="AX825" s="17">
        <v>-1</v>
      </c>
      <c r="AY825" s="17">
        <v>-7.8512227100806062E-2</v>
      </c>
      <c r="AZ825" s="17">
        <v>1.050112260750389</v>
      </c>
      <c r="BA825" s="17">
        <v>-0.53729174792987622</v>
      </c>
      <c r="BB825" s="17">
        <v>0.40027490547607408</v>
      </c>
      <c r="BC825" s="17">
        <v>-0.22078772598889435</v>
      </c>
      <c r="BD825" s="17">
        <v>14.314121589676049</v>
      </c>
      <c r="BE825" s="17">
        <v>-7.2628395383940081</v>
      </c>
      <c r="BF825" s="17">
        <v>-1</v>
      </c>
      <c r="BG825" s="22">
        <v>-14.473522977775474</v>
      </c>
    </row>
    <row r="826" spans="1:59" x14ac:dyDescent="0.25">
      <c r="A826">
        <v>2405</v>
      </c>
      <c r="B826" t="s">
        <v>825</v>
      </c>
      <c r="C826" s="49">
        <v>0</v>
      </c>
      <c r="D826" s="22">
        <v>1513.3903027343749</v>
      </c>
      <c r="E826" s="17">
        <v>78.602499684956157</v>
      </c>
      <c r="F826" s="17">
        <v>26.35552519650448</v>
      </c>
      <c r="G826" s="17">
        <v>0.53791587987496869</v>
      </c>
      <c r="H826" s="17">
        <v>4.901338708678729</v>
      </c>
      <c r="I826" s="17">
        <v>64.11253537240664</v>
      </c>
      <c r="J826" s="17">
        <v>9.614877828226696</v>
      </c>
      <c r="K826" s="17">
        <v>-1</v>
      </c>
      <c r="L826" s="17">
        <v>-1</v>
      </c>
      <c r="M826" s="17">
        <v>-1</v>
      </c>
      <c r="N826" s="17">
        <v>0.16666666666666666</v>
      </c>
      <c r="O826" s="17">
        <v>-1</v>
      </c>
      <c r="P826" s="17">
        <v>-1</v>
      </c>
      <c r="Q826" s="17">
        <v>3.6628577976726677</v>
      </c>
      <c r="R826" s="17">
        <v>-1</v>
      </c>
      <c r="S826" s="17">
        <v>0.704228027114845</v>
      </c>
      <c r="T826" s="17">
        <v>7.4056674605595521E-2</v>
      </c>
      <c r="U826" s="17">
        <v>0.38209198219095103</v>
      </c>
      <c r="V826" s="17">
        <v>0.40314084116653115</v>
      </c>
      <c r="W826" s="17">
        <v>1.7420269976360911</v>
      </c>
      <c r="X826" s="17">
        <v>1.9718643718145477</v>
      </c>
      <c r="Y826" s="17">
        <v>0</v>
      </c>
      <c r="Z826" s="17">
        <v>38.104554225718601</v>
      </c>
      <c r="AA826" s="17">
        <v>0.82564878019865273</v>
      </c>
      <c r="AB826" s="17">
        <v>1.7033540896239558</v>
      </c>
      <c r="AC826" s="17">
        <v>25.047981506597509</v>
      </c>
      <c r="AD826" s="17">
        <v>0.47761497773868877</v>
      </c>
      <c r="AE826" s="17">
        <v>4.7761497773868879E-2</v>
      </c>
      <c r="AF826" s="17">
        <v>59.514086791407721</v>
      </c>
      <c r="AG826" s="17">
        <v>24.060556072782926</v>
      </c>
      <c r="AH826" s="17">
        <v>-1</v>
      </c>
      <c r="AI826" s="17">
        <v>-1</v>
      </c>
      <c r="AJ826" s="17">
        <v>-1</v>
      </c>
      <c r="AK826" s="17">
        <v>-1</v>
      </c>
      <c r="AL826" s="17">
        <v>-1</v>
      </c>
      <c r="AM826" s="17">
        <v>-1</v>
      </c>
      <c r="AN826" s="17">
        <v>-1</v>
      </c>
      <c r="AO826" s="17">
        <v>-1</v>
      </c>
      <c r="AP826" s="17">
        <v>-1</v>
      </c>
      <c r="AQ826" s="17">
        <v>-1</v>
      </c>
      <c r="AR826" s="17">
        <v>0.23880748886934439</v>
      </c>
      <c r="AS826" s="17">
        <v>2.8656898664321324</v>
      </c>
      <c r="AT826" s="17">
        <v>7.7253968263617727</v>
      </c>
      <c r="AU826" s="17">
        <v>-1</v>
      </c>
      <c r="AV826" s="17">
        <v>-1</v>
      </c>
      <c r="AW826" s="17">
        <v>-1</v>
      </c>
      <c r="AX826" s="17">
        <v>-1</v>
      </c>
      <c r="AY826" s="17">
        <v>4.7761497773868879E-2</v>
      </c>
      <c r="AZ826" s="17">
        <v>-4.7234743345452634E-2</v>
      </c>
      <c r="BA826" s="17">
        <v>0.56005525616596552</v>
      </c>
      <c r="BB826" s="17">
        <v>-2.9055759097820891E-2</v>
      </c>
      <c r="BC826" s="17">
        <v>0.20854293858500031</v>
      </c>
      <c r="BD826" s="17">
        <v>-0.60168656118342234</v>
      </c>
      <c r="BE826" s="17">
        <v>7.6529686124654779</v>
      </c>
      <c r="BF826" s="17">
        <v>-1</v>
      </c>
      <c r="BG826" s="22">
        <v>1935.2723757491792</v>
      </c>
    </row>
    <row r="827" spans="1:59" x14ac:dyDescent="0.25">
      <c r="A827">
        <v>2408</v>
      </c>
      <c r="B827" t="s">
        <v>826</v>
      </c>
      <c r="C827" s="49">
        <v>0</v>
      </c>
      <c r="D827" s="22">
        <v>1451.206005859375</v>
      </c>
      <c r="E827" s="17">
        <v>-0.79674911466780429</v>
      </c>
      <c r="F827" s="17">
        <v>-106.78000769939862</v>
      </c>
      <c r="G827" s="17">
        <v>-0.4307743798831582</v>
      </c>
      <c r="H827" s="17">
        <v>-2.4366079848927633</v>
      </c>
      <c r="I827" s="17">
        <v>-6.7886782648511286</v>
      </c>
      <c r="J827" s="17">
        <v>-9.4876798989845206</v>
      </c>
      <c r="K827" s="17">
        <v>-1</v>
      </c>
      <c r="L827" s="17">
        <v>-1</v>
      </c>
      <c r="M827" s="17">
        <v>-1</v>
      </c>
      <c r="N827" s="17">
        <v>0.16666666666666666</v>
      </c>
      <c r="O827" s="17">
        <v>-1</v>
      </c>
      <c r="P827" s="17">
        <v>-1</v>
      </c>
      <c r="Q827" s="17">
        <v>-0.91608250225950671</v>
      </c>
      <c r="R827" s="17">
        <v>-1</v>
      </c>
      <c r="S827" s="17">
        <v>-1.622696702789695</v>
      </c>
      <c r="T827" s="17">
        <v>-0.17051607351227918</v>
      </c>
      <c r="U827" s="17">
        <v>-1.0299494374320639</v>
      </c>
      <c r="V827" s="17">
        <v>-1.6333342554453663</v>
      </c>
      <c r="W827" s="17">
        <v>-3.5606538658266196</v>
      </c>
      <c r="X827" s="17">
        <v>-5.9166336408944531</v>
      </c>
      <c r="Y827" s="17">
        <v>0</v>
      </c>
      <c r="Z827" s="17">
        <v>-7.7577815841665192</v>
      </c>
      <c r="AA827" s="17">
        <v>-1.7260569694016719</v>
      </c>
      <c r="AB827" s="17">
        <v>-2.3677599248936021</v>
      </c>
      <c r="AC827" s="17">
        <v>-21.75907504125805</v>
      </c>
      <c r="AD827" s="17">
        <v>-1.2874367967900802</v>
      </c>
      <c r="AE827" s="17">
        <v>-0.12874367967900799</v>
      </c>
      <c r="AF827" s="17">
        <v>-10.17741738544813</v>
      </c>
      <c r="AG827" s="17">
        <v>-97.481888277617145</v>
      </c>
      <c r="AH827" s="17">
        <v>-1</v>
      </c>
      <c r="AI827" s="17">
        <v>-1</v>
      </c>
      <c r="AJ827" s="17">
        <v>-1</v>
      </c>
      <c r="AK827" s="17">
        <v>-1</v>
      </c>
      <c r="AL827" s="17">
        <v>-1</v>
      </c>
      <c r="AM827" s="17">
        <v>-1</v>
      </c>
      <c r="AN827" s="17">
        <v>-1</v>
      </c>
      <c r="AO827" s="17">
        <v>-1</v>
      </c>
      <c r="AP827" s="17">
        <v>-1</v>
      </c>
      <c r="AQ827" s="17">
        <v>-1</v>
      </c>
      <c r="AR827" s="17">
        <v>-0.64371839839504008</v>
      </c>
      <c r="AS827" s="17">
        <v>-7.7246207807404792</v>
      </c>
      <c r="AT827" s="17">
        <v>-6.0420070149626248</v>
      </c>
      <c r="AU827" s="17">
        <v>-1</v>
      </c>
      <c r="AV827" s="17">
        <v>-1</v>
      </c>
      <c r="AW827" s="17">
        <v>-1</v>
      </c>
      <c r="AX827" s="17">
        <v>-1</v>
      </c>
      <c r="AY827" s="17">
        <v>-0.12874367967900799</v>
      </c>
      <c r="AZ827" s="17">
        <v>1.4866348552393014</v>
      </c>
      <c r="BA827" s="17">
        <v>-0.97381434241878906</v>
      </c>
      <c r="BB827" s="17">
        <v>0.57106184424196071</v>
      </c>
      <c r="BC827" s="17">
        <v>-0.39157466475478098</v>
      </c>
      <c r="BD827" s="17">
        <v>20.24760229232475</v>
      </c>
      <c r="BE827" s="17">
        <v>-13.19632024104272</v>
      </c>
      <c r="BF827" s="17">
        <v>-1</v>
      </c>
      <c r="BG827" s="22">
        <v>685.4528106813658</v>
      </c>
    </row>
    <row r="828" spans="1:59" x14ac:dyDescent="0.25">
      <c r="A828">
        <v>2410</v>
      </c>
      <c r="B828" t="s">
        <v>827</v>
      </c>
      <c r="C828" s="49">
        <v>0</v>
      </c>
      <c r="D828" s="22">
        <v>1620.987109375</v>
      </c>
      <c r="E828" s="17">
        <v>121.22025562337015</v>
      </c>
      <c r="F828" s="17">
        <v>97.816373170108463</v>
      </c>
      <c r="G828" s="17">
        <v>1.0578629284229422</v>
      </c>
      <c r="H828" s="17">
        <v>8.8400009253066898</v>
      </c>
      <c r="I828" s="17">
        <v>102.16894855278312</v>
      </c>
      <c r="J828" s="17">
        <v>19.868226006271517</v>
      </c>
      <c r="K828" s="17">
        <v>-1</v>
      </c>
      <c r="L828" s="17">
        <v>-1</v>
      </c>
      <c r="M828" s="17">
        <v>-1</v>
      </c>
      <c r="N828" s="17">
        <v>0.16666666666666666</v>
      </c>
      <c r="O828" s="17">
        <v>-1</v>
      </c>
      <c r="P828" s="17">
        <v>-1</v>
      </c>
      <c r="Q828" s="17">
        <v>6.1206160650279857</v>
      </c>
      <c r="R828" s="17">
        <v>-1</v>
      </c>
      <c r="S828" s="17">
        <v>1.9532110052334144</v>
      </c>
      <c r="T828" s="17">
        <v>0.20533174138587656</v>
      </c>
      <c r="U828" s="17">
        <v>1.1400089336257646</v>
      </c>
      <c r="V828" s="17">
        <v>1.4962242135431594</v>
      </c>
      <c r="W828" s="17">
        <v>4.5882549188682944</v>
      </c>
      <c r="X828" s="17">
        <v>6.2060364591944008</v>
      </c>
      <c r="Y828" s="17">
        <v>0</v>
      </c>
      <c r="Z828" s="17">
        <v>62.721283777453664</v>
      </c>
      <c r="AA828" s="17">
        <v>2.1952835627336409</v>
      </c>
      <c r="AB828" s="17">
        <v>3.8885352606199688</v>
      </c>
      <c r="AC828" s="17">
        <v>50.171792402923003</v>
      </c>
      <c r="AD828" s="17">
        <v>1.4250111670322059</v>
      </c>
      <c r="AE828" s="17">
        <v>0.14250111670322058</v>
      </c>
      <c r="AF828" s="17">
        <v>96.921185232423056</v>
      </c>
      <c r="AG828" s="17">
        <v>89.298783232284052</v>
      </c>
      <c r="AH828" s="17">
        <v>-1</v>
      </c>
      <c r="AI828" s="17">
        <v>-1</v>
      </c>
      <c r="AJ828" s="17">
        <v>-1</v>
      </c>
      <c r="AK828" s="17">
        <v>-1</v>
      </c>
      <c r="AL828" s="17">
        <v>-1</v>
      </c>
      <c r="AM828" s="17">
        <v>-1</v>
      </c>
      <c r="AN828" s="17">
        <v>-1</v>
      </c>
      <c r="AO828" s="17">
        <v>-1</v>
      </c>
      <c r="AP828" s="17">
        <v>-1</v>
      </c>
      <c r="AQ828" s="17">
        <v>-1</v>
      </c>
      <c r="AR828" s="17">
        <v>0.71250558351610294</v>
      </c>
      <c r="AS828" s="17">
        <v>8.5500670021932343</v>
      </c>
      <c r="AT828" s="17">
        <v>15.115087102851204</v>
      </c>
      <c r="AU828" s="17">
        <v>-1</v>
      </c>
      <c r="AV828" s="17">
        <v>-1</v>
      </c>
      <c r="AW828" s="17">
        <v>-1</v>
      </c>
      <c r="AX828" s="17">
        <v>-1</v>
      </c>
      <c r="AY828" s="17">
        <v>0.14250111670322058</v>
      </c>
      <c r="AZ828" s="17">
        <v>-0.87054329074505588</v>
      </c>
      <c r="BA828" s="17">
        <v>1.3833638035655689</v>
      </c>
      <c r="BB828" s="17">
        <v>-0.35117046345761677</v>
      </c>
      <c r="BC828" s="17">
        <v>0.530657642944796</v>
      </c>
      <c r="BD828" s="17">
        <v>-11.792597272324999</v>
      </c>
      <c r="BE828" s="17">
        <v>18.843879323607066</v>
      </c>
      <c r="BF828" s="17">
        <v>-1</v>
      </c>
      <c r="BG828" s="22">
        <v>1789.7670874185458</v>
      </c>
    </row>
    <row r="829" spans="1:59" x14ac:dyDescent="0.25">
      <c r="A829">
        <v>2411</v>
      </c>
      <c r="B829" t="s">
        <v>828</v>
      </c>
      <c r="C829" s="49">
        <v>0</v>
      </c>
      <c r="D829" s="22">
        <v>1497.4312890625001</v>
      </c>
      <c r="E829" s="17">
        <v>73.64410516611521</v>
      </c>
      <c r="F829" s="17">
        <v>18.041359677886366</v>
      </c>
      <c r="G829" s="17">
        <v>0.47742225371282726</v>
      </c>
      <c r="H829" s="17">
        <v>4.4430921230369229</v>
      </c>
      <c r="I829" s="17">
        <v>59.684833670022087</v>
      </c>
      <c r="J829" s="17">
        <v>8.4219444067848617</v>
      </c>
      <c r="K829" s="17">
        <v>-1</v>
      </c>
      <c r="L829" s="17">
        <v>-1</v>
      </c>
      <c r="M829" s="17">
        <v>-1</v>
      </c>
      <c r="N829" s="17">
        <v>0.16666666666666666</v>
      </c>
      <c r="O829" s="17">
        <v>-1</v>
      </c>
      <c r="P829" s="17">
        <v>-1</v>
      </c>
      <c r="Q829" s="17">
        <v>3.3769080836825385</v>
      </c>
      <c r="R829" s="17">
        <v>-1</v>
      </c>
      <c r="S829" s="17">
        <v>0.55891417338265759</v>
      </c>
      <c r="T829" s="17">
        <v>5.8783379302941724E-2</v>
      </c>
      <c r="U829" s="17">
        <v>0.29391157064695289</v>
      </c>
      <c r="V829" s="17">
        <v>0.27596524304117032</v>
      </c>
      <c r="W829" s="17">
        <v>1.4108804927754459</v>
      </c>
      <c r="X829" s="17">
        <v>1.4792364704245129</v>
      </c>
      <c r="Y829" s="17">
        <v>0</v>
      </c>
      <c r="Z829" s="17">
        <v>35.240502513153103</v>
      </c>
      <c r="AA829" s="17">
        <v>0.66629760252638881</v>
      </c>
      <c r="AB829" s="17">
        <v>1.4491175606852083</v>
      </c>
      <c r="AC829" s="17">
        <v>22.12493303776786</v>
      </c>
      <c r="AD829" s="17">
        <v>0.3673894633086911</v>
      </c>
      <c r="AE829" s="17">
        <v>3.6738946330869111E-2</v>
      </c>
      <c r="AF829" s="17">
        <v>55.161930095412131</v>
      </c>
      <c r="AG829" s="17">
        <v>16.470366001911518</v>
      </c>
      <c r="AH829" s="17">
        <v>-1</v>
      </c>
      <c r="AI829" s="17">
        <v>-1</v>
      </c>
      <c r="AJ829" s="17">
        <v>-1</v>
      </c>
      <c r="AK829" s="17">
        <v>-1</v>
      </c>
      <c r="AL829" s="17">
        <v>-1</v>
      </c>
      <c r="AM829" s="17">
        <v>-1</v>
      </c>
      <c r="AN829" s="17">
        <v>-1</v>
      </c>
      <c r="AO829" s="17">
        <v>-1</v>
      </c>
      <c r="AP829" s="17">
        <v>-1</v>
      </c>
      <c r="AQ829" s="17">
        <v>-1</v>
      </c>
      <c r="AR829" s="17">
        <v>0.18369473165434555</v>
      </c>
      <c r="AS829" s="17">
        <v>2.204336779852146</v>
      </c>
      <c r="AT829" s="17">
        <v>6.8656378138077905</v>
      </c>
      <c r="AU829" s="17">
        <v>-1</v>
      </c>
      <c r="AV829" s="17">
        <v>-1</v>
      </c>
      <c r="AW829" s="17">
        <v>-1</v>
      </c>
      <c r="AX829" s="17">
        <v>-1</v>
      </c>
      <c r="AY829" s="17">
        <v>3.6738946330869111E-2</v>
      </c>
      <c r="AZ829" s="17">
        <v>4.8553702077162308E-2</v>
      </c>
      <c r="BA829" s="17">
        <v>0.46426681074335063</v>
      </c>
      <c r="BB829" s="17">
        <v>8.4209158083783375E-3</v>
      </c>
      <c r="BC829" s="17">
        <v>0.17106626367880112</v>
      </c>
      <c r="BD829" s="17">
        <v>0.70032827064274672</v>
      </c>
      <c r="BE829" s="17">
        <v>6.3509537806393075</v>
      </c>
      <c r="BF829" s="17">
        <v>-1</v>
      </c>
      <c r="BG829" s="22">
        <v>125.03148548278396</v>
      </c>
    </row>
    <row r="830" spans="1:59" x14ac:dyDescent="0.25">
      <c r="A830">
        <v>2412</v>
      </c>
      <c r="B830" t="s">
        <v>829</v>
      </c>
      <c r="C830" s="49">
        <v>0</v>
      </c>
      <c r="D830" s="22">
        <v>1539.2186035156251</v>
      </c>
      <c r="E830" s="17">
        <v>95.765754104467035</v>
      </c>
      <c r="F830" s="17">
        <v>55.134626484177716</v>
      </c>
      <c r="G830" s="17">
        <v>0.74731178264841602</v>
      </c>
      <c r="H830" s="17">
        <v>6.4875381743237073</v>
      </c>
      <c r="I830" s="17">
        <v>79.438821032606896</v>
      </c>
      <c r="J830" s="17">
        <v>13.744161962424606</v>
      </c>
      <c r="K830" s="17">
        <v>-1</v>
      </c>
      <c r="L830" s="17">
        <v>-1</v>
      </c>
      <c r="M830" s="17">
        <v>-1</v>
      </c>
      <c r="N830" s="17">
        <v>0.16666666666666666</v>
      </c>
      <c r="O830" s="17">
        <v>-1</v>
      </c>
      <c r="P830" s="17">
        <v>-1</v>
      </c>
      <c r="Q830" s="17">
        <v>4.6526595719667796</v>
      </c>
      <c r="R830" s="17">
        <v>-1</v>
      </c>
      <c r="S830" s="17">
        <v>1.2072252438163764</v>
      </c>
      <c r="T830" s="17">
        <v>0.12692448335048021</v>
      </c>
      <c r="U830" s="17">
        <v>0.68732441829419932</v>
      </c>
      <c r="V830" s="17">
        <v>0.84335332088855008</v>
      </c>
      <c r="W830" s="17">
        <v>2.8882753833703552</v>
      </c>
      <c r="X830" s="17">
        <v>3.6770731795403435</v>
      </c>
      <c r="Y830" s="17">
        <v>0</v>
      </c>
      <c r="Z830" s="17">
        <v>48.018337412315084</v>
      </c>
      <c r="AA830" s="17">
        <v>1.377235547658429</v>
      </c>
      <c r="AB830" s="17">
        <v>2.583382133445097</v>
      </c>
      <c r="AC830" s="17">
        <v>35.16597924970818</v>
      </c>
      <c r="AD830" s="17">
        <v>0.8591555228677491</v>
      </c>
      <c r="AE830" s="17">
        <v>8.5915552286774916E-2</v>
      </c>
      <c r="AF830" s="17">
        <v>74.578876888911097</v>
      </c>
      <c r="AG830" s="17">
        <v>50.333649668663888</v>
      </c>
      <c r="AH830" s="17">
        <v>-1</v>
      </c>
      <c r="AI830" s="17">
        <v>-1</v>
      </c>
      <c r="AJ830" s="17">
        <v>-1</v>
      </c>
      <c r="AK830" s="17">
        <v>-1</v>
      </c>
      <c r="AL830" s="17">
        <v>-1</v>
      </c>
      <c r="AM830" s="17">
        <v>-1</v>
      </c>
      <c r="AN830" s="17">
        <v>-1</v>
      </c>
      <c r="AO830" s="17">
        <v>-1</v>
      </c>
      <c r="AP830" s="17">
        <v>-1</v>
      </c>
      <c r="AQ830" s="17">
        <v>-1</v>
      </c>
      <c r="AR830" s="17">
        <v>0.42957776143387455</v>
      </c>
      <c r="AS830" s="17">
        <v>5.1549331372064948</v>
      </c>
      <c r="AT830" s="17">
        <v>10.701413078368443</v>
      </c>
      <c r="AU830" s="17">
        <v>-1</v>
      </c>
      <c r="AV830" s="17">
        <v>-1</v>
      </c>
      <c r="AW830" s="17">
        <v>-1</v>
      </c>
      <c r="AX830" s="17">
        <v>-1</v>
      </c>
      <c r="AY830" s="17">
        <v>8.5915552286774916E-2</v>
      </c>
      <c r="AZ830" s="17">
        <v>-0.3788020385638407</v>
      </c>
      <c r="BA830" s="17">
        <v>0.89162255138435387</v>
      </c>
      <c r="BB830" s="17">
        <v>-0.15877954444170145</v>
      </c>
      <c r="BC830" s="17">
        <v>0.33826672392888085</v>
      </c>
      <c r="BD830" s="17">
        <v>-5.1085509770131097</v>
      </c>
      <c r="BE830" s="17">
        <v>12.15983302829517</v>
      </c>
      <c r="BF830" s="17">
        <v>-1</v>
      </c>
      <c r="BG830" s="22">
        <v>772.76950831176248</v>
      </c>
    </row>
    <row r="831" spans="1:59" x14ac:dyDescent="0.25">
      <c r="A831">
        <v>2415</v>
      </c>
      <c r="B831" t="s">
        <v>830</v>
      </c>
      <c r="C831" s="49">
        <v>0</v>
      </c>
      <c r="D831" s="22">
        <v>1646.7478906249999</v>
      </c>
      <c r="E831" s="17">
        <v>119.44508093720198</v>
      </c>
      <c r="F831" s="17">
        <v>94.839785464313522</v>
      </c>
      <c r="G831" s="17">
        <v>1.0362053629691437</v>
      </c>
      <c r="H831" s="17">
        <v>8.6759422293390109</v>
      </c>
      <c r="I831" s="17">
        <v>100.58376932791296</v>
      </c>
      <c r="J831" s="17">
        <v>19.441139132893291</v>
      </c>
      <c r="K831" s="17">
        <v>-1</v>
      </c>
      <c r="L831" s="17">
        <v>-1</v>
      </c>
      <c r="M831" s="17">
        <v>-1</v>
      </c>
      <c r="N831" s="17">
        <v>0.16666666666666666</v>
      </c>
      <c r="O831" s="17">
        <v>-1</v>
      </c>
      <c r="P831" s="17">
        <v>-1</v>
      </c>
      <c r="Q831" s="17">
        <v>6.0182420623415354</v>
      </c>
      <c r="R831" s="17">
        <v>-1</v>
      </c>
      <c r="S831" s="17">
        <v>1.9011866102977688</v>
      </c>
      <c r="T831" s="17">
        <v>0.19986368774621177</v>
      </c>
      <c r="U831" s="17">
        <v>1.108439111217727</v>
      </c>
      <c r="V831" s="17">
        <v>1.4506935681633708</v>
      </c>
      <c r="W831" s="17">
        <v>4.4696998320134691</v>
      </c>
      <c r="X831" s="17">
        <v>6.0296687706361789</v>
      </c>
      <c r="Y831" s="17">
        <v>0</v>
      </c>
      <c r="Z831" s="17">
        <v>61.695913149782982</v>
      </c>
      <c r="AA831" s="17">
        <v>2.1382336092174348</v>
      </c>
      <c r="AB831" s="17">
        <v>3.7975150223641347</v>
      </c>
      <c r="AC831" s="17">
        <v>49.125300110187503</v>
      </c>
      <c r="AD831" s="17">
        <v>1.3855488890221588</v>
      </c>
      <c r="AE831" s="17">
        <v>0.13855488890221587</v>
      </c>
      <c r="AF831" s="17">
        <v>95.363052177941015</v>
      </c>
      <c r="AG831" s="17">
        <v>86.581388876950371</v>
      </c>
      <c r="AH831" s="17">
        <v>-1</v>
      </c>
      <c r="AI831" s="17">
        <v>-1</v>
      </c>
      <c r="AJ831" s="17">
        <v>-1</v>
      </c>
      <c r="AK831" s="17">
        <v>-1</v>
      </c>
      <c r="AL831" s="17">
        <v>-1</v>
      </c>
      <c r="AM831" s="17">
        <v>-1</v>
      </c>
      <c r="AN831" s="17">
        <v>-1</v>
      </c>
      <c r="AO831" s="17">
        <v>-1</v>
      </c>
      <c r="AP831" s="17">
        <v>-1</v>
      </c>
      <c r="AQ831" s="17">
        <v>-1</v>
      </c>
      <c r="AR831" s="17">
        <v>0.69277444451107939</v>
      </c>
      <c r="AS831" s="17">
        <v>8.3132933341329522</v>
      </c>
      <c r="AT831" s="17">
        <v>14.807281334372838</v>
      </c>
      <c r="AU831" s="17">
        <v>-1</v>
      </c>
      <c r="AV831" s="17">
        <v>-1</v>
      </c>
      <c r="AW831" s="17">
        <v>-1</v>
      </c>
      <c r="AX831" s="17">
        <v>-1</v>
      </c>
      <c r="AY831" s="17">
        <v>0.13855488890221587</v>
      </c>
      <c r="AZ831" s="17">
        <v>-0.83624968564858726</v>
      </c>
      <c r="BA831" s="17">
        <v>1.3490701984691003</v>
      </c>
      <c r="BB831" s="17">
        <v>-0.33775328893420076</v>
      </c>
      <c r="BC831" s="17">
        <v>0.51724046842138005</v>
      </c>
      <c r="BD831" s="17">
        <v>-11.326457726209659</v>
      </c>
      <c r="BE831" s="17">
        <v>18.377739777491726</v>
      </c>
      <c r="BF831" s="17">
        <v>-1</v>
      </c>
      <c r="BG831" s="22">
        <v>4621.9700894753241</v>
      </c>
    </row>
    <row r="832" spans="1:59" x14ac:dyDescent="0.25">
      <c r="A832">
        <v>2421</v>
      </c>
      <c r="B832" t="s">
        <v>831</v>
      </c>
      <c r="C832" s="49">
        <v>0</v>
      </c>
      <c r="D832" s="22">
        <v>1510.2819042968749</v>
      </c>
      <c r="E832" s="17">
        <v>105.10238661681205</v>
      </c>
      <c r="F832" s="17">
        <v>70.7901592981123</v>
      </c>
      <c r="G832" s="17">
        <v>0.86122098343285081</v>
      </c>
      <c r="H832" s="17">
        <v>7.3504142431635255</v>
      </c>
      <c r="I832" s="17">
        <v>87.776161579504816</v>
      </c>
      <c r="J832" s="17">
        <v>15.990449732664469</v>
      </c>
      <c r="K832" s="17">
        <v>-1</v>
      </c>
      <c r="L832" s="17">
        <v>-1</v>
      </c>
      <c r="M832" s="17">
        <v>-1</v>
      </c>
      <c r="N832" s="17">
        <v>0.16666666666666666</v>
      </c>
      <c r="O832" s="17">
        <v>-1</v>
      </c>
      <c r="P832" s="17">
        <v>-1</v>
      </c>
      <c r="Q832" s="17">
        <v>5.1911014781909106</v>
      </c>
      <c r="R832" s="17">
        <v>-1</v>
      </c>
      <c r="S832" s="17">
        <v>1.4808505162901038</v>
      </c>
      <c r="T832" s="17">
        <v>0.15568402334907189</v>
      </c>
      <c r="U832" s="17">
        <v>0.85336769989376637</v>
      </c>
      <c r="V832" s="17">
        <v>1.0828243471899683</v>
      </c>
      <c r="W832" s="17">
        <v>3.5118226246967765</v>
      </c>
      <c r="X832" s="17">
        <v>4.6046890969767915</v>
      </c>
      <c r="Y832" s="17">
        <v>0</v>
      </c>
      <c r="Z832" s="17">
        <v>53.411332712500929</v>
      </c>
      <c r="AA832" s="17">
        <v>1.6772930321288479</v>
      </c>
      <c r="AB832" s="17">
        <v>3.0621082680629859</v>
      </c>
      <c r="AC832" s="17">
        <v>40.670065152016491</v>
      </c>
      <c r="AD832" s="17">
        <v>1.0667096248672081</v>
      </c>
      <c r="AE832" s="17">
        <v>0.1066709624867208</v>
      </c>
      <c r="AF832" s="17">
        <v>82.77396656002324</v>
      </c>
      <c r="AG832" s="17">
        <v>64.625940272264714</v>
      </c>
      <c r="AH832" s="17">
        <v>-1</v>
      </c>
      <c r="AI832" s="17">
        <v>-1</v>
      </c>
      <c r="AJ832" s="17">
        <v>-1</v>
      </c>
      <c r="AK832" s="17">
        <v>-1</v>
      </c>
      <c r="AL832" s="17">
        <v>-1</v>
      </c>
      <c r="AM832" s="17">
        <v>-1</v>
      </c>
      <c r="AN832" s="17">
        <v>-1</v>
      </c>
      <c r="AO832" s="17">
        <v>-1</v>
      </c>
      <c r="AP832" s="17">
        <v>-1</v>
      </c>
      <c r="AQ832" s="17">
        <v>-1</v>
      </c>
      <c r="AR832" s="17">
        <v>0.53335481243360405</v>
      </c>
      <c r="AS832" s="17">
        <v>6.4002577492032477</v>
      </c>
      <c r="AT832" s="17">
        <v>12.320335073964223</v>
      </c>
      <c r="AU832" s="17">
        <v>-1</v>
      </c>
      <c r="AV832" s="17">
        <v>-1</v>
      </c>
      <c r="AW832" s="17">
        <v>-1</v>
      </c>
      <c r="AX832" s="17">
        <v>-1</v>
      </c>
      <c r="AY832" s="17">
        <v>0.1066709624867208</v>
      </c>
      <c r="AZ832" s="17">
        <v>-0.55917121056930474</v>
      </c>
      <c r="BA832" s="17">
        <v>1.071991723389818</v>
      </c>
      <c r="BB832" s="17">
        <v>-0.22934793912151752</v>
      </c>
      <c r="BC832" s="17">
        <v>0.40883511860869687</v>
      </c>
      <c r="BD832" s="17">
        <v>-7.5602385069568303</v>
      </c>
      <c r="BE832" s="17">
        <v>14.611520558238894</v>
      </c>
      <c r="BF832" s="17">
        <v>-1</v>
      </c>
      <c r="BG832" s="22">
        <v>328.94356143052653</v>
      </c>
    </row>
    <row r="833" spans="1:59" x14ac:dyDescent="0.25">
      <c r="A833">
        <v>2423</v>
      </c>
      <c r="B833" t="s">
        <v>832</v>
      </c>
      <c r="C833" s="49">
        <v>0</v>
      </c>
      <c r="D833" s="22">
        <v>1448.2134667968749</v>
      </c>
      <c r="E833" s="17">
        <v>10.290416419790375</v>
      </c>
      <c r="F833" s="17">
        <v>-88.189205972038081</v>
      </c>
      <c r="G833" s="17">
        <v>-0.29550824797478531</v>
      </c>
      <c r="H833" s="17">
        <v>-1.4119505617479424</v>
      </c>
      <c r="I833" s="17">
        <v>3.1118372195470485</v>
      </c>
      <c r="J833" s="17">
        <v>-6.8202337599457712</v>
      </c>
      <c r="K833" s="17">
        <v>-1</v>
      </c>
      <c r="L833" s="17">
        <v>-1</v>
      </c>
      <c r="M833" s="17">
        <v>-1</v>
      </c>
      <c r="N833" s="17">
        <v>0.16666666666666666</v>
      </c>
      <c r="O833" s="17">
        <v>-1</v>
      </c>
      <c r="P833" s="17">
        <v>-1</v>
      </c>
      <c r="Q833" s="17">
        <v>-0.27668767365263935</v>
      </c>
      <c r="R833" s="17">
        <v>-1</v>
      </c>
      <c r="S833" s="17">
        <v>-1.2977691996116272</v>
      </c>
      <c r="T833" s="17">
        <v>-0.13636438335657758</v>
      </c>
      <c r="U833" s="17">
        <v>-0.83277456238531378</v>
      </c>
      <c r="V833" s="17">
        <v>-1.3489646065596612</v>
      </c>
      <c r="W833" s="17">
        <v>-2.8201972318100377</v>
      </c>
      <c r="X833" s="17">
        <v>-4.8150982409076057</v>
      </c>
      <c r="Y833" s="17">
        <v>0</v>
      </c>
      <c r="Z833" s="17">
        <v>-1.3536490941433428</v>
      </c>
      <c r="AA833" s="17">
        <v>-1.3697414567392716</v>
      </c>
      <c r="AB833" s="17">
        <v>-1.799277027750342</v>
      </c>
      <c r="AC833" s="17">
        <v>-15.223023479404022</v>
      </c>
      <c r="AD833" s="17">
        <v>-1.0409682029816423</v>
      </c>
      <c r="AE833" s="17">
        <v>-0.10409682029816422</v>
      </c>
      <c r="AF833" s="17">
        <v>-0.44582351225970029</v>
      </c>
      <c r="AG833" s="17">
        <v>-80.509924180370675</v>
      </c>
      <c r="AH833" s="17">
        <v>-1</v>
      </c>
      <c r="AI833" s="17">
        <v>-1</v>
      </c>
      <c r="AJ833" s="17">
        <v>-1</v>
      </c>
      <c r="AK833" s="17">
        <v>-1</v>
      </c>
      <c r="AL833" s="17">
        <v>-1</v>
      </c>
      <c r="AM833" s="17">
        <v>-1</v>
      </c>
      <c r="AN833" s="17">
        <v>-1</v>
      </c>
      <c r="AO833" s="17">
        <v>-1</v>
      </c>
      <c r="AP833" s="17">
        <v>-1</v>
      </c>
      <c r="AQ833" s="17">
        <v>-1</v>
      </c>
      <c r="AR833" s="17">
        <v>-0.52048410149082114</v>
      </c>
      <c r="AS833" s="17">
        <v>-6.2458092178898532</v>
      </c>
      <c r="AT833" s="17">
        <v>-4.1195519832568088</v>
      </c>
      <c r="AU833" s="17">
        <v>-1</v>
      </c>
      <c r="AV833" s="17">
        <v>-1</v>
      </c>
      <c r="AW833" s="17">
        <v>-1</v>
      </c>
      <c r="AX833" s="17">
        <v>-1</v>
      </c>
      <c r="AY833" s="17">
        <v>-0.10409682029816422</v>
      </c>
      <c r="AZ833" s="17">
        <v>1.2724481166380335</v>
      </c>
      <c r="BA833" s="17">
        <v>-0.75962760381752115</v>
      </c>
      <c r="BB833" s="17">
        <v>0.48726252234709183</v>
      </c>
      <c r="BC833" s="17">
        <v>-0.30777534285991215</v>
      </c>
      <c r="BD833" s="17">
        <v>17.336245821208195</v>
      </c>
      <c r="BE833" s="17">
        <v>-10.284963769926158</v>
      </c>
      <c r="BF833" s="17">
        <v>-1</v>
      </c>
      <c r="BG833" s="22">
        <v>765.17314276114291</v>
      </c>
    </row>
    <row r="834" spans="1:59" x14ac:dyDescent="0.25">
      <c r="A834">
        <v>2424</v>
      </c>
      <c r="B834" t="s">
        <v>833</v>
      </c>
      <c r="C834" s="49">
        <v>0</v>
      </c>
      <c r="D834" s="22">
        <v>1491.8731738281249</v>
      </c>
      <c r="E834" s="17">
        <v>14.682118345921516</v>
      </c>
      <c r="F834" s="17">
        <v>-80.825262545684112</v>
      </c>
      <c r="G834" s="17">
        <v>-0.24192841008059623</v>
      </c>
      <c r="H834" s="17">
        <v>-1.0060767642598458</v>
      </c>
      <c r="I834" s="17">
        <v>7.0334989632442415</v>
      </c>
      <c r="J834" s="17">
        <v>-5.7636401418330765</v>
      </c>
      <c r="K834" s="17">
        <v>-1</v>
      </c>
      <c r="L834" s="17">
        <v>-1</v>
      </c>
      <c r="M834" s="17">
        <v>-1</v>
      </c>
      <c r="N834" s="17">
        <v>0.16666666666666666</v>
      </c>
      <c r="O834" s="17">
        <v>-1</v>
      </c>
      <c r="P834" s="17">
        <v>-1</v>
      </c>
      <c r="Q834" s="17">
        <v>-2.3419018862206542E-2</v>
      </c>
      <c r="R834" s="17">
        <v>-1</v>
      </c>
      <c r="S834" s="17">
        <v>-1.1690631983234594</v>
      </c>
      <c r="T834" s="17">
        <v>-0.12283666583749765</v>
      </c>
      <c r="U834" s="17">
        <v>-0.75467224887369377</v>
      </c>
      <c r="V834" s="17">
        <v>-1.2363238481202572</v>
      </c>
      <c r="W834" s="17">
        <v>-2.5268973062591269</v>
      </c>
      <c r="X834" s="17">
        <v>-4.3787725521832073</v>
      </c>
      <c r="Y834" s="17">
        <v>0</v>
      </c>
      <c r="Z834" s="17">
        <v>1.1830714864435556</v>
      </c>
      <c r="AA834" s="17">
        <v>-1.2286024507050894</v>
      </c>
      <c r="AB834" s="17">
        <v>-1.5740970729100021</v>
      </c>
      <c r="AC834" s="17">
        <v>-12.634048854259708</v>
      </c>
      <c r="AD834" s="17">
        <v>-0.94334031109211725</v>
      </c>
      <c r="AE834" s="17">
        <v>-9.4334031109211722E-2</v>
      </c>
      <c r="AF834" s="17">
        <v>3.408927228529727</v>
      </c>
      <c r="AG834" s="17">
        <v>-73.787213386123625</v>
      </c>
      <c r="AH834" s="17">
        <v>-1</v>
      </c>
      <c r="AI834" s="17">
        <v>-1</v>
      </c>
      <c r="AJ834" s="17">
        <v>-1</v>
      </c>
      <c r="AK834" s="17">
        <v>-1</v>
      </c>
      <c r="AL834" s="17">
        <v>-1</v>
      </c>
      <c r="AM834" s="17">
        <v>-1</v>
      </c>
      <c r="AN834" s="17">
        <v>-1</v>
      </c>
      <c r="AO834" s="17">
        <v>-1</v>
      </c>
      <c r="AP834" s="17">
        <v>-1</v>
      </c>
      <c r="AQ834" s="17">
        <v>-1</v>
      </c>
      <c r="AR834" s="17">
        <v>-0.47167015554605862</v>
      </c>
      <c r="AS834" s="17">
        <v>-5.6600418665527039</v>
      </c>
      <c r="AT834" s="17">
        <v>-3.3580544265185139</v>
      </c>
      <c r="AU834" s="17">
        <v>-1</v>
      </c>
      <c r="AV834" s="17">
        <v>-1</v>
      </c>
      <c r="AW834" s="17">
        <v>-1</v>
      </c>
      <c r="AX834" s="17">
        <v>-1</v>
      </c>
      <c r="AY834" s="17">
        <v>-9.4334031109211722E-2</v>
      </c>
      <c r="AZ834" s="17">
        <v>1.1876072878848707</v>
      </c>
      <c r="BA834" s="17">
        <v>-0.67478677506435814</v>
      </c>
      <c r="BB834" s="17">
        <v>0.45406903910465329</v>
      </c>
      <c r="BC834" s="17">
        <v>-0.27458185961747361</v>
      </c>
      <c r="BD834" s="17">
        <v>16.18303765613485</v>
      </c>
      <c r="BE834" s="17">
        <v>-9.1317556048528097</v>
      </c>
      <c r="BF834" s="17">
        <v>-1</v>
      </c>
      <c r="BG834" s="22">
        <v>161.75464838504024</v>
      </c>
    </row>
    <row r="835" spans="1:59" x14ac:dyDescent="0.25">
      <c r="A835">
        <v>2425</v>
      </c>
      <c r="B835" t="s">
        <v>834</v>
      </c>
      <c r="C835" s="49">
        <v>0</v>
      </c>
      <c r="D835" s="22">
        <v>1462.4666992187501</v>
      </c>
      <c r="E835" s="17">
        <v>39.011246660429101</v>
      </c>
      <c r="F835" s="17">
        <v>-40.030525668272837</v>
      </c>
      <c r="G835" s="17">
        <v>5.4892907286587245E-2</v>
      </c>
      <c r="H835" s="17">
        <v>1.2423808643942302</v>
      </c>
      <c r="I835" s="17">
        <v>28.758701031444776</v>
      </c>
      <c r="J835" s="17">
        <v>8.9671887018401009E-2</v>
      </c>
      <c r="K835" s="17">
        <v>-1</v>
      </c>
      <c r="L835" s="17">
        <v>-1</v>
      </c>
      <c r="M835" s="17">
        <v>-1</v>
      </c>
      <c r="N835" s="17">
        <v>0.16666666666666666</v>
      </c>
      <c r="O835" s="17">
        <v>-1</v>
      </c>
      <c r="P835" s="17">
        <v>-1</v>
      </c>
      <c r="Q835" s="17">
        <v>1.3796374052943823</v>
      </c>
      <c r="R835" s="17">
        <v>-1</v>
      </c>
      <c r="S835" s="17">
        <v>-0.45605833759842207</v>
      </c>
      <c r="T835" s="17">
        <v>-4.789588414058446E-2</v>
      </c>
      <c r="U835" s="17">
        <v>-0.32200144401375558</v>
      </c>
      <c r="V835" s="17">
        <v>-0.61231713919274489</v>
      </c>
      <c r="W835" s="17">
        <v>-0.90207584902288229</v>
      </c>
      <c r="X835" s="17">
        <v>-1.9616176891154804</v>
      </c>
      <c r="Y835" s="17">
        <v>0</v>
      </c>
      <c r="Z835" s="17">
        <v>15.235983442041498</v>
      </c>
      <c r="AA835" s="17">
        <v>-0.44672129261550458</v>
      </c>
      <c r="AB835" s="17">
        <v>-0.32664628792654449</v>
      </c>
      <c r="AC835" s="17">
        <v>1.7083397954246458</v>
      </c>
      <c r="AD835" s="17">
        <v>-0.40250180501719446</v>
      </c>
      <c r="AE835" s="17">
        <v>-4.0250180501719447E-2</v>
      </c>
      <c r="AF835" s="17">
        <v>24.76345605825081</v>
      </c>
      <c r="AG835" s="17">
        <v>-36.54477382951935</v>
      </c>
      <c r="AH835" s="17">
        <v>-1</v>
      </c>
      <c r="AI835" s="17">
        <v>-1</v>
      </c>
      <c r="AJ835" s="17">
        <v>-1</v>
      </c>
      <c r="AK835" s="17">
        <v>-1</v>
      </c>
      <c r="AL835" s="17">
        <v>-1</v>
      </c>
      <c r="AM835" s="17">
        <v>-1</v>
      </c>
      <c r="AN835" s="17">
        <v>-1</v>
      </c>
      <c r="AO835" s="17">
        <v>-1</v>
      </c>
      <c r="AP835" s="17">
        <v>-1</v>
      </c>
      <c r="AQ835" s="17">
        <v>-1</v>
      </c>
      <c r="AR835" s="17">
        <v>-0.20125090250859723</v>
      </c>
      <c r="AS835" s="17">
        <v>-2.4150108301031672</v>
      </c>
      <c r="AT835" s="17">
        <v>0.86048592086588283</v>
      </c>
      <c r="AU835" s="17">
        <v>-1</v>
      </c>
      <c r="AV835" s="17">
        <v>-1</v>
      </c>
      <c r="AW835" s="17">
        <v>-1</v>
      </c>
      <c r="AX835" s="17">
        <v>-1</v>
      </c>
      <c r="AY835" s="17">
        <v>-4.0250180501719447E-2</v>
      </c>
      <c r="AZ835" s="17">
        <v>0.71760649007042776</v>
      </c>
      <c r="BA835" s="17">
        <v>-0.20478597724991499</v>
      </c>
      <c r="BB835" s="17">
        <v>0.27018394703917953</v>
      </c>
      <c r="BC835" s="17">
        <v>-9.0696767551999943E-2</v>
      </c>
      <c r="BD835" s="17">
        <v>9.7945008443654711</v>
      </c>
      <c r="BE835" s="17">
        <v>-2.7432187930834271</v>
      </c>
      <c r="BF835" s="17">
        <v>-1</v>
      </c>
      <c r="BG835" s="22">
        <v>60.501202444966751</v>
      </c>
    </row>
    <row r="836" spans="1:59" x14ac:dyDescent="0.25">
      <c r="A836">
        <v>2429</v>
      </c>
      <c r="B836" t="s">
        <v>835</v>
      </c>
      <c r="C836" s="49">
        <v>0</v>
      </c>
      <c r="D836" s="22">
        <v>1485.517802734375</v>
      </c>
      <c r="E836" s="17">
        <v>54.402939414517519</v>
      </c>
      <c r="F836" s="17">
        <v>-14.221953824514058</v>
      </c>
      <c r="G836" s="17">
        <v>0.24267532434323086</v>
      </c>
      <c r="H836" s="17">
        <v>2.6648555434476968</v>
      </c>
      <c r="I836" s="17">
        <v>42.50303378893333</v>
      </c>
      <c r="J836" s="17">
        <v>3.7927383996056729</v>
      </c>
      <c r="K836" s="17">
        <v>-1</v>
      </c>
      <c r="L836" s="17">
        <v>-1</v>
      </c>
      <c r="M836" s="17">
        <v>-1</v>
      </c>
      <c r="N836" s="17">
        <v>0.16666666666666666</v>
      </c>
      <c r="O836" s="17">
        <v>-1</v>
      </c>
      <c r="P836" s="17">
        <v>-1</v>
      </c>
      <c r="Q836" s="17">
        <v>2.2672735391541692</v>
      </c>
      <c r="R836" s="17">
        <v>-1</v>
      </c>
      <c r="S836" s="17">
        <v>-4.9796303556591814E-3</v>
      </c>
      <c r="T836" s="17">
        <v>-4.8499988205210481E-4</v>
      </c>
      <c r="U836" s="17">
        <v>-4.8274576121937127E-2</v>
      </c>
      <c r="V836" s="17">
        <v>-0.21754263613030131</v>
      </c>
      <c r="W836" s="17">
        <v>0.12585874553954013</v>
      </c>
      <c r="X836" s="17">
        <v>-0.4324176080256818</v>
      </c>
      <c r="Y836" s="17">
        <v>0</v>
      </c>
      <c r="Z836" s="17">
        <v>24.12648294225745</v>
      </c>
      <c r="AA836" s="17">
        <v>4.7931635346140034E-2</v>
      </c>
      <c r="AB836" s="17">
        <v>0.46254677152485035</v>
      </c>
      <c r="AC836" s="17">
        <v>10.781975176106577</v>
      </c>
      <c r="AD836" s="17">
        <v>-6.0343220152421412E-2</v>
      </c>
      <c r="AE836" s="17">
        <v>-6.0343220152421408E-3</v>
      </c>
      <c r="AF836" s="17">
        <v>38.2732843762426</v>
      </c>
      <c r="AG836" s="17">
        <v>-12.983543864443055</v>
      </c>
      <c r="AH836" s="17">
        <v>-1</v>
      </c>
      <c r="AI836" s="17">
        <v>-1</v>
      </c>
      <c r="AJ836" s="17">
        <v>-1</v>
      </c>
      <c r="AK836" s="17">
        <v>-1</v>
      </c>
      <c r="AL836" s="17">
        <v>-1</v>
      </c>
      <c r="AM836" s="17">
        <v>-1</v>
      </c>
      <c r="AN836" s="17">
        <v>-1</v>
      </c>
      <c r="AO836" s="17">
        <v>-1</v>
      </c>
      <c r="AP836" s="17">
        <v>-1</v>
      </c>
      <c r="AQ836" s="17">
        <v>-1</v>
      </c>
      <c r="AR836" s="17">
        <v>-3.0171610076210706E-2</v>
      </c>
      <c r="AS836" s="17">
        <v>-0.36205932091452864</v>
      </c>
      <c r="AT836" s="17">
        <v>3.5293228828111127</v>
      </c>
      <c r="AU836" s="17">
        <v>-1</v>
      </c>
      <c r="AV836" s="17">
        <v>-1</v>
      </c>
      <c r="AW836" s="17">
        <v>-1</v>
      </c>
      <c r="AX836" s="17">
        <v>-1</v>
      </c>
      <c r="AY836" s="17">
        <v>-6.0343220152421408E-3</v>
      </c>
      <c r="AZ836" s="17">
        <v>0.42026300202516942</v>
      </c>
      <c r="BA836" s="17">
        <v>9.2557510795343467E-2</v>
      </c>
      <c r="BB836" s="17">
        <v>0.15385002818515664</v>
      </c>
      <c r="BC836" s="17">
        <v>2.5637151302022876E-2</v>
      </c>
      <c r="BD836" s="17">
        <v>5.7528272388091661</v>
      </c>
      <c r="BE836" s="17">
        <v>1.2984548124728823</v>
      </c>
      <c r="BF836" s="17">
        <v>-1</v>
      </c>
      <c r="BG836" s="22">
        <v>511.57224014418949</v>
      </c>
    </row>
    <row r="837" spans="1:59" x14ac:dyDescent="0.25">
      <c r="A837">
        <v>2437</v>
      </c>
      <c r="B837" t="s">
        <v>810</v>
      </c>
      <c r="C837" s="49">
        <v>0</v>
      </c>
      <c r="D837" s="22">
        <v>1499.2408105468749</v>
      </c>
      <c r="E837" s="17">
        <v>22.2640339861874</v>
      </c>
      <c r="F837" s="17">
        <v>-68.112014065386632</v>
      </c>
      <c r="G837" s="17">
        <v>-0.14942718441323022</v>
      </c>
      <c r="H837" s="17">
        <v>-0.30536871418959777</v>
      </c>
      <c r="I837" s="17">
        <v>13.803928516636987</v>
      </c>
      <c r="J837" s="17">
        <v>-3.9395173271886295</v>
      </c>
      <c r="K837" s="17">
        <v>-1</v>
      </c>
      <c r="L837" s="17">
        <v>-1</v>
      </c>
      <c r="M837" s="17">
        <v>-1</v>
      </c>
      <c r="N837" s="17">
        <v>0.16666666666666666</v>
      </c>
      <c r="O837" s="17">
        <v>-1</v>
      </c>
      <c r="P837" s="17">
        <v>-1</v>
      </c>
      <c r="Q837" s="17">
        <v>0.41382868310930032</v>
      </c>
      <c r="R837" s="17">
        <v>-1</v>
      </c>
      <c r="S837" s="17">
        <v>-0.94686277111402384</v>
      </c>
      <c r="T837" s="17">
        <v>-9.948216346912632E-2</v>
      </c>
      <c r="U837" s="17">
        <v>-0.61983496658200443</v>
      </c>
      <c r="V837" s="17">
        <v>-1.0418587540614979</v>
      </c>
      <c r="W837" s="17">
        <v>-2.0205388761499372</v>
      </c>
      <c r="X837" s="17">
        <v>-3.6254917924155152</v>
      </c>
      <c r="Y837" s="17">
        <v>0</v>
      </c>
      <c r="Z837" s="17">
        <v>5.562512934984575</v>
      </c>
      <c r="AA837" s="17">
        <v>-0.9849374535578781</v>
      </c>
      <c r="AB837" s="17">
        <v>-1.1853422233789512</v>
      </c>
      <c r="AC837" s="17">
        <v>-8.1643950542520098</v>
      </c>
      <c r="AD837" s="17">
        <v>-0.77479370822750548</v>
      </c>
      <c r="AE837" s="17">
        <v>-7.7479370822750554E-2</v>
      </c>
      <c r="AF837" s="17">
        <v>10.063840385776892</v>
      </c>
      <c r="AG837" s="17">
        <v>-62.181000812223211</v>
      </c>
      <c r="AH837" s="17">
        <v>-1</v>
      </c>
      <c r="AI837" s="17">
        <v>-1</v>
      </c>
      <c r="AJ837" s="17">
        <v>-1</v>
      </c>
      <c r="AK837" s="17">
        <v>-1</v>
      </c>
      <c r="AL837" s="17">
        <v>-1</v>
      </c>
      <c r="AM837" s="17">
        <v>-1</v>
      </c>
      <c r="AN837" s="17">
        <v>-1</v>
      </c>
      <c r="AO837" s="17">
        <v>-1</v>
      </c>
      <c r="AP837" s="17">
        <v>-1</v>
      </c>
      <c r="AQ837" s="17">
        <v>-1</v>
      </c>
      <c r="AR837" s="17">
        <v>-0.38739685411375274</v>
      </c>
      <c r="AS837" s="17">
        <v>-4.6487622493650331</v>
      </c>
      <c r="AT837" s="17">
        <v>-2.0433909241745427</v>
      </c>
      <c r="AU837" s="17">
        <v>-1</v>
      </c>
      <c r="AV837" s="17">
        <v>-1</v>
      </c>
      <c r="AW837" s="17">
        <v>-1</v>
      </c>
      <c r="AX837" s="17">
        <v>-1</v>
      </c>
      <c r="AY837" s="17">
        <v>-7.7479370822750554E-2</v>
      </c>
      <c r="AZ837" s="17">
        <v>1.0411365079284087</v>
      </c>
      <c r="BA837" s="17">
        <v>-0.52831599510789617</v>
      </c>
      <c r="BB837" s="17">
        <v>0.39676319413068534</v>
      </c>
      <c r="BC837" s="17">
        <v>-0.2172760146435056</v>
      </c>
      <c r="BD837" s="17">
        <v>14.192117696101379</v>
      </c>
      <c r="BE837" s="17">
        <v>-7.1408356448193402</v>
      </c>
      <c r="BF837" s="17">
        <v>-1</v>
      </c>
      <c r="BG837" s="22">
        <v>1407.5845429515171</v>
      </c>
    </row>
    <row r="838" spans="1:59" x14ac:dyDescent="0.25">
      <c r="A838">
        <v>2438</v>
      </c>
      <c r="B838" s="10" t="s">
        <v>836</v>
      </c>
      <c r="C838" s="49">
        <v>0</v>
      </c>
      <c r="D838" s="22">
        <v>1605.6685156249998</v>
      </c>
      <c r="E838" s="17">
        <v>116.28098365413169</v>
      </c>
      <c r="F838" s="17">
        <v>89.534272071118323</v>
      </c>
      <c r="G838" s="17">
        <v>0.99760260204413287</v>
      </c>
      <c r="H838" s="17">
        <v>8.3835216139369919</v>
      </c>
      <c r="I838" s="17">
        <v>97.758322729517744</v>
      </c>
      <c r="J838" s="17">
        <v>18.679893253138207</v>
      </c>
      <c r="K838" s="17">
        <v>-1</v>
      </c>
      <c r="L838" s="17">
        <v>-1</v>
      </c>
      <c r="M838" s="17">
        <v>-1</v>
      </c>
      <c r="N838" s="17">
        <v>0.16666666666666666</v>
      </c>
      <c r="O838" s="17">
        <v>-1</v>
      </c>
      <c r="P838" s="17">
        <v>-1</v>
      </c>
      <c r="Q838" s="17">
        <v>5.8357691450105467</v>
      </c>
      <c r="R838" s="17">
        <v>-1</v>
      </c>
      <c r="S838" s="17">
        <v>1.808457569064889</v>
      </c>
      <c r="T838" s="17">
        <v>0.19011734909021599</v>
      </c>
      <c r="U838" s="17">
        <v>1.0521685987512028</v>
      </c>
      <c r="V838" s="17">
        <v>1.3695390809654953</v>
      </c>
      <c r="W838" s="17">
        <v>4.258385513972331</v>
      </c>
      <c r="X838" s="17">
        <v>5.7153084270955476</v>
      </c>
      <c r="Y838" s="17">
        <v>0</v>
      </c>
      <c r="Z838" s="17">
        <v>59.86827756978488</v>
      </c>
      <c r="AA838" s="17">
        <v>2.0365469389835535</v>
      </c>
      <c r="AB838" s="17">
        <v>3.6352792205505366</v>
      </c>
      <c r="AC838" s="17">
        <v>47.260016965943343</v>
      </c>
      <c r="AD838" s="17">
        <v>1.3152107484390034</v>
      </c>
      <c r="AE838" s="17">
        <v>0.13152107484390035</v>
      </c>
      <c r="AF838" s="17">
        <v>92.585813068594234</v>
      </c>
      <c r="AG838" s="17">
        <v>81.737865496554818</v>
      </c>
      <c r="AH838" s="17">
        <v>-1</v>
      </c>
      <c r="AI838" s="17">
        <v>-1</v>
      </c>
      <c r="AJ838" s="17">
        <v>-1</v>
      </c>
      <c r="AK838" s="17">
        <v>-1</v>
      </c>
      <c r="AL838" s="17">
        <v>-1</v>
      </c>
      <c r="AM838" s="17">
        <v>-1</v>
      </c>
      <c r="AN838" s="17">
        <v>-1</v>
      </c>
      <c r="AO838" s="17">
        <v>-1</v>
      </c>
      <c r="AP838" s="17">
        <v>-1</v>
      </c>
      <c r="AQ838" s="17">
        <v>-1</v>
      </c>
      <c r="AR838" s="17">
        <v>0.65760537421950171</v>
      </c>
      <c r="AS838" s="17">
        <v>7.8912644906340201</v>
      </c>
      <c r="AT838" s="17">
        <v>14.258643837824227</v>
      </c>
      <c r="AU838" s="17">
        <v>-1</v>
      </c>
      <c r="AV838" s="17">
        <v>-1</v>
      </c>
      <c r="AW838" s="17">
        <v>-1</v>
      </c>
      <c r="AX838" s="17">
        <v>-1</v>
      </c>
      <c r="AY838" s="17">
        <v>0.13152107484390035</v>
      </c>
      <c r="AZ838" s="17">
        <v>-0.77512426314346761</v>
      </c>
      <c r="BA838" s="17">
        <v>1.2879447759639806</v>
      </c>
      <c r="BB838" s="17">
        <v>-0.31383832113592797</v>
      </c>
      <c r="BC838" s="17">
        <v>0.49332550062310732</v>
      </c>
      <c r="BD838" s="17">
        <v>-10.495603792291265</v>
      </c>
      <c r="BE838" s="17">
        <v>17.546885843573332</v>
      </c>
      <c r="BF838" s="17">
        <v>-1</v>
      </c>
      <c r="BG838" s="22">
        <v>860.66427813688063</v>
      </c>
    </row>
    <row r="839" spans="1:59" x14ac:dyDescent="0.25">
      <c r="A839">
        <v>2439</v>
      </c>
      <c r="B839" t="s">
        <v>807</v>
      </c>
      <c r="C839" s="49">
        <v>0</v>
      </c>
      <c r="D839" s="22">
        <v>1523.8815625</v>
      </c>
      <c r="E839" s="17">
        <v>11.713039952324102</v>
      </c>
      <c r="F839" s="17">
        <v>-85.803771034333394</v>
      </c>
      <c r="G839" s="17">
        <v>-0.27815189284419833</v>
      </c>
      <c r="H839" s="17">
        <v>-1.2804740578190756</v>
      </c>
      <c r="I839" s="17">
        <v>4.3821985457620301</v>
      </c>
      <c r="J839" s="17">
        <v>-6.4779666911111944</v>
      </c>
      <c r="K839" s="17">
        <v>-1</v>
      </c>
      <c r="L839" s="17">
        <v>-1</v>
      </c>
      <c r="M839" s="17">
        <v>-1</v>
      </c>
      <c r="N839" s="17">
        <v>0.16666666666666666</v>
      </c>
      <c r="O839" s="17">
        <v>-1</v>
      </c>
      <c r="P839" s="17">
        <v>-1</v>
      </c>
      <c r="Q839" s="17">
        <v>-0.19464523215309981</v>
      </c>
      <c r="R839" s="17">
        <v>-1</v>
      </c>
      <c r="S839" s="17">
        <v>-1.2560768923260628</v>
      </c>
      <c r="T839" s="17">
        <v>-0.1319822896699358</v>
      </c>
      <c r="U839" s="17">
        <v>-0.80747453268934599</v>
      </c>
      <c r="V839" s="17">
        <v>-1.3124763848238317</v>
      </c>
      <c r="W839" s="17">
        <v>-2.7251872827749279</v>
      </c>
      <c r="X839" s="17">
        <v>-4.673757320446926</v>
      </c>
      <c r="Y839" s="17">
        <v>0</v>
      </c>
      <c r="Z839" s="17">
        <v>-0.53191791700384883</v>
      </c>
      <c r="AA839" s="17">
        <v>-1.32402167094326</v>
      </c>
      <c r="AB839" s="17">
        <v>-1.7263334837213975</v>
      </c>
      <c r="AC839" s="17">
        <v>-14.384365417264631</v>
      </c>
      <c r="AD839" s="17">
        <v>-1.0093431658616823</v>
      </c>
      <c r="AE839" s="17">
        <v>-0.10093431658616825</v>
      </c>
      <c r="AF839" s="17">
        <v>0.80286303526513336</v>
      </c>
      <c r="AG839" s="17">
        <v>-78.332206580410613</v>
      </c>
      <c r="AH839" s="17">
        <v>-1</v>
      </c>
      <c r="AI839" s="17">
        <v>-1</v>
      </c>
      <c r="AJ839" s="17">
        <v>-1</v>
      </c>
      <c r="AK839" s="17">
        <v>-1</v>
      </c>
      <c r="AL839" s="17">
        <v>-1</v>
      </c>
      <c r="AM839" s="17">
        <v>-1</v>
      </c>
      <c r="AN839" s="17">
        <v>-1</v>
      </c>
      <c r="AO839" s="17">
        <v>-1</v>
      </c>
      <c r="AP839" s="17">
        <v>-1</v>
      </c>
      <c r="AQ839" s="17">
        <v>-1</v>
      </c>
      <c r="AR839" s="17">
        <v>-0.50467158293084113</v>
      </c>
      <c r="AS839" s="17">
        <v>-6.0560589951700941</v>
      </c>
      <c r="AT839" s="17">
        <v>-3.872876693721123</v>
      </c>
      <c r="AU839" s="17">
        <v>-1</v>
      </c>
      <c r="AV839" s="17">
        <v>-1</v>
      </c>
      <c r="AW839" s="17">
        <v>-1</v>
      </c>
      <c r="AX839" s="17">
        <v>-1</v>
      </c>
      <c r="AY839" s="17">
        <v>-0.10093431658616825</v>
      </c>
      <c r="AZ839" s="17">
        <v>1.244965249737219</v>
      </c>
      <c r="BA839" s="17">
        <v>-0.73214473691670645</v>
      </c>
      <c r="BB839" s="17">
        <v>0.47651000972630547</v>
      </c>
      <c r="BC839" s="17">
        <v>-0.29702283023912579</v>
      </c>
      <c r="BD839" s="17">
        <v>16.962681972582281</v>
      </c>
      <c r="BE839" s="17">
        <v>-9.9113999213002462</v>
      </c>
      <c r="BF839" s="17">
        <v>-1</v>
      </c>
      <c r="BG839" s="22">
        <v>348.61965585476469</v>
      </c>
    </row>
    <row r="840" spans="1:59" x14ac:dyDescent="0.25">
      <c r="A840">
        <v>2441</v>
      </c>
      <c r="B840" t="s">
        <v>837</v>
      </c>
      <c r="C840" s="49">
        <v>0</v>
      </c>
      <c r="D840" s="22">
        <v>1397.625009765625</v>
      </c>
      <c r="E840" s="17">
        <v>-28.418537564249405</v>
      </c>
      <c r="F840" s="17">
        <v>-153.09583033461686</v>
      </c>
      <c r="G840" s="17">
        <v>-0.76776695642169024</v>
      </c>
      <c r="H840" s="17">
        <v>-4.989367794190839</v>
      </c>
      <c r="I840" s="17">
        <v>-31.454129808974535</v>
      </c>
      <c r="J840" s="17">
        <v>-16.133168570024033</v>
      </c>
      <c r="K840" s="17">
        <v>-1</v>
      </c>
      <c r="L840" s="17">
        <v>-1</v>
      </c>
      <c r="M840" s="17">
        <v>-1</v>
      </c>
      <c r="N840" s="17">
        <v>0.16666666666666666</v>
      </c>
      <c r="O840" s="17">
        <v>-1</v>
      </c>
      <c r="P840" s="17">
        <v>-1</v>
      </c>
      <c r="Q840" s="17">
        <v>-2.5090260401408027</v>
      </c>
      <c r="R840" s="17">
        <v>-1</v>
      </c>
      <c r="S840" s="17">
        <v>-2.4321983492061205</v>
      </c>
      <c r="T840" s="17">
        <v>-0.25559920479093096</v>
      </c>
      <c r="U840" s="17">
        <v>-1.5211771249043227</v>
      </c>
      <c r="V840" s="17">
        <v>-2.3417929014888981</v>
      </c>
      <c r="W840" s="17">
        <v>-5.4053757144658903</v>
      </c>
      <c r="X840" s="17">
        <v>-8.6609218625863562</v>
      </c>
      <c r="Y840" s="17">
        <v>0</v>
      </c>
      <c r="Z840" s="17">
        <v>-23.712589176128485</v>
      </c>
      <c r="AA840" s="17">
        <v>-2.6137565064453399</v>
      </c>
      <c r="AB840" s="17">
        <v>-3.7840384383959038</v>
      </c>
      <c r="AC840" s="17">
        <v>-38.042536578473417</v>
      </c>
      <c r="AD840" s="17">
        <v>-1.9014714061304039</v>
      </c>
      <c r="AE840" s="17">
        <v>-0.19014714061304033</v>
      </c>
      <c r="AF840" s="17">
        <v>-34.422029446757215</v>
      </c>
      <c r="AG840" s="17">
        <v>-139.76465211036128</v>
      </c>
      <c r="AH840" s="17">
        <v>-1</v>
      </c>
      <c r="AI840" s="17">
        <v>-1</v>
      </c>
      <c r="AJ840" s="17">
        <v>-1</v>
      </c>
      <c r="AK840" s="17">
        <v>-1</v>
      </c>
      <c r="AL840" s="17">
        <v>-1</v>
      </c>
      <c r="AM840" s="17">
        <v>-1</v>
      </c>
      <c r="AN840" s="17">
        <v>-1</v>
      </c>
      <c r="AO840" s="17">
        <v>-1</v>
      </c>
      <c r="AP840" s="17">
        <v>-1</v>
      </c>
      <c r="AQ840" s="17">
        <v>-1</v>
      </c>
      <c r="AR840" s="17">
        <v>-0.95073570306520194</v>
      </c>
      <c r="AS840" s="17">
        <v>-11.408828436782422</v>
      </c>
      <c r="AT840" s="17">
        <v>-10.831476967817148</v>
      </c>
      <c r="AU840" s="17">
        <v>-1</v>
      </c>
      <c r="AV840" s="17">
        <v>-1</v>
      </c>
      <c r="AW840" s="17">
        <v>-1</v>
      </c>
      <c r="AX840" s="17">
        <v>-1</v>
      </c>
      <c r="AY840" s="17">
        <v>-0.19014714061304033</v>
      </c>
      <c r="AZ840" s="17">
        <v>2.0202447092604063</v>
      </c>
      <c r="BA840" s="17">
        <v>-1.507424196439894</v>
      </c>
      <c r="BB840" s="17">
        <v>0.77983361141767082</v>
      </c>
      <c r="BC840" s="17">
        <v>-0.60034643193049086</v>
      </c>
      <c r="BD840" s="17">
        <v>27.500752098429086</v>
      </c>
      <c r="BE840" s="17">
        <v>-20.449470047147063</v>
      </c>
      <c r="BF840" s="17">
        <v>-1</v>
      </c>
      <c r="BG840" s="22">
        <v>-114.24905138615054</v>
      </c>
    </row>
    <row r="841" spans="1:59" x14ac:dyDescent="0.25">
      <c r="A841">
        <v>2443</v>
      </c>
      <c r="B841" t="s">
        <v>838</v>
      </c>
      <c r="C841" s="49">
        <v>0</v>
      </c>
      <c r="D841" s="22">
        <v>1561.3345410156251</v>
      </c>
      <c r="E841" s="17">
        <v>50.870112098229733</v>
      </c>
      <c r="F841" s="17">
        <v>-20.145748501339838</v>
      </c>
      <c r="G841" s="17">
        <v>0.19957396680605938</v>
      </c>
      <c r="H841" s="17">
        <v>2.3383575108285797</v>
      </c>
      <c r="I841" s="17">
        <v>39.348322024244105</v>
      </c>
      <c r="J841" s="17">
        <v>2.9427802605813684</v>
      </c>
      <c r="K841" s="17">
        <v>-1</v>
      </c>
      <c r="L841" s="17">
        <v>-1</v>
      </c>
      <c r="M841" s="17">
        <v>-1</v>
      </c>
      <c r="N841" s="17">
        <v>0.16666666666666666</v>
      </c>
      <c r="O841" s="17">
        <v>-1</v>
      </c>
      <c r="P841" s="17">
        <v>-1</v>
      </c>
      <c r="Q841" s="17">
        <v>2.063536027580533</v>
      </c>
      <c r="R841" s="17">
        <v>-1</v>
      </c>
      <c r="S841" s="17">
        <v>-0.10851490774220393</v>
      </c>
      <c r="T841" s="17">
        <v>-1.1367134139404076E-2</v>
      </c>
      <c r="U841" s="17">
        <v>-0.11110260755033526</v>
      </c>
      <c r="V841" s="17">
        <v>-0.30815451167092228</v>
      </c>
      <c r="W841" s="17">
        <v>-0.11008121720839847</v>
      </c>
      <c r="X841" s="17">
        <v>-0.78341212856719444</v>
      </c>
      <c r="Y841" s="17">
        <v>0</v>
      </c>
      <c r="Z841" s="17">
        <v>22.085862719932461</v>
      </c>
      <c r="AA841" s="17">
        <v>-6.5605153875464395E-2</v>
      </c>
      <c r="AB841" s="17">
        <v>0.281404720237864</v>
      </c>
      <c r="AC841" s="17">
        <v>8.699320107358945</v>
      </c>
      <c r="AD841" s="17">
        <v>-0.13887825943791907</v>
      </c>
      <c r="AE841" s="17">
        <v>-1.3887825943791907E-2</v>
      </c>
      <c r="AF841" s="17">
        <v>35.172397990144361</v>
      </c>
      <c r="AG841" s="17">
        <v>-18.391510236683033</v>
      </c>
      <c r="AH841" s="17">
        <v>-1</v>
      </c>
      <c r="AI841" s="17">
        <v>-1</v>
      </c>
      <c r="AJ841" s="17">
        <v>-1</v>
      </c>
      <c r="AK841" s="17">
        <v>-1</v>
      </c>
      <c r="AL841" s="17">
        <v>-1</v>
      </c>
      <c r="AM841" s="17">
        <v>-1</v>
      </c>
      <c r="AN841" s="17">
        <v>-1</v>
      </c>
      <c r="AO841" s="17">
        <v>-1</v>
      </c>
      <c r="AP841" s="17">
        <v>-1</v>
      </c>
      <c r="AQ841" s="17">
        <v>-1</v>
      </c>
      <c r="AR841" s="17">
        <v>-6.9439129718959533E-2</v>
      </c>
      <c r="AS841" s="17">
        <v>-0.83326955662751456</v>
      </c>
      <c r="AT841" s="17">
        <v>2.9167495763842313</v>
      </c>
      <c r="AU841" s="17">
        <v>-1</v>
      </c>
      <c r="AV841" s="17">
        <v>-1</v>
      </c>
      <c r="AW841" s="17">
        <v>-1</v>
      </c>
      <c r="AX841" s="17">
        <v>-1</v>
      </c>
      <c r="AY841" s="17">
        <v>-1.3887825943791907E-2</v>
      </c>
      <c r="AZ841" s="17">
        <v>0.48851171343526112</v>
      </c>
      <c r="BA841" s="17">
        <v>2.4308799385251739E-2</v>
      </c>
      <c r="BB841" s="17">
        <v>0.18055194154222584</v>
      </c>
      <c r="BC841" s="17">
        <v>-1.0647620550463255E-3</v>
      </c>
      <c r="BD841" s="17">
        <v>6.6805052496267834</v>
      </c>
      <c r="BE841" s="17">
        <v>0.37077680165526461</v>
      </c>
      <c r="BF841" s="17">
        <v>-1</v>
      </c>
      <c r="BG841" s="22">
        <v>1709.6686028353636</v>
      </c>
    </row>
    <row r="842" spans="1:59" x14ac:dyDescent="0.25">
      <c r="A842">
        <v>2444</v>
      </c>
      <c r="B842" t="s">
        <v>839</v>
      </c>
      <c r="C842" s="49">
        <v>0</v>
      </c>
      <c r="D842" s="22">
        <v>1527.3970996093751</v>
      </c>
      <c r="E842" s="17">
        <v>86.37645288662759</v>
      </c>
      <c r="F842" s="17">
        <v>39.390779532780272</v>
      </c>
      <c r="G842" s="17">
        <v>0.63276001077196387</v>
      </c>
      <c r="H842" s="17">
        <v>5.61979455120371</v>
      </c>
      <c r="I842" s="17">
        <v>71.054448867693523</v>
      </c>
      <c r="J842" s="17">
        <v>11.485202699666415</v>
      </c>
      <c r="K842" s="17">
        <v>-1</v>
      </c>
      <c r="L842" s="17">
        <v>-1</v>
      </c>
      <c r="M842" s="17">
        <v>-1</v>
      </c>
      <c r="N842" s="17">
        <v>0.16666666666666666</v>
      </c>
      <c r="O842" s="17">
        <v>-1</v>
      </c>
      <c r="P842" s="17">
        <v>-1</v>
      </c>
      <c r="Q842" s="17">
        <v>4.1111802710345149</v>
      </c>
      <c r="R842" s="17">
        <v>-1</v>
      </c>
      <c r="S842" s="17">
        <v>0.93205642886384876</v>
      </c>
      <c r="T842" s="17">
        <v>9.8002708441139036E-2</v>
      </c>
      <c r="U842" s="17">
        <v>0.52034447300070041</v>
      </c>
      <c r="V842" s="17">
        <v>0.60253141899659723</v>
      </c>
      <c r="W842" s="17">
        <v>2.2612106611993292</v>
      </c>
      <c r="X842" s="17">
        <v>2.7442245050576259</v>
      </c>
      <c r="Y842" s="17">
        <v>0</v>
      </c>
      <c r="Z842" s="17">
        <v>42.594919785790189</v>
      </c>
      <c r="AA842" s="17">
        <v>1.075485414445535</v>
      </c>
      <c r="AB842" s="17">
        <v>2.1019554656571016</v>
      </c>
      <c r="AC842" s="17">
        <v>29.630844349913744</v>
      </c>
      <c r="AD842" s="17">
        <v>0.65043059125087554</v>
      </c>
      <c r="AE842" s="17">
        <v>6.5043059125087552E-2</v>
      </c>
      <c r="AF842" s="17">
        <v>66.337558048575744</v>
      </c>
      <c r="AG842" s="17">
        <v>35.960735088094211</v>
      </c>
      <c r="AH842" s="17">
        <v>-1</v>
      </c>
      <c r="AI842" s="17">
        <v>-1</v>
      </c>
      <c r="AJ842" s="17">
        <v>-1</v>
      </c>
      <c r="AK842" s="17">
        <v>-1</v>
      </c>
      <c r="AL842" s="17">
        <v>-1</v>
      </c>
      <c r="AM842" s="17">
        <v>-1</v>
      </c>
      <c r="AN842" s="17">
        <v>-1</v>
      </c>
      <c r="AO842" s="17">
        <v>-1</v>
      </c>
      <c r="AP842" s="17">
        <v>-1</v>
      </c>
      <c r="AQ842" s="17">
        <v>-1</v>
      </c>
      <c r="AR842" s="17">
        <v>0.32521529562543777</v>
      </c>
      <c r="AS842" s="17">
        <v>3.9025835475052526</v>
      </c>
      <c r="AT842" s="17">
        <v>9.073358611756829</v>
      </c>
      <c r="AU842" s="17">
        <v>-1</v>
      </c>
      <c r="AV842" s="17">
        <v>-1</v>
      </c>
      <c r="AW842" s="17">
        <v>-1</v>
      </c>
      <c r="AX842" s="17">
        <v>-1</v>
      </c>
      <c r="AY842" s="17">
        <v>6.5043059125087552E-2</v>
      </c>
      <c r="AZ842" s="17">
        <v>-0.19741538934825087</v>
      </c>
      <c r="BA842" s="17">
        <v>0.71023590216876387</v>
      </c>
      <c r="BB842" s="17">
        <v>-8.7813067691964383E-2</v>
      </c>
      <c r="BC842" s="17">
        <v>0.2673002471791438</v>
      </c>
      <c r="BD842" s="17">
        <v>-2.643033277754248</v>
      </c>
      <c r="BE842" s="17">
        <v>9.6943153290363053</v>
      </c>
      <c r="BF842" s="17">
        <v>-1</v>
      </c>
      <c r="BG842" s="22">
        <v>158.21486417978267</v>
      </c>
    </row>
    <row r="843" spans="1:59" x14ac:dyDescent="0.25">
      <c r="A843">
        <v>2445</v>
      </c>
      <c r="B843" t="s">
        <v>840</v>
      </c>
      <c r="C843" s="49">
        <v>0</v>
      </c>
      <c r="D843" s="22">
        <v>1546.307333984375</v>
      </c>
      <c r="E843" s="17">
        <v>57.419743606278494</v>
      </c>
      <c r="F843" s="17">
        <v>-9.1634193952236682</v>
      </c>
      <c r="G843" s="17">
        <v>0.27948107352016993</v>
      </c>
      <c r="H843" s="17">
        <v>2.9436635760016507</v>
      </c>
      <c r="I843" s="17">
        <v>45.196951952335809</v>
      </c>
      <c r="J843" s="17">
        <v>4.5185472340222486</v>
      </c>
      <c r="K843" s="17">
        <v>-1</v>
      </c>
      <c r="L843" s="17">
        <v>-1</v>
      </c>
      <c r="M843" s="17">
        <v>-1</v>
      </c>
      <c r="N843" s="17">
        <v>0.16666666666666666</v>
      </c>
      <c r="O843" s="17">
        <v>-1</v>
      </c>
      <c r="P843" s="17">
        <v>-1</v>
      </c>
      <c r="Q843" s="17">
        <v>2.4412520905825303</v>
      </c>
      <c r="R843" s="17">
        <v>-1</v>
      </c>
      <c r="S843" s="17">
        <v>8.3432746149363024E-2</v>
      </c>
      <c r="T843" s="17">
        <v>8.8076332708701133E-3</v>
      </c>
      <c r="U843" s="17">
        <v>5.3764664012636992E-3</v>
      </c>
      <c r="V843" s="17">
        <v>-0.14016600221050152</v>
      </c>
      <c r="W843" s="17">
        <v>0.32733609070732927</v>
      </c>
      <c r="X843" s="17">
        <v>-0.1326911719293325</v>
      </c>
      <c r="Y843" s="17">
        <v>0</v>
      </c>
      <c r="Z843" s="17">
        <v>25.869039565990469</v>
      </c>
      <c r="AA843" s="17">
        <v>0.14488465087103369</v>
      </c>
      <c r="AB843" s="17">
        <v>0.61723027306688993</v>
      </c>
      <c r="AC843" s="17">
        <v>12.560426818060053</v>
      </c>
      <c r="AD843" s="17">
        <v>6.7205830015796275E-3</v>
      </c>
      <c r="AE843" s="17">
        <v>6.720583001579624E-4</v>
      </c>
      <c r="AF843" s="17">
        <v>40.921239175682238</v>
      </c>
      <c r="AG843" s="17">
        <v>-8.3654931758463835</v>
      </c>
      <c r="AH843" s="17">
        <v>-1</v>
      </c>
      <c r="AI843" s="17">
        <v>-1</v>
      </c>
      <c r="AJ843" s="17">
        <v>-1</v>
      </c>
      <c r="AK843" s="17">
        <v>-1</v>
      </c>
      <c r="AL843" s="17">
        <v>-1</v>
      </c>
      <c r="AM843" s="17">
        <v>-1</v>
      </c>
      <c r="AN843" s="17">
        <v>-1</v>
      </c>
      <c r="AO843" s="17">
        <v>-1</v>
      </c>
      <c r="AP843" s="17">
        <v>-1</v>
      </c>
      <c r="AQ843" s="17">
        <v>-1</v>
      </c>
      <c r="AR843" s="17">
        <v>3.3602915007898138E-3</v>
      </c>
      <c r="AS843" s="17">
        <v>4.0323498009477654E-2</v>
      </c>
      <c r="AT843" s="17">
        <v>4.0524205474123214</v>
      </c>
      <c r="AU843" s="17">
        <v>-1</v>
      </c>
      <c r="AV843" s="17">
        <v>-1</v>
      </c>
      <c r="AW843" s="17">
        <v>-1</v>
      </c>
      <c r="AX843" s="17">
        <v>-1</v>
      </c>
      <c r="AY843" s="17">
        <v>6.720583001579624E-4</v>
      </c>
      <c r="AZ843" s="17">
        <v>0.36198305221981147</v>
      </c>
      <c r="BA843" s="17">
        <v>0.15083746060070138</v>
      </c>
      <c r="BB843" s="17">
        <v>0.13104833511279629</v>
      </c>
      <c r="BC843" s="17">
        <v>4.8438844374383228E-2</v>
      </c>
      <c r="BD843" s="17">
        <v>4.9606507011289169</v>
      </c>
      <c r="BE843" s="17">
        <v>2.0906313501531324</v>
      </c>
      <c r="BF843" s="17">
        <v>-1</v>
      </c>
      <c r="BG843" s="22">
        <v>1281.0104267100764</v>
      </c>
    </row>
    <row r="844" spans="1:59" x14ac:dyDescent="0.25">
      <c r="A844">
        <v>2449</v>
      </c>
      <c r="B844" t="s">
        <v>841</v>
      </c>
      <c r="C844" s="49">
        <v>0</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25">
      <c r="A845">
        <v>2450</v>
      </c>
      <c r="B845" t="s">
        <v>842</v>
      </c>
      <c r="C845" s="49">
        <v>0</v>
      </c>
      <c r="D845" s="22">
        <v>1457.9837597656249</v>
      </c>
      <c r="E845" s="17">
        <v>40.618167224199944</v>
      </c>
      <c r="F845" s="17">
        <v>-37.336064085658606</v>
      </c>
      <c r="G845" s="17">
        <v>7.4497731285088686E-2</v>
      </c>
      <c r="H845" s="17">
        <v>1.3908897938365214</v>
      </c>
      <c r="I845" s="17">
        <v>30.193634231852567</v>
      </c>
      <c r="J845" s="17">
        <v>0.47627872897911061</v>
      </c>
      <c r="K845" s="17">
        <v>-1</v>
      </c>
      <c r="L845" s="17">
        <v>-1</v>
      </c>
      <c r="M845" s="17">
        <v>-1</v>
      </c>
      <c r="N845" s="17">
        <v>0.16666666666666666</v>
      </c>
      <c r="O845" s="17">
        <v>-1</v>
      </c>
      <c r="P845" s="17">
        <v>-1</v>
      </c>
      <c r="Q845" s="17">
        <v>1.4723082232111744</v>
      </c>
      <c r="R845" s="17">
        <v>-1</v>
      </c>
      <c r="S845" s="17">
        <v>-0.40896490465843394</v>
      </c>
      <c r="T845" s="17">
        <v>-4.2946102067955808E-2</v>
      </c>
      <c r="U845" s="17">
        <v>-0.29342386389313435</v>
      </c>
      <c r="V845" s="17">
        <v>-0.57110196701131277</v>
      </c>
      <c r="W845" s="17">
        <v>-0.79475761803915657</v>
      </c>
      <c r="X845" s="17">
        <v>-1.8019664346574216</v>
      </c>
      <c r="Y845" s="17">
        <v>0</v>
      </c>
      <c r="Z845" s="17">
        <v>16.164167670855225</v>
      </c>
      <c r="AA845" s="17">
        <v>-0.39507863221612211</v>
      </c>
      <c r="AB845" s="17">
        <v>-0.24425310504022357</v>
      </c>
      <c r="AC845" s="17">
        <v>2.6556437414122271</v>
      </c>
      <c r="AD845" s="17">
        <v>-0.36677982986641788</v>
      </c>
      <c r="AE845" s="17">
        <v>-3.6677982986641794E-2</v>
      </c>
      <c r="AF845" s="17">
        <v>26.173906571007322</v>
      </c>
      <c r="AG845" s="17">
        <v>-34.08493880399508</v>
      </c>
      <c r="AH845" s="17">
        <v>-1</v>
      </c>
      <c r="AI845" s="17">
        <v>-1</v>
      </c>
      <c r="AJ845" s="17">
        <v>-1</v>
      </c>
      <c r="AK845" s="17">
        <v>-1</v>
      </c>
      <c r="AL845" s="17">
        <v>-1</v>
      </c>
      <c r="AM845" s="17">
        <v>-1</v>
      </c>
      <c r="AN845" s="17">
        <v>-1</v>
      </c>
      <c r="AO845" s="17">
        <v>-1</v>
      </c>
      <c r="AP845" s="17">
        <v>-1</v>
      </c>
      <c r="AQ845" s="17">
        <v>-1</v>
      </c>
      <c r="AR845" s="17">
        <v>-0.18338991493320894</v>
      </c>
      <c r="AS845" s="17">
        <v>-2.2006789791985075</v>
      </c>
      <c r="AT845" s="17">
        <v>1.1391173270419404</v>
      </c>
      <c r="AU845" s="17">
        <v>-1</v>
      </c>
      <c r="AV845" s="17">
        <v>-1</v>
      </c>
      <c r="AW845" s="17">
        <v>-1</v>
      </c>
      <c r="AX845" s="17">
        <v>-1</v>
      </c>
      <c r="AY845" s="17">
        <v>-3.6677982986641794E-2</v>
      </c>
      <c r="AZ845" s="17">
        <v>0.68656329208842815</v>
      </c>
      <c r="BA845" s="17">
        <v>-0.17374277926791537</v>
      </c>
      <c r="BB845" s="17">
        <v>0.25803847548791548</v>
      </c>
      <c r="BC845" s="17">
        <v>-7.855129600073589E-2</v>
      </c>
      <c r="BD845" s="17">
        <v>9.3725428094317813</v>
      </c>
      <c r="BE845" s="17">
        <v>-2.3212607581497373</v>
      </c>
      <c r="BF845" s="17">
        <v>-1</v>
      </c>
      <c r="BG845" s="22">
        <v>52.466973306506034</v>
      </c>
    </row>
    <row r="846" spans="1:59" x14ac:dyDescent="0.25">
      <c r="A846">
        <v>2451</v>
      </c>
      <c r="B846" t="s">
        <v>843</v>
      </c>
      <c r="C846" s="49">
        <v>0</v>
      </c>
      <c r="D846" s="22">
        <v>1618.240439453125</v>
      </c>
      <c r="E846" s="17">
        <v>118.82402750635278</v>
      </c>
      <c r="F846" s="17">
        <v>93.798411890596157</v>
      </c>
      <c r="G846" s="17">
        <v>1.0286283591769385</v>
      </c>
      <c r="H846" s="17">
        <v>8.6185455028166729</v>
      </c>
      <c r="I846" s="17">
        <v>100.0291867261063</v>
      </c>
      <c r="J846" s="17">
        <v>19.291720729144668</v>
      </c>
      <c r="K846" s="17">
        <v>-1</v>
      </c>
      <c r="L846" s="17">
        <v>-1</v>
      </c>
      <c r="M846" s="17">
        <v>-1</v>
      </c>
      <c r="N846" s="17">
        <v>0.16666666666666666</v>
      </c>
      <c r="O846" s="17">
        <v>-1</v>
      </c>
      <c r="P846" s="17">
        <v>-1</v>
      </c>
      <c r="Q846" s="17">
        <v>5.9824260234504969</v>
      </c>
      <c r="R846" s="17">
        <v>-1</v>
      </c>
      <c r="S846" s="17">
        <v>1.882985624662727</v>
      </c>
      <c r="T846" s="17">
        <v>0.1979506627918555</v>
      </c>
      <c r="U846" s="17">
        <v>1.0973942564940864</v>
      </c>
      <c r="V846" s="17">
        <v>1.4347644521489158</v>
      </c>
      <c r="W846" s="17">
        <v>4.4282227627371213</v>
      </c>
      <c r="X846" s="17">
        <v>5.9679656836535324</v>
      </c>
      <c r="Y846" s="17">
        <v>0</v>
      </c>
      <c r="Z846" s="17">
        <v>61.337182287311364</v>
      </c>
      <c r="AA846" s="17">
        <v>2.1182744076599205</v>
      </c>
      <c r="AB846" s="17">
        <v>3.7656711527517768</v>
      </c>
      <c r="AC846" s="17">
        <v>48.759179731261</v>
      </c>
      <c r="AD846" s="17">
        <v>1.3717428206176077</v>
      </c>
      <c r="AE846" s="17">
        <v>0.1371742820617608</v>
      </c>
      <c r="AF846" s="17">
        <v>94.81793180936792</v>
      </c>
      <c r="AG846" s="17">
        <v>85.630695347744449</v>
      </c>
      <c r="AH846" s="17">
        <v>-1</v>
      </c>
      <c r="AI846" s="17">
        <v>-1</v>
      </c>
      <c r="AJ846" s="17">
        <v>-1</v>
      </c>
      <c r="AK846" s="17">
        <v>-1</v>
      </c>
      <c r="AL846" s="17">
        <v>-1</v>
      </c>
      <c r="AM846" s="17">
        <v>-1</v>
      </c>
      <c r="AN846" s="17">
        <v>-1</v>
      </c>
      <c r="AO846" s="17">
        <v>-1</v>
      </c>
      <c r="AP846" s="17">
        <v>-1</v>
      </c>
      <c r="AQ846" s="17">
        <v>-1</v>
      </c>
      <c r="AR846" s="17">
        <v>0.68587141030880383</v>
      </c>
      <c r="AS846" s="17">
        <v>8.2304569237056455</v>
      </c>
      <c r="AT846" s="17">
        <v>14.699594000817342</v>
      </c>
      <c r="AU846" s="17">
        <v>-1</v>
      </c>
      <c r="AV846" s="17">
        <v>-1</v>
      </c>
      <c r="AW846" s="17">
        <v>-1</v>
      </c>
      <c r="AX846" s="17">
        <v>-1</v>
      </c>
      <c r="AY846" s="17">
        <v>0.1371742820617608</v>
      </c>
      <c r="AZ846" s="17">
        <v>-0.82425190240657664</v>
      </c>
      <c r="BA846" s="17">
        <v>1.3370724152270896</v>
      </c>
      <c r="BB846" s="17">
        <v>-0.33305922567665347</v>
      </c>
      <c r="BC846" s="17">
        <v>0.51254640516383265</v>
      </c>
      <c r="BD846" s="17">
        <v>-11.163376556437955</v>
      </c>
      <c r="BE846" s="17">
        <v>18.214658607720018</v>
      </c>
      <c r="BF846" s="17">
        <v>-1</v>
      </c>
      <c r="BG846" s="22">
        <v>2551.974735975738</v>
      </c>
    </row>
    <row r="847" spans="1:59" x14ac:dyDescent="0.25">
      <c r="A847">
        <v>2457</v>
      </c>
      <c r="B847" t="s">
        <v>844</v>
      </c>
      <c r="C847" s="49">
        <v>0</v>
      </c>
      <c r="D847" s="22">
        <v>1583.2056640624999</v>
      </c>
      <c r="E847" s="17">
        <v>93.893109554858569</v>
      </c>
      <c r="F847" s="17">
        <v>51.994602695465097</v>
      </c>
      <c r="G847" s="17">
        <v>0.7244650610154092</v>
      </c>
      <c r="H847" s="17">
        <v>6.3144714754722795</v>
      </c>
      <c r="I847" s="17">
        <v>77.766604062223365</v>
      </c>
      <c r="J847" s="17">
        <v>13.293624946618323</v>
      </c>
      <c r="K847" s="17">
        <v>-1</v>
      </c>
      <c r="L847" s="17">
        <v>-1</v>
      </c>
      <c r="M847" s="17">
        <v>-1</v>
      </c>
      <c r="N847" s="17">
        <v>0.16666666666666666</v>
      </c>
      <c r="O847" s="17">
        <v>-1</v>
      </c>
      <c r="P847" s="17">
        <v>-1</v>
      </c>
      <c r="Q847" s="17">
        <v>4.5446644999064612</v>
      </c>
      <c r="R847" s="17">
        <v>-1</v>
      </c>
      <c r="S847" s="17">
        <v>1.1523443352601546</v>
      </c>
      <c r="T847" s="17">
        <v>0.12115619422092526</v>
      </c>
      <c r="U847" s="17">
        <v>0.65402118547707777</v>
      </c>
      <c r="V847" s="17">
        <v>0.79532271546421152</v>
      </c>
      <c r="W847" s="17">
        <v>2.7632107691907368</v>
      </c>
      <c r="X847" s="17">
        <v>3.4910216358364865</v>
      </c>
      <c r="Y847" s="17">
        <v>0</v>
      </c>
      <c r="Z847" s="17">
        <v>46.936666559188566</v>
      </c>
      <c r="AA847" s="17">
        <v>1.3170531411944495</v>
      </c>
      <c r="AB847" s="17">
        <v>2.4873642291780098</v>
      </c>
      <c r="AC847" s="17">
        <v>34.062027000125035</v>
      </c>
      <c r="AD847" s="17">
        <v>0.81752648184634735</v>
      </c>
      <c r="AE847" s="17">
        <v>8.1752648184634721E-2</v>
      </c>
      <c r="AF847" s="17">
        <v>72.935191118279192</v>
      </c>
      <c r="AG847" s="17">
        <v>47.467050810364057</v>
      </c>
      <c r="AH847" s="17">
        <v>-1</v>
      </c>
      <c r="AI847" s="17">
        <v>-1</v>
      </c>
      <c r="AJ847" s="17">
        <v>-1</v>
      </c>
      <c r="AK847" s="17">
        <v>-1</v>
      </c>
      <c r="AL847" s="17">
        <v>-1</v>
      </c>
      <c r="AM847" s="17">
        <v>-1</v>
      </c>
      <c r="AN847" s="17">
        <v>-1</v>
      </c>
      <c r="AO847" s="17">
        <v>-1</v>
      </c>
      <c r="AP847" s="17">
        <v>-1</v>
      </c>
      <c r="AQ847" s="17">
        <v>-1</v>
      </c>
      <c r="AR847" s="17">
        <v>0.40876324092317368</v>
      </c>
      <c r="AS847" s="17">
        <v>4.9051588910780834</v>
      </c>
      <c r="AT847" s="17">
        <v>10.376706558401509</v>
      </c>
      <c r="AU847" s="17">
        <v>-1</v>
      </c>
      <c r="AV847" s="17">
        <v>-1</v>
      </c>
      <c r="AW847" s="17">
        <v>-1</v>
      </c>
      <c r="AX847" s="17">
        <v>-1</v>
      </c>
      <c r="AY847" s="17">
        <v>8.1752648184634721E-2</v>
      </c>
      <c r="AZ847" s="17">
        <v>-0.34262546778986808</v>
      </c>
      <c r="BA847" s="17">
        <v>0.85544598061038113</v>
      </c>
      <c r="BB847" s="17">
        <v>-0.14462567049442482</v>
      </c>
      <c r="BC847" s="17">
        <v>0.32411284998160422</v>
      </c>
      <c r="BD847" s="17">
        <v>-4.6168170157351351</v>
      </c>
      <c r="BE847" s="17">
        <v>11.668099067017195</v>
      </c>
      <c r="BF847" s="17">
        <v>-1</v>
      </c>
      <c r="BG847" s="22">
        <v>232.84042460817867</v>
      </c>
    </row>
    <row r="848" spans="1:59" x14ac:dyDescent="0.25">
      <c r="A848">
        <v>2458</v>
      </c>
      <c r="B848" t="s">
        <v>514</v>
      </c>
      <c r="C848" s="49">
        <v>0</v>
      </c>
      <c r="D848" s="22">
        <v>1505.9195605468751</v>
      </c>
      <c r="E848" s="17">
        <v>91.106851877708266</v>
      </c>
      <c r="F848" s="17">
        <v>47.322645388049573</v>
      </c>
      <c r="G848" s="17">
        <v>0.69047203571811466</v>
      </c>
      <c r="H848" s="17">
        <v>6.0569701688657105</v>
      </c>
      <c r="I848" s="17">
        <v>75.278557212880642</v>
      </c>
      <c r="J848" s="17">
        <v>12.623282985890588</v>
      </c>
      <c r="K848" s="17">
        <v>-1</v>
      </c>
      <c r="L848" s="17">
        <v>-1</v>
      </c>
      <c r="M848" s="17">
        <v>-1</v>
      </c>
      <c r="N848" s="17">
        <v>0.16666666666666666</v>
      </c>
      <c r="O848" s="17">
        <v>-1</v>
      </c>
      <c r="P848" s="17">
        <v>-1</v>
      </c>
      <c r="Q848" s="17">
        <v>4.3839815242262254</v>
      </c>
      <c r="R848" s="17">
        <v>-1</v>
      </c>
      <c r="S848" s="17">
        <v>1.0706885010946539</v>
      </c>
      <c r="T848" s="17">
        <v>0.1125737112961195</v>
      </c>
      <c r="U848" s="17">
        <v>0.60447019720755812</v>
      </c>
      <c r="V848" s="17">
        <v>0.72385926388194444</v>
      </c>
      <c r="W848" s="17">
        <v>2.5771304789025118</v>
      </c>
      <c r="X848" s="17">
        <v>3.2142005262997482</v>
      </c>
      <c r="Y848" s="17">
        <v>0</v>
      </c>
      <c r="Z848" s="17">
        <v>45.327277463268764</v>
      </c>
      <c r="AA848" s="17">
        <v>1.2275093502626875</v>
      </c>
      <c r="AB848" s="17">
        <v>2.3445017607165015</v>
      </c>
      <c r="AC848" s="17">
        <v>32.419486011098847</v>
      </c>
      <c r="AD848" s="17">
        <v>0.7555877465094476</v>
      </c>
      <c r="AE848" s="17">
        <v>7.5558774650944766E-2</v>
      </c>
      <c r="AF848" s="17">
        <v>70.489595076999819</v>
      </c>
      <c r="AG848" s="17">
        <v>43.20191513476658</v>
      </c>
      <c r="AH848" s="17">
        <v>-1</v>
      </c>
      <c r="AI848" s="17">
        <v>-1</v>
      </c>
      <c r="AJ848" s="17">
        <v>-1</v>
      </c>
      <c r="AK848" s="17">
        <v>-1</v>
      </c>
      <c r="AL848" s="17">
        <v>-1</v>
      </c>
      <c r="AM848" s="17">
        <v>-1</v>
      </c>
      <c r="AN848" s="17">
        <v>-1</v>
      </c>
      <c r="AO848" s="17">
        <v>-1</v>
      </c>
      <c r="AP848" s="17">
        <v>-1</v>
      </c>
      <c r="AQ848" s="17">
        <v>-1</v>
      </c>
      <c r="AR848" s="17">
        <v>0.3777938732547238</v>
      </c>
      <c r="AS848" s="17">
        <v>4.533526479056686</v>
      </c>
      <c r="AT848" s="17">
        <v>9.8935844227736922</v>
      </c>
      <c r="AU848" s="17">
        <v>-1</v>
      </c>
      <c r="AV848" s="17">
        <v>-1</v>
      </c>
      <c r="AW848" s="17">
        <v>-1</v>
      </c>
      <c r="AX848" s="17">
        <v>-1</v>
      </c>
      <c r="AY848" s="17">
        <v>7.5558774650944766E-2</v>
      </c>
      <c r="AZ848" s="17">
        <v>-0.28879931692048527</v>
      </c>
      <c r="BA848" s="17">
        <v>0.80161982974099821</v>
      </c>
      <c r="BB848" s="17">
        <v>-0.12356650047987895</v>
      </c>
      <c r="BC848" s="17">
        <v>0.30305367996705834</v>
      </c>
      <c r="BD848" s="17">
        <v>-3.8851792230676736</v>
      </c>
      <c r="BE848" s="17">
        <v>10.936461274349732</v>
      </c>
      <c r="BF848" s="17">
        <v>-1</v>
      </c>
      <c r="BG848" s="22">
        <v>183.23984671839889</v>
      </c>
    </row>
    <row r="849" spans="1:59" x14ac:dyDescent="0.25">
      <c r="A849">
        <v>2461</v>
      </c>
      <c r="B849" t="s">
        <v>845</v>
      </c>
      <c r="C849" s="49">
        <v>0</v>
      </c>
      <c r="D849" s="22">
        <v>1465.20234375</v>
      </c>
      <c r="E849" s="17">
        <v>-15.170266812109247</v>
      </c>
      <c r="F849" s="17">
        <v>-130.88131806653934</v>
      </c>
      <c r="G849" s="17">
        <v>-0.60613481216017662</v>
      </c>
      <c r="H849" s="17">
        <v>-3.7649846163783671</v>
      </c>
      <c r="I849" s="17">
        <v>-19.623810390056171</v>
      </c>
      <c r="J849" s="17">
        <v>-12.945785053749759</v>
      </c>
      <c r="K849" s="17">
        <v>-1</v>
      </c>
      <c r="L849" s="17">
        <v>-1</v>
      </c>
      <c r="M849" s="17">
        <v>-1</v>
      </c>
      <c r="N849" s="17">
        <v>0.16666666666666666</v>
      </c>
      <c r="O849" s="17">
        <v>-1</v>
      </c>
      <c r="P849" s="17">
        <v>-1</v>
      </c>
      <c r="Q849" s="17">
        <v>-1.7450006649829137</v>
      </c>
      <c r="R849" s="17">
        <v>-1</v>
      </c>
      <c r="S849" s="17">
        <v>-2.0439361262293718</v>
      </c>
      <c r="T849" s="17">
        <v>-0.21479068286350533</v>
      </c>
      <c r="U849" s="17">
        <v>-1.2855690137040234</v>
      </c>
      <c r="V849" s="17">
        <v>-2.0019940511497376</v>
      </c>
      <c r="W849" s="17">
        <v>-4.5205896131686822</v>
      </c>
      <c r="X849" s="17">
        <v>-7.3446756879678459</v>
      </c>
      <c r="Y849" s="17">
        <v>0</v>
      </c>
      <c r="Z849" s="17">
        <v>-16.060166120234175</v>
      </c>
      <c r="AA849" s="17">
        <v>-2.1879881375806467</v>
      </c>
      <c r="AB849" s="17">
        <v>-3.1047471158385016</v>
      </c>
      <c r="AC849" s="17">
        <v>-30.232480845809334</v>
      </c>
      <c r="AD849" s="17">
        <v>-1.6069612671300293</v>
      </c>
      <c r="AE849" s="17">
        <v>-0.16069612671300293</v>
      </c>
      <c r="AF849" s="17">
        <v>-22.793557761981468</v>
      </c>
      <c r="AG849" s="17">
        <v>-119.48452056031755</v>
      </c>
      <c r="AH849" s="17">
        <v>-1</v>
      </c>
      <c r="AI849" s="17">
        <v>-1</v>
      </c>
      <c r="AJ849" s="17">
        <v>-1</v>
      </c>
      <c r="AK849" s="17">
        <v>-1</v>
      </c>
      <c r="AL849" s="17">
        <v>-1</v>
      </c>
      <c r="AM849" s="17">
        <v>-1</v>
      </c>
      <c r="AN849" s="17">
        <v>-1</v>
      </c>
      <c r="AO849" s="17">
        <v>-1</v>
      </c>
      <c r="AP849" s="17">
        <v>-1</v>
      </c>
      <c r="AQ849" s="17">
        <v>-1</v>
      </c>
      <c r="AR849" s="17">
        <v>-0.80348063356501465</v>
      </c>
      <c r="AS849" s="17">
        <v>-9.641767602780174</v>
      </c>
      <c r="AT849" s="17">
        <v>-8.5342978836142276</v>
      </c>
      <c r="AU849" s="17">
        <v>-1</v>
      </c>
      <c r="AV849" s="17">
        <v>-1</v>
      </c>
      <c r="AW849" s="17">
        <v>-1</v>
      </c>
      <c r="AX849" s="17">
        <v>-1</v>
      </c>
      <c r="AY849" s="17">
        <v>-0.16069612671300293</v>
      </c>
      <c r="AZ849" s="17">
        <v>1.7643087898688918</v>
      </c>
      <c r="BA849" s="17">
        <v>-1.2514882770483795</v>
      </c>
      <c r="BB849" s="17">
        <v>0.67970016415754342</v>
      </c>
      <c r="BC849" s="17">
        <v>-0.50021298467036368</v>
      </c>
      <c r="BD849" s="17">
        <v>24.021915360087526</v>
      </c>
      <c r="BE849" s="17">
        <v>-16.9706333088055</v>
      </c>
      <c r="BF849" s="17">
        <v>-1</v>
      </c>
      <c r="BG849" s="22">
        <v>0.78631402603650713</v>
      </c>
    </row>
    <row r="850" spans="1:59" x14ac:dyDescent="0.25">
      <c r="A850">
        <v>2465</v>
      </c>
      <c r="B850" t="s">
        <v>846</v>
      </c>
      <c r="C850" s="49">
        <v>0</v>
      </c>
      <c r="D850" s="22">
        <v>1511.3612597656249</v>
      </c>
      <c r="E850" s="17">
        <v>63.48418281197371</v>
      </c>
      <c r="F850" s="17">
        <v>1.0053461481710431</v>
      </c>
      <c r="G850" s="17">
        <v>0.35346871544708058</v>
      </c>
      <c r="H850" s="17">
        <v>3.5041289744854627</v>
      </c>
      <c r="I850" s="17">
        <v>50.612319304214267</v>
      </c>
      <c r="J850" s="17">
        <v>5.9775824486035791</v>
      </c>
      <c r="K850" s="17">
        <v>-1</v>
      </c>
      <c r="L850" s="17">
        <v>-1</v>
      </c>
      <c r="M850" s="17">
        <v>-1</v>
      </c>
      <c r="N850" s="17">
        <v>0.16666666666666666</v>
      </c>
      <c r="O850" s="17">
        <v>-1</v>
      </c>
      <c r="P850" s="17">
        <v>-1</v>
      </c>
      <c r="Q850" s="17">
        <v>2.7909872013708581</v>
      </c>
      <c r="R850" s="17">
        <v>-1</v>
      </c>
      <c r="S850" s="17">
        <v>0.26116104678287833</v>
      </c>
      <c r="T850" s="17">
        <v>2.7487867463938258E-2</v>
      </c>
      <c r="U850" s="17">
        <v>0.11322684880019515</v>
      </c>
      <c r="V850" s="17">
        <v>1.5378031316596969E-2</v>
      </c>
      <c r="W850" s="17">
        <v>0.73234981829092483</v>
      </c>
      <c r="X850" s="17">
        <v>0.46982481336734244</v>
      </c>
      <c r="Y850" s="17">
        <v>0</v>
      </c>
      <c r="Z850" s="17">
        <v>29.371961212669124</v>
      </c>
      <c r="AA850" s="17">
        <v>0.33978151227997183</v>
      </c>
      <c r="AB850" s="17">
        <v>0.92817809453560451</v>
      </c>
      <c r="AC850" s="17">
        <v>16.135505337359</v>
      </c>
      <c r="AD850" s="17">
        <v>0.14153356100024395</v>
      </c>
      <c r="AE850" s="17">
        <v>1.4153356100024394E-2</v>
      </c>
      <c r="AF850" s="17">
        <v>46.244210068021438</v>
      </c>
      <c r="AG850" s="17">
        <v>0.91780327617352553</v>
      </c>
      <c r="AH850" s="17">
        <v>-1</v>
      </c>
      <c r="AI850" s="17">
        <v>-1</v>
      </c>
      <c r="AJ850" s="17">
        <v>-1</v>
      </c>
      <c r="AK850" s="17">
        <v>-1</v>
      </c>
      <c r="AL850" s="17">
        <v>-1</v>
      </c>
      <c r="AM850" s="17">
        <v>-1</v>
      </c>
      <c r="AN850" s="17">
        <v>-1</v>
      </c>
      <c r="AO850" s="17">
        <v>-1</v>
      </c>
      <c r="AP850" s="17">
        <v>-1</v>
      </c>
      <c r="AQ850" s="17">
        <v>-1</v>
      </c>
      <c r="AR850" s="17">
        <v>7.0766780500121973E-2</v>
      </c>
      <c r="AS850" s="17">
        <v>0.84920136600146345</v>
      </c>
      <c r="AT850" s="17">
        <v>5.1039617758019027</v>
      </c>
      <c r="AU850" s="17">
        <v>-1</v>
      </c>
      <c r="AV850" s="17">
        <v>-1</v>
      </c>
      <c r="AW850" s="17">
        <v>-1</v>
      </c>
      <c r="AX850" s="17">
        <v>-1</v>
      </c>
      <c r="AY850" s="17">
        <v>1.4153356100024394E-2</v>
      </c>
      <c r="AZ850" s="17">
        <v>0.24482754923065195</v>
      </c>
      <c r="BA850" s="17">
        <v>0.26799296358986091</v>
      </c>
      <c r="BB850" s="17">
        <v>8.5211922593250403E-2</v>
      </c>
      <c r="BC850" s="17">
        <v>9.4275256893929085E-2</v>
      </c>
      <c r="BD850" s="17">
        <v>3.368201822258944</v>
      </c>
      <c r="BE850" s="17">
        <v>3.6830802290231075</v>
      </c>
      <c r="BF850" s="17">
        <v>-1</v>
      </c>
      <c r="BG850" s="22">
        <v>783.91156342910222</v>
      </c>
    </row>
    <row r="851" spans="1:59" x14ac:dyDescent="0.25">
      <c r="A851">
        <v>2468</v>
      </c>
      <c r="B851" t="s">
        <v>847</v>
      </c>
      <c r="C851" s="49">
        <v>0</v>
      </c>
      <c r="D851" s="22">
        <v>1602.8436425781249</v>
      </c>
      <c r="E851" s="17">
        <v>118.26438991779359</v>
      </c>
      <c r="F851" s="17">
        <v>92.860019529108754</v>
      </c>
      <c r="G851" s="17">
        <v>1.0218006436855751</v>
      </c>
      <c r="H851" s="17">
        <v>8.5668247264283508</v>
      </c>
      <c r="I851" s="17">
        <v>99.529446680378527</v>
      </c>
      <c r="J851" s="17">
        <v>19.15707827970855</v>
      </c>
      <c r="K851" s="17">
        <v>-1</v>
      </c>
      <c r="L851" s="17">
        <v>-1</v>
      </c>
      <c r="M851" s="17">
        <v>-1</v>
      </c>
      <c r="N851" s="17">
        <v>0.16666666666666666</v>
      </c>
      <c r="O851" s="17">
        <v>-1</v>
      </c>
      <c r="P851" s="17">
        <v>-1</v>
      </c>
      <c r="Q851" s="17">
        <v>5.9501518250625818</v>
      </c>
      <c r="R851" s="17">
        <v>-1</v>
      </c>
      <c r="S851" s="17">
        <v>1.866584530643703</v>
      </c>
      <c r="T851" s="17">
        <v>0.19622681647021836</v>
      </c>
      <c r="U851" s="17">
        <v>1.0874416251156991</v>
      </c>
      <c r="V851" s="17">
        <v>1.4204105630446886</v>
      </c>
      <c r="W851" s="17">
        <v>4.3908473520601721</v>
      </c>
      <c r="X851" s="17">
        <v>5.9123644018790964</v>
      </c>
      <c r="Y851" s="17">
        <v>0</v>
      </c>
      <c r="Z851" s="17">
        <v>61.013926243880675</v>
      </c>
      <c r="AA851" s="17">
        <v>2.1002889673187553</v>
      </c>
      <c r="AB851" s="17">
        <v>3.7369763166635432</v>
      </c>
      <c r="AC851" s="17">
        <v>48.429264919093157</v>
      </c>
      <c r="AD851" s="17">
        <v>1.3593020313946238</v>
      </c>
      <c r="AE851" s="17">
        <v>0.13593020313946239</v>
      </c>
      <c r="AF851" s="17">
        <v>94.326718278632569</v>
      </c>
      <c r="AG851" s="17">
        <v>84.774015700365084</v>
      </c>
      <c r="AH851" s="17">
        <v>-1</v>
      </c>
      <c r="AI851" s="17">
        <v>-1</v>
      </c>
      <c r="AJ851" s="17">
        <v>-1</v>
      </c>
      <c r="AK851" s="17">
        <v>-1</v>
      </c>
      <c r="AL851" s="17">
        <v>-1</v>
      </c>
      <c r="AM851" s="17">
        <v>-1</v>
      </c>
      <c r="AN851" s="17">
        <v>-1</v>
      </c>
      <c r="AO851" s="17">
        <v>-1</v>
      </c>
      <c r="AP851" s="17">
        <v>-1</v>
      </c>
      <c r="AQ851" s="17">
        <v>-1</v>
      </c>
      <c r="AR851" s="17">
        <v>0.6796510156973119</v>
      </c>
      <c r="AS851" s="17">
        <v>8.1558121883677419</v>
      </c>
      <c r="AT851" s="17">
        <v>14.602555844878065</v>
      </c>
      <c r="AU851" s="17">
        <v>-1</v>
      </c>
      <c r="AV851" s="17">
        <v>-1</v>
      </c>
      <c r="AW851" s="17">
        <v>-1</v>
      </c>
      <c r="AX851" s="17">
        <v>-1</v>
      </c>
      <c r="AY851" s="17">
        <v>0.13593020313946239</v>
      </c>
      <c r="AZ851" s="17">
        <v>-0.81344057740925146</v>
      </c>
      <c r="BA851" s="17">
        <v>1.3262610902297645</v>
      </c>
      <c r="BB851" s="17">
        <v>-0.32882935734083885</v>
      </c>
      <c r="BC851" s="17">
        <v>0.50831653682801814</v>
      </c>
      <c r="BD851" s="17">
        <v>-11.016422449018156</v>
      </c>
      <c r="BE851" s="17">
        <v>18.067704500300223</v>
      </c>
      <c r="BF851" s="17">
        <v>-1</v>
      </c>
      <c r="BG851" s="22">
        <v>8112.2942599099752</v>
      </c>
    </row>
    <row r="852" spans="1:59" x14ac:dyDescent="0.25">
      <c r="A852">
        <v>2470</v>
      </c>
      <c r="B852" t="s">
        <v>848</v>
      </c>
      <c r="C852" s="49">
        <v>0</v>
      </c>
      <c r="D852" s="22">
        <v>1475.537138671875</v>
      </c>
      <c r="E852" s="17">
        <v>-25.170392744862454</v>
      </c>
      <c r="F852" s="17">
        <v>-147.64938722602417</v>
      </c>
      <c r="G852" s="17">
        <v>-0.72813879499204637</v>
      </c>
      <c r="H852" s="17">
        <v>-4.6891796450836321</v>
      </c>
      <c r="I852" s="17">
        <v>-28.553631211748574</v>
      </c>
      <c r="J852" s="17">
        <v>-15.35170180734384</v>
      </c>
      <c r="K852" s="17">
        <v>-1</v>
      </c>
      <c r="L852" s="17">
        <v>-1</v>
      </c>
      <c r="M852" s="17">
        <v>-1</v>
      </c>
      <c r="N852" s="17">
        <v>0.16666666666666666</v>
      </c>
      <c r="O852" s="17">
        <v>-1</v>
      </c>
      <c r="P852" s="17">
        <v>-1</v>
      </c>
      <c r="Q852" s="17">
        <v>-2.3217061166105286</v>
      </c>
      <c r="R852" s="17">
        <v>-1</v>
      </c>
      <c r="S852" s="17">
        <v>-2.337006157582028</v>
      </c>
      <c r="T852" s="17">
        <v>-0.24559397531115204</v>
      </c>
      <c r="U852" s="17">
        <v>-1.4634119055697792</v>
      </c>
      <c r="V852" s="17">
        <v>-2.2584827173892492</v>
      </c>
      <c r="W852" s="17">
        <v>-5.1884482795604825</v>
      </c>
      <c r="X852" s="17">
        <v>-8.3382112029756019</v>
      </c>
      <c r="Y852" s="17">
        <v>0</v>
      </c>
      <c r="Z852" s="17">
        <v>-21.836406331605556</v>
      </c>
      <c r="AA852" s="17">
        <v>-2.5093687453963534</v>
      </c>
      <c r="AB852" s="17">
        <v>-3.617493186453276</v>
      </c>
      <c r="AC852" s="17">
        <v>-36.127706141974507</v>
      </c>
      <c r="AD852" s="17">
        <v>-1.8292648819622239</v>
      </c>
      <c r="AE852" s="17">
        <v>-0.1829264881962224</v>
      </c>
      <c r="AF852" s="17">
        <v>-31.571018868324522</v>
      </c>
      <c r="AG852" s="17">
        <v>-134.79247079982164</v>
      </c>
      <c r="AH852" s="17">
        <v>-1</v>
      </c>
      <c r="AI852" s="17">
        <v>-1</v>
      </c>
      <c r="AJ852" s="17">
        <v>-1</v>
      </c>
      <c r="AK852" s="17">
        <v>-1</v>
      </c>
      <c r="AL852" s="17">
        <v>-1</v>
      </c>
      <c r="AM852" s="17">
        <v>-1</v>
      </c>
      <c r="AN852" s="17">
        <v>-1</v>
      </c>
      <c r="AO852" s="17">
        <v>-1</v>
      </c>
      <c r="AP852" s="17">
        <v>-1</v>
      </c>
      <c r="AQ852" s="17">
        <v>-1</v>
      </c>
      <c r="AR852" s="17">
        <v>-0.91463244098111196</v>
      </c>
      <c r="AS852" s="17">
        <v>-10.975589291773343</v>
      </c>
      <c r="AT852" s="17">
        <v>-10.268266079305345</v>
      </c>
      <c r="AU852" s="17">
        <v>-1</v>
      </c>
      <c r="AV852" s="17">
        <v>-1</v>
      </c>
      <c r="AW852" s="17">
        <v>-1</v>
      </c>
      <c r="AX852" s="17">
        <v>-1</v>
      </c>
      <c r="AY852" s="17">
        <v>-0.1829264881962224</v>
      </c>
      <c r="AZ852" s="17">
        <v>1.957495619494688</v>
      </c>
      <c r="BA852" s="17">
        <v>-1.4446751066741756</v>
      </c>
      <c r="BB852" s="17">
        <v>0.75528339320048976</v>
      </c>
      <c r="BC852" s="17">
        <v>-0.5757962137133098</v>
      </c>
      <c r="BD852" s="17">
        <v>26.647828291198493</v>
      </c>
      <c r="BE852" s="17">
        <v>-19.596546239916467</v>
      </c>
      <c r="BF852" s="17">
        <v>-1</v>
      </c>
      <c r="BG852" s="22">
        <v>832.82218954485484</v>
      </c>
    </row>
    <row r="853" spans="1:59" x14ac:dyDescent="0.25">
      <c r="A853">
        <v>2471</v>
      </c>
      <c r="B853" t="s">
        <v>849</v>
      </c>
      <c r="C853" s="49">
        <v>0</v>
      </c>
      <c r="D853" s="22">
        <v>1610.7202734375001</v>
      </c>
      <c r="E853" s="17">
        <v>118.88141128543597</v>
      </c>
      <c r="F853" s="17">
        <v>93.894632196497298</v>
      </c>
      <c r="G853" s="17">
        <v>1.0293284553202442</v>
      </c>
      <c r="H853" s="17">
        <v>8.6238488163662872</v>
      </c>
      <c r="I853" s="17">
        <v>100.08042876732961</v>
      </c>
      <c r="J853" s="17">
        <v>19.305526614831429</v>
      </c>
      <c r="K853" s="17">
        <v>-1</v>
      </c>
      <c r="L853" s="17">
        <v>-1</v>
      </c>
      <c r="M853" s="17">
        <v>-1</v>
      </c>
      <c r="N853" s="17">
        <v>0.16666666666666666</v>
      </c>
      <c r="O853" s="17">
        <v>-1</v>
      </c>
      <c r="P853" s="17">
        <v>-1</v>
      </c>
      <c r="Q853" s="17">
        <v>5.9857353355986449</v>
      </c>
      <c r="R853" s="17">
        <v>-1</v>
      </c>
      <c r="S853" s="17">
        <v>1.8846673500778002</v>
      </c>
      <c r="T853" s="17">
        <v>0.1981274214987695</v>
      </c>
      <c r="U853" s="17">
        <v>1.0984147733642704</v>
      </c>
      <c r="V853" s="17">
        <v>1.4362362625100853</v>
      </c>
      <c r="W853" s="17">
        <v>4.432055139892042</v>
      </c>
      <c r="X853" s="17">
        <v>5.973666894107069</v>
      </c>
      <c r="Y853" s="17">
        <v>0</v>
      </c>
      <c r="Z853" s="17">
        <v>61.370328119118852</v>
      </c>
      <c r="AA853" s="17">
        <v>2.1201185878157034</v>
      </c>
      <c r="AB853" s="17">
        <v>3.7686134464228553</v>
      </c>
      <c r="AC853" s="17">
        <v>48.793008335852143</v>
      </c>
      <c r="AD853" s="17">
        <v>1.3730184667053378</v>
      </c>
      <c r="AE853" s="17">
        <v>0.1373018466705338</v>
      </c>
      <c r="AF853" s="17">
        <v>94.868299563976677</v>
      </c>
      <c r="AG853" s="17">
        <v>85.718537045005775</v>
      </c>
      <c r="AH853" s="17">
        <v>-1</v>
      </c>
      <c r="AI853" s="17">
        <v>-1</v>
      </c>
      <c r="AJ853" s="17">
        <v>-1</v>
      </c>
      <c r="AK853" s="17">
        <v>-1</v>
      </c>
      <c r="AL853" s="17">
        <v>-1</v>
      </c>
      <c r="AM853" s="17">
        <v>-1</v>
      </c>
      <c r="AN853" s="17">
        <v>-1</v>
      </c>
      <c r="AO853" s="17">
        <v>-1</v>
      </c>
      <c r="AP853" s="17">
        <v>-1</v>
      </c>
      <c r="AQ853" s="17">
        <v>-1</v>
      </c>
      <c r="AR853" s="17">
        <v>0.68650923335266889</v>
      </c>
      <c r="AS853" s="17">
        <v>8.2381108002320254</v>
      </c>
      <c r="AT853" s="17">
        <v>14.709544040301633</v>
      </c>
      <c r="AU853" s="17">
        <v>-1</v>
      </c>
      <c r="AV853" s="17">
        <v>-1</v>
      </c>
      <c r="AW853" s="17">
        <v>-1</v>
      </c>
      <c r="AX853" s="17">
        <v>-1</v>
      </c>
      <c r="AY853" s="17">
        <v>0.1373018466705338</v>
      </c>
      <c r="AZ853" s="17">
        <v>-0.82536046748141412</v>
      </c>
      <c r="BA853" s="17">
        <v>1.3381809803019273</v>
      </c>
      <c r="BB853" s="17">
        <v>-0.33349294534648161</v>
      </c>
      <c r="BC853" s="17">
        <v>0.51298012483366096</v>
      </c>
      <c r="BD853" s="17">
        <v>-11.178444847431873</v>
      </c>
      <c r="BE853" s="17">
        <v>18.229726898713938</v>
      </c>
      <c r="BF853" s="17">
        <v>-1</v>
      </c>
      <c r="BG853" s="22">
        <v>4237.2874159929634</v>
      </c>
    </row>
    <row r="854" spans="1:59" x14ac:dyDescent="0.25">
      <c r="A854">
        <v>2472</v>
      </c>
      <c r="B854" t="s">
        <v>850</v>
      </c>
      <c r="C854" s="49">
        <v>0</v>
      </c>
      <c r="D854" s="22">
        <v>1527.6024121093749</v>
      </c>
      <c r="E854" s="17">
        <v>46.961523251374359</v>
      </c>
      <c r="F854" s="17">
        <v>-26.699614776703619</v>
      </c>
      <c r="G854" s="17">
        <v>0.15188822666885568</v>
      </c>
      <c r="H854" s="17">
        <v>1.9771322216864406</v>
      </c>
      <c r="I854" s="17">
        <v>35.858066171188625</v>
      </c>
      <c r="J854" s="17">
        <v>2.0024181638641214</v>
      </c>
      <c r="K854" s="17">
        <v>-1</v>
      </c>
      <c r="L854" s="17">
        <v>-1</v>
      </c>
      <c r="M854" s="17">
        <v>-1</v>
      </c>
      <c r="N854" s="17">
        <v>0.16666666666666666</v>
      </c>
      <c r="O854" s="17">
        <v>-1</v>
      </c>
      <c r="P854" s="17">
        <v>-1</v>
      </c>
      <c r="Q854" s="17">
        <v>1.8381284165853988</v>
      </c>
      <c r="R854" s="17">
        <v>-1</v>
      </c>
      <c r="S854" s="17">
        <v>-0.22306249080220783</v>
      </c>
      <c r="T854" s="17">
        <v>-2.3406723052275775E-2</v>
      </c>
      <c r="U854" s="17">
        <v>-0.18061320654812429</v>
      </c>
      <c r="V854" s="17">
        <v>-0.40840412322082004</v>
      </c>
      <c r="W854" s="17">
        <v>-0.37111642339364825</v>
      </c>
      <c r="X854" s="17">
        <v>-1.1717394215460826</v>
      </c>
      <c r="Y854" s="17">
        <v>0</v>
      </c>
      <c r="Z854" s="17">
        <v>19.828196344654337</v>
      </c>
      <c r="AA854" s="17">
        <v>-0.19121803792823894</v>
      </c>
      <c r="AB854" s="17">
        <v>8.099588675409819E-2</v>
      </c>
      <c r="AC854" s="17">
        <v>6.3951479402043425</v>
      </c>
      <c r="AD854" s="17">
        <v>-0.2257665081851554</v>
      </c>
      <c r="AE854" s="17">
        <v>-2.2576650818515537E-2</v>
      </c>
      <c r="AF854" s="17">
        <v>31.741692535566763</v>
      </c>
      <c r="AG854" s="17">
        <v>-24.37468324637231</v>
      </c>
      <c r="AH854" s="17">
        <v>-1</v>
      </c>
      <c r="AI854" s="17">
        <v>-1</v>
      </c>
      <c r="AJ854" s="17">
        <v>-1</v>
      </c>
      <c r="AK854" s="17">
        <v>-1</v>
      </c>
      <c r="AL854" s="17">
        <v>-1</v>
      </c>
      <c r="AM854" s="17">
        <v>-1</v>
      </c>
      <c r="AN854" s="17">
        <v>-1</v>
      </c>
      <c r="AO854" s="17">
        <v>-1</v>
      </c>
      <c r="AP854" s="17">
        <v>-1</v>
      </c>
      <c r="AQ854" s="17">
        <v>-1</v>
      </c>
      <c r="AR854" s="17">
        <v>-0.1128832540925777</v>
      </c>
      <c r="AS854" s="17">
        <v>-1.3545990491109325</v>
      </c>
      <c r="AT854" s="17">
        <v>2.2390212361557875</v>
      </c>
      <c r="AU854" s="17">
        <v>-1</v>
      </c>
      <c r="AV854" s="17">
        <v>-1</v>
      </c>
      <c r="AW854" s="17">
        <v>-1</v>
      </c>
      <c r="AX854" s="17">
        <v>-1</v>
      </c>
      <c r="AY854" s="17">
        <v>-2.2576650818515537E-2</v>
      </c>
      <c r="AZ854" s="17">
        <v>0.56401955130774351</v>
      </c>
      <c r="BA854" s="17">
        <v>-5.1199038487230675E-2</v>
      </c>
      <c r="BB854" s="17">
        <v>0.21009394611628623</v>
      </c>
      <c r="BC854" s="17">
        <v>-3.0606766629106677E-2</v>
      </c>
      <c r="BD854" s="17">
        <v>7.7068537240732331</v>
      </c>
      <c r="BE854" s="17">
        <v>-0.65557167279118556</v>
      </c>
      <c r="BF854" s="17">
        <v>-1</v>
      </c>
      <c r="BG854" s="22">
        <v>195.8321631195839</v>
      </c>
    </row>
    <row r="855" spans="1:59" x14ac:dyDescent="0.25">
      <c r="A855">
        <v>2473</v>
      </c>
      <c r="B855" t="s">
        <v>851</v>
      </c>
      <c r="C855" s="49">
        <v>0</v>
      </c>
      <c r="D855" s="22">
        <v>1534.56935546875</v>
      </c>
      <c r="E855" s="17">
        <v>154.23700287251401</v>
      </c>
      <c r="F855" s="17">
        <v>153.17838611052474</v>
      </c>
      <c r="G855" s="17">
        <v>1.4606753221504389</v>
      </c>
      <c r="H855" s="17">
        <v>11.891353865946707</v>
      </c>
      <c r="I855" s="17">
        <v>131.65194097033833</v>
      </c>
      <c r="J855" s="17">
        <v>27.811680507751635</v>
      </c>
      <c r="K855" s="17">
        <v>-1</v>
      </c>
      <c r="L855" s="17">
        <v>-1</v>
      </c>
      <c r="M855" s="17">
        <v>-1</v>
      </c>
      <c r="N855" s="17">
        <v>0.16666666666666666</v>
      </c>
      <c r="O855" s="17">
        <v>-1</v>
      </c>
      <c r="P855" s="17">
        <v>-1</v>
      </c>
      <c r="Q855" s="17">
        <v>8.0246858999115585</v>
      </c>
      <c r="R855" s="17">
        <v>-1</v>
      </c>
      <c r="S855" s="17">
        <v>2.9208207350046167</v>
      </c>
      <c r="T855" s="17">
        <v>0.30703291275356642</v>
      </c>
      <c r="U855" s="17">
        <v>1.7271809202861246</v>
      </c>
      <c r="V855" s="17">
        <v>2.3430556957111532</v>
      </c>
      <c r="W855" s="17">
        <v>6.7932792290309054</v>
      </c>
      <c r="X855" s="17">
        <v>9.486326247807872</v>
      </c>
      <c r="Y855" s="17">
        <v>0</v>
      </c>
      <c r="Z855" s="17">
        <v>81.792309921689792</v>
      </c>
      <c r="AA855" s="17">
        <v>3.2563644301528822</v>
      </c>
      <c r="AB855" s="17">
        <v>5.5814346831194204</v>
      </c>
      <c r="AC855" s="17">
        <v>69.635663647058138</v>
      </c>
      <c r="AD855" s="17">
        <v>2.1589761503576557</v>
      </c>
      <c r="AE855" s="17">
        <v>0.21589761503576557</v>
      </c>
      <c r="AF855" s="17">
        <v>125.90114176358361</v>
      </c>
      <c r="AG855" s="17">
        <v>139.84001914860292</v>
      </c>
      <c r="AH855" s="17">
        <v>-1</v>
      </c>
      <c r="AI855" s="17">
        <v>-1</v>
      </c>
      <c r="AJ855" s="17">
        <v>-1</v>
      </c>
      <c r="AK855" s="17">
        <v>-1</v>
      </c>
      <c r="AL855" s="17">
        <v>-1</v>
      </c>
      <c r="AM855" s="17">
        <v>-1</v>
      </c>
      <c r="AN855" s="17">
        <v>-1</v>
      </c>
      <c r="AO855" s="17">
        <v>-1</v>
      </c>
      <c r="AP855" s="17">
        <v>-1</v>
      </c>
      <c r="AQ855" s="17">
        <v>-1</v>
      </c>
      <c r="AR855" s="17">
        <v>1.0794880751788278</v>
      </c>
      <c r="AS855" s="17">
        <v>12.953856902145933</v>
      </c>
      <c r="AT855" s="17">
        <v>20.840013972789713</v>
      </c>
      <c r="AU855" s="17">
        <v>-1</v>
      </c>
      <c r="AV855" s="17">
        <v>-1</v>
      </c>
      <c r="AW855" s="17">
        <v>-1</v>
      </c>
      <c r="AX855" s="17">
        <v>-1</v>
      </c>
      <c r="AY855" s="17">
        <v>0.21589761503576557</v>
      </c>
      <c r="AZ855" s="17">
        <v>-1.5083753309123988</v>
      </c>
      <c r="BA855" s="17">
        <v>2.0211958437329121</v>
      </c>
      <c r="BB855" s="17">
        <v>-0.60071855778826977</v>
      </c>
      <c r="BC855" s="17">
        <v>0.78020573727544906</v>
      </c>
      <c r="BD855" s="17">
        <v>-20.462398445606784</v>
      </c>
      <c r="BE855" s="17">
        <v>27.51368049688886</v>
      </c>
      <c r="BF855" s="17">
        <v>-1</v>
      </c>
      <c r="BG855" s="22">
        <v>732.05681006558905</v>
      </c>
    </row>
    <row r="856" spans="1:59" x14ac:dyDescent="0.25">
      <c r="A856">
        <v>2474</v>
      </c>
      <c r="B856" t="s">
        <v>852</v>
      </c>
      <c r="C856" s="49">
        <v>0</v>
      </c>
      <c r="D856" s="22">
        <v>1614.1026757812499</v>
      </c>
      <c r="E856" s="17">
        <v>123.26814587469539</v>
      </c>
      <c r="F856" s="17">
        <v>101.25024646292233</v>
      </c>
      <c r="G856" s="17">
        <v>1.0828476904893787</v>
      </c>
      <c r="H856" s="17">
        <v>9.0292635408313409</v>
      </c>
      <c r="I856" s="17">
        <v>103.99765482406409</v>
      </c>
      <c r="J856" s="17">
        <v>20.360925148094115</v>
      </c>
      <c r="K856" s="17">
        <v>-1</v>
      </c>
      <c r="L856" s="17">
        <v>-1</v>
      </c>
      <c r="M856" s="17">
        <v>-1</v>
      </c>
      <c r="N856" s="17">
        <v>0.16666666666666666</v>
      </c>
      <c r="O856" s="17">
        <v>-1</v>
      </c>
      <c r="P856" s="17">
        <v>-1</v>
      </c>
      <c r="Q856" s="17">
        <v>6.2387175249712161</v>
      </c>
      <c r="R856" s="17">
        <v>-1</v>
      </c>
      <c r="S856" s="17">
        <v>2.0132277754419721</v>
      </c>
      <c r="T856" s="17">
        <v>0.21163983817750254</v>
      </c>
      <c r="U856" s="17">
        <v>1.1764287474329596</v>
      </c>
      <c r="V856" s="17">
        <v>1.5487496159930363</v>
      </c>
      <c r="W856" s="17">
        <v>4.7250233217228272</v>
      </c>
      <c r="X856" s="17">
        <v>6.4094990664867497</v>
      </c>
      <c r="Y856" s="17">
        <v>0</v>
      </c>
      <c r="Z856" s="17">
        <v>63.904179482740417</v>
      </c>
      <c r="AA856" s="17">
        <v>2.261097955285952</v>
      </c>
      <c r="AB856" s="17">
        <v>3.9935387062244012</v>
      </c>
      <c r="AC856" s="17">
        <v>51.37905464087553</v>
      </c>
      <c r="AD856" s="17">
        <v>1.4705359342911992</v>
      </c>
      <c r="AE856" s="17">
        <v>0.14705359342911994</v>
      </c>
      <c r="AF856" s="17">
        <v>98.718690299053506</v>
      </c>
      <c r="AG856" s="17">
        <v>92.433643960445039</v>
      </c>
      <c r="AH856" s="17">
        <v>-1</v>
      </c>
      <c r="AI856" s="17">
        <v>-1</v>
      </c>
      <c r="AJ856" s="17">
        <v>-1</v>
      </c>
      <c r="AK856" s="17">
        <v>-1</v>
      </c>
      <c r="AL856" s="17">
        <v>-1</v>
      </c>
      <c r="AM856" s="17">
        <v>-1</v>
      </c>
      <c r="AN856" s="17">
        <v>-1</v>
      </c>
      <c r="AO856" s="17">
        <v>-1</v>
      </c>
      <c r="AP856" s="17">
        <v>-1</v>
      </c>
      <c r="AQ856" s="17">
        <v>-1</v>
      </c>
      <c r="AR856" s="17">
        <v>0.73526796714559961</v>
      </c>
      <c r="AS856" s="17">
        <v>8.823215605747194</v>
      </c>
      <c r="AT856" s="17">
        <v>15.470180287471356</v>
      </c>
      <c r="AU856" s="17">
        <v>-1</v>
      </c>
      <c r="AV856" s="17">
        <v>-1</v>
      </c>
      <c r="AW856" s="17">
        <v>-1</v>
      </c>
      <c r="AX856" s="17">
        <v>-1</v>
      </c>
      <c r="AY856" s="17">
        <v>0.14705359342911994</v>
      </c>
      <c r="AZ856" s="17">
        <v>-0.91010533503684976</v>
      </c>
      <c r="BA856" s="17">
        <v>1.422925847857363</v>
      </c>
      <c r="BB856" s="17">
        <v>-0.36664888432567461</v>
      </c>
      <c r="BC856" s="17">
        <v>0.54613606381285384</v>
      </c>
      <c r="BD856" s="17">
        <v>-12.330348649518957</v>
      </c>
      <c r="BE856" s="17">
        <v>19.381630700801026</v>
      </c>
      <c r="BF856" s="17">
        <v>-1</v>
      </c>
      <c r="BG856" s="22">
        <v>1676.3232282272475</v>
      </c>
    </row>
    <row r="857" spans="1:59" x14ac:dyDescent="0.25">
      <c r="A857">
        <v>2477</v>
      </c>
      <c r="B857" t="s">
        <v>853</v>
      </c>
      <c r="C857" s="49">
        <v>0</v>
      </c>
      <c r="D857" s="22">
        <v>1432.314912109375</v>
      </c>
      <c r="E857" s="17">
        <v>5.2305927352096688</v>
      </c>
      <c r="F857" s="17">
        <v>-96.673446475446397</v>
      </c>
      <c r="G857" s="17">
        <v>-0.35723933477280084</v>
      </c>
      <c r="H857" s="17">
        <v>-1.879571062415696</v>
      </c>
      <c r="I857" s="17">
        <v>-1.4064377698381421</v>
      </c>
      <c r="J857" s="17">
        <v>-8.0375698869932499</v>
      </c>
      <c r="K857" s="17">
        <v>-1</v>
      </c>
      <c r="L857" s="17">
        <v>-1</v>
      </c>
      <c r="M857" s="17">
        <v>-1</v>
      </c>
      <c r="N857" s="17">
        <v>0.16666666666666666</v>
      </c>
      <c r="O857" s="17">
        <v>-1</v>
      </c>
      <c r="P857" s="17">
        <v>-1</v>
      </c>
      <c r="Q857" s="17">
        <v>-0.56848678926326013</v>
      </c>
      <c r="R857" s="17">
        <v>-1</v>
      </c>
      <c r="S857" s="17">
        <v>-1.4460556007880485</v>
      </c>
      <c r="T857" s="17">
        <v>-0.15195010995019836</v>
      </c>
      <c r="U857" s="17">
        <v>-0.92275879682874262</v>
      </c>
      <c r="V857" s="17">
        <v>-1.4787417150673232</v>
      </c>
      <c r="W857" s="17">
        <v>-3.1581176861008915</v>
      </c>
      <c r="X857" s="17">
        <v>-5.3178033632344288</v>
      </c>
      <c r="Y857" s="17">
        <v>0</v>
      </c>
      <c r="Z857" s="17">
        <v>-4.2762879914794816</v>
      </c>
      <c r="AA857" s="17">
        <v>-1.5323523300548592</v>
      </c>
      <c r="AB857" s="17">
        <v>-2.0587142318134357</v>
      </c>
      <c r="AC857" s="17">
        <v>-18.20586597359484</v>
      </c>
      <c r="AD857" s="17">
        <v>-1.1534484960359284</v>
      </c>
      <c r="AE857" s="17">
        <v>-0.11534484960359283</v>
      </c>
      <c r="AF857" s="17">
        <v>-4.8870081428349508</v>
      </c>
      <c r="AG857" s="17">
        <v>-88.2553795581412</v>
      </c>
      <c r="AH857" s="17">
        <v>-1</v>
      </c>
      <c r="AI857" s="17">
        <v>-1</v>
      </c>
      <c r="AJ857" s="17">
        <v>-1</v>
      </c>
      <c r="AK857" s="17">
        <v>-1</v>
      </c>
      <c r="AL857" s="17">
        <v>-1</v>
      </c>
      <c r="AM857" s="17">
        <v>-1</v>
      </c>
      <c r="AN857" s="17">
        <v>-1</v>
      </c>
      <c r="AO857" s="17">
        <v>-1</v>
      </c>
      <c r="AP857" s="17">
        <v>-1</v>
      </c>
      <c r="AQ857" s="17">
        <v>-1</v>
      </c>
      <c r="AR857" s="17">
        <v>-0.57672424801796418</v>
      </c>
      <c r="AS857" s="17">
        <v>-6.9206909762155693</v>
      </c>
      <c r="AT857" s="17">
        <v>-4.9968982690802406</v>
      </c>
      <c r="AU857" s="17">
        <v>-1</v>
      </c>
      <c r="AV857" s="17">
        <v>-1</v>
      </c>
      <c r="AW857" s="17">
        <v>-1</v>
      </c>
      <c r="AX857" s="17">
        <v>-1</v>
      </c>
      <c r="AY857" s="17">
        <v>-0.11534484960359283</v>
      </c>
      <c r="AZ857" s="17">
        <v>1.3701960152807999</v>
      </c>
      <c r="BA857" s="17">
        <v>-0.8573755024602876</v>
      </c>
      <c r="BB857" s="17">
        <v>0.52550582198554907</v>
      </c>
      <c r="BC857" s="17">
        <v>-0.34601864249836933</v>
      </c>
      <c r="BD857" s="17">
        <v>18.66489473341484</v>
      </c>
      <c r="BE857" s="17">
        <v>-11.613612682132805</v>
      </c>
      <c r="BF857" s="17">
        <v>-1</v>
      </c>
      <c r="BG857" s="22">
        <v>29.668097137894321</v>
      </c>
    </row>
    <row r="858" spans="1:59" x14ac:dyDescent="0.25">
      <c r="A858">
        <v>2478</v>
      </c>
      <c r="B858" t="s">
        <v>854</v>
      </c>
      <c r="C858" s="49">
        <v>0</v>
      </c>
      <c r="D858" s="22">
        <v>1549.6497851562501</v>
      </c>
      <c r="E858" s="17">
        <v>113.2311372494332</v>
      </c>
      <c r="F858" s="17">
        <v>84.420332928382877</v>
      </c>
      <c r="G858" s="17">
        <v>0.96039372978583804</v>
      </c>
      <c r="H858" s="17">
        <v>8.101659874945776</v>
      </c>
      <c r="I858" s="17">
        <v>95.034898833580655</v>
      </c>
      <c r="J858" s="17">
        <v>17.94613483746468</v>
      </c>
      <c r="K858" s="17">
        <v>-1</v>
      </c>
      <c r="L858" s="17">
        <v>-1</v>
      </c>
      <c r="M858" s="17">
        <v>-1</v>
      </c>
      <c r="N858" s="17">
        <v>0.16666666666666666</v>
      </c>
      <c r="O858" s="17">
        <v>-1</v>
      </c>
      <c r="P858" s="17">
        <v>-1</v>
      </c>
      <c r="Q858" s="17">
        <v>5.6598850551456641</v>
      </c>
      <c r="R858" s="17">
        <v>-1</v>
      </c>
      <c r="S858" s="17">
        <v>1.719076836516485</v>
      </c>
      <c r="T858" s="17">
        <v>0.1807229363242093</v>
      </c>
      <c r="U858" s="17">
        <v>0.99792993135787844</v>
      </c>
      <c r="V858" s="17">
        <v>1.2913149624057081</v>
      </c>
      <c r="W858" s="17">
        <v>4.0547014437677289</v>
      </c>
      <c r="X858" s="17">
        <v>5.4122991711358646</v>
      </c>
      <c r="Y858" s="17">
        <v>0</v>
      </c>
      <c r="Z858" s="17">
        <v>58.106635210499533</v>
      </c>
      <c r="AA858" s="17">
        <v>1.9385320241837063</v>
      </c>
      <c r="AB858" s="17">
        <v>3.478901513859276</v>
      </c>
      <c r="AC858" s="17">
        <v>45.462086440337757</v>
      </c>
      <c r="AD858" s="17">
        <v>1.2474124141973482</v>
      </c>
      <c r="AE858" s="17">
        <v>0.12474124141973481</v>
      </c>
      <c r="AF858" s="17">
        <v>89.908855960495998</v>
      </c>
      <c r="AG858" s="17">
        <v>77.069234589783704</v>
      </c>
      <c r="AH858" s="17">
        <v>-1</v>
      </c>
      <c r="AI858" s="17">
        <v>-1</v>
      </c>
      <c r="AJ858" s="17">
        <v>-1</v>
      </c>
      <c r="AK858" s="17">
        <v>-1</v>
      </c>
      <c r="AL858" s="17">
        <v>-1</v>
      </c>
      <c r="AM858" s="17">
        <v>-1</v>
      </c>
      <c r="AN858" s="17">
        <v>-1</v>
      </c>
      <c r="AO858" s="17">
        <v>-1</v>
      </c>
      <c r="AP858" s="17">
        <v>-1</v>
      </c>
      <c r="AQ858" s="17">
        <v>-1</v>
      </c>
      <c r="AR858" s="17">
        <v>0.62370620709867408</v>
      </c>
      <c r="AS858" s="17">
        <v>7.4844744851840881</v>
      </c>
      <c r="AT858" s="17">
        <v>13.729816830739315</v>
      </c>
      <c r="AU858" s="17">
        <v>-1</v>
      </c>
      <c r="AV858" s="17">
        <v>-1</v>
      </c>
      <c r="AW858" s="17">
        <v>-1</v>
      </c>
      <c r="AX858" s="17">
        <v>-1</v>
      </c>
      <c r="AY858" s="17">
        <v>0.12474124141973481</v>
      </c>
      <c r="AZ858" s="17">
        <v>-0.71620598934057744</v>
      </c>
      <c r="BA858" s="17">
        <v>1.2290265021610904</v>
      </c>
      <c r="BB858" s="17">
        <v>-0.29078688749376513</v>
      </c>
      <c r="BC858" s="17">
        <v>0.47027406698094443</v>
      </c>
      <c r="BD858" s="17">
        <v>-9.6947507664539057</v>
      </c>
      <c r="BE858" s="17">
        <v>16.746032817735969</v>
      </c>
      <c r="BF858" s="17">
        <v>-1</v>
      </c>
      <c r="BG858" s="22">
        <v>980.41562436244931</v>
      </c>
    </row>
    <row r="859" spans="1:59" x14ac:dyDescent="0.25">
      <c r="A859">
        <v>2480</v>
      </c>
      <c r="B859" t="s">
        <v>855</v>
      </c>
      <c r="C859" s="49">
        <v>0</v>
      </c>
      <c r="D859" s="22">
        <v>1487.6796093749999</v>
      </c>
      <c r="E859" s="17">
        <v>-45.340848118609827</v>
      </c>
      <c r="F859" s="17">
        <v>-181.4709203706754</v>
      </c>
      <c r="G859" s="17">
        <v>-0.97422328509527745</v>
      </c>
      <c r="H859" s="17">
        <v>-6.5532996280213283</v>
      </c>
      <c r="I859" s="17">
        <v>-46.565259624303643</v>
      </c>
      <c r="J859" s="17">
        <v>-20.204484346049316</v>
      </c>
      <c r="K859" s="17">
        <v>-1</v>
      </c>
      <c r="L859" s="17">
        <v>-1</v>
      </c>
      <c r="M859" s="17">
        <v>-1</v>
      </c>
      <c r="N859" s="17">
        <v>0.16666666666666666</v>
      </c>
      <c r="O859" s="17">
        <v>-1</v>
      </c>
      <c r="P859" s="17">
        <v>-1</v>
      </c>
      <c r="Q859" s="17">
        <v>-3.4849326253640069</v>
      </c>
      <c r="R859" s="17">
        <v>-1</v>
      </c>
      <c r="S859" s="17">
        <v>-2.9281343122205765</v>
      </c>
      <c r="T859" s="17">
        <v>-0.30772483644808651</v>
      </c>
      <c r="U859" s="17">
        <v>-1.822124599593703</v>
      </c>
      <c r="V859" s="17">
        <v>-2.7758255219744825</v>
      </c>
      <c r="W859" s="17">
        <v>-6.5355326579986501</v>
      </c>
      <c r="X859" s="17">
        <v>-10.342192343059075</v>
      </c>
      <c r="Y859" s="17">
        <v>0</v>
      </c>
      <c r="Z859" s="17">
        <v>-33.487199151115007</v>
      </c>
      <c r="AA859" s="17">
        <v>-3.1575999028363682</v>
      </c>
      <c r="AB859" s="17">
        <v>-4.6517123357867494</v>
      </c>
      <c r="AC859" s="17">
        <v>-48.018494273454444</v>
      </c>
      <c r="AD859" s="17">
        <v>-2.277655749492129</v>
      </c>
      <c r="AE859" s="17">
        <v>-0.22776557494921287</v>
      </c>
      <c r="AF859" s="17">
        <v>-49.275334667030883</v>
      </c>
      <c r="AG859" s="17">
        <v>-165.66891468120923</v>
      </c>
      <c r="AH859" s="17">
        <v>-1</v>
      </c>
      <c r="AI859" s="17">
        <v>-1</v>
      </c>
      <c r="AJ859" s="17">
        <v>-1</v>
      </c>
      <c r="AK859" s="17">
        <v>-1</v>
      </c>
      <c r="AL859" s="17">
        <v>-1</v>
      </c>
      <c r="AM859" s="17">
        <v>-1</v>
      </c>
      <c r="AN859" s="17">
        <v>-1</v>
      </c>
      <c r="AO859" s="17">
        <v>-1</v>
      </c>
      <c r="AP859" s="17">
        <v>-1</v>
      </c>
      <c r="AQ859" s="17">
        <v>-1</v>
      </c>
      <c r="AR859" s="17">
        <v>-1.1388278747460645</v>
      </c>
      <c r="AS859" s="17">
        <v>-13.665934496952772</v>
      </c>
      <c r="AT859" s="17">
        <v>-13.765714846038605</v>
      </c>
      <c r="AU859" s="17">
        <v>-1</v>
      </c>
      <c r="AV859" s="17">
        <v>-1</v>
      </c>
      <c r="AW859" s="17">
        <v>-1</v>
      </c>
      <c r="AX859" s="17">
        <v>-1</v>
      </c>
      <c r="AY859" s="17">
        <v>-0.22776557494921287</v>
      </c>
      <c r="AZ859" s="17">
        <v>2.3471573449535832</v>
      </c>
      <c r="BA859" s="17">
        <v>-1.8343368321330709</v>
      </c>
      <c r="BB859" s="17">
        <v>0.90773628816065743</v>
      </c>
      <c r="BC859" s="17">
        <v>-0.72824910867347759</v>
      </c>
      <c r="BD859" s="17">
        <v>31.944347549905221</v>
      </c>
      <c r="BE859" s="17">
        <v>-24.893065498623201</v>
      </c>
      <c r="BF859" s="17">
        <v>-1</v>
      </c>
      <c r="BG859" s="22">
        <v>30.619642033464288</v>
      </c>
    </row>
    <row r="860" spans="1:59" x14ac:dyDescent="0.25">
      <c r="A860">
        <v>2481</v>
      </c>
      <c r="B860" t="s">
        <v>856</v>
      </c>
      <c r="C860" s="49">
        <v>0</v>
      </c>
      <c r="D860" s="22">
        <v>1746.9933398437497</v>
      </c>
      <c r="E860" s="17">
        <v>147.46783243726344</v>
      </c>
      <c r="F860" s="17">
        <v>141.82793724879008</v>
      </c>
      <c r="G860" s="17">
        <v>1.3780897868159918</v>
      </c>
      <c r="H860" s="17">
        <v>11.265758377771206</v>
      </c>
      <c r="I860" s="17">
        <v>125.60726918272587</v>
      </c>
      <c r="J860" s="17">
        <v>26.183094961167498</v>
      </c>
      <c r="K860" s="17">
        <v>-1</v>
      </c>
      <c r="L860" s="17">
        <v>-1</v>
      </c>
      <c r="M860" s="17">
        <v>-1</v>
      </c>
      <c r="N860" s="17">
        <v>0.16666666666666666</v>
      </c>
      <c r="O860" s="17">
        <v>-1</v>
      </c>
      <c r="P860" s="17">
        <v>-1</v>
      </c>
      <c r="Q860" s="17">
        <v>7.6343090667339482</v>
      </c>
      <c r="R860" s="17">
        <v>-1</v>
      </c>
      <c r="S860" s="17">
        <v>2.722439134109699</v>
      </c>
      <c r="T860" s="17">
        <v>0.28618190168159086</v>
      </c>
      <c r="U860" s="17">
        <v>1.6067975517333148</v>
      </c>
      <c r="V860" s="17">
        <v>2.1694363324990595</v>
      </c>
      <c r="W860" s="17">
        <v>6.341200008242474</v>
      </c>
      <c r="X860" s="17">
        <v>8.8137935937405505</v>
      </c>
      <c r="Y860" s="17">
        <v>0</v>
      </c>
      <c r="Z860" s="17">
        <v>77.882323714650525</v>
      </c>
      <c r="AA860" s="17">
        <v>3.0388191588714841</v>
      </c>
      <c r="AB860" s="17">
        <v>5.23435249982127</v>
      </c>
      <c r="AC860" s="17">
        <v>65.645135422484472</v>
      </c>
      <c r="AD860" s="17">
        <v>2.0084969396666437</v>
      </c>
      <c r="AE860" s="17">
        <v>0.20084969396666436</v>
      </c>
      <c r="AF860" s="17">
        <v>119.95960356524805</v>
      </c>
      <c r="AG860" s="17">
        <v>129.47793722259973</v>
      </c>
      <c r="AH860" s="17">
        <v>-1</v>
      </c>
      <c r="AI860" s="17">
        <v>-1</v>
      </c>
      <c r="AJ860" s="17">
        <v>-1</v>
      </c>
      <c r="AK860" s="17">
        <v>-1</v>
      </c>
      <c r="AL860" s="17">
        <v>-1</v>
      </c>
      <c r="AM860" s="17">
        <v>-1</v>
      </c>
      <c r="AN860" s="17">
        <v>-1</v>
      </c>
      <c r="AO860" s="17">
        <v>-1</v>
      </c>
      <c r="AP860" s="17">
        <v>-1</v>
      </c>
      <c r="AQ860" s="17">
        <v>-1</v>
      </c>
      <c r="AR860" s="17">
        <v>1.0042484698333218</v>
      </c>
      <c r="AS860" s="17">
        <v>12.050981637999861</v>
      </c>
      <c r="AT860" s="17">
        <v>19.666276129399819</v>
      </c>
      <c r="AU860" s="17">
        <v>-1</v>
      </c>
      <c r="AV860" s="17">
        <v>-1</v>
      </c>
      <c r="AW860" s="17">
        <v>-1</v>
      </c>
      <c r="AX860" s="17">
        <v>-1</v>
      </c>
      <c r="AY860" s="17">
        <v>0.20084969396666436</v>
      </c>
      <c r="AZ860" s="17">
        <v>-1.3776055201743562</v>
      </c>
      <c r="BA860" s="17">
        <v>1.8904260329948694</v>
      </c>
      <c r="BB860" s="17">
        <v>-0.54955562615332565</v>
      </c>
      <c r="BC860" s="17">
        <v>0.72904280564050494</v>
      </c>
      <c r="BD860" s="17">
        <v>-18.684895612307493</v>
      </c>
      <c r="BE860" s="17">
        <v>25.736177663589569</v>
      </c>
      <c r="BF860" s="17">
        <v>-1</v>
      </c>
      <c r="BG860" s="22">
        <v>1880.9000210668962</v>
      </c>
    </row>
    <row r="861" spans="1:59" x14ac:dyDescent="0.25">
      <c r="A861">
        <v>2484</v>
      </c>
      <c r="B861" t="s">
        <v>857</v>
      </c>
      <c r="C861" s="49">
        <v>0</v>
      </c>
      <c r="D861" s="22">
        <v>1502.4446582031248</v>
      </c>
      <c r="E861" s="17">
        <v>10.412092735451289</v>
      </c>
      <c r="F861" s="17">
        <v>-87.985180853775219</v>
      </c>
      <c r="G861" s="17">
        <v>-0.29402376715656725</v>
      </c>
      <c r="H861" s="17">
        <v>-1.4007054387563738</v>
      </c>
      <c r="I861" s="17">
        <v>3.2204906209544149</v>
      </c>
      <c r="J861" s="17">
        <v>-6.7909598199641374</v>
      </c>
      <c r="K861" s="17">
        <v>-1</v>
      </c>
      <c r="L861" s="17">
        <v>-1</v>
      </c>
      <c r="M861" s="17">
        <v>-1</v>
      </c>
      <c r="N861" s="17">
        <v>0.16666666666666666</v>
      </c>
      <c r="O861" s="17">
        <v>-1</v>
      </c>
      <c r="P861" s="17">
        <v>-1</v>
      </c>
      <c r="Q861" s="17">
        <v>-0.26967062256273477</v>
      </c>
      <c r="R861" s="17">
        <v>-1</v>
      </c>
      <c r="S861" s="17">
        <v>-1.2942032763537186</v>
      </c>
      <c r="T861" s="17">
        <v>-0.13598958496299141</v>
      </c>
      <c r="U861" s="17">
        <v>-0.83061066285102569</v>
      </c>
      <c r="V861" s="17">
        <v>-1.3458437862693298</v>
      </c>
      <c r="W861" s="17">
        <v>-2.812071075954079</v>
      </c>
      <c r="X861" s="17">
        <v>-4.8030094190510262</v>
      </c>
      <c r="Y861" s="17">
        <v>0</v>
      </c>
      <c r="Z861" s="17">
        <v>-1.2833668164982086</v>
      </c>
      <c r="AA861" s="17">
        <v>-1.3658310651555214</v>
      </c>
      <c r="AB861" s="17">
        <v>-1.7930382010434029</v>
      </c>
      <c r="AC861" s="17">
        <v>-15.151293453317146</v>
      </c>
      <c r="AD861" s="17">
        <v>-1.0382633285637823</v>
      </c>
      <c r="AE861" s="17">
        <v>-0.10382633285637821</v>
      </c>
      <c r="AF861" s="17">
        <v>-0.33902394438838712</v>
      </c>
      <c r="AG861" s="17">
        <v>-80.323665027437144</v>
      </c>
      <c r="AH861" s="17">
        <v>-1</v>
      </c>
      <c r="AI861" s="17">
        <v>-1</v>
      </c>
      <c r="AJ861" s="17">
        <v>-1</v>
      </c>
      <c r="AK861" s="17">
        <v>-1</v>
      </c>
      <c r="AL861" s="17">
        <v>-1</v>
      </c>
      <c r="AM861" s="17">
        <v>-1</v>
      </c>
      <c r="AN861" s="17">
        <v>-1</v>
      </c>
      <c r="AO861" s="17">
        <v>-1</v>
      </c>
      <c r="AP861" s="17">
        <v>-1</v>
      </c>
      <c r="AQ861" s="17">
        <v>-1</v>
      </c>
      <c r="AR861" s="17">
        <v>-0.51913166428189117</v>
      </c>
      <c r="AS861" s="17">
        <v>-6.2295799713826927</v>
      </c>
      <c r="AT861" s="17">
        <v>-4.0984539627974996</v>
      </c>
      <c r="AU861" s="17">
        <v>-1</v>
      </c>
      <c r="AV861" s="17">
        <v>-1</v>
      </c>
      <c r="AW861" s="17">
        <v>-1</v>
      </c>
      <c r="AX861" s="17">
        <v>-1</v>
      </c>
      <c r="AY861" s="17">
        <v>-0.10382633285637821</v>
      </c>
      <c r="AZ861" s="17">
        <v>1.2700975200734355</v>
      </c>
      <c r="BA861" s="17">
        <v>-0.75727700725292291</v>
      </c>
      <c r="BB861" s="17">
        <v>0.48634286504501945</v>
      </c>
      <c r="BC861" s="17">
        <v>-0.30685568555783971</v>
      </c>
      <c r="BD861" s="17">
        <v>17.30429508250225</v>
      </c>
      <c r="BE861" s="17">
        <v>-10.253013031220215</v>
      </c>
      <c r="BF861" s="17">
        <v>-1</v>
      </c>
      <c r="BG861" s="22">
        <v>226.90793556820958</v>
      </c>
    </row>
    <row r="862" spans="1:59" x14ac:dyDescent="0.25">
      <c r="A862">
        <v>2485</v>
      </c>
      <c r="B862" t="s">
        <v>2944</v>
      </c>
      <c r="C862" s="49">
        <v>0</v>
      </c>
      <c r="D862" s="22">
        <v>1541.438447265625</v>
      </c>
      <c r="E862" s="17">
        <v>80.383606602916004</v>
      </c>
      <c r="F862" s="17">
        <v>29.342059984328415</v>
      </c>
      <c r="G862" s="17">
        <v>0.55964582000789975</v>
      </c>
      <c r="H862" s="17">
        <v>5.0659456516552819</v>
      </c>
      <c r="I862" s="17">
        <v>65.703011907263573</v>
      </c>
      <c r="J862" s="17">
        <v>10.043391929216835</v>
      </c>
      <c r="K862" s="17">
        <v>-1</v>
      </c>
      <c r="L862" s="17">
        <v>-1</v>
      </c>
      <c r="M862" s="17">
        <v>-1</v>
      </c>
      <c r="N862" s="17">
        <v>0.16666666666666666</v>
      </c>
      <c r="O862" s="17">
        <v>-1</v>
      </c>
      <c r="P862" s="17">
        <v>-1</v>
      </c>
      <c r="Q862" s="17">
        <v>3.7655739110922823</v>
      </c>
      <c r="R862" s="17">
        <v>-1</v>
      </c>
      <c r="S862" s="17">
        <v>0.75642627579682087</v>
      </c>
      <c r="T862" s="17">
        <v>7.9543001242218095E-2</v>
      </c>
      <c r="U862" s="17">
        <v>0.41376730379611359</v>
      </c>
      <c r="V862" s="17">
        <v>0.4488236396522215</v>
      </c>
      <c r="W862" s="17">
        <v>1.8609782687429721</v>
      </c>
      <c r="X862" s="17">
        <v>2.1488214412473647</v>
      </c>
      <c r="Y862" s="17">
        <v>0</v>
      </c>
      <c r="Z862" s="17">
        <v>39.133351409819554</v>
      </c>
      <c r="AA862" s="17">
        <v>0.88288938173986775</v>
      </c>
      <c r="AB862" s="17">
        <v>1.7946784969034222</v>
      </c>
      <c r="AC862" s="17">
        <v>26.09797093958467</v>
      </c>
      <c r="AD862" s="17">
        <v>0.51720912974514199</v>
      </c>
      <c r="AE862" s="17">
        <v>5.1720912974514199E-2</v>
      </c>
      <c r="AF862" s="17">
        <v>61.077426773700019</v>
      </c>
      <c r="AG862" s="17">
        <v>26.787031344665767</v>
      </c>
      <c r="AH862" s="17">
        <v>-1</v>
      </c>
      <c r="AI862" s="17">
        <v>-1</v>
      </c>
      <c r="AJ862" s="17">
        <v>-1</v>
      </c>
      <c r="AK862" s="17">
        <v>-1</v>
      </c>
      <c r="AL862" s="17">
        <v>-1</v>
      </c>
      <c r="AM862" s="17">
        <v>-1</v>
      </c>
      <c r="AN862" s="17">
        <v>-1</v>
      </c>
      <c r="AO862" s="17">
        <v>-1</v>
      </c>
      <c r="AP862" s="17">
        <v>-1</v>
      </c>
      <c r="AQ862" s="17">
        <v>-1</v>
      </c>
      <c r="AR862" s="17">
        <v>0.258604564872571</v>
      </c>
      <c r="AS862" s="17">
        <v>3.1032547784708515</v>
      </c>
      <c r="AT862" s="17">
        <v>8.0342312120121075</v>
      </c>
      <c r="AU862" s="17">
        <v>-1</v>
      </c>
      <c r="AV862" s="17">
        <v>-1</v>
      </c>
      <c r="AW862" s="17">
        <v>-1</v>
      </c>
      <c r="AX862" s="17">
        <v>-1</v>
      </c>
      <c r="AY862" s="17">
        <v>5.1720912974514199E-2</v>
      </c>
      <c r="AZ862" s="17">
        <v>-8.1642949903957873E-2</v>
      </c>
      <c r="BA862" s="17">
        <v>0.59446346272447093</v>
      </c>
      <c r="BB862" s="17">
        <v>-4.2517770780014966E-2</v>
      </c>
      <c r="BC862" s="17">
        <v>0.22200495026719441</v>
      </c>
      <c r="BD862" s="17">
        <v>-1.0693838400990208</v>
      </c>
      <c r="BE862" s="17">
        <v>8.1206658913810763</v>
      </c>
      <c r="BF862" s="17">
        <v>-1</v>
      </c>
      <c r="BG862" s="22">
        <v>4333.3210343146638</v>
      </c>
    </row>
    <row r="863" spans="1:59" x14ac:dyDescent="0.25">
      <c r="A863">
        <v>2486</v>
      </c>
      <c r="B863" t="s">
        <v>858</v>
      </c>
      <c r="C863" s="49">
        <v>0</v>
      </c>
      <c r="D863" s="22">
        <v>1598.41646484375</v>
      </c>
      <c r="E863" s="17">
        <v>148.29336428624845</v>
      </c>
      <c r="F863" s="17">
        <v>143.21217733038742</v>
      </c>
      <c r="G863" s="17">
        <v>1.3881614773334929</v>
      </c>
      <c r="H863" s="17">
        <v>11.342052660063285</v>
      </c>
      <c r="I863" s="17">
        <v>126.34444504867088</v>
      </c>
      <c r="J863" s="17">
        <v>26.381708550581738</v>
      </c>
      <c r="K863" s="17">
        <v>-1</v>
      </c>
      <c r="L863" s="17">
        <v>-1</v>
      </c>
      <c r="M863" s="17">
        <v>-1</v>
      </c>
      <c r="N863" s="17">
        <v>0.16666666666666666</v>
      </c>
      <c r="O863" s="17">
        <v>-1</v>
      </c>
      <c r="P863" s="17">
        <v>-1</v>
      </c>
      <c r="Q863" s="17">
        <v>7.6819173389700559</v>
      </c>
      <c r="R863" s="17">
        <v>-1</v>
      </c>
      <c r="S863" s="17">
        <v>2.7466326939200045</v>
      </c>
      <c r="T863" s="17">
        <v>0.28872477955534281</v>
      </c>
      <c r="U863" s="17">
        <v>1.6214788639825854</v>
      </c>
      <c r="V863" s="17">
        <v>2.1906100221413967</v>
      </c>
      <c r="W863" s="17">
        <v>6.3963331739080482</v>
      </c>
      <c r="X863" s="17">
        <v>8.8958120819328101</v>
      </c>
      <c r="Y863" s="17">
        <v>0</v>
      </c>
      <c r="Z863" s="17">
        <v>78.35916473584777</v>
      </c>
      <c r="AA863" s="17">
        <v>3.0653498175033977</v>
      </c>
      <c r="AB863" s="17">
        <v>5.2766807879429249</v>
      </c>
      <c r="AC863" s="17">
        <v>66.131798917689736</v>
      </c>
      <c r="AD863" s="17">
        <v>2.0268485799782319</v>
      </c>
      <c r="AE863" s="17">
        <v>0.20268485799782318</v>
      </c>
      <c r="AF863" s="17">
        <v>120.68420180983421</v>
      </c>
      <c r="AG863" s="17">
        <v>130.74164135496449</v>
      </c>
      <c r="AH863" s="17">
        <v>-1</v>
      </c>
      <c r="AI863" s="17">
        <v>-1</v>
      </c>
      <c r="AJ863" s="17">
        <v>-1</v>
      </c>
      <c r="AK863" s="17">
        <v>-1</v>
      </c>
      <c r="AL863" s="17">
        <v>-1</v>
      </c>
      <c r="AM863" s="17">
        <v>-1</v>
      </c>
      <c r="AN863" s="17">
        <v>-1</v>
      </c>
      <c r="AO863" s="17">
        <v>-1</v>
      </c>
      <c r="AP863" s="17">
        <v>-1</v>
      </c>
      <c r="AQ863" s="17">
        <v>-1</v>
      </c>
      <c r="AR863" s="17">
        <v>1.0134242899891159</v>
      </c>
      <c r="AS863" s="17">
        <v>12.161091479869391</v>
      </c>
      <c r="AT863" s="17">
        <v>19.809418923830208</v>
      </c>
      <c r="AU863" s="17">
        <v>-1</v>
      </c>
      <c r="AV863" s="17">
        <v>-1</v>
      </c>
      <c r="AW863" s="17">
        <v>-1</v>
      </c>
      <c r="AX863" s="17">
        <v>-1</v>
      </c>
      <c r="AY863" s="17">
        <v>0.20268485799782318</v>
      </c>
      <c r="AZ863" s="17">
        <v>-1.3935535074030159</v>
      </c>
      <c r="BA863" s="17">
        <v>1.9063740202235289</v>
      </c>
      <c r="BB863" s="17">
        <v>-0.55579518385926563</v>
      </c>
      <c r="BC863" s="17">
        <v>0.73528236334644492</v>
      </c>
      <c r="BD863" s="17">
        <v>-18.901670358132801</v>
      </c>
      <c r="BE863" s="17">
        <v>25.952952409414877</v>
      </c>
      <c r="BF863" s="17">
        <v>-1</v>
      </c>
      <c r="BG863" s="22">
        <v>7100.3104541252242</v>
      </c>
    </row>
    <row r="864" spans="1:59" x14ac:dyDescent="0.25">
      <c r="A864">
        <v>2487</v>
      </c>
      <c r="B864" t="s">
        <v>859</v>
      </c>
      <c r="C864" s="49">
        <v>0</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25">
      <c r="A865">
        <v>2489</v>
      </c>
      <c r="B865" t="s">
        <v>860</v>
      </c>
      <c r="C865" s="49">
        <v>0</v>
      </c>
      <c r="D865" s="22">
        <v>1470.0875683593749</v>
      </c>
      <c r="E865" s="17">
        <v>4.9723231346260306</v>
      </c>
      <c r="F865" s="17">
        <v>-97.106509274205251</v>
      </c>
      <c r="G865" s="17">
        <v>-0.36039028708355098</v>
      </c>
      <c r="H865" s="17">
        <v>-1.9034399099212385</v>
      </c>
      <c r="I865" s="17">
        <v>-1.6370649911762527</v>
      </c>
      <c r="J865" s="17">
        <v>-8.0997066203870851</v>
      </c>
      <c r="K865" s="17">
        <v>-1</v>
      </c>
      <c r="L865" s="17">
        <v>-1</v>
      </c>
      <c r="M865" s="17">
        <v>-1</v>
      </c>
      <c r="N865" s="17">
        <v>0.16666666666666666</v>
      </c>
      <c r="O865" s="17">
        <v>-1</v>
      </c>
      <c r="P865" s="17">
        <v>-1</v>
      </c>
      <c r="Q865" s="17">
        <v>-0.58338115035909777</v>
      </c>
      <c r="R865" s="17">
        <v>-1</v>
      </c>
      <c r="S865" s="17">
        <v>-1.453624613463437</v>
      </c>
      <c r="T865" s="17">
        <v>-0.15274565533538781</v>
      </c>
      <c r="U865" s="17">
        <v>-0.92735188025165949</v>
      </c>
      <c r="V865" s="17">
        <v>-1.4853659541848474</v>
      </c>
      <c r="W865" s="17">
        <v>-3.1753662279867889</v>
      </c>
      <c r="X865" s="17">
        <v>-5.3434630421576994</v>
      </c>
      <c r="Y865" s="17">
        <v>0</v>
      </c>
      <c r="Z865" s="17">
        <v>-4.4254688380306142</v>
      </c>
      <c r="AA865" s="17">
        <v>-1.5406525096500017</v>
      </c>
      <c r="AB865" s="17">
        <v>-2.0719567373327687</v>
      </c>
      <c r="AC865" s="17">
        <v>-18.35811980447955</v>
      </c>
      <c r="AD865" s="17">
        <v>-1.1591898503145741</v>
      </c>
      <c r="AE865" s="17">
        <v>-0.11591898503145744</v>
      </c>
      <c r="AF865" s="17">
        <v>-5.1137004254439873</v>
      </c>
      <c r="AG865" s="17">
        <v>-88.650732398765129</v>
      </c>
      <c r="AH865" s="17">
        <v>-1</v>
      </c>
      <c r="AI865" s="17">
        <v>-1</v>
      </c>
      <c r="AJ865" s="17">
        <v>-1</v>
      </c>
      <c r="AK865" s="17">
        <v>-1</v>
      </c>
      <c r="AL865" s="17">
        <v>-1</v>
      </c>
      <c r="AM865" s="17">
        <v>-1</v>
      </c>
      <c r="AN865" s="17">
        <v>-1</v>
      </c>
      <c r="AO865" s="17">
        <v>-1</v>
      </c>
      <c r="AP865" s="17">
        <v>-1</v>
      </c>
      <c r="AQ865" s="17">
        <v>-1</v>
      </c>
      <c r="AR865" s="17">
        <v>-0.57959492515728706</v>
      </c>
      <c r="AS865" s="17">
        <v>-6.9551391018874451</v>
      </c>
      <c r="AT865" s="17">
        <v>-5.0416808324536788</v>
      </c>
      <c r="AU865" s="17">
        <v>-1</v>
      </c>
      <c r="AV865" s="17">
        <v>-1</v>
      </c>
      <c r="AW865" s="17">
        <v>-1</v>
      </c>
      <c r="AX865" s="17">
        <v>-1</v>
      </c>
      <c r="AY865" s="17">
        <v>-0.11591898503145744</v>
      </c>
      <c r="AZ865" s="17">
        <v>1.3751853809808916</v>
      </c>
      <c r="BA865" s="17">
        <v>-0.86236486816037905</v>
      </c>
      <c r="BB865" s="17">
        <v>0.52745788244028868</v>
      </c>
      <c r="BC865" s="17">
        <v>-0.347970702953109</v>
      </c>
      <c r="BD865" s="17">
        <v>18.732713227746416</v>
      </c>
      <c r="BE865" s="17">
        <v>-11.681431176464379</v>
      </c>
      <c r="BF865" s="17">
        <v>-1</v>
      </c>
      <c r="BG865" s="22">
        <v>243.93272206023801</v>
      </c>
    </row>
    <row r="866" spans="1:59" x14ac:dyDescent="0.25">
      <c r="A866">
        <v>2491</v>
      </c>
      <c r="B866" t="s">
        <v>2945</v>
      </c>
      <c r="C866" s="49">
        <v>0</v>
      </c>
      <c r="D866" s="22">
        <v>1540.4434667968751</v>
      </c>
      <c r="E866" s="17">
        <v>136.51117757259794</v>
      </c>
      <c r="F866" s="17">
        <v>123.45597395925029</v>
      </c>
      <c r="G866" s="17">
        <v>1.2444159170075002</v>
      </c>
      <c r="H866" s="17">
        <v>10.253162533953134</v>
      </c>
      <c r="I866" s="17">
        <v>115.82329592033619</v>
      </c>
      <c r="J866" s="17">
        <v>23.54704820740535</v>
      </c>
      <c r="K866" s="17">
        <v>-1</v>
      </c>
      <c r="L866" s="17">
        <v>-1</v>
      </c>
      <c r="M866" s="17">
        <v>-1</v>
      </c>
      <c r="N866" s="17">
        <v>0.16666666666666666</v>
      </c>
      <c r="O866" s="17">
        <v>-1</v>
      </c>
      <c r="P866" s="17">
        <v>-1</v>
      </c>
      <c r="Q866" s="17">
        <v>7.0024407648199603</v>
      </c>
      <c r="R866" s="17">
        <v>-1</v>
      </c>
      <c r="S866" s="17">
        <v>2.4013364593733137</v>
      </c>
      <c r="T866" s="17">
        <v>0.25243222229617313</v>
      </c>
      <c r="U866" s="17">
        <v>1.4119436869509705</v>
      </c>
      <c r="V866" s="17">
        <v>1.8884140922210315</v>
      </c>
      <c r="W866" s="17">
        <v>5.6094595326486747</v>
      </c>
      <c r="X866" s="17">
        <v>7.7252247290152027</v>
      </c>
      <c r="Y866" s="17">
        <v>0</v>
      </c>
      <c r="Z866" s="17">
        <v>71.553576373168383</v>
      </c>
      <c r="AA866" s="17">
        <v>2.686697953227462</v>
      </c>
      <c r="AB866" s="17">
        <v>4.6725614017172932</v>
      </c>
      <c r="AC866" s="17">
        <v>59.186021871927025</v>
      </c>
      <c r="AD866" s="17">
        <v>1.764929608688713</v>
      </c>
      <c r="AE866" s="17">
        <v>0.17649296086887131</v>
      </c>
      <c r="AF866" s="17">
        <v>110.34256348225901</v>
      </c>
      <c r="AG866" s="17">
        <v>112.70575569332746</v>
      </c>
      <c r="AH866" s="17">
        <v>-1</v>
      </c>
      <c r="AI866" s="17">
        <v>-1</v>
      </c>
      <c r="AJ866" s="17">
        <v>-1</v>
      </c>
      <c r="AK866" s="17">
        <v>-1</v>
      </c>
      <c r="AL866" s="17">
        <v>-1</v>
      </c>
      <c r="AM866" s="17">
        <v>-1</v>
      </c>
      <c r="AN866" s="17">
        <v>-1</v>
      </c>
      <c r="AO866" s="17">
        <v>-1</v>
      </c>
      <c r="AP866" s="17">
        <v>-1</v>
      </c>
      <c r="AQ866" s="17">
        <v>-1</v>
      </c>
      <c r="AR866" s="17">
        <v>0.88246480434435648</v>
      </c>
      <c r="AS866" s="17">
        <v>10.589577652132277</v>
      </c>
      <c r="AT866" s="17">
        <v>17.766450947771958</v>
      </c>
      <c r="AU866" s="17">
        <v>-1</v>
      </c>
      <c r="AV866" s="17">
        <v>-1</v>
      </c>
      <c r="AW866" s="17">
        <v>-1</v>
      </c>
      <c r="AX866" s="17">
        <v>-1</v>
      </c>
      <c r="AY866" s="17">
        <v>0.17649296086887131</v>
      </c>
      <c r="AZ866" s="17">
        <v>-1.1659400440750944</v>
      </c>
      <c r="BA866" s="17">
        <v>1.6787605568956077</v>
      </c>
      <c r="BB866" s="17">
        <v>-0.46674273362082919</v>
      </c>
      <c r="BC866" s="17">
        <v>0.64622991310800837</v>
      </c>
      <c r="BD866" s="17">
        <v>-15.807809675158325</v>
      </c>
      <c r="BE866" s="17">
        <v>22.859091726440393</v>
      </c>
      <c r="BF866" s="17">
        <v>-1</v>
      </c>
      <c r="BG866" s="22">
        <v>1504.4481416394069</v>
      </c>
    </row>
    <row r="867" spans="1:59" x14ac:dyDescent="0.25">
      <c r="A867">
        <v>2493</v>
      </c>
      <c r="B867" t="s">
        <v>861</v>
      </c>
      <c r="C867" s="49">
        <v>0</v>
      </c>
      <c r="D867" s="22">
        <v>1576.1018652343751</v>
      </c>
      <c r="E867" s="17">
        <v>83.440131405737333</v>
      </c>
      <c r="F867" s="17">
        <v>34.467197370201134</v>
      </c>
      <c r="G867" s="17">
        <v>0.59693617035711077</v>
      </c>
      <c r="H867" s="17">
        <v>5.3484245971083304</v>
      </c>
      <c r="I867" s="17">
        <v>68.432399417960497</v>
      </c>
      <c r="J867" s="17">
        <v>10.778757091649251</v>
      </c>
      <c r="K867" s="17">
        <v>-1</v>
      </c>
      <c r="L867" s="17">
        <v>-1</v>
      </c>
      <c r="M867" s="17">
        <v>-1</v>
      </c>
      <c r="N867" s="17">
        <v>0.16666666666666666</v>
      </c>
      <c r="O867" s="17">
        <v>-1</v>
      </c>
      <c r="P867" s="17">
        <v>-1</v>
      </c>
      <c r="Q867" s="17">
        <v>3.9418431429675227</v>
      </c>
      <c r="R867" s="17">
        <v>-1</v>
      </c>
      <c r="S867" s="17">
        <v>0.84600272971517609</v>
      </c>
      <c r="T867" s="17">
        <v>8.8957985414209365E-2</v>
      </c>
      <c r="U867" s="17">
        <v>0.46812474025726591</v>
      </c>
      <c r="V867" s="17">
        <v>0.52721904939760567</v>
      </c>
      <c r="W867" s="17">
        <v>2.0651083559371544</v>
      </c>
      <c r="X867" s="17">
        <v>2.452494211423069</v>
      </c>
      <c r="Y867" s="17">
        <v>0</v>
      </c>
      <c r="Z867" s="17">
        <v>40.898851323704108</v>
      </c>
      <c r="AA867" s="17">
        <v>0.98111892460164007</v>
      </c>
      <c r="AB867" s="17">
        <v>1.9513986315219416</v>
      </c>
      <c r="AC867" s="17">
        <v>27.899838481765478</v>
      </c>
      <c r="AD867" s="17">
        <v>0.58515592532158234</v>
      </c>
      <c r="AE867" s="17">
        <v>5.8515592532158239E-2</v>
      </c>
      <c r="AF867" s="17">
        <v>63.760245745955771</v>
      </c>
      <c r="AG867" s="17">
        <v>31.465885381308588</v>
      </c>
      <c r="AH867" s="17">
        <v>-1</v>
      </c>
      <c r="AI867" s="17">
        <v>-1</v>
      </c>
      <c r="AJ867" s="17">
        <v>-1</v>
      </c>
      <c r="AK867" s="17">
        <v>-1</v>
      </c>
      <c r="AL867" s="17">
        <v>-1</v>
      </c>
      <c r="AM867" s="17">
        <v>-1</v>
      </c>
      <c r="AN867" s="17">
        <v>-1</v>
      </c>
      <c r="AO867" s="17">
        <v>-1</v>
      </c>
      <c r="AP867" s="17">
        <v>-1</v>
      </c>
      <c r="AQ867" s="17">
        <v>-1</v>
      </c>
      <c r="AR867" s="17">
        <v>0.29257796266079117</v>
      </c>
      <c r="AS867" s="17">
        <v>3.5109355519294936</v>
      </c>
      <c r="AT867" s="17">
        <v>8.5642162175083421</v>
      </c>
      <c r="AU867" s="17">
        <v>-1</v>
      </c>
      <c r="AV867" s="17">
        <v>-1</v>
      </c>
      <c r="AW867" s="17">
        <v>-1</v>
      </c>
      <c r="AX867" s="17">
        <v>-1</v>
      </c>
      <c r="AY867" s="17">
        <v>5.8515592532158239E-2</v>
      </c>
      <c r="AZ867" s="17">
        <v>-0.14069023993814389</v>
      </c>
      <c r="BA867" s="17">
        <v>0.65351075275865678</v>
      </c>
      <c r="BB867" s="17">
        <v>-6.561968127600469E-2</v>
      </c>
      <c r="BC867" s="17">
        <v>0.24510686076318411</v>
      </c>
      <c r="BD867" s="17">
        <v>-1.8719905330509539</v>
      </c>
      <c r="BE867" s="17">
        <v>8.9232725843330094</v>
      </c>
      <c r="BF867" s="17">
        <v>-1</v>
      </c>
      <c r="BG867" s="22">
        <v>421.25376977804513</v>
      </c>
    </row>
    <row r="868" spans="1:59" x14ac:dyDescent="0.25">
      <c r="A868">
        <v>2495</v>
      </c>
      <c r="B868" t="s">
        <v>862</v>
      </c>
      <c r="C868" s="49">
        <v>0</v>
      </c>
      <c r="D868" s="22">
        <v>1482.24533203125</v>
      </c>
      <c r="E868" s="17">
        <v>48.102808916698329</v>
      </c>
      <c r="F868" s="17">
        <v>-24.785923179660685</v>
      </c>
      <c r="G868" s="17">
        <v>0.16581219099238387</v>
      </c>
      <c r="H868" s="17">
        <v>2.0826079472240888</v>
      </c>
      <c r="I868" s="17">
        <v>36.877200986714207</v>
      </c>
      <c r="J868" s="17">
        <v>2.2769985362818645</v>
      </c>
      <c r="K868" s="17">
        <v>-1</v>
      </c>
      <c r="L868" s="17">
        <v>-1</v>
      </c>
      <c r="M868" s="17">
        <v>-1</v>
      </c>
      <c r="N868" s="17">
        <v>0.16666666666666666</v>
      </c>
      <c r="O868" s="17">
        <v>-1</v>
      </c>
      <c r="P868" s="17">
        <v>-1</v>
      </c>
      <c r="Q868" s="17">
        <v>1.9039461542301861</v>
      </c>
      <c r="R868" s="17">
        <v>-1</v>
      </c>
      <c r="S868" s="17">
        <v>-0.1896152494406437</v>
      </c>
      <c r="T868" s="17">
        <v>-1.9891231712297983E-2</v>
      </c>
      <c r="U868" s="17">
        <v>-0.16031650783342455</v>
      </c>
      <c r="V868" s="17">
        <v>-0.3791318080454224</v>
      </c>
      <c r="W868" s="17">
        <v>-0.29489563102153726</v>
      </c>
      <c r="X868" s="17">
        <v>-1.0583500653626015</v>
      </c>
      <c r="Y868" s="17">
        <v>0</v>
      </c>
      <c r="Z868" s="17">
        <v>20.487422058114035</v>
      </c>
      <c r="AA868" s="17">
        <v>-0.15453979174617438</v>
      </c>
      <c r="AB868" s="17">
        <v>0.13951412385221051</v>
      </c>
      <c r="AC868" s="17">
        <v>7.0679530798208372</v>
      </c>
      <c r="AD868" s="17">
        <v>-0.20039563479178071</v>
      </c>
      <c r="AE868" s="17">
        <v>-2.0039563479178069E-2</v>
      </c>
      <c r="AF868" s="17">
        <v>32.743438974158863</v>
      </c>
      <c r="AG868" s="17">
        <v>-22.627630830100522</v>
      </c>
      <c r="AH868" s="17">
        <v>-1</v>
      </c>
      <c r="AI868" s="17">
        <v>-1</v>
      </c>
      <c r="AJ868" s="17">
        <v>-1</v>
      </c>
      <c r="AK868" s="17">
        <v>-1</v>
      </c>
      <c r="AL868" s="17">
        <v>-1</v>
      </c>
      <c r="AM868" s="17">
        <v>-1</v>
      </c>
      <c r="AN868" s="17">
        <v>-1</v>
      </c>
      <c r="AO868" s="17">
        <v>-1</v>
      </c>
      <c r="AP868" s="17">
        <v>-1</v>
      </c>
      <c r="AQ868" s="17">
        <v>-1</v>
      </c>
      <c r="AR868" s="17">
        <v>-0.10019781739589036</v>
      </c>
      <c r="AS868" s="17">
        <v>-1.2023738087506843</v>
      </c>
      <c r="AT868" s="17">
        <v>2.4369140486241108</v>
      </c>
      <c r="AU868" s="17">
        <v>-1</v>
      </c>
      <c r="AV868" s="17">
        <v>-1</v>
      </c>
      <c r="AW868" s="17">
        <v>-1</v>
      </c>
      <c r="AX868" s="17">
        <v>-1</v>
      </c>
      <c r="AY868" s="17">
        <v>-2.0039563479178069E-2</v>
      </c>
      <c r="AZ868" s="17">
        <v>0.54197169302436254</v>
      </c>
      <c r="BA868" s="17">
        <v>-2.9151180203849769E-2</v>
      </c>
      <c r="BB868" s="17">
        <v>0.20146784916253882</v>
      </c>
      <c r="BC868" s="17">
        <v>-2.1980669675359263E-2</v>
      </c>
      <c r="BD868" s="17">
        <v>7.407165819458946</v>
      </c>
      <c r="BE868" s="17">
        <v>-0.35588376817689937</v>
      </c>
      <c r="BF868" s="17">
        <v>-1</v>
      </c>
      <c r="BG868" s="22">
        <v>78.466688292241344</v>
      </c>
    </row>
    <row r="869" spans="1:59" x14ac:dyDescent="0.25">
      <c r="A869">
        <v>2496</v>
      </c>
      <c r="B869" t="s">
        <v>2946</v>
      </c>
      <c r="C869" s="49">
        <v>0</v>
      </c>
      <c r="D869" s="22">
        <v>1478.0036328125</v>
      </c>
      <c r="E869" s="17">
        <v>40.357975297804487</v>
      </c>
      <c r="F869" s="17">
        <v>-37.772350213041136</v>
      </c>
      <c r="G869" s="17">
        <v>7.1323326129152542E-2</v>
      </c>
      <c r="H869" s="17">
        <v>1.3668432881723951</v>
      </c>
      <c r="I869" s="17">
        <v>29.961290429625798</v>
      </c>
      <c r="J869" s="17">
        <v>0.41367950582188762</v>
      </c>
      <c r="K869" s="17">
        <v>-1</v>
      </c>
      <c r="L869" s="17">
        <v>-1</v>
      </c>
      <c r="M869" s="17">
        <v>-1</v>
      </c>
      <c r="N869" s="17">
        <v>0.16666666666666666</v>
      </c>
      <c r="O869" s="17">
        <v>-1</v>
      </c>
      <c r="P869" s="17">
        <v>-1</v>
      </c>
      <c r="Q869" s="17">
        <v>1.4573030019338822</v>
      </c>
      <c r="R869" s="17">
        <v>-1</v>
      </c>
      <c r="S869" s="17">
        <v>-0.41659025423294971</v>
      </c>
      <c r="T869" s="17">
        <v>-4.3747568774992487E-2</v>
      </c>
      <c r="U869" s="17">
        <v>-0.29805113408367578</v>
      </c>
      <c r="V869" s="17">
        <v>-0.5777755109862821</v>
      </c>
      <c r="W869" s="17">
        <v>-0.81213454250360051</v>
      </c>
      <c r="X869" s="17">
        <v>-1.827817101072079</v>
      </c>
      <c r="Y869" s="17">
        <v>0</v>
      </c>
      <c r="Z869" s="17">
        <v>16.013876456721903</v>
      </c>
      <c r="AA869" s="17">
        <v>-0.40344059085704581</v>
      </c>
      <c r="AB869" s="17">
        <v>-0.25759417581894184</v>
      </c>
      <c r="AC869" s="17">
        <v>2.5022566704234013</v>
      </c>
      <c r="AD869" s="17">
        <v>-0.37256391760459473</v>
      </c>
      <c r="AE869" s="17">
        <v>-3.7256391760459473E-2</v>
      </c>
      <c r="AF869" s="17">
        <v>25.945526995642133</v>
      </c>
      <c r="AG869" s="17">
        <v>-34.483234294348541</v>
      </c>
      <c r="AH869" s="17">
        <v>-1</v>
      </c>
      <c r="AI869" s="17">
        <v>-1</v>
      </c>
      <c r="AJ869" s="17">
        <v>-1</v>
      </c>
      <c r="AK869" s="17">
        <v>-1</v>
      </c>
      <c r="AL869" s="17">
        <v>-1</v>
      </c>
      <c r="AM869" s="17">
        <v>-1</v>
      </c>
      <c r="AN869" s="17">
        <v>-1</v>
      </c>
      <c r="AO869" s="17">
        <v>-1</v>
      </c>
      <c r="AP869" s="17">
        <v>-1</v>
      </c>
      <c r="AQ869" s="17">
        <v>-1</v>
      </c>
      <c r="AR869" s="17">
        <v>-0.18628195880229736</v>
      </c>
      <c r="AS869" s="17">
        <v>-2.2353835056275684</v>
      </c>
      <c r="AT869" s="17">
        <v>1.0940014426841613</v>
      </c>
      <c r="AU869" s="17">
        <v>-1</v>
      </c>
      <c r="AV869" s="17">
        <v>-1</v>
      </c>
      <c r="AW869" s="17">
        <v>-1</v>
      </c>
      <c r="AX869" s="17">
        <v>-1</v>
      </c>
      <c r="AY869" s="17">
        <v>-3.7256391760459473E-2</v>
      </c>
      <c r="AZ869" s="17">
        <v>0.69158979412376076</v>
      </c>
      <c r="BA869" s="17">
        <v>-0.17876928130324798</v>
      </c>
      <c r="BB869" s="17">
        <v>0.26000506531889561</v>
      </c>
      <c r="BC869" s="17">
        <v>-8.0517885831716027E-2</v>
      </c>
      <c r="BD869" s="17">
        <v>9.4408660834272311</v>
      </c>
      <c r="BE869" s="17">
        <v>-2.3895840321451862</v>
      </c>
      <c r="BF869" s="17">
        <v>-1</v>
      </c>
      <c r="BG869" s="22">
        <v>102.19585058399043</v>
      </c>
    </row>
    <row r="870" spans="1:59" x14ac:dyDescent="0.25">
      <c r="A870">
        <v>2498</v>
      </c>
      <c r="B870" t="s">
        <v>863</v>
      </c>
      <c r="C870" s="49">
        <v>0</v>
      </c>
      <c r="D870" s="22">
        <v>1556.20673828125</v>
      </c>
      <c r="E870" s="17">
        <v>51.347896124170227</v>
      </c>
      <c r="F870" s="17">
        <v>-19.344607031308215</v>
      </c>
      <c r="G870" s="17">
        <v>0.20540304880864338</v>
      </c>
      <c r="H870" s="17">
        <v>2.3825135169167364</v>
      </c>
      <c r="I870" s="17">
        <v>39.774969225669977</v>
      </c>
      <c r="J870" s="17">
        <v>3.0577296722527647</v>
      </c>
      <c r="K870" s="17">
        <v>-1</v>
      </c>
      <c r="L870" s="17">
        <v>-1</v>
      </c>
      <c r="M870" s="17">
        <v>-1</v>
      </c>
      <c r="N870" s="17">
        <v>0.16666666666666666</v>
      </c>
      <c r="O870" s="17">
        <v>-1</v>
      </c>
      <c r="P870" s="17">
        <v>-1</v>
      </c>
      <c r="Q870" s="17">
        <v>2.0910897458350202</v>
      </c>
      <c r="R870" s="17">
        <v>-1</v>
      </c>
      <c r="S870" s="17">
        <v>-9.4512666130069839E-2</v>
      </c>
      <c r="T870" s="17">
        <v>-9.8954205653124135E-3</v>
      </c>
      <c r="U870" s="17">
        <v>-0.10260566526861679</v>
      </c>
      <c r="V870" s="17">
        <v>-0.29590004723836472</v>
      </c>
      <c r="W870" s="17">
        <v>-7.8172398806141685E-2</v>
      </c>
      <c r="X870" s="17">
        <v>-0.73594318652912438</v>
      </c>
      <c r="Y870" s="17">
        <v>0</v>
      </c>
      <c r="Z870" s="17">
        <v>22.361838774788858</v>
      </c>
      <c r="AA870" s="17">
        <v>-5.0250295177288462E-2</v>
      </c>
      <c r="AB870" s="17">
        <v>0.30590259991966984</v>
      </c>
      <c r="AC870" s="17">
        <v>8.9809810079084791</v>
      </c>
      <c r="AD870" s="17">
        <v>-0.12825708158577095</v>
      </c>
      <c r="AE870" s="17">
        <v>-1.2825708158577099E-2</v>
      </c>
      <c r="AF870" s="17">
        <v>35.591765779422794</v>
      </c>
      <c r="AG870" s="17">
        <v>-17.660130037722546</v>
      </c>
      <c r="AH870" s="17">
        <v>-1</v>
      </c>
      <c r="AI870" s="17">
        <v>-1</v>
      </c>
      <c r="AJ870" s="17">
        <v>-1</v>
      </c>
      <c r="AK870" s="17">
        <v>-1</v>
      </c>
      <c r="AL870" s="17">
        <v>-1</v>
      </c>
      <c r="AM870" s="17">
        <v>-1</v>
      </c>
      <c r="AN870" s="17">
        <v>-1</v>
      </c>
      <c r="AO870" s="17">
        <v>-1</v>
      </c>
      <c r="AP870" s="17">
        <v>-1</v>
      </c>
      <c r="AQ870" s="17">
        <v>-1</v>
      </c>
      <c r="AR870" s="17">
        <v>-6.4128540792885477E-2</v>
      </c>
      <c r="AS870" s="17">
        <v>-0.76954248951462589</v>
      </c>
      <c r="AT870" s="17">
        <v>2.9995947636309861</v>
      </c>
      <c r="AU870" s="17">
        <v>-1</v>
      </c>
      <c r="AV870" s="17">
        <v>-1</v>
      </c>
      <c r="AW870" s="17">
        <v>-1</v>
      </c>
      <c r="AX870" s="17">
        <v>-1</v>
      </c>
      <c r="AY870" s="17">
        <v>-1.2825708158577099E-2</v>
      </c>
      <c r="AZ870" s="17">
        <v>0.47928167154999052</v>
      </c>
      <c r="BA870" s="17">
        <v>3.3538841270522313E-2</v>
      </c>
      <c r="BB870" s="17">
        <v>0.17694074107249552</v>
      </c>
      <c r="BC870" s="17">
        <v>2.5464384146840352E-3</v>
      </c>
      <c r="BD870" s="17">
        <v>6.5550449043839141</v>
      </c>
      <c r="BE870" s="17">
        <v>0.49623714689813436</v>
      </c>
      <c r="BF870" s="17">
        <v>-1</v>
      </c>
      <c r="BG870" s="22">
        <v>234.9941011902545</v>
      </c>
    </row>
    <row r="871" spans="1:59" x14ac:dyDescent="0.25">
      <c r="A871">
        <v>2499</v>
      </c>
      <c r="B871" t="s">
        <v>864</v>
      </c>
      <c r="C871" s="49">
        <v>0</v>
      </c>
      <c r="D871" s="22">
        <v>1520.1932519531251</v>
      </c>
      <c r="E871" s="17">
        <v>8.728451561036394</v>
      </c>
      <c r="F871" s="17">
        <v>-90.808286466863478</v>
      </c>
      <c r="G871" s="17">
        <v>-0.31456460137402092</v>
      </c>
      <c r="H871" s="17">
        <v>-1.5563047596030604</v>
      </c>
      <c r="I871" s="17">
        <v>1.7170481526644679</v>
      </c>
      <c r="J871" s="17">
        <v>-7.1960247697262636</v>
      </c>
      <c r="K871" s="17">
        <v>-1</v>
      </c>
      <c r="L871" s="17">
        <v>-1</v>
      </c>
      <c r="M871" s="17">
        <v>-1</v>
      </c>
      <c r="N871" s="17">
        <v>0.16666666666666666</v>
      </c>
      <c r="O871" s="17">
        <v>-1</v>
      </c>
      <c r="P871" s="17">
        <v>-1</v>
      </c>
      <c r="Q871" s="17">
        <v>-0.36676590420209898</v>
      </c>
      <c r="R871" s="17">
        <v>-1</v>
      </c>
      <c r="S871" s="17">
        <v>-1.3435451321553828</v>
      </c>
      <c r="T871" s="17">
        <v>-0.14117568880019807</v>
      </c>
      <c r="U871" s="17">
        <v>-0.86055264731559189</v>
      </c>
      <c r="V871" s="17">
        <v>-1.3890267303797856</v>
      </c>
      <c r="W871" s="17">
        <v>-2.9245130948834825</v>
      </c>
      <c r="X871" s="17">
        <v>-4.9702830426592861</v>
      </c>
      <c r="Y871" s="17">
        <v>0</v>
      </c>
      <c r="Z871" s="17">
        <v>-2.2558661548638739</v>
      </c>
      <c r="AA871" s="17">
        <v>-1.4199393461527425</v>
      </c>
      <c r="AB871" s="17">
        <v>-1.87936515355497</v>
      </c>
      <c r="AC871" s="17">
        <v>-16.143825358197198</v>
      </c>
      <c r="AD871" s="17">
        <v>-1.0756908091444897</v>
      </c>
      <c r="AE871" s="17">
        <v>-0.10756908091444899</v>
      </c>
      <c r="AF871" s="17">
        <v>-1.8168148267073789</v>
      </c>
      <c r="AG871" s="17">
        <v>-82.900942102989674</v>
      </c>
      <c r="AH871" s="17">
        <v>-1</v>
      </c>
      <c r="AI871" s="17">
        <v>-1</v>
      </c>
      <c r="AJ871" s="17">
        <v>-1</v>
      </c>
      <c r="AK871" s="17">
        <v>-1</v>
      </c>
      <c r="AL871" s="17">
        <v>-1</v>
      </c>
      <c r="AM871" s="17">
        <v>-1</v>
      </c>
      <c r="AN871" s="17">
        <v>-1</v>
      </c>
      <c r="AO871" s="17">
        <v>-1</v>
      </c>
      <c r="AP871" s="17">
        <v>-1</v>
      </c>
      <c r="AQ871" s="17">
        <v>-1</v>
      </c>
      <c r="AR871" s="17">
        <v>-0.53784540457224483</v>
      </c>
      <c r="AS871" s="17">
        <v>-6.4541448548669376</v>
      </c>
      <c r="AT871" s="17">
        <v>-4.390388311327019</v>
      </c>
      <c r="AU871" s="17">
        <v>-1</v>
      </c>
      <c r="AV871" s="17">
        <v>-1</v>
      </c>
      <c r="AW871" s="17">
        <v>-1</v>
      </c>
      <c r="AX871" s="17">
        <v>-1</v>
      </c>
      <c r="AY871" s="17">
        <v>-0.10756908091444899</v>
      </c>
      <c r="AZ871" s="17">
        <v>1.3026228405443863</v>
      </c>
      <c r="BA871" s="17">
        <v>-0.78980232772387371</v>
      </c>
      <c r="BB871" s="17">
        <v>0.49906820844246003</v>
      </c>
      <c r="BC871" s="17">
        <v>-0.31958102895528023</v>
      </c>
      <c r="BD871" s="17">
        <v>17.746399028090234</v>
      </c>
      <c r="BE871" s="17">
        <v>-10.695116976808199</v>
      </c>
      <c r="BF871" s="17">
        <v>-1</v>
      </c>
      <c r="BG871" s="22">
        <v>278.63420309944769</v>
      </c>
    </row>
    <row r="872" spans="1:59" x14ac:dyDescent="0.25">
      <c r="A872">
        <v>2500</v>
      </c>
      <c r="B872" t="s">
        <v>865</v>
      </c>
      <c r="C872" s="49">
        <v>0</v>
      </c>
      <c r="D872" s="22">
        <v>1511.595185546875</v>
      </c>
      <c r="E872" s="17">
        <v>106.55363525856478</v>
      </c>
      <c r="F872" s="17">
        <v>73.223592412470936</v>
      </c>
      <c r="G872" s="17">
        <v>0.87892657189881795</v>
      </c>
      <c r="H872" s="17">
        <v>7.4845362321407052</v>
      </c>
      <c r="I872" s="17">
        <v>89.072084293450928</v>
      </c>
      <c r="J872" s="17">
        <v>16.339603677755065</v>
      </c>
      <c r="K872" s="17">
        <v>-1</v>
      </c>
      <c r="L872" s="17">
        <v>-1</v>
      </c>
      <c r="M872" s="17">
        <v>-1</v>
      </c>
      <c r="N872" s="17">
        <v>0.16666666666666666</v>
      </c>
      <c r="O872" s="17">
        <v>-1</v>
      </c>
      <c r="P872" s="17">
        <v>-1</v>
      </c>
      <c r="Q872" s="17">
        <v>5.274794724555413</v>
      </c>
      <c r="R872" s="17">
        <v>-1</v>
      </c>
      <c r="S872" s="17">
        <v>1.5233817291767273</v>
      </c>
      <c r="T872" s="17">
        <v>0.16015429068638046</v>
      </c>
      <c r="U872" s="17">
        <v>0.87917680039921353</v>
      </c>
      <c r="V872" s="17">
        <v>1.1200467612883656</v>
      </c>
      <c r="W872" s="17">
        <v>3.6087443023837937</v>
      </c>
      <c r="X872" s="17">
        <v>4.748873987885573</v>
      </c>
      <c r="Y872" s="17">
        <v>0</v>
      </c>
      <c r="Z872" s="17">
        <v>54.249598232111467</v>
      </c>
      <c r="AA872" s="17">
        <v>1.7239327618397118</v>
      </c>
      <c r="AB872" s="17">
        <v>3.1365195348357906</v>
      </c>
      <c r="AC872" s="17">
        <v>41.525598148442526</v>
      </c>
      <c r="AD872" s="17">
        <v>1.098971000499017</v>
      </c>
      <c r="AE872" s="17">
        <v>0.10989710004990169</v>
      </c>
      <c r="AF872" s="17">
        <v>84.04777836942219</v>
      </c>
      <c r="AG872" s="17">
        <v>66.847476495157295</v>
      </c>
      <c r="AH872" s="17">
        <v>-1</v>
      </c>
      <c r="AI872" s="17">
        <v>-1</v>
      </c>
      <c r="AJ872" s="17">
        <v>-1</v>
      </c>
      <c r="AK872" s="17">
        <v>-1</v>
      </c>
      <c r="AL872" s="17">
        <v>-1</v>
      </c>
      <c r="AM872" s="17">
        <v>-1</v>
      </c>
      <c r="AN872" s="17">
        <v>-1</v>
      </c>
      <c r="AO872" s="17">
        <v>-1</v>
      </c>
      <c r="AP872" s="17">
        <v>-1</v>
      </c>
      <c r="AQ872" s="17">
        <v>-1</v>
      </c>
      <c r="AR872" s="17">
        <v>0.54948550024950849</v>
      </c>
      <c r="AS872" s="17">
        <v>6.5938260029941009</v>
      </c>
      <c r="AT872" s="17">
        <v>12.57197380389233</v>
      </c>
      <c r="AU872" s="17">
        <v>-1</v>
      </c>
      <c r="AV872" s="17">
        <v>-1</v>
      </c>
      <c r="AW872" s="17">
        <v>-1</v>
      </c>
      <c r="AX872" s="17">
        <v>-1</v>
      </c>
      <c r="AY872" s="17">
        <v>0.10989710004990169</v>
      </c>
      <c r="AZ872" s="17">
        <v>-0.58720706991590443</v>
      </c>
      <c r="BA872" s="17">
        <v>1.1000275827364177</v>
      </c>
      <c r="BB872" s="17">
        <v>-0.24031680683633255</v>
      </c>
      <c r="BC872" s="17">
        <v>0.41980398632351185</v>
      </c>
      <c r="BD872" s="17">
        <v>-7.941318965369268</v>
      </c>
      <c r="BE872" s="17">
        <v>14.992601016651331</v>
      </c>
      <c r="BF872" s="17">
        <v>-1</v>
      </c>
      <c r="BG872" s="22">
        <v>4706.4265835158676</v>
      </c>
    </row>
    <row r="873" spans="1:59" x14ac:dyDescent="0.25">
      <c r="A873">
        <v>2501</v>
      </c>
      <c r="B873" t="s">
        <v>866</v>
      </c>
      <c r="C873" s="49">
        <v>0</v>
      </c>
      <c r="D873" s="22">
        <v>1557.6973535156249</v>
      </c>
      <c r="E873" s="17">
        <v>91.634473890045896</v>
      </c>
      <c r="F873" s="17">
        <v>48.207354485958717</v>
      </c>
      <c r="G873" s="17">
        <v>0.69690915334721582</v>
      </c>
      <c r="H873" s="17">
        <v>6.1057321188768388</v>
      </c>
      <c r="I873" s="17">
        <v>75.749708282721087</v>
      </c>
      <c r="J873" s="17">
        <v>12.750222851206729</v>
      </c>
      <c r="K873" s="17">
        <v>-1</v>
      </c>
      <c r="L873" s="17">
        <v>-1</v>
      </c>
      <c r="M873" s="17">
        <v>-1</v>
      </c>
      <c r="N873" s="17">
        <v>0.16666666666666666</v>
      </c>
      <c r="O873" s="17">
        <v>-1</v>
      </c>
      <c r="P873" s="17">
        <v>-1</v>
      </c>
      <c r="Q873" s="17">
        <v>4.4144093901311177</v>
      </c>
      <c r="R873" s="17">
        <v>-1</v>
      </c>
      <c r="S873" s="17">
        <v>1.0861513263368523</v>
      </c>
      <c r="T873" s="17">
        <v>0.11419894034394784</v>
      </c>
      <c r="U873" s="17">
        <v>0.61385346149014297</v>
      </c>
      <c r="V873" s="17">
        <v>0.73739200008278016</v>
      </c>
      <c r="W873" s="17">
        <v>2.6123677285020031</v>
      </c>
      <c r="X873" s="17">
        <v>3.2666209869301852</v>
      </c>
      <c r="Y873" s="17">
        <v>0</v>
      </c>
      <c r="Z873" s="17">
        <v>45.632040773707416</v>
      </c>
      <c r="AA873" s="17">
        <v>1.2444658850265782</v>
      </c>
      <c r="AB873" s="17">
        <v>2.3715550313868135</v>
      </c>
      <c r="AC873" s="17">
        <v>32.730527157466689</v>
      </c>
      <c r="AD873" s="17">
        <v>0.76731682686267877</v>
      </c>
      <c r="AE873" s="17">
        <v>7.6731682686267871E-2</v>
      </c>
      <c r="AF873" s="17">
        <v>70.952707414113036</v>
      </c>
      <c r="AG873" s="17">
        <v>44.009586114556718</v>
      </c>
      <c r="AH873" s="17">
        <v>-1</v>
      </c>
      <c r="AI873" s="17">
        <v>-1</v>
      </c>
      <c r="AJ873" s="17">
        <v>-1</v>
      </c>
      <c r="AK873" s="17">
        <v>-1</v>
      </c>
      <c r="AL873" s="17">
        <v>-1</v>
      </c>
      <c r="AM873" s="17">
        <v>-1</v>
      </c>
      <c r="AN873" s="17">
        <v>-1</v>
      </c>
      <c r="AO873" s="17">
        <v>-1</v>
      </c>
      <c r="AP873" s="17">
        <v>-1</v>
      </c>
      <c r="AQ873" s="17">
        <v>-1</v>
      </c>
      <c r="AR873" s="17">
        <v>0.38365841343133938</v>
      </c>
      <c r="AS873" s="17">
        <v>4.6039009611760724</v>
      </c>
      <c r="AT873" s="17">
        <v>9.9850712495288931</v>
      </c>
      <c r="AU873" s="17">
        <v>-1</v>
      </c>
      <c r="AV873" s="17">
        <v>-1</v>
      </c>
      <c r="AW873" s="17">
        <v>-1</v>
      </c>
      <c r="AX873" s="17">
        <v>-1</v>
      </c>
      <c r="AY873" s="17">
        <v>7.6731682686267871E-2</v>
      </c>
      <c r="AZ873" s="17">
        <v>-0.29899215093974912</v>
      </c>
      <c r="BA873" s="17">
        <v>0.81181266376026207</v>
      </c>
      <c r="BB873" s="17">
        <v>-0.12755438779997752</v>
      </c>
      <c r="BC873" s="17">
        <v>0.30704156728715692</v>
      </c>
      <c r="BD873" s="17">
        <v>-4.0237264247982356</v>
      </c>
      <c r="BE873" s="17">
        <v>11.075008476080296</v>
      </c>
      <c r="BF873" s="17">
        <v>-1</v>
      </c>
      <c r="BG873" s="22">
        <v>188.21837802001505</v>
      </c>
    </row>
    <row r="874" spans="1:59" x14ac:dyDescent="0.25">
      <c r="A874">
        <v>2502</v>
      </c>
      <c r="B874" t="s">
        <v>867</v>
      </c>
      <c r="C874" s="49">
        <v>0</v>
      </c>
      <c r="D874" s="22">
        <v>1574.0367089843749</v>
      </c>
      <c r="E874" s="17">
        <v>101.55166728339466</v>
      </c>
      <c r="F874" s="17">
        <v>64.836363541035226</v>
      </c>
      <c r="G874" s="17">
        <v>0.81790133890955707</v>
      </c>
      <c r="H874" s="17">
        <v>7.0222626600395586</v>
      </c>
      <c r="I874" s="17">
        <v>84.605472765308392</v>
      </c>
      <c r="J874" s="17">
        <v>15.136186977472619</v>
      </c>
      <c r="K874" s="17">
        <v>-1</v>
      </c>
      <c r="L874" s="17">
        <v>-1</v>
      </c>
      <c r="M874" s="17">
        <v>-1</v>
      </c>
      <c r="N874" s="17">
        <v>0.16666666666666666</v>
      </c>
      <c r="O874" s="17">
        <v>-1</v>
      </c>
      <c r="P874" s="17">
        <v>-1</v>
      </c>
      <c r="Q874" s="17">
        <v>4.9863321372294607</v>
      </c>
      <c r="R874" s="17">
        <v>-1</v>
      </c>
      <c r="S874" s="17">
        <v>1.3767908841047904</v>
      </c>
      <c r="T874" s="17">
        <v>0.14474677648215609</v>
      </c>
      <c r="U874" s="17">
        <v>0.79022147566569412</v>
      </c>
      <c r="V874" s="17">
        <v>0.9917535674674639</v>
      </c>
      <c r="W874" s="17">
        <v>3.2746877431268575</v>
      </c>
      <c r="X874" s="17">
        <v>4.251916963375912</v>
      </c>
      <c r="Y874" s="17">
        <v>0</v>
      </c>
      <c r="Z874" s="17">
        <v>51.360377761443374</v>
      </c>
      <c r="AA874" s="17">
        <v>1.5631812354144559</v>
      </c>
      <c r="AB874" s="17">
        <v>2.8800488221811458</v>
      </c>
      <c r="AC874" s="17">
        <v>38.576862468899691</v>
      </c>
      <c r="AD874" s="17">
        <v>0.98777684458211779</v>
      </c>
      <c r="AE874" s="17">
        <v>9.8777684458211765E-2</v>
      </c>
      <c r="AF874" s="17">
        <v>79.657375723248578</v>
      </c>
      <c r="AG874" s="17">
        <v>59.190585234147342</v>
      </c>
      <c r="AH874" s="17">
        <v>-1</v>
      </c>
      <c r="AI874" s="17">
        <v>-1</v>
      </c>
      <c r="AJ874" s="17">
        <v>-1</v>
      </c>
      <c r="AK874" s="17">
        <v>-1</v>
      </c>
      <c r="AL874" s="17">
        <v>-1</v>
      </c>
      <c r="AM874" s="17">
        <v>-1</v>
      </c>
      <c r="AN874" s="17">
        <v>-1</v>
      </c>
      <c r="AO874" s="17">
        <v>-1</v>
      </c>
      <c r="AP874" s="17">
        <v>-1</v>
      </c>
      <c r="AQ874" s="17">
        <v>-1</v>
      </c>
      <c r="AR874" s="17">
        <v>0.49388842229105889</v>
      </c>
      <c r="AS874" s="17">
        <v>5.9266610674927058</v>
      </c>
      <c r="AT874" s="17">
        <v>11.704659387740518</v>
      </c>
      <c r="AU874" s="17">
        <v>-1</v>
      </c>
      <c r="AV874" s="17">
        <v>-1</v>
      </c>
      <c r="AW874" s="17">
        <v>-1</v>
      </c>
      <c r="AX874" s="17">
        <v>-1</v>
      </c>
      <c r="AY874" s="17">
        <v>9.8777684458211765E-2</v>
      </c>
      <c r="AZ874" s="17">
        <v>-0.49057685330553907</v>
      </c>
      <c r="BA874" s="17">
        <v>1.0033973661260522</v>
      </c>
      <c r="BB874" s="17">
        <v>-0.20251079382458675</v>
      </c>
      <c r="BC874" s="17">
        <v>0.38199797331176616</v>
      </c>
      <c r="BD874" s="17">
        <v>-6.627862267390876</v>
      </c>
      <c r="BE874" s="17">
        <v>13.67914431867294</v>
      </c>
      <c r="BF874" s="17">
        <v>-1</v>
      </c>
      <c r="BG874" s="22">
        <v>3350.4093187429053</v>
      </c>
    </row>
    <row r="875" spans="1:59" x14ac:dyDescent="0.25">
      <c r="A875">
        <v>2503</v>
      </c>
      <c r="B875" t="s">
        <v>868</v>
      </c>
      <c r="C875" s="49">
        <v>0</v>
      </c>
      <c r="D875" s="22">
        <v>1534.8277734374999</v>
      </c>
      <c r="E875" s="17">
        <v>47.062587685229197</v>
      </c>
      <c r="F875" s="17">
        <v>-26.530151369158759</v>
      </c>
      <c r="G875" s="17">
        <v>0.1531212374865048</v>
      </c>
      <c r="H875" s="17">
        <v>1.9864724287973961</v>
      </c>
      <c r="I875" s="17">
        <v>35.948313763252798</v>
      </c>
      <c r="J875" s="17">
        <v>2.026733119119581</v>
      </c>
      <c r="K875" s="17">
        <v>-1</v>
      </c>
      <c r="L875" s="17">
        <v>-1</v>
      </c>
      <c r="M875" s="17">
        <v>-1</v>
      </c>
      <c r="N875" s="17">
        <v>0.16666666666666666</v>
      </c>
      <c r="O875" s="17">
        <v>-1</v>
      </c>
      <c r="P875" s="17">
        <v>-1</v>
      </c>
      <c r="Q875" s="17">
        <v>1.8439567841841353</v>
      </c>
      <c r="R875" s="17">
        <v>-1</v>
      </c>
      <c r="S875" s="17">
        <v>-0.22010063242185832</v>
      </c>
      <c r="T875" s="17">
        <v>-2.3095415241452106E-2</v>
      </c>
      <c r="U875" s="17">
        <v>-0.17881587006432553</v>
      </c>
      <c r="V875" s="17">
        <v>-0.40581196768018052</v>
      </c>
      <c r="W875" s="17">
        <v>-0.3643668325917101</v>
      </c>
      <c r="X875" s="17">
        <v>-1.1616984375610651</v>
      </c>
      <c r="Y875" s="17">
        <v>0</v>
      </c>
      <c r="Z875" s="17">
        <v>19.886572854180059</v>
      </c>
      <c r="AA875" s="17">
        <v>-0.1879700639127882</v>
      </c>
      <c r="AB875" s="17">
        <v>8.6177860629871983E-2</v>
      </c>
      <c r="AC875" s="17">
        <v>6.4547269506098246</v>
      </c>
      <c r="AD875" s="17">
        <v>-0.22351983758040692</v>
      </c>
      <c r="AE875" s="17">
        <v>-2.2351983758040692E-2</v>
      </c>
      <c r="AF875" s="17">
        <v>31.830400332184603</v>
      </c>
      <c r="AG875" s="17">
        <v>-24.219976262196603</v>
      </c>
      <c r="AH875" s="17">
        <v>-1</v>
      </c>
      <c r="AI875" s="17">
        <v>-1</v>
      </c>
      <c r="AJ875" s="17">
        <v>-1</v>
      </c>
      <c r="AK875" s="17">
        <v>-1</v>
      </c>
      <c r="AL875" s="17">
        <v>-1</v>
      </c>
      <c r="AM875" s="17">
        <v>-1</v>
      </c>
      <c r="AN875" s="17">
        <v>-1</v>
      </c>
      <c r="AO875" s="17">
        <v>-1</v>
      </c>
      <c r="AP875" s="17">
        <v>-1</v>
      </c>
      <c r="AQ875" s="17">
        <v>-1</v>
      </c>
      <c r="AR875" s="17">
        <v>-0.11175991879020346</v>
      </c>
      <c r="AS875" s="17">
        <v>-1.3411190254824414</v>
      </c>
      <c r="AT875" s="17">
        <v>2.2565452668728256</v>
      </c>
      <c r="AU875" s="17">
        <v>-1</v>
      </c>
      <c r="AV875" s="17">
        <v>-1</v>
      </c>
      <c r="AW875" s="17">
        <v>-1</v>
      </c>
      <c r="AX875" s="17">
        <v>-1</v>
      </c>
      <c r="AY875" s="17">
        <v>-2.2351983758040692E-2</v>
      </c>
      <c r="AZ875" s="17">
        <v>0.56206714413851033</v>
      </c>
      <c r="BA875" s="17">
        <v>-4.9246631317997502E-2</v>
      </c>
      <c r="BB875" s="17">
        <v>0.20933007811067172</v>
      </c>
      <c r="BC875" s="17">
        <v>-2.9842898623492195E-2</v>
      </c>
      <c r="BD875" s="17">
        <v>7.6803154179039463</v>
      </c>
      <c r="BE875" s="17">
        <v>-0.62903336662189968</v>
      </c>
      <c r="BF875" s="17">
        <v>-1</v>
      </c>
      <c r="BG875" s="22">
        <v>566.44725906423469</v>
      </c>
    </row>
    <row r="876" spans="1:59" x14ac:dyDescent="0.25">
      <c r="A876">
        <v>2506</v>
      </c>
      <c r="B876" t="s">
        <v>869</v>
      </c>
      <c r="C876" s="49">
        <v>0</v>
      </c>
      <c r="D876" s="22">
        <v>1488.8819531249999</v>
      </c>
      <c r="E876" s="17">
        <v>30.692126998747192</v>
      </c>
      <c r="F876" s="17">
        <v>-53.979907383179594</v>
      </c>
      <c r="G876" s="17">
        <v>-4.6602387793229116E-2</v>
      </c>
      <c r="H876" s="17">
        <v>0.47354164314515623</v>
      </c>
      <c r="I876" s="17">
        <v>21.329969786198856</v>
      </c>
      <c r="J876" s="17">
        <v>-1.9118138446401733</v>
      </c>
      <c r="K876" s="17">
        <v>-1</v>
      </c>
      <c r="L876" s="17">
        <v>-1</v>
      </c>
      <c r="M876" s="17">
        <v>-1</v>
      </c>
      <c r="N876" s="17">
        <v>0.16666666666666666</v>
      </c>
      <c r="O876" s="17">
        <v>-1</v>
      </c>
      <c r="P876" s="17">
        <v>-1</v>
      </c>
      <c r="Q876" s="17">
        <v>0.89987528090745927</v>
      </c>
      <c r="R876" s="17">
        <v>-1</v>
      </c>
      <c r="S876" s="17">
        <v>-0.69986373329751095</v>
      </c>
      <c r="T876" s="17">
        <v>-7.3521189018640493E-2</v>
      </c>
      <c r="U876" s="17">
        <v>-0.46994921070787438</v>
      </c>
      <c r="V876" s="17">
        <v>-0.82569044275515646</v>
      </c>
      <c r="W876" s="17">
        <v>-1.4576684685725265</v>
      </c>
      <c r="X876" s="17">
        <v>-2.7881413642233106</v>
      </c>
      <c r="Y876" s="17">
        <v>0</v>
      </c>
      <c r="Z876" s="17">
        <v>10.430720604737669</v>
      </c>
      <c r="AA876" s="17">
        <v>-0.71407829905140652</v>
      </c>
      <c r="AB876" s="17">
        <v>-0.75320050796196358</v>
      </c>
      <c r="AC876" s="17">
        <v>-3.1959069111835756</v>
      </c>
      <c r="AD876" s="17">
        <v>-0.58743651338484304</v>
      </c>
      <c r="AE876" s="17">
        <v>-5.8743651338484297E-2</v>
      </c>
      <c r="AF876" s="17">
        <v>17.461473087190079</v>
      </c>
      <c r="AG876" s="17">
        <v>-49.279480439603574</v>
      </c>
      <c r="AH876" s="17">
        <v>-1</v>
      </c>
      <c r="AI876" s="17">
        <v>-1</v>
      </c>
      <c r="AJ876" s="17">
        <v>-1</v>
      </c>
      <c r="AK876" s="17">
        <v>-1</v>
      </c>
      <c r="AL876" s="17">
        <v>-1</v>
      </c>
      <c r="AM876" s="17">
        <v>-1</v>
      </c>
      <c r="AN876" s="17">
        <v>-1</v>
      </c>
      <c r="AO876" s="17">
        <v>-1</v>
      </c>
      <c r="AP876" s="17">
        <v>-1</v>
      </c>
      <c r="AQ876" s="17">
        <v>-1</v>
      </c>
      <c r="AR876" s="17">
        <v>-0.29371825669242152</v>
      </c>
      <c r="AS876" s="17">
        <v>-3.5246190803090585</v>
      </c>
      <c r="AT876" s="17">
        <v>-0.58200480440177582</v>
      </c>
      <c r="AU876" s="17">
        <v>-1</v>
      </c>
      <c r="AV876" s="17">
        <v>-1</v>
      </c>
      <c r="AW876" s="17">
        <v>-1</v>
      </c>
      <c r="AX876" s="17">
        <v>-1</v>
      </c>
      <c r="AY876" s="17">
        <v>-5.8743651338484297E-2</v>
      </c>
      <c r="AZ876" s="17">
        <v>0.87831890144657909</v>
      </c>
      <c r="BA876" s="17">
        <v>-0.36549838862606648</v>
      </c>
      <c r="BB876" s="17">
        <v>0.33306174788418008</v>
      </c>
      <c r="BC876" s="17">
        <v>-0.15357456839700045</v>
      </c>
      <c r="BD876" s="17">
        <v>11.979001723851461</v>
      </c>
      <c r="BE876" s="17">
        <v>-4.9277196725694186</v>
      </c>
      <c r="BF876" s="17">
        <v>-1</v>
      </c>
      <c r="BG876" s="22">
        <v>1520.70830586689</v>
      </c>
    </row>
    <row r="877" spans="1:59" x14ac:dyDescent="0.25">
      <c r="A877">
        <v>2508</v>
      </c>
      <c r="B877" t="s">
        <v>870</v>
      </c>
      <c r="C877" s="49">
        <v>0</v>
      </c>
      <c r="D877" s="22">
        <v>1521.8812597656249</v>
      </c>
      <c r="E877" s="17">
        <v>55.000941889531262</v>
      </c>
      <c r="F877" s="17">
        <v>-13.219231766211653</v>
      </c>
      <c r="G877" s="17">
        <v>0.24997110083500806</v>
      </c>
      <c r="H877" s="17">
        <v>2.7201219389188775</v>
      </c>
      <c r="I877" s="17">
        <v>43.037032559419927</v>
      </c>
      <c r="J877" s="17">
        <v>3.9366110051109704</v>
      </c>
      <c r="K877" s="17">
        <v>-1</v>
      </c>
      <c r="L877" s="17">
        <v>-1</v>
      </c>
      <c r="M877" s="17">
        <v>-1</v>
      </c>
      <c r="N877" s="17">
        <v>0.16666666666666666</v>
      </c>
      <c r="O877" s="17">
        <v>-1</v>
      </c>
      <c r="P877" s="17">
        <v>-1</v>
      </c>
      <c r="Q877" s="17">
        <v>2.301760233596454</v>
      </c>
      <c r="R877" s="17">
        <v>-1</v>
      </c>
      <c r="S877" s="17">
        <v>1.254580935177782E-2</v>
      </c>
      <c r="T877" s="17">
        <v>1.357021433092815E-3</v>
      </c>
      <c r="U877" s="17">
        <v>-3.7639661100417651E-2</v>
      </c>
      <c r="V877" s="17">
        <v>-0.20220474356218504</v>
      </c>
      <c r="W877" s="17">
        <v>0.16579635614038157</v>
      </c>
      <c r="X877" s="17">
        <v>-0.3730046865300905</v>
      </c>
      <c r="Y877" s="17">
        <v>0</v>
      </c>
      <c r="Z877" s="17">
        <v>24.471899186602982</v>
      </c>
      <c r="AA877" s="17">
        <v>6.715003321308588E-2</v>
      </c>
      <c r="AB877" s="17">
        <v>0.49320872731851989</v>
      </c>
      <c r="AC877" s="17">
        <v>11.134506668367479</v>
      </c>
      <c r="AD877" s="17">
        <v>-4.7049576375522068E-2</v>
      </c>
      <c r="AE877" s="17">
        <v>-4.7049576375522064E-3</v>
      </c>
      <c r="AF877" s="17">
        <v>38.798172112779824</v>
      </c>
      <c r="AG877" s="17">
        <v>-12.068136179362996</v>
      </c>
      <c r="AH877" s="17">
        <v>-1</v>
      </c>
      <c r="AI877" s="17">
        <v>-1</v>
      </c>
      <c r="AJ877" s="17">
        <v>-1</v>
      </c>
      <c r="AK877" s="17">
        <v>-1</v>
      </c>
      <c r="AL877" s="17">
        <v>-1</v>
      </c>
      <c r="AM877" s="17">
        <v>-1</v>
      </c>
      <c r="AN877" s="17">
        <v>-1</v>
      </c>
      <c r="AO877" s="17">
        <v>-1</v>
      </c>
      <c r="AP877" s="17">
        <v>-1</v>
      </c>
      <c r="AQ877" s="17">
        <v>-1</v>
      </c>
      <c r="AR877" s="17">
        <v>-2.3524788187761034E-2</v>
      </c>
      <c r="AS877" s="17">
        <v>-0.28229745825313257</v>
      </c>
      <c r="AT877" s="17">
        <v>3.6330133042709276</v>
      </c>
      <c r="AU877" s="17">
        <v>-1</v>
      </c>
      <c r="AV877" s="17">
        <v>-1</v>
      </c>
      <c r="AW877" s="17">
        <v>-1</v>
      </c>
      <c r="AX877" s="17">
        <v>-1</v>
      </c>
      <c r="AY877" s="17">
        <v>-4.7049576375522064E-3</v>
      </c>
      <c r="AZ877" s="17">
        <v>0.40871052728303603</v>
      </c>
      <c r="BA877" s="17">
        <v>0.10410998553747686</v>
      </c>
      <c r="BB877" s="17">
        <v>0.14933018930101086</v>
      </c>
      <c r="BC877" s="17">
        <v>3.0156990186168652E-2</v>
      </c>
      <c r="BD877" s="17">
        <v>5.5957989731118545</v>
      </c>
      <c r="BE877" s="17">
        <v>1.4554830781701944</v>
      </c>
      <c r="BF877" s="17">
        <v>-1</v>
      </c>
      <c r="BG877" s="22">
        <v>344.5478194242985</v>
      </c>
    </row>
    <row r="878" spans="1:59" x14ac:dyDescent="0.25">
      <c r="A878">
        <v>2509</v>
      </c>
      <c r="B878" t="s">
        <v>763</v>
      </c>
      <c r="C878" s="49">
        <v>0</v>
      </c>
      <c r="D878" s="22">
        <v>1545.01193359375</v>
      </c>
      <c r="E878" s="17">
        <v>102.13363046000217</v>
      </c>
      <c r="F878" s="17">
        <v>65.812191131532487</v>
      </c>
      <c r="G878" s="17">
        <v>0.82500143203688947</v>
      </c>
      <c r="H878" s="17">
        <v>7.0760467301929708</v>
      </c>
      <c r="I878" s="17">
        <v>85.125148910076405</v>
      </c>
      <c r="J878" s="17">
        <v>15.276200709898614</v>
      </c>
      <c r="K878" s="17">
        <v>-1</v>
      </c>
      <c r="L878" s="17">
        <v>-1</v>
      </c>
      <c r="M878" s="17">
        <v>-1</v>
      </c>
      <c r="N878" s="17">
        <v>0.16666666666666666</v>
      </c>
      <c r="O878" s="17">
        <v>-1</v>
      </c>
      <c r="P878" s="17">
        <v>-1</v>
      </c>
      <c r="Q878" s="17">
        <v>5.0198938482372011</v>
      </c>
      <c r="R878" s="17">
        <v>-1</v>
      </c>
      <c r="S878" s="17">
        <v>1.3938462659631157</v>
      </c>
      <c r="T878" s="17">
        <v>0.14653939209953426</v>
      </c>
      <c r="U878" s="17">
        <v>0.80057114675816232</v>
      </c>
      <c r="V878" s="17">
        <v>1.0066800753906966</v>
      </c>
      <c r="W878" s="17">
        <v>3.3135541687730794</v>
      </c>
      <c r="X878" s="17">
        <v>4.3097363436791642</v>
      </c>
      <c r="Y878" s="17">
        <v>0</v>
      </c>
      <c r="Z878" s="17">
        <v>51.696529438418523</v>
      </c>
      <c r="AA878" s="17">
        <v>1.5818841678257258</v>
      </c>
      <c r="AB878" s="17">
        <v>2.9098883796081818</v>
      </c>
      <c r="AC878" s="17">
        <v>38.919938552465425</v>
      </c>
      <c r="AD878" s="17">
        <v>1.0007139334477031</v>
      </c>
      <c r="AE878" s="17">
        <v>0.10007139334477029</v>
      </c>
      <c r="AF878" s="17">
        <v>80.168185205283734</v>
      </c>
      <c r="AG878" s="17">
        <v>60.081440350236711</v>
      </c>
      <c r="AH878" s="17">
        <v>-1</v>
      </c>
      <c r="AI878" s="17">
        <v>-1</v>
      </c>
      <c r="AJ878" s="17">
        <v>-1</v>
      </c>
      <c r="AK878" s="17">
        <v>-1</v>
      </c>
      <c r="AL878" s="17">
        <v>-1</v>
      </c>
      <c r="AM878" s="17">
        <v>-1</v>
      </c>
      <c r="AN878" s="17">
        <v>-1</v>
      </c>
      <c r="AO878" s="17">
        <v>-1</v>
      </c>
      <c r="AP878" s="17">
        <v>-1</v>
      </c>
      <c r="AQ878" s="17">
        <v>-1</v>
      </c>
      <c r="AR878" s="17">
        <v>0.50035696672385155</v>
      </c>
      <c r="AS878" s="17">
        <v>6.0042836006862172</v>
      </c>
      <c r="AT878" s="17">
        <v>11.805568680892083</v>
      </c>
      <c r="AU878" s="17">
        <v>-1</v>
      </c>
      <c r="AV878" s="17">
        <v>-1</v>
      </c>
      <c r="AW878" s="17">
        <v>-1</v>
      </c>
      <c r="AX878" s="17">
        <v>-1</v>
      </c>
      <c r="AY878" s="17">
        <v>0.10007139334477029</v>
      </c>
      <c r="AZ878" s="17">
        <v>-0.50181947382889924</v>
      </c>
      <c r="BA878" s="17">
        <v>1.0146399866494122</v>
      </c>
      <c r="BB878" s="17">
        <v>-0.20690940403888575</v>
      </c>
      <c r="BC878" s="17">
        <v>0.3863965835260651</v>
      </c>
      <c r="BD878" s="17">
        <v>-6.7806788060185337</v>
      </c>
      <c r="BE878" s="17">
        <v>13.831960857300595</v>
      </c>
      <c r="BF878" s="17">
        <v>-1</v>
      </c>
      <c r="BG878" s="22">
        <v>523.49744980326921</v>
      </c>
    </row>
    <row r="879" spans="1:59" x14ac:dyDescent="0.25">
      <c r="A879">
        <v>2511</v>
      </c>
      <c r="B879" t="s">
        <v>871</v>
      </c>
      <c r="C879" s="49">
        <v>0</v>
      </c>
      <c r="D879" s="22">
        <v>1470.55029296875</v>
      </c>
      <c r="E879" s="17">
        <v>45.683805112276602</v>
      </c>
      <c r="F879" s="17">
        <v>-28.842074408391554</v>
      </c>
      <c r="G879" s="17">
        <v>0.13629975278815401</v>
      </c>
      <c r="H879" s="17">
        <v>1.8590476335341017</v>
      </c>
      <c r="I879" s="17">
        <v>34.717101135398536</v>
      </c>
      <c r="J879" s="17">
        <v>1.6950136873706949</v>
      </c>
      <c r="K879" s="17">
        <v>-1</v>
      </c>
      <c r="L879" s="17">
        <v>-1</v>
      </c>
      <c r="M879" s="17">
        <v>-1</v>
      </c>
      <c r="N879" s="17">
        <v>0.16666666666666666</v>
      </c>
      <c r="O879" s="17">
        <v>-1</v>
      </c>
      <c r="P879" s="17">
        <v>-1</v>
      </c>
      <c r="Q879" s="17">
        <v>1.7644426428845179</v>
      </c>
      <c r="R879" s="17">
        <v>-1</v>
      </c>
      <c r="S879" s="17">
        <v>-0.26050810874775499</v>
      </c>
      <c r="T879" s="17">
        <v>-2.734246603880985E-2</v>
      </c>
      <c r="U879" s="17">
        <v>-0.20333622927549061</v>
      </c>
      <c r="V879" s="17">
        <v>-0.44117573265164112</v>
      </c>
      <c r="W879" s="17">
        <v>-0.4564488620189987</v>
      </c>
      <c r="X879" s="17">
        <v>-1.2986836578386884</v>
      </c>
      <c r="Y879" s="17">
        <v>0</v>
      </c>
      <c r="Z879" s="17">
        <v>19.090164949501386</v>
      </c>
      <c r="AA879" s="17">
        <v>-0.23228090402829965</v>
      </c>
      <c r="AB879" s="17">
        <v>1.5482216268228433E-2</v>
      </c>
      <c r="AC879" s="17">
        <v>5.6419137963914761</v>
      </c>
      <c r="AD879" s="17">
        <v>-0.25417028659436336</v>
      </c>
      <c r="AE879" s="17">
        <v>-2.5417028659436326E-2</v>
      </c>
      <c r="AF879" s="17">
        <v>30.620194531819944</v>
      </c>
      <c r="AG879" s="17">
        <v>-26.330583184527907</v>
      </c>
      <c r="AH879" s="17">
        <v>-1</v>
      </c>
      <c r="AI879" s="17">
        <v>-1</v>
      </c>
      <c r="AJ879" s="17">
        <v>-1</v>
      </c>
      <c r="AK879" s="17">
        <v>-1</v>
      </c>
      <c r="AL879" s="17">
        <v>-1</v>
      </c>
      <c r="AM879" s="17">
        <v>-1</v>
      </c>
      <c r="AN879" s="17">
        <v>-1</v>
      </c>
      <c r="AO879" s="17">
        <v>-1</v>
      </c>
      <c r="AP879" s="17">
        <v>-1</v>
      </c>
      <c r="AQ879" s="17">
        <v>-1</v>
      </c>
      <c r="AR879" s="17">
        <v>-0.12708514329718168</v>
      </c>
      <c r="AS879" s="17">
        <v>-1.5250217195661802</v>
      </c>
      <c r="AT879" s="17">
        <v>2.0174717645639659</v>
      </c>
      <c r="AU879" s="17">
        <v>-1</v>
      </c>
      <c r="AV879" s="17">
        <v>-1</v>
      </c>
      <c r="AW879" s="17">
        <v>-1</v>
      </c>
      <c r="AX879" s="17">
        <v>-1</v>
      </c>
      <c r="AY879" s="17">
        <v>-2.5417028659436326E-2</v>
      </c>
      <c r="AZ879" s="17">
        <v>0.58870307210613693</v>
      </c>
      <c r="BA879" s="17">
        <v>-7.5882559285624096E-2</v>
      </c>
      <c r="BB879" s="17">
        <v>0.21975123077541692</v>
      </c>
      <c r="BC879" s="17">
        <v>-4.026405128823736E-2</v>
      </c>
      <c r="BD879" s="17">
        <v>8.0423671572373792</v>
      </c>
      <c r="BE879" s="17">
        <v>-0.9910851059553325</v>
      </c>
      <c r="BF879" s="17">
        <v>-1</v>
      </c>
      <c r="BG879" s="22">
        <v>25.757335668849464</v>
      </c>
    </row>
    <row r="880" spans="1:59" x14ac:dyDescent="0.25">
      <c r="A880">
        <v>2512</v>
      </c>
      <c r="B880" t="s">
        <v>872</v>
      </c>
      <c r="C880" s="49">
        <v>0</v>
      </c>
      <c r="D880" s="22">
        <v>1601.7644921875001</v>
      </c>
      <c r="E880" s="17">
        <v>130.79030119566673</v>
      </c>
      <c r="F880" s="17">
        <v>113.86328968843979</v>
      </c>
      <c r="G880" s="17">
        <v>1.1746198256414584</v>
      </c>
      <c r="H880" s="17">
        <v>9.7244486414530265</v>
      </c>
      <c r="I880" s="17">
        <v>110.71472015513243</v>
      </c>
      <c r="J880" s="17">
        <v>22.170670308461229</v>
      </c>
      <c r="K880" s="17">
        <v>-1</v>
      </c>
      <c r="L880" s="17">
        <v>-1</v>
      </c>
      <c r="M880" s="17">
        <v>-1</v>
      </c>
      <c r="N880" s="17">
        <v>0.16666666666666666</v>
      </c>
      <c r="O880" s="17">
        <v>-1</v>
      </c>
      <c r="P880" s="17">
        <v>-1</v>
      </c>
      <c r="Q880" s="17">
        <v>6.6725188601509524</v>
      </c>
      <c r="R880" s="17">
        <v>-1</v>
      </c>
      <c r="S880" s="17">
        <v>2.2336768288420106</v>
      </c>
      <c r="T880" s="17">
        <v>0.23481026140483371</v>
      </c>
      <c r="U880" s="17">
        <v>1.3102032483083317</v>
      </c>
      <c r="V880" s="17">
        <v>1.7416819448953387</v>
      </c>
      <c r="W880" s="17">
        <v>5.2273906573782476</v>
      </c>
      <c r="X880" s="17">
        <v>7.1568425010640784</v>
      </c>
      <c r="Y880" s="17">
        <v>0</v>
      </c>
      <c r="Z880" s="17">
        <v>68.249102370047822</v>
      </c>
      <c r="AA880" s="17">
        <v>2.5028423958454473</v>
      </c>
      <c r="AB880" s="17">
        <v>4.3792294074534199</v>
      </c>
      <c r="AC880" s="17">
        <v>55.813478829938205</v>
      </c>
      <c r="AD880" s="17">
        <v>1.6377540603854144</v>
      </c>
      <c r="AE880" s="17">
        <v>0.16377540603854146</v>
      </c>
      <c r="AF880" s="17">
        <v>105.32114972903383</v>
      </c>
      <c r="AG880" s="17">
        <v>103.94837688696809</v>
      </c>
      <c r="AH880" s="17">
        <v>-1</v>
      </c>
      <c r="AI880" s="17">
        <v>-1</v>
      </c>
      <c r="AJ880" s="17">
        <v>-1</v>
      </c>
      <c r="AK880" s="17">
        <v>-1</v>
      </c>
      <c r="AL880" s="17">
        <v>-1</v>
      </c>
      <c r="AM880" s="17">
        <v>-1</v>
      </c>
      <c r="AN880" s="17">
        <v>-1</v>
      </c>
      <c r="AO880" s="17">
        <v>-1</v>
      </c>
      <c r="AP880" s="17">
        <v>-1</v>
      </c>
      <c r="AQ880" s="17">
        <v>-1</v>
      </c>
      <c r="AR880" s="17">
        <v>0.81887703019270719</v>
      </c>
      <c r="AS880" s="17">
        <v>9.8265243623124867</v>
      </c>
      <c r="AT880" s="17">
        <v>16.774481671006232</v>
      </c>
      <c r="AU880" s="17">
        <v>-1</v>
      </c>
      <c r="AV880" s="17">
        <v>-1</v>
      </c>
      <c r="AW880" s="17">
        <v>-1</v>
      </c>
      <c r="AX880" s="17">
        <v>-1</v>
      </c>
      <c r="AY880" s="17">
        <v>0.16377540603854146</v>
      </c>
      <c r="AZ880" s="17">
        <v>-1.0554216388697537</v>
      </c>
      <c r="BA880" s="17">
        <v>1.5682421516902667</v>
      </c>
      <c r="BB880" s="17">
        <v>-0.42350304719770782</v>
      </c>
      <c r="BC880" s="17">
        <v>0.602990226684887</v>
      </c>
      <c r="BD880" s="17">
        <v>-14.305576267650125</v>
      </c>
      <c r="BE880" s="17">
        <v>21.356858318932193</v>
      </c>
      <c r="BF880" s="17">
        <v>-1</v>
      </c>
      <c r="BG880" s="22">
        <v>3929.8991208572024</v>
      </c>
    </row>
    <row r="881" spans="1:59" x14ac:dyDescent="0.25">
      <c r="A881">
        <v>2513</v>
      </c>
      <c r="B881" t="s">
        <v>873</v>
      </c>
      <c r="C881" s="49">
        <v>0</v>
      </c>
      <c r="D881" s="22">
        <v>1499.7034570312499</v>
      </c>
      <c r="E881" s="17">
        <v>37.580017152333497</v>
      </c>
      <c r="F881" s="17">
        <v>-42.430390983592446</v>
      </c>
      <c r="G881" s="17">
        <v>3.7431557148760841E-2</v>
      </c>
      <c r="H881" s="17">
        <v>1.1101090104982791</v>
      </c>
      <c r="I881" s="17">
        <v>27.480654820031315</v>
      </c>
      <c r="J881" s="17">
        <v>-0.25466568182033544</v>
      </c>
      <c r="K881" s="17">
        <v>-1</v>
      </c>
      <c r="L881" s="17">
        <v>-1</v>
      </c>
      <c r="M881" s="17">
        <v>-1</v>
      </c>
      <c r="N881" s="17">
        <v>0.16666666666666666</v>
      </c>
      <c r="O881" s="17">
        <v>-1</v>
      </c>
      <c r="P881" s="17">
        <v>-1</v>
      </c>
      <c r="Q881" s="17">
        <v>1.2970986587426376</v>
      </c>
      <c r="R881" s="17">
        <v>-1</v>
      </c>
      <c r="S881" s="17">
        <v>-0.49800285706058289</v>
      </c>
      <c r="T881" s="17">
        <v>-5.2304486731595282E-2</v>
      </c>
      <c r="U881" s="17">
        <v>-0.34745452294045748</v>
      </c>
      <c r="V881" s="17">
        <v>-0.64902609166820702</v>
      </c>
      <c r="W881" s="17">
        <v>-0.99766054835617946</v>
      </c>
      <c r="X881" s="17">
        <v>-2.1038136330448163</v>
      </c>
      <c r="Y881" s="17">
        <v>0</v>
      </c>
      <c r="Z881" s="17">
        <v>14.409281309292751</v>
      </c>
      <c r="AA881" s="17">
        <v>-0.49271765429421216</v>
      </c>
      <c r="AB881" s="17">
        <v>-0.40003109441386597</v>
      </c>
      <c r="AC881" s="17">
        <v>0.86460838069231905</v>
      </c>
      <c r="AD881" s="17">
        <v>-0.43431815367557192</v>
      </c>
      <c r="AE881" s="17">
        <v>-4.3431815367557185E-2</v>
      </c>
      <c r="AF881" s="17">
        <v>23.507215744274987</v>
      </c>
      <c r="AG881" s="17">
        <v>-38.735665248144265</v>
      </c>
      <c r="AH881" s="17">
        <v>-1</v>
      </c>
      <c r="AI881" s="17">
        <v>-1</v>
      </c>
      <c r="AJ881" s="17">
        <v>-1</v>
      </c>
      <c r="AK881" s="17">
        <v>-1</v>
      </c>
      <c r="AL881" s="17">
        <v>-1</v>
      </c>
      <c r="AM881" s="17">
        <v>-1</v>
      </c>
      <c r="AN881" s="17">
        <v>-1</v>
      </c>
      <c r="AO881" s="17">
        <v>-1</v>
      </c>
      <c r="AP881" s="17">
        <v>-1</v>
      </c>
      <c r="AQ881" s="17">
        <v>-1</v>
      </c>
      <c r="AR881" s="17">
        <v>-0.21715907683778596</v>
      </c>
      <c r="AS881" s="17">
        <v>-2.6059089220534313</v>
      </c>
      <c r="AT881" s="17">
        <v>0.61231840133053961</v>
      </c>
      <c r="AU881" s="17">
        <v>-1</v>
      </c>
      <c r="AV881" s="17">
        <v>-1</v>
      </c>
      <c r="AW881" s="17">
        <v>-1</v>
      </c>
      <c r="AX881" s="17">
        <v>-1</v>
      </c>
      <c r="AY881" s="17">
        <v>-4.3431815367557185E-2</v>
      </c>
      <c r="AZ881" s="17">
        <v>0.74525561099102333</v>
      </c>
      <c r="BA881" s="17">
        <v>-0.23243509817051067</v>
      </c>
      <c r="BB881" s="17">
        <v>0.28100150558302783</v>
      </c>
      <c r="BC881" s="17">
        <v>-0.10151432609584828</v>
      </c>
      <c r="BD881" s="17">
        <v>10.170324518784053</v>
      </c>
      <c r="BE881" s="17">
        <v>-3.1190424675020081</v>
      </c>
      <c r="BF881" s="17">
        <v>-1</v>
      </c>
      <c r="BG881" s="22">
        <v>67.707754618503941</v>
      </c>
    </row>
    <row r="882" spans="1:59" x14ac:dyDescent="0.25">
      <c r="A882">
        <v>2515</v>
      </c>
      <c r="B882" t="s">
        <v>874</v>
      </c>
      <c r="C882" s="49">
        <v>0</v>
      </c>
      <c r="D882" s="22">
        <v>1456.876181640625</v>
      </c>
      <c r="E882" s="17">
        <v>18.077460216990943</v>
      </c>
      <c r="F882" s="17">
        <v>-75.13200151106912</v>
      </c>
      <c r="G882" s="17">
        <v>-0.20050440860982349</v>
      </c>
      <c r="H882" s="17">
        <v>-0.69228490812736432</v>
      </c>
      <c r="I882" s="17">
        <v>10.065440234877023</v>
      </c>
      <c r="J882" s="17">
        <v>-4.9467594398581207</v>
      </c>
      <c r="K882" s="17">
        <v>-1</v>
      </c>
      <c r="L882" s="17">
        <v>-1</v>
      </c>
      <c r="M882" s="17">
        <v>-1</v>
      </c>
      <c r="N882" s="17">
        <v>0.16666666666666666</v>
      </c>
      <c r="O882" s="17">
        <v>-1</v>
      </c>
      <c r="P882" s="17">
        <v>-1</v>
      </c>
      <c r="Q882" s="17">
        <v>0.1723897319828076</v>
      </c>
      <c r="R882" s="17">
        <v>-1</v>
      </c>
      <c r="S882" s="17">
        <v>-1.0695571565697091</v>
      </c>
      <c r="T882" s="17">
        <v>-0.11237802668459086</v>
      </c>
      <c r="U882" s="17">
        <v>-0.69428926757081488</v>
      </c>
      <c r="V882" s="17">
        <v>-1.1492382740190918</v>
      </c>
      <c r="W882" s="17">
        <v>-2.3001393124893075</v>
      </c>
      <c r="X882" s="17">
        <v>-4.0414375268860203</v>
      </c>
      <c r="Y882" s="17">
        <v>0</v>
      </c>
      <c r="Z882" s="17">
        <v>3.1442778131347318</v>
      </c>
      <c r="AA882" s="17">
        <v>-1.1194841214356115</v>
      </c>
      <c r="AB882" s="17">
        <v>-1.4000044450279301</v>
      </c>
      <c r="AC882" s="17">
        <v>-10.632443532280883</v>
      </c>
      <c r="AD882" s="17">
        <v>-0.86786158446351858</v>
      </c>
      <c r="AE882" s="17">
        <v>-8.678615844635186E-2</v>
      </c>
      <c r="AF882" s="17">
        <v>6.389137819522233</v>
      </c>
      <c r="AG882" s="17">
        <v>-68.589706398916562</v>
      </c>
      <c r="AH882" s="17">
        <v>-1</v>
      </c>
      <c r="AI882" s="17">
        <v>-1</v>
      </c>
      <c r="AJ882" s="17">
        <v>-1</v>
      </c>
      <c r="AK882" s="17">
        <v>-1</v>
      </c>
      <c r="AL882" s="17">
        <v>-1</v>
      </c>
      <c r="AM882" s="17">
        <v>-1</v>
      </c>
      <c r="AN882" s="17">
        <v>-1</v>
      </c>
      <c r="AO882" s="17">
        <v>-1</v>
      </c>
      <c r="AP882" s="17">
        <v>-1</v>
      </c>
      <c r="AQ882" s="17">
        <v>-1</v>
      </c>
      <c r="AR882" s="17">
        <v>-0.43393079223175929</v>
      </c>
      <c r="AS882" s="17">
        <v>-5.2071695067811117</v>
      </c>
      <c r="AT882" s="17">
        <v>-2.7693203588154445</v>
      </c>
      <c r="AU882" s="17">
        <v>-1</v>
      </c>
      <c r="AV882" s="17">
        <v>-1</v>
      </c>
      <c r="AW882" s="17">
        <v>-1</v>
      </c>
      <c r="AX882" s="17">
        <v>-1</v>
      </c>
      <c r="AY882" s="17">
        <v>-8.678615844635186E-2</v>
      </c>
      <c r="AZ882" s="17">
        <v>1.1220145807551287</v>
      </c>
      <c r="BA882" s="17">
        <v>-0.60919406793461595</v>
      </c>
      <c r="BB882" s="17">
        <v>0.42840627205092974</v>
      </c>
      <c r="BC882" s="17">
        <v>-0.24891909256375011</v>
      </c>
      <c r="BD882" s="17">
        <v>15.291461671518322</v>
      </c>
      <c r="BE882" s="17">
        <v>-8.2401796202362831</v>
      </c>
      <c r="BF882" s="17">
        <v>-1</v>
      </c>
      <c r="BG882" s="22">
        <v>17.510372969993568</v>
      </c>
    </row>
    <row r="883" spans="1:59" x14ac:dyDescent="0.25">
      <c r="A883">
        <v>2518</v>
      </c>
      <c r="B883" t="s">
        <v>400</v>
      </c>
      <c r="C883" s="49">
        <v>0</v>
      </c>
      <c r="D883" s="22">
        <v>1542.6304199218748</v>
      </c>
      <c r="E883" s="17">
        <v>54.212269836854986</v>
      </c>
      <c r="F883" s="17">
        <v>-14.541665864777833</v>
      </c>
      <c r="G883" s="17">
        <v>0.24034910884993299</v>
      </c>
      <c r="H883" s="17">
        <v>2.6472341777783011</v>
      </c>
      <c r="I883" s="17">
        <v>42.332771416626841</v>
      </c>
      <c r="J883" s="17">
        <v>3.746865464166278</v>
      </c>
      <c r="K883" s="17">
        <v>-1</v>
      </c>
      <c r="L883" s="17">
        <v>-1</v>
      </c>
      <c r="M883" s="17">
        <v>-1</v>
      </c>
      <c r="N883" s="17">
        <v>0.16666666666666666</v>
      </c>
      <c r="O883" s="17">
        <v>-1</v>
      </c>
      <c r="P883" s="17">
        <v>-1</v>
      </c>
      <c r="Q883" s="17">
        <v>2.2562776591385614</v>
      </c>
      <c r="R883" s="17">
        <v>-1</v>
      </c>
      <c r="S883" s="17">
        <v>-1.0567513896259123E-2</v>
      </c>
      <c r="T883" s="17">
        <v>-1.0723175619597076E-3</v>
      </c>
      <c r="U883" s="17">
        <v>-5.1665456327881956E-2</v>
      </c>
      <c r="V883" s="17">
        <v>-0.22243303311089727</v>
      </c>
      <c r="W883" s="17">
        <v>0.1131248729147849</v>
      </c>
      <c r="X883" s="17">
        <v>-0.45136106916938629</v>
      </c>
      <c r="Y883" s="17">
        <v>0</v>
      </c>
      <c r="Z883" s="17">
        <v>24.016349001046539</v>
      </c>
      <c r="AA883" s="17">
        <v>4.1803962037502029E-2</v>
      </c>
      <c r="AB883" s="17">
        <v>0.45277038696832822</v>
      </c>
      <c r="AC883" s="17">
        <v>10.669572579878887</v>
      </c>
      <c r="AD883" s="17">
        <v>-6.4581820409852442E-2</v>
      </c>
      <c r="AE883" s="17">
        <v>-6.4581820409852445E-3</v>
      </c>
      <c r="AF883" s="17">
        <v>38.105927003610489</v>
      </c>
      <c r="AG883" s="17">
        <v>-13.275416229518543</v>
      </c>
      <c r="AH883" s="17">
        <v>-1</v>
      </c>
      <c r="AI883" s="17">
        <v>-1</v>
      </c>
      <c r="AJ883" s="17">
        <v>-1</v>
      </c>
      <c r="AK883" s="17">
        <v>-1</v>
      </c>
      <c r="AL883" s="17">
        <v>-1</v>
      </c>
      <c r="AM883" s="17">
        <v>-1</v>
      </c>
      <c r="AN883" s="17">
        <v>-1</v>
      </c>
      <c r="AO883" s="17">
        <v>-1</v>
      </c>
      <c r="AP883" s="17">
        <v>-1</v>
      </c>
      <c r="AQ883" s="17">
        <v>-1</v>
      </c>
      <c r="AR883" s="17">
        <v>-3.2290910204926221E-2</v>
      </c>
      <c r="AS883" s="17">
        <v>-0.38749092245911476</v>
      </c>
      <c r="AT883" s="17">
        <v>3.496261800803151</v>
      </c>
      <c r="AU883" s="17">
        <v>-1</v>
      </c>
      <c r="AV883" s="17">
        <v>-1</v>
      </c>
      <c r="AW883" s="17">
        <v>-1</v>
      </c>
      <c r="AX883" s="17">
        <v>-1</v>
      </c>
      <c r="AY883" s="17">
        <v>-6.4581820409852445E-3</v>
      </c>
      <c r="AZ883" s="17">
        <v>0.42394644076008281</v>
      </c>
      <c r="BA883" s="17">
        <v>8.8874072060430048E-2</v>
      </c>
      <c r="BB883" s="17">
        <v>0.1552911522726832</v>
      </c>
      <c r="BC883" s="17">
        <v>2.4196027214496332E-2</v>
      </c>
      <c r="BD883" s="17">
        <v>5.8028947792501979</v>
      </c>
      <c r="BE883" s="17">
        <v>1.248387272031851</v>
      </c>
      <c r="BF883" s="17">
        <v>-1</v>
      </c>
      <c r="BG883" s="22">
        <v>528.73888192078357</v>
      </c>
    </row>
    <row r="884" spans="1:59" x14ac:dyDescent="0.25">
      <c r="A884">
        <v>2521</v>
      </c>
      <c r="B884" t="s">
        <v>876</v>
      </c>
      <c r="C884" s="49">
        <v>0</v>
      </c>
      <c r="D884" s="22">
        <v>1486.69771484375</v>
      </c>
      <c r="E884" s="17">
        <v>60.200380131466027</v>
      </c>
      <c r="F884" s="17">
        <v>-4.5008875555974006</v>
      </c>
      <c r="G884" s="17">
        <v>0.31340551938834804</v>
      </c>
      <c r="H884" s="17">
        <v>3.2006453850804366</v>
      </c>
      <c r="I884" s="17">
        <v>47.679979276906884</v>
      </c>
      <c r="J884" s="17">
        <v>5.1875368094127703</v>
      </c>
      <c r="K884" s="17">
        <v>-1</v>
      </c>
      <c r="L884" s="17">
        <v>-1</v>
      </c>
      <c r="M884" s="17">
        <v>-1</v>
      </c>
      <c r="N884" s="17">
        <v>0.16666666666666666</v>
      </c>
      <c r="O884" s="17">
        <v>-1</v>
      </c>
      <c r="P884" s="17">
        <v>-1</v>
      </c>
      <c r="Q884" s="17">
        <v>2.6016108954470023</v>
      </c>
      <c r="R884" s="17">
        <v>-1</v>
      </c>
      <c r="S884" s="17">
        <v>0.16492384327124587</v>
      </c>
      <c r="T884" s="17">
        <v>1.7372801414945471E-2</v>
      </c>
      <c r="U884" s="17">
        <v>5.4827487737626843E-2</v>
      </c>
      <c r="V884" s="17">
        <v>-6.8846724989573088E-2</v>
      </c>
      <c r="W884" s="17">
        <v>0.51304097221783551</v>
      </c>
      <c r="X884" s="17">
        <v>0.14357146322939951</v>
      </c>
      <c r="Y884" s="17">
        <v>0</v>
      </c>
      <c r="Z884" s="17">
        <v>27.475181790398853</v>
      </c>
      <c r="AA884" s="17">
        <v>0.23424779115433697</v>
      </c>
      <c r="AB884" s="17">
        <v>0.75980452279989219</v>
      </c>
      <c r="AC884" s="17">
        <v>14.199654053092807</v>
      </c>
      <c r="AD884" s="17">
        <v>6.8534359672033557E-2</v>
      </c>
      <c r="AE884" s="17">
        <v>6.8534359672033553E-3</v>
      </c>
      <c r="AF884" s="17">
        <v>43.361901334822747</v>
      </c>
      <c r="AG884" s="17">
        <v>-4.1089622233407477</v>
      </c>
      <c r="AH884" s="17">
        <v>-1</v>
      </c>
      <c r="AI884" s="17">
        <v>-1</v>
      </c>
      <c r="AJ884" s="17">
        <v>-1</v>
      </c>
      <c r="AK884" s="17">
        <v>-1</v>
      </c>
      <c r="AL884" s="17">
        <v>-1</v>
      </c>
      <c r="AM884" s="17">
        <v>-1</v>
      </c>
      <c r="AN884" s="17">
        <v>-1</v>
      </c>
      <c r="AO884" s="17">
        <v>-1</v>
      </c>
      <c r="AP884" s="17">
        <v>-1</v>
      </c>
      <c r="AQ884" s="17">
        <v>-1</v>
      </c>
      <c r="AR884" s="17">
        <v>3.4267179836016778E-2</v>
      </c>
      <c r="AS884" s="17">
        <v>0.41120615803220117</v>
      </c>
      <c r="AT884" s="17">
        <v>4.5345680054418613</v>
      </c>
      <c r="AU884" s="17">
        <v>-1</v>
      </c>
      <c r="AV884" s="17">
        <v>-1</v>
      </c>
      <c r="AW884" s="17">
        <v>-1</v>
      </c>
      <c r="AX884" s="17">
        <v>-1</v>
      </c>
      <c r="AY884" s="17">
        <v>6.8534359672033553E-3</v>
      </c>
      <c r="AZ884" s="17">
        <v>0.30826549323555441</v>
      </c>
      <c r="BA884" s="17">
        <v>0.2045550195849585</v>
      </c>
      <c r="BB884" s="17">
        <v>0.11003165104484193</v>
      </c>
      <c r="BC884" s="17">
        <v>6.9455528442337558E-2</v>
      </c>
      <c r="BD884" s="17">
        <v>4.2304889554358684</v>
      </c>
      <c r="BE884" s="17">
        <v>2.8207930958461818</v>
      </c>
      <c r="BF884" s="17">
        <v>-1</v>
      </c>
      <c r="BG884" s="22">
        <v>2158.8178591226879</v>
      </c>
    </row>
    <row r="885" spans="1:59" x14ac:dyDescent="0.25">
      <c r="A885">
        <v>2522</v>
      </c>
      <c r="B885" t="s">
        <v>877</v>
      </c>
      <c r="C885" s="49">
        <v>0</v>
      </c>
      <c r="D885" s="22">
        <v>1550.75712890625</v>
      </c>
      <c r="E885" s="17">
        <v>68.427500080971555</v>
      </c>
      <c r="F885" s="17">
        <v>9.294230348353361</v>
      </c>
      <c r="G885" s="17">
        <v>0.41377839547260536</v>
      </c>
      <c r="H885" s="17">
        <v>3.9609821457397647</v>
      </c>
      <c r="I885" s="17">
        <v>55.026557462190667</v>
      </c>
      <c r="J885" s="17">
        <v>7.1668884549268856</v>
      </c>
      <c r="K885" s="17">
        <v>-1</v>
      </c>
      <c r="L885" s="17">
        <v>-1</v>
      </c>
      <c r="M885" s="17">
        <v>-1</v>
      </c>
      <c r="N885" s="17">
        <v>0.16666666666666666</v>
      </c>
      <c r="O885" s="17">
        <v>-1</v>
      </c>
      <c r="P885" s="17">
        <v>-1</v>
      </c>
      <c r="Q885" s="17">
        <v>3.0760674130928622</v>
      </c>
      <c r="R885" s="17">
        <v>-1</v>
      </c>
      <c r="S885" s="17">
        <v>0.40603303707115074</v>
      </c>
      <c r="T885" s="17">
        <v>4.27147204578305E-2</v>
      </c>
      <c r="U885" s="17">
        <v>0.20113912554954061</v>
      </c>
      <c r="V885" s="17">
        <v>0.14216691994161523</v>
      </c>
      <c r="W885" s="17">
        <v>1.0624893886348667</v>
      </c>
      <c r="X885" s="17">
        <v>0.96095475530281615</v>
      </c>
      <c r="Y885" s="17">
        <v>0</v>
      </c>
      <c r="Z885" s="17">
        <v>32.227304053225787</v>
      </c>
      <c r="AA885" s="17">
        <v>0.49864814248239897</v>
      </c>
      <c r="AB885" s="17">
        <v>1.1816415531485664</v>
      </c>
      <c r="AC885" s="17">
        <v>19.049665539653869</v>
      </c>
      <c r="AD885" s="17">
        <v>0.25142390693692579</v>
      </c>
      <c r="AE885" s="17">
        <v>2.5142390693692576E-2</v>
      </c>
      <c r="AF885" s="17">
        <v>50.583132933265446</v>
      </c>
      <c r="AG885" s="17">
        <v>8.4849134586616408</v>
      </c>
      <c r="AH885" s="17">
        <v>-1</v>
      </c>
      <c r="AI885" s="17">
        <v>-1</v>
      </c>
      <c r="AJ885" s="17">
        <v>-1</v>
      </c>
      <c r="AK885" s="17">
        <v>-1</v>
      </c>
      <c r="AL885" s="17">
        <v>-1</v>
      </c>
      <c r="AM885" s="17">
        <v>-1</v>
      </c>
      <c r="AN885" s="17">
        <v>-1</v>
      </c>
      <c r="AO885" s="17">
        <v>-1</v>
      </c>
      <c r="AP885" s="17">
        <v>-1</v>
      </c>
      <c r="AQ885" s="17">
        <v>-1</v>
      </c>
      <c r="AR885" s="17">
        <v>0.12571195346846289</v>
      </c>
      <c r="AS885" s="17">
        <v>1.5085434416215544</v>
      </c>
      <c r="AT885" s="17">
        <v>5.9611064741080213</v>
      </c>
      <c r="AU885" s="17">
        <v>-1</v>
      </c>
      <c r="AV885" s="17">
        <v>-1</v>
      </c>
      <c r="AW885" s="17">
        <v>-1</v>
      </c>
      <c r="AX885" s="17">
        <v>-1</v>
      </c>
      <c r="AY885" s="17">
        <v>2.5142390693692576E-2</v>
      </c>
      <c r="AZ885" s="17">
        <v>0.14933037274967356</v>
      </c>
      <c r="BA885" s="17">
        <v>0.36349014007083935</v>
      </c>
      <c r="BB885" s="17">
        <v>4.7849204974778563E-2</v>
      </c>
      <c r="BC885" s="17">
        <v>0.13163797451240089</v>
      </c>
      <c r="BD885" s="17">
        <v>2.0701460951075394</v>
      </c>
      <c r="BE885" s="17">
        <v>4.981135956174513</v>
      </c>
      <c r="BF885" s="17">
        <v>-1</v>
      </c>
      <c r="BG885" s="22">
        <v>3517.6542146306542</v>
      </c>
    </row>
    <row r="886" spans="1:59" x14ac:dyDescent="0.25">
      <c r="A886">
        <v>2523</v>
      </c>
      <c r="B886" t="s">
        <v>878</v>
      </c>
      <c r="C886" s="49">
        <v>0</v>
      </c>
      <c r="D886" s="22">
        <v>1502.7085742187498</v>
      </c>
      <c r="E886" s="17">
        <v>110.10669529902742</v>
      </c>
      <c r="F886" s="17">
        <v>79.18131303388283</v>
      </c>
      <c r="G886" s="17">
        <v>0.92227477362069998</v>
      </c>
      <c r="H886" s="17">
        <v>7.8129041395219332</v>
      </c>
      <c r="I886" s="17">
        <v>92.244863290776124</v>
      </c>
      <c r="J886" s="17">
        <v>17.194429580484599</v>
      </c>
      <c r="K886" s="17">
        <v>-1</v>
      </c>
      <c r="L886" s="17">
        <v>-1</v>
      </c>
      <c r="M886" s="17">
        <v>-1</v>
      </c>
      <c r="N886" s="17">
        <v>0.16666666666666666</v>
      </c>
      <c r="O886" s="17">
        <v>-1</v>
      </c>
      <c r="P886" s="17">
        <v>-1</v>
      </c>
      <c r="Q886" s="17">
        <v>5.4796990536682868</v>
      </c>
      <c r="R886" s="17">
        <v>-1</v>
      </c>
      <c r="S886" s="17">
        <v>1.6275099596068789</v>
      </c>
      <c r="T886" s="17">
        <v>0.17109874761086305</v>
      </c>
      <c r="U886" s="17">
        <v>0.94236465191405616</v>
      </c>
      <c r="V886" s="17">
        <v>1.2111775767376338</v>
      </c>
      <c r="W886" s="17">
        <v>3.8460355081336473</v>
      </c>
      <c r="X886" s="17">
        <v>5.1018786761157999</v>
      </c>
      <c r="Y886" s="17">
        <v>0</v>
      </c>
      <c r="Z886" s="17">
        <v>56.301905214758307</v>
      </c>
      <c r="AA886" s="17">
        <v>1.8381197833920702</v>
      </c>
      <c r="AB886" s="17">
        <v>3.3186989980402126</v>
      </c>
      <c r="AC886" s="17">
        <v>43.620180713720508</v>
      </c>
      <c r="AD886" s="17">
        <v>1.1779558148925704</v>
      </c>
      <c r="AE886" s="17">
        <v>0.11779558148925702</v>
      </c>
      <c r="AF886" s="17">
        <v>87.166423726828839</v>
      </c>
      <c r="AG886" s="17">
        <v>72.286414630849166</v>
      </c>
      <c r="AH886" s="17">
        <v>-1</v>
      </c>
      <c r="AI886" s="17">
        <v>-1</v>
      </c>
      <c r="AJ886" s="17">
        <v>-1</v>
      </c>
      <c r="AK886" s="17">
        <v>-1</v>
      </c>
      <c r="AL886" s="17">
        <v>-1</v>
      </c>
      <c r="AM886" s="17">
        <v>-1</v>
      </c>
      <c r="AN886" s="17">
        <v>-1</v>
      </c>
      <c r="AO886" s="17">
        <v>-1</v>
      </c>
      <c r="AP886" s="17">
        <v>-1</v>
      </c>
      <c r="AQ886" s="17">
        <v>-1</v>
      </c>
      <c r="AR886" s="17">
        <v>0.5889779074462852</v>
      </c>
      <c r="AS886" s="17">
        <v>7.0677348893554219</v>
      </c>
      <c r="AT886" s="17">
        <v>13.188055356162048</v>
      </c>
      <c r="AU886" s="17">
        <v>-1</v>
      </c>
      <c r="AV886" s="17">
        <v>-1</v>
      </c>
      <c r="AW886" s="17">
        <v>-1</v>
      </c>
      <c r="AX886" s="17">
        <v>-1</v>
      </c>
      <c r="AY886" s="17">
        <v>0.11779558148925702</v>
      </c>
      <c r="AZ886" s="17">
        <v>-0.65584664598753339</v>
      </c>
      <c r="BA886" s="17">
        <v>1.1686671588080464</v>
      </c>
      <c r="BB886" s="17">
        <v>-0.26717164373014068</v>
      </c>
      <c r="BC886" s="17">
        <v>0.44665882321732003</v>
      </c>
      <c r="BD886" s="17">
        <v>-8.8743098464846852</v>
      </c>
      <c r="BE886" s="17">
        <v>15.925591897766749</v>
      </c>
      <c r="BF886" s="17">
        <v>-1</v>
      </c>
      <c r="BG886" s="22">
        <v>442.62304447846373</v>
      </c>
    </row>
    <row r="887" spans="1:59" x14ac:dyDescent="0.25">
      <c r="A887">
        <v>2525</v>
      </c>
      <c r="B887" t="s">
        <v>879</v>
      </c>
      <c r="C887" s="49">
        <v>0</v>
      </c>
      <c r="D887" s="22">
        <v>1451.855986328125</v>
      </c>
      <c r="E887" s="17">
        <v>-5.6462409533884568</v>
      </c>
      <c r="F887" s="17">
        <v>-114.91156675043923</v>
      </c>
      <c r="G887" s="17">
        <v>-0.48993936670564647</v>
      </c>
      <c r="H887" s="17">
        <v>-2.8847899657229235</v>
      </c>
      <c r="I887" s="17">
        <v>-11.11913304984526</v>
      </c>
      <c r="J887" s="17">
        <v>-10.654412572118321</v>
      </c>
      <c r="K887" s="17">
        <v>-1</v>
      </c>
      <c r="L887" s="17">
        <v>-1</v>
      </c>
      <c r="M887" s="17">
        <v>-1</v>
      </c>
      <c r="N887" s="17">
        <v>0.16666666666666666</v>
      </c>
      <c r="O887" s="17">
        <v>-1</v>
      </c>
      <c r="P887" s="17">
        <v>-1</v>
      </c>
      <c r="Q887" s="17">
        <v>-1.1957518184081928</v>
      </c>
      <c r="R887" s="17">
        <v>-1</v>
      </c>
      <c r="S887" s="17">
        <v>-1.7648189855264906</v>
      </c>
      <c r="T887" s="17">
        <v>-0.18545391692896318</v>
      </c>
      <c r="U887" s="17">
        <v>-1.1161931166094137</v>
      </c>
      <c r="V887" s="17">
        <v>-1.7577166584288064</v>
      </c>
      <c r="W887" s="17">
        <v>-3.8845273024078537</v>
      </c>
      <c r="X887" s="17">
        <v>-6.3984418105024465</v>
      </c>
      <c r="Y887" s="17">
        <v>0</v>
      </c>
      <c r="Z887" s="17">
        <v>-10.558929284895871</v>
      </c>
      <c r="AA887" s="17">
        <v>-1.8819082701958674</v>
      </c>
      <c r="AB887" s="17">
        <v>-2.6164125820204753</v>
      </c>
      <c r="AC887" s="17">
        <v>-24.617923735106615</v>
      </c>
      <c r="AD887" s="17">
        <v>-1.3952413957617673</v>
      </c>
      <c r="AE887" s="17">
        <v>-0.13952413957617671</v>
      </c>
      <c r="AF887" s="17">
        <v>-14.433986381292698</v>
      </c>
      <c r="AG887" s="17">
        <v>-104.90537276703483</v>
      </c>
      <c r="AH887" s="17">
        <v>-1</v>
      </c>
      <c r="AI887" s="17">
        <v>-1</v>
      </c>
      <c r="AJ887" s="17">
        <v>-1</v>
      </c>
      <c r="AK887" s="17">
        <v>-1</v>
      </c>
      <c r="AL887" s="17">
        <v>-1</v>
      </c>
      <c r="AM887" s="17">
        <v>-1</v>
      </c>
      <c r="AN887" s="17">
        <v>-1</v>
      </c>
      <c r="AO887" s="17">
        <v>-1</v>
      </c>
      <c r="AP887" s="17">
        <v>-1</v>
      </c>
      <c r="AQ887" s="17">
        <v>-1</v>
      </c>
      <c r="AR887" s="17">
        <v>-0.69762069788088366</v>
      </c>
      <c r="AS887" s="17">
        <v>-8.3714483745706048</v>
      </c>
      <c r="AT887" s="17">
        <v>-6.8828828869417844</v>
      </c>
      <c r="AU887" s="17">
        <v>-1</v>
      </c>
      <c r="AV887" s="17">
        <v>-1</v>
      </c>
      <c r="AW887" s="17">
        <v>-1</v>
      </c>
      <c r="AX887" s="17">
        <v>-1</v>
      </c>
      <c r="AY887" s="17">
        <v>-0.13952413957617671</v>
      </c>
      <c r="AZ887" s="17">
        <v>1.5803194708050057</v>
      </c>
      <c r="BA887" s="17">
        <v>-1.0674989579844936</v>
      </c>
      <c r="BB887" s="17">
        <v>0.60771540789233436</v>
      </c>
      <c r="BC887" s="17">
        <v>-0.42822822840515462</v>
      </c>
      <c r="BD887" s="17">
        <v>21.521020588678915</v>
      </c>
      <c r="BE887" s="17">
        <v>-14.469738537396882</v>
      </c>
      <c r="BF887" s="17">
        <v>-1</v>
      </c>
      <c r="BG887" s="22">
        <v>23.074056043335986</v>
      </c>
    </row>
    <row r="888" spans="1:59" x14ac:dyDescent="0.25">
      <c r="A888">
        <v>2526</v>
      </c>
      <c r="B888" t="s">
        <v>880</v>
      </c>
      <c r="C888" s="49">
        <v>0</v>
      </c>
      <c r="D888" s="22">
        <v>1545.7572265625001</v>
      </c>
      <c r="E888" s="17">
        <v>68.705147792966002</v>
      </c>
      <c r="F888" s="17">
        <v>9.7597860891513157</v>
      </c>
      <c r="G888" s="17">
        <v>0.41716576548327017</v>
      </c>
      <c r="H888" s="17">
        <v>3.9866418861152564</v>
      </c>
      <c r="I888" s="17">
        <v>55.27448877188975</v>
      </c>
      <c r="J888" s="17">
        <v>7.2336873418985634</v>
      </c>
      <c r="K888" s="17">
        <v>-1</v>
      </c>
      <c r="L888" s="17">
        <v>-1</v>
      </c>
      <c r="M888" s="17">
        <v>-1</v>
      </c>
      <c r="N888" s="17">
        <v>0.16666666666666666</v>
      </c>
      <c r="O888" s="17">
        <v>-1</v>
      </c>
      <c r="P888" s="17">
        <v>-1</v>
      </c>
      <c r="Q888" s="17">
        <v>3.0920793063645955</v>
      </c>
      <c r="R888" s="17">
        <v>-1</v>
      </c>
      <c r="S888" s="17">
        <v>0.41416995696659908</v>
      </c>
      <c r="T888" s="17">
        <v>4.3569956054611683E-2</v>
      </c>
      <c r="U888" s="17">
        <v>0.20607683056976228</v>
      </c>
      <c r="V888" s="17">
        <v>0.14928817939502534</v>
      </c>
      <c r="W888" s="17">
        <v>1.0810320981873554</v>
      </c>
      <c r="X888" s="17">
        <v>0.98853969417080001</v>
      </c>
      <c r="Y888" s="17">
        <v>0</v>
      </c>
      <c r="Z888" s="17">
        <v>32.387678021454008</v>
      </c>
      <c r="AA888" s="17">
        <v>0.5075710891572166</v>
      </c>
      <c r="AB888" s="17">
        <v>1.1958776512034983</v>
      </c>
      <c r="AC888" s="17">
        <v>19.213343059935003</v>
      </c>
      <c r="AD888" s="17">
        <v>0.25759603821220284</v>
      </c>
      <c r="AE888" s="17">
        <v>2.5759603821220285E-2</v>
      </c>
      <c r="AF888" s="17">
        <v>50.826834063599662</v>
      </c>
      <c r="AG888" s="17">
        <v>8.909929842245635</v>
      </c>
      <c r="AH888" s="17">
        <v>-1</v>
      </c>
      <c r="AI888" s="17">
        <v>-1</v>
      </c>
      <c r="AJ888" s="17">
        <v>-1</v>
      </c>
      <c r="AK888" s="17">
        <v>-1</v>
      </c>
      <c r="AL888" s="17">
        <v>-1</v>
      </c>
      <c r="AM888" s="17">
        <v>-1</v>
      </c>
      <c r="AN888" s="17">
        <v>-1</v>
      </c>
      <c r="AO888" s="17">
        <v>-1</v>
      </c>
      <c r="AP888" s="17">
        <v>-1</v>
      </c>
      <c r="AQ888" s="17">
        <v>-1</v>
      </c>
      <c r="AR888" s="17">
        <v>0.12879801910610142</v>
      </c>
      <c r="AS888" s="17">
        <v>1.5455762292732169</v>
      </c>
      <c r="AT888" s="17">
        <v>6.0092490980551823</v>
      </c>
      <c r="AU888" s="17">
        <v>-1</v>
      </c>
      <c r="AV888" s="17">
        <v>-1</v>
      </c>
      <c r="AW888" s="17">
        <v>-1</v>
      </c>
      <c r="AX888" s="17">
        <v>-1</v>
      </c>
      <c r="AY888" s="17">
        <v>2.5759603821220285E-2</v>
      </c>
      <c r="AZ888" s="17">
        <v>0.14396665217317706</v>
      </c>
      <c r="BA888" s="17">
        <v>0.36885386064733588</v>
      </c>
      <c r="BB888" s="17">
        <v>4.5750680341184354E-2</v>
      </c>
      <c r="BC888" s="17">
        <v>0.13373649914599511</v>
      </c>
      <c r="BD888" s="17">
        <v>1.9972391415229174</v>
      </c>
      <c r="BE888" s="17">
        <v>5.0540429097591355</v>
      </c>
      <c r="BF888" s="17">
        <v>-1</v>
      </c>
      <c r="BG888" s="22">
        <v>2793.0210092448579</v>
      </c>
    </row>
    <row r="889" spans="1:59" x14ac:dyDescent="0.25">
      <c r="A889">
        <v>2529</v>
      </c>
      <c r="B889" t="s">
        <v>2947</v>
      </c>
      <c r="C889" s="49">
        <v>0</v>
      </c>
      <c r="D889" s="22">
        <v>1481.6561523437501</v>
      </c>
      <c r="E889" s="17">
        <v>-18.709698036130519</v>
      </c>
      <c r="F889" s="17">
        <v>-136.81618608207532</v>
      </c>
      <c r="G889" s="17">
        <v>-0.6493167389872907</v>
      </c>
      <c r="H889" s="17">
        <v>-4.092092971181259</v>
      </c>
      <c r="I889" s="17">
        <v>-22.784419251759935</v>
      </c>
      <c r="J889" s="17">
        <v>-13.797332017991067</v>
      </c>
      <c r="K889" s="17">
        <v>-1</v>
      </c>
      <c r="L889" s="17">
        <v>-1</v>
      </c>
      <c r="M889" s="17">
        <v>-1</v>
      </c>
      <c r="N889" s="17">
        <v>0.16666666666666666</v>
      </c>
      <c r="O889" s="17">
        <v>-1</v>
      </c>
      <c r="P889" s="17">
        <v>-1</v>
      </c>
      <c r="Q889" s="17">
        <v>-1.9491190227196431</v>
      </c>
      <c r="R889" s="17">
        <v>-1</v>
      </c>
      <c r="S889" s="17">
        <v>-2.1476649419232854</v>
      </c>
      <c r="T889" s="17">
        <v>-0.22569315907480661</v>
      </c>
      <c r="U889" s="17">
        <v>-1.3485144894583063</v>
      </c>
      <c r="V889" s="17">
        <v>-2.0927753073059545</v>
      </c>
      <c r="W889" s="17">
        <v>-4.7569706180636411</v>
      </c>
      <c r="X889" s="17">
        <v>-7.6963263219338458</v>
      </c>
      <c r="Y889" s="17">
        <v>0</v>
      </c>
      <c r="Z889" s="17">
        <v>-18.104600870262001</v>
      </c>
      <c r="AA889" s="17">
        <v>-2.3017371609176629</v>
      </c>
      <c r="AB889" s="17">
        <v>-3.2862277756354019</v>
      </c>
      <c r="AC889" s="17">
        <v>-32.319029017922432</v>
      </c>
      <c r="AD889" s="17">
        <v>-1.685643111822883</v>
      </c>
      <c r="AE889" s="17">
        <v>-0.16856431118228829</v>
      </c>
      <c r="AF889" s="17">
        <v>-25.900240629411066</v>
      </c>
      <c r="AG889" s="17">
        <v>-124.90259603434787</v>
      </c>
      <c r="AH889" s="17">
        <v>-1</v>
      </c>
      <c r="AI889" s="17">
        <v>-1</v>
      </c>
      <c r="AJ889" s="17">
        <v>-1</v>
      </c>
      <c r="AK889" s="17">
        <v>-1</v>
      </c>
      <c r="AL889" s="17">
        <v>-1</v>
      </c>
      <c r="AM889" s="17">
        <v>-1</v>
      </c>
      <c r="AN889" s="17">
        <v>-1</v>
      </c>
      <c r="AO889" s="17">
        <v>-1</v>
      </c>
      <c r="AP889" s="17">
        <v>-1</v>
      </c>
      <c r="AQ889" s="17">
        <v>-1</v>
      </c>
      <c r="AR889" s="17">
        <v>-0.84282155591144148</v>
      </c>
      <c r="AS889" s="17">
        <v>-10.113858670937297</v>
      </c>
      <c r="AT889" s="17">
        <v>-9.1480162722184879</v>
      </c>
      <c r="AU889" s="17">
        <v>-1</v>
      </c>
      <c r="AV889" s="17">
        <v>-1</v>
      </c>
      <c r="AW889" s="17">
        <v>-1</v>
      </c>
      <c r="AX889" s="17">
        <v>-1</v>
      </c>
      <c r="AY889" s="17">
        <v>-0.16856431118228829</v>
      </c>
      <c r="AZ889" s="17">
        <v>1.8326850784721862</v>
      </c>
      <c r="BA889" s="17">
        <v>-1.3198645656516736</v>
      </c>
      <c r="BB889" s="17">
        <v>0.70645199135311387</v>
      </c>
      <c r="BC889" s="17">
        <v>-0.52696481186593391</v>
      </c>
      <c r="BD889" s="17">
        <v>24.951327477738381</v>
      </c>
      <c r="BE889" s="17">
        <v>-17.900045426456348</v>
      </c>
      <c r="BF889" s="17">
        <v>-1</v>
      </c>
      <c r="BG889" s="22">
        <v>47.790251093728557</v>
      </c>
    </row>
    <row r="890" spans="1:59" x14ac:dyDescent="0.25">
      <c r="A890">
        <v>2530</v>
      </c>
      <c r="B890" t="s">
        <v>881</v>
      </c>
      <c r="C890" s="49">
        <v>0</v>
      </c>
      <c r="D890" s="22">
        <v>1561.3641406249999</v>
      </c>
      <c r="E890" s="17">
        <v>84.345681602591299</v>
      </c>
      <c r="F890" s="17">
        <v>35.985611081222466</v>
      </c>
      <c r="G890" s="17">
        <v>0.60798410429447369</v>
      </c>
      <c r="H890" s="17">
        <v>5.4321140422016576</v>
      </c>
      <c r="I890" s="17">
        <v>69.24102933495675</v>
      </c>
      <c r="J890" s="17">
        <v>10.996622186997261</v>
      </c>
      <c r="K890" s="17">
        <v>-1</v>
      </c>
      <c r="L890" s="17">
        <v>-1</v>
      </c>
      <c r="M890" s="17">
        <v>-1</v>
      </c>
      <c r="N890" s="17">
        <v>0.16666666666666666</v>
      </c>
      <c r="O890" s="17">
        <v>-1</v>
      </c>
      <c r="P890" s="17">
        <v>-1</v>
      </c>
      <c r="Q890" s="17">
        <v>3.9940660588347789</v>
      </c>
      <c r="R890" s="17">
        <v>-1</v>
      </c>
      <c r="S890" s="17">
        <v>0.87254135796526344</v>
      </c>
      <c r="T890" s="17">
        <v>9.1747343041032492E-2</v>
      </c>
      <c r="U890" s="17">
        <v>0.48422910402439046</v>
      </c>
      <c r="V890" s="17">
        <v>0.55044509312604251</v>
      </c>
      <c r="W890" s="17">
        <v>2.1255855490133833</v>
      </c>
      <c r="X890" s="17">
        <v>2.5424627065447081</v>
      </c>
      <c r="Y890" s="17">
        <v>0</v>
      </c>
      <c r="Z890" s="17">
        <v>41.421912282701761</v>
      </c>
      <c r="AA890" s="17">
        <v>1.0102211853761136</v>
      </c>
      <c r="AB890" s="17">
        <v>1.9978297773198701</v>
      </c>
      <c r="AC890" s="17">
        <v>28.433674001771887</v>
      </c>
      <c r="AD890" s="17">
        <v>0.60528638003048807</v>
      </c>
      <c r="AE890" s="17">
        <v>6.0528638003048807E-2</v>
      </c>
      <c r="AF890" s="17">
        <v>64.555078899675721</v>
      </c>
      <c r="AG890" s="17">
        <v>32.852079659863762</v>
      </c>
      <c r="AH890" s="17">
        <v>-1</v>
      </c>
      <c r="AI890" s="17">
        <v>-1</v>
      </c>
      <c r="AJ890" s="17">
        <v>-1</v>
      </c>
      <c r="AK890" s="17">
        <v>-1</v>
      </c>
      <c r="AL890" s="17">
        <v>-1</v>
      </c>
      <c r="AM890" s="17">
        <v>-1</v>
      </c>
      <c r="AN890" s="17">
        <v>-1</v>
      </c>
      <c r="AO890" s="17">
        <v>-1</v>
      </c>
      <c r="AP890" s="17">
        <v>-1</v>
      </c>
      <c r="AQ890" s="17">
        <v>-1</v>
      </c>
      <c r="AR890" s="17">
        <v>0.30264319001524403</v>
      </c>
      <c r="AS890" s="17">
        <v>3.6317182801829282</v>
      </c>
      <c r="AT890" s="17">
        <v>8.7212337642378071</v>
      </c>
      <c r="AU890" s="17">
        <v>-1</v>
      </c>
      <c r="AV890" s="17">
        <v>-1</v>
      </c>
      <c r="AW890" s="17">
        <v>-1</v>
      </c>
      <c r="AX890" s="17">
        <v>-1</v>
      </c>
      <c r="AY890" s="17">
        <v>6.0528638003048807E-2</v>
      </c>
      <c r="AZ890" s="17">
        <v>-0.15818405679341518</v>
      </c>
      <c r="BA890" s="17">
        <v>0.67100456961392818</v>
      </c>
      <c r="BB890" s="17">
        <v>-7.2464035877032665E-2</v>
      </c>
      <c r="BC890" s="17">
        <v>0.25195121536421206</v>
      </c>
      <c r="BD890" s="17">
        <v>-2.1097771357076898</v>
      </c>
      <c r="BE890" s="17">
        <v>9.1610591869897462</v>
      </c>
      <c r="BF890" s="17">
        <v>-1</v>
      </c>
      <c r="BG890" s="22">
        <v>964.52501077710588</v>
      </c>
    </row>
    <row r="891" spans="1:59" x14ac:dyDescent="0.25">
      <c r="A891">
        <v>2531</v>
      </c>
      <c r="B891" t="s">
        <v>230</v>
      </c>
      <c r="C891" s="49">
        <v>0</v>
      </c>
      <c r="D891" s="22">
        <v>1453.881337890625</v>
      </c>
      <c r="E891" s="17">
        <v>53.769966549484693</v>
      </c>
      <c r="F891" s="17">
        <v>-15.283313736211245</v>
      </c>
      <c r="G891" s="17">
        <v>0.23495290053798951</v>
      </c>
      <c r="H891" s="17">
        <v>2.6063572426160384</v>
      </c>
      <c r="I891" s="17">
        <v>41.937807480010221</v>
      </c>
      <c r="J891" s="17">
        <v>3.6404523153309678</v>
      </c>
      <c r="K891" s="17">
        <v>-1</v>
      </c>
      <c r="L891" s="17">
        <v>-1</v>
      </c>
      <c r="M891" s="17">
        <v>-1</v>
      </c>
      <c r="N891" s="17">
        <v>0.16666666666666666</v>
      </c>
      <c r="O891" s="17">
        <v>-1</v>
      </c>
      <c r="P891" s="17">
        <v>-1</v>
      </c>
      <c r="Q891" s="17">
        <v>2.2307701086522416</v>
      </c>
      <c r="R891" s="17">
        <v>-1</v>
      </c>
      <c r="S891" s="17">
        <v>-2.3529934486627074E-2</v>
      </c>
      <c r="T891" s="17">
        <v>-2.4347401557391277E-3</v>
      </c>
      <c r="U891" s="17">
        <v>-5.9531406840567694E-2</v>
      </c>
      <c r="V891" s="17">
        <v>-0.23377746827239756</v>
      </c>
      <c r="W891" s="17">
        <v>8.3585636546138375E-2</v>
      </c>
      <c r="X891" s="17">
        <v>-0.49530491821310291</v>
      </c>
      <c r="Y891" s="17">
        <v>0</v>
      </c>
      <c r="Z891" s="17">
        <v>23.760867214986007</v>
      </c>
      <c r="AA891" s="17">
        <v>2.7589371112364258E-2</v>
      </c>
      <c r="AB891" s="17">
        <v>0.43009174530479538</v>
      </c>
      <c r="AC891" s="17">
        <v>10.408828110677543</v>
      </c>
      <c r="AD891" s="17">
        <v>-7.4414258550709628E-2</v>
      </c>
      <c r="AE891" s="17">
        <v>-7.4414258550709617E-3</v>
      </c>
      <c r="AF891" s="17">
        <v>37.717701902426043</v>
      </c>
      <c r="AG891" s="17">
        <v>-13.952483374408921</v>
      </c>
      <c r="AH891" s="17">
        <v>-1</v>
      </c>
      <c r="AI891" s="17">
        <v>-1</v>
      </c>
      <c r="AJ891" s="17">
        <v>-1</v>
      </c>
      <c r="AK891" s="17">
        <v>-1</v>
      </c>
      <c r="AL891" s="17">
        <v>-1</v>
      </c>
      <c r="AM891" s="17">
        <v>-1</v>
      </c>
      <c r="AN891" s="17">
        <v>-1</v>
      </c>
      <c r="AO891" s="17">
        <v>-1</v>
      </c>
      <c r="AP891" s="17">
        <v>-1</v>
      </c>
      <c r="AQ891" s="17">
        <v>-1</v>
      </c>
      <c r="AR891" s="17">
        <v>-3.7207129275354814E-2</v>
      </c>
      <c r="AS891" s="17">
        <v>-0.44648555130425782</v>
      </c>
      <c r="AT891" s="17">
        <v>3.4195687833044648</v>
      </c>
      <c r="AU891" s="17">
        <v>-1</v>
      </c>
      <c r="AV891" s="17">
        <v>-1</v>
      </c>
      <c r="AW891" s="17">
        <v>-1</v>
      </c>
      <c r="AX891" s="17">
        <v>-1</v>
      </c>
      <c r="AY891" s="17">
        <v>-7.4414258550709617E-3</v>
      </c>
      <c r="AZ891" s="17">
        <v>0.43249105013747774</v>
      </c>
      <c r="BA891" s="17">
        <v>8.0329462683035091E-2</v>
      </c>
      <c r="BB891" s="17">
        <v>0.15863418124057466</v>
      </c>
      <c r="BC891" s="17">
        <v>2.0852998246604887E-2</v>
      </c>
      <c r="BD891" s="17">
        <v>5.9190383088006069</v>
      </c>
      <c r="BE891" s="17">
        <v>1.1322437424814424</v>
      </c>
      <c r="BF891" s="17">
        <v>-1</v>
      </c>
      <c r="BG891" s="22">
        <v>-4.6406510564652308</v>
      </c>
    </row>
    <row r="892" spans="1:59" x14ac:dyDescent="0.25">
      <c r="A892">
        <v>2532</v>
      </c>
      <c r="B892" t="s">
        <v>882</v>
      </c>
      <c r="C892" s="49">
        <v>0</v>
      </c>
      <c r="D892" s="22">
        <v>1494.6600976562499</v>
      </c>
      <c r="E892" s="17">
        <v>19.994439292208099</v>
      </c>
      <c r="F892" s="17">
        <v>-71.917638219378375</v>
      </c>
      <c r="G892" s="17">
        <v>-0.17711679491829696</v>
      </c>
      <c r="H892" s="17">
        <v>-0.51512088605790041</v>
      </c>
      <c r="I892" s="17">
        <v>11.777246643689899</v>
      </c>
      <c r="J892" s="17">
        <v>-4.48555604058408</v>
      </c>
      <c r="K892" s="17">
        <v>-1</v>
      </c>
      <c r="L892" s="17">
        <v>-1</v>
      </c>
      <c r="M892" s="17">
        <v>-1</v>
      </c>
      <c r="N892" s="17">
        <v>0.16666666666666666</v>
      </c>
      <c r="O892" s="17">
        <v>-1</v>
      </c>
      <c r="P892" s="17">
        <v>-1</v>
      </c>
      <c r="Q892" s="17">
        <v>0.28294156810647841</v>
      </c>
      <c r="R892" s="17">
        <v>-1</v>
      </c>
      <c r="S892" s="17">
        <v>-1.0133769522948612</v>
      </c>
      <c r="T892" s="17">
        <v>-0.10647317433902882</v>
      </c>
      <c r="U892" s="17">
        <v>-0.66019758665846251</v>
      </c>
      <c r="V892" s="17">
        <v>-1.1000705525805945</v>
      </c>
      <c r="W892" s="17">
        <v>-2.1721138158820823</v>
      </c>
      <c r="X892" s="17">
        <v>-3.8509812460789035</v>
      </c>
      <c r="Y892" s="17">
        <v>0</v>
      </c>
      <c r="Z892" s="17">
        <v>4.2515570307253761</v>
      </c>
      <c r="AA892" s="17">
        <v>-1.0578769072358933</v>
      </c>
      <c r="AB892" s="17">
        <v>-1.3017133340081184</v>
      </c>
      <c r="AC892" s="17">
        <v>-9.5023554101477838</v>
      </c>
      <c r="AD892" s="17">
        <v>-0.82524698332307822</v>
      </c>
      <c r="AE892" s="17">
        <v>-8.2524698332307814E-2</v>
      </c>
      <c r="AF892" s="17">
        <v>8.0717375575196826</v>
      </c>
      <c r="AG892" s="17">
        <v>-65.655241324083676</v>
      </c>
      <c r="AH892" s="17">
        <v>-1</v>
      </c>
      <c r="AI892" s="17">
        <v>-1</v>
      </c>
      <c r="AJ892" s="17">
        <v>-1</v>
      </c>
      <c r="AK892" s="17">
        <v>-1</v>
      </c>
      <c r="AL892" s="17">
        <v>-1</v>
      </c>
      <c r="AM892" s="17">
        <v>-1</v>
      </c>
      <c r="AN892" s="17">
        <v>-1</v>
      </c>
      <c r="AO892" s="17">
        <v>-1</v>
      </c>
      <c r="AP892" s="17">
        <v>-1</v>
      </c>
      <c r="AQ892" s="17">
        <v>-1</v>
      </c>
      <c r="AR892" s="17">
        <v>-0.41262349166153911</v>
      </c>
      <c r="AS892" s="17">
        <v>-4.951481899938468</v>
      </c>
      <c r="AT892" s="17">
        <v>-2.4369264699200102</v>
      </c>
      <c r="AU892" s="17">
        <v>-1</v>
      </c>
      <c r="AV892" s="17">
        <v>-1</v>
      </c>
      <c r="AW892" s="17">
        <v>-1</v>
      </c>
      <c r="AX892" s="17">
        <v>-1</v>
      </c>
      <c r="AY892" s="17">
        <v>-8.2524698332307814E-2</v>
      </c>
      <c r="AZ892" s="17">
        <v>1.0849815361224364</v>
      </c>
      <c r="BA892" s="17">
        <v>-0.57216102330192364</v>
      </c>
      <c r="BB892" s="17">
        <v>0.41391730766318002</v>
      </c>
      <c r="BC892" s="17">
        <v>-0.23443012817600034</v>
      </c>
      <c r="BD892" s="17">
        <v>14.7880859964386</v>
      </c>
      <c r="BE892" s="17">
        <v>-7.7368039451565611</v>
      </c>
      <c r="BF892" s="17">
        <v>-1</v>
      </c>
      <c r="BG892" s="22">
        <v>77.208361341969294</v>
      </c>
    </row>
    <row r="893" spans="1:59" x14ac:dyDescent="0.25">
      <c r="A893">
        <v>2534</v>
      </c>
      <c r="B893" t="s">
        <v>883</v>
      </c>
      <c r="C893" s="49">
        <v>0</v>
      </c>
      <c r="D893" s="22">
        <v>1559.7770312499999</v>
      </c>
      <c r="E893" s="17">
        <v>126.49956634324361</v>
      </c>
      <c r="F893" s="17">
        <v>106.66864641751907</v>
      </c>
      <c r="G893" s="17">
        <v>1.1222718107473089</v>
      </c>
      <c r="H893" s="17">
        <v>9.3279060532128319</v>
      </c>
      <c r="I893" s="17">
        <v>106.88321906372765</v>
      </c>
      <c r="J893" s="17">
        <v>21.138368221858144</v>
      </c>
      <c r="K893" s="17">
        <v>-1</v>
      </c>
      <c r="L893" s="17">
        <v>-1</v>
      </c>
      <c r="M893" s="17">
        <v>-1</v>
      </c>
      <c r="N893" s="17">
        <v>0.16666666666666666</v>
      </c>
      <c r="O893" s="17">
        <v>-1</v>
      </c>
      <c r="P893" s="17">
        <v>-1</v>
      </c>
      <c r="Q893" s="17">
        <v>6.4250729582172212</v>
      </c>
      <c r="R893" s="17">
        <v>-1</v>
      </c>
      <c r="S893" s="17">
        <v>2.107929832635997</v>
      </c>
      <c r="T893" s="17">
        <v>0.22159355179904672</v>
      </c>
      <c r="U893" s="17">
        <v>1.2338965398213091</v>
      </c>
      <c r="V893" s="17">
        <v>1.6316308448506016</v>
      </c>
      <c r="W893" s="17">
        <v>4.9408338204293782</v>
      </c>
      <c r="X893" s="17">
        <v>6.7305481233701521</v>
      </c>
      <c r="Y893" s="17">
        <v>0</v>
      </c>
      <c r="Z893" s="17">
        <v>65.770702062135356</v>
      </c>
      <c r="AA893" s="17">
        <v>2.3649482348998037</v>
      </c>
      <c r="AB893" s="17">
        <v>4.1592264344484482</v>
      </c>
      <c r="AC893" s="17">
        <v>53.284025819922135</v>
      </c>
      <c r="AD893" s="17">
        <v>1.5423706747766364</v>
      </c>
      <c r="AE893" s="17">
        <v>0.15423706747766364</v>
      </c>
      <c r="AF893" s="17">
        <v>101.55502132844825</v>
      </c>
      <c r="AG893" s="17">
        <v>97.38022404034534</v>
      </c>
      <c r="AH893" s="17">
        <v>-1</v>
      </c>
      <c r="AI893" s="17">
        <v>-1</v>
      </c>
      <c r="AJ893" s="17">
        <v>-1</v>
      </c>
      <c r="AK893" s="17">
        <v>-1</v>
      </c>
      <c r="AL893" s="17">
        <v>-1</v>
      </c>
      <c r="AM893" s="17">
        <v>-1</v>
      </c>
      <c r="AN893" s="17">
        <v>-1</v>
      </c>
      <c r="AO893" s="17">
        <v>-1</v>
      </c>
      <c r="AP893" s="17">
        <v>-1</v>
      </c>
      <c r="AQ893" s="17">
        <v>-1</v>
      </c>
      <c r="AR893" s="17">
        <v>0.77118533738831818</v>
      </c>
      <c r="AS893" s="17">
        <v>9.2542240486598182</v>
      </c>
      <c r="AT893" s="17">
        <v>16.030491263257765</v>
      </c>
      <c r="AU893" s="17">
        <v>-1</v>
      </c>
      <c r="AV893" s="17">
        <v>-1</v>
      </c>
      <c r="AW893" s="17">
        <v>-1</v>
      </c>
      <c r="AX893" s="17">
        <v>-1</v>
      </c>
      <c r="AY893" s="17">
        <v>0.15423706747766364</v>
      </c>
      <c r="AZ893" s="17">
        <v>-0.9725313364397008</v>
      </c>
      <c r="BA893" s="17">
        <v>1.4853518492602138</v>
      </c>
      <c r="BB893" s="17">
        <v>-0.39107269609072315</v>
      </c>
      <c r="BC893" s="17">
        <v>0.57055987557790244</v>
      </c>
      <c r="BD893" s="17">
        <v>-13.178880843141172</v>
      </c>
      <c r="BE893" s="17">
        <v>20.230162894423238</v>
      </c>
      <c r="BF893" s="17">
        <v>-1</v>
      </c>
      <c r="BG893" s="22">
        <v>838.68021478092942</v>
      </c>
    </row>
    <row r="894" spans="1:59" x14ac:dyDescent="0.25">
      <c r="A894">
        <v>2537</v>
      </c>
      <c r="B894" t="s">
        <v>884</v>
      </c>
      <c r="C894" s="49">
        <v>0</v>
      </c>
      <c r="D894" s="22">
        <v>1590.612041015625</v>
      </c>
      <c r="E894" s="17">
        <v>102.18413555689565</v>
      </c>
      <c r="F894" s="17">
        <v>65.896877360817143</v>
      </c>
      <c r="G894" s="17">
        <v>0.82561760657466543</v>
      </c>
      <c r="H894" s="17">
        <v>7.0807143273599582</v>
      </c>
      <c r="I894" s="17">
        <v>85.170248488709092</v>
      </c>
      <c r="J894" s="17">
        <v>15.288351662754113</v>
      </c>
      <c r="K894" s="17">
        <v>-1</v>
      </c>
      <c r="L894" s="17">
        <v>-1</v>
      </c>
      <c r="M894" s="17">
        <v>-1</v>
      </c>
      <c r="N894" s="17">
        <v>0.16666666666666666</v>
      </c>
      <c r="O894" s="17">
        <v>-1</v>
      </c>
      <c r="P894" s="17">
        <v>-1</v>
      </c>
      <c r="Q894" s="17">
        <v>5.0228064680291231</v>
      </c>
      <c r="R894" s="17">
        <v>-1</v>
      </c>
      <c r="S894" s="17">
        <v>1.3953264003563801</v>
      </c>
      <c r="T894" s="17">
        <v>0.14669496246736446</v>
      </c>
      <c r="U894" s="17">
        <v>0.80146933269560927</v>
      </c>
      <c r="V894" s="17">
        <v>1.0079754575716429</v>
      </c>
      <c r="W894" s="17">
        <v>3.3169271529618887</v>
      </c>
      <c r="X894" s="17">
        <v>4.3147541412339168</v>
      </c>
      <c r="Y894" s="17">
        <v>0</v>
      </c>
      <c r="Z894" s="17">
        <v>51.725702028195599</v>
      </c>
      <c r="AA894" s="17">
        <v>1.5835072832591284</v>
      </c>
      <c r="AB894" s="17">
        <v>2.9124779759944972</v>
      </c>
      <c r="AC894" s="17">
        <v>38.949712069998498</v>
      </c>
      <c r="AD894" s="17">
        <v>1.0018366658695117</v>
      </c>
      <c r="AE894" s="17">
        <v>0.10018366658695116</v>
      </c>
      <c r="AF894" s="17">
        <v>80.212515299388116</v>
      </c>
      <c r="AG894" s="17">
        <v>60.158752327634382</v>
      </c>
      <c r="AH894" s="17">
        <v>-1</v>
      </c>
      <c r="AI894" s="17">
        <v>-1</v>
      </c>
      <c r="AJ894" s="17">
        <v>-1</v>
      </c>
      <c r="AK894" s="17">
        <v>-1</v>
      </c>
      <c r="AL894" s="17">
        <v>-1</v>
      </c>
      <c r="AM894" s="17">
        <v>-1</v>
      </c>
      <c r="AN894" s="17">
        <v>-1</v>
      </c>
      <c r="AO894" s="17">
        <v>-1</v>
      </c>
      <c r="AP894" s="17">
        <v>-1</v>
      </c>
      <c r="AQ894" s="17">
        <v>-1</v>
      </c>
      <c r="AR894" s="17">
        <v>0.50091833293475585</v>
      </c>
      <c r="AS894" s="17">
        <v>6.0110199952170698</v>
      </c>
      <c r="AT894" s="17">
        <v>11.814325993782191</v>
      </c>
      <c r="AU894" s="17">
        <v>-1</v>
      </c>
      <c r="AV894" s="17">
        <v>-1</v>
      </c>
      <c r="AW894" s="17">
        <v>-1</v>
      </c>
      <c r="AX894" s="17">
        <v>-1</v>
      </c>
      <c r="AY894" s="17">
        <v>0.10018366658695116</v>
      </c>
      <c r="AZ894" s="17">
        <v>-0.50279515349677628</v>
      </c>
      <c r="BA894" s="17">
        <v>1.0156156663172893</v>
      </c>
      <c r="BB894" s="17">
        <v>-0.20729113306230074</v>
      </c>
      <c r="BC894" s="17">
        <v>0.38677831254948009</v>
      </c>
      <c r="BD894" s="17">
        <v>-6.7939408377080799</v>
      </c>
      <c r="BE894" s="17">
        <v>13.845222888990142</v>
      </c>
      <c r="BF894" s="17">
        <v>-1</v>
      </c>
      <c r="BG894" s="22">
        <v>3184.8339827091104</v>
      </c>
    </row>
    <row r="895" spans="1:59" x14ac:dyDescent="0.25">
      <c r="A895">
        <v>2538</v>
      </c>
      <c r="B895" t="s">
        <v>885</v>
      </c>
      <c r="C895" s="49">
        <v>0</v>
      </c>
      <c r="D895" s="22">
        <v>1490.048388671875</v>
      </c>
      <c r="E895" s="17">
        <v>-28.951415291077026</v>
      </c>
      <c r="F895" s="17">
        <v>-153.98935213995028</v>
      </c>
      <c r="G895" s="17">
        <v>-0.77426819505333877</v>
      </c>
      <c r="H895" s="17">
        <v>-5.0386154686055029</v>
      </c>
      <c r="I895" s="17">
        <v>-31.929974078580805</v>
      </c>
      <c r="J895" s="17">
        <v>-16.261372900570773</v>
      </c>
      <c r="K895" s="17">
        <v>-1</v>
      </c>
      <c r="L895" s="17">
        <v>-1</v>
      </c>
      <c r="M895" s="17">
        <v>-1</v>
      </c>
      <c r="N895" s="17">
        <v>0.16666666666666666</v>
      </c>
      <c r="O895" s="17">
        <v>-1</v>
      </c>
      <c r="P895" s="17">
        <v>-1</v>
      </c>
      <c r="Q895" s="17">
        <v>-2.5397570021485811</v>
      </c>
      <c r="R895" s="17">
        <v>-1</v>
      </c>
      <c r="S895" s="17">
        <v>-2.447815201749648</v>
      </c>
      <c r="T895" s="17">
        <v>-0.25724062296593087</v>
      </c>
      <c r="U895" s="17">
        <v>-1.5306538571562123</v>
      </c>
      <c r="V895" s="17">
        <v>-2.3554604391121097</v>
      </c>
      <c r="W895" s="17">
        <v>-5.4409639670921273</v>
      </c>
      <c r="X895" s="17">
        <v>-8.7138644905412512</v>
      </c>
      <c r="Y895" s="17">
        <v>0</v>
      </c>
      <c r="Z895" s="17">
        <v>-24.020388275274289</v>
      </c>
      <c r="AA895" s="17">
        <v>-2.6308819475538767</v>
      </c>
      <c r="AB895" s="17">
        <v>-3.8113611903678666</v>
      </c>
      <c r="AC895" s="17">
        <v>-38.35667604792431</v>
      </c>
      <c r="AD895" s="17">
        <v>-1.9133173214452652</v>
      </c>
      <c r="AE895" s="17">
        <v>-0.19133173214452653</v>
      </c>
      <c r="AF895" s="17">
        <v>-34.889754908728314</v>
      </c>
      <c r="AG895" s="17">
        <v>-140.58036841042312</v>
      </c>
      <c r="AH895" s="17">
        <v>-1</v>
      </c>
      <c r="AI895" s="17">
        <v>-1</v>
      </c>
      <c r="AJ895" s="17">
        <v>-1</v>
      </c>
      <c r="AK895" s="17">
        <v>-1</v>
      </c>
      <c r="AL895" s="17">
        <v>-1</v>
      </c>
      <c r="AM895" s="17">
        <v>-1</v>
      </c>
      <c r="AN895" s="17">
        <v>-1</v>
      </c>
      <c r="AO895" s="17">
        <v>-1</v>
      </c>
      <c r="AP895" s="17">
        <v>-1</v>
      </c>
      <c r="AQ895" s="17">
        <v>-1</v>
      </c>
      <c r="AR895" s="17">
        <v>-0.95665866072263261</v>
      </c>
      <c r="AS895" s="17">
        <v>-11.47990392867159</v>
      </c>
      <c r="AT895" s="17">
        <v>-10.923875107273069</v>
      </c>
      <c r="AU895" s="17">
        <v>-1</v>
      </c>
      <c r="AV895" s="17">
        <v>-1</v>
      </c>
      <c r="AW895" s="17">
        <v>-1</v>
      </c>
      <c r="AX895" s="17">
        <v>-1</v>
      </c>
      <c r="AY895" s="17">
        <v>-0.19133173214452653</v>
      </c>
      <c r="AZ895" s="17">
        <v>2.0305390754830217</v>
      </c>
      <c r="BA895" s="17">
        <v>-1.5177185626625092</v>
      </c>
      <c r="BB895" s="17">
        <v>0.7838612226247238</v>
      </c>
      <c r="BC895" s="17">
        <v>-0.60437404313754384</v>
      </c>
      <c r="BD895" s="17">
        <v>27.640679387643981</v>
      </c>
      <c r="BE895" s="17">
        <v>-20.589397336361955</v>
      </c>
      <c r="BF895" s="17">
        <v>-1</v>
      </c>
      <c r="BG895" s="22">
        <v>605.69228120382877</v>
      </c>
    </row>
    <row r="896" spans="1:59" x14ac:dyDescent="0.25">
      <c r="A896">
        <v>2539</v>
      </c>
      <c r="B896" t="s">
        <v>886</v>
      </c>
      <c r="C896" s="49">
        <v>0</v>
      </c>
      <c r="D896" s="22">
        <v>1551.118408203125</v>
      </c>
      <c r="E896" s="17">
        <v>103.68412549983229</v>
      </c>
      <c r="F896" s="17">
        <v>68.412039196860988</v>
      </c>
      <c r="G896" s="17">
        <v>0.84391785083925286</v>
      </c>
      <c r="H896" s="17">
        <v>7.219340906434276</v>
      </c>
      <c r="I896" s="17">
        <v>86.509695763157268</v>
      </c>
      <c r="J896" s="17">
        <v>15.649232211479394</v>
      </c>
      <c r="K896" s="17">
        <v>-1</v>
      </c>
      <c r="L896" s="17">
        <v>-1</v>
      </c>
      <c r="M896" s="17">
        <v>-1</v>
      </c>
      <c r="N896" s="17">
        <v>0.16666666666666666</v>
      </c>
      <c r="O896" s="17">
        <v>-1</v>
      </c>
      <c r="P896" s="17">
        <v>-1</v>
      </c>
      <c r="Q896" s="17">
        <v>5.1093106164063817</v>
      </c>
      <c r="R896" s="17">
        <v>-1</v>
      </c>
      <c r="S896" s="17">
        <v>1.4392860567208356</v>
      </c>
      <c r="T896" s="17">
        <v>0.15131536716941657</v>
      </c>
      <c r="U896" s="17">
        <v>0.8281452516805573</v>
      </c>
      <c r="V896" s="17">
        <v>1.0464480150597841</v>
      </c>
      <c r="W896" s="17">
        <v>3.4171040196961027</v>
      </c>
      <c r="X896" s="17">
        <v>4.4637815925363933</v>
      </c>
      <c r="Y896" s="17">
        <v>0</v>
      </c>
      <c r="Z896" s="17">
        <v>52.592121339642993</v>
      </c>
      <c r="AA896" s="17">
        <v>1.6317134441435146</v>
      </c>
      <c r="AB896" s="17">
        <v>2.989388402360567</v>
      </c>
      <c r="AC896" s="17">
        <v>39.833978799743456</v>
      </c>
      <c r="AD896" s="17">
        <v>1.0351815646006965</v>
      </c>
      <c r="AE896" s="17">
        <v>0.10351815646006966</v>
      </c>
      <c r="AF896" s="17">
        <v>81.529109057563645</v>
      </c>
      <c r="AG896" s="17">
        <v>62.454900552230676</v>
      </c>
      <c r="AH896" s="17">
        <v>-1</v>
      </c>
      <c r="AI896" s="17">
        <v>-1</v>
      </c>
      <c r="AJ896" s="17">
        <v>-1</v>
      </c>
      <c r="AK896" s="17">
        <v>-1</v>
      </c>
      <c r="AL896" s="17">
        <v>-1</v>
      </c>
      <c r="AM896" s="17">
        <v>-1</v>
      </c>
      <c r="AN896" s="17">
        <v>-1</v>
      </c>
      <c r="AO896" s="17">
        <v>-1</v>
      </c>
      <c r="AP896" s="17">
        <v>-1</v>
      </c>
      <c r="AQ896" s="17">
        <v>-1</v>
      </c>
      <c r="AR896" s="17">
        <v>0.51759078230034827</v>
      </c>
      <c r="AS896" s="17">
        <v>6.2110893876041802</v>
      </c>
      <c r="AT896" s="17">
        <v>12.074416203885434</v>
      </c>
      <c r="AU896" s="17">
        <v>-1</v>
      </c>
      <c r="AV896" s="17">
        <v>-1</v>
      </c>
      <c r="AW896" s="17">
        <v>-1</v>
      </c>
      <c r="AX896" s="17">
        <v>-1</v>
      </c>
      <c r="AY896" s="17">
        <v>0.10351815646006966</v>
      </c>
      <c r="AZ896" s="17">
        <v>-0.53177261873022941</v>
      </c>
      <c r="BA896" s="17">
        <v>1.0445931315507424</v>
      </c>
      <c r="BB896" s="17">
        <v>-0.21862839863090366</v>
      </c>
      <c r="BC896" s="17">
        <v>0.39811557811808296</v>
      </c>
      <c r="BD896" s="17">
        <v>-7.1878201762465004</v>
      </c>
      <c r="BE896" s="17">
        <v>14.23910222752856</v>
      </c>
      <c r="BF896" s="17">
        <v>-1</v>
      </c>
      <c r="BG896" s="22">
        <v>671.23357293386448</v>
      </c>
    </row>
    <row r="897" spans="1:59" x14ac:dyDescent="0.25">
      <c r="A897">
        <v>2543</v>
      </c>
      <c r="B897" t="s">
        <v>887</v>
      </c>
      <c r="C897" s="49">
        <v>0</v>
      </c>
      <c r="D897" s="22">
        <v>1508.8806640625</v>
      </c>
      <c r="E897" s="17">
        <v>63.634418616787961</v>
      </c>
      <c r="F897" s="17">
        <v>1.257259412293567</v>
      </c>
      <c r="G897" s="17">
        <v>0.35530162901982432</v>
      </c>
      <c r="H897" s="17">
        <v>3.5180135180278693</v>
      </c>
      <c r="I897" s="17">
        <v>50.746475496547802</v>
      </c>
      <c r="J897" s="17">
        <v>6.0137274773985085</v>
      </c>
      <c r="K897" s="17">
        <v>-1</v>
      </c>
      <c r="L897" s="17">
        <v>-1</v>
      </c>
      <c r="M897" s="17">
        <v>-1</v>
      </c>
      <c r="N897" s="17">
        <v>0.16666666666666666</v>
      </c>
      <c r="O897" s="17">
        <v>-1</v>
      </c>
      <c r="P897" s="17">
        <v>-1</v>
      </c>
      <c r="Q897" s="17">
        <v>2.7996512730284224</v>
      </c>
      <c r="R897" s="17">
        <v>-1</v>
      </c>
      <c r="S897" s="17">
        <v>0.26556395253859422</v>
      </c>
      <c r="T897" s="17">
        <v>2.7950637379329384E-2</v>
      </c>
      <c r="U897" s="17">
        <v>0.11589865215243442</v>
      </c>
      <c r="V897" s="17">
        <v>1.9231360910379077E-2</v>
      </c>
      <c r="W897" s="17">
        <v>0.74238332036102506</v>
      </c>
      <c r="X897" s="17">
        <v>0.4847510861675523</v>
      </c>
      <c r="Y897" s="17">
        <v>0</v>
      </c>
      <c r="Z897" s="17">
        <v>29.458739929536431</v>
      </c>
      <c r="AA897" s="17">
        <v>0.34460973890347313</v>
      </c>
      <c r="AB897" s="17">
        <v>0.9358812793856921</v>
      </c>
      <c r="AC897" s="17">
        <v>16.224071613712564</v>
      </c>
      <c r="AD897" s="17">
        <v>0.14487331519054303</v>
      </c>
      <c r="AE897" s="17">
        <v>1.4487331519054302E-2</v>
      </c>
      <c r="AF897" s="17">
        <v>46.376077300734792</v>
      </c>
      <c r="AG897" s="17">
        <v>1.1477806024345727</v>
      </c>
      <c r="AH897" s="17">
        <v>-1</v>
      </c>
      <c r="AI897" s="17">
        <v>-1</v>
      </c>
      <c r="AJ897" s="17">
        <v>-1</v>
      </c>
      <c r="AK897" s="17">
        <v>-1</v>
      </c>
      <c r="AL897" s="17">
        <v>-1</v>
      </c>
      <c r="AM897" s="17">
        <v>-1</v>
      </c>
      <c r="AN897" s="17">
        <v>-1</v>
      </c>
      <c r="AO897" s="17">
        <v>-1</v>
      </c>
      <c r="AP897" s="17">
        <v>-1</v>
      </c>
      <c r="AQ897" s="17">
        <v>-1</v>
      </c>
      <c r="AR897" s="17">
        <v>7.2436657595271514E-2</v>
      </c>
      <c r="AS897" s="17">
        <v>0.86923989114325795</v>
      </c>
      <c r="AT897" s="17">
        <v>5.1300118584862355</v>
      </c>
      <c r="AU897" s="17">
        <v>-1</v>
      </c>
      <c r="AV897" s="17">
        <v>-1</v>
      </c>
      <c r="AW897" s="17">
        <v>-1</v>
      </c>
      <c r="AX897" s="17">
        <v>-1</v>
      </c>
      <c r="AY897" s="17">
        <v>1.4487331519054302E-2</v>
      </c>
      <c r="AZ897" s="17">
        <v>0.24192522789754914</v>
      </c>
      <c r="BA897" s="17">
        <v>0.27089528492296377</v>
      </c>
      <c r="BB897" s="17">
        <v>8.4076406168548709E-2</v>
      </c>
      <c r="BC897" s="17">
        <v>9.5410773318630779E-2</v>
      </c>
      <c r="BD897" s="17">
        <v>3.3287517048073751</v>
      </c>
      <c r="BE897" s="17">
        <v>3.7225303464746764</v>
      </c>
      <c r="BF897" s="17">
        <v>-1</v>
      </c>
      <c r="BG897" s="22">
        <v>499.86481076119952</v>
      </c>
    </row>
    <row r="898" spans="1:59" x14ac:dyDescent="0.25">
      <c r="A898">
        <v>2544</v>
      </c>
      <c r="B898" t="s">
        <v>888</v>
      </c>
      <c r="C898" s="49">
        <v>0</v>
      </c>
      <c r="D898" s="22">
        <v>1489.422080078125</v>
      </c>
      <c r="E898" s="17">
        <v>37.12642182386589</v>
      </c>
      <c r="F898" s="17">
        <v>-43.190973189187737</v>
      </c>
      <c r="G898" s="17">
        <v>3.1897583172920907E-2</v>
      </c>
      <c r="H898" s="17">
        <v>1.0681884836536462</v>
      </c>
      <c r="I898" s="17">
        <v>27.075607420027499</v>
      </c>
      <c r="J898" s="17">
        <v>-0.36379556752886089</v>
      </c>
      <c r="K898" s="17">
        <v>-1</v>
      </c>
      <c r="L898" s="17">
        <v>-1</v>
      </c>
      <c r="M898" s="17">
        <v>-1</v>
      </c>
      <c r="N898" s="17">
        <v>0.16666666666666666</v>
      </c>
      <c r="O898" s="17">
        <v>-1</v>
      </c>
      <c r="P898" s="17">
        <v>-1</v>
      </c>
      <c r="Q898" s="17">
        <v>1.2709398982911013</v>
      </c>
      <c r="R898" s="17">
        <v>-1</v>
      </c>
      <c r="S898" s="17">
        <v>-0.51129620936727938</v>
      </c>
      <c r="T898" s="17">
        <v>-5.370169209177092E-2</v>
      </c>
      <c r="U898" s="17">
        <v>-0.35552129184856335</v>
      </c>
      <c r="V898" s="17">
        <v>-0.66066015123840471</v>
      </c>
      <c r="W898" s="17">
        <v>-1.0279539239785525</v>
      </c>
      <c r="X898" s="17">
        <v>-2.1488793723469715</v>
      </c>
      <c r="Y898" s="17">
        <v>0</v>
      </c>
      <c r="Z898" s="17">
        <v>14.14727705118603</v>
      </c>
      <c r="AA898" s="17">
        <v>-0.50729514495238726</v>
      </c>
      <c r="AB898" s="17">
        <v>-0.42328872375623472</v>
      </c>
      <c r="AC898" s="17">
        <v>0.5972070826900282</v>
      </c>
      <c r="AD898" s="17">
        <v>-0.44440161481070417</v>
      </c>
      <c r="AE898" s="17">
        <v>-4.4440161481070418E-2</v>
      </c>
      <c r="AF898" s="17">
        <v>23.109079222753486</v>
      </c>
      <c r="AG898" s="17">
        <v>-39.430017975674559</v>
      </c>
      <c r="AH898" s="17">
        <v>-1</v>
      </c>
      <c r="AI898" s="17">
        <v>-1</v>
      </c>
      <c r="AJ898" s="17">
        <v>-1</v>
      </c>
      <c r="AK898" s="17">
        <v>-1</v>
      </c>
      <c r="AL898" s="17">
        <v>-1</v>
      </c>
      <c r="AM898" s="17">
        <v>-1</v>
      </c>
      <c r="AN898" s="17">
        <v>-1</v>
      </c>
      <c r="AO898" s="17">
        <v>-1</v>
      </c>
      <c r="AP898" s="17">
        <v>-1</v>
      </c>
      <c r="AQ898" s="17">
        <v>-1</v>
      </c>
      <c r="AR898" s="17">
        <v>-0.22220080740535209</v>
      </c>
      <c r="AS898" s="17">
        <v>-2.666409688864225</v>
      </c>
      <c r="AT898" s="17">
        <v>0.53366740447650773</v>
      </c>
      <c r="AU898" s="17">
        <v>-1</v>
      </c>
      <c r="AV898" s="17">
        <v>-1</v>
      </c>
      <c r="AW898" s="17">
        <v>-1</v>
      </c>
      <c r="AX898" s="17">
        <v>-1</v>
      </c>
      <c r="AY898" s="17">
        <v>-4.4440161481070418E-2</v>
      </c>
      <c r="AZ898" s="17">
        <v>0.75401836498322261</v>
      </c>
      <c r="BA898" s="17">
        <v>-0.24119785216270989</v>
      </c>
      <c r="BB898" s="17">
        <v>0.28442988236897282</v>
      </c>
      <c r="BC898" s="17">
        <v>-0.10494270288179321</v>
      </c>
      <c r="BD898" s="17">
        <v>10.289433202667064</v>
      </c>
      <c r="BE898" s="17">
        <v>-3.2381511513850203</v>
      </c>
      <c r="BF898" s="17">
        <v>-1</v>
      </c>
      <c r="BG898" s="22">
        <v>40.438644452100334</v>
      </c>
    </row>
    <row r="899" spans="1:59" x14ac:dyDescent="0.25">
      <c r="A899">
        <v>2545</v>
      </c>
      <c r="B899" t="s">
        <v>889</v>
      </c>
      <c r="C899" s="49">
        <v>0</v>
      </c>
      <c r="D899" s="22">
        <v>1480.4287109375</v>
      </c>
      <c r="E899" s="17">
        <v>-14.95864637791297</v>
      </c>
      <c r="F899" s="17">
        <v>-130.52647592754778</v>
      </c>
      <c r="G899" s="17">
        <v>-0.60355299109170457</v>
      </c>
      <c r="H899" s="17">
        <v>-3.7454270073470575</v>
      </c>
      <c r="I899" s="17">
        <v>-19.434839513860304</v>
      </c>
      <c r="J899" s="17">
        <v>-12.894871580113584</v>
      </c>
      <c r="K899" s="17">
        <v>-1</v>
      </c>
      <c r="L899" s="17">
        <v>-1</v>
      </c>
      <c r="M899" s="17">
        <v>-1</v>
      </c>
      <c r="N899" s="17">
        <v>0.16666666666666666</v>
      </c>
      <c r="O899" s="17">
        <v>-1</v>
      </c>
      <c r="P899" s="17">
        <v>-1</v>
      </c>
      <c r="Q899" s="17">
        <v>-1.7327965528649787</v>
      </c>
      <c r="R899" s="17">
        <v>-1</v>
      </c>
      <c r="S899" s="17">
        <v>-2.0377342436029111</v>
      </c>
      <c r="T899" s="17">
        <v>-0.21413883046021756</v>
      </c>
      <c r="U899" s="17">
        <v>-1.2818055420989223</v>
      </c>
      <c r="V899" s="17">
        <v>-1.9965662952113594</v>
      </c>
      <c r="W899" s="17">
        <v>-4.506456537054043</v>
      </c>
      <c r="X899" s="17">
        <v>-7.3236507110336326</v>
      </c>
      <c r="Y899" s="17">
        <v>0</v>
      </c>
      <c r="Z899" s="17">
        <v>-15.937930613424331</v>
      </c>
      <c r="AA899" s="17">
        <v>-2.1811871528504976</v>
      </c>
      <c r="AB899" s="17">
        <v>-3.0938964978737276</v>
      </c>
      <c r="AC899" s="17">
        <v>-30.107727403177847</v>
      </c>
      <c r="AD899" s="17">
        <v>-1.6022569276236529</v>
      </c>
      <c r="AE899" s="17">
        <v>-0.16022569276236528</v>
      </c>
      <c r="AF899" s="17">
        <v>-22.607811088093946</v>
      </c>
      <c r="AG899" s="17">
        <v>-119.16057713219246</v>
      </c>
      <c r="AH899" s="17">
        <v>-1</v>
      </c>
      <c r="AI899" s="17">
        <v>-1</v>
      </c>
      <c r="AJ899" s="17">
        <v>-1</v>
      </c>
      <c r="AK899" s="17">
        <v>-1</v>
      </c>
      <c r="AL899" s="17">
        <v>-1</v>
      </c>
      <c r="AM899" s="17">
        <v>-1</v>
      </c>
      <c r="AN899" s="17">
        <v>-1</v>
      </c>
      <c r="AO899" s="17">
        <v>-1</v>
      </c>
      <c r="AP899" s="17">
        <v>-1</v>
      </c>
      <c r="AQ899" s="17">
        <v>-1</v>
      </c>
      <c r="AR899" s="17">
        <v>-0.80112846381182645</v>
      </c>
      <c r="AS899" s="17">
        <v>-9.6135415657419152</v>
      </c>
      <c r="AT899" s="17">
        <v>-8.4976040354644908</v>
      </c>
      <c r="AU899" s="17">
        <v>-1</v>
      </c>
      <c r="AV899" s="17">
        <v>-1</v>
      </c>
      <c r="AW899" s="17">
        <v>-1</v>
      </c>
      <c r="AX899" s="17">
        <v>-1</v>
      </c>
      <c r="AY899" s="17">
        <v>-0.16022569276236528</v>
      </c>
      <c r="AZ899" s="17">
        <v>1.7602206132757841</v>
      </c>
      <c r="BA899" s="17">
        <v>-1.2474001004552717</v>
      </c>
      <c r="BB899" s="17">
        <v>0.67810068872537554</v>
      </c>
      <c r="BC899" s="17">
        <v>-0.4986135092381957</v>
      </c>
      <c r="BD899" s="17">
        <v>23.966346376418706</v>
      </c>
      <c r="BE899" s="17">
        <v>-16.915064325136676</v>
      </c>
      <c r="BF899" s="17">
        <v>-1</v>
      </c>
      <c r="BG899" s="22">
        <v>30.542216408763807</v>
      </c>
    </row>
    <row r="900" spans="1:59" x14ac:dyDescent="0.25">
      <c r="A900">
        <v>2549</v>
      </c>
      <c r="B900" t="s">
        <v>890</v>
      </c>
      <c r="C900" s="49">
        <v>0</v>
      </c>
      <c r="D900" s="22">
        <v>1507.9523828125</v>
      </c>
      <c r="E900" s="17">
        <v>4.7609144905353844</v>
      </c>
      <c r="F900" s="17">
        <v>-97.460996286555186</v>
      </c>
      <c r="G900" s="17">
        <v>-0.36296952426092138</v>
      </c>
      <c r="H900" s="17">
        <v>-1.9229779456627645</v>
      </c>
      <c r="I900" s="17">
        <v>-1.8258467449842826</v>
      </c>
      <c r="J900" s="17">
        <v>-8.1505691397286029</v>
      </c>
      <c r="K900" s="17">
        <v>-1</v>
      </c>
      <c r="L900" s="17">
        <v>-1</v>
      </c>
      <c r="M900" s="17">
        <v>-1</v>
      </c>
      <c r="N900" s="17">
        <v>0.16666666666666666</v>
      </c>
      <c r="O900" s="17">
        <v>-1</v>
      </c>
      <c r="P900" s="17">
        <v>-1</v>
      </c>
      <c r="Q900" s="17">
        <v>-0.59557304857999416</v>
      </c>
      <c r="R900" s="17">
        <v>-1</v>
      </c>
      <c r="S900" s="17">
        <v>-1.4598202892347727</v>
      </c>
      <c r="T900" s="17">
        <v>-0.15339685536363498</v>
      </c>
      <c r="U900" s="17">
        <v>-0.93111158536770755</v>
      </c>
      <c r="V900" s="17">
        <v>-1.4907882780154618</v>
      </c>
      <c r="W900" s="17">
        <v>-3.1894851596938016</v>
      </c>
      <c r="X900" s="17">
        <v>-5.36446697725773</v>
      </c>
      <c r="Y900" s="17">
        <v>0</v>
      </c>
      <c r="Z900" s="17">
        <v>-4.5475820113285899</v>
      </c>
      <c r="AA900" s="17">
        <v>-1.5474466879425783</v>
      </c>
      <c r="AB900" s="17">
        <v>-2.0827964959798511</v>
      </c>
      <c r="AC900" s="17">
        <v>-18.482748393644528</v>
      </c>
      <c r="AD900" s="17">
        <v>-1.1638894817096344</v>
      </c>
      <c r="AE900" s="17">
        <v>-0.11638894817096344</v>
      </c>
      <c r="AF900" s="17">
        <v>-5.2992612037310565</v>
      </c>
      <c r="AG900" s="17">
        <v>-88.974351623733185</v>
      </c>
      <c r="AH900" s="17">
        <v>-1</v>
      </c>
      <c r="AI900" s="17">
        <v>-1</v>
      </c>
      <c r="AJ900" s="17">
        <v>-1</v>
      </c>
      <c r="AK900" s="17">
        <v>-1</v>
      </c>
      <c r="AL900" s="17">
        <v>-1</v>
      </c>
      <c r="AM900" s="17">
        <v>-1</v>
      </c>
      <c r="AN900" s="17">
        <v>-1</v>
      </c>
      <c r="AO900" s="17">
        <v>-1</v>
      </c>
      <c r="AP900" s="17">
        <v>-1</v>
      </c>
      <c r="AQ900" s="17">
        <v>-1</v>
      </c>
      <c r="AR900" s="17">
        <v>-0.58194474085481718</v>
      </c>
      <c r="AS900" s="17">
        <v>-6.9833368902578057</v>
      </c>
      <c r="AT900" s="17">
        <v>-5.0783379573351475</v>
      </c>
      <c r="AU900" s="17">
        <v>-1</v>
      </c>
      <c r="AV900" s="17">
        <v>-1</v>
      </c>
      <c r="AW900" s="17">
        <v>-1</v>
      </c>
      <c r="AX900" s="17">
        <v>-1</v>
      </c>
      <c r="AY900" s="17">
        <v>-0.11638894817096344</v>
      </c>
      <c r="AZ900" s="17">
        <v>1.379269466119619</v>
      </c>
      <c r="BA900" s="17">
        <v>-0.86644895329910643</v>
      </c>
      <c r="BB900" s="17">
        <v>0.52905575711460917</v>
      </c>
      <c r="BC900" s="17">
        <v>-0.34956857762742943</v>
      </c>
      <c r="BD900" s="17">
        <v>18.788226597877884</v>
      </c>
      <c r="BE900" s="17">
        <v>-11.736944546595849</v>
      </c>
      <c r="BF900" s="17">
        <v>-1</v>
      </c>
      <c r="BG900" s="22">
        <v>722.28299988129515</v>
      </c>
    </row>
    <row r="901" spans="1:59" x14ac:dyDescent="0.25">
      <c r="A901">
        <v>2550</v>
      </c>
      <c r="B901" t="s">
        <v>891</v>
      </c>
      <c r="C901" s="49">
        <v>0</v>
      </c>
      <c r="D901" s="22">
        <v>1567.1405371093751</v>
      </c>
      <c r="E901" s="17">
        <v>119.13979607899739</v>
      </c>
      <c r="F901" s="17">
        <v>94.327888149205521</v>
      </c>
      <c r="G901" s="17">
        <v>1.0324808130135044</v>
      </c>
      <c r="H901" s="17">
        <v>8.6477283098155002</v>
      </c>
      <c r="I901" s="17">
        <v>100.31115885263745</v>
      </c>
      <c r="J901" s="17">
        <v>19.36769106234776</v>
      </c>
      <c r="K901" s="17">
        <v>-1</v>
      </c>
      <c r="L901" s="17">
        <v>-1</v>
      </c>
      <c r="M901" s="17">
        <v>-1</v>
      </c>
      <c r="N901" s="17">
        <v>0.16666666666666666</v>
      </c>
      <c r="O901" s="17">
        <v>-1</v>
      </c>
      <c r="P901" s="17">
        <v>-1</v>
      </c>
      <c r="Q901" s="17">
        <v>6.000636339852651</v>
      </c>
      <c r="R901" s="17">
        <v>-1</v>
      </c>
      <c r="S901" s="17">
        <v>1.8922397386716354</v>
      </c>
      <c r="T901" s="17">
        <v>0.1989233217117887</v>
      </c>
      <c r="U901" s="17">
        <v>1.1030099053866176</v>
      </c>
      <c r="V901" s="17">
        <v>1.4428634561597251</v>
      </c>
      <c r="W901" s="17">
        <v>4.4493113749439086</v>
      </c>
      <c r="X901" s="17">
        <v>5.9993380177176645</v>
      </c>
      <c r="Y901" s="17">
        <v>0</v>
      </c>
      <c r="Z901" s="17">
        <v>61.519575503063095</v>
      </c>
      <c r="AA901" s="17">
        <v>2.1284224694431462</v>
      </c>
      <c r="AB901" s="17">
        <v>3.7818618583424799</v>
      </c>
      <c r="AC901" s="17">
        <v>48.945330074737313</v>
      </c>
      <c r="AD901" s="17">
        <v>1.3787623817332717</v>
      </c>
      <c r="AE901" s="17">
        <v>0.1378762381733272</v>
      </c>
      <c r="AF901" s="17">
        <v>95.095092955500647</v>
      </c>
      <c r="AG901" s="17">
        <v>86.114066220246244</v>
      </c>
      <c r="AH901" s="17">
        <v>-1</v>
      </c>
      <c r="AI901" s="17">
        <v>-1</v>
      </c>
      <c r="AJ901" s="17">
        <v>-1</v>
      </c>
      <c r="AK901" s="17">
        <v>-1</v>
      </c>
      <c r="AL901" s="17">
        <v>-1</v>
      </c>
      <c r="AM901" s="17">
        <v>-1</v>
      </c>
      <c r="AN901" s="17">
        <v>-1</v>
      </c>
      <c r="AO901" s="17">
        <v>-1</v>
      </c>
      <c r="AP901" s="17">
        <v>-1</v>
      </c>
      <c r="AQ901" s="17">
        <v>-1</v>
      </c>
      <c r="AR901" s="17">
        <v>0.68938119086663585</v>
      </c>
      <c r="AS901" s="17">
        <v>8.2725742903996302</v>
      </c>
      <c r="AT901" s="17">
        <v>14.75434657751952</v>
      </c>
      <c r="AU901" s="17">
        <v>-1</v>
      </c>
      <c r="AV901" s="17">
        <v>-1</v>
      </c>
      <c r="AW901" s="17">
        <v>-1</v>
      </c>
      <c r="AX901" s="17">
        <v>-1</v>
      </c>
      <c r="AY901" s="17">
        <v>0.1378762381733272</v>
      </c>
      <c r="AZ901" s="17">
        <v>-0.83035205853009852</v>
      </c>
      <c r="BA901" s="17">
        <v>1.3431725713506115</v>
      </c>
      <c r="BB901" s="17">
        <v>-0.33544587645597918</v>
      </c>
      <c r="BC901" s="17">
        <v>0.51493305594315852</v>
      </c>
      <c r="BD901" s="17">
        <v>-11.246293590055512</v>
      </c>
      <c r="BE901" s="17">
        <v>18.297575641337581</v>
      </c>
      <c r="BF901" s="17">
        <v>-1</v>
      </c>
      <c r="BG901" s="22">
        <v>1373.2042208541263</v>
      </c>
    </row>
    <row r="902" spans="1:59" x14ac:dyDescent="0.25">
      <c r="A902">
        <v>2551</v>
      </c>
      <c r="B902" t="s">
        <v>892</v>
      </c>
      <c r="C902" s="49">
        <v>0</v>
      </c>
      <c r="D902" s="22">
        <v>1483.15916015625</v>
      </c>
      <c r="E902" s="17">
        <v>63.040444552823423</v>
      </c>
      <c r="F902" s="17">
        <v>0.26129213643392779</v>
      </c>
      <c r="G902" s="17">
        <v>0.3480550001283666</v>
      </c>
      <c r="H902" s="17">
        <v>3.4631194216147505</v>
      </c>
      <c r="I902" s="17">
        <v>50.216073979646559</v>
      </c>
      <c r="J902" s="17">
        <v>5.8708240618513026</v>
      </c>
      <c r="K902" s="17">
        <v>-1</v>
      </c>
      <c r="L902" s="17">
        <v>-1</v>
      </c>
      <c r="M902" s="17">
        <v>-1</v>
      </c>
      <c r="N902" s="17">
        <v>0.16666666666666666</v>
      </c>
      <c r="O902" s="17">
        <v>-1</v>
      </c>
      <c r="P902" s="17">
        <v>-1</v>
      </c>
      <c r="Q902" s="17">
        <v>2.7653968963218434</v>
      </c>
      <c r="R902" s="17">
        <v>-1</v>
      </c>
      <c r="S902" s="17">
        <v>0.24815657199965493</v>
      </c>
      <c r="T902" s="17">
        <v>2.6121024740283411E-2</v>
      </c>
      <c r="U902" s="17">
        <v>0.10533537865577508</v>
      </c>
      <c r="V902" s="17">
        <v>3.9967912187970564E-3</v>
      </c>
      <c r="W902" s="17">
        <v>0.70271474729522021</v>
      </c>
      <c r="X902" s="17">
        <v>0.42573839657637458</v>
      </c>
      <c r="Y902" s="17">
        <v>0</v>
      </c>
      <c r="Z902" s="17">
        <v>29.115650562876926</v>
      </c>
      <c r="AA902" s="17">
        <v>0.32552080472530814</v>
      </c>
      <c r="AB902" s="17">
        <v>0.90542587618447945</v>
      </c>
      <c r="AC902" s="17">
        <v>15.873914930617106</v>
      </c>
      <c r="AD902" s="17">
        <v>0.13166922331971884</v>
      </c>
      <c r="AE902" s="17">
        <v>1.3166922331971885E-2</v>
      </c>
      <c r="AF902" s="17">
        <v>45.854725441799765</v>
      </c>
      <c r="AG902" s="17">
        <v>0.23853951128545847</v>
      </c>
      <c r="AH902" s="17">
        <v>-1</v>
      </c>
      <c r="AI902" s="17">
        <v>-1</v>
      </c>
      <c r="AJ902" s="17">
        <v>-1</v>
      </c>
      <c r="AK902" s="17">
        <v>-1</v>
      </c>
      <c r="AL902" s="17">
        <v>-1</v>
      </c>
      <c r="AM902" s="17">
        <v>-1</v>
      </c>
      <c r="AN902" s="17">
        <v>-1</v>
      </c>
      <c r="AO902" s="17">
        <v>-1</v>
      </c>
      <c r="AP902" s="17">
        <v>-1</v>
      </c>
      <c r="AQ902" s="17">
        <v>-1</v>
      </c>
      <c r="AR902" s="17">
        <v>6.5834611659859418E-2</v>
      </c>
      <c r="AS902" s="17">
        <v>0.79001533991831296</v>
      </c>
      <c r="AT902" s="17">
        <v>5.0270199418938066</v>
      </c>
      <c r="AU902" s="17">
        <v>-1</v>
      </c>
      <c r="AV902" s="17">
        <v>-1</v>
      </c>
      <c r="AW902" s="17">
        <v>-1</v>
      </c>
      <c r="AX902" s="17">
        <v>-1</v>
      </c>
      <c r="AY902" s="17">
        <v>1.3166922331971885E-2</v>
      </c>
      <c r="AZ902" s="17">
        <v>0.25339988002382147</v>
      </c>
      <c r="BA902" s="17">
        <v>0.25942063279669142</v>
      </c>
      <c r="BB902" s="17">
        <v>8.8565797404628929E-2</v>
      </c>
      <c r="BC902" s="17">
        <v>9.0921382082550559E-2</v>
      </c>
      <c r="BD902" s="17">
        <v>3.4847221581594137</v>
      </c>
      <c r="BE902" s="17">
        <v>3.5665598931226374</v>
      </c>
      <c r="BF902" s="17">
        <v>-1</v>
      </c>
      <c r="BG902" s="22">
        <v>25.582871977642299</v>
      </c>
    </row>
    <row r="903" spans="1:59" x14ac:dyDescent="0.25">
      <c r="A903">
        <v>2554</v>
      </c>
      <c r="B903" t="s">
        <v>893</v>
      </c>
      <c r="C903" s="49">
        <v>0</v>
      </c>
      <c r="D903" s="22">
        <v>1507.5869140625</v>
      </c>
      <c r="E903" s="17">
        <v>60.688169343445665</v>
      </c>
      <c r="F903" s="17">
        <v>-3.6829695316917523</v>
      </c>
      <c r="G903" s="17">
        <v>0.3193566671082998</v>
      </c>
      <c r="H903" s="17">
        <v>3.245726053843927</v>
      </c>
      <c r="I903" s="17">
        <v>48.115560817681882</v>
      </c>
      <c r="J903" s="17">
        <v>5.3048933552419042</v>
      </c>
      <c r="K903" s="17">
        <v>-1</v>
      </c>
      <c r="L903" s="17">
        <v>-1</v>
      </c>
      <c r="M903" s="17">
        <v>-1</v>
      </c>
      <c r="N903" s="17">
        <v>0.16666666666666666</v>
      </c>
      <c r="O903" s="17">
        <v>-1</v>
      </c>
      <c r="P903" s="17">
        <v>-1</v>
      </c>
      <c r="Q903" s="17">
        <v>2.6297416109685363</v>
      </c>
      <c r="R903" s="17">
        <v>-1</v>
      </c>
      <c r="S903" s="17">
        <v>0.17921930320941895</v>
      </c>
      <c r="T903" s="17">
        <v>1.8875333868082191E-2</v>
      </c>
      <c r="U903" s="17">
        <v>6.3502362900473203E-2</v>
      </c>
      <c r="V903" s="17">
        <v>-5.6335642106416485E-2</v>
      </c>
      <c r="W903" s="17">
        <v>0.545617987225819</v>
      </c>
      <c r="X903" s="17">
        <v>0.19203444351568738</v>
      </c>
      <c r="Y903" s="17">
        <v>0</v>
      </c>
      <c r="Z903" s="17">
        <v>27.756937008268814</v>
      </c>
      <c r="AA903" s="17">
        <v>0.24992419308028746</v>
      </c>
      <c r="AB903" s="17">
        <v>0.78481540800401228</v>
      </c>
      <c r="AC903" s="17">
        <v>14.487213161947661</v>
      </c>
      <c r="AD903" s="17">
        <v>7.9377953625591496E-2</v>
      </c>
      <c r="AE903" s="17">
        <v>7.9377953625591503E-3</v>
      </c>
      <c r="AF903" s="17">
        <v>43.790051026640299</v>
      </c>
      <c r="AG903" s="17">
        <v>-3.362266328252618</v>
      </c>
      <c r="AH903" s="17">
        <v>-1</v>
      </c>
      <c r="AI903" s="17">
        <v>-1</v>
      </c>
      <c r="AJ903" s="17">
        <v>-1</v>
      </c>
      <c r="AK903" s="17">
        <v>-1</v>
      </c>
      <c r="AL903" s="17">
        <v>-1</v>
      </c>
      <c r="AM903" s="17">
        <v>-1</v>
      </c>
      <c r="AN903" s="17">
        <v>-1</v>
      </c>
      <c r="AO903" s="17">
        <v>-1</v>
      </c>
      <c r="AP903" s="17">
        <v>-1</v>
      </c>
      <c r="AQ903" s="17">
        <v>-1</v>
      </c>
      <c r="AR903" s="17">
        <v>3.9688976812795748E-2</v>
      </c>
      <c r="AS903" s="17">
        <v>0.47626772175354881</v>
      </c>
      <c r="AT903" s="17">
        <v>4.6191480382796133</v>
      </c>
      <c r="AU903" s="17">
        <v>-1</v>
      </c>
      <c r="AV903" s="17">
        <v>-1</v>
      </c>
      <c r="AW903" s="17">
        <v>-1</v>
      </c>
      <c r="AX903" s="17">
        <v>-1</v>
      </c>
      <c r="AY903" s="17">
        <v>7.9377953625591503E-3</v>
      </c>
      <c r="AZ903" s="17">
        <v>0.29884216676729791</v>
      </c>
      <c r="BA903" s="17">
        <v>0.21397834605321495</v>
      </c>
      <c r="BB903" s="17">
        <v>0.10634482910063224</v>
      </c>
      <c r="BC903" s="17">
        <v>7.3142350386547261E-2</v>
      </c>
      <c r="BD903" s="17">
        <v>4.1024013685387404</v>
      </c>
      <c r="BE903" s="17">
        <v>2.9488806827433098</v>
      </c>
      <c r="BF903" s="17">
        <v>-1</v>
      </c>
      <c r="BG903" s="22">
        <v>87.867418643429801</v>
      </c>
    </row>
    <row r="904" spans="1:59" x14ac:dyDescent="0.25">
      <c r="A904">
        <v>2555</v>
      </c>
      <c r="B904" t="s">
        <v>894</v>
      </c>
      <c r="C904" s="49">
        <v>0</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25">
      <c r="A905">
        <v>2556</v>
      </c>
      <c r="B905" t="s">
        <v>895</v>
      </c>
      <c r="C905" s="49">
        <v>0</v>
      </c>
      <c r="D905" s="22">
        <v>1550.6370703124999</v>
      </c>
      <c r="E905" s="17">
        <v>104.07445920994954</v>
      </c>
      <c r="F905" s="17">
        <v>69.066545219138888</v>
      </c>
      <c r="G905" s="17">
        <v>0.84868001759476042</v>
      </c>
      <c r="H905" s="17">
        <v>7.2554148995871923</v>
      </c>
      <c r="I905" s="17">
        <v>86.858252382889134</v>
      </c>
      <c r="J905" s="17">
        <v>15.743142070113052</v>
      </c>
      <c r="K905" s="17">
        <v>-1</v>
      </c>
      <c r="L905" s="17">
        <v>-1</v>
      </c>
      <c r="M905" s="17">
        <v>-1</v>
      </c>
      <c r="N905" s="17">
        <v>0.16666666666666666</v>
      </c>
      <c r="O905" s="17">
        <v>-1</v>
      </c>
      <c r="P905" s="17">
        <v>-1</v>
      </c>
      <c r="Q905" s="17">
        <v>5.1318210907836459</v>
      </c>
      <c r="R905" s="17">
        <v>-1</v>
      </c>
      <c r="S905" s="17">
        <v>1.4507254239279412</v>
      </c>
      <c r="T905" s="17">
        <v>0.15251770837049447</v>
      </c>
      <c r="U905" s="17">
        <v>0.83508697184155833</v>
      </c>
      <c r="V905" s="17">
        <v>1.0564595062519486</v>
      </c>
      <c r="W905" s="17">
        <v>3.443172466517642</v>
      </c>
      <c r="X905" s="17">
        <v>4.5025621445328481</v>
      </c>
      <c r="Y905" s="17">
        <v>0</v>
      </c>
      <c r="Z905" s="17">
        <v>52.817584627545045</v>
      </c>
      <c r="AA905" s="17">
        <v>1.6442578546691435</v>
      </c>
      <c r="AB905" s="17">
        <v>3.0094023579284253</v>
      </c>
      <c r="AC905" s="17">
        <v>40.064086418117789</v>
      </c>
      <c r="AD905" s="17">
        <v>1.043858714801948</v>
      </c>
      <c r="AE905" s="17">
        <v>0.10438587148019479</v>
      </c>
      <c r="AF905" s="17">
        <v>81.871718638891736</v>
      </c>
      <c r="AG905" s="17">
        <v>63.052413928707814</v>
      </c>
      <c r="AH905" s="17">
        <v>-1</v>
      </c>
      <c r="AI905" s="17">
        <v>-1</v>
      </c>
      <c r="AJ905" s="17">
        <v>-1</v>
      </c>
      <c r="AK905" s="17">
        <v>-1</v>
      </c>
      <c r="AL905" s="17">
        <v>-1</v>
      </c>
      <c r="AM905" s="17">
        <v>-1</v>
      </c>
      <c r="AN905" s="17">
        <v>-1</v>
      </c>
      <c r="AO905" s="17">
        <v>-1</v>
      </c>
      <c r="AP905" s="17">
        <v>-1</v>
      </c>
      <c r="AQ905" s="17">
        <v>-1</v>
      </c>
      <c r="AR905" s="17">
        <v>0.52192935740097401</v>
      </c>
      <c r="AS905" s="17">
        <v>6.2631522888116873</v>
      </c>
      <c r="AT905" s="17">
        <v>12.142097975455194</v>
      </c>
      <c r="AU905" s="17">
        <v>-1</v>
      </c>
      <c r="AV905" s="17">
        <v>-1</v>
      </c>
      <c r="AW905" s="17">
        <v>-1</v>
      </c>
      <c r="AX905" s="17">
        <v>-1</v>
      </c>
      <c r="AY905" s="17">
        <v>0.10438587148019479</v>
      </c>
      <c r="AZ905" s="17">
        <v>-0.53931325696425847</v>
      </c>
      <c r="BA905" s="17">
        <v>1.0521337697847717</v>
      </c>
      <c r="BB905" s="17">
        <v>-0.22157862969932907</v>
      </c>
      <c r="BC905" s="17">
        <v>0.40106580918650842</v>
      </c>
      <c r="BD905" s="17">
        <v>-7.2903171191588196</v>
      </c>
      <c r="BE905" s="17">
        <v>14.341599170440881</v>
      </c>
      <c r="BF905" s="17">
        <v>-1</v>
      </c>
      <c r="BG905" s="22">
        <v>670.63705935209305</v>
      </c>
    </row>
    <row r="906" spans="1:59" x14ac:dyDescent="0.25">
      <c r="A906">
        <v>2557</v>
      </c>
      <c r="B906" t="s">
        <v>896</v>
      </c>
      <c r="C906" s="49">
        <v>0</v>
      </c>
      <c r="D906" s="22">
        <v>1574.724833984375</v>
      </c>
      <c r="E906" s="17">
        <v>89.119916552025359</v>
      </c>
      <c r="F906" s="17">
        <v>43.990980448975961</v>
      </c>
      <c r="G906" s="17">
        <v>0.66623093865665861</v>
      </c>
      <c r="H906" s="17">
        <v>5.8733409063240671</v>
      </c>
      <c r="I906" s="17">
        <v>73.504281912554049</v>
      </c>
      <c r="J906" s="17">
        <v>12.145248907068513</v>
      </c>
      <c r="K906" s="17">
        <v>-1</v>
      </c>
      <c r="L906" s="17">
        <v>-1</v>
      </c>
      <c r="M906" s="17">
        <v>-1</v>
      </c>
      <c r="N906" s="17">
        <v>0.16666666666666666</v>
      </c>
      <c r="O906" s="17">
        <v>-1</v>
      </c>
      <c r="P906" s="17">
        <v>-1</v>
      </c>
      <c r="Q906" s="17">
        <v>4.2693953238065125</v>
      </c>
      <c r="R906" s="17">
        <v>-1</v>
      </c>
      <c r="S906" s="17">
        <v>1.0124581145865839</v>
      </c>
      <c r="T906" s="17">
        <v>0.10645337338006283</v>
      </c>
      <c r="U906" s="17">
        <v>0.56913440977389029</v>
      </c>
      <c r="V906" s="17">
        <v>0.67289726650155013</v>
      </c>
      <c r="W906" s="17">
        <v>2.4444329523172637</v>
      </c>
      <c r="X906" s="17">
        <v>3.0167939310864043</v>
      </c>
      <c r="Y906" s="17">
        <v>0</v>
      </c>
      <c r="Z906" s="17">
        <v>44.179590343848247</v>
      </c>
      <c r="AA906" s="17">
        <v>1.1636539061460285</v>
      </c>
      <c r="AB906" s="17">
        <v>2.2426237156138122</v>
      </c>
      <c r="AC906" s="17">
        <v>31.24815762257872</v>
      </c>
      <c r="AD906" s="17">
        <v>0.71141801221736289</v>
      </c>
      <c r="AE906" s="17">
        <v>7.1141801221736287E-2</v>
      </c>
      <c r="AF906" s="17">
        <v>68.74559228550703</v>
      </c>
      <c r="AG906" s="17">
        <v>40.160362728406753</v>
      </c>
      <c r="AH906" s="17">
        <v>-1</v>
      </c>
      <c r="AI906" s="17">
        <v>-1</v>
      </c>
      <c r="AJ906" s="17">
        <v>-1</v>
      </c>
      <c r="AK906" s="17">
        <v>-1</v>
      </c>
      <c r="AL906" s="17">
        <v>-1</v>
      </c>
      <c r="AM906" s="17">
        <v>-1</v>
      </c>
      <c r="AN906" s="17">
        <v>-1</v>
      </c>
      <c r="AO906" s="17">
        <v>-1</v>
      </c>
      <c r="AP906" s="17">
        <v>-1</v>
      </c>
      <c r="AQ906" s="17">
        <v>-1</v>
      </c>
      <c r="AR906" s="17">
        <v>0.35570900610868145</v>
      </c>
      <c r="AS906" s="17">
        <v>4.2685080733041767</v>
      </c>
      <c r="AT906" s="17">
        <v>9.5490604952954303</v>
      </c>
      <c r="AU906" s="17">
        <v>-1</v>
      </c>
      <c r="AV906" s="17">
        <v>-1</v>
      </c>
      <c r="AW906" s="17">
        <v>-1</v>
      </c>
      <c r="AX906" s="17">
        <v>-1</v>
      </c>
      <c r="AY906" s="17">
        <v>7.1141801221736287E-2</v>
      </c>
      <c r="AZ906" s="17">
        <v>-0.25041482668292075</v>
      </c>
      <c r="BA906" s="17">
        <v>0.7632353395034337</v>
      </c>
      <c r="BB906" s="17">
        <v>-0.1085487908205701</v>
      </c>
      <c r="BC906" s="17">
        <v>0.28803597030774952</v>
      </c>
      <c r="BD906" s="17">
        <v>-3.3634338770512695</v>
      </c>
      <c r="BE906" s="17">
        <v>10.414715928333328</v>
      </c>
      <c r="BF906" s="17">
        <v>-1</v>
      </c>
      <c r="BG906" s="22">
        <v>5290.7034426140726</v>
      </c>
    </row>
    <row r="907" spans="1:59" x14ac:dyDescent="0.25">
      <c r="A907">
        <v>2559</v>
      </c>
      <c r="B907" t="s">
        <v>897</v>
      </c>
      <c r="C907" s="49">
        <v>0</v>
      </c>
      <c r="D907" s="22">
        <v>1506.553271484375</v>
      </c>
      <c r="E907" s="17">
        <v>20.597743936244861</v>
      </c>
      <c r="F907" s="17">
        <v>-70.906025559350439</v>
      </c>
      <c r="G907" s="17">
        <v>-0.16975633066730494</v>
      </c>
      <c r="H907" s="17">
        <v>-0.45936447293240468</v>
      </c>
      <c r="I907" s="17">
        <v>12.315980096485518</v>
      </c>
      <c r="J907" s="17">
        <v>-4.3404077934150047</v>
      </c>
      <c r="K907" s="17">
        <v>-1</v>
      </c>
      <c r="L907" s="17">
        <v>-1</v>
      </c>
      <c r="M907" s="17">
        <v>-1</v>
      </c>
      <c r="N907" s="17">
        <v>0.16666666666666666</v>
      </c>
      <c r="O907" s="17">
        <v>-1</v>
      </c>
      <c r="P907" s="17">
        <v>-1</v>
      </c>
      <c r="Q907" s="17">
        <v>0.31773403767615527</v>
      </c>
      <c r="R907" s="17">
        <v>-1</v>
      </c>
      <c r="S907" s="17">
        <v>-0.99569612386009587</v>
      </c>
      <c r="T907" s="17">
        <v>-0.10461482080325778</v>
      </c>
      <c r="U907" s="17">
        <v>-0.64946837751719344</v>
      </c>
      <c r="V907" s="17">
        <v>-1.0845966670989855</v>
      </c>
      <c r="W907" s="17">
        <v>-2.131822099787319</v>
      </c>
      <c r="X907" s="17">
        <v>-3.7910415418941379</v>
      </c>
      <c r="Y907" s="17">
        <v>0</v>
      </c>
      <c r="Z907" s="17">
        <v>4.600035896694294</v>
      </c>
      <c r="AA907" s="17">
        <v>-1.0384881100844969</v>
      </c>
      <c r="AB907" s="17">
        <v>-1.2707795150048686</v>
      </c>
      <c r="AC907" s="17">
        <v>-9.1466982091548967</v>
      </c>
      <c r="AD907" s="17">
        <v>-0.81183547189649186</v>
      </c>
      <c r="AE907" s="17">
        <v>-8.118354718964918E-2</v>
      </c>
      <c r="AF907" s="17">
        <v>8.6012791936869419</v>
      </c>
      <c r="AG907" s="17">
        <v>-64.731717207259507</v>
      </c>
      <c r="AH907" s="17">
        <v>-1</v>
      </c>
      <c r="AI907" s="17">
        <v>-1</v>
      </c>
      <c r="AJ907" s="17">
        <v>-1</v>
      </c>
      <c r="AK907" s="17">
        <v>-1</v>
      </c>
      <c r="AL907" s="17">
        <v>-1</v>
      </c>
      <c r="AM907" s="17">
        <v>-1</v>
      </c>
      <c r="AN907" s="17">
        <v>-1</v>
      </c>
      <c r="AO907" s="17">
        <v>-1</v>
      </c>
      <c r="AP907" s="17">
        <v>-1</v>
      </c>
      <c r="AQ907" s="17">
        <v>-1</v>
      </c>
      <c r="AR907" s="17">
        <v>-0.40591773594824593</v>
      </c>
      <c r="AS907" s="17">
        <v>-4.8710128313789509</v>
      </c>
      <c r="AT907" s="17">
        <v>-2.3323166807926361</v>
      </c>
      <c r="AU907" s="17">
        <v>-1</v>
      </c>
      <c r="AV907" s="17">
        <v>-1</v>
      </c>
      <c r="AW907" s="17">
        <v>-1</v>
      </c>
      <c r="AX907" s="17">
        <v>-1</v>
      </c>
      <c r="AY907" s="17">
        <v>-8.118354718964918E-2</v>
      </c>
      <c r="AZ907" s="17">
        <v>1.073326631747858</v>
      </c>
      <c r="BA907" s="17">
        <v>-0.56050611892734525</v>
      </c>
      <c r="BB907" s="17">
        <v>0.40935739377814068</v>
      </c>
      <c r="BC907" s="17">
        <v>-0.22987021429096099</v>
      </c>
      <c r="BD907" s="17">
        <v>14.62966544485468</v>
      </c>
      <c r="BE907" s="17">
        <v>-7.5783833935726399</v>
      </c>
      <c r="BF907" s="17">
        <v>-1</v>
      </c>
      <c r="BG907" s="22">
        <v>162.8754724455313</v>
      </c>
    </row>
    <row r="908" spans="1:59" x14ac:dyDescent="0.25">
      <c r="A908">
        <v>2560</v>
      </c>
      <c r="B908" t="s">
        <v>898</v>
      </c>
      <c r="C908" s="49">
        <v>0</v>
      </c>
      <c r="D908" s="22">
        <v>1506.2821386718749</v>
      </c>
      <c r="E908" s="17">
        <v>33.15300512020319</v>
      </c>
      <c r="F908" s="17">
        <v>-49.853541894272531</v>
      </c>
      <c r="G908" s="17">
        <v>-1.657907267695824E-2</v>
      </c>
      <c r="H908" s="17">
        <v>0.70097191166308681</v>
      </c>
      <c r="I908" s="17">
        <v>23.527462181434615</v>
      </c>
      <c r="J908" s="17">
        <v>-1.3197545105099628</v>
      </c>
      <c r="K908" s="17">
        <v>-1</v>
      </c>
      <c r="L908" s="17">
        <v>-1</v>
      </c>
      <c r="M908" s="17">
        <v>-1</v>
      </c>
      <c r="N908" s="17">
        <v>0.16666666666666666</v>
      </c>
      <c r="O908" s="17">
        <v>-1</v>
      </c>
      <c r="P908" s="17">
        <v>-1</v>
      </c>
      <c r="Q908" s="17">
        <v>1.0417936765335101</v>
      </c>
      <c r="R908" s="17">
        <v>-1</v>
      </c>
      <c r="S908" s="17">
        <v>-0.62774367870419712</v>
      </c>
      <c r="T908" s="17">
        <v>-6.5940969633107749E-2</v>
      </c>
      <c r="U908" s="17">
        <v>-0.42618479368033696</v>
      </c>
      <c r="V908" s="17">
        <v>-0.76257250290172607</v>
      </c>
      <c r="W908" s="17">
        <v>-1.2933186602400757</v>
      </c>
      <c r="X908" s="17">
        <v>-2.5436474620251244</v>
      </c>
      <c r="Y908" s="17">
        <v>0</v>
      </c>
      <c r="Z908" s="17">
        <v>11.85216502014061</v>
      </c>
      <c r="AA908" s="17">
        <v>-0.63499144437055133</v>
      </c>
      <c r="AB908" s="17">
        <v>-0.6270215382646257</v>
      </c>
      <c r="AC908" s="17">
        <v>-1.7451820853220337</v>
      </c>
      <c r="AD908" s="17">
        <v>-0.53273099210042119</v>
      </c>
      <c r="AE908" s="17">
        <v>-5.327309921004212E-2</v>
      </c>
      <c r="AF908" s="17">
        <v>19.621472085581058</v>
      </c>
      <c r="AG908" s="17">
        <v>-45.512427896260114</v>
      </c>
      <c r="AH908" s="17">
        <v>-1</v>
      </c>
      <c r="AI908" s="17">
        <v>-1</v>
      </c>
      <c r="AJ908" s="17">
        <v>-1</v>
      </c>
      <c r="AK908" s="17">
        <v>-1</v>
      </c>
      <c r="AL908" s="17">
        <v>-1</v>
      </c>
      <c r="AM908" s="17">
        <v>-1</v>
      </c>
      <c r="AN908" s="17">
        <v>-1</v>
      </c>
      <c r="AO908" s="17">
        <v>-1</v>
      </c>
      <c r="AP908" s="17">
        <v>-1</v>
      </c>
      <c r="AQ908" s="17">
        <v>-1</v>
      </c>
      <c r="AR908" s="17">
        <v>-0.26636549605021059</v>
      </c>
      <c r="AS908" s="17">
        <v>-3.1963859526025269</v>
      </c>
      <c r="AT908" s="17">
        <v>-0.15530173838328576</v>
      </c>
      <c r="AU908" s="17">
        <v>-1</v>
      </c>
      <c r="AV908" s="17">
        <v>-1</v>
      </c>
      <c r="AW908" s="17">
        <v>-1</v>
      </c>
      <c r="AX908" s="17">
        <v>-1</v>
      </c>
      <c r="AY908" s="17">
        <v>-5.327309921004212E-2</v>
      </c>
      <c r="AZ908" s="17">
        <v>0.83077857589703075</v>
      </c>
      <c r="BA908" s="17">
        <v>-0.31795806307651803</v>
      </c>
      <c r="BB908" s="17">
        <v>0.3144618706474766</v>
      </c>
      <c r="BC908" s="17">
        <v>-0.13497469116029703</v>
      </c>
      <c r="BD908" s="17">
        <v>11.332804693486638</v>
      </c>
      <c r="BE908" s="17">
        <v>-4.2815226422045951</v>
      </c>
      <c r="BF908" s="17">
        <v>-1</v>
      </c>
      <c r="BG908" s="22">
        <v>83.428996623108333</v>
      </c>
    </row>
    <row r="909" spans="1:59" x14ac:dyDescent="0.25">
      <c r="A909">
        <v>2574</v>
      </c>
      <c r="B909" t="s">
        <v>899</v>
      </c>
      <c r="C909" s="49">
        <v>0</v>
      </c>
      <c r="D909" s="22">
        <v>1558.5695117187499</v>
      </c>
      <c r="E909" s="17">
        <v>144.13276480982341</v>
      </c>
      <c r="F909" s="17">
        <v>136.23574320998193</v>
      </c>
      <c r="G909" s="17">
        <v>1.3374011458631179</v>
      </c>
      <c r="H909" s="17">
        <v>10.957536967120696</v>
      </c>
      <c r="I909" s="17">
        <v>122.62915105286081</v>
      </c>
      <c r="J909" s="17">
        <v>25.380715557829514</v>
      </c>
      <c r="K909" s="17">
        <v>-1</v>
      </c>
      <c r="L909" s="17">
        <v>-1</v>
      </c>
      <c r="M909" s="17">
        <v>-1</v>
      </c>
      <c r="N909" s="17">
        <v>0.16666666666666666</v>
      </c>
      <c r="O909" s="17">
        <v>-1</v>
      </c>
      <c r="P909" s="17">
        <v>-1</v>
      </c>
      <c r="Q909" s="17">
        <v>7.4419763206040308</v>
      </c>
      <c r="R909" s="17">
        <v>-1</v>
      </c>
      <c r="S909" s="17">
        <v>2.6246995275577669</v>
      </c>
      <c r="T909" s="17">
        <v>0.27590892470594686</v>
      </c>
      <c r="U909" s="17">
        <v>1.5474864915106461</v>
      </c>
      <c r="V909" s="17">
        <v>2.0838967049650732</v>
      </c>
      <c r="W909" s="17">
        <v>6.1184674313762821</v>
      </c>
      <c r="X909" s="17">
        <v>8.4824469531985898</v>
      </c>
      <c r="Y909" s="17">
        <v>0</v>
      </c>
      <c r="Z909" s="17">
        <v>75.955932800495503</v>
      </c>
      <c r="AA909" s="17">
        <v>2.9316379025132382</v>
      </c>
      <c r="AB909" s="17">
        <v>5.0633503711777159</v>
      </c>
      <c r="AC909" s="17">
        <v>63.679062677609259</v>
      </c>
      <c r="AD909" s="17">
        <v>1.9343581143883075</v>
      </c>
      <c r="AE909" s="17">
        <v>0.19343581143883076</v>
      </c>
      <c r="AF909" s="17">
        <v>117.03229779092774</v>
      </c>
      <c r="AG909" s="17">
        <v>124.37269658567735</v>
      </c>
      <c r="AH909" s="17">
        <v>-1</v>
      </c>
      <c r="AI909" s="17">
        <v>-1</v>
      </c>
      <c r="AJ909" s="17">
        <v>-1</v>
      </c>
      <c r="AK909" s="17">
        <v>-1</v>
      </c>
      <c r="AL909" s="17">
        <v>-1</v>
      </c>
      <c r="AM909" s="17">
        <v>-1</v>
      </c>
      <c r="AN909" s="17">
        <v>-1</v>
      </c>
      <c r="AO909" s="17">
        <v>-1</v>
      </c>
      <c r="AP909" s="17">
        <v>-1</v>
      </c>
      <c r="AQ909" s="17">
        <v>-1</v>
      </c>
      <c r="AR909" s="17">
        <v>0.96717905719415376</v>
      </c>
      <c r="AS909" s="17">
        <v>11.606148686329846</v>
      </c>
      <c r="AT909" s="17">
        <v>19.087993292228798</v>
      </c>
      <c r="AU909" s="17">
        <v>-1</v>
      </c>
      <c r="AV909" s="17">
        <v>-1</v>
      </c>
      <c r="AW909" s="17">
        <v>-1</v>
      </c>
      <c r="AX909" s="17">
        <v>-1</v>
      </c>
      <c r="AY909" s="17">
        <v>0.19343581143883076</v>
      </c>
      <c r="AZ909" s="17">
        <v>-1.3131772173844352</v>
      </c>
      <c r="BA909" s="17">
        <v>1.8259977302049486</v>
      </c>
      <c r="BB909" s="17">
        <v>-0.52434842555869132</v>
      </c>
      <c r="BC909" s="17">
        <v>0.70383560504587062</v>
      </c>
      <c r="BD909" s="17">
        <v>-17.809146919949455</v>
      </c>
      <c r="BE909" s="17">
        <v>24.860428971231528</v>
      </c>
      <c r="BF909" s="17">
        <v>-1</v>
      </c>
      <c r="BG909" s="22">
        <v>213.79692394253655</v>
      </c>
    </row>
    <row r="910" spans="1:59" x14ac:dyDescent="0.25">
      <c r="A910">
        <v>2576</v>
      </c>
      <c r="B910" t="s">
        <v>900</v>
      </c>
      <c r="C910" s="49">
        <v>0</v>
      </c>
      <c r="D910" s="22">
        <v>1564.4943750000002</v>
      </c>
      <c r="E910" s="17">
        <v>89.936918714471602</v>
      </c>
      <c r="F910" s="17">
        <v>45.360918073309023</v>
      </c>
      <c r="G910" s="17">
        <v>0.67619856491166608</v>
      </c>
      <c r="H910" s="17">
        <v>5.9488468891538648</v>
      </c>
      <c r="I910" s="17">
        <v>74.233841017173404</v>
      </c>
      <c r="J910" s="17">
        <v>12.341810350751338</v>
      </c>
      <c r="K910" s="17">
        <v>-1</v>
      </c>
      <c r="L910" s="17">
        <v>-1</v>
      </c>
      <c r="M910" s="17">
        <v>-1</v>
      </c>
      <c r="N910" s="17">
        <v>0.16666666666666666</v>
      </c>
      <c r="O910" s="17">
        <v>-1</v>
      </c>
      <c r="P910" s="17">
        <v>-1</v>
      </c>
      <c r="Q910" s="17">
        <v>4.316511690564564</v>
      </c>
      <c r="R910" s="17">
        <v>-1</v>
      </c>
      <c r="S910" s="17">
        <v>1.0364016979947768</v>
      </c>
      <c r="T910" s="17">
        <v>0.10896997734179542</v>
      </c>
      <c r="U910" s="17">
        <v>0.58366402952139018</v>
      </c>
      <c r="V910" s="17">
        <v>0.69385218210659205</v>
      </c>
      <c r="W910" s="17">
        <v>2.4989964626490124</v>
      </c>
      <c r="X910" s="17">
        <v>3.097964975299945</v>
      </c>
      <c r="Y910" s="17">
        <v>0</v>
      </c>
      <c r="Z910" s="17">
        <v>44.651504475253603</v>
      </c>
      <c r="AA910" s="17">
        <v>1.1899104406456327</v>
      </c>
      <c r="AB910" s="17">
        <v>2.284514652917514</v>
      </c>
      <c r="AC910" s="17">
        <v>31.729792738722573</v>
      </c>
      <c r="AD910" s="17">
        <v>0.72958003690173778</v>
      </c>
      <c r="AE910" s="17">
        <v>7.2958003690173773E-2</v>
      </c>
      <c r="AF910" s="17">
        <v>69.462703725192256</v>
      </c>
      <c r="AG910" s="17">
        <v>41.411009823492989</v>
      </c>
      <c r="AH910" s="17">
        <v>-1</v>
      </c>
      <c r="AI910" s="17">
        <v>-1</v>
      </c>
      <c r="AJ910" s="17">
        <v>-1</v>
      </c>
      <c r="AK910" s="17">
        <v>-1</v>
      </c>
      <c r="AL910" s="17">
        <v>-1</v>
      </c>
      <c r="AM910" s="17">
        <v>-1</v>
      </c>
      <c r="AN910" s="17">
        <v>-1</v>
      </c>
      <c r="AO910" s="17">
        <v>-1</v>
      </c>
      <c r="AP910" s="17">
        <v>-1</v>
      </c>
      <c r="AQ910" s="17">
        <v>-1</v>
      </c>
      <c r="AR910" s="17">
        <v>0.36479001845086889</v>
      </c>
      <c r="AS910" s="17">
        <v>4.3774802214104263</v>
      </c>
      <c r="AT910" s="17">
        <v>9.6907242878335538</v>
      </c>
      <c r="AU910" s="17">
        <v>-1</v>
      </c>
      <c r="AV910" s="17">
        <v>-1</v>
      </c>
      <c r="AW910" s="17">
        <v>-1</v>
      </c>
      <c r="AX910" s="17">
        <v>-1</v>
      </c>
      <c r="AY910" s="17">
        <v>7.2958003690173773E-2</v>
      </c>
      <c r="AZ910" s="17">
        <v>-0.26619803367669065</v>
      </c>
      <c r="BA910" s="17">
        <v>0.7790185464972037</v>
      </c>
      <c r="BB910" s="17">
        <v>-0.11472387921325757</v>
      </c>
      <c r="BC910" s="17">
        <v>0.29421105870043696</v>
      </c>
      <c r="BD910" s="17">
        <v>-3.5779688296648677</v>
      </c>
      <c r="BE910" s="17">
        <v>10.629250880946927</v>
      </c>
      <c r="BF910" s="17">
        <v>-1</v>
      </c>
      <c r="BG910" s="22">
        <v>1456.7531601028863</v>
      </c>
    </row>
    <row r="911" spans="1:59" x14ac:dyDescent="0.25">
      <c r="A911">
        <v>2577</v>
      </c>
      <c r="B911" t="s">
        <v>901</v>
      </c>
      <c r="C911" s="49">
        <v>0</v>
      </c>
      <c r="D911" s="22">
        <v>1470.1551074218751</v>
      </c>
      <c r="E911" s="17">
        <v>43.095220519801586</v>
      </c>
      <c r="F911" s="17">
        <v>-33.182576294436075</v>
      </c>
      <c r="G911" s="17">
        <v>0.10471838748306575</v>
      </c>
      <c r="H911" s="17">
        <v>1.6198149450823671</v>
      </c>
      <c r="I911" s="17">
        <v>32.405570585879602</v>
      </c>
      <c r="J911" s="17">
        <v>1.072229626348725</v>
      </c>
      <c r="K911" s="17">
        <v>-1</v>
      </c>
      <c r="L911" s="17">
        <v>-1</v>
      </c>
      <c r="M911" s="17">
        <v>-1</v>
      </c>
      <c r="N911" s="17">
        <v>0.16666666666666666</v>
      </c>
      <c r="O911" s="17">
        <v>-1</v>
      </c>
      <c r="P911" s="17">
        <v>-1</v>
      </c>
      <c r="Q911" s="17">
        <v>1.6151594382010559</v>
      </c>
      <c r="R911" s="17">
        <v>-1</v>
      </c>
      <c r="S911" s="17">
        <v>-0.33637081015543546</v>
      </c>
      <c r="T911" s="17">
        <v>-3.5316058447913384E-2</v>
      </c>
      <c r="U911" s="17">
        <v>-0.24937178651353353</v>
      </c>
      <c r="V911" s="17">
        <v>-0.50756915749816944</v>
      </c>
      <c r="W911" s="17">
        <v>-0.62932755028735332</v>
      </c>
      <c r="X911" s="17">
        <v>-1.5558654916996288</v>
      </c>
      <c r="Y911" s="17">
        <v>0</v>
      </c>
      <c r="Z911" s="17">
        <v>17.594955137731148</v>
      </c>
      <c r="AA911" s="17">
        <v>-0.31547194535181161</v>
      </c>
      <c r="AB911" s="17">
        <v>-0.1172447700888416</v>
      </c>
      <c r="AC911" s="17">
        <v>4.1159040767697999</v>
      </c>
      <c r="AD911" s="17">
        <v>-0.31171473314191689</v>
      </c>
      <c r="AE911" s="17">
        <v>-3.1171473314191692E-2</v>
      </c>
      <c r="AF911" s="17">
        <v>28.348103086800226</v>
      </c>
      <c r="AG911" s="17">
        <v>-30.293125696374545</v>
      </c>
      <c r="AH911" s="17">
        <v>-1</v>
      </c>
      <c r="AI911" s="17">
        <v>-1</v>
      </c>
      <c r="AJ911" s="17">
        <v>-1</v>
      </c>
      <c r="AK911" s="17">
        <v>-1</v>
      </c>
      <c r="AL911" s="17">
        <v>-1</v>
      </c>
      <c r="AM911" s="17">
        <v>-1</v>
      </c>
      <c r="AN911" s="17">
        <v>-1</v>
      </c>
      <c r="AO911" s="17">
        <v>-1</v>
      </c>
      <c r="AP911" s="17">
        <v>-1</v>
      </c>
      <c r="AQ911" s="17">
        <v>-1</v>
      </c>
      <c r="AR911" s="17">
        <v>-0.15585736657095844</v>
      </c>
      <c r="AS911" s="17">
        <v>-1.8702883988515011</v>
      </c>
      <c r="AT911" s="17">
        <v>1.5686250814930487</v>
      </c>
      <c r="AU911" s="17">
        <v>-1</v>
      </c>
      <c r="AV911" s="17">
        <v>-1</v>
      </c>
      <c r="AW911" s="17">
        <v>-1</v>
      </c>
      <c r="AX911" s="17">
        <v>-1</v>
      </c>
      <c r="AY911" s="17">
        <v>-3.1171473314191692E-2</v>
      </c>
      <c r="AZ911" s="17">
        <v>0.6387104874128311</v>
      </c>
      <c r="BA911" s="17">
        <v>-0.12588997459231832</v>
      </c>
      <c r="BB911" s="17">
        <v>0.23931634260158513</v>
      </c>
      <c r="BC911" s="17">
        <v>-5.9829163114405545E-2</v>
      </c>
      <c r="BD911" s="17">
        <v>8.7220983726605148</v>
      </c>
      <c r="BE911" s="17">
        <v>-1.6708163213784699</v>
      </c>
      <c r="BF911" s="17">
        <v>-1</v>
      </c>
      <c r="BG911" s="22">
        <v>79.481905777130436</v>
      </c>
    </row>
    <row r="912" spans="1:59" x14ac:dyDescent="0.25">
      <c r="A912">
        <v>2579</v>
      </c>
      <c r="B912" t="s">
        <v>902</v>
      </c>
      <c r="C912" s="49">
        <v>0</v>
      </c>
      <c r="D912" s="22">
        <v>1552.1358398437499</v>
      </c>
      <c r="E912" s="17">
        <v>70.085991666398371</v>
      </c>
      <c r="F912" s="17">
        <v>12.075165487757559</v>
      </c>
      <c r="G912" s="17">
        <v>0.43401239855175522</v>
      </c>
      <c r="H912" s="17">
        <v>4.1142571833451145</v>
      </c>
      <c r="I912" s="17">
        <v>56.507542080958217</v>
      </c>
      <c r="J912" s="17">
        <v>7.565902699137971</v>
      </c>
      <c r="K912" s="17">
        <v>-1</v>
      </c>
      <c r="L912" s="17">
        <v>-1</v>
      </c>
      <c r="M912" s="17">
        <v>-1</v>
      </c>
      <c r="N912" s="17">
        <v>0.16666666666666666</v>
      </c>
      <c r="O912" s="17">
        <v>-1</v>
      </c>
      <c r="P912" s="17">
        <v>-1</v>
      </c>
      <c r="Q912" s="17">
        <v>3.1717123224896024</v>
      </c>
      <c r="R912" s="17">
        <v>-1</v>
      </c>
      <c r="S912" s="17">
        <v>0.45463784307136235</v>
      </c>
      <c r="T912" s="17">
        <v>4.782335625615973E-2</v>
      </c>
      <c r="U912" s="17">
        <v>0.23063384808311205</v>
      </c>
      <c r="V912" s="17">
        <v>0.1847048137217652</v>
      </c>
      <c r="W912" s="17">
        <v>1.1732517916199487</v>
      </c>
      <c r="X912" s="17">
        <v>1.1257297093927601</v>
      </c>
      <c r="Y912" s="17">
        <v>0</v>
      </c>
      <c r="Z912" s="17">
        <v>33.185276567810504</v>
      </c>
      <c r="AA912" s="17">
        <v>0.55194817463859003</v>
      </c>
      <c r="AB912" s="17">
        <v>1.2666789866062815</v>
      </c>
      <c r="AC912" s="17">
        <v>20.027371381923544</v>
      </c>
      <c r="AD912" s="17">
        <v>0.28829231010389</v>
      </c>
      <c r="AE912" s="17">
        <v>2.8829231010389006E-2</v>
      </c>
      <c r="AF912" s="17">
        <v>52.038849139658588</v>
      </c>
      <c r="AG912" s="17">
        <v>11.023692153357562</v>
      </c>
      <c r="AH912" s="17">
        <v>-1</v>
      </c>
      <c r="AI912" s="17">
        <v>-1</v>
      </c>
      <c r="AJ912" s="17">
        <v>-1</v>
      </c>
      <c r="AK912" s="17">
        <v>-1</v>
      </c>
      <c r="AL912" s="17">
        <v>-1</v>
      </c>
      <c r="AM912" s="17">
        <v>-1</v>
      </c>
      <c r="AN912" s="17">
        <v>-1</v>
      </c>
      <c r="AO912" s="17">
        <v>-1</v>
      </c>
      <c r="AP912" s="17">
        <v>-1</v>
      </c>
      <c r="AQ912" s="17">
        <v>-1</v>
      </c>
      <c r="AR912" s="17">
        <v>0.144146155051945</v>
      </c>
      <c r="AS912" s="17">
        <v>1.7297538606233398</v>
      </c>
      <c r="AT912" s="17">
        <v>6.248680018810342</v>
      </c>
      <c r="AU912" s="17">
        <v>-1</v>
      </c>
      <c r="AV912" s="17">
        <v>-1</v>
      </c>
      <c r="AW912" s="17">
        <v>-1</v>
      </c>
      <c r="AX912" s="17">
        <v>-1</v>
      </c>
      <c r="AY912" s="17">
        <v>2.8829231010389006E-2</v>
      </c>
      <c r="AZ912" s="17">
        <v>0.11729090309656928</v>
      </c>
      <c r="BA912" s="17">
        <v>0.39552960972394369</v>
      </c>
      <c r="BB912" s="17">
        <v>3.5313947898010706E-2</v>
      </c>
      <c r="BC912" s="17">
        <v>0.14417323158916875</v>
      </c>
      <c r="BD912" s="17">
        <v>1.6346461294474075</v>
      </c>
      <c r="BE912" s="17">
        <v>5.4166359218346454</v>
      </c>
      <c r="BF912" s="17">
        <v>-1</v>
      </c>
      <c r="BG912" s="22">
        <v>364.9770365844762</v>
      </c>
    </row>
    <row r="913" spans="1:59" x14ac:dyDescent="0.25">
      <c r="A913">
        <v>2582</v>
      </c>
      <c r="B913" t="s">
        <v>903</v>
      </c>
      <c r="C913" s="49">
        <v>0</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25">
      <c r="A914">
        <v>2583</v>
      </c>
      <c r="B914" t="s">
        <v>88</v>
      </c>
      <c r="C914" s="49">
        <v>0</v>
      </c>
      <c r="D914" s="22">
        <v>1493.3597167968751</v>
      </c>
      <c r="E914" s="17">
        <v>52.740511956201168</v>
      </c>
      <c r="F914" s="17">
        <v>-17.009488579688938</v>
      </c>
      <c r="G914" s="17">
        <v>0.22239330265194834</v>
      </c>
      <c r="H914" s="17">
        <v>2.5112167590072993</v>
      </c>
      <c r="I914" s="17">
        <v>41.018534550458305</v>
      </c>
      <c r="J914" s="17">
        <v>3.3927772290669975</v>
      </c>
      <c r="K914" s="17">
        <v>-1</v>
      </c>
      <c r="L914" s="17">
        <v>-1</v>
      </c>
      <c r="M914" s="17">
        <v>-1</v>
      </c>
      <c r="N914" s="17">
        <v>0.16666666666666666</v>
      </c>
      <c r="O914" s="17">
        <v>-1</v>
      </c>
      <c r="P914" s="17">
        <v>-1</v>
      </c>
      <c r="Q914" s="17">
        <v>2.1714016486806331</v>
      </c>
      <c r="R914" s="17">
        <v>-1</v>
      </c>
      <c r="S914" s="17">
        <v>-5.3699783542385388E-2</v>
      </c>
      <c r="T914" s="17">
        <v>-5.6057593120704061E-3</v>
      </c>
      <c r="U914" s="17">
        <v>-7.783929447570094E-2</v>
      </c>
      <c r="V914" s="17">
        <v>-0.26018147931795998</v>
      </c>
      <c r="W914" s="17">
        <v>1.4833485182784378E-2</v>
      </c>
      <c r="X914" s="17">
        <v>-0.59758360014100687</v>
      </c>
      <c r="Y914" s="17">
        <v>0</v>
      </c>
      <c r="Z914" s="17">
        <v>23.166237001577475</v>
      </c>
      <c r="AA914" s="17">
        <v>-5.4948865392833723E-3</v>
      </c>
      <c r="AB914" s="17">
        <v>0.37730753027270192</v>
      </c>
      <c r="AC914" s="17">
        <v>9.8019490773144469</v>
      </c>
      <c r="AD914" s="17">
        <v>-9.7299118094626186E-2</v>
      </c>
      <c r="AE914" s="17">
        <v>-9.7299118094626175E-3</v>
      </c>
      <c r="AF914" s="17">
        <v>36.81411351623413</v>
      </c>
      <c r="AG914" s="17">
        <v>-15.52834749789946</v>
      </c>
      <c r="AH914" s="17">
        <v>-1</v>
      </c>
      <c r="AI914" s="17">
        <v>-1</v>
      </c>
      <c r="AJ914" s="17">
        <v>-1</v>
      </c>
      <c r="AK914" s="17">
        <v>-1</v>
      </c>
      <c r="AL914" s="17">
        <v>-1</v>
      </c>
      <c r="AM914" s="17">
        <v>-1</v>
      </c>
      <c r="AN914" s="17">
        <v>-1</v>
      </c>
      <c r="AO914" s="17">
        <v>-1</v>
      </c>
      <c r="AP914" s="17">
        <v>-1</v>
      </c>
      <c r="AQ914" s="17">
        <v>-1</v>
      </c>
      <c r="AR914" s="17">
        <v>-4.8649559047313093E-2</v>
      </c>
      <c r="AS914" s="17">
        <v>-0.58379470856775728</v>
      </c>
      <c r="AT914" s="17">
        <v>3.2410668788619157</v>
      </c>
      <c r="AU914" s="17">
        <v>-1</v>
      </c>
      <c r="AV914" s="17">
        <v>-1</v>
      </c>
      <c r="AW914" s="17">
        <v>-1</v>
      </c>
      <c r="AX914" s="17">
        <v>-1</v>
      </c>
      <c r="AY914" s="17">
        <v>-9.7299118094626175E-3</v>
      </c>
      <c r="AZ914" s="17">
        <v>0.45237850660127882</v>
      </c>
      <c r="BA914" s="17">
        <v>6.0442006219234012E-2</v>
      </c>
      <c r="BB914" s="17">
        <v>0.16641503348550629</v>
      </c>
      <c r="BC914" s="17">
        <v>1.3072146001673265E-2</v>
      </c>
      <c r="BD914" s="17">
        <v>6.1893607174055685</v>
      </c>
      <c r="BE914" s="17">
        <v>0.86192133387647996</v>
      </c>
      <c r="BF914" s="17">
        <v>-1</v>
      </c>
      <c r="BG914" s="22">
        <v>1221.6317164750276</v>
      </c>
    </row>
    <row r="915" spans="1:59" x14ac:dyDescent="0.25">
      <c r="A915">
        <v>2584</v>
      </c>
      <c r="B915" t="s">
        <v>2948</v>
      </c>
      <c r="C915" s="49">
        <v>0</v>
      </c>
      <c r="D915" s="22">
        <v>1450</v>
      </c>
      <c r="E915" s="17">
        <v>42.510834345099084</v>
      </c>
      <c r="F915" s="17">
        <v>-34.162466733731819</v>
      </c>
      <c r="G915" s="17">
        <v>9.7588733186206644E-2</v>
      </c>
      <c r="H915" s="17">
        <v>1.5658069454695622</v>
      </c>
      <c r="I915" s="17">
        <v>31.883730774475264</v>
      </c>
      <c r="J915" s="17">
        <v>0.93163294809285269</v>
      </c>
      <c r="K915" s="17">
        <v>-1</v>
      </c>
      <c r="L915" s="17">
        <v>-1</v>
      </c>
      <c r="M915" s="17">
        <v>-1</v>
      </c>
      <c r="N915" s="17">
        <v>0.16666666666666666</v>
      </c>
      <c r="O915" s="17">
        <v>-1</v>
      </c>
      <c r="P915" s="17">
        <v>-1</v>
      </c>
      <c r="Q915" s="17">
        <v>1.5814579933319561</v>
      </c>
      <c r="R915" s="17">
        <v>-1</v>
      </c>
      <c r="S915" s="17">
        <v>-0.35349720193228051</v>
      </c>
      <c r="T915" s="17">
        <v>-3.7116137603193253E-2</v>
      </c>
      <c r="U915" s="17">
        <v>-0.25976454836216811</v>
      </c>
      <c r="V915" s="17">
        <v>-0.52255781179374472</v>
      </c>
      <c r="W915" s="17">
        <v>-0.66835579592337224</v>
      </c>
      <c r="X915" s="17">
        <v>-1.6139256024373154</v>
      </c>
      <c r="Y915" s="17">
        <v>0</v>
      </c>
      <c r="Z915" s="17">
        <v>17.257403896478259</v>
      </c>
      <c r="AA915" s="17">
        <v>-0.33425274724250115</v>
      </c>
      <c r="AB915" s="17">
        <v>-0.1472085642265627</v>
      </c>
      <c r="AC915" s="17">
        <v>3.7713995992259974</v>
      </c>
      <c r="AD915" s="17">
        <v>-0.32470568545271017</v>
      </c>
      <c r="AE915" s="17">
        <v>-3.2470568545271014E-2</v>
      </c>
      <c r="AF915" s="17">
        <v>27.835166854393844</v>
      </c>
      <c r="AG915" s="17">
        <v>-31.187689879181502</v>
      </c>
      <c r="AH915" s="17">
        <v>-1</v>
      </c>
      <c r="AI915" s="17">
        <v>-1</v>
      </c>
      <c r="AJ915" s="17">
        <v>-1</v>
      </c>
      <c r="AK915" s="17">
        <v>-1</v>
      </c>
      <c r="AL915" s="17">
        <v>-1</v>
      </c>
      <c r="AM915" s="17">
        <v>-1</v>
      </c>
      <c r="AN915" s="17">
        <v>-1</v>
      </c>
      <c r="AO915" s="17">
        <v>-1</v>
      </c>
      <c r="AP915" s="17">
        <v>-1</v>
      </c>
      <c r="AQ915" s="17">
        <v>-1</v>
      </c>
      <c r="AR915" s="17">
        <v>-0.16235284272635508</v>
      </c>
      <c r="AS915" s="17">
        <v>-1.948234112716261</v>
      </c>
      <c r="AT915" s="17">
        <v>1.4672956534688604</v>
      </c>
      <c r="AU915" s="17">
        <v>-1</v>
      </c>
      <c r="AV915" s="17">
        <v>-1</v>
      </c>
      <c r="AW915" s="17">
        <v>-1</v>
      </c>
      <c r="AX915" s="17">
        <v>-1</v>
      </c>
      <c r="AY915" s="17">
        <v>-3.2470568545271014E-2</v>
      </c>
      <c r="AZ915" s="17">
        <v>0.64999991647873501</v>
      </c>
      <c r="BA915" s="17">
        <v>-0.13717940365822218</v>
      </c>
      <c r="BB915" s="17">
        <v>0.24373326638725484</v>
      </c>
      <c r="BC915" s="17">
        <v>-6.4246086900075286E-2</v>
      </c>
      <c r="BD915" s="17">
        <v>8.8755511614786737</v>
      </c>
      <c r="BE915" s="17">
        <v>-1.8242691101966289</v>
      </c>
      <c r="BF915" s="17">
        <v>-1</v>
      </c>
      <c r="BG915" s="22">
        <v>0</v>
      </c>
    </row>
    <row r="916" spans="1:59" x14ac:dyDescent="0.25">
      <c r="A916">
        <v>2585</v>
      </c>
      <c r="B916" t="s">
        <v>904</v>
      </c>
      <c r="C916" s="49">
        <v>0</v>
      </c>
      <c r="D916" s="22">
        <v>1458.988330078125</v>
      </c>
      <c r="E916" s="17">
        <v>12.23011550075308</v>
      </c>
      <c r="F916" s="17">
        <v>-84.936746097343558</v>
      </c>
      <c r="G916" s="17">
        <v>-0.27184344465489235</v>
      </c>
      <c r="H916" s="17">
        <v>-1.2326867944849296</v>
      </c>
      <c r="I916" s="17">
        <v>4.8439319309012916</v>
      </c>
      <c r="J916" s="17">
        <v>-6.3535641852622868</v>
      </c>
      <c r="K916" s="17">
        <v>-1</v>
      </c>
      <c r="L916" s="17">
        <v>-1</v>
      </c>
      <c r="M916" s="17">
        <v>-1</v>
      </c>
      <c r="N916" s="17">
        <v>0.16666666666666666</v>
      </c>
      <c r="O916" s="17">
        <v>-1</v>
      </c>
      <c r="P916" s="17">
        <v>-1</v>
      </c>
      <c r="Q916" s="17">
        <v>-0.16482557891196992</v>
      </c>
      <c r="R916" s="17">
        <v>-1</v>
      </c>
      <c r="S916" s="17">
        <v>-1.2409231484423546</v>
      </c>
      <c r="T916" s="17">
        <v>-0.13038954679420686</v>
      </c>
      <c r="U916" s="17">
        <v>-0.79827882740882616</v>
      </c>
      <c r="V916" s="17">
        <v>-1.2992141500626442</v>
      </c>
      <c r="W916" s="17">
        <v>-2.6906543790375332</v>
      </c>
      <c r="X916" s="17">
        <v>-4.6223846752661606</v>
      </c>
      <c r="Y916" s="17">
        <v>0</v>
      </c>
      <c r="Z916" s="17">
        <v>-0.233246420740997</v>
      </c>
      <c r="AA916" s="17">
        <v>-1.3074040748091489</v>
      </c>
      <c r="AB916" s="17">
        <v>-1.6998209720339625</v>
      </c>
      <c r="AC916" s="17">
        <v>-14.079541570682553</v>
      </c>
      <c r="AD916" s="17">
        <v>-0.99784853426103282</v>
      </c>
      <c r="AE916" s="17">
        <v>-9.978485342610327E-2</v>
      </c>
      <c r="AF916" s="17">
        <v>1.2567183712775645</v>
      </c>
      <c r="AG916" s="17">
        <v>-77.540679871782856</v>
      </c>
      <c r="AH916" s="17">
        <v>-1</v>
      </c>
      <c r="AI916" s="17">
        <v>-1</v>
      </c>
      <c r="AJ916" s="17">
        <v>-1</v>
      </c>
      <c r="AK916" s="17">
        <v>-1</v>
      </c>
      <c r="AL916" s="17">
        <v>-1</v>
      </c>
      <c r="AM916" s="17">
        <v>-1</v>
      </c>
      <c r="AN916" s="17">
        <v>-1</v>
      </c>
      <c r="AO916" s="17">
        <v>-1</v>
      </c>
      <c r="AP916" s="17">
        <v>-1</v>
      </c>
      <c r="AQ916" s="17">
        <v>-1</v>
      </c>
      <c r="AR916" s="17">
        <v>-0.49892426713051641</v>
      </c>
      <c r="AS916" s="17">
        <v>-5.9870912055661956</v>
      </c>
      <c r="AT916" s="17">
        <v>-3.7832185672360552</v>
      </c>
      <c r="AU916" s="17">
        <v>-1</v>
      </c>
      <c r="AV916" s="17">
        <v>-1</v>
      </c>
      <c r="AW916" s="17">
        <v>-1</v>
      </c>
      <c r="AX916" s="17">
        <v>-1</v>
      </c>
      <c r="AY916" s="17">
        <v>-9.978485342610327E-2</v>
      </c>
      <c r="AZ916" s="17">
        <v>1.2349761569448134</v>
      </c>
      <c r="BA916" s="17">
        <v>-0.72215564412430067</v>
      </c>
      <c r="BB916" s="17">
        <v>0.47260183498208458</v>
      </c>
      <c r="BC916" s="17">
        <v>-0.2931146554949049</v>
      </c>
      <c r="BD916" s="17">
        <v>16.826904145571746</v>
      </c>
      <c r="BE916" s="17">
        <v>-9.7756220942897087</v>
      </c>
      <c r="BF916" s="17">
        <v>-1</v>
      </c>
      <c r="BG916" s="22">
        <v>59.252649589489081</v>
      </c>
    </row>
    <row r="917" spans="1:59" x14ac:dyDescent="0.25">
      <c r="A917">
        <v>2586</v>
      </c>
      <c r="B917" t="s">
        <v>905</v>
      </c>
      <c r="C917" s="49">
        <v>0</v>
      </c>
      <c r="D917" s="22">
        <v>1531.543896484375</v>
      </c>
      <c r="E917" s="17">
        <v>69.436675228511149</v>
      </c>
      <c r="F917" s="17">
        <v>10.98640090518138</v>
      </c>
      <c r="G917" s="17">
        <v>0.42609057915936349</v>
      </c>
      <c r="H917" s="17">
        <v>4.054248436656585</v>
      </c>
      <c r="I917" s="17">
        <v>55.927721438107966</v>
      </c>
      <c r="J917" s="17">
        <v>7.4096845368066093</v>
      </c>
      <c r="K917" s="17">
        <v>-1</v>
      </c>
      <c r="L917" s="17">
        <v>-1</v>
      </c>
      <c r="M917" s="17">
        <v>-1</v>
      </c>
      <c r="N917" s="17">
        <v>0.16666666666666666</v>
      </c>
      <c r="O917" s="17">
        <v>-1</v>
      </c>
      <c r="P917" s="17">
        <v>-1</v>
      </c>
      <c r="Q917" s="17">
        <v>3.1342663611008055</v>
      </c>
      <c r="R917" s="17">
        <v>-1</v>
      </c>
      <c r="S917" s="17">
        <v>0.43560856383137464</v>
      </c>
      <c r="T917" s="17">
        <v>4.5823273031028025E-2</v>
      </c>
      <c r="U917" s="17">
        <v>0.21908636219879754</v>
      </c>
      <c r="V917" s="17">
        <v>0.16805079273832821</v>
      </c>
      <c r="W917" s="17">
        <v>1.1298871766951202</v>
      </c>
      <c r="X917" s="17">
        <v>1.0612186276466455</v>
      </c>
      <c r="Y917" s="17">
        <v>0</v>
      </c>
      <c r="Z917" s="17">
        <v>32.810220519151727</v>
      </c>
      <c r="AA917" s="17">
        <v>0.53108066628157558</v>
      </c>
      <c r="AB917" s="17">
        <v>1.233385960663298</v>
      </c>
      <c r="AC917" s="17">
        <v>19.644589533415889</v>
      </c>
      <c r="AD917" s="17">
        <v>0.27385795274849689</v>
      </c>
      <c r="AE917" s="17">
        <v>2.7385795274849693E-2</v>
      </c>
      <c r="AF917" s="17">
        <v>51.468921338989865</v>
      </c>
      <c r="AG917" s="17">
        <v>10.029734298455521</v>
      </c>
      <c r="AH917" s="17">
        <v>-1</v>
      </c>
      <c r="AI917" s="17">
        <v>-1</v>
      </c>
      <c r="AJ917" s="17">
        <v>-1</v>
      </c>
      <c r="AK917" s="17">
        <v>-1</v>
      </c>
      <c r="AL917" s="17">
        <v>-1</v>
      </c>
      <c r="AM917" s="17">
        <v>-1</v>
      </c>
      <c r="AN917" s="17">
        <v>-1</v>
      </c>
      <c r="AO917" s="17">
        <v>-1</v>
      </c>
      <c r="AP917" s="17">
        <v>-1</v>
      </c>
      <c r="AQ917" s="17">
        <v>-1</v>
      </c>
      <c r="AR917" s="17">
        <v>0.13692897637424845</v>
      </c>
      <c r="AS917" s="17">
        <v>1.6431477164909813</v>
      </c>
      <c r="AT917" s="17">
        <v>6.1360920314382756</v>
      </c>
      <c r="AU917" s="17">
        <v>-1</v>
      </c>
      <c r="AV917" s="17">
        <v>-1</v>
      </c>
      <c r="AW917" s="17">
        <v>-1</v>
      </c>
      <c r="AX917" s="17">
        <v>-1</v>
      </c>
      <c r="AY917" s="17">
        <v>2.7385795274849693E-2</v>
      </c>
      <c r="AZ917" s="17">
        <v>0.1298346835352234</v>
      </c>
      <c r="BA917" s="17">
        <v>0.38298582928528951</v>
      </c>
      <c r="BB917" s="17">
        <v>4.0221629398844369E-2</v>
      </c>
      <c r="BC917" s="17">
        <v>0.1392655500883351</v>
      </c>
      <c r="BD917" s="17">
        <v>1.805148825323112</v>
      </c>
      <c r="BE917" s="17">
        <v>5.2461332259589408</v>
      </c>
      <c r="BF917" s="17">
        <v>-1</v>
      </c>
      <c r="BG917" s="22">
        <v>1031.3726897029073</v>
      </c>
    </row>
    <row r="918" spans="1:59" x14ac:dyDescent="0.25">
      <c r="A918">
        <v>2587</v>
      </c>
      <c r="B918" t="s">
        <v>906</v>
      </c>
      <c r="C918" s="49">
        <v>0</v>
      </c>
      <c r="D918" s="22">
        <v>1572.7631249999999</v>
      </c>
      <c r="E918" s="17">
        <v>87.580979431764661</v>
      </c>
      <c r="F918" s="17">
        <v>41.410512539055823</v>
      </c>
      <c r="G918" s="17">
        <v>0.64745552930059658</v>
      </c>
      <c r="H918" s="17">
        <v>5.7311148938119079</v>
      </c>
      <c r="I918" s="17">
        <v>72.130055944582082</v>
      </c>
      <c r="J918" s="17">
        <v>11.774998109702437</v>
      </c>
      <c r="K918" s="17">
        <v>-1</v>
      </c>
      <c r="L918" s="17">
        <v>-1</v>
      </c>
      <c r="M918" s="17">
        <v>-1</v>
      </c>
      <c r="N918" s="17">
        <v>0.16666666666666666</v>
      </c>
      <c r="O918" s="17">
        <v>-1</v>
      </c>
      <c r="P918" s="17">
        <v>-1</v>
      </c>
      <c r="Q918" s="17">
        <v>4.1806450987658863</v>
      </c>
      <c r="R918" s="17">
        <v>-1</v>
      </c>
      <c r="S918" s="17">
        <v>0.96735704754828145</v>
      </c>
      <c r="T918" s="17">
        <v>0.10171300005949624</v>
      </c>
      <c r="U918" s="17">
        <v>0.54176585164700575</v>
      </c>
      <c r="V918" s="17">
        <v>0.63342577063675054</v>
      </c>
      <c r="W918" s="17">
        <v>2.3416549973485328</v>
      </c>
      <c r="X918" s="17">
        <v>2.8638969881254255</v>
      </c>
      <c r="Y918" s="17">
        <v>0</v>
      </c>
      <c r="Z918" s="17">
        <v>43.290674490528133</v>
      </c>
      <c r="AA918" s="17">
        <v>1.1141960742721684</v>
      </c>
      <c r="AB918" s="17">
        <v>2.1637163131827668</v>
      </c>
      <c r="AC918" s="17">
        <v>30.340930943477218</v>
      </c>
      <c r="AD918" s="17">
        <v>0.67720731455875716</v>
      </c>
      <c r="AE918" s="17">
        <v>6.7720731455875718E-2</v>
      </c>
      <c r="AF918" s="17">
        <v>67.394813224420062</v>
      </c>
      <c r="AG918" s="17">
        <v>37.804595109369309</v>
      </c>
      <c r="AH918" s="17">
        <v>-1</v>
      </c>
      <c r="AI918" s="17">
        <v>-1</v>
      </c>
      <c r="AJ918" s="17">
        <v>-1</v>
      </c>
      <c r="AK918" s="17">
        <v>-1</v>
      </c>
      <c r="AL918" s="17">
        <v>-1</v>
      </c>
      <c r="AM918" s="17">
        <v>-1</v>
      </c>
      <c r="AN918" s="17">
        <v>-1</v>
      </c>
      <c r="AO918" s="17">
        <v>-1</v>
      </c>
      <c r="AP918" s="17">
        <v>-1</v>
      </c>
      <c r="AQ918" s="17">
        <v>-1</v>
      </c>
      <c r="AR918" s="17">
        <v>0.33860365727937858</v>
      </c>
      <c r="AS918" s="17">
        <v>4.0632438873525434</v>
      </c>
      <c r="AT918" s="17">
        <v>9.2822170535583055</v>
      </c>
      <c r="AU918" s="17">
        <v>-1</v>
      </c>
      <c r="AV918" s="17">
        <v>-1</v>
      </c>
      <c r="AW918" s="17">
        <v>-1</v>
      </c>
      <c r="AX918" s="17">
        <v>-1</v>
      </c>
      <c r="AY918" s="17">
        <v>6.7720731455875718E-2</v>
      </c>
      <c r="AZ918" s="17">
        <v>-0.22068496275362071</v>
      </c>
      <c r="BA918" s="17">
        <v>0.7335054755741337</v>
      </c>
      <c r="BB918" s="17">
        <v>-9.69171536166442E-2</v>
      </c>
      <c r="BC918" s="17">
        <v>0.27640433310382356</v>
      </c>
      <c r="BD918" s="17">
        <v>-2.9593274776484906</v>
      </c>
      <c r="BE918" s="17">
        <v>10.010609528930548</v>
      </c>
      <c r="BF918" s="17">
        <v>-1</v>
      </c>
      <c r="BG918" s="22">
        <v>965.22051349046728</v>
      </c>
    </row>
    <row r="919" spans="1:59" x14ac:dyDescent="0.25">
      <c r="A919">
        <v>2590</v>
      </c>
      <c r="B919" t="s">
        <v>907</v>
      </c>
      <c r="C919" s="49">
        <v>0</v>
      </c>
      <c r="D919" s="22">
        <v>1677.0857421875</v>
      </c>
      <c r="E919" s="17">
        <v>120.05178443171081</v>
      </c>
      <c r="F919" s="17">
        <v>95.857097268548372</v>
      </c>
      <c r="G919" s="17">
        <v>1.0436072940273968</v>
      </c>
      <c r="H919" s="17">
        <v>8.7320127585797174</v>
      </c>
      <c r="I919" s="17">
        <v>101.12553785505858</v>
      </c>
      <c r="J919" s="17">
        <v>19.587105104893904</v>
      </c>
      <c r="K919" s="17">
        <v>-1</v>
      </c>
      <c r="L919" s="17">
        <v>-1</v>
      </c>
      <c r="M919" s="17">
        <v>-1</v>
      </c>
      <c r="N919" s="17">
        <v>0.16666666666666666</v>
      </c>
      <c r="O919" s="17">
        <v>-1</v>
      </c>
      <c r="P919" s="17">
        <v>-1</v>
      </c>
      <c r="Q919" s="17">
        <v>6.0532305430024413</v>
      </c>
      <c r="R919" s="17">
        <v>-1</v>
      </c>
      <c r="S919" s="17">
        <v>1.918967047599573</v>
      </c>
      <c r="T919" s="17">
        <v>0.2017325107286459</v>
      </c>
      <c r="U919" s="17">
        <v>1.119228765737488</v>
      </c>
      <c r="V919" s="17">
        <v>1.4662546292095864</v>
      </c>
      <c r="W919" s="17">
        <v>4.5102185404240087</v>
      </c>
      <c r="X919" s="17">
        <v>6.089946158433821</v>
      </c>
      <c r="Y919" s="17">
        <v>0</v>
      </c>
      <c r="Z919" s="17">
        <v>62.046355248705282</v>
      </c>
      <c r="AA919" s="17">
        <v>2.1577316374563127</v>
      </c>
      <c r="AB919" s="17">
        <v>3.828623113895139</v>
      </c>
      <c r="AC919" s="17">
        <v>49.48296098487566</v>
      </c>
      <c r="AD919" s="17">
        <v>1.3990359571718598</v>
      </c>
      <c r="AE919" s="17">
        <v>0.139903595717186</v>
      </c>
      <c r="AF919" s="17">
        <v>95.895577104321362</v>
      </c>
      <c r="AG919" s="17">
        <v>87.510115871643052</v>
      </c>
      <c r="AH919" s="17">
        <v>-1</v>
      </c>
      <c r="AI919" s="17">
        <v>-1</v>
      </c>
      <c r="AJ919" s="17">
        <v>-1</v>
      </c>
      <c r="AK919" s="17">
        <v>-1</v>
      </c>
      <c r="AL919" s="17">
        <v>-1</v>
      </c>
      <c r="AM919" s="17">
        <v>-1</v>
      </c>
      <c r="AN919" s="17">
        <v>-1</v>
      </c>
      <c r="AO919" s="17">
        <v>-1</v>
      </c>
      <c r="AP919" s="17">
        <v>-1</v>
      </c>
      <c r="AQ919" s="17">
        <v>-1</v>
      </c>
      <c r="AR919" s="17">
        <v>0.6995179785859299</v>
      </c>
      <c r="AS919" s="17">
        <v>8.3942157430311575</v>
      </c>
      <c r="AT919" s="17">
        <v>14.912480465940506</v>
      </c>
      <c r="AU919" s="17">
        <v>-1</v>
      </c>
      <c r="AV919" s="17">
        <v>-1</v>
      </c>
      <c r="AW919" s="17">
        <v>-1</v>
      </c>
      <c r="AX919" s="17">
        <v>-1</v>
      </c>
      <c r="AY919" s="17">
        <v>0.139903595717186</v>
      </c>
      <c r="AZ919" s="17">
        <v>-0.84797025051099206</v>
      </c>
      <c r="BA919" s="17">
        <v>1.3607907633315053</v>
      </c>
      <c r="BB919" s="17">
        <v>-0.3423388921050991</v>
      </c>
      <c r="BC919" s="17">
        <v>0.52182607159227834</v>
      </c>
      <c r="BD919" s="17">
        <v>-11.485770775094664</v>
      </c>
      <c r="BE919" s="17">
        <v>18.53705282637673</v>
      </c>
      <c r="BF919" s="17">
        <v>-1</v>
      </c>
      <c r="BG919" s="22">
        <v>4265.7162689647112</v>
      </c>
    </row>
    <row r="920" spans="1:59" x14ac:dyDescent="0.25">
      <c r="A920">
        <v>2591</v>
      </c>
      <c r="B920" t="s">
        <v>908</v>
      </c>
      <c r="C920" s="49">
        <v>0</v>
      </c>
      <c r="D920" s="22">
        <v>1450</v>
      </c>
      <c r="E920" s="17">
        <v>42.510834345099084</v>
      </c>
      <c r="F920" s="17">
        <v>-34.162466733731819</v>
      </c>
      <c r="G920" s="17">
        <v>9.7588733186206644E-2</v>
      </c>
      <c r="H920" s="17">
        <v>1.5658069454695622</v>
      </c>
      <c r="I920" s="17">
        <v>31.883730774475264</v>
      </c>
      <c r="J920" s="17">
        <v>0.93163294809285269</v>
      </c>
      <c r="K920" s="17">
        <v>-1</v>
      </c>
      <c r="L920" s="17">
        <v>-1</v>
      </c>
      <c r="M920" s="17">
        <v>-1</v>
      </c>
      <c r="N920" s="17">
        <v>0.16666666666666666</v>
      </c>
      <c r="O920" s="17">
        <v>-1</v>
      </c>
      <c r="P920" s="17">
        <v>-1</v>
      </c>
      <c r="Q920" s="17">
        <v>1.5814579933319561</v>
      </c>
      <c r="R920" s="17">
        <v>-1</v>
      </c>
      <c r="S920" s="17">
        <v>-0.35349720193228051</v>
      </c>
      <c r="T920" s="17">
        <v>-3.7116137603193253E-2</v>
      </c>
      <c r="U920" s="17">
        <v>-0.25976454836216811</v>
      </c>
      <c r="V920" s="17">
        <v>-0.52255781179374472</v>
      </c>
      <c r="W920" s="17">
        <v>-0.66835579592337224</v>
      </c>
      <c r="X920" s="17">
        <v>-1.6139256024373154</v>
      </c>
      <c r="Y920" s="17">
        <v>0</v>
      </c>
      <c r="Z920" s="17">
        <v>17.257403896478259</v>
      </c>
      <c r="AA920" s="17">
        <v>-0.33425274724250115</v>
      </c>
      <c r="AB920" s="17">
        <v>-0.1472085642265627</v>
      </c>
      <c r="AC920" s="17">
        <v>3.7713995992259974</v>
      </c>
      <c r="AD920" s="17">
        <v>-0.32470568545271017</v>
      </c>
      <c r="AE920" s="17">
        <v>-3.2470568545271014E-2</v>
      </c>
      <c r="AF920" s="17">
        <v>27.835166854393844</v>
      </c>
      <c r="AG920" s="17">
        <v>-31.187689879181502</v>
      </c>
      <c r="AH920" s="17">
        <v>-1</v>
      </c>
      <c r="AI920" s="17">
        <v>-1</v>
      </c>
      <c r="AJ920" s="17">
        <v>-1</v>
      </c>
      <c r="AK920" s="17">
        <v>-1</v>
      </c>
      <c r="AL920" s="17">
        <v>-1</v>
      </c>
      <c r="AM920" s="17">
        <v>-1</v>
      </c>
      <c r="AN920" s="17">
        <v>-1</v>
      </c>
      <c r="AO920" s="17">
        <v>-1</v>
      </c>
      <c r="AP920" s="17">
        <v>-1</v>
      </c>
      <c r="AQ920" s="17">
        <v>-1</v>
      </c>
      <c r="AR920" s="17">
        <v>-0.16235284272635508</v>
      </c>
      <c r="AS920" s="17">
        <v>-1.948234112716261</v>
      </c>
      <c r="AT920" s="17">
        <v>1.4672956534688604</v>
      </c>
      <c r="AU920" s="17">
        <v>-1</v>
      </c>
      <c r="AV920" s="17">
        <v>-1</v>
      </c>
      <c r="AW920" s="17">
        <v>-1</v>
      </c>
      <c r="AX920" s="17">
        <v>-1</v>
      </c>
      <c r="AY920" s="17">
        <v>-3.2470568545271014E-2</v>
      </c>
      <c r="AZ920" s="17">
        <v>0.64999991647873501</v>
      </c>
      <c r="BA920" s="17">
        <v>-0.13717940365822218</v>
      </c>
      <c r="BB920" s="17">
        <v>0.24373326638725484</v>
      </c>
      <c r="BC920" s="17">
        <v>-6.4246086900075286E-2</v>
      </c>
      <c r="BD920" s="17">
        <v>8.8755511614786737</v>
      </c>
      <c r="BE920" s="17">
        <v>-1.8242691101966289</v>
      </c>
      <c r="BF920" s="17">
        <v>-1</v>
      </c>
      <c r="BG920" s="22">
        <v>93.852953648100012</v>
      </c>
    </row>
    <row r="921" spans="1:59" x14ac:dyDescent="0.25">
      <c r="A921">
        <v>2594</v>
      </c>
      <c r="B921" t="s">
        <v>909</v>
      </c>
      <c r="C921" s="49">
        <v>0</v>
      </c>
      <c r="D921" s="22">
        <v>1502.5548437499999</v>
      </c>
      <c r="E921" s="17">
        <v>59.908166202043098</v>
      </c>
      <c r="F921" s="17">
        <v>-4.9908677229351044</v>
      </c>
      <c r="G921" s="17">
        <v>0.30984043796154515</v>
      </c>
      <c r="H921" s="17">
        <v>3.1736394590843875</v>
      </c>
      <c r="I921" s="17">
        <v>47.419040759842531</v>
      </c>
      <c r="J921" s="17">
        <v>5.1172334559190382</v>
      </c>
      <c r="K921" s="17">
        <v>-1</v>
      </c>
      <c r="L921" s="17">
        <v>-1</v>
      </c>
      <c r="M921" s="17">
        <v>-1</v>
      </c>
      <c r="N921" s="17">
        <v>0.16666666666666666</v>
      </c>
      <c r="O921" s="17">
        <v>-1</v>
      </c>
      <c r="P921" s="17">
        <v>-1</v>
      </c>
      <c r="Q921" s="17">
        <v>2.5847589710539527</v>
      </c>
      <c r="R921" s="17">
        <v>-1</v>
      </c>
      <c r="S921" s="17">
        <v>0.15636003657185532</v>
      </c>
      <c r="T921" s="17">
        <v>1.6472697637671105E-2</v>
      </c>
      <c r="U921" s="17">
        <v>4.9630736156547291E-2</v>
      </c>
      <c r="V921" s="17">
        <v>-7.6341586706145451E-2</v>
      </c>
      <c r="W921" s="17">
        <v>0.49352545746153526</v>
      </c>
      <c r="X921" s="17">
        <v>0.11453933715279113</v>
      </c>
      <c r="Y921" s="17">
        <v>0</v>
      </c>
      <c r="Z921" s="17">
        <v>27.306394131042762</v>
      </c>
      <c r="AA921" s="17">
        <v>0.22485672039366084</v>
      </c>
      <c r="AB921" s="17">
        <v>0.7448215570754535</v>
      </c>
      <c r="AC921" s="17">
        <v>14.027389527604816</v>
      </c>
      <c r="AD921" s="17">
        <v>6.2038420195684119E-2</v>
      </c>
      <c r="AE921" s="17">
        <v>6.2038420195684113E-3</v>
      </c>
      <c r="AF921" s="17">
        <v>43.105414924802581</v>
      </c>
      <c r="AG921" s="17">
        <v>-4.5562762192820605</v>
      </c>
      <c r="AH921" s="17">
        <v>-1</v>
      </c>
      <c r="AI921" s="17">
        <v>-1</v>
      </c>
      <c r="AJ921" s="17">
        <v>-1</v>
      </c>
      <c r="AK921" s="17">
        <v>-1</v>
      </c>
      <c r="AL921" s="17">
        <v>-1</v>
      </c>
      <c r="AM921" s="17">
        <v>-1</v>
      </c>
      <c r="AN921" s="17">
        <v>-1</v>
      </c>
      <c r="AO921" s="17">
        <v>-1</v>
      </c>
      <c r="AP921" s="17">
        <v>-1</v>
      </c>
      <c r="AQ921" s="17">
        <v>-1</v>
      </c>
      <c r="AR921" s="17">
        <v>3.1019210097842059E-2</v>
      </c>
      <c r="AS921" s="17">
        <v>0.37223052117410454</v>
      </c>
      <c r="AT921" s="17">
        <v>4.4838996775263364</v>
      </c>
      <c r="AU921" s="17">
        <v>-1</v>
      </c>
      <c r="AV921" s="17">
        <v>-1</v>
      </c>
      <c r="AW921" s="17">
        <v>-1</v>
      </c>
      <c r="AX921" s="17">
        <v>-1</v>
      </c>
      <c r="AY921" s="17">
        <v>6.2038420195684113E-3</v>
      </c>
      <c r="AZ921" s="17">
        <v>0.31391061040481089</v>
      </c>
      <c r="BA921" s="17">
        <v>0.198909902415702</v>
      </c>
      <c r="BB921" s="17">
        <v>0.11224027046680074</v>
      </c>
      <c r="BC921" s="17">
        <v>6.7246909020378748E-2</v>
      </c>
      <c r="BD921" s="17">
        <v>4.3072208227225799</v>
      </c>
      <c r="BE921" s="17">
        <v>2.7440612285594699</v>
      </c>
      <c r="BF921" s="17">
        <v>-1</v>
      </c>
      <c r="BG921" s="22">
        <v>273.3130343432727</v>
      </c>
    </row>
    <row r="922" spans="1:59" x14ac:dyDescent="0.25">
      <c r="A922">
        <v>2600</v>
      </c>
      <c r="B922" t="s">
        <v>910</v>
      </c>
      <c r="C922" s="49">
        <v>0</v>
      </c>
      <c r="D922" s="22">
        <v>1563.9180664062501</v>
      </c>
      <c r="E922" s="17">
        <v>104.98166879988732</v>
      </c>
      <c r="F922" s="17">
        <v>70.587741376919311</v>
      </c>
      <c r="G922" s="17">
        <v>0.85974819653370327</v>
      </c>
      <c r="H922" s="17">
        <v>7.3392577030331081</v>
      </c>
      <c r="I922" s="17">
        <v>87.668364089515919</v>
      </c>
      <c r="J922" s="17">
        <v>15.961406396595549</v>
      </c>
      <c r="K922" s="17">
        <v>-1</v>
      </c>
      <c r="L922" s="17">
        <v>-1</v>
      </c>
      <c r="M922" s="17">
        <v>-1</v>
      </c>
      <c r="N922" s="17">
        <v>0.16666666666666666</v>
      </c>
      <c r="O922" s="17">
        <v>-1</v>
      </c>
      <c r="P922" s="17">
        <v>-1</v>
      </c>
      <c r="Q922" s="17">
        <v>5.1841397035495476</v>
      </c>
      <c r="R922" s="17">
        <v>-1</v>
      </c>
      <c r="S922" s="17">
        <v>1.4773126834039119</v>
      </c>
      <c r="T922" s="17">
        <v>0.15531217740999276</v>
      </c>
      <c r="U922" s="17">
        <v>0.85122084636352247</v>
      </c>
      <c r="V922" s="17">
        <v>1.0797281109962862</v>
      </c>
      <c r="W922" s="17">
        <v>3.5037604822034489</v>
      </c>
      <c r="X922" s="17">
        <v>4.5926955041745154</v>
      </c>
      <c r="Y922" s="17">
        <v>0</v>
      </c>
      <c r="Z922" s="17">
        <v>53.341604079777838</v>
      </c>
      <c r="AA922" s="17">
        <v>1.6734134444478184</v>
      </c>
      <c r="AB922" s="17">
        <v>3.055918587383204</v>
      </c>
      <c r="AC922" s="17">
        <v>40.598900175413377</v>
      </c>
      <c r="AD922" s="17">
        <v>1.0640260579544032</v>
      </c>
      <c r="AE922" s="17">
        <v>0.10640260579544031</v>
      </c>
      <c r="AF922" s="17">
        <v>82.668008300094826</v>
      </c>
      <c r="AG922" s="17">
        <v>64.44114836594953</v>
      </c>
      <c r="AH922" s="17">
        <v>-1</v>
      </c>
      <c r="AI922" s="17">
        <v>-1</v>
      </c>
      <c r="AJ922" s="17">
        <v>-1</v>
      </c>
      <c r="AK922" s="17">
        <v>-1</v>
      </c>
      <c r="AL922" s="17">
        <v>-1</v>
      </c>
      <c r="AM922" s="17">
        <v>-1</v>
      </c>
      <c r="AN922" s="17">
        <v>-1</v>
      </c>
      <c r="AO922" s="17">
        <v>-1</v>
      </c>
      <c r="AP922" s="17">
        <v>-1</v>
      </c>
      <c r="AQ922" s="17">
        <v>-1</v>
      </c>
      <c r="AR922" s="17">
        <v>0.5320130289772016</v>
      </c>
      <c r="AS922" s="17">
        <v>6.3841563477264183</v>
      </c>
      <c r="AT922" s="17">
        <v>12.299403252044344</v>
      </c>
      <c r="AU922" s="17">
        <v>-1</v>
      </c>
      <c r="AV922" s="17">
        <v>-1</v>
      </c>
      <c r="AW922" s="17">
        <v>-1</v>
      </c>
      <c r="AX922" s="17">
        <v>-1</v>
      </c>
      <c r="AY922" s="17">
        <v>0.10640260579544031</v>
      </c>
      <c r="AZ922" s="17">
        <v>-0.55683913070472513</v>
      </c>
      <c r="BA922" s="17">
        <v>1.0696596435252381</v>
      </c>
      <c r="BB922" s="17">
        <v>-0.22843552637116388</v>
      </c>
      <c r="BC922" s="17">
        <v>0.40792270585834317</v>
      </c>
      <c r="BD922" s="17">
        <v>-7.5285394585038592</v>
      </c>
      <c r="BE922" s="17">
        <v>14.579821509785923</v>
      </c>
      <c r="BF922" s="17">
        <v>-1</v>
      </c>
      <c r="BG922" s="22">
        <v>213.52211810383051</v>
      </c>
    </row>
    <row r="923" spans="1:59" x14ac:dyDescent="0.25">
      <c r="A923">
        <v>2601</v>
      </c>
      <c r="B923" t="s">
        <v>911</v>
      </c>
      <c r="C923" s="49">
        <v>0</v>
      </c>
      <c r="D923" s="22">
        <v>1523.6911328125</v>
      </c>
      <c r="E923" s="17">
        <v>112.40781728795343</v>
      </c>
      <c r="F923" s="17">
        <v>83.039801708344896</v>
      </c>
      <c r="G923" s="17">
        <v>0.95034902483702166</v>
      </c>
      <c r="H923" s="17">
        <v>8.0255700116230315</v>
      </c>
      <c r="I923" s="17">
        <v>94.299698118671969</v>
      </c>
      <c r="J923" s="17">
        <v>17.748053403069456</v>
      </c>
      <c r="K923" s="17">
        <v>-1</v>
      </c>
      <c r="L923" s="17">
        <v>-1</v>
      </c>
      <c r="M923" s="17">
        <v>-1</v>
      </c>
      <c r="N923" s="17">
        <v>0.16666666666666666</v>
      </c>
      <c r="O923" s="17">
        <v>-1</v>
      </c>
      <c r="P923" s="17">
        <v>-1</v>
      </c>
      <c r="Q923" s="17">
        <v>5.6124043420614349</v>
      </c>
      <c r="R923" s="17">
        <v>-1</v>
      </c>
      <c r="S923" s="17">
        <v>1.6949480996838968</v>
      </c>
      <c r="T923" s="17">
        <v>0.17818687170642461</v>
      </c>
      <c r="U923" s="17">
        <v>0.98328795546027559</v>
      </c>
      <c r="V923" s="17">
        <v>1.2701980044565422</v>
      </c>
      <c r="W923" s="17">
        <v>3.9997159990658102</v>
      </c>
      <c r="X923" s="17">
        <v>5.3305004390553217</v>
      </c>
      <c r="Y923" s="17">
        <v>0</v>
      </c>
      <c r="Z923" s="17">
        <v>57.631071812567924</v>
      </c>
      <c r="AA923" s="17">
        <v>1.9120724504316859</v>
      </c>
      <c r="AB923" s="17">
        <v>3.4366866379720848</v>
      </c>
      <c r="AC923" s="17">
        <v>44.976726886228924</v>
      </c>
      <c r="AD923" s="17">
        <v>1.2291099443253446</v>
      </c>
      <c r="AE923" s="17">
        <v>0.12291099443253445</v>
      </c>
      <c r="AF923" s="17">
        <v>89.186199167115504</v>
      </c>
      <c r="AG923" s="17">
        <v>75.808916361165871</v>
      </c>
      <c r="AH923" s="17">
        <v>-1</v>
      </c>
      <c r="AI923" s="17">
        <v>-1</v>
      </c>
      <c r="AJ923" s="17">
        <v>-1</v>
      </c>
      <c r="AK923" s="17">
        <v>-1</v>
      </c>
      <c r="AL923" s="17">
        <v>-1</v>
      </c>
      <c r="AM923" s="17">
        <v>-1</v>
      </c>
      <c r="AN923" s="17">
        <v>-1</v>
      </c>
      <c r="AO923" s="17">
        <v>-1</v>
      </c>
      <c r="AP923" s="17">
        <v>-1</v>
      </c>
      <c r="AQ923" s="17">
        <v>-1</v>
      </c>
      <c r="AR923" s="17">
        <v>0.6145549721626723</v>
      </c>
      <c r="AS923" s="17">
        <v>7.3746596659520671</v>
      </c>
      <c r="AT923" s="17">
        <v>13.587057565737688</v>
      </c>
      <c r="AU923" s="17">
        <v>-1</v>
      </c>
      <c r="AV923" s="17">
        <v>-1</v>
      </c>
      <c r="AW923" s="17">
        <v>-1</v>
      </c>
      <c r="AX923" s="17">
        <v>-1</v>
      </c>
      <c r="AY923" s="17">
        <v>0.12291099443253445</v>
      </c>
      <c r="AZ923" s="17">
        <v>-0.70030073232726697</v>
      </c>
      <c r="BA923" s="17">
        <v>1.2131212451477802</v>
      </c>
      <c r="BB923" s="17">
        <v>-0.28456404773728389</v>
      </c>
      <c r="BC923" s="17">
        <v>0.46405122722446329</v>
      </c>
      <c r="BD923" s="17">
        <v>-9.4785568357144445</v>
      </c>
      <c r="BE923" s="17">
        <v>16.529838886996508</v>
      </c>
      <c r="BF923" s="17">
        <v>-1</v>
      </c>
      <c r="BG923" s="22">
        <v>1534.4793515270701</v>
      </c>
    </row>
    <row r="924" spans="1:59" x14ac:dyDescent="0.25">
      <c r="A924">
        <v>2603</v>
      </c>
      <c r="B924" t="s">
        <v>2949</v>
      </c>
      <c r="C924" s="49">
        <v>0</v>
      </c>
      <c r="D924" s="22">
        <v>1479.5298925781251</v>
      </c>
      <c r="E924" s="17">
        <v>4.4571316865643169</v>
      </c>
      <c r="F924" s="17">
        <v>-97.970374978453989</v>
      </c>
      <c r="G924" s="17">
        <v>-0.36667574878744585</v>
      </c>
      <c r="H924" s="17">
        <v>-1.9510530478288937</v>
      </c>
      <c r="I924" s="17">
        <v>-2.0971159296340574</v>
      </c>
      <c r="J924" s="17">
        <v>-8.2236558330805281</v>
      </c>
      <c r="K924" s="17">
        <v>-1</v>
      </c>
      <c r="L924" s="17">
        <v>-1</v>
      </c>
      <c r="M924" s="17">
        <v>-1</v>
      </c>
      <c r="N924" s="17">
        <v>0.16666666666666666</v>
      </c>
      <c r="O924" s="17">
        <v>-1</v>
      </c>
      <c r="P924" s="17">
        <v>-1</v>
      </c>
      <c r="Q924" s="17">
        <v>-0.61309214787323718</v>
      </c>
      <c r="R924" s="17">
        <v>-1</v>
      </c>
      <c r="S924" s="17">
        <v>-1.4687231407071328</v>
      </c>
      <c r="T924" s="17">
        <v>-0.15433259463474144</v>
      </c>
      <c r="U924" s="17">
        <v>-0.93651407856835356</v>
      </c>
      <c r="V924" s="17">
        <v>-1.4985798645155715</v>
      </c>
      <c r="W924" s="17">
        <v>-3.2097733020329273</v>
      </c>
      <c r="X924" s="17">
        <v>-5.3946484976329243</v>
      </c>
      <c r="Y924" s="17">
        <v>0</v>
      </c>
      <c r="Z924" s="17">
        <v>-4.7230520463682133</v>
      </c>
      <c r="AA924" s="17">
        <v>-1.5572095552145211</v>
      </c>
      <c r="AB924" s="17">
        <v>-2.0983726437307846</v>
      </c>
      <c r="AC924" s="17">
        <v>-18.661832945434476</v>
      </c>
      <c r="AD924" s="17">
        <v>-1.1706425982104418</v>
      </c>
      <c r="AE924" s="17">
        <v>-0.11706425982104419</v>
      </c>
      <c r="AF924" s="17">
        <v>-5.5659020205130219</v>
      </c>
      <c r="AG924" s="17">
        <v>-89.439374972246739</v>
      </c>
      <c r="AH924" s="17">
        <v>-1</v>
      </c>
      <c r="AI924" s="17">
        <v>-1</v>
      </c>
      <c r="AJ924" s="17">
        <v>-1</v>
      </c>
      <c r="AK924" s="17">
        <v>-1</v>
      </c>
      <c r="AL924" s="17">
        <v>-1</v>
      </c>
      <c r="AM924" s="17">
        <v>-1</v>
      </c>
      <c r="AN924" s="17">
        <v>-1</v>
      </c>
      <c r="AO924" s="17">
        <v>-1</v>
      </c>
      <c r="AP924" s="17">
        <v>-1</v>
      </c>
      <c r="AQ924" s="17">
        <v>-1</v>
      </c>
      <c r="AR924" s="17">
        <v>-0.5853212991052209</v>
      </c>
      <c r="AS924" s="17">
        <v>-7.0238555892626513</v>
      </c>
      <c r="AT924" s="17">
        <v>-5.1310122660414468</v>
      </c>
      <c r="AU924" s="17">
        <v>-1</v>
      </c>
      <c r="AV924" s="17">
        <v>-1</v>
      </c>
      <c r="AW924" s="17">
        <v>-1</v>
      </c>
      <c r="AX924" s="17">
        <v>-1</v>
      </c>
      <c r="AY924" s="17">
        <v>-0.11706425982104419</v>
      </c>
      <c r="AZ924" s="17">
        <v>1.3851380758940008</v>
      </c>
      <c r="BA924" s="17">
        <v>-0.87231756307348829</v>
      </c>
      <c r="BB924" s="17">
        <v>0.53135181672488363</v>
      </c>
      <c r="BC924" s="17">
        <v>-0.351864637237704</v>
      </c>
      <c r="BD924" s="17">
        <v>18.867996312635583</v>
      </c>
      <c r="BE924" s="17">
        <v>-11.816714261353548</v>
      </c>
      <c r="BF924" s="17">
        <v>-1</v>
      </c>
      <c r="BG924" s="22">
        <v>10.65851027804365</v>
      </c>
    </row>
    <row r="925" spans="1:59" x14ac:dyDescent="0.25">
      <c r="A925">
        <v>2604</v>
      </c>
      <c r="B925" t="s">
        <v>912</v>
      </c>
      <c r="C925" s="49">
        <v>0</v>
      </c>
      <c r="D925" s="22">
        <v>1501.80787109375</v>
      </c>
      <c r="E925" s="17">
        <v>56.772553591161937</v>
      </c>
      <c r="F925" s="17">
        <v>-10.248618422293791</v>
      </c>
      <c r="G925" s="17">
        <v>0.27158519700579298</v>
      </c>
      <c r="H925" s="17">
        <v>2.8838513497736424</v>
      </c>
      <c r="I925" s="17">
        <v>44.619030143006341</v>
      </c>
      <c r="J925" s="17">
        <v>4.3628406648651694</v>
      </c>
      <c r="K925" s="17">
        <v>-1</v>
      </c>
      <c r="L925" s="17">
        <v>-1</v>
      </c>
      <c r="M925" s="17">
        <v>-1</v>
      </c>
      <c r="N925" s="17">
        <v>0.16666666666666666</v>
      </c>
      <c r="O925" s="17">
        <v>-1</v>
      </c>
      <c r="P925" s="17">
        <v>-1</v>
      </c>
      <c r="Q925" s="17">
        <v>2.4039287596098453</v>
      </c>
      <c r="R925" s="17">
        <v>-1</v>
      </c>
      <c r="S925" s="17">
        <v>6.4465785203390635E-2</v>
      </c>
      <c r="T925" s="17">
        <v>6.8141000454996596E-3</v>
      </c>
      <c r="U925" s="17">
        <v>-6.13320304179725E-3</v>
      </c>
      <c r="V925" s="17">
        <v>-0.15676548354674044</v>
      </c>
      <c r="W925" s="17">
        <v>0.28411348898166949</v>
      </c>
      <c r="X925" s="17">
        <v>-0.19699098868170789</v>
      </c>
      <c r="Y925" s="17">
        <v>0</v>
      </c>
      <c r="Z925" s="17">
        <v>25.495211774735338</v>
      </c>
      <c r="AA925" s="17">
        <v>0.12408548075766782</v>
      </c>
      <c r="AB925" s="17">
        <v>0.58404627724287239</v>
      </c>
      <c r="AC925" s="17">
        <v>12.178898527896788</v>
      </c>
      <c r="AD925" s="17">
        <v>-7.6665038022465659E-3</v>
      </c>
      <c r="AE925" s="17">
        <v>-7.6665038022465624E-4</v>
      </c>
      <c r="AF925" s="17">
        <v>40.353177810825485</v>
      </c>
      <c r="AG925" s="17">
        <v>-9.3561959543443525</v>
      </c>
      <c r="AH925" s="17">
        <v>-1</v>
      </c>
      <c r="AI925" s="17">
        <v>-1</v>
      </c>
      <c r="AJ925" s="17">
        <v>-1</v>
      </c>
      <c r="AK925" s="17">
        <v>-1</v>
      </c>
      <c r="AL925" s="17">
        <v>-1</v>
      </c>
      <c r="AM925" s="17">
        <v>-1</v>
      </c>
      <c r="AN925" s="17">
        <v>-1</v>
      </c>
      <c r="AO925" s="17">
        <v>-1</v>
      </c>
      <c r="AP925" s="17">
        <v>-1</v>
      </c>
      <c r="AQ925" s="17">
        <v>-1</v>
      </c>
      <c r="AR925" s="17">
        <v>-3.833251901123283E-3</v>
      </c>
      <c r="AS925" s="17">
        <v>-4.5999022813479451E-2</v>
      </c>
      <c r="AT925" s="17">
        <v>3.9402012703424765</v>
      </c>
      <c r="AU925" s="17">
        <v>-1</v>
      </c>
      <c r="AV925" s="17">
        <v>-1</v>
      </c>
      <c r="AW925" s="17">
        <v>-1</v>
      </c>
      <c r="AX925" s="17">
        <v>-1</v>
      </c>
      <c r="AY925" s="17">
        <v>-7.6665038022465624E-4</v>
      </c>
      <c r="AZ925" s="17">
        <v>0.37448575348843605</v>
      </c>
      <c r="BA925" s="17">
        <v>0.13833475933207681</v>
      </c>
      <c r="BB925" s="17">
        <v>0.13593994462609718</v>
      </c>
      <c r="BC925" s="17">
        <v>4.3547234861082328E-2</v>
      </c>
      <c r="BD925" s="17">
        <v>5.1305950239313187</v>
      </c>
      <c r="BE925" s="17">
        <v>1.9206870273507313</v>
      </c>
      <c r="BF925" s="17">
        <v>-1</v>
      </c>
      <c r="BG925" s="22">
        <v>3757.6615715967973</v>
      </c>
    </row>
    <row r="926" spans="1:59" x14ac:dyDescent="0.25">
      <c r="A926">
        <v>2605</v>
      </c>
      <c r="B926" t="s">
        <v>2950</v>
      </c>
      <c r="C926" s="49">
        <v>0</v>
      </c>
      <c r="D926" s="22">
        <v>1557.869384765625</v>
      </c>
      <c r="E926" s="17">
        <v>77.96520732428516</v>
      </c>
      <c r="F926" s="17">
        <v>25.286922415859241</v>
      </c>
      <c r="G926" s="17">
        <v>0.53014075716621101</v>
      </c>
      <c r="H926" s="17">
        <v>4.8424412072347822</v>
      </c>
      <c r="I926" s="17">
        <v>63.543451879849201</v>
      </c>
      <c r="J926" s="17">
        <v>9.4615525223468993</v>
      </c>
      <c r="K926" s="17">
        <v>-1</v>
      </c>
      <c r="L926" s="17">
        <v>-1</v>
      </c>
      <c r="M926" s="17">
        <v>-1</v>
      </c>
      <c r="N926" s="17">
        <v>0.16666666666666666</v>
      </c>
      <c r="O926" s="17">
        <v>-1</v>
      </c>
      <c r="P926" s="17">
        <v>-1</v>
      </c>
      <c r="Q926" s="17">
        <v>3.6261052626395007</v>
      </c>
      <c r="R926" s="17">
        <v>-1</v>
      </c>
      <c r="S926" s="17">
        <v>0.6855511331058477</v>
      </c>
      <c r="T926" s="17">
        <v>7.2093629030728926E-2</v>
      </c>
      <c r="U926" s="17">
        <v>0.37075833328014374</v>
      </c>
      <c r="V926" s="17">
        <v>0.38679522025212221</v>
      </c>
      <c r="W926" s="17">
        <v>1.6994654110159284</v>
      </c>
      <c r="X926" s="17">
        <v>1.9085479097992097</v>
      </c>
      <c r="Y926" s="17">
        <v>0</v>
      </c>
      <c r="Z926" s="17">
        <v>37.736443485427742</v>
      </c>
      <c r="AA926" s="17">
        <v>0.80516769749969097</v>
      </c>
      <c r="AB926" s="17">
        <v>1.6706775857514788</v>
      </c>
      <c r="AC926" s="17">
        <v>24.672288033240811</v>
      </c>
      <c r="AD926" s="17">
        <v>0.4634479166001797</v>
      </c>
      <c r="AE926" s="17">
        <v>4.6344791660017967E-2</v>
      </c>
      <c r="AF926" s="17">
        <v>58.954712944840651</v>
      </c>
      <c r="AG926" s="17">
        <v>23.085004383657164</v>
      </c>
      <c r="AH926" s="17">
        <v>-1</v>
      </c>
      <c r="AI926" s="17">
        <v>-1</v>
      </c>
      <c r="AJ926" s="17">
        <v>-1</v>
      </c>
      <c r="AK926" s="17">
        <v>-1</v>
      </c>
      <c r="AL926" s="17">
        <v>-1</v>
      </c>
      <c r="AM926" s="17">
        <v>-1</v>
      </c>
      <c r="AN926" s="17">
        <v>-1</v>
      </c>
      <c r="AO926" s="17">
        <v>-1</v>
      </c>
      <c r="AP926" s="17">
        <v>-1</v>
      </c>
      <c r="AQ926" s="17">
        <v>-1</v>
      </c>
      <c r="AR926" s="17">
        <v>0.23172395830008985</v>
      </c>
      <c r="AS926" s="17">
        <v>2.7806874996010778</v>
      </c>
      <c r="AT926" s="17">
        <v>7.6148937494814017</v>
      </c>
      <c r="AU926" s="17">
        <v>-1</v>
      </c>
      <c r="AV926" s="17">
        <v>-1</v>
      </c>
      <c r="AW926" s="17">
        <v>-1</v>
      </c>
      <c r="AX926" s="17">
        <v>-1</v>
      </c>
      <c r="AY926" s="17">
        <v>4.6344791660017967E-2</v>
      </c>
      <c r="AZ926" s="17">
        <v>-3.4923249317209637E-2</v>
      </c>
      <c r="BA926" s="17">
        <v>0.54774376213772258</v>
      </c>
      <c r="BB926" s="17">
        <v>-2.4238958310727796E-2</v>
      </c>
      <c r="BC926" s="17">
        <v>0.20372613779790721</v>
      </c>
      <c r="BD926" s="17">
        <v>-0.43434124353066128</v>
      </c>
      <c r="BE926" s="17">
        <v>7.4856232948127168</v>
      </c>
      <c r="BF926" s="17">
        <v>-1</v>
      </c>
      <c r="BG926" s="22">
        <v>588.77609755385811</v>
      </c>
    </row>
    <row r="927" spans="1:59" x14ac:dyDescent="0.25">
      <c r="A927">
        <v>2606</v>
      </c>
      <c r="B927" t="s">
        <v>913</v>
      </c>
      <c r="C927" s="49">
        <v>0</v>
      </c>
      <c r="D927" s="22">
        <v>1509.284453125</v>
      </c>
      <c r="E927" s="17">
        <v>87.999786175614645</v>
      </c>
      <c r="F927" s="17">
        <v>42.112761739971816</v>
      </c>
      <c r="G927" s="17">
        <v>0.6525650740333474</v>
      </c>
      <c r="H927" s="17">
        <v>5.769820317449291</v>
      </c>
      <c r="I927" s="17">
        <v>72.504038153070852</v>
      </c>
      <c r="J927" s="17">
        <v>11.875758256956848</v>
      </c>
      <c r="K927" s="17">
        <v>-1</v>
      </c>
      <c r="L927" s="17">
        <v>-1</v>
      </c>
      <c r="M927" s="17">
        <v>-1</v>
      </c>
      <c r="N927" s="17">
        <v>0.16666666666666666</v>
      </c>
      <c r="O927" s="17">
        <v>-1</v>
      </c>
      <c r="P927" s="17">
        <v>-1</v>
      </c>
      <c r="Q927" s="17">
        <v>4.2047976078423597</v>
      </c>
      <c r="R927" s="17">
        <v>-1</v>
      </c>
      <c r="S927" s="17">
        <v>0.97963086353581963</v>
      </c>
      <c r="T927" s="17">
        <v>0.10300304647457234</v>
      </c>
      <c r="U927" s="17">
        <v>0.54921393809711883</v>
      </c>
      <c r="V927" s="17">
        <v>0.64416755367673906</v>
      </c>
      <c r="W927" s="17">
        <v>2.3696250164567361</v>
      </c>
      <c r="X927" s="17">
        <v>2.9055064015205989</v>
      </c>
      <c r="Y927" s="17">
        <v>0</v>
      </c>
      <c r="Z927" s="17">
        <v>43.532584279553539</v>
      </c>
      <c r="AA927" s="17">
        <v>1.1276555413629763</v>
      </c>
      <c r="AB927" s="17">
        <v>2.185190193981879</v>
      </c>
      <c r="AC927" s="17">
        <v>30.587823845341838</v>
      </c>
      <c r="AD927" s="17">
        <v>0.68651742262139848</v>
      </c>
      <c r="AE927" s="17">
        <v>6.8651742262139853E-2</v>
      </c>
      <c r="AF927" s="17">
        <v>67.762414585636662</v>
      </c>
      <c r="AG927" s="17">
        <v>38.445694315312942</v>
      </c>
      <c r="AH927" s="17">
        <v>-1</v>
      </c>
      <c r="AI927" s="17">
        <v>-1</v>
      </c>
      <c r="AJ927" s="17">
        <v>-1</v>
      </c>
      <c r="AK927" s="17">
        <v>-1</v>
      </c>
      <c r="AL927" s="17">
        <v>-1</v>
      </c>
      <c r="AM927" s="17">
        <v>-1</v>
      </c>
      <c r="AN927" s="17">
        <v>-1</v>
      </c>
      <c r="AO927" s="17">
        <v>-1</v>
      </c>
      <c r="AP927" s="17">
        <v>-1</v>
      </c>
      <c r="AQ927" s="17">
        <v>-1</v>
      </c>
      <c r="AR927" s="17">
        <v>0.34325871131069924</v>
      </c>
      <c r="AS927" s="17">
        <v>4.1191045357283915</v>
      </c>
      <c r="AT927" s="17">
        <v>9.3548358964469074</v>
      </c>
      <c r="AU927" s="17">
        <v>-1</v>
      </c>
      <c r="AV927" s="17">
        <v>-1</v>
      </c>
      <c r="AW927" s="17">
        <v>-1</v>
      </c>
      <c r="AX927" s="17">
        <v>-1</v>
      </c>
      <c r="AY927" s="17">
        <v>6.8651742262139853E-2</v>
      </c>
      <c r="AZ927" s="17">
        <v>-0.22877565557232676</v>
      </c>
      <c r="BA927" s="17">
        <v>0.74159616839283982</v>
      </c>
      <c r="BB927" s="17">
        <v>-0.10008259035794219</v>
      </c>
      <c r="BC927" s="17">
        <v>0.27956976984512161</v>
      </c>
      <c r="BD927" s="17">
        <v>-3.069301097151639</v>
      </c>
      <c r="BE927" s="17">
        <v>10.120583148433697</v>
      </c>
      <c r="BF927" s="17">
        <v>-1</v>
      </c>
      <c r="BG927" s="22">
        <v>87.154329124010474</v>
      </c>
    </row>
    <row r="928" spans="1:59" x14ac:dyDescent="0.25">
      <c r="A928">
        <v>2607</v>
      </c>
      <c r="B928" t="s">
        <v>914</v>
      </c>
      <c r="C928" s="49">
        <v>0</v>
      </c>
      <c r="D928" s="22">
        <v>1584.9828417968749</v>
      </c>
      <c r="E928" s="17">
        <v>129.72092776453354</v>
      </c>
      <c r="F928" s="17">
        <v>112.07017950451434</v>
      </c>
      <c r="G928" s="17">
        <v>1.1615732081678212</v>
      </c>
      <c r="H928" s="17">
        <v>9.6256189251545763</v>
      </c>
      <c r="I928" s="17">
        <v>109.75980086754416</v>
      </c>
      <c r="J928" s="17">
        <v>21.91339120306667</v>
      </c>
      <c r="K928" s="17">
        <v>-1</v>
      </c>
      <c r="L928" s="17">
        <v>-1</v>
      </c>
      <c r="M928" s="17">
        <v>-1</v>
      </c>
      <c r="N928" s="17">
        <v>0.16666666666666666</v>
      </c>
      <c r="O928" s="17">
        <v>-1</v>
      </c>
      <c r="P928" s="17">
        <v>-1</v>
      </c>
      <c r="Q928" s="17">
        <v>6.6108482880294233</v>
      </c>
      <c r="R928" s="17">
        <v>-1</v>
      </c>
      <c r="S928" s="17">
        <v>2.2023370930129427</v>
      </c>
      <c r="T928" s="17">
        <v>0.23151628063334662</v>
      </c>
      <c r="U928" s="17">
        <v>1.2911854414570962</v>
      </c>
      <c r="V928" s="17">
        <v>1.7142540737957392</v>
      </c>
      <c r="W928" s="17">
        <v>5.1559725254073037</v>
      </c>
      <c r="X928" s="17">
        <v>7.0505977907693156</v>
      </c>
      <c r="Y928" s="17">
        <v>0</v>
      </c>
      <c r="Z928" s="17">
        <v>67.631414367374546</v>
      </c>
      <c r="AA928" s="17">
        <v>2.4684752403125438</v>
      </c>
      <c r="AB928" s="17">
        <v>4.3243983954721115</v>
      </c>
      <c r="AC928" s="17">
        <v>55.183067038661129</v>
      </c>
      <c r="AD928" s="17">
        <v>1.6139818018213703</v>
      </c>
      <c r="AE928" s="17">
        <v>0.16139818018213703</v>
      </c>
      <c r="AF928" s="17">
        <v>104.3825231794236</v>
      </c>
      <c r="AG928" s="17">
        <v>102.31140597467004</v>
      </c>
      <c r="AH928" s="17">
        <v>-1</v>
      </c>
      <c r="AI928" s="17">
        <v>-1</v>
      </c>
      <c r="AJ928" s="17">
        <v>-1</v>
      </c>
      <c r="AK928" s="17">
        <v>-1</v>
      </c>
      <c r="AL928" s="17">
        <v>-1</v>
      </c>
      <c r="AM928" s="17">
        <v>-1</v>
      </c>
      <c r="AN928" s="17">
        <v>-1</v>
      </c>
      <c r="AO928" s="17">
        <v>-1</v>
      </c>
      <c r="AP928" s="17">
        <v>-1</v>
      </c>
      <c r="AQ928" s="17">
        <v>-1</v>
      </c>
      <c r="AR928" s="17">
        <v>0.80699090091068515</v>
      </c>
      <c r="AS928" s="17">
        <v>9.6838908109282222</v>
      </c>
      <c r="AT928" s="17">
        <v>16.589058054206689</v>
      </c>
      <c r="AU928" s="17">
        <v>-1</v>
      </c>
      <c r="AV928" s="17">
        <v>-1</v>
      </c>
      <c r="AW928" s="17">
        <v>-1</v>
      </c>
      <c r="AX928" s="17">
        <v>-1</v>
      </c>
      <c r="AY928" s="17">
        <v>0.16139818018213703</v>
      </c>
      <c r="AZ928" s="17">
        <v>-1.0347630127448526</v>
      </c>
      <c r="BA928" s="17">
        <v>1.5475835255653656</v>
      </c>
      <c r="BB928" s="17">
        <v>-0.41542047928593273</v>
      </c>
      <c r="BC928" s="17">
        <v>0.59490765877311202</v>
      </c>
      <c r="BD928" s="17">
        <v>-14.024771651800048</v>
      </c>
      <c r="BE928" s="17">
        <v>21.07605370308212</v>
      </c>
      <c r="BF928" s="17">
        <v>-1</v>
      </c>
      <c r="BG928" s="22">
        <v>2081.5006490096857</v>
      </c>
    </row>
    <row r="929" spans="1:59" x14ac:dyDescent="0.25">
      <c r="A929">
        <v>2609</v>
      </c>
      <c r="B929" t="s">
        <v>915</v>
      </c>
      <c r="C929" s="49">
        <v>0</v>
      </c>
      <c r="D929" s="22">
        <v>1550.8601855468751</v>
      </c>
      <c r="E929" s="17">
        <v>153.61687678111537</v>
      </c>
      <c r="F929" s="17">
        <v>152.13856748642959</v>
      </c>
      <c r="G929" s="17">
        <v>1.4531096321263968</v>
      </c>
      <c r="H929" s="17">
        <v>11.834042842596096</v>
      </c>
      <c r="I929" s="17">
        <v>131.09818645561674</v>
      </c>
      <c r="J929" s="17">
        <v>27.662485211345398</v>
      </c>
      <c r="K929" s="17">
        <v>-1</v>
      </c>
      <c r="L929" s="17">
        <v>-1</v>
      </c>
      <c r="M929" s="17">
        <v>-1</v>
      </c>
      <c r="N929" s="17">
        <v>0.16666666666666666</v>
      </c>
      <c r="O929" s="17">
        <v>-1</v>
      </c>
      <c r="P929" s="17">
        <v>-1</v>
      </c>
      <c r="Q929" s="17">
        <v>7.9889233405187028</v>
      </c>
      <c r="R929" s="17">
        <v>-1</v>
      </c>
      <c r="S929" s="17">
        <v>2.9026469265675097</v>
      </c>
      <c r="T929" s="17">
        <v>0.3051227442740671</v>
      </c>
      <c r="U929" s="17">
        <v>1.7161525574277599</v>
      </c>
      <c r="V929" s="17">
        <v>2.3271503646030505</v>
      </c>
      <c r="W929" s="17">
        <v>6.7518640921435003</v>
      </c>
      <c r="X929" s="17">
        <v>9.4247152941328238</v>
      </c>
      <c r="Y929" s="17">
        <v>0</v>
      </c>
      <c r="Z929" s="17">
        <v>81.434114706015009</v>
      </c>
      <c r="AA929" s="17">
        <v>3.2364350311116836</v>
      </c>
      <c r="AB929" s="17">
        <v>5.5496383618742122</v>
      </c>
      <c r="AC929" s="17">
        <v>69.270089948745834</v>
      </c>
      <c r="AD929" s="17">
        <v>2.1451906967846996</v>
      </c>
      <c r="AE929" s="17">
        <v>0.21451906967846998</v>
      </c>
      <c r="AF929" s="17">
        <v>125.35683535335605</v>
      </c>
      <c r="AG929" s="17">
        <v>138.89074516813665</v>
      </c>
      <c r="AH929" s="17">
        <v>-1</v>
      </c>
      <c r="AI929" s="17">
        <v>-1</v>
      </c>
      <c r="AJ929" s="17">
        <v>-1</v>
      </c>
      <c r="AK929" s="17">
        <v>-1</v>
      </c>
      <c r="AL929" s="17">
        <v>-1</v>
      </c>
      <c r="AM929" s="17">
        <v>-1</v>
      </c>
      <c r="AN929" s="17">
        <v>-1</v>
      </c>
      <c r="AO929" s="17">
        <v>-1</v>
      </c>
      <c r="AP929" s="17">
        <v>-1</v>
      </c>
      <c r="AQ929" s="17">
        <v>-1</v>
      </c>
      <c r="AR929" s="17">
        <v>1.0725953483923498</v>
      </c>
      <c r="AS929" s="17">
        <v>12.8711441807082</v>
      </c>
      <c r="AT929" s="17">
        <v>20.73248743492066</v>
      </c>
      <c r="AU929" s="17">
        <v>-1</v>
      </c>
      <c r="AV929" s="17">
        <v>-1</v>
      </c>
      <c r="AW929" s="17">
        <v>-1</v>
      </c>
      <c r="AX929" s="17">
        <v>-1</v>
      </c>
      <c r="AY929" s="17">
        <v>0.21451906967846998</v>
      </c>
      <c r="AZ929" s="17">
        <v>-1.4963954624216269</v>
      </c>
      <c r="BA929" s="17">
        <v>2.0092159752421401</v>
      </c>
      <c r="BB929" s="17">
        <v>-0.5960315035734649</v>
      </c>
      <c r="BC929" s="17">
        <v>0.77551868306064398</v>
      </c>
      <c r="BD929" s="17">
        <v>-20.299560784033986</v>
      </c>
      <c r="BE929" s="17">
        <v>27.350842835316062</v>
      </c>
      <c r="BF929" s="17">
        <v>-1</v>
      </c>
      <c r="BG929" s="22">
        <v>1033.2019731963269</v>
      </c>
    </row>
    <row r="930" spans="1:59" x14ac:dyDescent="0.25">
      <c r="A930">
        <v>2611</v>
      </c>
      <c r="B930" t="s">
        <v>916</v>
      </c>
      <c r="C930" s="49">
        <v>0</v>
      </c>
      <c r="D930" s="22">
        <v>1596.9653125</v>
      </c>
      <c r="E930" s="17">
        <v>132.70580264470155</v>
      </c>
      <c r="F930" s="17">
        <v>117.07517531753068</v>
      </c>
      <c r="G930" s="17">
        <v>1.1979894119320706</v>
      </c>
      <c r="H930" s="17">
        <v>9.9014761037650239</v>
      </c>
      <c r="I930" s="17">
        <v>112.42520708685686</v>
      </c>
      <c r="J930" s="17">
        <v>22.631518207653414</v>
      </c>
      <c r="K930" s="17">
        <v>-1</v>
      </c>
      <c r="L930" s="17">
        <v>-1</v>
      </c>
      <c r="M930" s="17">
        <v>-1</v>
      </c>
      <c r="N930" s="17">
        <v>0.16666666666666666</v>
      </c>
      <c r="O930" s="17">
        <v>-1</v>
      </c>
      <c r="P930" s="17">
        <v>-1</v>
      </c>
      <c r="Q930" s="17">
        <v>6.7829854818402691</v>
      </c>
      <c r="R930" s="17">
        <v>-1</v>
      </c>
      <c r="S930" s="17">
        <v>2.2898137288670419</v>
      </c>
      <c r="T930" s="17">
        <v>0.24071056223257195</v>
      </c>
      <c r="U930" s="17">
        <v>1.3442686510202759</v>
      </c>
      <c r="V930" s="17">
        <v>1.790811767374237</v>
      </c>
      <c r="W930" s="17">
        <v>5.3553174706830617</v>
      </c>
      <c r="X930" s="17">
        <v>7.3471519763109514</v>
      </c>
      <c r="Y930" s="17">
        <v>0</v>
      </c>
      <c r="Z930" s="17">
        <v>69.35552808600967</v>
      </c>
      <c r="AA930" s="17">
        <v>2.5644021226031271</v>
      </c>
      <c r="AB930" s="17">
        <v>4.477444754725461</v>
      </c>
      <c r="AC930" s="17">
        <v>56.942695869116243</v>
      </c>
      <c r="AD930" s="17">
        <v>1.680335813775345</v>
      </c>
      <c r="AE930" s="17">
        <v>0.16803358137753449</v>
      </c>
      <c r="AF930" s="17">
        <v>107.0024525027298</v>
      </c>
      <c r="AG930" s="17">
        <v>106.88058004747869</v>
      </c>
      <c r="AH930" s="17">
        <v>-1</v>
      </c>
      <c r="AI930" s="17">
        <v>-1</v>
      </c>
      <c r="AJ930" s="17">
        <v>-1</v>
      </c>
      <c r="AK930" s="17">
        <v>-1</v>
      </c>
      <c r="AL930" s="17">
        <v>-1</v>
      </c>
      <c r="AM930" s="17">
        <v>-1</v>
      </c>
      <c r="AN930" s="17">
        <v>-1</v>
      </c>
      <c r="AO930" s="17">
        <v>-1</v>
      </c>
      <c r="AP930" s="17">
        <v>-1</v>
      </c>
      <c r="AQ930" s="17">
        <v>-1</v>
      </c>
      <c r="AR930" s="17">
        <v>0.84016790688767251</v>
      </c>
      <c r="AS930" s="17">
        <v>10.082014882652071</v>
      </c>
      <c r="AT930" s="17">
        <v>17.10661934744769</v>
      </c>
      <c r="AU930" s="17">
        <v>-1</v>
      </c>
      <c r="AV930" s="17">
        <v>-1</v>
      </c>
      <c r="AW930" s="17">
        <v>-1</v>
      </c>
      <c r="AX930" s="17">
        <v>-1</v>
      </c>
      <c r="AY930" s="17">
        <v>0.16803358137753449</v>
      </c>
      <c r="AZ930" s="17">
        <v>-1.0924261380701725</v>
      </c>
      <c r="BA930" s="17">
        <v>1.6052466508906857</v>
      </c>
      <c r="BB930" s="17">
        <v>-0.43798084335028409</v>
      </c>
      <c r="BC930" s="17">
        <v>0.61746802283746338</v>
      </c>
      <c r="BD930" s="17">
        <v>-14.808563935846163</v>
      </c>
      <c r="BE930" s="17">
        <v>21.859845987128235</v>
      </c>
      <c r="BF930" s="17">
        <v>-1</v>
      </c>
      <c r="BG930" s="22">
        <v>1060.4664766622318</v>
      </c>
    </row>
    <row r="931" spans="1:59" x14ac:dyDescent="0.25">
      <c r="A931">
        <v>2612</v>
      </c>
      <c r="B931" t="s">
        <v>917</v>
      </c>
      <c r="C931" s="49">
        <v>0</v>
      </c>
      <c r="D931" s="22">
        <v>1569.6507128906251</v>
      </c>
      <c r="E931" s="17">
        <v>109.90865091992706</v>
      </c>
      <c r="F931" s="17">
        <v>78.849235031292295</v>
      </c>
      <c r="G931" s="17">
        <v>0.9198585837456732</v>
      </c>
      <c r="H931" s="17">
        <v>7.7946012069530424</v>
      </c>
      <c r="I931" s="17">
        <v>92.068015435858882</v>
      </c>
      <c r="J931" s="17">
        <v>17.146782351555995</v>
      </c>
      <c r="K931" s="17">
        <v>-1</v>
      </c>
      <c r="L931" s="17">
        <v>-1</v>
      </c>
      <c r="M931" s="17">
        <v>-1</v>
      </c>
      <c r="N931" s="17">
        <v>0.16666666666666666</v>
      </c>
      <c r="O931" s="17">
        <v>-1</v>
      </c>
      <c r="P931" s="17">
        <v>-1</v>
      </c>
      <c r="Q931" s="17">
        <v>5.4682778701892554</v>
      </c>
      <c r="R931" s="17">
        <v>-1</v>
      </c>
      <c r="S931" s="17">
        <v>1.6217059454592102</v>
      </c>
      <c r="T931" s="17">
        <v>0.17048871340048763</v>
      </c>
      <c r="U931" s="17">
        <v>0.93884261775830502</v>
      </c>
      <c r="V931" s="17">
        <v>1.2060980268406349</v>
      </c>
      <c r="W931" s="17">
        <v>3.8328091092060932</v>
      </c>
      <c r="X931" s="17">
        <v>5.082202511484768</v>
      </c>
      <c r="Y931" s="17">
        <v>0</v>
      </c>
      <c r="Z931" s="17">
        <v>56.187511464730726</v>
      </c>
      <c r="AA931" s="17">
        <v>1.831755101251288</v>
      </c>
      <c r="AB931" s="17">
        <v>3.3085444781997704</v>
      </c>
      <c r="AC931" s="17">
        <v>43.503430560643743</v>
      </c>
      <c r="AD931" s="17">
        <v>1.1735532721978812</v>
      </c>
      <c r="AE931" s="17">
        <v>0.11735532721978813</v>
      </c>
      <c r="AF931" s="17">
        <v>86.992593232435752</v>
      </c>
      <c r="AG931" s="17">
        <v>71.983253098597601</v>
      </c>
      <c r="AH931" s="17">
        <v>-1</v>
      </c>
      <c r="AI931" s="17">
        <v>-1</v>
      </c>
      <c r="AJ931" s="17">
        <v>-1</v>
      </c>
      <c r="AK931" s="17">
        <v>-1</v>
      </c>
      <c r="AL931" s="17">
        <v>-1</v>
      </c>
      <c r="AM931" s="17">
        <v>-1</v>
      </c>
      <c r="AN931" s="17">
        <v>-1</v>
      </c>
      <c r="AO931" s="17">
        <v>-1</v>
      </c>
      <c r="AP931" s="17">
        <v>-1</v>
      </c>
      <c r="AQ931" s="17">
        <v>-1</v>
      </c>
      <c r="AR931" s="17">
        <v>0.5867766360989406</v>
      </c>
      <c r="AS931" s="17">
        <v>7.0413196331872872</v>
      </c>
      <c r="AT931" s="17">
        <v>13.153715523143473</v>
      </c>
      <c r="AU931" s="17">
        <v>-1</v>
      </c>
      <c r="AV931" s="17">
        <v>-1</v>
      </c>
      <c r="AW931" s="17">
        <v>-1</v>
      </c>
      <c r="AX931" s="17">
        <v>-1</v>
      </c>
      <c r="AY931" s="17">
        <v>0.11735532721978813</v>
      </c>
      <c r="AZ931" s="17">
        <v>-0.65202073759588997</v>
      </c>
      <c r="BA931" s="17">
        <v>1.164841250416403</v>
      </c>
      <c r="BB931" s="17">
        <v>-0.26567477921394639</v>
      </c>
      <c r="BC931" s="17">
        <v>0.44516195870112574</v>
      </c>
      <c r="BD931" s="17">
        <v>-8.8223057717849613</v>
      </c>
      <c r="BE931" s="17">
        <v>15.873587823067025</v>
      </c>
      <c r="BF931" s="17">
        <v>-1</v>
      </c>
      <c r="BG931" s="22">
        <v>1040.544642225881</v>
      </c>
    </row>
    <row r="932" spans="1:59" x14ac:dyDescent="0.25">
      <c r="A932">
        <v>2613</v>
      </c>
      <c r="B932" t="s">
        <v>918</v>
      </c>
      <c r="C932" s="49">
        <v>0</v>
      </c>
      <c r="D932" s="22">
        <v>1516.72291015625</v>
      </c>
      <c r="E932" s="17">
        <v>59.276365401467039</v>
      </c>
      <c r="F932" s="17">
        <v>-6.050262333594822</v>
      </c>
      <c r="G932" s="17">
        <v>0.30213231362941273</v>
      </c>
      <c r="H932" s="17">
        <v>3.1152494785030491</v>
      </c>
      <c r="I932" s="17">
        <v>46.854861070298085</v>
      </c>
      <c r="J932" s="17">
        <v>4.9652293570444961</v>
      </c>
      <c r="K932" s="17">
        <v>-1</v>
      </c>
      <c r="L932" s="17">
        <v>-1</v>
      </c>
      <c r="M932" s="17">
        <v>-1</v>
      </c>
      <c r="N932" s="17">
        <v>0.16666666666666666</v>
      </c>
      <c r="O932" s="17">
        <v>-1</v>
      </c>
      <c r="P932" s="17">
        <v>-1</v>
      </c>
      <c r="Q932" s="17">
        <v>2.5483231332969987</v>
      </c>
      <c r="R932" s="17">
        <v>-1</v>
      </c>
      <c r="S932" s="17">
        <v>0.13784408170502693</v>
      </c>
      <c r="T932" s="17">
        <v>1.4526567662941524E-2</v>
      </c>
      <c r="U932" s="17">
        <v>3.839474950866606E-2</v>
      </c>
      <c r="V932" s="17">
        <v>-9.2546357101891255E-2</v>
      </c>
      <c r="W932" s="17">
        <v>0.45133062482287994</v>
      </c>
      <c r="X932" s="17">
        <v>5.1768474265284914E-2</v>
      </c>
      <c r="Y932" s="17">
        <v>0</v>
      </c>
      <c r="Z932" s="17">
        <v>26.941455407830173</v>
      </c>
      <c r="AA932" s="17">
        <v>0.20455212356428065</v>
      </c>
      <c r="AB932" s="17">
        <v>0.71242662724305972</v>
      </c>
      <c r="AC932" s="17">
        <v>13.654933411877888</v>
      </c>
      <c r="AD932" s="17">
        <v>4.7993436885832574E-2</v>
      </c>
      <c r="AE932" s="17">
        <v>4.7993436885832574E-3</v>
      </c>
      <c r="AF932" s="17">
        <v>42.550861213048876</v>
      </c>
      <c r="AG932" s="17">
        <v>-5.5234215614042075</v>
      </c>
      <c r="AH932" s="17">
        <v>-1</v>
      </c>
      <c r="AI932" s="17">
        <v>-1</v>
      </c>
      <c r="AJ932" s="17">
        <v>-1</v>
      </c>
      <c r="AK932" s="17">
        <v>-1</v>
      </c>
      <c r="AL932" s="17">
        <v>-1</v>
      </c>
      <c r="AM932" s="17">
        <v>-1</v>
      </c>
      <c r="AN932" s="17">
        <v>-1</v>
      </c>
      <c r="AO932" s="17">
        <v>-1</v>
      </c>
      <c r="AP932" s="17">
        <v>-1</v>
      </c>
      <c r="AQ932" s="17">
        <v>-1</v>
      </c>
      <c r="AR932" s="17">
        <v>2.3996718442916287E-2</v>
      </c>
      <c r="AS932" s="17">
        <v>0.28796062131499528</v>
      </c>
      <c r="AT932" s="17">
        <v>4.3743488077094943</v>
      </c>
      <c r="AU932" s="17">
        <v>-1</v>
      </c>
      <c r="AV932" s="17">
        <v>-1</v>
      </c>
      <c r="AW932" s="17">
        <v>-1</v>
      </c>
      <c r="AX932" s="17">
        <v>-1</v>
      </c>
      <c r="AY932" s="17">
        <v>4.7993436885832574E-3</v>
      </c>
      <c r="AZ932" s="17">
        <v>0.32611601606060991</v>
      </c>
      <c r="BA932" s="17">
        <v>0.18670449675990297</v>
      </c>
      <c r="BB932" s="17">
        <v>0.11701556479215028</v>
      </c>
      <c r="BC932" s="17">
        <v>6.247161469502923E-2</v>
      </c>
      <c r="BD932" s="17">
        <v>4.4731241226685405</v>
      </c>
      <c r="BE932" s="17">
        <v>2.5781579286135097</v>
      </c>
      <c r="BF932" s="17">
        <v>-1</v>
      </c>
      <c r="BG932" s="22">
        <v>148.08755098232521</v>
      </c>
    </row>
    <row r="933" spans="1:59" x14ac:dyDescent="0.25">
      <c r="A933">
        <v>2614</v>
      </c>
      <c r="B933" t="s">
        <v>919</v>
      </c>
      <c r="C933" s="49">
        <v>0</v>
      </c>
      <c r="D933" s="22">
        <v>1629.9775683593753</v>
      </c>
      <c r="E933" s="17">
        <v>144.86303561942364</v>
      </c>
      <c r="F933" s="17">
        <v>137.460250933472</v>
      </c>
      <c r="G933" s="17">
        <v>1.3463106283952595</v>
      </c>
      <c r="H933" s="17">
        <v>11.025027382379424</v>
      </c>
      <c r="I933" s="17">
        <v>123.2812615887575</v>
      </c>
      <c r="J933" s="17">
        <v>25.556410422803495</v>
      </c>
      <c r="K933" s="17">
        <v>-1</v>
      </c>
      <c r="L933" s="17">
        <v>-1</v>
      </c>
      <c r="M933" s="17">
        <v>-1</v>
      </c>
      <c r="N933" s="17">
        <v>0.16666666666666666</v>
      </c>
      <c r="O933" s="17">
        <v>-1</v>
      </c>
      <c r="P933" s="17">
        <v>-1</v>
      </c>
      <c r="Q933" s="17">
        <v>7.4840909059495573</v>
      </c>
      <c r="R933" s="17">
        <v>-1</v>
      </c>
      <c r="S933" s="17">
        <v>2.646101306945813</v>
      </c>
      <c r="T933" s="17">
        <v>0.27815837090946099</v>
      </c>
      <c r="U933" s="17">
        <v>1.5604736752219108</v>
      </c>
      <c r="V933" s="17">
        <v>2.102627087683008</v>
      </c>
      <c r="W933" s="17">
        <v>6.1672385860881489</v>
      </c>
      <c r="X933" s="17">
        <v>8.5550010379961527</v>
      </c>
      <c r="Y933" s="17">
        <v>0</v>
      </c>
      <c r="Z933" s="17">
        <v>76.377749450002639</v>
      </c>
      <c r="AA933" s="17">
        <v>2.9551070946251792</v>
      </c>
      <c r="AB933" s="17">
        <v>5.1007942484473787</v>
      </c>
      <c r="AC933" s="17">
        <v>64.109568351113396</v>
      </c>
      <c r="AD933" s="17">
        <v>1.9505920940273886</v>
      </c>
      <c r="AE933" s="17">
        <v>0.19505920940273885</v>
      </c>
      <c r="AF933" s="17">
        <v>117.67328208167245</v>
      </c>
      <c r="AG933" s="17">
        <v>125.49057742936836</v>
      </c>
      <c r="AH933" s="17">
        <v>-1</v>
      </c>
      <c r="AI933" s="17">
        <v>-1</v>
      </c>
      <c r="AJ933" s="17">
        <v>-1</v>
      </c>
      <c r="AK933" s="17">
        <v>-1</v>
      </c>
      <c r="AL933" s="17">
        <v>-1</v>
      </c>
      <c r="AM933" s="17">
        <v>-1</v>
      </c>
      <c r="AN933" s="17">
        <v>-1</v>
      </c>
      <c r="AO933" s="17">
        <v>-1</v>
      </c>
      <c r="AP933" s="17">
        <v>-1</v>
      </c>
      <c r="AQ933" s="17">
        <v>-1</v>
      </c>
      <c r="AR933" s="17">
        <v>0.97529604701369432</v>
      </c>
      <c r="AS933" s="17">
        <v>11.70355256416433</v>
      </c>
      <c r="AT933" s="17">
        <v>19.214618333413632</v>
      </c>
      <c r="AU933" s="17">
        <v>-1</v>
      </c>
      <c r="AV933" s="17">
        <v>-1</v>
      </c>
      <c r="AW933" s="17">
        <v>-1</v>
      </c>
      <c r="AX933" s="17">
        <v>-1</v>
      </c>
      <c r="AY933" s="17">
        <v>0.19505920940273885</v>
      </c>
      <c r="AZ933" s="17">
        <v>-1.3272849099698714</v>
      </c>
      <c r="BA933" s="17">
        <v>1.8401054227903846</v>
      </c>
      <c r="BB933" s="17">
        <v>-0.52986797863597901</v>
      </c>
      <c r="BC933" s="17">
        <v>0.70935515812315808</v>
      </c>
      <c r="BD933" s="17">
        <v>-18.000907261272889</v>
      </c>
      <c r="BE933" s="17">
        <v>25.052189312554965</v>
      </c>
      <c r="BF933" s="17">
        <v>-1</v>
      </c>
      <c r="BG933" s="22">
        <v>7568.3135320633346</v>
      </c>
    </row>
    <row r="934" spans="1:59" x14ac:dyDescent="0.25">
      <c r="A934">
        <v>2619</v>
      </c>
      <c r="B934" t="s">
        <v>920</v>
      </c>
      <c r="C934" s="49">
        <v>0</v>
      </c>
      <c r="D934" s="22">
        <v>1588.9448925781251</v>
      </c>
      <c r="E934" s="17">
        <v>119.90519466704296</v>
      </c>
      <c r="F934" s="17">
        <v>95.611297632768583</v>
      </c>
      <c r="G934" s="17">
        <v>1.0418188630364145</v>
      </c>
      <c r="H934" s="17">
        <v>8.7184651760116445</v>
      </c>
      <c r="I934" s="17">
        <v>100.99463747024539</v>
      </c>
      <c r="J934" s="17">
        <v>19.551837271959457</v>
      </c>
      <c r="K934" s="17">
        <v>-1</v>
      </c>
      <c r="L934" s="17">
        <v>-1</v>
      </c>
      <c r="M934" s="17">
        <v>-1</v>
      </c>
      <c r="N934" s="17">
        <v>0.16666666666666666</v>
      </c>
      <c r="O934" s="17">
        <v>-1</v>
      </c>
      <c r="P934" s="17">
        <v>-1</v>
      </c>
      <c r="Q934" s="17">
        <v>6.0447767378198627</v>
      </c>
      <c r="R934" s="17">
        <v>-1</v>
      </c>
      <c r="S934" s="17">
        <v>1.9146709950082283</v>
      </c>
      <c r="T934" s="17">
        <v>0.20128097167591197</v>
      </c>
      <c r="U934" s="17">
        <v>1.1166218038010325</v>
      </c>
      <c r="V934" s="17">
        <v>1.4624948152355572</v>
      </c>
      <c r="W934" s="17">
        <v>4.5004285392384142</v>
      </c>
      <c r="X934" s="17">
        <v>6.0753821281092533</v>
      </c>
      <c r="Y934" s="17">
        <v>0</v>
      </c>
      <c r="Z934" s="17">
        <v>61.961682545686969</v>
      </c>
      <c r="AA934" s="17">
        <v>2.1530205860170293</v>
      </c>
      <c r="AB934" s="17">
        <v>3.8211068759666147</v>
      </c>
      <c r="AC934" s="17">
        <v>49.396544104264365</v>
      </c>
      <c r="AD934" s="17">
        <v>1.3957772547512903</v>
      </c>
      <c r="AE934" s="17">
        <v>0.13957772547512906</v>
      </c>
      <c r="AF934" s="17">
        <v>95.766910128864026</v>
      </c>
      <c r="AG934" s="17">
        <v>87.285719815208793</v>
      </c>
      <c r="AH934" s="17">
        <v>-1</v>
      </c>
      <c r="AI934" s="17">
        <v>-1</v>
      </c>
      <c r="AJ934" s="17">
        <v>-1</v>
      </c>
      <c r="AK934" s="17">
        <v>-1</v>
      </c>
      <c r="AL934" s="17">
        <v>-1</v>
      </c>
      <c r="AM934" s="17">
        <v>-1</v>
      </c>
      <c r="AN934" s="17">
        <v>-1</v>
      </c>
      <c r="AO934" s="17">
        <v>-1</v>
      </c>
      <c r="AP934" s="17">
        <v>-1</v>
      </c>
      <c r="AQ934" s="17">
        <v>-1</v>
      </c>
      <c r="AR934" s="17">
        <v>0.69788862737564517</v>
      </c>
      <c r="AS934" s="17">
        <v>8.3746635285077424</v>
      </c>
      <c r="AT934" s="17">
        <v>14.887062587060067</v>
      </c>
      <c r="AU934" s="17">
        <v>-1</v>
      </c>
      <c r="AV934" s="17">
        <v>-1</v>
      </c>
      <c r="AW934" s="17">
        <v>-1</v>
      </c>
      <c r="AX934" s="17">
        <v>-1</v>
      </c>
      <c r="AY934" s="17">
        <v>0.13957772547512906</v>
      </c>
      <c r="AZ934" s="17">
        <v>-0.84513836498452921</v>
      </c>
      <c r="BA934" s="17">
        <v>1.3579588778050422</v>
      </c>
      <c r="BB934" s="17">
        <v>-0.34123093328210558</v>
      </c>
      <c r="BC934" s="17">
        <v>0.52071811276928481</v>
      </c>
      <c r="BD934" s="17">
        <v>-11.447278063982994</v>
      </c>
      <c r="BE934" s="17">
        <v>18.498560115265064</v>
      </c>
      <c r="BF934" s="17">
        <v>-1</v>
      </c>
      <c r="BG934" s="22">
        <v>3483.2552573867633</v>
      </c>
    </row>
    <row r="935" spans="1:59" x14ac:dyDescent="0.25">
      <c r="A935">
        <v>2620</v>
      </c>
      <c r="B935" t="s">
        <v>921</v>
      </c>
      <c r="C935" s="49">
        <v>0</v>
      </c>
      <c r="D935" s="22">
        <v>1539.8484375</v>
      </c>
      <c r="E935" s="17">
        <v>53.631176869803198</v>
      </c>
      <c r="F935" s="17">
        <v>-15.516034300249322</v>
      </c>
      <c r="G935" s="17">
        <v>0.23325963249206999</v>
      </c>
      <c r="H935" s="17">
        <v>2.5935305309466261</v>
      </c>
      <c r="I935" s="17">
        <v>41.813872343613923</v>
      </c>
      <c r="J935" s="17">
        <v>3.6070610942786403</v>
      </c>
      <c r="K935" s="17">
        <v>-1</v>
      </c>
      <c r="L935" s="17">
        <v>-1</v>
      </c>
      <c r="M935" s="17">
        <v>-1</v>
      </c>
      <c r="N935" s="17">
        <v>0.16666666666666666</v>
      </c>
      <c r="O935" s="17">
        <v>-1</v>
      </c>
      <c r="P935" s="17">
        <v>-1</v>
      </c>
      <c r="Q935" s="17">
        <v>2.2227661329583137</v>
      </c>
      <c r="R935" s="17">
        <v>-1</v>
      </c>
      <c r="S935" s="17">
        <v>-2.7597392841572338E-2</v>
      </c>
      <c r="T935" s="17">
        <v>-2.8622526811506351E-3</v>
      </c>
      <c r="U935" s="17">
        <v>-6.1999651556850402E-2</v>
      </c>
      <c r="V935" s="17">
        <v>-0.2373372214263777</v>
      </c>
      <c r="W935" s="17">
        <v>7.4316564236014737E-2</v>
      </c>
      <c r="X935" s="17">
        <v>-0.5090939921515103</v>
      </c>
      <c r="Y935" s="17">
        <v>0</v>
      </c>
      <c r="Z935" s="17">
        <v>23.680699971684213</v>
      </c>
      <c r="AA935" s="17">
        <v>2.3128996121635825E-2</v>
      </c>
      <c r="AB935" s="17">
        <v>0.42297544863242137</v>
      </c>
      <c r="AC935" s="17">
        <v>10.327009497991355</v>
      </c>
      <c r="AD935" s="17">
        <v>-7.7499564446063013E-2</v>
      </c>
      <c r="AE935" s="17">
        <v>-7.7499564446063002E-3</v>
      </c>
      <c r="AF935" s="17">
        <v>37.595881335009366</v>
      </c>
      <c r="AG935" s="17">
        <v>-14.164939249925697</v>
      </c>
      <c r="AH935" s="17">
        <v>-1</v>
      </c>
      <c r="AI935" s="17">
        <v>-1</v>
      </c>
      <c r="AJ935" s="17">
        <v>-1</v>
      </c>
      <c r="AK935" s="17">
        <v>-1</v>
      </c>
      <c r="AL935" s="17">
        <v>-1</v>
      </c>
      <c r="AM935" s="17">
        <v>-1</v>
      </c>
      <c r="AN935" s="17">
        <v>-1</v>
      </c>
      <c r="AO935" s="17">
        <v>-1</v>
      </c>
      <c r="AP935" s="17">
        <v>-1</v>
      </c>
      <c r="AQ935" s="17">
        <v>-1</v>
      </c>
      <c r="AR935" s="17">
        <v>-3.8749782223031506E-2</v>
      </c>
      <c r="AS935" s="17">
        <v>-0.46499738667637813</v>
      </c>
      <c r="AT935" s="17">
        <v>3.3955033973207085</v>
      </c>
      <c r="AU935" s="17">
        <v>-1</v>
      </c>
      <c r="AV935" s="17">
        <v>-1</v>
      </c>
      <c r="AW935" s="17">
        <v>-1</v>
      </c>
      <c r="AX935" s="17">
        <v>-1</v>
      </c>
      <c r="AY935" s="17">
        <v>-7.7499564446063002E-3</v>
      </c>
      <c r="AZ935" s="17">
        <v>0.43517225019263212</v>
      </c>
      <c r="BA935" s="17">
        <v>7.7648262627880743E-2</v>
      </c>
      <c r="BB935" s="17">
        <v>0.15968318524499478</v>
      </c>
      <c r="BC935" s="17">
        <v>1.9803994242184736E-2</v>
      </c>
      <c r="BD935" s="17">
        <v>5.9554828113029927</v>
      </c>
      <c r="BE935" s="17">
        <v>1.0957992399790561</v>
      </c>
      <c r="BF935" s="17">
        <v>-1</v>
      </c>
      <c r="BG935" s="22">
        <v>241.69972504994689</v>
      </c>
    </row>
    <row r="936" spans="1:59" x14ac:dyDescent="0.25">
      <c r="A936">
        <v>2626</v>
      </c>
      <c r="B936" t="s">
        <v>922</v>
      </c>
      <c r="C936" s="49">
        <v>0</v>
      </c>
      <c r="D936" s="22">
        <v>1513.5133496093749</v>
      </c>
      <c r="E936" s="17">
        <v>20.372992567809767</v>
      </c>
      <c r="F936" s="17">
        <v>-71.282885462410789</v>
      </c>
      <c r="G936" s="17">
        <v>-0.17249835234587046</v>
      </c>
      <c r="H936" s="17">
        <v>-0.4801356210958585</v>
      </c>
      <c r="I936" s="17">
        <v>12.115283678955201</v>
      </c>
      <c r="J936" s="17">
        <v>-4.3944804207346406</v>
      </c>
      <c r="K936" s="17">
        <v>-1</v>
      </c>
      <c r="L936" s="17">
        <v>-1</v>
      </c>
      <c r="M936" s="17">
        <v>-1</v>
      </c>
      <c r="N936" s="17">
        <v>0.16666666666666666</v>
      </c>
      <c r="O936" s="17">
        <v>-1</v>
      </c>
      <c r="P936" s="17">
        <v>-1</v>
      </c>
      <c r="Q936" s="17">
        <v>0.30477266695853666</v>
      </c>
      <c r="R936" s="17">
        <v>-1</v>
      </c>
      <c r="S936" s="17">
        <v>-1.0022828299712749</v>
      </c>
      <c r="T936" s="17">
        <v>-0.10530712029793114</v>
      </c>
      <c r="U936" s="17">
        <v>-0.65346537051328846</v>
      </c>
      <c r="V936" s="17">
        <v>-1.0903612123770221</v>
      </c>
      <c r="W936" s="17">
        <v>-2.1468321256812097</v>
      </c>
      <c r="X936" s="17">
        <v>-3.8133711073504579</v>
      </c>
      <c r="Y936" s="17">
        <v>0</v>
      </c>
      <c r="Z936" s="17">
        <v>4.4702157423636848</v>
      </c>
      <c r="AA936" s="17">
        <v>-1.045711092263002</v>
      </c>
      <c r="AB936" s="17">
        <v>-1.2823034079843505</v>
      </c>
      <c r="AC936" s="17">
        <v>-9.2791925358719904</v>
      </c>
      <c r="AD936" s="17">
        <v>-0.81683171314161063</v>
      </c>
      <c r="AE936" s="17">
        <v>-8.1683171314161057E-2</v>
      </c>
      <c r="AF936" s="17">
        <v>8.4040070384858652</v>
      </c>
      <c r="AG936" s="17">
        <v>-65.075761151045882</v>
      </c>
      <c r="AH936" s="17">
        <v>-1</v>
      </c>
      <c r="AI936" s="17">
        <v>-1</v>
      </c>
      <c r="AJ936" s="17">
        <v>-1</v>
      </c>
      <c r="AK936" s="17">
        <v>-1</v>
      </c>
      <c r="AL936" s="17">
        <v>-1</v>
      </c>
      <c r="AM936" s="17">
        <v>-1</v>
      </c>
      <c r="AN936" s="17">
        <v>-1</v>
      </c>
      <c r="AO936" s="17">
        <v>-1</v>
      </c>
      <c r="AP936" s="17">
        <v>-1</v>
      </c>
      <c r="AQ936" s="17">
        <v>-1</v>
      </c>
      <c r="AR936" s="17">
        <v>-0.40841585657080531</v>
      </c>
      <c r="AS936" s="17">
        <v>-4.9009902788496644</v>
      </c>
      <c r="AT936" s="17">
        <v>-2.371287362504563</v>
      </c>
      <c r="AU936" s="17">
        <v>-1</v>
      </c>
      <c r="AV936" s="17">
        <v>-1</v>
      </c>
      <c r="AW936" s="17">
        <v>-1</v>
      </c>
      <c r="AX936" s="17">
        <v>-1</v>
      </c>
      <c r="AY936" s="17">
        <v>-8.1683171314161057E-2</v>
      </c>
      <c r="AZ936" s="17">
        <v>1.0776684775020025</v>
      </c>
      <c r="BA936" s="17">
        <v>-0.5648479646814899</v>
      </c>
      <c r="BB936" s="17">
        <v>0.41105611580148105</v>
      </c>
      <c r="BC936" s="17">
        <v>-0.23156893631430142</v>
      </c>
      <c r="BD936" s="17">
        <v>14.688682454103093</v>
      </c>
      <c r="BE936" s="17">
        <v>-7.6374004028210543</v>
      </c>
      <c r="BF936" s="17">
        <v>-1</v>
      </c>
      <c r="BG936" s="22">
        <v>1473.7415601252901</v>
      </c>
    </row>
    <row r="937" spans="1:59" x14ac:dyDescent="0.25">
      <c r="A937">
        <v>2630</v>
      </c>
      <c r="B937" t="s">
        <v>923</v>
      </c>
      <c r="C937" s="49">
        <v>0</v>
      </c>
      <c r="D937" s="22">
        <v>1604.963095703125</v>
      </c>
      <c r="E937" s="17">
        <v>114.22116242675642</v>
      </c>
      <c r="F937" s="17">
        <v>86.080393087086946</v>
      </c>
      <c r="G937" s="17">
        <v>0.97247227915106649</v>
      </c>
      <c r="H937" s="17">
        <v>8.1931563574228967</v>
      </c>
      <c r="I937" s="17">
        <v>95.918962444570269</v>
      </c>
      <c r="J937" s="17">
        <v>18.184323653947526</v>
      </c>
      <c r="K937" s="17">
        <v>-1</v>
      </c>
      <c r="L937" s="17">
        <v>-1</v>
      </c>
      <c r="M937" s="17">
        <v>-1</v>
      </c>
      <c r="N937" s="17">
        <v>0.16666666666666666</v>
      </c>
      <c r="O937" s="17">
        <v>-1</v>
      </c>
      <c r="P937" s="17">
        <v>-1</v>
      </c>
      <c r="Q937" s="17">
        <v>5.7169796278390805</v>
      </c>
      <c r="R937" s="17">
        <v>-1</v>
      </c>
      <c r="S937" s="17">
        <v>1.7480911421071501</v>
      </c>
      <c r="T937" s="17">
        <v>0.18377250142695839</v>
      </c>
      <c r="U937" s="17">
        <v>1.0155366036877134</v>
      </c>
      <c r="V937" s="17">
        <v>1.3167076663559132</v>
      </c>
      <c r="W937" s="17">
        <v>4.1208203005769004</v>
      </c>
      <c r="X937" s="17">
        <v>5.5106604498874479</v>
      </c>
      <c r="Y937" s="17">
        <v>0</v>
      </c>
      <c r="Z937" s="17">
        <v>58.678490332922991</v>
      </c>
      <c r="AA937" s="17">
        <v>1.9703491128264481</v>
      </c>
      <c r="AB937" s="17">
        <v>3.5296640265411954</v>
      </c>
      <c r="AC937" s="17">
        <v>46.045721237383702</v>
      </c>
      <c r="AD937" s="17">
        <v>1.2694207546096417</v>
      </c>
      <c r="AE937" s="17">
        <v>0.12694207546096417</v>
      </c>
      <c r="AF937" s="17">
        <v>90.777835766019564</v>
      </c>
      <c r="AG937" s="17">
        <v>78.584741119624724</v>
      </c>
      <c r="AH937" s="17">
        <v>-1</v>
      </c>
      <c r="AI937" s="17">
        <v>-1</v>
      </c>
      <c r="AJ937" s="17">
        <v>-1</v>
      </c>
      <c r="AK937" s="17">
        <v>-1</v>
      </c>
      <c r="AL937" s="17">
        <v>-1</v>
      </c>
      <c r="AM937" s="17">
        <v>-1</v>
      </c>
      <c r="AN937" s="17">
        <v>-1</v>
      </c>
      <c r="AO937" s="17">
        <v>-1</v>
      </c>
      <c r="AP937" s="17">
        <v>-1</v>
      </c>
      <c r="AQ937" s="17">
        <v>-1</v>
      </c>
      <c r="AR937" s="17">
        <v>0.63471037730482083</v>
      </c>
      <c r="AS937" s="17">
        <v>7.6165245276578499</v>
      </c>
      <c r="AT937" s="17">
        <v>13.901481885955205</v>
      </c>
      <c r="AU937" s="17">
        <v>-1</v>
      </c>
      <c r="AV937" s="17">
        <v>-1</v>
      </c>
      <c r="AW937" s="17">
        <v>-1</v>
      </c>
      <c r="AX937" s="17">
        <v>-1</v>
      </c>
      <c r="AY937" s="17">
        <v>0.12694207546096417</v>
      </c>
      <c r="AZ937" s="17">
        <v>-0.73533173101052585</v>
      </c>
      <c r="BA937" s="17">
        <v>1.2481522438310391</v>
      </c>
      <c r="BB937" s="17">
        <v>-0.29826972323394496</v>
      </c>
      <c r="BC937" s="17">
        <v>0.47775690272112425</v>
      </c>
      <c r="BD937" s="17">
        <v>-9.9547194841221174</v>
      </c>
      <c r="BE937" s="17">
        <v>17.006001535404181</v>
      </c>
      <c r="BF937" s="17">
        <v>-1</v>
      </c>
      <c r="BG937" s="22">
        <v>1714.8630568718611</v>
      </c>
    </row>
    <row r="938" spans="1:59" x14ac:dyDescent="0.25">
      <c r="A938">
        <v>2634</v>
      </c>
      <c r="B938" t="s">
        <v>924</v>
      </c>
      <c r="C938" s="49">
        <v>0</v>
      </c>
      <c r="D938" s="22">
        <v>1502.7708203125001</v>
      </c>
      <c r="E938" s="17">
        <v>105.97862576512605</v>
      </c>
      <c r="F938" s="17">
        <v>72.259424659166825</v>
      </c>
      <c r="G938" s="17">
        <v>0.8719113154073086</v>
      </c>
      <c r="H938" s="17">
        <v>7.4313948098358278</v>
      </c>
      <c r="I938" s="17">
        <v>88.558617584960558</v>
      </c>
      <c r="J938" s="17">
        <v>16.201262922544299</v>
      </c>
      <c r="K938" s="17">
        <v>-1</v>
      </c>
      <c r="L938" s="17">
        <v>-1</v>
      </c>
      <c r="M938" s="17">
        <v>-1</v>
      </c>
      <c r="N938" s="17">
        <v>0.16666666666666666</v>
      </c>
      <c r="O938" s="17">
        <v>-1</v>
      </c>
      <c r="P938" s="17">
        <v>-1</v>
      </c>
      <c r="Q938" s="17">
        <v>5.2416340311967806</v>
      </c>
      <c r="R938" s="17">
        <v>-1</v>
      </c>
      <c r="S938" s="17">
        <v>1.5065301363664592</v>
      </c>
      <c r="T938" s="17">
        <v>0.15838309443288595</v>
      </c>
      <c r="U938" s="17">
        <v>0.86895079406178621</v>
      </c>
      <c r="V938" s="17">
        <v>1.1052986052112401</v>
      </c>
      <c r="W938" s="17">
        <v>3.5703422786459909</v>
      </c>
      <c r="X938" s="17">
        <v>4.6917454720009042</v>
      </c>
      <c r="Y938" s="17">
        <v>0</v>
      </c>
      <c r="Z938" s="17">
        <v>53.917463118988287</v>
      </c>
      <c r="AA938" s="17">
        <v>1.7054533045064921</v>
      </c>
      <c r="AB938" s="17">
        <v>3.1070365202908206</v>
      </c>
      <c r="AC938" s="17">
        <v>41.186621366144962</v>
      </c>
      <c r="AD938" s="17">
        <v>1.0861884925772329</v>
      </c>
      <c r="AE938" s="17">
        <v>0.10861884925772328</v>
      </c>
      <c r="AF938" s="17">
        <v>83.543072378880041</v>
      </c>
      <c r="AG938" s="17">
        <v>65.96726590861131</v>
      </c>
      <c r="AH938" s="17">
        <v>-1</v>
      </c>
      <c r="AI938" s="17">
        <v>-1</v>
      </c>
      <c r="AJ938" s="17">
        <v>-1</v>
      </c>
      <c r="AK938" s="17">
        <v>-1</v>
      </c>
      <c r="AL938" s="17">
        <v>-1</v>
      </c>
      <c r="AM938" s="17">
        <v>-1</v>
      </c>
      <c r="AN938" s="17">
        <v>-1</v>
      </c>
      <c r="AO938" s="17">
        <v>-1</v>
      </c>
      <c r="AP938" s="17">
        <v>-1</v>
      </c>
      <c r="AQ938" s="17">
        <v>-1</v>
      </c>
      <c r="AR938" s="17">
        <v>0.54309424628861647</v>
      </c>
      <c r="AS938" s="17">
        <v>6.5171309554633972</v>
      </c>
      <c r="AT938" s="17">
        <v>12.472270242102416</v>
      </c>
      <c r="AU938" s="17">
        <v>-1</v>
      </c>
      <c r="AV938" s="17">
        <v>-1</v>
      </c>
      <c r="AW938" s="17">
        <v>-1</v>
      </c>
      <c r="AX938" s="17">
        <v>-1</v>
      </c>
      <c r="AY938" s="17">
        <v>0.10861884925772328</v>
      </c>
      <c r="AZ938" s="17">
        <v>-0.57609878370139489</v>
      </c>
      <c r="BA938" s="17">
        <v>1.0889192965219081</v>
      </c>
      <c r="BB938" s="17">
        <v>-0.23597075414292595</v>
      </c>
      <c r="BC938" s="17">
        <v>0.4154579336301053</v>
      </c>
      <c r="BD938" s="17">
        <v>-7.7903283804020464</v>
      </c>
      <c r="BE938" s="17">
        <v>14.84161043168411</v>
      </c>
      <c r="BF938" s="17">
        <v>-1</v>
      </c>
      <c r="BG938" s="22">
        <v>157.53197458832494</v>
      </c>
    </row>
    <row r="939" spans="1:59" x14ac:dyDescent="0.25">
      <c r="A939">
        <v>2635</v>
      </c>
      <c r="B939" t="s">
        <v>925</v>
      </c>
      <c r="C939" s="49">
        <v>0</v>
      </c>
      <c r="D939" s="22">
        <v>1505.6456933593752</v>
      </c>
      <c r="E939" s="17">
        <v>89.532103908690559</v>
      </c>
      <c r="F939" s="17">
        <v>44.682130355457637</v>
      </c>
      <c r="G939" s="17">
        <v>0.67125972524637412</v>
      </c>
      <c r="H939" s="17">
        <v>5.9114345771924972</v>
      </c>
      <c r="I939" s="17">
        <v>73.872353201329702</v>
      </c>
      <c r="J939" s="17">
        <v>12.244416504925697</v>
      </c>
      <c r="K939" s="17">
        <v>-1</v>
      </c>
      <c r="L939" s="17">
        <v>-1</v>
      </c>
      <c r="M939" s="17">
        <v>-1</v>
      </c>
      <c r="N939" s="17">
        <v>0.16666666666666666</v>
      </c>
      <c r="O939" s="17">
        <v>-1</v>
      </c>
      <c r="P939" s="17">
        <v>-1</v>
      </c>
      <c r="Q939" s="17">
        <v>4.2931660940227392</v>
      </c>
      <c r="R939" s="17">
        <v>-1</v>
      </c>
      <c r="S939" s="17">
        <v>1.0245379386161382</v>
      </c>
      <c r="T939" s="17">
        <v>0.10772303015998352</v>
      </c>
      <c r="U939" s="17">
        <v>0.57646477661054663</v>
      </c>
      <c r="V939" s="17">
        <v>0.68346927190056028</v>
      </c>
      <c r="W939" s="17">
        <v>2.4719608954828947</v>
      </c>
      <c r="X939" s="17">
        <v>3.0577456931379947</v>
      </c>
      <c r="Y939" s="17">
        <v>0</v>
      </c>
      <c r="Z939" s="17">
        <v>44.417676663980515</v>
      </c>
      <c r="AA939" s="17">
        <v>1.1769006416481425</v>
      </c>
      <c r="AB939" s="17">
        <v>2.2637581942102218</v>
      </c>
      <c r="AC939" s="17">
        <v>31.49114829570749</v>
      </c>
      <c r="AD939" s="17">
        <v>0.72058097076318339</v>
      </c>
      <c r="AE939" s="17">
        <v>7.2058097076318328E-2</v>
      </c>
      <c r="AF939" s="17">
        <v>69.107383578535192</v>
      </c>
      <c r="AG939" s="17">
        <v>40.791329136991415</v>
      </c>
      <c r="AH939" s="17">
        <v>-1</v>
      </c>
      <c r="AI939" s="17">
        <v>-1</v>
      </c>
      <c r="AJ939" s="17">
        <v>-1</v>
      </c>
      <c r="AK939" s="17">
        <v>-1</v>
      </c>
      <c r="AL939" s="17">
        <v>-1</v>
      </c>
      <c r="AM939" s="17">
        <v>-1</v>
      </c>
      <c r="AN939" s="17">
        <v>-1</v>
      </c>
      <c r="AO939" s="17">
        <v>-1</v>
      </c>
      <c r="AP939" s="17">
        <v>-1</v>
      </c>
      <c r="AQ939" s="17">
        <v>-1</v>
      </c>
      <c r="AR939" s="17">
        <v>0.3602904853815917</v>
      </c>
      <c r="AS939" s="17">
        <v>4.3234858245790999</v>
      </c>
      <c r="AT939" s="17">
        <v>9.6205315719528315</v>
      </c>
      <c r="AU939" s="17">
        <v>-1</v>
      </c>
      <c r="AV939" s="17">
        <v>-1</v>
      </c>
      <c r="AW939" s="17">
        <v>-1</v>
      </c>
      <c r="AX939" s="17">
        <v>-1</v>
      </c>
      <c r="AY939" s="17">
        <v>7.2058097076318328E-2</v>
      </c>
      <c r="AZ939" s="17">
        <v>-0.25837764326957796</v>
      </c>
      <c r="BA939" s="17">
        <v>0.7711981560900909</v>
      </c>
      <c r="BB939" s="17">
        <v>-0.11166419672614906</v>
      </c>
      <c r="BC939" s="17">
        <v>0.29115137621332848</v>
      </c>
      <c r="BD939" s="17">
        <v>-3.4716693250032344</v>
      </c>
      <c r="BE939" s="17">
        <v>10.522951376285292</v>
      </c>
      <c r="BF939" s="17">
        <v>-1</v>
      </c>
      <c r="BG939" s="22">
        <v>957.49675942593444</v>
      </c>
    </row>
    <row r="940" spans="1:59" x14ac:dyDescent="0.25">
      <c r="A940">
        <v>2637</v>
      </c>
      <c r="B940" t="s">
        <v>926</v>
      </c>
      <c r="C940" s="49">
        <v>0</v>
      </c>
      <c r="D940" s="22">
        <v>1620.9403320312499</v>
      </c>
      <c r="E940" s="17">
        <v>93.365409596087119</v>
      </c>
      <c r="F940" s="17">
        <v>51.109762898082572</v>
      </c>
      <c r="G940" s="17">
        <v>0.71802699242074652</v>
      </c>
      <c r="H940" s="17">
        <v>6.2657023217812036</v>
      </c>
      <c r="I940" s="17">
        <v>77.295383388490691</v>
      </c>
      <c r="J940" s="17">
        <v>13.166666328275245</v>
      </c>
      <c r="K940" s="17">
        <v>-1</v>
      </c>
      <c r="L940" s="17">
        <v>-1</v>
      </c>
      <c r="M940" s="17">
        <v>-1</v>
      </c>
      <c r="N940" s="17">
        <v>0.16666666666666666</v>
      </c>
      <c r="O940" s="17">
        <v>-1</v>
      </c>
      <c r="P940" s="17">
        <v>-1</v>
      </c>
      <c r="Q940" s="17">
        <v>4.5142321388448465</v>
      </c>
      <c r="R940" s="17">
        <v>-1</v>
      </c>
      <c r="S940" s="17">
        <v>1.1368792256703428</v>
      </c>
      <c r="T940" s="17">
        <v>0.11953072507544091</v>
      </c>
      <c r="U940" s="17">
        <v>0.6446365349900296</v>
      </c>
      <c r="V940" s="17">
        <v>0.78178798005086736</v>
      </c>
      <c r="W940" s="17">
        <v>2.7279683139366675</v>
      </c>
      <c r="X940" s="17">
        <v>3.4385934310485462</v>
      </c>
      <c r="Y940" s="17">
        <v>0</v>
      </c>
      <c r="Z940" s="17">
        <v>46.631858225584352</v>
      </c>
      <c r="AA940" s="17">
        <v>1.300094101414877</v>
      </c>
      <c r="AB940" s="17">
        <v>2.4603069618852622</v>
      </c>
      <c r="AC940" s="17">
        <v>33.750939903157018</v>
      </c>
      <c r="AD940" s="17">
        <v>0.80579566873753694</v>
      </c>
      <c r="AE940" s="17">
        <v>8.05795668737537E-2</v>
      </c>
      <c r="AF940" s="17">
        <v>72.472010364848416</v>
      </c>
      <c r="AG940" s="17">
        <v>46.659260512063504</v>
      </c>
      <c r="AH940" s="17">
        <v>-1</v>
      </c>
      <c r="AI940" s="17">
        <v>-1</v>
      </c>
      <c r="AJ940" s="17">
        <v>-1</v>
      </c>
      <c r="AK940" s="17">
        <v>-1</v>
      </c>
      <c r="AL940" s="17">
        <v>-1</v>
      </c>
      <c r="AM940" s="17">
        <v>-1</v>
      </c>
      <c r="AN940" s="17">
        <v>-1</v>
      </c>
      <c r="AO940" s="17">
        <v>-1</v>
      </c>
      <c r="AP940" s="17">
        <v>-1</v>
      </c>
      <c r="AQ940" s="17">
        <v>-1</v>
      </c>
      <c r="AR940" s="17">
        <v>0.40289783436876847</v>
      </c>
      <c r="AS940" s="17">
        <v>4.8347740124252221</v>
      </c>
      <c r="AT940" s="17">
        <v>10.28520621615279</v>
      </c>
      <c r="AU940" s="17">
        <v>-1</v>
      </c>
      <c r="AV940" s="17">
        <v>-1</v>
      </c>
      <c r="AW940" s="17">
        <v>-1</v>
      </c>
      <c r="AX940" s="17">
        <v>-1</v>
      </c>
      <c r="AY940" s="17">
        <v>8.05795668737537E-2</v>
      </c>
      <c r="AZ940" s="17">
        <v>-0.33243112796712421</v>
      </c>
      <c r="BA940" s="17">
        <v>0.84525164078763715</v>
      </c>
      <c r="BB940" s="17">
        <v>-0.14063719403742936</v>
      </c>
      <c r="BC940" s="17">
        <v>0.32012437352460871</v>
      </c>
      <c r="BD940" s="17">
        <v>-4.4782493462074786</v>
      </c>
      <c r="BE940" s="17">
        <v>11.529531397489539</v>
      </c>
      <c r="BF940" s="17">
        <v>-1</v>
      </c>
      <c r="BG940" s="22">
        <v>675.50284955328493</v>
      </c>
    </row>
    <row r="941" spans="1:59" x14ac:dyDescent="0.25">
      <c r="A941">
        <v>2638</v>
      </c>
      <c r="B941" t="s">
        <v>927</v>
      </c>
      <c r="C941" s="49">
        <v>0</v>
      </c>
      <c r="D941" s="22">
        <v>1548.9778906249999</v>
      </c>
      <c r="E941" s="17">
        <v>143.47437455000863</v>
      </c>
      <c r="F941" s="17">
        <v>135.13176377164842</v>
      </c>
      <c r="G941" s="17">
        <v>1.3293686236233708</v>
      </c>
      <c r="H941" s="17">
        <v>10.896689632881051</v>
      </c>
      <c r="I941" s="17">
        <v>122.04122775165146</v>
      </c>
      <c r="J941" s="17">
        <v>25.222314336970548</v>
      </c>
      <c r="K941" s="17">
        <v>-1</v>
      </c>
      <c r="L941" s="17">
        <v>-1</v>
      </c>
      <c r="M941" s="17">
        <v>-1</v>
      </c>
      <c r="N941" s="17">
        <v>0.16666666666666666</v>
      </c>
      <c r="O941" s="17">
        <v>-1</v>
      </c>
      <c r="P941" s="17">
        <v>-1</v>
      </c>
      <c r="Q941" s="17">
        <v>7.4040070735478416</v>
      </c>
      <c r="R941" s="17">
        <v>-1</v>
      </c>
      <c r="S941" s="17">
        <v>2.6054043251389434</v>
      </c>
      <c r="T941" s="17">
        <v>0.27388089147375205</v>
      </c>
      <c r="U941" s="17">
        <v>1.5357776361853142</v>
      </c>
      <c r="V941" s="17">
        <v>2.0670099536640842</v>
      </c>
      <c r="W941" s="17">
        <v>6.0744968210217589</v>
      </c>
      <c r="X941" s="17">
        <v>8.4170343663711886</v>
      </c>
      <c r="Y941" s="17">
        <v>0</v>
      </c>
      <c r="Z941" s="17">
        <v>75.575635560331605</v>
      </c>
      <c r="AA941" s="17">
        <v>2.910478782787937</v>
      </c>
      <c r="AB941" s="17">
        <v>5.0295920944398826</v>
      </c>
      <c r="AC941" s="17">
        <v>63.290931674008959</v>
      </c>
      <c r="AD941" s="17">
        <v>1.9197220452316426</v>
      </c>
      <c r="AE941" s="17">
        <v>0.19197220452316427</v>
      </c>
      <c r="AF941" s="17">
        <v>116.45440557865155</v>
      </c>
      <c r="AG941" s="17">
        <v>123.36484874424083</v>
      </c>
      <c r="AH941" s="17">
        <v>-1</v>
      </c>
      <c r="AI941" s="17">
        <v>-1</v>
      </c>
      <c r="AJ941" s="17">
        <v>-1</v>
      </c>
      <c r="AK941" s="17">
        <v>-1</v>
      </c>
      <c r="AL941" s="17">
        <v>-1</v>
      </c>
      <c r="AM941" s="17">
        <v>-1</v>
      </c>
      <c r="AN941" s="17">
        <v>-1</v>
      </c>
      <c r="AO941" s="17">
        <v>-1</v>
      </c>
      <c r="AP941" s="17">
        <v>-1</v>
      </c>
      <c r="AQ941" s="17">
        <v>-1</v>
      </c>
      <c r="AR941" s="17">
        <v>0.95986102261582129</v>
      </c>
      <c r="AS941" s="17">
        <v>11.518332271389855</v>
      </c>
      <c r="AT941" s="17">
        <v>18.973831952806812</v>
      </c>
      <c r="AU941" s="17">
        <v>-1</v>
      </c>
      <c r="AV941" s="17">
        <v>-1</v>
      </c>
      <c r="AW941" s="17">
        <v>-1</v>
      </c>
      <c r="AX941" s="17">
        <v>-1</v>
      </c>
      <c r="AY941" s="17">
        <v>0.19197220452316427</v>
      </c>
      <c r="AZ941" s="17">
        <v>-1.3004581448642052</v>
      </c>
      <c r="BA941" s="17">
        <v>1.8132786576847186</v>
      </c>
      <c r="BB941" s="17">
        <v>-0.51937216204542536</v>
      </c>
      <c r="BC941" s="17">
        <v>0.69885934153260465</v>
      </c>
      <c r="BD941" s="17">
        <v>-17.636261547446036</v>
      </c>
      <c r="BE941" s="17">
        <v>24.687543598728112</v>
      </c>
      <c r="BF941" s="17">
        <v>-1</v>
      </c>
      <c r="BG941" s="22">
        <v>2709.1968608470547</v>
      </c>
    </row>
    <row r="942" spans="1:59" x14ac:dyDescent="0.25">
      <c r="A942">
        <v>2640</v>
      </c>
      <c r="B942" t="s">
        <v>928</v>
      </c>
      <c r="C942" s="49">
        <v>0</v>
      </c>
      <c r="D942" s="22">
        <v>1545.40353515625</v>
      </c>
      <c r="E942" s="17">
        <v>124.32173058809531</v>
      </c>
      <c r="F942" s="17">
        <v>103.0168823491568</v>
      </c>
      <c r="G942" s="17">
        <v>1.0957016817440841</v>
      </c>
      <c r="H942" s="17">
        <v>9.1266340900616125</v>
      </c>
      <c r="I942" s="17">
        <v>104.93847524716699</v>
      </c>
      <c r="J942" s="17">
        <v>20.614405667274095</v>
      </c>
      <c r="K942" s="17">
        <v>-1</v>
      </c>
      <c r="L942" s="17">
        <v>-1</v>
      </c>
      <c r="M942" s="17">
        <v>-1</v>
      </c>
      <c r="N942" s="17">
        <v>0.16666666666666666</v>
      </c>
      <c r="O942" s="17">
        <v>-1</v>
      </c>
      <c r="P942" s="17">
        <v>-1</v>
      </c>
      <c r="Q942" s="17">
        <v>6.2994775646002346</v>
      </c>
      <c r="R942" s="17">
        <v>-1</v>
      </c>
      <c r="S942" s="17">
        <v>2.0441047970980168</v>
      </c>
      <c r="T942" s="17">
        <v>0.21488518511247784</v>
      </c>
      <c r="U942" s="17">
        <v>1.1951657666981768</v>
      </c>
      <c r="V942" s="17">
        <v>1.575772529477075</v>
      </c>
      <c r="W942" s="17">
        <v>4.7953870037758124</v>
      </c>
      <c r="X942" s="17">
        <v>6.5141751313554543</v>
      </c>
      <c r="Y942" s="17">
        <v>0</v>
      </c>
      <c r="Z942" s="17">
        <v>64.51274765763651</v>
      </c>
      <c r="AA942" s="17">
        <v>2.2949576984386644</v>
      </c>
      <c r="AB942" s="17">
        <v>4.0475601681028186</v>
      </c>
      <c r="AC942" s="17">
        <v>52.00015874454936</v>
      </c>
      <c r="AD942" s="17">
        <v>1.4939572083727208</v>
      </c>
      <c r="AE942" s="17">
        <v>0.14939572083727209</v>
      </c>
      <c r="AF942" s="17">
        <v>99.64345853760301</v>
      </c>
      <c r="AG942" s="17">
        <v>94.04644588656916</v>
      </c>
      <c r="AH942" s="17">
        <v>-1</v>
      </c>
      <c r="AI942" s="17">
        <v>-1</v>
      </c>
      <c r="AJ942" s="17">
        <v>-1</v>
      </c>
      <c r="AK942" s="17">
        <v>-1</v>
      </c>
      <c r="AL942" s="17">
        <v>-1</v>
      </c>
      <c r="AM942" s="17">
        <v>-1</v>
      </c>
      <c r="AN942" s="17">
        <v>-1</v>
      </c>
      <c r="AO942" s="17">
        <v>-1</v>
      </c>
      <c r="AP942" s="17">
        <v>-1</v>
      </c>
      <c r="AQ942" s="17">
        <v>-1</v>
      </c>
      <c r="AR942" s="17">
        <v>0.74697860418636042</v>
      </c>
      <c r="AS942" s="17">
        <v>8.9637432502363232</v>
      </c>
      <c r="AT942" s="17">
        <v>15.652866225307221</v>
      </c>
      <c r="AU942" s="17">
        <v>-1</v>
      </c>
      <c r="AV942" s="17">
        <v>-1</v>
      </c>
      <c r="AW942" s="17">
        <v>-1</v>
      </c>
      <c r="AX942" s="17">
        <v>-1</v>
      </c>
      <c r="AY942" s="17">
        <v>0.14939572083727209</v>
      </c>
      <c r="AZ942" s="17">
        <v>-0.93045894777059424</v>
      </c>
      <c r="BA942" s="17">
        <v>1.4432794605911072</v>
      </c>
      <c r="BB942" s="17">
        <v>-0.37461211751339185</v>
      </c>
      <c r="BC942" s="17">
        <v>0.55409929700057114</v>
      </c>
      <c r="BD942" s="17">
        <v>-12.607007337773695</v>
      </c>
      <c r="BE942" s="17">
        <v>19.658289389055764</v>
      </c>
      <c r="BF942" s="17">
        <v>-1</v>
      </c>
      <c r="BG942" s="22">
        <v>2463.2063344862404</v>
      </c>
    </row>
    <row r="943" spans="1:59" x14ac:dyDescent="0.25">
      <c r="A943">
        <v>2641</v>
      </c>
      <c r="B943" t="s">
        <v>929</v>
      </c>
      <c r="C943" s="49">
        <v>0</v>
      </c>
      <c r="D943" s="22">
        <v>1533.34599609375</v>
      </c>
      <c r="E943" s="17">
        <v>122.86384043464744</v>
      </c>
      <c r="F943" s="17">
        <v>100.57231284229906</v>
      </c>
      <c r="G943" s="17">
        <v>1.0779150652106426</v>
      </c>
      <c r="H943" s="17">
        <v>8.9918983036049802</v>
      </c>
      <c r="I943" s="17">
        <v>103.63662185696526</v>
      </c>
      <c r="J943" s="17">
        <v>20.263653849880296</v>
      </c>
      <c r="K943" s="17">
        <v>-1</v>
      </c>
      <c r="L943" s="17">
        <v>-1</v>
      </c>
      <c r="M943" s="17">
        <v>-1</v>
      </c>
      <c r="N943" s="17">
        <v>0.16666666666666666</v>
      </c>
      <c r="O943" s="17">
        <v>-1</v>
      </c>
      <c r="P943" s="17">
        <v>-1</v>
      </c>
      <c r="Q943" s="17">
        <v>6.2154013034589779</v>
      </c>
      <c r="R943" s="17">
        <v>-1</v>
      </c>
      <c r="S943" s="17">
        <v>2.0013789438584806</v>
      </c>
      <c r="T943" s="17">
        <v>0.21039445999009576</v>
      </c>
      <c r="U943" s="17">
        <v>1.1692385531155376</v>
      </c>
      <c r="V943" s="17">
        <v>1.5383797702762305</v>
      </c>
      <c r="W943" s="17">
        <v>4.6980217725602325</v>
      </c>
      <c r="X943" s="17">
        <v>6.3693303909820917</v>
      </c>
      <c r="Y943" s="17">
        <v>0</v>
      </c>
      <c r="Z943" s="17">
        <v>63.67064588964513</v>
      </c>
      <c r="AA943" s="17">
        <v>2.2481045261092025</v>
      </c>
      <c r="AB943" s="17">
        <v>3.9728083647160233</v>
      </c>
      <c r="AC943" s="17">
        <v>51.140710476654419</v>
      </c>
      <c r="AD943" s="17">
        <v>1.4615481913944219</v>
      </c>
      <c r="AE943" s="17">
        <v>0.1461548191394422</v>
      </c>
      <c r="AF943" s="17">
        <v>98.363817240557239</v>
      </c>
      <c r="AG943" s="17">
        <v>91.81474299865377</v>
      </c>
      <c r="AH943" s="17">
        <v>-1</v>
      </c>
      <c r="AI943" s="17">
        <v>-1</v>
      </c>
      <c r="AJ943" s="17">
        <v>-1</v>
      </c>
      <c r="AK943" s="17">
        <v>-1</v>
      </c>
      <c r="AL943" s="17">
        <v>-1</v>
      </c>
      <c r="AM943" s="17">
        <v>-1</v>
      </c>
      <c r="AN943" s="17">
        <v>-1</v>
      </c>
      <c r="AO943" s="17">
        <v>-1</v>
      </c>
      <c r="AP943" s="17">
        <v>-1</v>
      </c>
      <c r="AQ943" s="17">
        <v>-1</v>
      </c>
      <c r="AR943" s="17">
        <v>0.73077409569721097</v>
      </c>
      <c r="AS943" s="17">
        <v>8.7692891483665321</v>
      </c>
      <c r="AT943" s="17">
        <v>15.40007589287649</v>
      </c>
      <c r="AU943" s="17">
        <v>-1</v>
      </c>
      <c r="AV943" s="17">
        <v>-1</v>
      </c>
      <c r="AW943" s="17">
        <v>-1</v>
      </c>
      <c r="AX943" s="17">
        <v>-1</v>
      </c>
      <c r="AY943" s="17">
        <v>0.1461548191394422</v>
      </c>
      <c r="AZ943" s="17">
        <v>-0.90229478478092706</v>
      </c>
      <c r="BA943" s="17">
        <v>1.4151152976014403</v>
      </c>
      <c r="BB943" s="17">
        <v>-0.36359305174077028</v>
      </c>
      <c r="BC943" s="17">
        <v>0.54308023122794957</v>
      </c>
      <c r="BD943" s="17">
        <v>-12.224182898179452</v>
      </c>
      <c r="BE943" s="17">
        <v>19.275464949461522</v>
      </c>
      <c r="BF943" s="17">
        <v>-1</v>
      </c>
      <c r="BG943" s="22">
        <v>826.11581247444735</v>
      </c>
    </row>
    <row r="944" spans="1:59" x14ac:dyDescent="0.25">
      <c r="A944">
        <v>2642</v>
      </c>
      <c r="B944" t="s">
        <v>930</v>
      </c>
      <c r="C944" s="49">
        <v>0</v>
      </c>
      <c r="D944" s="22">
        <v>1599.3091015625</v>
      </c>
      <c r="E944" s="17">
        <v>118.43489172618555</v>
      </c>
      <c r="F944" s="17">
        <v>93.145914540247546</v>
      </c>
      <c r="G944" s="17">
        <v>1.0238808074598857</v>
      </c>
      <c r="H944" s="17">
        <v>8.5825822203600026</v>
      </c>
      <c r="I944" s="17">
        <v>99.681699822884269</v>
      </c>
      <c r="J944" s="17">
        <v>19.198099078855165</v>
      </c>
      <c r="K944" s="17">
        <v>-1</v>
      </c>
      <c r="L944" s="17">
        <v>-1</v>
      </c>
      <c r="M944" s="17">
        <v>-1</v>
      </c>
      <c r="N944" s="17">
        <v>0.16666666666666666</v>
      </c>
      <c r="O944" s="17">
        <v>-1</v>
      </c>
      <c r="P944" s="17">
        <v>-1</v>
      </c>
      <c r="Q944" s="17">
        <v>5.9599846334765196</v>
      </c>
      <c r="R944" s="17">
        <v>-1</v>
      </c>
      <c r="S944" s="17">
        <v>1.8715813647503075</v>
      </c>
      <c r="T944" s="17">
        <v>0.19675201156296707</v>
      </c>
      <c r="U944" s="17">
        <v>1.0904738403974541</v>
      </c>
      <c r="V944" s="17">
        <v>1.4247836861153342</v>
      </c>
      <c r="W944" s="17">
        <v>4.4022343196979588</v>
      </c>
      <c r="X944" s="17">
        <v>5.9293041487532472</v>
      </c>
      <c r="Y944" s="17">
        <v>0</v>
      </c>
      <c r="Z944" s="17">
        <v>61.112410943810261</v>
      </c>
      <c r="AA944" s="17">
        <v>2.1057684957950134</v>
      </c>
      <c r="AB944" s="17">
        <v>3.7457186197978825</v>
      </c>
      <c r="AC944" s="17">
        <v>48.529778310687774</v>
      </c>
      <c r="AD944" s="17">
        <v>1.3630923004968176</v>
      </c>
      <c r="AE944" s="17">
        <v>0.13630923004968176</v>
      </c>
      <c r="AF944" s="17">
        <v>94.476373693152908</v>
      </c>
      <c r="AG944" s="17">
        <v>85.035015733380803</v>
      </c>
      <c r="AH944" s="17">
        <v>-1</v>
      </c>
      <c r="AI944" s="17">
        <v>-1</v>
      </c>
      <c r="AJ944" s="17">
        <v>-1</v>
      </c>
      <c r="AK944" s="17">
        <v>-1</v>
      </c>
      <c r="AL944" s="17">
        <v>-1</v>
      </c>
      <c r="AM944" s="17">
        <v>-1</v>
      </c>
      <c r="AN944" s="17">
        <v>-1</v>
      </c>
      <c r="AO944" s="17">
        <v>-1</v>
      </c>
      <c r="AP944" s="17">
        <v>-1</v>
      </c>
      <c r="AQ944" s="17">
        <v>-1</v>
      </c>
      <c r="AR944" s="17">
        <v>0.68154615024840881</v>
      </c>
      <c r="AS944" s="17">
        <v>8.178553802980904</v>
      </c>
      <c r="AT944" s="17">
        <v>14.632119943875177</v>
      </c>
      <c r="AU944" s="17">
        <v>-1</v>
      </c>
      <c r="AV944" s="17">
        <v>-1</v>
      </c>
      <c r="AW944" s="17">
        <v>-1</v>
      </c>
      <c r="AX944" s="17">
        <v>-1</v>
      </c>
      <c r="AY944" s="17">
        <v>0.13630923004968176</v>
      </c>
      <c r="AZ944" s="17">
        <v>-0.81673440631002836</v>
      </c>
      <c r="BA944" s="17">
        <v>1.3295549191305414</v>
      </c>
      <c r="BB944" s="17">
        <v>-0.33011804883558471</v>
      </c>
      <c r="BC944" s="17">
        <v>0.509605228322764</v>
      </c>
      <c r="BD944" s="17">
        <v>-11.061194175538905</v>
      </c>
      <c r="BE944" s="17">
        <v>18.112476226820974</v>
      </c>
      <c r="BF944" s="17">
        <v>-1</v>
      </c>
      <c r="BG944" s="22">
        <v>4655.2393174838535</v>
      </c>
    </row>
    <row r="945" spans="1:59" x14ac:dyDescent="0.25">
      <c r="A945">
        <v>2643</v>
      </c>
      <c r="B945" t="s">
        <v>931</v>
      </c>
      <c r="C945" s="49">
        <v>0</v>
      </c>
      <c r="D945" s="22">
        <v>1462.0777832031251</v>
      </c>
      <c r="E945" s="17">
        <v>48.746271986225075</v>
      </c>
      <c r="F945" s="17">
        <v>-23.706973442031895</v>
      </c>
      <c r="G945" s="17">
        <v>0.1736625978587972</v>
      </c>
      <c r="H945" s="17">
        <v>2.1420757353310655</v>
      </c>
      <c r="I945" s="17">
        <v>37.451794742321852</v>
      </c>
      <c r="J945" s="17">
        <v>2.4318084446474137</v>
      </c>
      <c r="K945" s="17">
        <v>-1</v>
      </c>
      <c r="L945" s="17">
        <v>-1</v>
      </c>
      <c r="M945" s="17">
        <v>-1</v>
      </c>
      <c r="N945" s="17">
        <v>0.16666666666666666</v>
      </c>
      <c r="O945" s="17">
        <v>-1</v>
      </c>
      <c r="P945" s="17">
        <v>-1</v>
      </c>
      <c r="Q945" s="17">
        <v>1.941054552925616</v>
      </c>
      <c r="R945" s="17">
        <v>-1</v>
      </c>
      <c r="S945" s="17">
        <v>-0.17075751272526604</v>
      </c>
      <c r="T945" s="17">
        <v>-1.7909178561849721E-2</v>
      </c>
      <c r="U945" s="17">
        <v>-0.14887311863383007</v>
      </c>
      <c r="V945" s="17">
        <v>-0.36262791743573086</v>
      </c>
      <c r="W945" s="17">
        <v>-0.25192193345249136</v>
      </c>
      <c r="X945" s="17">
        <v>-0.99442052922777813</v>
      </c>
      <c r="Y945" s="17">
        <v>0</v>
      </c>
      <c r="Z945" s="17">
        <v>20.859097103181149</v>
      </c>
      <c r="AA945" s="17">
        <v>-0.13386039692834012</v>
      </c>
      <c r="AB945" s="17">
        <v>0.17250702441208632</v>
      </c>
      <c r="AC945" s="17">
        <v>7.447284279260824</v>
      </c>
      <c r="AD945" s="17">
        <v>-0.18609139829228763</v>
      </c>
      <c r="AE945" s="17">
        <v>-1.8609139829228759E-2</v>
      </c>
      <c r="AF945" s="17">
        <v>33.308229068215624</v>
      </c>
      <c r="AG945" s="17">
        <v>-21.642633169519847</v>
      </c>
      <c r="AH945" s="17">
        <v>-1</v>
      </c>
      <c r="AI945" s="17">
        <v>-1</v>
      </c>
      <c r="AJ945" s="17">
        <v>-1</v>
      </c>
      <c r="AK945" s="17">
        <v>-1</v>
      </c>
      <c r="AL945" s="17">
        <v>-1</v>
      </c>
      <c r="AM945" s="17">
        <v>-1</v>
      </c>
      <c r="AN945" s="17">
        <v>-1</v>
      </c>
      <c r="AO945" s="17">
        <v>-1</v>
      </c>
      <c r="AP945" s="17">
        <v>-1</v>
      </c>
      <c r="AQ945" s="17">
        <v>-1</v>
      </c>
      <c r="AR945" s="17">
        <v>-9.3045699146143815E-2</v>
      </c>
      <c r="AS945" s="17">
        <v>-1.1165483897537258</v>
      </c>
      <c r="AT945" s="17">
        <v>2.5484870933201567</v>
      </c>
      <c r="AU945" s="17">
        <v>-1</v>
      </c>
      <c r="AV945" s="17">
        <v>-1</v>
      </c>
      <c r="AW945" s="17">
        <v>-1</v>
      </c>
      <c r="AX945" s="17">
        <v>-1</v>
      </c>
      <c r="AY945" s="17">
        <v>-1.8609139829228759E-2</v>
      </c>
      <c r="AZ945" s="17">
        <v>0.52954099052930603</v>
      </c>
      <c r="BA945" s="17">
        <v>-1.6720477708793147E-2</v>
      </c>
      <c r="BB945" s="17">
        <v>0.19660440875271115</v>
      </c>
      <c r="BC945" s="17">
        <v>-1.7117229265531608E-2</v>
      </c>
      <c r="BD945" s="17">
        <v>7.2382001477939051</v>
      </c>
      <c r="BE945" s="17">
        <v>-0.18691809651185798</v>
      </c>
      <c r="BF945" s="17">
        <v>-1</v>
      </c>
      <c r="BG945" s="22">
        <v>188.20919596741857</v>
      </c>
    </row>
    <row r="946" spans="1:59" x14ac:dyDescent="0.25">
      <c r="A946">
        <v>2647</v>
      </c>
      <c r="B946" t="s">
        <v>932</v>
      </c>
      <c r="C946" s="49">
        <v>0</v>
      </c>
      <c r="D946" s="22">
        <v>1469.3623925781249</v>
      </c>
      <c r="E946" s="17">
        <v>33.477203447852631</v>
      </c>
      <c r="F946" s="17">
        <v>-49.309930742175929</v>
      </c>
      <c r="G946" s="17">
        <v>-1.2623773767060087E-2</v>
      </c>
      <c r="H946" s="17">
        <v>0.73093378261781394</v>
      </c>
      <c r="I946" s="17">
        <v>23.816961833345974</v>
      </c>
      <c r="J946" s="17">
        <v>-1.2417560739678528</v>
      </c>
      <c r="K946" s="17">
        <v>-1</v>
      </c>
      <c r="L946" s="17">
        <v>-1</v>
      </c>
      <c r="M946" s="17">
        <v>-1</v>
      </c>
      <c r="N946" s="17">
        <v>0.16666666666666666</v>
      </c>
      <c r="O946" s="17">
        <v>-1</v>
      </c>
      <c r="P946" s="17">
        <v>-1</v>
      </c>
      <c r="Q946" s="17">
        <v>1.0604901353802549</v>
      </c>
      <c r="R946" s="17">
        <v>-1</v>
      </c>
      <c r="S946" s="17">
        <v>-0.61824251695007293</v>
      </c>
      <c r="T946" s="17">
        <v>-6.4942344619305134E-2</v>
      </c>
      <c r="U946" s="17">
        <v>-0.42041922947495264</v>
      </c>
      <c r="V946" s="17">
        <v>-0.75425728795192892</v>
      </c>
      <c r="W946" s="17">
        <v>-1.2716670666295147</v>
      </c>
      <c r="X946" s="17">
        <v>-2.5114376124100453</v>
      </c>
      <c r="Y946" s="17">
        <v>0</v>
      </c>
      <c r="Z946" s="17">
        <v>12.039427403556665</v>
      </c>
      <c r="AA946" s="17">
        <v>-0.6245724700202826</v>
      </c>
      <c r="AB946" s="17">
        <v>-0.61039860574157856</v>
      </c>
      <c r="AC946" s="17">
        <v>-1.5540622739330967</v>
      </c>
      <c r="AD946" s="17">
        <v>-0.52552403684369076</v>
      </c>
      <c r="AE946" s="17">
        <v>-5.255240368436908E-2</v>
      </c>
      <c r="AF946" s="17">
        <v>19.90603232320408</v>
      </c>
      <c r="AG946" s="17">
        <v>-45.016152959248231</v>
      </c>
      <c r="AH946" s="17">
        <v>-1</v>
      </c>
      <c r="AI946" s="17">
        <v>-1</v>
      </c>
      <c r="AJ946" s="17">
        <v>-1</v>
      </c>
      <c r="AK946" s="17">
        <v>-1</v>
      </c>
      <c r="AL946" s="17">
        <v>-1</v>
      </c>
      <c r="AM946" s="17">
        <v>-1</v>
      </c>
      <c r="AN946" s="17">
        <v>-1</v>
      </c>
      <c r="AO946" s="17">
        <v>-1</v>
      </c>
      <c r="AP946" s="17">
        <v>-1</v>
      </c>
      <c r="AQ946" s="17">
        <v>-1</v>
      </c>
      <c r="AR946" s="17">
        <v>-0.26276201842184538</v>
      </c>
      <c r="AS946" s="17">
        <v>-3.1531442210621443</v>
      </c>
      <c r="AT946" s="17">
        <v>-9.9087487380788097E-2</v>
      </c>
      <c r="AU946" s="17">
        <v>-1</v>
      </c>
      <c r="AV946" s="17">
        <v>-1</v>
      </c>
      <c r="AW946" s="17">
        <v>-1</v>
      </c>
      <c r="AX946" s="17">
        <v>-1</v>
      </c>
      <c r="AY946" s="17">
        <v>-5.255240368436908E-2</v>
      </c>
      <c r="AZ946" s="17">
        <v>0.82451557005992959</v>
      </c>
      <c r="BA946" s="17">
        <v>-0.31169505723941687</v>
      </c>
      <c r="BB946" s="17">
        <v>0.31201150586018828</v>
      </c>
      <c r="BC946" s="17">
        <v>-0.13252432637300865</v>
      </c>
      <c r="BD946" s="17">
        <v>11.247674107477625</v>
      </c>
      <c r="BE946" s="17">
        <v>-4.1963920561955819</v>
      </c>
      <c r="BF946" s="17">
        <v>-1</v>
      </c>
      <c r="BG946" s="22">
        <v>-12.313592945982691</v>
      </c>
    </row>
    <row r="947" spans="1:59" x14ac:dyDescent="0.25">
      <c r="A947">
        <v>2648</v>
      </c>
      <c r="B947" t="s">
        <v>933</v>
      </c>
      <c r="C947" s="49">
        <v>0</v>
      </c>
      <c r="D947" s="22">
        <v>1573.427255859375</v>
      </c>
      <c r="E947" s="17">
        <v>104.48951767379441</v>
      </c>
      <c r="F947" s="17">
        <v>69.762509357368913</v>
      </c>
      <c r="G947" s="17">
        <v>0.8537438323944615</v>
      </c>
      <c r="H947" s="17">
        <v>7.2937739134123172</v>
      </c>
      <c r="I947" s="17">
        <v>87.228887486645391</v>
      </c>
      <c r="J947" s="17">
        <v>15.84300042375785</v>
      </c>
      <c r="K947" s="17">
        <v>-1</v>
      </c>
      <c r="L947" s="17">
        <v>-1</v>
      </c>
      <c r="M947" s="17">
        <v>-1</v>
      </c>
      <c r="N947" s="17">
        <v>0.16666666666666666</v>
      </c>
      <c r="O947" s="17">
        <v>-1</v>
      </c>
      <c r="P947" s="17">
        <v>-1</v>
      </c>
      <c r="Q947" s="17">
        <v>5.1557574372309958</v>
      </c>
      <c r="R947" s="17">
        <v>-1</v>
      </c>
      <c r="S947" s="17">
        <v>1.4628893904449818</v>
      </c>
      <c r="T947" s="17">
        <v>0.15379620899445257</v>
      </c>
      <c r="U947" s="17">
        <v>0.84246839863557144</v>
      </c>
      <c r="V947" s="17">
        <v>1.0671051513687078</v>
      </c>
      <c r="W947" s="17">
        <v>3.4708921566497586</v>
      </c>
      <c r="X947" s="17">
        <v>4.5437991576872321</v>
      </c>
      <c r="Y947" s="17">
        <v>0</v>
      </c>
      <c r="Z947" s="17">
        <v>53.057329347266858</v>
      </c>
      <c r="AA947" s="17">
        <v>1.6575968608263183</v>
      </c>
      <c r="AB947" s="17">
        <v>3.0306840495634089</v>
      </c>
      <c r="AC947" s="17">
        <v>40.308769652299027</v>
      </c>
      <c r="AD947" s="17">
        <v>1.0530854982944642</v>
      </c>
      <c r="AE947" s="17">
        <v>0.10530854982944643</v>
      </c>
      <c r="AF947" s="17">
        <v>82.236030003344098</v>
      </c>
      <c r="AG947" s="17">
        <v>63.687775358528619</v>
      </c>
      <c r="AH947" s="17">
        <v>-1</v>
      </c>
      <c r="AI947" s="17">
        <v>-1</v>
      </c>
      <c r="AJ947" s="17">
        <v>-1</v>
      </c>
      <c r="AK947" s="17">
        <v>-1</v>
      </c>
      <c r="AL947" s="17">
        <v>-1</v>
      </c>
      <c r="AM947" s="17">
        <v>-1</v>
      </c>
      <c r="AN947" s="17">
        <v>-1</v>
      </c>
      <c r="AO947" s="17">
        <v>-1</v>
      </c>
      <c r="AP947" s="17">
        <v>-1</v>
      </c>
      <c r="AQ947" s="17">
        <v>-1</v>
      </c>
      <c r="AR947" s="17">
        <v>0.52654274914723209</v>
      </c>
      <c r="AS947" s="17">
        <v>6.3185129897667842</v>
      </c>
      <c r="AT947" s="17">
        <v>12.214066886696822</v>
      </c>
      <c r="AU947" s="17">
        <v>-1</v>
      </c>
      <c r="AV947" s="17">
        <v>-1</v>
      </c>
      <c r="AW947" s="17">
        <v>-1</v>
      </c>
      <c r="AX947" s="17">
        <v>-1</v>
      </c>
      <c r="AY947" s="17">
        <v>0.10530854982944643</v>
      </c>
      <c r="AZ947" s="17">
        <v>-0.54733153886178143</v>
      </c>
      <c r="BA947" s="17">
        <v>1.0601520516822944</v>
      </c>
      <c r="BB947" s="17">
        <v>-0.22471573608678463</v>
      </c>
      <c r="BC947" s="17">
        <v>0.40420291557396393</v>
      </c>
      <c r="BD947" s="17">
        <v>-7.3993064853634518</v>
      </c>
      <c r="BE947" s="17">
        <v>14.450588536645515</v>
      </c>
      <c r="BF947" s="17">
        <v>-1</v>
      </c>
      <c r="BG947" s="22">
        <v>6240.8728579284179</v>
      </c>
    </row>
    <row r="948" spans="1:59" x14ac:dyDescent="0.25">
      <c r="A948">
        <v>2654</v>
      </c>
      <c r="B948" t="s">
        <v>934</v>
      </c>
      <c r="C948" s="49">
        <v>0</v>
      </c>
      <c r="D948" s="22">
        <v>1476.0412890625</v>
      </c>
      <c r="E948" s="17">
        <v>34.645211858816353</v>
      </c>
      <c r="F948" s="17">
        <v>-47.351430824714626</v>
      </c>
      <c r="G948" s="17">
        <v>1.6262145907830483E-3</v>
      </c>
      <c r="H948" s="17">
        <v>0.83887917992156735</v>
      </c>
      <c r="I948" s="17">
        <v>24.859959281405523</v>
      </c>
      <c r="J948" s="17">
        <v>-0.96074651237098596</v>
      </c>
      <c r="K948" s="17">
        <v>-1</v>
      </c>
      <c r="L948" s="17">
        <v>-1</v>
      </c>
      <c r="M948" s="17">
        <v>-1</v>
      </c>
      <c r="N948" s="17">
        <v>0.16666666666666666</v>
      </c>
      <c r="O948" s="17">
        <v>-1</v>
      </c>
      <c r="P948" s="17">
        <v>-1</v>
      </c>
      <c r="Q948" s="17">
        <v>1.1278489689268878</v>
      </c>
      <c r="R948" s="17">
        <v>-1</v>
      </c>
      <c r="S948" s="17">
        <v>-0.58401212186073204</v>
      </c>
      <c r="T948" s="17">
        <v>-6.1344539461033368E-2</v>
      </c>
      <c r="U948" s="17">
        <v>-0.39964729170875229</v>
      </c>
      <c r="V948" s="17">
        <v>-0.72429957326921601</v>
      </c>
      <c r="W948" s="17">
        <v>-1.1936615950058314</v>
      </c>
      <c r="X948" s="17">
        <v>-2.395393289976123</v>
      </c>
      <c r="Y948" s="17">
        <v>0</v>
      </c>
      <c r="Z948" s="17">
        <v>12.714088622425052</v>
      </c>
      <c r="AA948" s="17">
        <v>-0.58703541742978271</v>
      </c>
      <c r="AB948" s="17">
        <v>-0.55051018761625048</v>
      </c>
      <c r="AC948" s="17">
        <v>-0.86550367209643575</v>
      </c>
      <c r="AD948" s="17">
        <v>-0.49955911463594038</v>
      </c>
      <c r="AE948" s="17">
        <v>-4.9955911463594037E-2</v>
      </c>
      <c r="AF948" s="17">
        <v>20.931234252465494</v>
      </c>
      <c r="AG948" s="17">
        <v>-43.228194012072009</v>
      </c>
      <c r="AH948" s="17">
        <v>-1</v>
      </c>
      <c r="AI948" s="17">
        <v>-1</v>
      </c>
      <c r="AJ948" s="17">
        <v>-1</v>
      </c>
      <c r="AK948" s="17">
        <v>-1</v>
      </c>
      <c r="AL948" s="17">
        <v>-1</v>
      </c>
      <c r="AM948" s="17">
        <v>-1</v>
      </c>
      <c r="AN948" s="17">
        <v>-1</v>
      </c>
      <c r="AO948" s="17">
        <v>-1</v>
      </c>
      <c r="AP948" s="17">
        <v>-1</v>
      </c>
      <c r="AQ948" s="17">
        <v>-1</v>
      </c>
      <c r="AR948" s="17">
        <v>-0.24977955731797019</v>
      </c>
      <c r="AS948" s="17">
        <v>-2.9973546878156418</v>
      </c>
      <c r="AT948" s="17">
        <v>0.1034389058396652</v>
      </c>
      <c r="AU948" s="17">
        <v>-1</v>
      </c>
      <c r="AV948" s="17">
        <v>-1</v>
      </c>
      <c r="AW948" s="17">
        <v>-1</v>
      </c>
      <c r="AX948" s="17">
        <v>-1</v>
      </c>
      <c r="AY948" s="17">
        <v>-4.9955911463594037E-2</v>
      </c>
      <c r="AZ948" s="17">
        <v>0.8019514700268191</v>
      </c>
      <c r="BA948" s="17">
        <v>-0.28913095720630627</v>
      </c>
      <c r="BB948" s="17">
        <v>0.30318343230955314</v>
      </c>
      <c r="BC948" s="17">
        <v>-0.12369625282237352</v>
      </c>
      <c r="BD948" s="17">
        <v>10.940969130898235</v>
      </c>
      <c r="BE948" s="17">
        <v>-3.8896870796161913</v>
      </c>
      <c r="BF948" s="17">
        <v>-1</v>
      </c>
      <c r="BG948" s="22">
        <v>22.327267345116525</v>
      </c>
    </row>
    <row r="949" spans="1:59" x14ac:dyDescent="0.25">
      <c r="A949">
        <v>2655</v>
      </c>
      <c r="B949" t="s">
        <v>935</v>
      </c>
      <c r="C949" s="49">
        <v>0</v>
      </c>
      <c r="D949" s="22">
        <v>1538.2039257812501</v>
      </c>
      <c r="E949" s="17">
        <v>105.08075394964501</v>
      </c>
      <c r="F949" s="17">
        <v>70.753885948996469</v>
      </c>
      <c r="G949" s="17">
        <v>0.86095705960115088</v>
      </c>
      <c r="H949" s="17">
        <v>7.3484149879953549</v>
      </c>
      <c r="I949" s="17">
        <v>87.756844238603719</v>
      </c>
      <c r="J949" s="17">
        <v>15.985245158570898</v>
      </c>
      <c r="K949" s="17">
        <v>-1</v>
      </c>
      <c r="L949" s="17">
        <v>-1</v>
      </c>
      <c r="M949" s="17">
        <v>-1</v>
      </c>
      <c r="N949" s="17">
        <v>0.16666666666666666</v>
      </c>
      <c r="O949" s="17">
        <v>-1</v>
      </c>
      <c r="P949" s="17">
        <v>-1</v>
      </c>
      <c r="Q949" s="17">
        <v>5.1898539261928285</v>
      </c>
      <c r="R949" s="17">
        <v>-1</v>
      </c>
      <c r="S949" s="17">
        <v>1.4802165356295085</v>
      </c>
      <c r="T949" s="17">
        <v>0.15561738845090661</v>
      </c>
      <c r="U949" s="17">
        <v>0.85298298312983512</v>
      </c>
      <c r="V949" s="17">
        <v>1.0822695007824144</v>
      </c>
      <c r="W949" s="17">
        <v>3.5103778864662956</v>
      </c>
      <c r="X949" s="17">
        <v>4.6025398417314749</v>
      </c>
      <c r="Y949" s="17">
        <v>0</v>
      </c>
      <c r="Z949" s="17">
        <v>53.39883732166188</v>
      </c>
      <c r="AA949" s="17">
        <v>1.6765978089117037</v>
      </c>
      <c r="AB949" s="17">
        <v>3.0609990755226719</v>
      </c>
      <c r="AC949" s="17">
        <v>40.657312367945146</v>
      </c>
      <c r="AD949" s="17">
        <v>1.066228728912294</v>
      </c>
      <c r="AE949" s="17">
        <v>0.10662287289122939</v>
      </c>
      <c r="AF949" s="17">
        <v>82.754978809672693</v>
      </c>
      <c r="AG949" s="17">
        <v>64.592825510033961</v>
      </c>
      <c r="AH949" s="17">
        <v>-1</v>
      </c>
      <c r="AI949" s="17">
        <v>-1</v>
      </c>
      <c r="AJ949" s="17">
        <v>-1</v>
      </c>
      <c r="AK949" s="17">
        <v>-1</v>
      </c>
      <c r="AL949" s="17">
        <v>-1</v>
      </c>
      <c r="AM949" s="17">
        <v>-1</v>
      </c>
      <c r="AN949" s="17">
        <v>-1</v>
      </c>
      <c r="AO949" s="17">
        <v>-1</v>
      </c>
      <c r="AP949" s="17">
        <v>-1</v>
      </c>
      <c r="AQ949" s="17">
        <v>-1</v>
      </c>
      <c r="AR949" s="17">
        <v>0.53311436445614702</v>
      </c>
      <c r="AS949" s="17">
        <v>6.3973723734737638</v>
      </c>
      <c r="AT949" s="17">
        <v>12.316584085515892</v>
      </c>
      <c r="AU949" s="17">
        <v>-1</v>
      </c>
      <c r="AV949" s="17">
        <v>-1</v>
      </c>
      <c r="AW949" s="17">
        <v>-1</v>
      </c>
      <c r="AX949" s="17">
        <v>-1</v>
      </c>
      <c r="AY949" s="17">
        <v>0.10662287289122939</v>
      </c>
      <c r="AZ949" s="17">
        <v>-0.55875330119351774</v>
      </c>
      <c r="BA949" s="17">
        <v>1.0715738140140307</v>
      </c>
      <c r="BB949" s="17">
        <v>-0.22918443449684667</v>
      </c>
      <c r="BC949" s="17">
        <v>0.40867161398402607</v>
      </c>
      <c r="BD949" s="17">
        <v>-7.5545580284478255</v>
      </c>
      <c r="BE949" s="17">
        <v>14.605840079729889</v>
      </c>
      <c r="BF949" s="17">
        <v>-1</v>
      </c>
      <c r="BG949" s="22">
        <v>4714.1276354234851</v>
      </c>
    </row>
    <row r="950" spans="1:59" x14ac:dyDescent="0.25">
      <c r="A950">
        <v>2656</v>
      </c>
      <c r="B950" t="s">
        <v>936</v>
      </c>
      <c r="C950" s="49">
        <v>0</v>
      </c>
      <c r="D950" s="22">
        <v>1512.8339160156252</v>
      </c>
      <c r="E950" s="17">
        <v>26.499648263349279</v>
      </c>
      <c r="F950" s="17">
        <v>-61.009796192336516</v>
      </c>
      <c r="G950" s="17">
        <v>-9.7751654022083689E-2</v>
      </c>
      <c r="H950" s="17">
        <v>8.6079722039076323E-2</v>
      </c>
      <c r="I950" s="17">
        <v>17.586208541829059</v>
      </c>
      <c r="J950" s="17">
        <v>-2.9204766251301502</v>
      </c>
      <c r="K950" s="17">
        <v>-1</v>
      </c>
      <c r="L950" s="17">
        <v>-1</v>
      </c>
      <c r="M950" s="17">
        <v>-1</v>
      </c>
      <c r="N950" s="17">
        <v>0.16666666666666666</v>
      </c>
      <c r="O950" s="17">
        <v>-1</v>
      </c>
      <c r="P950" s="17">
        <v>-1</v>
      </c>
      <c r="Q950" s="17">
        <v>0.65809579144945474</v>
      </c>
      <c r="R950" s="17">
        <v>-1</v>
      </c>
      <c r="S950" s="17">
        <v>-0.82273117343685032</v>
      </c>
      <c r="T950" s="17">
        <v>-8.6435241245125471E-2</v>
      </c>
      <c r="U950" s="17">
        <v>-0.54450852600077448</v>
      </c>
      <c r="V950" s="17">
        <v>-0.93322141649597123</v>
      </c>
      <c r="W950" s="17">
        <v>-1.7376632682308095</v>
      </c>
      <c r="X950" s="17">
        <v>-3.2046737706692996</v>
      </c>
      <c r="Y950" s="17">
        <v>0</v>
      </c>
      <c r="Z950" s="17">
        <v>8.009074675519102</v>
      </c>
      <c r="AA950" s="17">
        <v>-0.84881473870198687</v>
      </c>
      <c r="AB950" s="17">
        <v>-0.96816550061975482</v>
      </c>
      <c r="AC950" s="17">
        <v>-5.66743645598679</v>
      </c>
      <c r="AD950" s="17">
        <v>-0.68063565750096799</v>
      </c>
      <c r="AE950" s="17">
        <v>-6.8063565750096811E-2</v>
      </c>
      <c r="AF950" s="17">
        <v>13.781587525089563</v>
      </c>
      <c r="AG950" s="17">
        <v>-55.697225205341823</v>
      </c>
      <c r="AH950" s="17">
        <v>-1</v>
      </c>
      <c r="AI950" s="17">
        <v>-1</v>
      </c>
      <c r="AJ950" s="17">
        <v>-1</v>
      </c>
      <c r="AK950" s="17">
        <v>-1</v>
      </c>
      <c r="AL950" s="17">
        <v>-1</v>
      </c>
      <c r="AM950" s="17">
        <v>-1</v>
      </c>
      <c r="AN950" s="17">
        <v>-1</v>
      </c>
      <c r="AO950" s="17">
        <v>-1</v>
      </c>
      <c r="AP950" s="17">
        <v>-1</v>
      </c>
      <c r="AQ950" s="17">
        <v>-1</v>
      </c>
      <c r="AR950" s="17">
        <v>-0.340317828750484</v>
      </c>
      <c r="AS950" s="17">
        <v>-4.083813945005808</v>
      </c>
      <c r="AT950" s="17">
        <v>-1.30895812850755</v>
      </c>
      <c r="AU950" s="17">
        <v>-1</v>
      </c>
      <c r="AV950" s="17">
        <v>-1</v>
      </c>
      <c r="AW950" s="17">
        <v>-1</v>
      </c>
      <c r="AX950" s="17">
        <v>-1</v>
      </c>
      <c r="AY950" s="17">
        <v>-6.8063565750096811E-2</v>
      </c>
      <c r="AZ950" s="17">
        <v>0.95931104900667519</v>
      </c>
      <c r="BA950" s="17">
        <v>-0.44649053618616236</v>
      </c>
      <c r="BB950" s="17">
        <v>0.36474945688366256</v>
      </c>
      <c r="BC950" s="17">
        <v>-0.18526227739648288</v>
      </c>
      <c r="BD950" s="17">
        <v>13.079896272452224</v>
      </c>
      <c r="BE950" s="17">
        <v>-6.0286142211701836</v>
      </c>
      <c r="BF950" s="17">
        <v>-1</v>
      </c>
      <c r="BG950" s="22">
        <v>93.208808200688509</v>
      </c>
    </row>
    <row r="951" spans="1:59" x14ac:dyDescent="0.25">
      <c r="A951">
        <v>2657</v>
      </c>
      <c r="B951" t="s">
        <v>937</v>
      </c>
      <c r="C951" s="49">
        <v>0</v>
      </c>
      <c r="D951" s="22">
        <v>1525.1984082031249</v>
      </c>
      <c r="E951" s="17">
        <v>20.230161840884399</v>
      </c>
      <c r="F951" s="17">
        <v>-71.522381997083372</v>
      </c>
      <c r="G951" s="17">
        <v>-0.17424092215677561</v>
      </c>
      <c r="H951" s="17">
        <v>-0.49333579963945384</v>
      </c>
      <c r="I951" s="17">
        <v>11.987740005220246</v>
      </c>
      <c r="J951" s="17">
        <v>-4.428843871870014</v>
      </c>
      <c r="K951" s="17">
        <v>-1</v>
      </c>
      <c r="L951" s="17">
        <v>-1</v>
      </c>
      <c r="M951" s="17">
        <v>-1</v>
      </c>
      <c r="N951" s="17">
        <v>0.16666666666666666</v>
      </c>
      <c r="O951" s="17">
        <v>-1</v>
      </c>
      <c r="P951" s="17">
        <v>-1</v>
      </c>
      <c r="Q951" s="17">
        <v>0.29653564480184569</v>
      </c>
      <c r="R951" s="17">
        <v>-1</v>
      </c>
      <c r="S951" s="17">
        <v>-1.0064687178190508</v>
      </c>
      <c r="T951" s="17">
        <v>-0.10574708042259136</v>
      </c>
      <c r="U951" s="17">
        <v>-0.65600548147734128</v>
      </c>
      <c r="V951" s="17">
        <v>-1.0940246125075261</v>
      </c>
      <c r="W951" s="17">
        <v>-2.1563710794349533</v>
      </c>
      <c r="X951" s="17">
        <v>-3.827561668628285</v>
      </c>
      <c r="Y951" s="17">
        <v>0</v>
      </c>
      <c r="Z951" s="17">
        <v>4.3877143224982156</v>
      </c>
      <c r="AA951" s="17">
        <v>-1.050301337040189</v>
      </c>
      <c r="AB951" s="17">
        <v>-1.2896269051569371</v>
      </c>
      <c r="AC951" s="17">
        <v>-9.3633934069512446</v>
      </c>
      <c r="AD951" s="17">
        <v>-0.82000685184667654</v>
      </c>
      <c r="AE951" s="17">
        <v>-8.200068518466766E-2</v>
      </c>
      <c r="AF951" s="17">
        <v>8.2786395022359613</v>
      </c>
      <c r="AG951" s="17">
        <v>-65.294402963673903</v>
      </c>
      <c r="AH951" s="17">
        <v>-1</v>
      </c>
      <c r="AI951" s="17">
        <v>-1</v>
      </c>
      <c r="AJ951" s="17">
        <v>-1</v>
      </c>
      <c r="AK951" s="17">
        <v>-1</v>
      </c>
      <c r="AL951" s="17">
        <v>-1</v>
      </c>
      <c r="AM951" s="17">
        <v>-1</v>
      </c>
      <c r="AN951" s="17">
        <v>-1</v>
      </c>
      <c r="AO951" s="17">
        <v>-1</v>
      </c>
      <c r="AP951" s="17">
        <v>-1</v>
      </c>
      <c r="AQ951" s="17">
        <v>-1</v>
      </c>
      <c r="AR951" s="17">
        <v>-0.41000342592333827</v>
      </c>
      <c r="AS951" s="17">
        <v>-4.9200411110800593</v>
      </c>
      <c r="AT951" s="17">
        <v>-2.3960534444040773</v>
      </c>
      <c r="AU951" s="17">
        <v>-1</v>
      </c>
      <c r="AV951" s="17">
        <v>-1</v>
      </c>
      <c r="AW951" s="17">
        <v>-1</v>
      </c>
      <c r="AX951" s="17">
        <v>-1</v>
      </c>
      <c r="AY951" s="17">
        <v>-8.200068518466766E-2</v>
      </c>
      <c r="AZ951" s="17">
        <v>1.080427744284582</v>
      </c>
      <c r="BA951" s="17">
        <v>-0.56760723146406922</v>
      </c>
      <c r="BB951" s="17">
        <v>0.41213566296120346</v>
      </c>
      <c r="BC951" s="17">
        <v>-0.23264848347402378</v>
      </c>
      <c r="BD951" s="17">
        <v>14.726188087063662</v>
      </c>
      <c r="BE951" s="17">
        <v>-7.674906035781623</v>
      </c>
      <c r="BF951" s="17">
        <v>-1</v>
      </c>
      <c r="BG951" s="22">
        <v>92.913751373850346</v>
      </c>
    </row>
    <row r="952" spans="1:59" x14ac:dyDescent="0.25">
      <c r="A952">
        <v>2658</v>
      </c>
      <c r="B952" t="s">
        <v>938</v>
      </c>
      <c r="C952" s="49">
        <v>0</v>
      </c>
      <c r="D952" s="22">
        <v>1492.4173925781249</v>
      </c>
      <c r="E952" s="17">
        <v>29.124380468190374</v>
      </c>
      <c r="F952" s="17">
        <v>-56.608682503182663</v>
      </c>
      <c r="G952" s="17">
        <v>-6.5729279002899876E-2</v>
      </c>
      <c r="H952" s="17">
        <v>0.32865311278525544</v>
      </c>
      <c r="I952" s="17">
        <v>19.930017855008735</v>
      </c>
      <c r="J952" s="17">
        <v>-2.2889958590087849</v>
      </c>
      <c r="K952" s="17">
        <v>-1</v>
      </c>
      <c r="L952" s="17">
        <v>-1</v>
      </c>
      <c r="M952" s="17">
        <v>-1</v>
      </c>
      <c r="N952" s="17">
        <v>0.16666666666666666</v>
      </c>
      <c r="O952" s="17">
        <v>-1</v>
      </c>
      <c r="P952" s="17">
        <v>-1</v>
      </c>
      <c r="Q952" s="17">
        <v>0.80946362239212766</v>
      </c>
      <c r="R952" s="17">
        <v>-1</v>
      </c>
      <c r="S952" s="17">
        <v>-0.7458091071810985</v>
      </c>
      <c r="T952" s="17">
        <v>-7.8350303690722378E-2</v>
      </c>
      <c r="U952" s="17">
        <v>-0.49783011726661502</v>
      </c>
      <c r="V952" s="17">
        <v>-0.86590085803674011</v>
      </c>
      <c r="W952" s="17">
        <v>-1.5623704607453175</v>
      </c>
      <c r="X952" s="17">
        <v>-2.9439005883683564</v>
      </c>
      <c r="Y952" s="17">
        <v>0</v>
      </c>
      <c r="Z952" s="17">
        <v>9.5251639535578683</v>
      </c>
      <c r="AA952" s="17">
        <v>-0.76446199784474755</v>
      </c>
      <c r="AB952" s="17">
        <v>-0.83358508298317446</v>
      </c>
      <c r="AC952" s="17">
        <v>-4.1201171728406667</v>
      </c>
      <c r="AD952" s="17">
        <v>-0.62228764658326874</v>
      </c>
      <c r="AE952" s="17">
        <v>-6.2228764658326878E-2</v>
      </c>
      <c r="AF952" s="17">
        <v>16.085406996712543</v>
      </c>
      <c r="AG952" s="17">
        <v>-51.679348805192404</v>
      </c>
      <c r="AH952" s="17">
        <v>-1</v>
      </c>
      <c r="AI952" s="17">
        <v>-1</v>
      </c>
      <c r="AJ952" s="17">
        <v>-1</v>
      </c>
      <c r="AK952" s="17">
        <v>-1</v>
      </c>
      <c r="AL952" s="17">
        <v>-1</v>
      </c>
      <c r="AM952" s="17">
        <v>-1</v>
      </c>
      <c r="AN952" s="17">
        <v>-1</v>
      </c>
      <c r="AO952" s="17">
        <v>-1</v>
      </c>
      <c r="AP952" s="17">
        <v>-1</v>
      </c>
      <c r="AQ952" s="17">
        <v>-1</v>
      </c>
      <c r="AR952" s="17">
        <v>-0.31114382329163437</v>
      </c>
      <c r="AS952" s="17">
        <v>-3.7337258794996124</v>
      </c>
      <c r="AT952" s="17">
        <v>-0.85384364334949581</v>
      </c>
      <c r="AU952" s="17">
        <v>-1</v>
      </c>
      <c r="AV952" s="17">
        <v>-1</v>
      </c>
      <c r="AW952" s="17">
        <v>-1</v>
      </c>
      <c r="AX952" s="17">
        <v>-1</v>
      </c>
      <c r="AY952" s="17">
        <v>-6.2228764658326878E-2</v>
      </c>
      <c r="AZ952" s="17">
        <v>0.90860531823090551</v>
      </c>
      <c r="BA952" s="17">
        <v>-0.39578480541039279</v>
      </c>
      <c r="BB952" s="17">
        <v>0.34491113317164479</v>
      </c>
      <c r="BC952" s="17">
        <v>-0.16542395368446516</v>
      </c>
      <c r="BD952" s="17">
        <v>12.390673128289473</v>
      </c>
      <c r="BE952" s="17">
        <v>-5.3393910770074324</v>
      </c>
      <c r="BF952" s="17">
        <v>-1</v>
      </c>
      <c r="BG952" s="22">
        <v>56.552433413307654</v>
      </c>
    </row>
    <row r="953" spans="1:59" x14ac:dyDescent="0.25">
      <c r="A953">
        <v>2659</v>
      </c>
      <c r="B953" t="s">
        <v>88</v>
      </c>
      <c r="C953" s="49">
        <v>0</v>
      </c>
      <c r="D953" s="22">
        <v>1495.9870019531249</v>
      </c>
      <c r="E953" s="17">
        <v>61.754657327986848</v>
      </c>
      <c r="F953" s="17">
        <v>-1.8946976236376161</v>
      </c>
      <c r="G953" s="17">
        <v>0.33236808142761282</v>
      </c>
      <c r="H953" s="17">
        <v>3.3442891019610119</v>
      </c>
      <c r="I953" s="17">
        <v>49.067903485612533</v>
      </c>
      <c r="J953" s="17">
        <v>5.561478254949062</v>
      </c>
      <c r="K953" s="17">
        <v>-1</v>
      </c>
      <c r="L953" s="17">
        <v>-1</v>
      </c>
      <c r="M953" s="17">
        <v>-1</v>
      </c>
      <c r="N953" s="17">
        <v>0.16666666666666666</v>
      </c>
      <c r="O953" s="17">
        <v>-1</v>
      </c>
      <c r="P953" s="17">
        <v>-1</v>
      </c>
      <c r="Q953" s="17">
        <v>2.6912457799076281</v>
      </c>
      <c r="R953" s="17">
        <v>-1</v>
      </c>
      <c r="S953" s="17">
        <v>0.21047447631109056</v>
      </c>
      <c r="T953" s="17">
        <v>2.2160426625976986E-2</v>
      </c>
      <c r="U953" s="17">
        <v>8.2468854781307693E-2</v>
      </c>
      <c r="V953" s="17">
        <v>-2.89817785096084E-2</v>
      </c>
      <c r="W953" s="17">
        <v>0.61684341457225833</v>
      </c>
      <c r="X953" s="17">
        <v>0.29799247805405732</v>
      </c>
      <c r="Y953" s="17">
        <v>0</v>
      </c>
      <c r="Z953" s="17">
        <v>28.372958328667846</v>
      </c>
      <c r="AA953" s="17">
        <v>0.28419861712302846</v>
      </c>
      <c r="AB953" s="17">
        <v>0.83949847170827208</v>
      </c>
      <c r="AC953" s="17">
        <v>15.115923938872093</v>
      </c>
      <c r="AD953" s="17">
        <v>0.10308606847663461</v>
      </c>
      <c r="AE953" s="17">
        <v>1.0308606847663462E-2</v>
      </c>
      <c r="AF953" s="17">
        <v>44.726144918621436</v>
      </c>
      <c r="AG953" s="17">
        <v>-1.7297123876153173</v>
      </c>
      <c r="AH953" s="17">
        <v>-1</v>
      </c>
      <c r="AI953" s="17">
        <v>-1</v>
      </c>
      <c r="AJ953" s="17">
        <v>-1</v>
      </c>
      <c r="AK953" s="17">
        <v>-1</v>
      </c>
      <c r="AL953" s="17">
        <v>-1</v>
      </c>
      <c r="AM953" s="17">
        <v>-1</v>
      </c>
      <c r="AN953" s="17">
        <v>-1</v>
      </c>
      <c r="AO953" s="17">
        <v>-1</v>
      </c>
      <c r="AP953" s="17">
        <v>-1</v>
      </c>
      <c r="AQ953" s="17">
        <v>-1</v>
      </c>
      <c r="AR953" s="17">
        <v>5.1543034238317305E-2</v>
      </c>
      <c r="AS953" s="17">
        <v>0.61851641085980757</v>
      </c>
      <c r="AT953" s="17">
        <v>4.8040713341177499</v>
      </c>
      <c r="AU953" s="17">
        <v>-1</v>
      </c>
      <c r="AV953" s="17">
        <v>-1</v>
      </c>
      <c r="AW953" s="17">
        <v>-1</v>
      </c>
      <c r="AX953" s="17">
        <v>-1</v>
      </c>
      <c r="AY953" s="17">
        <v>1.0308606847663462E-2</v>
      </c>
      <c r="AZ953" s="17">
        <v>0.27823928296833428</v>
      </c>
      <c r="BA953" s="17">
        <v>0.23458122985217858</v>
      </c>
      <c r="BB953" s="17">
        <v>9.8284070051277567E-2</v>
      </c>
      <c r="BC953" s="17">
        <v>8.1203109435901921E-2</v>
      </c>
      <c r="BD953" s="17">
        <v>3.8223544362987432</v>
      </c>
      <c r="BE953" s="17">
        <v>3.2289276149833075</v>
      </c>
      <c r="BF953" s="17">
        <v>-1</v>
      </c>
      <c r="BG953" s="22">
        <v>70.377427445552144</v>
      </c>
    </row>
    <row r="954" spans="1:59" x14ac:dyDescent="0.25">
      <c r="A954">
        <v>2662</v>
      </c>
      <c r="B954" t="s">
        <v>939</v>
      </c>
      <c r="C954" s="49">
        <v>0</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25">
      <c r="A955">
        <v>2667</v>
      </c>
      <c r="B955" t="s">
        <v>940</v>
      </c>
      <c r="C955" s="49">
        <v>0</v>
      </c>
      <c r="D955" s="22">
        <v>1527.61130859375</v>
      </c>
      <c r="E955" s="17">
        <v>33.889088458350969</v>
      </c>
      <c r="F955" s="17">
        <v>-48.619287805453439</v>
      </c>
      <c r="G955" s="17">
        <v>-7.5986758745468785E-3</v>
      </c>
      <c r="H955" s="17">
        <v>0.76899951115569287</v>
      </c>
      <c r="I955" s="17">
        <v>24.18476313581202</v>
      </c>
      <c r="J955" s="17">
        <v>-1.1426612171654424</v>
      </c>
      <c r="K955" s="17">
        <v>-1</v>
      </c>
      <c r="L955" s="17">
        <v>-1</v>
      </c>
      <c r="M955" s="17">
        <v>-1</v>
      </c>
      <c r="N955" s="17">
        <v>0.16666666666666666</v>
      </c>
      <c r="O955" s="17">
        <v>-1</v>
      </c>
      <c r="P955" s="17">
        <v>-1</v>
      </c>
      <c r="Q955" s="17">
        <v>1.0842434693477898</v>
      </c>
      <c r="R955" s="17">
        <v>-1</v>
      </c>
      <c r="S955" s="17">
        <v>-0.606171553668993</v>
      </c>
      <c r="T955" s="17">
        <v>-6.3673619153395977E-2</v>
      </c>
      <c r="U955" s="17">
        <v>-0.41309423958224872</v>
      </c>
      <c r="V955" s="17">
        <v>-0.74369303729176917</v>
      </c>
      <c r="W955" s="17">
        <v>-1.2441593156603763</v>
      </c>
      <c r="X955" s="17">
        <v>-2.4705158891456276</v>
      </c>
      <c r="Y955" s="17">
        <v>0</v>
      </c>
      <c r="Z955" s="17">
        <v>12.277339083479543</v>
      </c>
      <c r="AA955" s="17">
        <v>-0.61133545121529109</v>
      </c>
      <c r="AB955" s="17">
        <v>-0.58927962963084413</v>
      </c>
      <c r="AC955" s="17">
        <v>-1.3112498384368383</v>
      </c>
      <c r="AD955" s="17">
        <v>-0.51636779947781097</v>
      </c>
      <c r="AE955" s="17">
        <v>-5.163677994778109E-2</v>
      </c>
      <c r="AF955" s="17">
        <v>20.267558236402213</v>
      </c>
      <c r="AG955" s="17">
        <v>-44.385649374842828</v>
      </c>
      <c r="AH955" s="17">
        <v>-1</v>
      </c>
      <c r="AI955" s="17">
        <v>-1</v>
      </c>
      <c r="AJ955" s="17">
        <v>-1</v>
      </c>
      <c r="AK955" s="17">
        <v>-1</v>
      </c>
      <c r="AL955" s="17">
        <v>-1</v>
      </c>
      <c r="AM955" s="17">
        <v>-1</v>
      </c>
      <c r="AN955" s="17">
        <v>-1</v>
      </c>
      <c r="AO955" s="17">
        <v>-1</v>
      </c>
      <c r="AP955" s="17">
        <v>-1</v>
      </c>
      <c r="AQ955" s="17">
        <v>-1</v>
      </c>
      <c r="AR955" s="17">
        <v>-0.25818389973890549</v>
      </c>
      <c r="AS955" s="17">
        <v>-3.0982067968668656</v>
      </c>
      <c r="AT955" s="17">
        <v>-2.7668835926925262E-2</v>
      </c>
      <c r="AU955" s="17">
        <v>-1</v>
      </c>
      <c r="AV955" s="17">
        <v>-1</v>
      </c>
      <c r="AW955" s="17">
        <v>-1</v>
      </c>
      <c r="AX955" s="17">
        <v>-1</v>
      </c>
      <c r="AY955" s="17">
        <v>-5.163677994778109E-2</v>
      </c>
      <c r="AZ955" s="17">
        <v>0.81655859432945932</v>
      </c>
      <c r="BA955" s="17">
        <v>-0.3037380815089466</v>
      </c>
      <c r="BB955" s="17">
        <v>0.3088983851557891</v>
      </c>
      <c r="BC955" s="17">
        <v>-0.12941120566860953</v>
      </c>
      <c r="BD955" s="17">
        <v>11.13951805199677</v>
      </c>
      <c r="BE955" s="17">
        <v>-4.088236000714728</v>
      </c>
      <c r="BF955" s="17">
        <v>-1</v>
      </c>
      <c r="BG955" s="22">
        <v>166.91034775971553</v>
      </c>
    </row>
    <row r="956" spans="1:59" x14ac:dyDescent="0.25">
      <c r="A956">
        <v>2673</v>
      </c>
      <c r="B956" t="s">
        <v>941</v>
      </c>
      <c r="C956" s="49">
        <v>0</v>
      </c>
      <c r="D956" s="22">
        <v>1449.836396484375</v>
      </c>
      <c r="E956" s="17">
        <v>5.7947048748630507</v>
      </c>
      <c r="F956" s="17">
        <v>-95.72755125022411</v>
      </c>
      <c r="G956" s="17">
        <v>-0.3503570286634245</v>
      </c>
      <c r="H956" s="17">
        <v>-1.8274367554473834</v>
      </c>
      <c r="I956" s="17">
        <v>-0.90270208047575551</v>
      </c>
      <c r="J956" s="17">
        <v>-7.9018509113698903</v>
      </c>
      <c r="K956" s="17">
        <v>-1</v>
      </c>
      <c r="L956" s="17">
        <v>-1</v>
      </c>
      <c r="M956" s="17">
        <v>-1</v>
      </c>
      <c r="N956" s="17">
        <v>0.16666666666666666</v>
      </c>
      <c r="O956" s="17">
        <v>-1</v>
      </c>
      <c r="P956" s="17">
        <v>-1</v>
      </c>
      <c r="Q956" s="17">
        <v>-0.535954544324035</v>
      </c>
      <c r="R956" s="17">
        <v>-1</v>
      </c>
      <c r="S956" s="17">
        <v>-1.4295233727374852</v>
      </c>
      <c r="T956" s="17">
        <v>-0.15021248071154072</v>
      </c>
      <c r="U956" s="17">
        <v>-0.91272658974183496</v>
      </c>
      <c r="V956" s="17">
        <v>-1.4642730602441556</v>
      </c>
      <c r="W956" s="17">
        <v>-3.1204434424145822</v>
      </c>
      <c r="X956" s="17">
        <v>-5.2617575245158417</v>
      </c>
      <c r="Y956" s="17">
        <v>0</v>
      </c>
      <c r="Z956" s="17">
        <v>-3.9504473724012463</v>
      </c>
      <c r="AA956" s="17">
        <v>-1.5142230881295922</v>
      </c>
      <c r="AB956" s="17">
        <v>-2.0297899677653199</v>
      </c>
      <c r="AC956" s="17">
        <v>-17.873313345965791</v>
      </c>
      <c r="AD956" s="17">
        <v>-1.1409082371772936</v>
      </c>
      <c r="AE956" s="17">
        <v>-0.11409082371772937</v>
      </c>
      <c r="AF956" s="17">
        <v>-4.3918671417395458</v>
      </c>
      <c r="AG956" s="17">
        <v>-87.391850376470515</v>
      </c>
      <c r="AH956" s="17">
        <v>-1</v>
      </c>
      <c r="AI956" s="17">
        <v>-1</v>
      </c>
      <c r="AJ956" s="17">
        <v>-1</v>
      </c>
      <c r="AK956" s="17">
        <v>-1</v>
      </c>
      <c r="AL956" s="17">
        <v>-1</v>
      </c>
      <c r="AM956" s="17">
        <v>-1</v>
      </c>
      <c r="AN956" s="17">
        <v>-1</v>
      </c>
      <c r="AO956" s="17">
        <v>-1</v>
      </c>
      <c r="AP956" s="17">
        <v>-1</v>
      </c>
      <c r="AQ956" s="17">
        <v>-1</v>
      </c>
      <c r="AR956" s="17">
        <v>-0.57045411858864681</v>
      </c>
      <c r="AS956" s="17">
        <v>-6.8454494230637621</v>
      </c>
      <c r="AT956" s="17">
        <v>-4.8990842499828897</v>
      </c>
      <c r="AU956" s="17">
        <v>-1</v>
      </c>
      <c r="AV956" s="17">
        <v>-1</v>
      </c>
      <c r="AW956" s="17">
        <v>-1</v>
      </c>
      <c r="AX956" s="17">
        <v>-1</v>
      </c>
      <c r="AY956" s="17">
        <v>-0.11409082371772937</v>
      </c>
      <c r="AZ956" s="17">
        <v>1.3592982489380658</v>
      </c>
      <c r="BA956" s="17">
        <v>-0.8464777361175535</v>
      </c>
      <c r="BB956" s="17">
        <v>0.5212421339736133</v>
      </c>
      <c r="BC956" s="17">
        <v>-0.34175495448643362</v>
      </c>
      <c r="BD956" s="17">
        <v>18.516765662633762</v>
      </c>
      <c r="BE956" s="17">
        <v>-11.465483611351726</v>
      </c>
      <c r="BF956" s="17">
        <v>-1</v>
      </c>
      <c r="BG956" s="22">
        <v>423.49913100891894</v>
      </c>
    </row>
    <row r="957" spans="1:59" x14ac:dyDescent="0.25">
      <c r="A957">
        <v>2676</v>
      </c>
      <c r="B957" t="s">
        <v>942</v>
      </c>
      <c r="C957" s="49">
        <v>0</v>
      </c>
      <c r="D957" s="22">
        <v>1464.9602832031248</v>
      </c>
      <c r="E957" s="17">
        <v>61.908255149422331</v>
      </c>
      <c r="F957" s="17">
        <v>-1.6371469777861696</v>
      </c>
      <c r="G957" s="17">
        <v>0.33424201242562657</v>
      </c>
      <c r="H957" s="17">
        <v>3.358484357495314</v>
      </c>
      <c r="I957" s="17">
        <v>49.205061860741466</v>
      </c>
      <c r="J957" s="17">
        <v>5.5984321467692464</v>
      </c>
      <c r="K957" s="17">
        <v>-1</v>
      </c>
      <c r="L957" s="17">
        <v>-1</v>
      </c>
      <c r="M957" s="17">
        <v>-1</v>
      </c>
      <c r="N957" s="17">
        <v>0.16666666666666666</v>
      </c>
      <c r="O957" s="17">
        <v>-1</v>
      </c>
      <c r="P957" s="17">
        <v>-1</v>
      </c>
      <c r="Q957" s="17">
        <v>2.7001037384549145</v>
      </c>
      <c r="R957" s="17">
        <v>-1</v>
      </c>
      <c r="S957" s="17">
        <v>0.2149759114576581</v>
      </c>
      <c r="T957" s="17">
        <v>2.2633552529072089E-2</v>
      </c>
      <c r="U957" s="17">
        <v>8.5200448456433112E-2</v>
      </c>
      <c r="V957" s="17">
        <v>-2.504221808584927E-2</v>
      </c>
      <c r="W957" s="17">
        <v>0.62710144900846509</v>
      </c>
      <c r="X957" s="17">
        <v>0.3132527749393344</v>
      </c>
      <c r="Y957" s="17">
        <v>0</v>
      </c>
      <c r="Z957" s="17">
        <v>28.461679002639439</v>
      </c>
      <c r="AA957" s="17">
        <v>0.28913489108038187</v>
      </c>
      <c r="AB957" s="17">
        <v>0.84737404046866982</v>
      </c>
      <c r="AC957" s="17">
        <v>15.206472174809461</v>
      </c>
      <c r="AD957" s="17">
        <v>0.10650056057054139</v>
      </c>
      <c r="AE957" s="17">
        <v>1.0650056057054139E-2</v>
      </c>
      <c r="AF957" s="17">
        <v>44.860963111185718</v>
      </c>
      <c r="AG957" s="17">
        <v>-1.4945885678512527</v>
      </c>
      <c r="AH957" s="17">
        <v>-1</v>
      </c>
      <c r="AI957" s="17">
        <v>-1</v>
      </c>
      <c r="AJ957" s="17">
        <v>-1</v>
      </c>
      <c r="AK957" s="17">
        <v>-1</v>
      </c>
      <c r="AL957" s="17">
        <v>-1</v>
      </c>
      <c r="AM957" s="17">
        <v>-1</v>
      </c>
      <c r="AN957" s="17">
        <v>-1</v>
      </c>
      <c r="AO957" s="17">
        <v>-1</v>
      </c>
      <c r="AP957" s="17">
        <v>-1</v>
      </c>
      <c r="AQ957" s="17">
        <v>-1</v>
      </c>
      <c r="AR957" s="17">
        <v>5.3250280285270693E-2</v>
      </c>
      <c r="AS957" s="17">
        <v>0.63900336342324815</v>
      </c>
      <c r="AT957" s="17">
        <v>4.8307043724502226</v>
      </c>
      <c r="AU957" s="17">
        <v>-1</v>
      </c>
      <c r="AV957" s="17">
        <v>-1</v>
      </c>
      <c r="AW957" s="17">
        <v>-1</v>
      </c>
      <c r="AX957" s="17">
        <v>-1</v>
      </c>
      <c r="AY957" s="17">
        <v>1.0650056057054139E-2</v>
      </c>
      <c r="AZ957" s="17">
        <v>0.27527201271993046</v>
      </c>
      <c r="BA957" s="17">
        <v>0.2375485001005824</v>
      </c>
      <c r="BB957" s="17">
        <v>9.7123142739349272E-2</v>
      </c>
      <c r="BC957" s="17">
        <v>8.2364036747830216E-2</v>
      </c>
      <c r="BD957" s="17">
        <v>3.7820214936728034</v>
      </c>
      <c r="BE957" s="17">
        <v>3.2692605576092477</v>
      </c>
      <c r="BF957" s="17">
        <v>-1</v>
      </c>
      <c r="BG957" s="22">
        <v>110.89857690162449</v>
      </c>
    </row>
    <row r="958" spans="1:59" x14ac:dyDescent="0.25">
      <c r="A958">
        <v>2679</v>
      </c>
      <c r="B958" t="s">
        <v>943</v>
      </c>
      <c r="C958" s="49">
        <v>0</v>
      </c>
      <c r="D958" s="22">
        <v>1539.1395117187501</v>
      </c>
      <c r="E958" s="17">
        <v>100.75121159528729</v>
      </c>
      <c r="F958" s="17">
        <v>63.494170809909043</v>
      </c>
      <c r="G958" s="17">
        <v>0.8081355836894486</v>
      </c>
      <c r="H958" s="17">
        <v>6.9482858748848102</v>
      </c>
      <c r="I958" s="17">
        <v>83.890689179724532</v>
      </c>
      <c r="J958" s="17">
        <v>14.943606427639779</v>
      </c>
      <c r="K958" s="17">
        <v>-1</v>
      </c>
      <c r="L958" s="17">
        <v>-1</v>
      </c>
      <c r="M958" s="17">
        <v>-1</v>
      </c>
      <c r="N958" s="17">
        <v>0.16666666666666666</v>
      </c>
      <c r="O958" s="17">
        <v>-1</v>
      </c>
      <c r="P958" s="17">
        <v>-1</v>
      </c>
      <c r="Q958" s="17">
        <v>4.9401700026501452</v>
      </c>
      <c r="R958" s="17">
        <v>-1</v>
      </c>
      <c r="S958" s="17">
        <v>1.3533322221651745</v>
      </c>
      <c r="T958" s="17">
        <v>0.14228114046737383</v>
      </c>
      <c r="U958" s="17">
        <v>0.77598611949711249</v>
      </c>
      <c r="V958" s="17">
        <v>0.97122304483133848</v>
      </c>
      <c r="W958" s="17">
        <v>3.2212292895073684</v>
      </c>
      <c r="X958" s="17">
        <v>4.172389849450286</v>
      </c>
      <c r="Y958" s="17">
        <v>0</v>
      </c>
      <c r="Z958" s="17">
        <v>50.898021150720787</v>
      </c>
      <c r="AA958" s="17">
        <v>1.5374564658162124</v>
      </c>
      <c r="AB958" s="17">
        <v>2.8390062881632456</v>
      </c>
      <c r="AC958" s="17">
        <v>38.104981749324509</v>
      </c>
      <c r="AD958" s="17">
        <v>0.96998264937139067</v>
      </c>
      <c r="AE958" s="17">
        <v>9.6998264937139062E-2</v>
      </c>
      <c r="AF958" s="17">
        <v>78.954787704161561</v>
      </c>
      <c r="AG958" s="17">
        <v>57.96526708066861</v>
      </c>
      <c r="AH958" s="17">
        <v>-1</v>
      </c>
      <c r="AI958" s="17">
        <v>-1</v>
      </c>
      <c r="AJ958" s="17">
        <v>-1</v>
      </c>
      <c r="AK958" s="17">
        <v>-1</v>
      </c>
      <c r="AL958" s="17">
        <v>-1</v>
      </c>
      <c r="AM958" s="17">
        <v>-1</v>
      </c>
      <c r="AN958" s="17">
        <v>-1</v>
      </c>
      <c r="AO958" s="17">
        <v>-1</v>
      </c>
      <c r="AP958" s="17">
        <v>-1</v>
      </c>
      <c r="AQ958" s="17">
        <v>-1</v>
      </c>
      <c r="AR958" s="17">
        <v>0.48499132468569534</v>
      </c>
      <c r="AS958" s="17">
        <v>5.8198958962283438</v>
      </c>
      <c r="AT958" s="17">
        <v>11.565864665096846</v>
      </c>
      <c r="AU958" s="17">
        <v>-1</v>
      </c>
      <c r="AV958" s="17">
        <v>-1</v>
      </c>
      <c r="AW958" s="17">
        <v>-1</v>
      </c>
      <c r="AX958" s="17">
        <v>-1</v>
      </c>
      <c r="AY958" s="17">
        <v>9.6998264937139062E-2</v>
      </c>
      <c r="AZ958" s="17">
        <v>-0.47511329837820354</v>
      </c>
      <c r="BA958" s="17">
        <v>0.98793381119871659</v>
      </c>
      <c r="BB958" s="17">
        <v>-0.19646076745293956</v>
      </c>
      <c r="BC958" s="17">
        <v>0.37594794694011896</v>
      </c>
      <c r="BD958" s="17">
        <v>-6.4176722201537579</v>
      </c>
      <c r="BE958" s="17">
        <v>13.468954271435821</v>
      </c>
      <c r="BF958" s="17">
        <v>-1</v>
      </c>
      <c r="BG958" s="22">
        <v>932.39635631584895</v>
      </c>
    </row>
    <row r="959" spans="1:59" x14ac:dyDescent="0.25">
      <c r="A959">
        <v>2682</v>
      </c>
      <c r="B959" t="s">
        <v>944</v>
      </c>
      <c r="C959" s="49">
        <v>0</v>
      </c>
      <c r="D959" s="22">
        <v>1578.06611328125</v>
      </c>
      <c r="E959" s="17">
        <v>119.73038755473317</v>
      </c>
      <c r="F959" s="17">
        <v>95.318183549156871</v>
      </c>
      <c r="G959" s="17">
        <v>1.0396861735010476</v>
      </c>
      <c r="H959" s="17">
        <v>8.7023097930429252</v>
      </c>
      <c r="I959" s="17">
        <v>100.83853981689771</v>
      </c>
      <c r="J959" s="17">
        <v>19.509780665574525</v>
      </c>
      <c r="K959" s="17">
        <v>-1</v>
      </c>
      <c r="L959" s="17">
        <v>-1</v>
      </c>
      <c r="M959" s="17">
        <v>-1</v>
      </c>
      <c r="N959" s="17">
        <v>0.16666666666666666</v>
      </c>
      <c r="O959" s="17">
        <v>-1</v>
      </c>
      <c r="P959" s="17">
        <v>-1</v>
      </c>
      <c r="Q959" s="17">
        <v>6.034695643308627</v>
      </c>
      <c r="R959" s="17">
        <v>-1</v>
      </c>
      <c r="S959" s="17">
        <v>1.9095479869351493</v>
      </c>
      <c r="T959" s="17">
        <v>0.20074251499660445</v>
      </c>
      <c r="U959" s="17">
        <v>1.1135130227135808</v>
      </c>
      <c r="V959" s="17">
        <v>1.4580112673895573</v>
      </c>
      <c r="W959" s="17">
        <v>4.4887540417682716</v>
      </c>
      <c r="X959" s="17">
        <v>6.0580146393872463</v>
      </c>
      <c r="Y959" s="17">
        <v>0</v>
      </c>
      <c r="Z959" s="17">
        <v>61.860711030113293</v>
      </c>
      <c r="AA959" s="17">
        <v>2.147402695164212</v>
      </c>
      <c r="AB959" s="17">
        <v>3.8121438228455733</v>
      </c>
      <c r="AC959" s="17">
        <v>49.293492670975596</v>
      </c>
      <c r="AD959" s="17">
        <v>1.3918912783919759</v>
      </c>
      <c r="AE959" s="17">
        <v>0.1391891278391976</v>
      </c>
      <c r="AF959" s="17">
        <v>95.613475798163648</v>
      </c>
      <c r="AG959" s="17">
        <v>87.018129327374496</v>
      </c>
      <c r="AH959" s="17">
        <v>-1</v>
      </c>
      <c r="AI959" s="17">
        <v>-1</v>
      </c>
      <c r="AJ959" s="17">
        <v>-1</v>
      </c>
      <c r="AK959" s="17">
        <v>-1</v>
      </c>
      <c r="AL959" s="17">
        <v>-1</v>
      </c>
      <c r="AM959" s="17">
        <v>-1</v>
      </c>
      <c r="AN959" s="17">
        <v>-1</v>
      </c>
      <c r="AO959" s="17">
        <v>-1</v>
      </c>
      <c r="AP959" s="17">
        <v>-1</v>
      </c>
      <c r="AQ959" s="17">
        <v>-1</v>
      </c>
      <c r="AR959" s="17">
        <v>0.69594563919598795</v>
      </c>
      <c r="AS959" s="17">
        <v>8.3513476703518563</v>
      </c>
      <c r="AT959" s="17">
        <v>14.856751971457411</v>
      </c>
      <c r="AU959" s="17">
        <v>-1</v>
      </c>
      <c r="AV959" s="17">
        <v>-1</v>
      </c>
      <c r="AW959" s="17">
        <v>-1</v>
      </c>
      <c r="AX959" s="17">
        <v>-1</v>
      </c>
      <c r="AY959" s="17">
        <v>0.1391891278391976</v>
      </c>
      <c r="AZ959" s="17">
        <v>-0.84176136432971083</v>
      </c>
      <c r="BA959" s="17">
        <v>1.354581877150224</v>
      </c>
      <c r="BB959" s="17">
        <v>-0.33990970131993864</v>
      </c>
      <c r="BC959" s="17">
        <v>0.51939688080711788</v>
      </c>
      <c r="BD959" s="17">
        <v>-11.401375816376188</v>
      </c>
      <c r="BE959" s="17">
        <v>18.452657867658253</v>
      </c>
      <c r="BF959" s="17">
        <v>-1</v>
      </c>
      <c r="BG959" s="22">
        <v>1600.415243899289</v>
      </c>
    </row>
    <row r="960" spans="1:59" x14ac:dyDescent="0.25">
      <c r="A960">
        <v>2702</v>
      </c>
      <c r="B960" t="s">
        <v>927</v>
      </c>
      <c r="C960" s="49">
        <v>0</v>
      </c>
      <c r="D960" s="22">
        <v>1559.2108398437499</v>
      </c>
      <c r="E960" s="17">
        <v>97.734977332771081</v>
      </c>
      <c r="F960" s="17">
        <v>58.436592029883123</v>
      </c>
      <c r="G960" s="17">
        <v>0.77133678778872428</v>
      </c>
      <c r="H960" s="17">
        <v>6.6695305142450172</v>
      </c>
      <c r="I960" s="17">
        <v>81.19727994651663</v>
      </c>
      <c r="J960" s="17">
        <v>14.217934711728265</v>
      </c>
      <c r="K960" s="17">
        <v>-1</v>
      </c>
      <c r="L960" s="17">
        <v>-1</v>
      </c>
      <c r="M960" s="17">
        <v>-1</v>
      </c>
      <c r="N960" s="17">
        <v>0.16666666666666666</v>
      </c>
      <c r="O960" s="17">
        <v>-1</v>
      </c>
      <c r="P960" s="17">
        <v>-1</v>
      </c>
      <c r="Q960" s="17">
        <v>4.7662243189381215</v>
      </c>
      <c r="R960" s="17">
        <v>-1</v>
      </c>
      <c r="S960" s="17">
        <v>1.2649365483679735</v>
      </c>
      <c r="T960" s="17">
        <v>0.13299026286206361</v>
      </c>
      <c r="U960" s="17">
        <v>0.72234521263277529</v>
      </c>
      <c r="V960" s="17">
        <v>0.89386102876663609</v>
      </c>
      <c r="W960" s="17">
        <v>3.0197900070787798</v>
      </c>
      <c r="X960" s="17">
        <v>3.8727200371354296</v>
      </c>
      <c r="Y960" s="17">
        <v>0</v>
      </c>
      <c r="Z960" s="17">
        <v>49.155793727664175</v>
      </c>
      <c r="AA960" s="17">
        <v>1.4405217664813676</v>
      </c>
      <c r="AB960" s="17">
        <v>2.6843520091512771</v>
      </c>
      <c r="AC960" s="17">
        <v>36.326866089269998</v>
      </c>
      <c r="AD960" s="17">
        <v>0.9029315157909692</v>
      </c>
      <c r="AE960" s="17">
        <v>9.0293151579096911E-2</v>
      </c>
      <c r="AF960" s="17">
        <v>76.307333151600105</v>
      </c>
      <c r="AG960" s="17">
        <v>53.348088825937033</v>
      </c>
      <c r="AH960" s="17">
        <v>-1</v>
      </c>
      <c r="AI960" s="17">
        <v>-1</v>
      </c>
      <c r="AJ960" s="17">
        <v>-1</v>
      </c>
      <c r="AK960" s="17">
        <v>-1</v>
      </c>
      <c r="AL960" s="17">
        <v>-1</v>
      </c>
      <c r="AM960" s="17">
        <v>-1</v>
      </c>
      <c r="AN960" s="17">
        <v>-1</v>
      </c>
      <c r="AO960" s="17">
        <v>-1</v>
      </c>
      <c r="AP960" s="17">
        <v>-1</v>
      </c>
      <c r="AQ960" s="17">
        <v>-1</v>
      </c>
      <c r="AR960" s="17">
        <v>0.4514657578954846</v>
      </c>
      <c r="AS960" s="17">
        <v>5.4175890947458152</v>
      </c>
      <c r="AT960" s="17">
        <v>11.04286582316956</v>
      </c>
      <c r="AU960" s="17">
        <v>-1</v>
      </c>
      <c r="AV960" s="17">
        <v>-1</v>
      </c>
      <c r="AW960" s="17">
        <v>-1</v>
      </c>
      <c r="AX960" s="17">
        <v>-1</v>
      </c>
      <c r="AY960" s="17">
        <v>9.0293151579096911E-2</v>
      </c>
      <c r="AZ960" s="17">
        <v>-0.4168443587165826</v>
      </c>
      <c r="BA960" s="17">
        <v>0.92966487153709565</v>
      </c>
      <c r="BB960" s="17">
        <v>-0.17366338203559628</v>
      </c>
      <c r="BC960" s="17">
        <v>0.35315056152277563</v>
      </c>
      <c r="BD960" s="17">
        <v>-5.6256453390462084</v>
      </c>
      <c r="BE960" s="17">
        <v>12.676927390328268</v>
      </c>
      <c r="BF960" s="17">
        <v>-1</v>
      </c>
      <c r="BG960" s="22">
        <v>932.82759841837151</v>
      </c>
    </row>
    <row r="961" spans="1:59" x14ac:dyDescent="0.25">
      <c r="A961">
        <v>2704</v>
      </c>
      <c r="B961" t="s">
        <v>945</v>
      </c>
      <c r="C961" s="49">
        <v>0</v>
      </c>
      <c r="D961" s="22">
        <v>1470.45896484375</v>
      </c>
      <c r="E961" s="17">
        <v>61.172741531018353</v>
      </c>
      <c r="F961" s="17">
        <v>-2.870445768629033</v>
      </c>
      <c r="G961" s="17">
        <v>0.32526856634346707</v>
      </c>
      <c r="H961" s="17">
        <v>3.2905094105551376</v>
      </c>
      <c r="I961" s="17">
        <v>48.548269649480396</v>
      </c>
      <c r="J961" s="17">
        <v>5.4214759215262358</v>
      </c>
      <c r="K961" s="17">
        <v>-1</v>
      </c>
      <c r="L961" s="17">
        <v>-1</v>
      </c>
      <c r="M961" s="17">
        <v>-1</v>
      </c>
      <c r="N961" s="17">
        <v>0.16666666666666666</v>
      </c>
      <c r="O961" s="17">
        <v>-1</v>
      </c>
      <c r="P961" s="17">
        <v>-1</v>
      </c>
      <c r="Q961" s="17">
        <v>2.6576868012750898</v>
      </c>
      <c r="R961" s="17">
        <v>-1</v>
      </c>
      <c r="S961" s="17">
        <v>0.1934204829905074</v>
      </c>
      <c r="T961" s="17">
        <v>2.0367956951648496E-2</v>
      </c>
      <c r="U961" s="17">
        <v>7.2120026291429745E-2</v>
      </c>
      <c r="V961" s="17">
        <v>-4.3907071214103394E-2</v>
      </c>
      <c r="W961" s="17">
        <v>0.57798015317643858</v>
      </c>
      <c r="X961" s="17">
        <v>0.24017780502692776</v>
      </c>
      <c r="Y961" s="17">
        <v>0</v>
      </c>
      <c r="Z961" s="17">
        <v>28.036834018965653</v>
      </c>
      <c r="AA961" s="17">
        <v>0.26549720738230054</v>
      </c>
      <c r="AB961" s="17">
        <v>0.80966134362301467</v>
      </c>
      <c r="AC961" s="17">
        <v>14.772875786319247</v>
      </c>
      <c r="AD961" s="17">
        <v>9.0150032864287188E-2</v>
      </c>
      <c r="AE961" s="17">
        <v>9.0150032864287181E-3</v>
      </c>
      <c r="AF961" s="17">
        <v>44.215377023356403</v>
      </c>
      <c r="AG961" s="17">
        <v>-2.6204949761024428</v>
      </c>
      <c r="AH961" s="17">
        <v>-1</v>
      </c>
      <c r="AI961" s="17">
        <v>-1</v>
      </c>
      <c r="AJ961" s="17">
        <v>-1</v>
      </c>
      <c r="AK961" s="17">
        <v>-1</v>
      </c>
      <c r="AL961" s="17">
        <v>-1</v>
      </c>
      <c r="AM961" s="17">
        <v>-1</v>
      </c>
      <c r="AN961" s="17">
        <v>-1</v>
      </c>
      <c r="AO961" s="17">
        <v>-1</v>
      </c>
      <c r="AP961" s="17">
        <v>-1</v>
      </c>
      <c r="AQ961" s="17">
        <v>-1</v>
      </c>
      <c r="AR961" s="17">
        <v>4.5075016432143594E-2</v>
      </c>
      <c r="AS961" s="17">
        <v>0.54090019718572302</v>
      </c>
      <c r="AT961" s="17">
        <v>4.7031702563414397</v>
      </c>
      <c r="AU961" s="17">
        <v>-1</v>
      </c>
      <c r="AV961" s="17">
        <v>-1</v>
      </c>
      <c r="AW961" s="17">
        <v>-1</v>
      </c>
      <c r="AX961" s="17">
        <v>-1</v>
      </c>
      <c r="AY961" s="17">
        <v>9.0150032864287181E-3</v>
      </c>
      <c r="AZ961" s="17">
        <v>0.2894809881909966</v>
      </c>
      <c r="BA961" s="17">
        <v>0.22333952462951626</v>
      </c>
      <c r="BB961" s="17">
        <v>0.1026823221594757</v>
      </c>
      <c r="BC961" s="17">
        <v>7.6804857327703799E-2</v>
      </c>
      <c r="BD961" s="17">
        <v>3.975158533602408</v>
      </c>
      <c r="BE961" s="17">
        <v>3.0761235176796426</v>
      </c>
      <c r="BF961" s="17">
        <v>-1</v>
      </c>
      <c r="BG961" s="22">
        <v>1661.0717386549602</v>
      </c>
    </row>
    <row r="962" spans="1:59" x14ac:dyDescent="0.25">
      <c r="A962">
        <v>2706</v>
      </c>
      <c r="B962" t="s">
        <v>946</v>
      </c>
      <c r="C962" s="49">
        <v>0</v>
      </c>
      <c r="D962" s="22">
        <v>1558.341064453125</v>
      </c>
      <c r="E962" s="17">
        <v>113.66676106475308</v>
      </c>
      <c r="F962" s="17">
        <v>85.150780755932473</v>
      </c>
      <c r="G962" s="17">
        <v>0.96570844690468594</v>
      </c>
      <c r="H962" s="17">
        <v>8.1419195043956023</v>
      </c>
      <c r="I962" s="17">
        <v>95.423898196451404</v>
      </c>
      <c r="J962" s="17">
        <v>18.05094098116632</v>
      </c>
      <c r="K962" s="17">
        <v>-1</v>
      </c>
      <c r="L962" s="17">
        <v>-1</v>
      </c>
      <c r="M962" s="17">
        <v>-1</v>
      </c>
      <c r="N962" s="17">
        <v>0.16666666666666666</v>
      </c>
      <c r="O962" s="17">
        <v>-1</v>
      </c>
      <c r="P962" s="17">
        <v>-1</v>
      </c>
      <c r="Q962" s="17">
        <v>5.6850074016884156</v>
      </c>
      <c r="R962" s="17">
        <v>-1</v>
      </c>
      <c r="S962" s="17">
        <v>1.7318435042636988</v>
      </c>
      <c r="T962" s="17">
        <v>0.18206478420399522</v>
      </c>
      <c r="U962" s="17">
        <v>1.0056770937039379</v>
      </c>
      <c r="V962" s="17">
        <v>1.3024880788369326</v>
      </c>
      <c r="W962" s="17">
        <v>4.083794591424514</v>
      </c>
      <c r="X962" s="17">
        <v>5.4555793992663819</v>
      </c>
      <c r="Y962" s="17">
        <v>0</v>
      </c>
      <c r="Z962" s="17">
        <v>58.358258821642288</v>
      </c>
      <c r="AA962" s="17">
        <v>1.9525319525334035</v>
      </c>
      <c r="AB962" s="17">
        <v>3.5012376725310279</v>
      </c>
      <c r="AC962" s="17">
        <v>45.718893259867336</v>
      </c>
      <c r="AD962" s="17">
        <v>1.2570963671299222</v>
      </c>
      <c r="AE962" s="17">
        <v>0.12570963671299223</v>
      </c>
      <c r="AF962" s="17">
        <v>90.291218254899036</v>
      </c>
      <c r="AG962" s="17">
        <v>77.736076960860046</v>
      </c>
      <c r="AH962" s="17">
        <v>-1</v>
      </c>
      <c r="AI962" s="17">
        <v>-1</v>
      </c>
      <c r="AJ962" s="17">
        <v>-1</v>
      </c>
      <c r="AK962" s="17">
        <v>-1</v>
      </c>
      <c r="AL962" s="17">
        <v>-1</v>
      </c>
      <c r="AM962" s="17">
        <v>-1</v>
      </c>
      <c r="AN962" s="17">
        <v>-1</v>
      </c>
      <c r="AO962" s="17">
        <v>-1</v>
      </c>
      <c r="AP962" s="17">
        <v>-1</v>
      </c>
      <c r="AQ962" s="17">
        <v>-1</v>
      </c>
      <c r="AR962" s="17">
        <v>0.62854818356496112</v>
      </c>
      <c r="AS962" s="17">
        <v>7.5425782027795343</v>
      </c>
      <c r="AT962" s="17">
        <v>13.805351663613393</v>
      </c>
      <c r="AU962" s="17">
        <v>-1</v>
      </c>
      <c r="AV962" s="17">
        <v>-1</v>
      </c>
      <c r="AW962" s="17">
        <v>-1</v>
      </c>
      <c r="AX962" s="17">
        <v>-1</v>
      </c>
      <c r="AY962" s="17">
        <v>0.12570963671299223</v>
      </c>
      <c r="AZ962" s="17">
        <v>-0.72462156174007086</v>
      </c>
      <c r="BA962" s="17">
        <v>1.2374420745605841</v>
      </c>
      <c r="BB962" s="17">
        <v>-0.29407943149084037</v>
      </c>
      <c r="BC962" s="17">
        <v>0.47356661097801972</v>
      </c>
      <c r="BD962" s="17">
        <v>-9.8091403468892562</v>
      </c>
      <c r="BE962" s="17">
        <v>16.860422398171323</v>
      </c>
      <c r="BF962" s="17">
        <v>-1</v>
      </c>
      <c r="BG962" s="22">
        <v>1287.0753200891486</v>
      </c>
    </row>
    <row r="963" spans="1:59" x14ac:dyDescent="0.25">
      <c r="A963">
        <v>2707</v>
      </c>
      <c r="B963" t="s">
        <v>947</v>
      </c>
      <c r="C963" s="49">
        <v>0</v>
      </c>
      <c r="D963" s="22">
        <v>1441.393798828125</v>
      </c>
      <c r="E963" s="17">
        <v>13.712519186756296</v>
      </c>
      <c r="F963" s="17">
        <v>-82.451072647195957</v>
      </c>
      <c r="G963" s="17">
        <v>-0.2537577570272323</v>
      </c>
      <c r="H963" s="17">
        <v>-1.0956855080659951</v>
      </c>
      <c r="I963" s="17">
        <v>6.1676751907804857</v>
      </c>
      <c r="J963" s="17">
        <v>-5.996914690273095</v>
      </c>
      <c r="K963" s="17">
        <v>-1</v>
      </c>
      <c r="L963" s="17">
        <v>-1</v>
      </c>
      <c r="M963" s="17">
        <v>-1</v>
      </c>
      <c r="N963" s="17">
        <v>0.16666666666666666</v>
      </c>
      <c r="O963" s="17">
        <v>-1</v>
      </c>
      <c r="P963" s="17">
        <v>-1</v>
      </c>
      <c r="Q963" s="17">
        <v>-7.933562678738193E-2</v>
      </c>
      <c r="R963" s="17">
        <v>-1</v>
      </c>
      <c r="S963" s="17">
        <v>-1.197478886074486</v>
      </c>
      <c r="T963" s="17">
        <v>-0.12582331287150514</v>
      </c>
      <c r="U963" s="17">
        <v>-0.77191566356427999</v>
      </c>
      <c r="V963" s="17">
        <v>-1.2611926544526562</v>
      </c>
      <c r="W963" s="17">
        <v>-2.5916520109227728</v>
      </c>
      <c r="X963" s="17">
        <v>-4.4751044590442133</v>
      </c>
      <c r="Y963" s="17">
        <v>0</v>
      </c>
      <c r="Z963" s="17">
        <v>0.62301477418372286</v>
      </c>
      <c r="AA963" s="17">
        <v>-1.2597630950015284</v>
      </c>
      <c r="AB963" s="17">
        <v>-1.6238122627262648</v>
      </c>
      <c r="AC963" s="17">
        <v>-13.205642205052397</v>
      </c>
      <c r="AD963" s="17">
        <v>-0.96489457945535007</v>
      </c>
      <c r="AE963" s="17">
        <v>-9.6489457945534998E-2</v>
      </c>
      <c r="AF963" s="17">
        <v>2.5578760552199</v>
      </c>
      <c r="AG963" s="17">
        <v>-75.271452262771433</v>
      </c>
      <c r="AH963" s="17">
        <v>-1</v>
      </c>
      <c r="AI963" s="17">
        <v>-1</v>
      </c>
      <c r="AJ963" s="17">
        <v>-1</v>
      </c>
      <c r="AK963" s="17">
        <v>-1</v>
      </c>
      <c r="AL963" s="17">
        <v>-1</v>
      </c>
      <c r="AM963" s="17">
        <v>-1</v>
      </c>
      <c r="AN963" s="17">
        <v>-1</v>
      </c>
      <c r="AO963" s="17">
        <v>-1</v>
      </c>
      <c r="AP963" s="17">
        <v>-1</v>
      </c>
      <c r="AQ963" s="17">
        <v>-1</v>
      </c>
      <c r="AR963" s="17">
        <v>-0.48244728972767503</v>
      </c>
      <c r="AS963" s="17">
        <v>-5.7893674767321004</v>
      </c>
      <c r="AT963" s="17">
        <v>-3.526177719751729</v>
      </c>
      <c r="AU963" s="17">
        <v>-1</v>
      </c>
      <c r="AV963" s="17">
        <v>-1</v>
      </c>
      <c r="AW963" s="17">
        <v>-1</v>
      </c>
      <c r="AX963" s="17">
        <v>-1</v>
      </c>
      <c r="AY963" s="17">
        <v>-9.6489457945534998E-2</v>
      </c>
      <c r="AZ963" s="17">
        <v>1.2063384307551284</v>
      </c>
      <c r="BA963" s="17">
        <v>-0.69351791793461559</v>
      </c>
      <c r="BB963" s="17">
        <v>0.46139749034815247</v>
      </c>
      <c r="BC963" s="17">
        <v>-0.28191031086097279</v>
      </c>
      <c r="BD963" s="17">
        <v>16.437642746827471</v>
      </c>
      <c r="BE963" s="17">
        <v>-9.3863606955454344</v>
      </c>
      <c r="BF963" s="17">
        <v>-1</v>
      </c>
      <c r="BG963" s="22">
        <v>-28.129065573422622</v>
      </c>
    </row>
    <row r="964" spans="1:59" x14ac:dyDescent="0.25">
      <c r="A964">
        <v>2708</v>
      </c>
      <c r="B964" t="s">
        <v>948</v>
      </c>
      <c r="C964" s="49">
        <v>0</v>
      </c>
      <c r="D964" s="22">
        <v>1528.9202832031249</v>
      </c>
      <c r="E964" s="17">
        <v>90.179357422363694</v>
      </c>
      <c r="F964" s="17">
        <v>45.767435856005747</v>
      </c>
      <c r="G964" s="17">
        <v>0.67915637645867588</v>
      </c>
      <c r="H964" s="17">
        <v>5.9712526718516354</v>
      </c>
      <c r="I964" s="17">
        <v>74.450331713018372</v>
      </c>
      <c r="J964" s="17">
        <v>12.400138351114499</v>
      </c>
      <c r="K964" s="17">
        <v>-1</v>
      </c>
      <c r="L964" s="17">
        <v>-1</v>
      </c>
      <c r="M964" s="17">
        <v>-1</v>
      </c>
      <c r="N964" s="17">
        <v>0.16666666666666666</v>
      </c>
      <c r="O964" s="17">
        <v>-1</v>
      </c>
      <c r="P964" s="17">
        <v>-1</v>
      </c>
      <c r="Q964" s="17">
        <v>4.3304930869456832</v>
      </c>
      <c r="R964" s="17">
        <v>-1</v>
      </c>
      <c r="S964" s="17">
        <v>1.0435067604910722</v>
      </c>
      <c r="T964" s="17">
        <v>0.10971675897935164</v>
      </c>
      <c r="U964" s="17">
        <v>0.58797557531607969</v>
      </c>
      <c r="V964" s="17">
        <v>0.70007038188229775</v>
      </c>
      <c r="W964" s="17">
        <v>2.5151877379612815</v>
      </c>
      <c r="X964" s="17">
        <v>3.1220518186180342</v>
      </c>
      <c r="Y964" s="17">
        <v>0</v>
      </c>
      <c r="Z964" s="17">
        <v>44.791541133065337</v>
      </c>
      <c r="AA964" s="17">
        <v>1.1977018524562804</v>
      </c>
      <c r="AB964" s="17">
        <v>2.296945445856776</v>
      </c>
      <c r="AC964" s="17">
        <v>31.872714019229051</v>
      </c>
      <c r="AD964" s="17">
        <v>0.73496946914509964</v>
      </c>
      <c r="AE964" s="17">
        <v>7.3496946914509961E-2</v>
      </c>
      <c r="AF964" s="17">
        <v>69.67550067830112</v>
      </c>
      <c r="AG964" s="17">
        <v>41.782129117539732</v>
      </c>
      <c r="AH964" s="17">
        <v>-1</v>
      </c>
      <c r="AI964" s="17">
        <v>-1</v>
      </c>
      <c r="AJ964" s="17">
        <v>-1</v>
      </c>
      <c r="AK964" s="17">
        <v>-1</v>
      </c>
      <c r="AL964" s="17">
        <v>-1</v>
      </c>
      <c r="AM964" s="17">
        <v>-1</v>
      </c>
      <c r="AN964" s="17">
        <v>-1</v>
      </c>
      <c r="AO964" s="17">
        <v>-1</v>
      </c>
      <c r="AP964" s="17">
        <v>-1</v>
      </c>
      <c r="AQ964" s="17">
        <v>-1</v>
      </c>
      <c r="AR964" s="17">
        <v>0.36748473457254982</v>
      </c>
      <c r="AS964" s="17">
        <v>4.409816814870597</v>
      </c>
      <c r="AT964" s="17">
        <v>9.7327618593317773</v>
      </c>
      <c r="AU964" s="17">
        <v>-1</v>
      </c>
      <c r="AV964" s="17">
        <v>-1</v>
      </c>
      <c r="AW964" s="17">
        <v>-1</v>
      </c>
      <c r="AX964" s="17">
        <v>-1</v>
      </c>
      <c r="AY964" s="17">
        <v>7.3496946914509961E-2</v>
      </c>
      <c r="AZ964" s="17">
        <v>-0.27088157123123763</v>
      </c>
      <c r="BA964" s="17">
        <v>0.78370208405175057</v>
      </c>
      <c r="BB964" s="17">
        <v>-0.1165562861760006</v>
      </c>
      <c r="BC964" s="17">
        <v>0.29604346566318002</v>
      </c>
      <c r="BD964" s="17">
        <v>-3.6416303217637394</v>
      </c>
      <c r="BE964" s="17">
        <v>10.692912373045797</v>
      </c>
      <c r="BF964" s="17">
        <v>-1</v>
      </c>
      <c r="BG964" s="22">
        <v>401.67813565949632</v>
      </c>
    </row>
    <row r="965" spans="1:59" x14ac:dyDescent="0.25">
      <c r="A965">
        <v>2709</v>
      </c>
      <c r="B965" t="s">
        <v>949</v>
      </c>
      <c r="C965" s="49">
        <v>0</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25">
      <c r="A966">
        <v>2710</v>
      </c>
      <c r="B966" t="s">
        <v>2951</v>
      </c>
      <c r="C966" s="49">
        <v>0</v>
      </c>
      <c r="D966" s="22">
        <v>1450</v>
      </c>
      <c r="E966" s="17">
        <v>42.510834345099084</v>
      </c>
      <c r="F966" s="17">
        <v>-34.162466733731819</v>
      </c>
      <c r="G966" s="17">
        <v>9.7588733186206644E-2</v>
      </c>
      <c r="H966" s="17">
        <v>1.5658069454695622</v>
      </c>
      <c r="I966" s="17">
        <v>31.883730774475264</v>
      </c>
      <c r="J966" s="17">
        <v>0.93163294809285269</v>
      </c>
      <c r="K966" s="17">
        <v>-1</v>
      </c>
      <c r="L966" s="17">
        <v>-1</v>
      </c>
      <c r="M966" s="17">
        <v>-1</v>
      </c>
      <c r="N966" s="17">
        <v>0.16666666666666666</v>
      </c>
      <c r="O966" s="17">
        <v>-1</v>
      </c>
      <c r="P966" s="17">
        <v>-1</v>
      </c>
      <c r="Q966" s="17">
        <v>1.5814579933319561</v>
      </c>
      <c r="R966" s="17">
        <v>-1</v>
      </c>
      <c r="S966" s="17">
        <v>-0.35349720193228051</v>
      </c>
      <c r="T966" s="17">
        <v>-3.7116137603193253E-2</v>
      </c>
      <c r="U966" s="17">
        <v>-0.25976454836216811</v>
      </c>
      <c r="V966" s="17">
        <v>-0.52255781179374472</v>
      </c>
      <c r="W966" s="17">
        <v>-0.66835579592337224</v>
      </c>
      <c r="X966" s="17">
        <v>-1.6139256024373154</v>
      </c>
      <c r="Y966" s="17">
        <v>0</v>
      </c>
      <c r="Z966" s="17">
        <v>17.257403896478259</v>
      </c>
      <c r="AA966" s="17">
        <v>-0.33425274724250115</v>
      </c>
      <c r="AB966" s="17">
        <v>-0.1472085642265627</v>
      </c>
      <c r="AC966" s="17">
        <v>3.7713995992259974</v>
      </c>
      <c r="AD966" s="17">
        <v>-0.32470568545271017</v>
      </c>
      <c r="AE966" s="17">
        <v>-3.2470568545271014E-2</v>
      </c>
      <c r="AF966" s="17">
        <v>27.835166854393844</v>
      </c>
      <c r="AG966" s="17">
        <v>-31.187689879181502</v>
      </c>
      <c r="AH966" s="17">
        <v>-1</v>
      </c>
      <c r="AI966" s="17">
        <v>-1</v>
      </c>
      <c r="AJ966" s="17">
        <v>-1</v>
      </c>
      <c r="AK966" s="17">
        <v>-1</v>
      </c>
      <c r="AL966" s="17">
        <v>-1</v>
      </c>
      <c r="AM966" s="17">
        <v>-1</v>
      </c>
      <c r="AN966" s="17">
        <v>-1</v>
      </c>
      <c r="AO966" s="17">
        <v>-1</v>
      </c>
      <c r="AP966" s="17">
        <v>-1</v>
      </c>
      <c r="AQ966" s="17">
        <v>-1</v>
      </c>
      <c r="AR966" s="17">
        <v>-0.16235284272635508</v>
      </c>
      <c r="AS966" s="17">
        <v>-1.948234112716261</v>
      </c>
      <c r="AT966" s="17">
        <v>1.4672956534688604</v>
      </c>
      <c r="AU966" s="17">
        <v>-1</v>
      </c>
      <c r="AV966" s="17">
        <v>-1</v>
      </c>
      <c r="AW966" s="17">
        <v>-1</v>
      </c>
      <c r="AX966" s="17">
        <v>-1</v>
      </c>
      <c r="AY966" s="17">
        <v>-3.2470568545271014E-2</v>
      </c>
      <c r="AZ966" s="17">
        <v>0.64999991647873501</v>
      </c>
      <c r="BA966" s="17">
        <v>-0.13717940365822218</v>
      </c>
      <c r="BB966" s="17">
        <v>0.24373326638725484</v>
      </c>
      <c r="BC966" s="17">
        <v>-6.4246086900075286E-2</v>
      </c>
      <c r="BD966" s="17">
        <v>8.8755511614786737</v>
      </c>
      <c r="BE966" s="17">
        <v>-1.8242691101966289</v>
      </c>
      <c r="BF966" s="17">
        <v>-1</v>
      </c>
      <c r="BG966" s="22">
        <v>0</v>
      </c>
    </row>
    <row r="967" spans="1:59" x14ac:dyDescent="0.25">
      <c r="A967">
        <v>2713</v>
      </c>
      <c r="B967" t="s">
        <v>950</v>
      </c>
      <c r="C967" s="49">
        <v>0</v>
      </c>
      <c r="D967" s="22">
        <v>1489.8733203125</v>
      </c>
      <c r="E967" s="17">
        <v>66.322398952613099</v>
      </c>
      <c r="F967" s="17">
        <v>5.7644266693404962</v>
      </c>
      <c r="G967" s="17">
        <v>0.38809564671017199</v>
      </c>
      <c r="H967" s="17">
        <v>3.7664321959857725</v>
      </c>
      <c r="I967" s="17">
        <v>53.14676354617464</v>
      </c>
      <c r="J967" s="17">
        <v>6.6604250256875472</v>
      </c>
      <c r="K967" s="17">
        <v>-1</v>
      </c>
      <c r="L967" s="17">
        <v>-1</v>
      </c>
      <c r="M967" s="17">
        <v>-1</v>
      </c>
      <c r="N967" s="17">
        <v>0.16666666666666666</v>
      </c>
      <c r="O967" s="17">
        <v>-1</v>
      </c>
      <c r="P967" s="17">
        <v>-1</v>
      </c>
      <c r="Q967" s="17">
        <v>2.9546666122313949</v>
      </c>
      <c r="R967" s="17">
        <v>-1</v>
      </c>
      <c r="S967" s="17">
        <v>0.34433960862462809</v>
      </c>
      <c r="T967" s="17">
        <v>3.6230397547824512E-2</v>
      </c>
      <c r="U967" s="17">
        <v>0.16370186977349643</v>
      </c>
      <c r="V967" s="17">
        <v>8.8174141816340201E-2</v>
      </c>
      <c r="W967" s="17">
        <v>0.92190015589324625</v>
      </c>
      <c r="X967" s="17">
        <v>0.75180811577332696</v>
      </c>
      <c r="Y967" s="17">
        <v>0</v>
      </c>
      <c r="Z967" s="17">
        <v>31.011362387251218</v>
      </c>
      <c r="AA967" s="17">
        <v>0.43099512644091909</v>
      </c>
      <c r="AB967" s="17">
        <v>1.073704679246084</v>
      </c>
      <c r="AC967" s="17">
        <v>17.808676625480469</v>
      </c>
      <c r="AD967" s="17">
        <v>0.20462733721687054</v>
      </c>
      <c r="AE967" s="17">
        <v>2.0462733721687054E-2</v>
      </c>
      <c r="AF967" s="17">
        <v>48.735411874216936</v>
      </c>
      <c r="AG967" s="17">
        <v>5.2624757075039206</v>
      </c>
      <c r="AH967" s="17">
        <v>-1</v>
      </c>
      <c r="AI967" s="17">
        <v>-1</v>
      </c>
      <c r="AJ967" s="17">
        <v>-1</v>
      </c>
      <c r="AK967" s="17">
        <v>-1</v>
      </c>
      <c r="AL967" s="17">
        <v>-1</v>
      </c>
      <c r="AM967" s="17">
        <v>-1</v>
      </c>
      <c r="AN967" s="17">
        <v>-1</v>
      </c>
      <c r="AO967" s="17">
        <v>-1</v>
      </c>
      <c r="AP967" s="17">
        <v>-1</v>
      </c>
      <c r="AQ967" s="17">
        <v>-1</v>
      </c>
      <c r="AR967" s="17">
        <v>0.10231366860843527</v>
      </c>
      <c r="AS967" s="17">
        <v>1.2277640233012233</v>
      </c>
      <c r="AT967" s="17">
        <v>5.59609323029159</v>
      </c>
      <c r="AU967" s="17">
        <v>-1</v>
      </c>
      <c r="AV967" s="17">
        <v>-1</v>
      </c>
      <c r="AW967" s="17">
        <v>-1</v>
      </c>
      <c r="AX967" s="17">
        <v>-1</v>
      </c>
      <c r="AY967" s="17">
        <v>2.0462733721687054E-2</v>
      </c>
      <c r="AZ967" s="17">
        <v>0.18999764191848206</v>
      </c>
      <c r="BA967" s="17">
        <v>0.32282287090203082</v>
      </c>
      <c r="BB967" s="17">
        <v>6.3760038679597342E-2</v>
      </c>
      <c r="BC967" s="17">
        <v>0.11572714080758213</v>
      </c>
      <c r="BD967" s="17">
        <v>2.622920361294292</v>
      </c>
      <c r="BE967" s="17">
        <v>4.42836168998776</v>
      </c>
      <c r="BF967" s="17">
        <v>-1</v>
      </c>
      <c r="BG967" s="22">
        <v>279.06775829798698</v>
      </c>
    </row>
    <row r="968" spans="1:59" x14ac:dyDescent="0.25">
      <c r="A968">
        <v>2721</v>
      </c>
      <c r="B968" t="s">
        <v>2952</v>
      </c>
      <c r="C968" s="49">
        <v>0</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25">
      <c r="A969">
        <v>2723</v>
      </c>
      <c r="B969" t="s">
        <v>951</v>
      </c>
      <c r="C969" s="49">
        <v>0</v>
      </c>
      <c r="D969" s="22">
        <v>1526.835966796875</v>
      </c>
      <c r="E969" s="17">
        <v>78.228725337981032</v>
      </c>
      <c r="F969" s="17">
        <v>25.728785679195767</v>
      </c>
      <c r="G969" s="17">
        <v>0.53335574140091335</v>
      </c>
      <c r="H969" s="17">
        <v>4.8667951043626525</v>
      </c>
      <c r="I969" s="17">
        <v>63.778765781035702</v>
      </c>
      <c r="J969" s="17">
        <v>9.524951964342744</v>
      </c>
      <c r="K969" s="17">
        <v>-1</v>
      </c>
      <c r="L969" s="17">
        <v>-1</v>
      </c>
      <c r="M969" s="17">
        <v>-1</v>
      </c>
      <c r="N969" s="17">
        <v>0.16666666666666666</v>
      </c>
      <c r="O969" s="17">
        <v>-1</v>
      </c>
      <c r="P969" s="17">
        <v>-1</v>
      </c>
      <c r="Q969" s="17">
        <v>3.64130229876909</v>
      </c>
      <c r="R969" s="17">
        <v>-1</v>
      </c>
      <c r="S969" s="17">
        <v>0.69327395910375766</v>
      </c>
      <c r="T969" s="17">
        <v>7.290534105272567E-2</v>
      </c>
      <c r="U969" s="17">
        <v>0.37544475482418643</v>
      </c>
      <c r="V969" s="17">
        <v>0.39355407352231619</v>
      </c>
      <c r="W969" s="17">
        <v>1.7170644683058689</v>
      </c>
      <c r="X969" s="17">
        <v>1.9347290306382621</v>
      </c>
      <c r="Y969" s="17">
        <v>0</v>
      </c>
      <c r="Z969" s="17">
        <v>37.88865590328794</v>
      </c>
      <c r="AA969" s="17">
        <v>0.81363654879031189</v>
      </c>
      <c r="AB969" s="17">
        <v>1.6841891982019004</v>
      </c>
      <c r="AC969" s="17">
        <v>24.827635882936079</v>
      </c>
      <c r="AD969" s="17">
        <v>0.46930594353023303</v>
      </c>
      <c r="AE969" s="17">
        <v>4.6930594353023304E-2</v>
      </c>
      <c r="AF969" s="17">
        <v>59.186011943632309</v>
      </c>
      <c r="AG969" s="17">
        <v>23.488391367780757</v>
      </c>
      <c r="AH969" s="17">
        <v>-1</v>
      </c>
      <c r="AI969" s="17">
        <v>-1</v>
      </c>
      <c r="AJ969" s="17">
        <v>-1</v>
      </c>
      <c r="AK969" s="17">
        <v>-1</v>
      </c>
      <c r="AL969" s="17">
        <v>-1</v>
      </c>
      <c r="AM969" s="17">
        <v>-1</v>
      </c>
      <c r="AN969" s="17">
        <v>-1</v>
      </c>
      <c r="AO969" s="17">
        <v>-1</v>
      </c>
      <c r="AP969" s="17">
        <v>-1</v>
      </c>
      <c r="AQ969" s="17">
        <v>-1</v>
      </c>
      <c r="AR969" s="17">
        <v>0.23465297176511651</v>
      </c>
      <c r="AS969" s="17">
        <v>2.8158356611813979</v>
      </c>
      <c r="AT969" s="17">
        <v>7.6605863595358175</v>
      </c>
      <c r="AU969" s="17">
        <v>-1</v>
      </c>
      <c r="AV969" s="17">
        <v>-1</v>
      </c>
      <c r="AW969" s="17">
        <v>-1</v>
      </c>
      <c r="AX969" s="17">
        <v>-1</v>
      </c>
      <c r="AY969" s="17">
        <v>4.6930594353023304E-2</v>
      </c>
      <c r="AZ969" s="17">
        <v>-4.0014006169426353E-2</v>
      </c>
      <c r="BA969" s="17">
        <v>0.55283451898993929</v>
      </c>
      <c r="BB969" s="17">
        <v>-2.6230687466945929E-2</v>
      </c>
      <c r="BC969" s="17">
        <v>0.20571786695412536</v>
      </c>
      <c r="BD969" s="17">
        <v>-0.50353790809248089</v>
      </c>
      <c r="BE969" s="17">
        <v>7.5548199593745364</v>
      </c>
      <c r="BF969" s="17">
        <v>-1</v>
      </c>
      <c r="BG969" s="22">
        <v>1745.8908085603211</v>
      </c>
    </row>
    <row r="970" spans="1:59" x14ac:dyDescent="0.25">
      <c r="A970">
        <v>2725</v>
      </c>
      <c r="B970" t="s">
        <v>952</v>
      </c>
      <c r="C970" s="49">
        <v>0</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25">
      <c r="A971">
        <v>2729</v>
      </c>
      <c r="B971" t="s">
        <v>953</v>
      </c>
      <c r="C971" s="49">
        <v>0</v>
      </c>
      <c r="D971" s="22">
        <v>1491.7171093750001</v>
      </c>
      <c r="E971" s="17">
        <v>101.37028336929254</v>
      </c>
      <c r="F971" s="17">
        <v>64.532221569570538</v>
      </c>
      <c r="G971" s="17">
        <v>0.81568841078336085</v>
      </c>
      <c r="H971" s="17">
        <v>7.0054994599731222</v>
      </c>
      <c r="I971" s="17">
        <v>84.443502219761143</v>
      </c>
      <c r="J971" s="17">
        <v>15.092548067252348</v>
      </c>
      <c r="K971" s="17">
        <v>-1</v>
      </c>
      <c r="L971" s="17">
        <v>-1</v>
      </c>
      <c r="M971" s="17">
        <v>-1</v>
      </c>
      <c r="N971" s="17">
        <v>0.16666666666666666</v>
      </c>
      <c r="O971" s="17">
        <v>-1</v>
      </c>
      <c r="P971" s="17">
        <v>-1</v>
      </c>
      <c r="Q971" s="17">
        <v>4.9758717597498494</v>
      </c>
      <c r="R971" s="17">
        <v>-1</v>
      </c>
      <c r="S971" s="17">
        <v>1.371475132108241</v>
      </c>
      <c r="T971" s="17">
        <v>0.14418806134307097</v>
      </c>
      <c r="U971" s="17">
        <v>0.78699573230618303</v>
      </c>
      <c r="V971" s="17">
        <v>0.9871013342337821</v>
      </c>
      <c r="W971" s="17">
        <v>3.2625740137806689</v>
      </c>
      <c r="X971" s="17">
        <v>4.2338960542670234</v>
      </c>
      <c r="Y971" s="17">
        <v>0</v>
      </c>
      <c r="Z971" s="17">
        <v>51.255607375012431</v>
      </c>
      <c r="AA971" s="17">
        <v>1.5573519815676409</v>
      </c>
      <c r="AB971" s="17">
        <v>2.8707485503791697</v>
      </c>
      <c r="AC971" s="17">
        <v>38.469933911607221</v>
      </c>
      <c r="AD971" s="17">
        <v>0.98374466538272887</v>
      </c>
      <c r="AE971" s="17">
        <v>9.8374466538272878E-2</v>
      </c>
      <c r="AF971" s="17">
        <v>79.498168703051633</v>
      </c>
      <c r="AG971" s="17">
        <v>58.912927137640011</v>
      </c>
      <c r="AH971" s="17">
        <v>-1</v>
      </c>
      <c r="AI971" s="17">
        <v>-1</v>
      </c>
      <c r="AJ971" s="17">
        <v>-1</v>
      </c>
      <c r="AK971" s="17">
        <v>-1</v>
      </c>
      <c r="AL971" s="17">
        <v>-1</v>
      </c>
      <c r="AM971" s="17">
        <v>-1</v>
      </c>
      <c r="AN971" s="17">
        <v>-1</v>
      </c>
      <c r="AO971" s="17">
        <v>-1</v>
      </c>
      <c r="AP971" s="17">
        <v>-1</v>
      </c>
      <c r="AQ971" s="17">
        <v>-1</v>
      </c>
      <c r="AR971" s="17">
        <v>0.49187233269136443</v>
      </c>
      <c r="AS971" s="17">
        <v>5.9024679922963728</v>
      </c>
      <c r="AT971" s="17">
        <v>11.673208389985284</v>
      </c>
      <c r="AU971" s="17">
        <v>-1</v>
      </c>
      <c r="AV971" s="17">
        <v>-1</v>
      </c>
      <c r="AW971" s="17">
        <v>-1</v>
      </c>
      <c r="AX971" s="17">
        <v>-1</v>
      </c>
      <c r="AY971" s="17">
        <v>9.8374466538272878E-2</v>
      </c>
      <c r="AZ971" s="17">
        <v>-0.48707279910200746</v>
      </c>
      <c r="BA971" s="17">
        <v>0.99989331192252062</v>
      </c>
      <c r="BB971" s="17">
        <v>-0.20113985289679459</v>
      </c>
      <c r="BC971" s="17">
        <v>0.38062703238397394</v>
      </c>
      <c r="BD971" s="17">
        <v>-6.5802330306453367</v>
      </c>
      <c r="BE971" s="17">
        <v>13.6315150819274</v>
      </c>
      <c r="BF971" s="17">
        <v>-1</v>
      </c>
      <c r="BG971" s="22">
        <v>3012.2036317406037</v>
      </c>
    </row>
    <row r="972" spans="1:59" x14ac:dyDescent="0.25">
      <c r="A972">
        <v>2733</v>
      </c>
      <c r="B972" t="s">
        <v>954</v>
      </c>
      <c r="C972" s="49">
        <v>0</v>
      </c>
      <c r="D972" s="22">
        <v>1461.1277539062501</v>
      </c>
      <c r="E972" s="17">
        <v>15.842099890065683</v>
      </c>
      <c r="F972" s="17">
        <v>-78.880221964522107</v>
      </c>
      <c r="G972" s="17">
        <v>-0.22777635146166181</v>
      </c>
      <c r="H972" s="17">
        <v>-0.89887319665509935</v>
      </c>
      <c r="I972" s="17">
        <v>8.0693286533235096</v>
      </c>
      <c r="J972" s="17">
        <v>-5.4845617532524189</v>
      </c>
      <c r="K972" s="17">
        <v>-1</v>
      </c>
      <c r="L972" s="17">
        <v>-1</v>
      </c>
      <c r="M972" s="17">
        <v>-1</v>
      </c>
      <c r="N972" s="17">
        <v>0.16666666666666666</v>
      </c>
      <c r="O972" s="17">
        <v>-1</v>
      </c>
      <c r="P972" s="17">
        <v>-1</v>
      </c>
      <c r="Q972" s="17">
        <v>4.3476906728520781E-2</v>
      </c>
      <c r="R972" s="17">
        <v>-1</v>
      </c>
      <c r="S972" s="17">
        <v>-1.1350680436827179</v>
      </c>
      <c r="T972" s="17">
        <v>-0.11926358576046424</v>
      </c>
      <c r="U972" s="17">
        <v>-0.73404306143058062</v>
      </c>
      <c r="V972" s="17">
        <v>-1.2065720108813363</v>
      </c>
      <c r="W972" s="17">
        <v>-2.4494279091414515</v>
      </c>
      <c r="X972" s="17">
        <v>-4.2635257174322492</v>
      </c>
      <c r="Y972" s="17">
        <v>0</v>
      </c>
      <c r="Z972" s="17">
        <v>1.8530962526106229</v>
      </c>
      <c r="AA972" s="17">
        <v>-1.1913233627997015</v>
      </c>
      <c r="AB972" s="17">
        <v>-1.5146202240437772</v>
      </c>
      <c r="AC972" s="17">
        <v>-11.950222211664544</v>
      </c>
      <c r="AD972" s="17">
        <v>-0.91755382678822572</v>
      </c>
      <c r="AE972" s="17">
        <v>-9.1755382678822578E-2</v>
      </c>
      <c r="AF972" s="17">
        <v>4.4270836953851429</v>
      </c>
      <c r="AG972" s="17">
        <v>-72.011541771994956</v>
      </c>
      <c r="AH972" s="17">
        <v>-1</v>
      </c>
      <c r="AI972" s="17">
        <v>-1</v>
      </c>
      <c r="AJ972" s="17">
        <v>-1</v>
      </c>
      <c r="AK972" s="17">
        <v>-1</v>
      </c>
      <c r="AL972" s="17">
        <v>-1</v>
      </c>
      <c r="AM972" s="17">
        <v>-1</v>
      </c>
      <c r="AN972" s="17">
        <v>-1</v>
      </c>
      <c r="AO972" s="17">
        <v>-1</v>
      </c>
      <c r="AP972" s="17">
        <v>-1</v>
      </c>
      <c r="AQ972" s="17">
        <v>-1</v>
      </c>
      <c r="AR972" s="17">
        <v>-0.45877691339411286</v>
      </c>
      <c r="AS972" s="17">
        <v>-5.5053229607293543</v>
      </c>
      <c r="AT972" s="17">
        <v>-3.15691984894816</v>
      </c>
      <c r="AU972" s="17">
        <v>-1</v>
      </c>
      <c r="AV972" s="17">
        <v>-1</v>
      </c>
      <c r="AW972" s="17">
        <v>-1</v>
      </c>
      <c r="AX972" s="17">
        <v>-1</v>
      </c>
      <c r="AY972" s="17">
        <v>-9.1755382678822578E-2</v>
      </c>
      <c r="AZ972" s="17">
        <v>1.1651982543942345</v>
      </c>
      <c r="BA972" s="17">
        <v>-0.65237774157372197</v>
      </c>
      <c r="BB972" s="17">
        <v>0.44530163444133025</v>
      </c>
      <c r="BC972" s="17">
        <v>-0.26581445495415051</v>
      </c>
      <c r="BD972" s="17">
        <v>15.878440438349649</v>
      </c>
      <c r="BE972" s="17">
        <v>-8.8271583870676125</v>
      </c>
      <c r="BF972" s="17">
        <v>-1</v>
      </c>
      <c r="BG972" s="22">
        <v>1064.6809827833697</v>
      </c>
    </row>
    <row r="973" spans="1:59" x14ac:dyDescent="0.25">
      <c r="A973">
        <v>2765</v>
      </c>
      <c r="B973" t="s">
        <v>955</v>
      </c>
      <c r="C973" s="49">
        <v>0</v>
      </c>
      <c r="D973" s="22">
        <v>1513.3343261718751</v>
      </c>
      <c r="E973" s="17">
        <v>102.01905338648446</v>
      </c>
      <c r="F973" s="17">
        <v>65.620069921684149</v>
      </c>
      <c r="G973" s="17">
        <v>0.8236035637095922</v>
      </c>
      <c r="H973" s="17">
        <v>7.0654577073685836</v>
      </c>
      <c r="I973" s="17">
        <v>85.02283492486589</v>
      </c>
      <c r="J973" s="17">
        <v>15.248634766968721</v>
      </c>
      <c r="K973" s="17">
        <v>-1</v>
      </c>
      <c r="L973" s="17">
        <v>-1</v>
      </c>
      <c r="M973" s="17">
        <v>-1</v>
      </c>
      <c r="N973" s="17">
        <v>0.16666666666666666</v>
      </c>
      <c r="O973" s="17">
        <v>-1</v>
      </c>
      <c r="P973" s="17">
        <v>-1</v>
      </c>
      <c r="Q973" s="17">
        <v>5.0132862091560986</v>
      </c>
      <c r="R973" s="17">
        <v>-1</v>
      </c>
      <c r="S973" s="17">
        <v>1.3904883975968634</v>
      </c>
      <c r="T973" s="17">
        <v>0.14618646143375114</v>
      </c>
      <c r="U973" s="17">
        <v>0.79853350060921069</v>
      </c>
      <c r="V973" s="17">
        <v>1.0037413403221778</v>
      </c>
      <c r="W973" s="17">
        <v>3.3059021359853737</v>
      </c>
      <c r="X973" s="17">
        <v>4.2983528478601105</v>
      </c>
      <c r="Y973" s="17">
        <v>0</v>
      </c>
      <c r="Z973" s="17">
        <v>51.630347801926661</v>
      </c>
      <c r="AA973" s="17">
        <v>1.5782019292442835</v>
      </c>
      <c r="AB973" s="17">
        <v>2.9040135591685385</v>
      </c>
      <c r="AC973" s="17">
        <v>38.852393636860924</v>
      </c>
      <c r="AD973" s="17">
        <v>0.99816687576151353</v>
      </c>
      <c r="AE973" s="17">
        <v>9.9816687576151336E-2</v>
      </c>
      <c r="AF973" s="17">
        <v>80.067616891120167</v>
      </c>
      <c r="AG973" s="17">
        <v>59.906048544994299</v>
      </c>
      <c r="AH973" s="17">
        <v>-1</v>
      </c>
      <c r="AI973" s="17">
        <v>-1</v>
      </c>
      <c r="AJ973" s="17">
        <v>-1</v>
      </c>
      <c r="AK973" s="17">
        <v>-1</v>
      </c>
      <c r="AL973" s="17">
        <v>-1</v>
      </c>
      <c r="AM973" s="17">
        <v>-1</v>
      </c>
      <c r="AN973" s="17">
        <v>-1</v>
      </c>
      <c r="AO973" s="17">
        <v>-1</v>
      </c>
      <c r="AP973" s="17">
        <v>-1</v>
      </c>
      <c r="AQ973" s="17">
        <v>-1</v>
      </c>
      <c r="AR973" s="17">
        <v>0.49908343788075676</v>
      </c>
      <c r="AS973" s="17">
        <v>5.9890012545690805</v>
      </c>
      <c r="AT973" s="17">
        <v>11.785701630939805</v>
      </c>
      <c r="AU973" s="17">
        <v>-1</v>
      </c>
      <c r="AV973" s="17">
        <v>-1</v>
      </c>
      <c r="AW973" s="17">
        <v>-1</v>
      </c>
      <c r="AX973" s="17">
        <v>-1</v>
      </c>
      <c r="AY973" s="17">
        <v>9.9816687576151336E-2</v>
      </c>
      <c r="AZ973" s="17">
        <v>-0.49960602354541922</v>
      </c>
      <c r="BA973" s="17">
        <v>1.0124265363659324</v>
      </c>
      <c r="BB973" s="17">
        <v>-0.20604340442558133</v>
      </c>
      <c r="BC973" s="17">
        <v>0.38553058391276074</v>
      </c>
      <c r="BD973" s="17">
        <v>-6.7505922430110061</v>
      </c>
      <c r="BE973" s="17">
        <v>13.801874294293068</v>
      </c>
      <c r="BF973" s="17">
        <v>-1</v>
      </c>
      <c r="BG973" s="22">
        <v>118.62377921785196</v>
      </c>
    </row>
    <row r="974" spans="1:59" x14ac:dyDescent="0.25">
      <c r="A974">
        <v>2767</v>
      </c>
      <c r="B974" t="s">
        <v>956</v>
      </c>
      <c r="C974" s="49">
        <v>0</v>
      </c>
      <c r="D974" s="22">
        <v>1667.62259765625</v>
      </c>
      <c r="E974" s="17">
        <v>130.31129201217311</v>
      </c>
      <c r="F974" s="17">
        <v>113.06009389162064</v>
      </c>
      <c r="G974" s="17">
        <v>1.1687757964170009</v>
      </c>
      <c r="H974" s="17">
        <v>9.6801794083387698</v>
      </c>
      <c r="I974" s="17">
        <v>110.28697892374119</v>
      </c>
      <c r="J974" s="17">
        <v>22.055426137793525</v>
      </c>
      <c r="K974" s="17">
        <v>-1</v>
      </c>
      <c r="L974" s="17">
        <v>-1</v>
      </c>
      <c r="M974" s="17">
        <v>-1</v>
      </c>
      <c r="N974" s="17">
        <v>0.16666666666666666</v>
      </c>
      <c r="O974" s="17">
        <v>-1</v>
      </c>
      <c r="P974" s="17">
        <v>-1</v>
      </c>
      <c r="Q974" s="17">
        <v>6.6448944872822384</v>
      </c>
      <c r="R974" s="17">
        <v>-1</v>
      </c>
      <c r="S974" s="17">
        <v>2.2196386819857898</v>
      </c>
      <c r="T974" s="17">
        <v>0.23333477398962668</v>
      </c>
      <c r="U974" s="17">
        <v>1.3016845177447747</v>
      </c>
      <c r="V974" s="17">
        <v>1.7293960569558322</v>
      </c>
      <c r="W974" s="17">
        <v>5.1954000167974437</v>
      </c>
      <c r="X974" s="17">
        <v>7.1092518368048374</v>
      </c>
      <c r="Y974" s="17">
        <v>0</v>
      </c>
      <c r="Z974" s="17">
        <v>67.972418643670963</v>
      </c>
      <c r="AA974" s="17">
        <v>2.4874481634552055</v>
      </c>
      <c r="AB974" s="17">
        <v>4.3546687090905811</v>
      </c>
      <c r="AC974" s="17">
        <v>55.531095680504244</v>
      </c>
      <c r="AD974" s="17">
        <v>1.6271056471809684</v>
      </c>
      <c r="AE974" s="17">
        <v>0.16271056471809683</v>
      </c>
      <c r="AF974" s="17">
        <v>104.90070657602057</v>
      </c>
      <c r="AG974" s="17">
        <v>103.21512124653965</v>
      </c>
      <c r="AH974" s="17">
        <v>-1</v>
      </c>
      <c r="AI974" s="17">
        <v>-1</v>
      </c>
      <c r="AJ974" s="17">
        <v>-1</v>
      </c>
      <c r="AK974" s="17">
        <v>-1</v>
      </c>
      <c r="AL974" s="17">
        <v>-1</v>
      </c>
      <c r="AM974" s="17">
        <v>-1</v>
      </c>
      <c r="AN974" s="17">
        <v>-1</v>
      </c>
      <c r="AO974" s="17">
        <v>-1</v>
      </c>
      <c r="AP974" s="17">
        <v>-1</v>
      </c>
      <c r="AQ974" s="17">
        <v>-1</v>
      </c>
      <c r="AR974" s="17">
        <v>0.8135528235904842</v>
      </c>
      <c r="AS974" s="17">
        <v>9.7626338830858117</v>
      </c>
      <c r="AT974" s="17">
        <v>16.691424048011555</v>
      </c>
      <c r="AU974" s="17">
        <v>-1</v>
      </c>
      <c r="AV974" s="17">
        <v>-1</v>
      </c>
      <c r="AW974" s="17">
        <v>-1</v>
      </c>
      <c r="AX974" s="17">
        <v>-1</v>
      </c>
      <c r="AY974" s="17">
        <v>0.16271056471809683</v>
      </c>
      <c r="AZ974" s="17">
        <v>-1.0461679288521941</v>
      </c>
      <c r="BA974" s="17">
        <v>1.5589884416727071</v>
      </c>
      <c r="BB974" s="17">
        <v>-0.419882586708196</v>
      </c>
      <c r="BC974" s="17">
        <v>0.59936976619537541</v>
      </c>
      <c r="BD974" s="17">
        <v>-14.179794210752512</v>
      </c>
      <c r="BE974" s="17">
        <v>21.231076262034581</v>
      </c>
      <c r="BF974" s="17">
        <v>-1</v>
      </c>
      <c r="BG974" s="22">
        <v>3377.5736122019362</v>
      </c>
    </row>
    <row r="975" spans="1:59" x14ac:dyDescent="0.25">
      <c r="A975">
        <v>2771</v>
      </c>
      <c r="B975" t="s">
        <v>957</v>
      </c>
      <c r="C975" s="49">
        <v>0</v>
      </c>
      <c r="D975" s="22">
        <v>1591.3317578125</v>
      </c>
      <c r="E975" s="17">
        <v>114.45489470261978</v>
      </c>
      <c r="F975" s="17">
        <v>86.47231204819164</v>
      </c>
      <c r="G975" s="17">
        <v>0.97532387009736543</v>
      </c>
      <c r="H975" s="17">
        <v>8.2147575061337736</v>
      </c>
      <c r="I975" s="17">
        <v>96.127678550521495</v>
      </c>
      <c r="J975" s="17">
        <v>18.240556985621229</v>
      </c>
      <c r="K975" s="17">
        <v>-1</v>
      </c>
      <c r="L975" s="17">
        <v>-1</v>
      </c>
      <c r="M975" s="17">
        <v>-1</v>
      </c>
      <c r="N975" s="17">
        <v>0.16666666666666666</v>
      </c>
      <c r="O975" s="17">
        <v>-1</v>
      </c>
      <c r="P975" s="17">
        <v>-1</v>
      </c>
      <c r="Q975" s="17">
        <v>5.7304589258617433</v>
      </c>
      <c r="R975" s="17">
        <v>-1</v>
      </c>
      <c r="S975" s="17">
        <v>1.7549410483859349</v>
      </c>
      <c r="T975" s="17">
        <v>0.18449246472504968</v>
      </c>
      <c r="U975" s="17">
        <v>1.0196933137273099</v>
      </c>
      <c r="V975" s="17">
        <v>1.3227025588299137</v>
      </c>
      <c r="W975" s="17">
        <v>4.1364301166032726</v>
      </c>
      <c r="X975" s="17">
        <v>5.5338822891558168</v>
      </c>
      <c r="Y975" s="17">
        <v>0</v>
      </c>
      <c r="Z975" s="17">
        <v>58.813498009787871</v>
      </c>
      <c r="AA975" s="17">
        <v>1.9778607203190186</v>
      </c>
      <c r="AB975" s="17">
        <v>3.5416484062210816</v>
      </c>
      <c r="AC975" s="17">
        <v>46.183509944692567</v>
      </c>
      <c r="AD975" s="17">
        <v>1.2746166421591374</v>
      </c>
      <c r="AE975" s="17">
        <v>0.12746166421591373</v>
      </c>
      <c r="AF975" s="17">
        <v>90.982990778514761</v>
      </c>
      <c r="AG975" s="17">
        <v>78.942532818683603</v>
      </c>
      <c r="AH975" s="17">
        <v>-1</v>
      </c>
      <c r="AI975" s="17">
        <v>-1</v>
      </c>
      <c r="AJ975" s="17">
        <v>-1</v>
      </c>
      <c r="AK975" s="17">
        <v>-1</v>
      </c>
      <c r="AL975" s="17">
        <v>-1</v>
      </c>
      <c r="AM975" s="17">
        <v>-1</v>
      </c>
      <c r="AN975" s="17">
        <v>-1</v>
      </c>
      <c r="AO975" s="17">
        <v>-1</v>
      </c>
      <c r="AP975" s="17">
        <v>-1</v>
      </c>
      <c r="AQ975" s="17">
        <v>-1</v>
      </c>
      <c r="AR975" s="17">
        <v>0.6373083210795687</v>
      </c>
      <c r="AS975" s="17">
        <v>7.6476998529548244</v>
      </c>
      <c r="AT975" s="17">
        <v>13.942009808841272</v>
      </c>
      <c r="AU975" s="17">
        <v>-1</v>
      </c>
      <c r="AV975" s="17">
        <v>-1</v>
      </c>
      <c r="AW975" s="17">
        <v>-1</v>
      </c>
      <c r="AX975" s="17">
        <v>-1</v>
      </c>
      <c r="AY975" s="17">
        <v>0.12746166421591373</v>
      </c>
      <c r="AZ975" s="17">
        <v>-0.73984707388309645</v>
      </c>
      <c r="BA975" s="17">
        <v>1.2526675867036094</v>
      </c>
      <c r="BB975" s="17">
        <v>-0.30003632500077348</v>
      </c>
      <c r="BC975" s="17">
        <v>0.47952350448795278</v>
      </c>
      <c r="BD975" s="17">
        <v>-10.016094771766982</v>
      </c>
      <c r="BE975" s="17">
        <v>17.067376823049045</v>
      </c>
      <c r="BF975" s="17">
        <v>-1</v>
      </c>
      <c r="BG975" s="22">
        <v>5779.8670102745291</v>
      </c>
    </row>
    <row r="976" spans="1:59" x14ac:dyDescent="0.25">
      <c r="A976">
        <v>2773</v>
      </c>
      <c r="B976" t="s">
        <v>2953</v>
      </c>
      <c r="C976" s="49">
        <v>0</v>
      </c>
      <c r="D976" s="22">
        <v>1514.458447265625</v>
      </c>
      <c r="E976" s="17">
        <v>40.092573830086991</v>
      </c>
      <c r="F976" s="17">
        <v>-38.217371625335545</v>
      </c>
      <c r="G976" s="17">
        <v>6.8085363294614176E-2</v>
      </c>
      <c r="H976" s="17">
        <v>1.3423153253522253</v>
      </c>
      <c r="I976" s="17">
        <v>29.72429465892565</v>
      </c>
      <c r="J976" s="17">
        <v>0.34982692617400524</v>
      </c>
      <c r="K976" s="17">
        <v>-1</v>
      </c>
      <c r="L976" s="17">
        <v>-1</v>
      </c>
      <c r="M976" s="17">
        <v>-1</v>
      </c>
      <c r="N976" s="17">
        <v>0.16666666666666666</v>
      </c>
      <c r="O976" s="17">
        <v>-1</v>
      </c>
      <c r="P976" s="17">
        <v>-1</v>
      </c>
      <c r="Q976" s="17">
        <v>1.4419973473519394</v>
      </c>
      <c r="R976" s="17">
        <v>-1</v>
      </c>
      <c r="S976" s="17">
        <v>-0.42436827792865672</v>
      </c>
      <c r="T976" s="17">
        <v>-4.4565082382432217E-2</v>
      </c>
      <c r="U976" s="17">
        <v>-0.3027710510968909</v>
      </c>
      <c r="V976" s="17">
        <v>-0.58458267210911485</v>
      </c>
      <c r="W976" s="17">
        <v>-0.8298593863185858</v>
      </c>
      <c r="X976" s="17">
        <v>-1.8541853474007446</v>
      </c>
      <c r="Y976" s="17">
        <v>0</v>
      </c>
      <c r="Z976" s="17">
        <v>15.860576124276518</v>
      </c>
      <c r="AA976" s="17">
        <v>-0.41196997194522439</v>
      </c>
      <c r="AB976" s="17">
        <v>-0.27120236041808055</v>
      </c>
      <c r="AC976" s="17">
        <v>2.3457984961315113</v>
      </c>
      <c r="AD976" s="17">
        <v>-0.37846381387111361</v>
      </c>
      <c r="AE976" s="17">
        <v>-3.7846381387111362E-2</v>
      </c>
      <c r="AF976" s="17">
        <v>25.712574823227307</v>
      </c>
      <c r="AG976" s="17">
        <v>-34.88950442420802</v>
      </c>
      <c r="AH976" s="17">
        <v>-1</v>
      </c>
      <c r="AI976" s="17">
        <v>-1</v>
      </c>
      <c r="AJ976" s="17">
        <v>-1</v>
      </c>
      <c r="AK976" s="17">
        <v>-1</v>
      </c>
      <c r="AL976" s="17">
        <v>-1</v>
      </c>
      <c r="AM976" s="17">
        <v>-1</v>
      </c>
      <c r="AN976" s="17">
        <v>-1</v>
      </c>
      <c r="AO976" s="17">
        <v>-1</v>
      </c>
      <c r="AP976" s="17">
        <v>-1</v>
      </c>
      <c r="AQ976" s="17">
        <v>-1</v>
      </c>
      <c r="AR976" s="17">
        <v>-0.1892319069355568</v>
      </c>
      <c r="AS976" s="17">
        <v>-2.2707828832266816</v>
      </c>
      <c r="AT976" s="17">
        <v>1.0479822518053137</v>
      </c>
      <c r="AU976" s="17">
        <v>-1</v>
      </c>
      <c r="AV976" s="17">
        <v>-1</v>
      </c>
      <c r="AW976" s="17">
        <v>-1</v>
      </c>
      <c r="AX976" s="17">
        <v>-1</v>
      </c>
      <c r="AY976" s="17">
        <v>-3.7846381387111362E-2</v>
      </c>
      <c r="AZ976" s="17">
        <v>0.69671693636888454</v>
      </c>
      <c r="BA976" s="17">
        <v>-0.18389642354837166</v>
      </c>
      <c r="BB976" s="17">
        <v>0.26201103004951204</v>
      </c>
      <c r="BC976" s="17">
        <v>-8.2523850562332454E-2</v>
      </c>
      <c r="BD976" s="17">
        <v>9.510557320387818</v>
      </c>
      <c r="BE976" s="17">
        <v>-2.4592752691057713</v>
      </c>
      <c r="BF976" s="17">
        <v>-1</v>
      </c>
      <c r="BG976" s="22">
        <v>101.73241362107819</v>
      </c>
    </row>
    <row r="977" spans="1:59" x14ac:dyDescent="0.25">
      <c r="A977">
        <v>2783</v>
      </c>
      <c r="B977" t="s">
        <v>958</v>
      </c>
      <c r="C977" s="49">
        <v>0</v>
      </c>
      <c r="D977" s="22">
        <v>1573.5765234375001</v>
      </c>
      <c r="E977" s="17">
        <v>79.829185475471178</v>
      </c>
      <c r="F977" s="17">
        <v>28.412414510762385</v>
      </c>
      <c r="G977" s="17">
        <v>0.55288174661829781</v>
      </c>
      <c r="H977" s="17">
        <v>5.0147069719387147</v>
      </c>
      <c r="I977" s="17">
        <v>65.207930009181922</v>
      </c>
      <c r="J977" s="17">
        <v>9.910004501094841</v>
      </c>
      <c r="K977" s="17">
        <v>-1</v>
      </c>
      <c r="L977" s="17">
        <v>-1</v>
      </c>
      <c r="M977" s="17">
        <v>-1</v>
      </c>
      <c r="N977" s="17">
        <v>0.16666666666666666</v>
      </c>
      <c r="O977" s="17">
        <v>-1</v>
      </c>
      <c r="P977" s="17">
        <v>-1</v>
      </c>
      <c r="Q977" s="17">
        <v>3.7336005450721879</v>
      </c>
      <c r="R977" s="17">
        <v>-1</v>
      </c>
      <c r="S977" s="17">
        <v>0.74017805869480946</v>
      </c>
      <c r="T977" s="17">
        <v>7.7835223135954298E-2</v>
      </c>
      <c r="U977" s="17">
        <v>0.40390744230243808</v>
      </c>
      <c r="V977" s="17">
        <v>0.43460354517845345</v>
      </c>
      <c r="W977" s="17">
        <v>1.8239512395550714</v>
      </c>
      <c r="X977" s="17">
        <v>2.0937384268842232</v>
      </c>
      <c r="Y977" s="17">
        <v>0</v>
      </c>
      <c r="Z977" s="17">
        <v>38.813108481688857</v>
      </c>
      <c r="AA977" s="17">
        <v>0.86507158623186364</v>
      </c>
      <c r="AB977" s="17">
        <v>1.7662511294407728</v>
      </c>
      <c r="AC977" s="17">
        <v>25.771131310042001</v>
      </c>
      <c r="AD977" s="17">
        <v>0.50488430287804753</v>
      </c>
      <c r="AE977" s="17">
        <v>5.048843028780476E-2</v>
      </c>
      <c r="AF977" s="17">
        <v>60.590791913758608</v>
      </c>
      <c r="AG977" s="17">
        <v>25.938336929442695</v>
      </c>
      <c r="AH977" s="17">
        <v>-1</v>
      </c>
      <c r="AI977" s="17">
        <v>-1</v>
      </c>
      <c r="AJ977" s="17">
        <v>-1</v>
      </c>
      <c r="AK977" s="17">
        <v>-1</v>
      </c>
      <c r="AL977" s="17">
        <v>-1</v>
      </c>
      <c r="AM977" s="17">
        <v>-1</v>
      </c>
      <c r="AN977" s="17">
        <v>-1</v>
      </c>
      <c r="AO977" s="17">
        <v>-1</v>
      </c>
      <c r="AP977" s="17">
        <v>-1</v>
      </c>
      <c r="AQ977" s="17">
        <v>-1</v>
      </c>
      <c r="AR977" s="17">
        <v>0.25244215143902377</v>
      </c>
      <c r="AS977" s="17">
        <v>3.029305817268285</v>
      </c>
      <c r="AT977" s="17">
        <v>7.9380975624487711</v>
      </c>
      <c r="AU977" s="17">
        <v>-1</v>
      </c>
      <c r="AV977" s="17">
        <v>-1</v>
      </c>
      <c r="AW977" s="17">
        <v>-1</v>
      </c>
      <c r="AX977" s="17">
        <v>-1</v>
      </c>
      <c r="AY977" s="17">
        <v>5.048843028780476E-2</v>
      </c>
      <c r="AZ977" s="17">
        <v>-7.0932398796014373E-2</v>
      </c>
      <c r="BA977" s="17">
        <v>0.58375291161652743</v>
      </c>
      <c r="BB977" s="17">
        <v>-3.8327329645202871E-2</v>
      </c>
      <c r="BC977" s="17">
        <v>0.21781450913238226</v>
      </c>
      <c r="BD977" s="17">
        <v>-0.92379951269869043</v>
      </c>
      <c r="BE977" s="17">
        <v>7.975081563980746</v>
      </c>
      <c r="BF977" s="17">
        <v>-1</v>
      </c>
      <c r="BG977" s="22">
        <v>3113.8049211812986</v>
      </c>
    </row>
    <row r="978" spans="1:59" x14ac:dyDescent="0.25">
      <c r="A978">
        <v>2785</v>
      </c>
      <c r="B978" t="s">
        <v>959</v>
      </c>
      <c r="C978" s="49">
        <v>0</v>
      </c>
      <c r="D978" s="22">
        <v>1533.2406445312499</v>
      </c>
      <c r="E978" s="17">
        <v>7.5177380726870737</v>
      </c>
      <c r="F978" s="17">
        <v>-92.83839365166105</v>
      </c>
      <c r="G978" s="17">
        <v>-0.3293356021234301</v>
      </c>
      <c r="H978" s="17">
        <v>-1.6681968892265511</v>
      </c>
      <c r="I978" s="17">
        <v>0.63591631591878439</v>
      </c>
      <c r="J978" s="17">
        <v>-7.4873086880498816</v>
      </c>
      <c r="K978" s="17">
        <v>-1</v>
      </c>
      <c r="L978" s="17">
        <v>-1</v>
      </c>
      <c r="M978" s="17">
        <v>-1</v>
      </c>
      <c r="N978" s="17">
        <v>0.16666666666666666</v>
      </c>
      <c r="O978" s="17">
        <v>-1</v>
      </c>
      <c r="P978" s="17">
        <v>-1</v>
      </c>
      <c r="Q978" s="17">
        <v>-0.43658753182813381</v>
      </c>
      <c r="R978" s="17">
        <v>-1</v>
      </c>
      <c r="S978" s="17">
        <v>-1.3790270693205413</v>
      </c>
      <c r="T978" s="17">
        <v>-0.14490503800067028</v>
      </c>
      <c r="U978" s="17">
        <v>-0.88208405496353937</v>
      </c>
      <c r="V978" s="17">
        <v>-1.4200797681028225</v>
      </c>
      <c r="W978" s="17">
        <v>-3.0053706261934834</v>
      </c>
      <c r="X978" s="17">
        <v>-5.0905702127672345</v>
      </c>
      <c r="Y978" s="17">
        <v>0</v>
      </c>
      <c r="Z978" s="17">
        <v>-2.9551945416142686</v>
      </c>
      <c r="AA978" s="17">
        <v>-1.458848839832414</v>
      </c>
      <c r="AB978" s="17">
        <v>-1.9414432301678026</v>
      </c>
      <c r="AC978" s="17">
        <v>-16.857559248242346</v>
      </c>
      <c r="AD978" s="17">
        <v>-1.1026050687044244</v>
      </c>
      <c r="AE978" s="17">
        <v>-0.11026050687044242</v>
      </c>
      <c r="AF978" s="17">
        <v>-2.8795004995052338</v>
      </c>
      <c r="AG978" s="17">
        <v>-84.754272946878899</v>
      </c>
      <c r="AH978" s="17">
        <v>-1</v>
      </c>
      <c r="AI978" s="17">
        <v>-1</v>
      </c>
      <c r="AJ978" s="17">
        <v>-1</v>
      </c>
      <c r="AK978" s="17">
        <v>-1</v>
      </c>
      <c r="AL978" s="17">
        <v>-1</v>
      </c>
      <c r="AM978" s="17">
        <v>-1</v>
      </c>
      <c r="AN978" s="17">
        <v>-1</v>
      </c>
      <c r="AO978" s="17">
        <v>-1</v>
      </c>
      <c r="AP978" s="17">
        <v>-1</v>
      </c>
      <c r="AQ978" s="17">
        <v>-1</v>
      </c>
      <c r="AR978" s="17">
        <v>-0.55130253435221221</v>
      </c>
      <c r="AS978" s="17">
        <v>-6.6156304122265448</v>
      </c>
      <c r="AT978" s="17">
        <v>-4.6003195358945081</v>
      </c>
      <c r="AU978" s="17">
        <v>-1</v>
      </c>
      <c r="AV978" s="17">
        <v>-1</v>
      </c>
      <c r="AW978" s="17">
        <v>-1</v>
      </c>
      <c r="AX978" s="17">
        <v>-1</v>
      </c>
      <c r="AY978" s="17">
        <v>-0.11026050687044242</v>
      </c>
      <c r="AZ978" s="17">
        <v>1.3260119360390066</v>
      </c>
      <c r="BA978" s="17">
        <v>-0.81319142321849402</v>
      </c>
      <c r="BB978" s="17">
        <v>0.50821905669283773</v>
      </c>
      <c r="BC978" s="17">
        <v>-0.32873187720565794</v>
      </c>
      <c r="BD978" s="17">
        <v>18.064317844943741</v>
      </c>
      <c r="BE978" s="17">
        <v>-11.013035793661704</v>
      </c>
      <c r="BF978" s="17">
        <v>-1</v>
      </c>
      <c r="BG978" s="22">
        <v>390.47682706621293</v>
      </c>
    </row>
    <row r="979" spans="1:59" x14ac:dyDescent="0.25">
      <c r="A979">
        <v>2789</v>
      </c>
      <c r="B979" t="s">
        <v>960</v>
      </c>
      <c r="C979" s="49">
        <v>0</v>
      </c>
      <c r="D979" s="22">
        <v>1504.817412109375</v>
      </c>
      <c r="E979" s="17">
        <v>-1.0349275910660793</v>
      </c>
      <c r="F979" s="17">
        <v>-107.179381986423</v>
      </c>
      <c r="G979" s="17">
        <v>-0.43368021556371111</v>
      </c>
      <c r="H979" s="17">
        <v>-2.4586200440720303</v>
      </c>
      <c r="I979" s="17">
        <v>-7.0013646982143598</v>
      </c>
      <c r="J979" s="17">
        <v>-9.5449829360228122</v>
      </c>
      <c r="K979" s="17">
        <v>-1</v>
      </c>
      <c r="L979" s="17">
        <v>-1</v>
      </c>
      <c r="M979" s="17">
        <v>-1</v>
      </c>
      <c r="N979" s="17">
        <v>0.16666666666666666</v>
      </c>
      <c r="O979" s="17">
        <v>-1</v>
      </c>
      <c r="P979" s="17">
        <v>-1</v>
      </c>
      <c r="Q979" s="17">
        <v>-0.9298182118618592</v>
      </c>
      <c r="R979" s="17">
        <v>-1</v>
      </c>
      <c r="S979" s="17">
        <v>-1.629676912240553</v>
      </c>
      <c r="T979" s="17">
        <v>-0.17124973239943395</v>
      </c>
      <c r="U979" s="17">
        <v>-1.0341852189919856</v>
      </c>
      <c r="V979" s="17">
        <v>-1.6394431864877514</v>
      </c>
      <c r="W979" s="17">
        <v>-3.5765606214695254</v>
      </c>
      <c r="X979" s="17">
        <v>-5.9402972204136946</v>
      </c>
      <c r="Y979" s="17">
        <v>0</v>
      </c>
      <c r="Z979" s="17">
        <v>-7.8953574609211223</v>
      </c>
      <c r="AA979" s="17">
        <v>-1.7337114673578216</v>
      </c>
      <c r="AB979" s="17">
        <v>-2.3799722788878896</v>
      </c>
      <c r="AC979" s="17">
        <v>-21.899484850945186</v>
      </c>
      <c r="AD979" s="17">
        <v>-1.2927315237399821</v>
      </c>
      <c r="AE979" s="17">
        <v>-0.1292731523739982</v>
      </c>
      <c r="AF979" s="17">
        <v>-10.386474984023629</v>
      </c>
      <c r="AG979" s="17">
        <v>-97.846486112618805</v>
      </c>
      <c r="AH979" s="17">
        <v>-1</v>
      </c>
      <c r="AI979" s="17">
        <v>-1</v>
      </c>
      <c r="AJ979" s="17">
        <v>-1</v>
      </c>
      <c r="AK979" s="17">
        <v>-1</v>
      </c>
      <c r="AL979" s="17">
        <v>-1</v>
      </c>
      <c r="AM979" s="17">
        <v>-1</v>
      </c>
      <c r="AN979" s="17">
        <v>-1</v>
      </c>
      <c r="AO979" s="17">
        <v>-1</v>
      </c>
      <c r="AP979" s="17">
        <v>-1</v>
      </c>
      <c r="AQ979" s="17">
        <v>-1</v>
      </c>
      <c r="AR979" s="17">
        <v>-0.64636576186999106</v>
      </c>
      <c r="AS979" s="17">
        <v>-7.7563891424398923</v>
      </c>
      <c r="AT979" s="17">
        <v>-6.0833058851718622</v>
      </c>
      <c r="AU979" s="17">
        <v>-1</v>
      </c>
      <c r="AV979" s="17">
        <v>-1</v>
      </c>
      <c r="AW979" s="17">
        <v>-1</v>
      </c>
      <c r="AX979" s="17">
        <v>-1</v>
      </c>
      <c r="AY979" s="17">
        <v>-0.1292731523739982</v>
      </c>
      <c r="AZ979" s="17">
        <v>1.4912360917687117</v>
      </c>
      <c r="BA979" s="17">
        <v>-0.97841557894819919</v>
      </c>
      <c r="BB979" s="17">
        <v>0.57286205140492741</v>
      </c>
      <c r="BC979" s="17">
        <v>-0.39337487191774767</v>
      </c>
      <c r="BD979" s="17">
        <v>20.310145098814626</v>
      </c>
      <c r="BE979" s="17">
        <v>-13.258863047532593</v>
      </c>
      <c r="BF979" s="17">
        <v>-1</v>
      </c>
      <c r="BG979" s="22">
        <v>435.50002572532998</v>
      </c>
    </row>
    <row r="980" spans="1:59" x14ac:dyDescent="0.25">
      <c r="A980">
        <v>2791</v>
      </c>
      <c r="B980" t="s">
        <v>961</v>
      </c>
      <c r="C980" s="49">
        <v>0</v>
      </c>
      <c r="D980" s="22">
        <v>1603.5345898437499</v>
      </c>
      <c r="E980" s="17">
        <v>115.56116447010743</v>
      </c>
      <c r="F980" s="17">
        <v>88.327289484978039</v>
      </c>
      <c r="G980" s="17">
        <v>0.98882063190092584</v>
      </c>
      <c r="H980" s="17">
        <v>8.3169971205540616</v>
      </c>
      <c r="I980" s="17">
        <v>97.115545190456913</v>
      </c>
      <c r="J980" s="17">
        <v>18.506712930605449</v>
      </c>
      <c r="K980" s="17">
        <v>-1</v>
      </c>
      <c r="L980" s="17">
        <v>-1</v>
      </c>
      <c r="M980" s="17">
        <v>-1</v>
      </c>
      <c r="N980" s="17">
        <v>0.16666666666666666</v>
      </c>
      <c r="O980" s="17">
        <v>-1</v>
      </c>
      <c r="P980" s="17">
        <v>-1</v>
      </c>
      <c r="Q980" s="17">
        <v>5.7942573030193074</v>
      </c>
      <c r="R980" s="17">
        <v>-1</v>
      </c>
      <c r="S980" s="17">
        <v>1.7873620916430206</v>
      </c>
      <c r="T980" s="17">
        <v>0.18790009692919035</v>
      </c>
      <c r="U980" s="17">
        <v>1.0393672874309083</v>
      </c>
      <c r="V980" s="17">
        <v>1.3510767672220954</v>
      </c>
      <c r="W980" s="17">
        <v>4.2103123713420834</v>
      </c>
      <c r="X980" s="17">
        <v>5.6437927353411412</v>
      </c>
      <c r="Y980" s="17">
        <v>0</v>
      </c>
      <c r="Z980" s="17">
        <v>59.452497954244294</v>
      </c>
      <c r="AA980" s="17">
        <v>2.0134136376196743</v>
      </c>
      <c r="AB980" s="17">
        <v>3.5983712395267458</v>
      </c>
      <c r="AC980" s="17">
        <v>46.835672683595234</v>
      </c>
      <c r="AD980" s="17">
        <v>1.2992091092886353</v>
      </c>
      <c r="AE980" s="17">
        <v>0.12992091092886354</v>
      </c>
      <c r="AF980" s="17">
        <v>91.954002536020965</v>
      </c>
      <c r="AG980" s="17">
        <v>80.635983747806648</v>
      </c>
      <c r="AH980" s="17">
        <v>-1</v>
      </c>
      <c r="AI980" s="17">
        <v>-1</v>
      </c>
      <c r="AJ980" s="17">
        <v>-1</v>
      </c>
      <c r="AK980" s="17">
        <v>-1</v>
      </c>
      <c r="AL980" s="17">
        <v>-1</v>
      </c>
      <c r="AM980" s="17">
        <v>-1</v>
      </c>
      <c r="AN980" s="17">
        <v>-1</v>
      </c>
      <c r="AO980" s="17">
        <v>-1</v>
      </c>
      <c r="AP980" s="17">
        <v>-1</v>
      </c>
      <c r="AQ980" s="17">
        <v>-1</v>
      </c>
      <c r="AR980" s="17">
        <v>0.64960455464431766</v>
      </c>
      <c r="AS980" s="17">
        <v>7.7952546557318119</v>
      </c>
      <c r="AT980" s="17">
        <v>14.133831052451356</v>
      </c>
      <c r="AU980" s="17">
        <v>-1</v>
      </c>
      <c r="AV980" s="17">
        <v>-1</v>
      </c>
      <c r="AW980" s="17">
        <v>-1</v>
      </c>
      <c r="AX980" s="17">
        <v>-1</v>
      </c>
      <c r="AY980" s="17">
        <v>0.12992091092886354</v>
      </c>
      <c r="AZ980" s="17">
        <v>-0.76121847965627998</v>
      </c>
      <c r="BA980" s="17">
        <v>1.274038992476793</v>
      </c>
      <c r="BB980" s="17">
        <v>-0.30839776382480283</v>
      </c>
      <c r="BC980" s="17">
        <v>0.48788494331198212</v>
      </c>
      <c r="BD980" s="17">
        <v>-10.30658792228105</v>
      </c>
      <c r="BE980" s="17">
        <v>17.357869973563115</v>
      </c>
      <c r="BF980" s="17">
        <v>-1</v>
      </c>
      <c r="BG980" s="22">
        <v>925.95597048128025</v>
      </c>
    </row>
    <row r="981" spans="1:59" x14ac:dyDescent="0.25">
      <c r="A981">
        <v>2795</v>
      </c>
      <c r="B981" t="s">
        <v>962</v>
      </c>
      <c r="C981" s="49">
        <v>0</v>
      </c>
      <c r="D981" s="22">
        <v>1489.000244140625</v>
      </c>
      <c r="E981" s="17">
        <v>42.762043947810447</v>
      </c>
      <c r="F981" s="17">
        <v>-33.741242039151288</v>
      </c>
      <c r="G981" s="17">
        <v>0.10065355179574192</v>
      </c>
      <c r="H981" s="17">
        <v>1.5890233196982559</v>
      </c>
      <c r="I981" s="17">
        <v>32.108053623605969</v>
      </c>
      <c r="J981" s="17">
        <v>0.99207112616093429</v>
      </c>
      <c r="K981" s="17">
        <v>-1</v>
      </c>
      <c r="L981" s="17">
        <v>-1</v>
      </c>
      <c r="M981" s="17">
        <v>-1</v>
      </c>
      <c r="N981" s="17">
        <v>0.16666666666666666</v>
      </c>
      <c r="O981" s="17">
        <v>-1</v>
      </c>
      <c r="P981" s="17">
        <v>-1</v>
      </c>
      <c r="Q981" s="17">
        <v>1.595945205628988</v>
      </c>
      <c r="R981" s="17">
        <v>-1</v>
      </c>
      <c r="S981" s="17">
        <v>-0.34613509403106146</v>
      </c>
      <c r="T981" s="17">
        <v>-3.6342339062053808E-2</v>
      </c>
      <c r="U981" s="17">
        <v>-0.2552970204019141</v>
      </c>
      <c r="V981" s="17">
        <v>-0.51611465133963874</v>
      </c>
      <c r="W981" s="17">
        <v>-0.65157875617609073</v>
      </c>
      <c r="X981" s="17">
        <v>-1.58896735054298</v>
      </c>
      <c r="Y981" s="17">
        <v>0</v>
      </c>
      <c r="Z981" s="17">
        <v>17.402506770024221</v>
      </c>
      <c r="AA981" s="17">
        <v>-0.32617945943078536</v>
      </c>
      <c r="AB981" s="17">
        <v>-0.13432805276529491</v>
      </c>
      <c r="AC981" s="17">
        <v>3.91949145471885</v>
      </c>
      <c r="AD981" s="17">
        <v>-0.31912127550239267</v>
      </c>
      <c r="AE981" s="17">
        <v>-3.1912127550239262E-2</v>
      </c>
      <c r="AF981" s="17">
        <v>28.055662329367507</v>
      </c>
      <c r="AG981" s="17">
        <v>-30.803144312070589</v>
      </c>
      <c r="AH981" s="17">
        <v>-1</v>
      </c>
      <c r="AI981" s="17">
        <v>-1</v>
      </c>
      <c r="AJ981" s="17">
        <v>-1</v>
      </c>
      <c r="AK981" s="17">
        <v>-1</v>
      </c>
      <c r="AL981" s="17">
        <v>-1</v>
      </c>
      <c r="AM981" s="17">
        <v>-1</v>
      </c>
      <c r="AN981" s="17">
        <v>-1</v>
      </c>
      <c r="AO981" s="17">
        <v>-1</v>
      </c>
      <c r="AP981" s="17">
        <v>-1</v>
      </c>
      <c r="AQ981" s="17">
        <v>-1</v>
      </c>
      <c r="AR981" s="17">
        <v>-0.15956063775119633</v>
      </c>
      <c r="AS981" s="17">
        <v>-1.914727653014356</v>
      </c>
      <c r="AT981" s="17">
        <v>1.5108540510813371</v>
      </c>
      <c r="AU981" s="17">
        <v>-1</v>
      </c>
      <c r="AV981" s="17">
        <v>-1</v>
      </c>
      <c r="AW981" s="17">
        <v>-1</v>
      </c>
      <c r="AX981" s="17">
        <v>-1</v>
      </c>
      <c r="AY981" s="17">
        <v>-3.1912127550239262E-2</v>
      </c>
      <c r="AZ981" s="17">
        <v>0.64514693892168107</v>
      </c>
      <c r="BA981" s="17">
        <v>-0.13232642610116824</v>
      </c>
      <c r="BB981" s="17">
        <v>0.24183456700414691</v>
      </c>
      <c r="BC981" s="17">
        <v>-6.234738751696732E-2</v>
      </c>
      <c r="BD981" s="17">
        <v>8.8095865377714411</v>
      </c>
      <c r="BE981" s="17">
        <v>-1.7583044864893944</v>
      </c>
      <c r="BF981" s="17">
        <v>-1</v>
      </c>
      <c r="BG981" s="22">
        <v>62.317431352254289</v>
      </c>
    </row>
    <row r="982" spans="1:59" x14ac:dyDescent="0.25">
      <c r="A982">
        <v>2797</v>
      </c>
      <c r="B982" t="s">
        <v>963</v>
      </c>
      <c r="C982" s="49">
        <v>0</v>
      </c>
      <c r="D982" s="22">
        <v>1519.1084570312498</v>
      </c>
      <c r="E982" s="17">
        <v>73.104862332320707</v>
      </c>
      <c r="F982" s="17">
        <v>17.137164951577219</v>
      </c>
      <c r="G982" s="17">
        <v>0.47084335921900961</v>
      </c>
      <c r="H982" s="17">
        <v>4.3932561960086911</v>
      </c>
      <c r="I982" s="17">
        <v>59.203305545521673</v>
      </c>
      <c r="J982" s="17">
        <v>8.292208703774115</v>
      </c>
      <c r="K982" s="17">
        <v>-1</v>
      </c>
      <c r="L982" s="17">
        <v>-1</v>
      </c>
      <c r="M982" s="17">
        <v>-1</v>
      </c>
      <c r="N982" s="17">
        <v>0.16666666666666666</v>
      </c>
      <c r="O982" s="17">
        <v>-1</v>
      </c>
      <c r="P982" s="17">
        <v>-1</v>
      </c>
      <c r="Q982" s="17">
        <v>3.3458100471086336</v>
      </c>
      <c r="R982" s="17">
        <v>-1</v>
      </c>
      <c r="S982" s="17">
        <v>0.54311078097844412</v>
      </c>
      <c r="T982" s="17">
        <v>5.7122354749714263E-2</v>
      </c>
      <c r="U982" s="17">
        <v>0.28432164091758833</v>
      </c>
      <c r="V982" s="17">
        <v>0.26213444969424216</v>
      </c>
      <c r="W982" s="17">
        <v>1.3748671463175</v>
      </c>
      <c r="X982" s="17">
        <v>1.4256614544506132</v>
      </c>
      <c r="Y982" s="17">
        <v>0</v>
      </c>
      <c r="Z982" s="17">
        <v>34.929026821626479</v>
      </c>
      <c r="AA982" s="17">
        <v>0.6489676017993451</v>
      </c>
      <c r="AB982" s="17">
        <v>1.4214684444646104</v>
      </c>
      <c r="AC982" s="17">
        <v>21.807041241610658</v>
      </c>
      <c r="AD982" s="17">
        <v>0.35540205114698542</v>
      </c>
      <c r="AE982" s="17">
        <v>3.5540205114698541E-2</v>
      </c>
      <c r="AF982" s="17">
        <v>54.688617755914194</v>
      </c>
      <c r="AG982" s="17">
        <v>15.644906150481152</v>
      </c>
      <c r="AH982" s="17">
        <v>-1</v>
      </c>
      <c r="AI982" s="17">
        <v>-1</v>
      </c>
      <c r="AJ982" s="17">
        <v>-1</v>
      </c>
      <c r="AK982" s="17">
        <v>-1</v>
      </c>
      <c r="AL982" s="17">
        <v>-1</v>
      </c>
      <c r="AM982" s="17">
        <v>-1</v>
      </c>
      <c r="AN982" s="17">
        <v>-1</v>
      </c>
      <c r="AO982" s="17">
        <v>-1</v>
      </c>
      <c r="AP982" s="17">
        <v>-1</v>
      </c>
      <c r="AQ982" s="17">
        <v>-1</v>
      </c>
      <c r="AR982" s="17">
        <v>0.17770102557349271</v>
      </c>
      <c r="AS982" s="17">
        <v>2.1324123068819123</v>
      </c>
      <c r="AT982" s="17">
        <v>6.772135998946486</v>
      </c>
      <c r="AU982" s="17">
        <v>-1</v>
      </c>
      <c r="AV982" s="17">
        <v>-1</v>
      </c>
      <c r="AW982" s="17">
        <v>-1</v>
      </c>
      <c r="AX982" s="17">
        <v>-1</v>
      </c>
      <c r="AY982" s="17">
        <v>3.5540205114698541E-2</v>
      </c>
      <c r="AZ982" s="17">
        <v>5.8971032234774512E-2</v>
      </c>
      <c r="BA982" s="17">
        <v>0.45384948058573843</v>
      </c>
      <c r="BB982" s="17">
        <v>1.2496635943358286E-2</v>
      </c>
      <c r="BC982" s="17">
        <v>0.16699054354382117</v>
      </c>
      <c r="BD982" s="17">
        <v>0.8419269604784505</v>
      </c>
      <c r="BE982" s="17">
        <v>6.2093550908036033</v>
      </c>
      <c r="BF982" s="17">
        <v>-1</v>
      </c>
      <c r="BG982" s="22">
        <v>494.91564600407145</v>
      </c>
    </row>
    <row r="983" spans="1:59" x14ac:dyDescent="0.25">
      <c r="A983">
        <v>2805</v>
      </c>
      <c r="B983" t="s">
        <v>964</v>
      </c>
      <c r="C983" s="49">
        <v>0</v>
      </c>
      <c r="D983" s="22">
        <v>1475.5353124999999</v>
      </c>
      <c r="E983" s="17">
        <v>3.926034522638048</v>
      </c>
      <c r="F983" s="17">
        <v>-98.860911161198842</v>
      </c>
      <c r="G983" s="17">
        <v>-0.37315526411609695</v>
      </c>
      <c r="H983" s="17">
        <v>-2.0001361655776906</v>
      </c>
      <c r="I983" s="17">
        <v>-2.5713702084964041</v>
      </c>
      <c r="J983" s="17">
        <v>-8.3514317804104934</v>
      </c>
      <c r="K983" s="17">
        <v>-1</v>
      </c>
      <c r="L983" s="17">
        <v>-1</v>
      </c>
      <c r="M983" s="17">
        <v>-1</v>
      </c>
      <c r="N983" s="17">
        <v>0.16666666666666666</v>
      </c>
      <c r="O983" s="17">
        <v>-1</v>
      </c>
      <c r="P983" s="17">
        <v>-1</v>
      </c>
      <c r="Q983" s="17">
        <v>-0.64372042514093275</v>
      </c>
      <c r="R983" s="17">
        <v>-1</v>
      </c>
      <c r="S983" s="17">
        <v>-1.4842878109452728</v>
      </c>
      <c r="T983" s="17">
        <v>-0.1559685281588338</v>
      </c>
      <c r="U983" s="17">
        <v>-0.94595914517346424</v>
      </c>
      <c r="V983" s="17">
        <v>-1.5122017332935314</v>
      </c>
      <c r="W983" s="17">
        <v>-3.2452426397202188</v>
      </c>
      <c r="X983" s="17">
        <v>-5.4474142225676863</v>
      </c>
      <c r="Y983" s="17">
        <v>0</v>
      </c>
      <c r="Z983" s="17">
        <v>-5.0298226625630029</v>
      </c>
      <c r="AA983" s="17">
        <v>-1.5742777732049347</v>
      </c>
      <c r="AB983" s="17">
        <v>-2.1256040991893528</v>
      </c>
      <c r="AC983" s="17">
        <v>-18.974922746158391</v>
      </c>
      <c r="AD983" s="17">
        <v>-1.1824489314668301</v>
      </c>
      <c r="AE983" s="17">
        <v>-0.11824489314668303</v>
      </c>
      <c r="AF983" s="17">
        <v>-6.032064620004256</v>
      </c>
      <c r="AG983" s="17">
        <v>-90.252365629804075</v>
      </c>
      <c r="AH983" s="17">
        <v>-1</v>
      </c>
      <c r="AI983" s="17">
        <v>-1</v>
      </c>
      <c r="AJ983" s="17">
        <v>-1</v>
      </c>
      <c r="AK983" s="17">
        <v>-1</v>
      </c>
      <c r="AL983" s="17">
        <v>-1</v>
      </c>
      <c r="AM983" s="17">
        <v>-1</v>
      </c>
      <c r="AN983" s="17">
        <v>-1</v>
      </c>
      <c r="AO983" s="17">
        <v>-1</v>
      </c>
      <c r="AP983" s="17">
        <v>-1</v>
      </c>
      <c r="AQ983" s="17">
        <v>-1</v>
      </c>
      <c r="AR983" s="17">
        <v>-0.59122446573341503</v>
      </c>
      <c r="AS983" s="17">
        <v>-7.0946935888009808</v>
      </c>
      <c r="AT983" s="17">
        <v>-5.2231016654412752</v>
      </c>
      <c r="AU983" s="17">
        <v>-1</v>
      </c>
      <c r="AV983" s="17">
        <v>-1</v>
      </c>
      <c r="AW983" s="17">
        <v>-1</v>
      </c>
      <c r="AX983" s="17">
        <v>-1</v>
      </c>
      <c r="AY983" s="17">
        <v>-0.11824489314668303</v>
      </c>
      <c r="AZ983" s="17">
        <v>1.395398044419609</v>
      </c>
      <c r="BA983" s="17">
        <v>-0.88257753159909669</v>
      </c>
      <c r="BB983" s="17">
        <v>0.53536597003205577</v>
      </c>
      <c r="BC983" s="17">
        <v>-0.35587879054487603</v>
      </c>
      <c r="BD983" s="17">
        <v>19.00745604742378</v>
      </c>
      <c r="BE983" s="17">
        <v>-11.956173996141747</v>
      </c>
      <c r="BF983" s="17">
        <v>-1</v>
      </c>
      <c r="BG983" s="22">
        <v>202.40693792244664</v>
      </c>
    </row>
    <row r="984" spans="1:59" x14ac:dyDescent="0.25">
      <c r="A984">
        <v>2811</v>
      </c>
      <c r="B984" t="s">
        <v>965</v>
      </c>
      <c r="C984" s="49">
        <v>0</v>
      </c>
      <c r="D984" s="22">
        <v>1563.6180566406249</v>
      </c>
      <c r="E984" s="17">
        <v>121.83547035730587</v>
      </c>
      <c r="F984" s="17">
        <v>98.847956499752414</v>
      </c>
      <c r="G984" s="17">
        <v>1.0653686986844115</v>
      </c>
      <c r="H984" s="17">
        <v>8.8968580491582365</v>
      </c>
      <c r="I984" s="17">
        <v>102.7183173685215</v>
      </c>
      <c r="J984" s="17">
        <v>20.016239685837888</v>
      </c>
      <c r="K984" s="17">
        <v>-1</v>
      </c>
      <c r="L984" s="17">
        <v>-1</v>
      </c>
      <c r="M984" s="17">
        <v>-1</v>
      </c>
      <c r="N984" s="17">
        <v>0.16666666666666666</v>
      </c>
      <c r="O984" s="17">
        <v>-1</v>
      </c>
      <c r="P984" s="17">
        <v>-1</v>
      </c>
      <c r="Q984" s="17">
        <v>6.1560953873253483</v>
      </c>
      <c r="R984" s="17">
        <v>-1</v>
      </c>
      <c r="S984" s="17">
        <v>1.9712408783145747</v>
      </c>
      <c r="T984" s="17">
        <v>0.20722678145786752</v>
      </c>
      <c r="U984" s="17">
        <v>1.1509499525826559</v>
      </c>
      <c r="V984" s="17">
        <v>1.5120035754851171</v>
      </c>
      <c r="W984" s="17">
        <v>4.6293420506218217</v>
      </c>
      <c r="X984" s="17">
        <v>6.2671594582077654</v>
      </c>
      <c r="Y984" s="17">
        <v>0</v>
      </c>
      <c r="Z984" s="17">
        <v>63.076642110807114</v>
      </c>
      <c r="AA984" s="17">
        <v>2.2150551222578923</v>
      </c>
      <c r="AB984" s="17">
        <v>3.9200797571124255</v>
      </c>
      <c r="AC984" s="17">
        <v>50.534470781821469</v>
      </c>
      <c r="AD984" s="17">
        <v>1.4386874407283199</v>
      </c>
      <c r="AE984" s="17">
        <v>0.14386874407283198</v>
      </c>
      <c r="AF984" s="17">
        <v>97.461180772027546</v>
      </c>
      <c r="AG984" s="17">
        <v>90.240539025863839</v>
      </c>
      <c r="AH984" s="17">
        <v>-1</v>
      </c>
      <c r="AI984" s="17">
        <v>-1</v>
      </c>
      <c r="AJ984" s="17">
        <v>-1</v>
      </c>
      <c r="AK984" s="17">
        <v>-1</v>
      </c>
      <c r="AL984" s="17">
        <v>-1</v>
      </c>
      <c r="AM984" s="17">
        <v>-1</v>
      </c>
      <c r="AN984" s="17">
        <v>-1</v>
      </c>
      <c r="AO984" s="17">
        <v>-1</v>
      </c>
      <c r="AP984" s="17">
        <v>-1</v>
      </c>
      <c r="AQ984" s="17">
        <v>-1</v>
      </c>
      <c r="AR984" s="17">
        <v>0.71934372036415994</v>
      </c>
      <c r="AS984" s="17">
        <v>8.6321246443699167</v>
      </c>
      <c r="AT984" s="17">
        <v>15.221762037680893</v>
      </c>
      <c r="AU984" s="17">
        <v>-1</v>
      </c>
      <c r="AV984" s="17">
        <v>-1</v>
      </c>
      <c r="AW984" s="17">
        <v>-1</v>
      </c>
      <c r="AX984" s="17">
        <v>-1</v>
      </c>
      <c r="AY984" s="17">
        <v>0.14386874407283198</v>
      </c>
      <c r="AZ984" s="17">
        <v>-0.88242827947293279</v>
      </c>
      <c r="BA984" s="17">
        <v>1.3952487922934458</v>
      </c>
      <c r="BB984" s="17">
        <v>-0.35582039651429553</v>
      </c>
      <c r="BC984" s="17">
        <v>0.53530757600147472</v>
      </c>
      <c r="BD984" s="17">
        <v>-11.954145270431761</v>
      </c>
      <c r="BE984" s="17">
        <v>19.005427321713832</v>
      </c>
      <c r="BF984" s="17">
        <v>-1</v>
      </c>
      <c r="BG984" s="22">
        <v>1748.0500247462439</v>
      </c>
    </row>
    <row r="985" spans="1:59" x14ac:dyDescent="0.25">
      <c r="A985">
        <v>2813</v>
      </c>
      <c r="B985" t="s">
        <v>966</v>
      </c>
      <c r="C985" s="49">
        <v>0</v>
      </c>
      <c r="D985" s="22">
        <v>1467.1348925781249</v>
      </c>
      <c r="E985" s="17">
        <v>40.647814081150997</v>
      </c>
      <c r="F985" s="17">
        <v>-37.286352656916655</v>
      </c>
      <c r="G985" s="17">
        <v>7.4859430192762255E-2</v>
      </c>
      <c r="H985" s="17">
        <v>1.3936297071131292</v>
      </c>
      <c r="I985" s="17">
        <v>30.220108010510909</v>
      </c>
      <c r="J985" s="17">
        <v>0.48341142613808596</v>
      </c>
      <c r="K985" s="17">
        <v>-1</v>
      </c>
      <c r="L985" s="17">
        <v>-1</v>
      </c>
      <c r="M985" s="17">
        <v>-1</v>
      </c>
      <c r="N985" s="17">
        <v>0.16666666666666666</v>
      </c>
      <c r="O985" s="17">
        <v>-1</v>
      </c>
      <c r="P985" s="17">
        <v>-1</v>
      </c>
      <c r="Q985" s="17">
        <v>1.4740179520828178</v>
      </c>
      <c r="R985" s="17">
        <v>-1</v>
      </c>
      <c r="S985" s="17">
        <v>-0.40809605507048086</v>
      </c>
      <c r="T985" s="17">
        <v>-4.2854781137503753E-2</v>
      </c>
      <c r="U985" s="17">
        <v>-0.29289662225534285</v>
      </c>
      <c r="V985" s="17">
        <v>-0.57034156830746607</v>
      </c>
      <c r="W985" s="17">
        <v>-0.79277765193881089</v>
      </c>
      <c r="X985" s="17">
        <v>-1.799020951221783</v>
      </c>
      <c r="Y985" s="17">
        <v>0</v>
      </c>
      <c r="Z985" s="17">
        <v>16.181292191927561</v>
      </c>
      <c r="AA985" s="17">
        <v>-0.39412585172407372</v>
      </c>
      <c r="AB985" s="17">
        <v>-0.24273299324263686</v>
      </c>
      <c r="AC985" s="17">
        <v>2.6731210114211201</v>
      </c>
      <c r="AD985" s="17">
        <v>-0.36612077781917851</v>
      </c>
      <c r="AE985" s="17">
        <v>-3.6612077781917857E-2</v>
      </c>
      <c r="AF985" s="17">
        <v>26.199928656685351</v>
      </c>
      <c r="AG985" s="17">
        <v>-34.03955611441534</v>
      </c>
      <c r="AH985" s="17">
        <v>-1</v>
      </c>
      <c r="AI985" s="17">
        <v>-1</v>
      </c>
      <c r="AJ985" s="17">
        <v>-1</v>
      </c>
      <c r="AK985" s="17">
        <v>-1</v>
      </c>
      <c r="AL985" s="17">
        <v>-1</v>
      </c>
      <c r="AM985" s="17">
        <v>-1</v>
      </c>
      <c r="AN985" s="17">
        <v>-1</v>
      </c>
      <c r="AO985" s="17">
        <v>-1</v>
      </c>
      <c r="AP985" s="17">
        <v>-1</v>
      </c>
      <c r="AQ985" s="17">
        <v>-1</v>
      </c>
      <c r="AR985" s="17">
        <v>-0.18306038890958926</v>
      </c>
      <c r="AS985" s="17">
        <v>-2.1967246669150717</v>
      </c>
      <c r="AT985" s="17">
        <v>1.1442579330104068</v>
      </c>
      <c r="AU985" s="17">
        <v>-1</v>
      </c>
      <c r="AV985" s="17">
        <v>-1</v>
      </c>
      <c r="AW985" s="17">
        <v>-1</v>
      </c>
      <c r="AX985" s="17">
        <v>-1</v>
      </c>
      <c r="AY985" s="17">
        <v>-3.6612077781917857E-2</v>
      </c>
      <c r="AZ985" s="17">
        <v>0.6859905610707131</v>
      </c>
      <c r="BA985" s="17">
        <v>-0.17317004825020044</v>
      </c>
      <c r="BB985" s="17">
        <v>0.25781439779185411</v>
      </c>
      <c r="BC985" s="17">
        <v>-7.8327218304674553E-2</v>
      </c>
      <c r="BD985" s="17">
        <v>9.3647579009658202</v>
      </c>
      <c r="BE985" s="17">
        <v>-2.3134758496837762</v>
      </c>
      <c r="BF985" s="17">
        <v>-1</v>
      </c>
      <c r="BG985" s="22">
        <v>37.399202037972373</v>
      </c>
    </row>
    <row r="986" spans="1:59" x14ac:dyDescent="0.25">
      <c r="A986">
        <v>2815</v>
      </c>
      <c r="B986" t="s">
        <v>967</v>
      </c>
      <c r="C986" s="49">
        <v>0</v>
      </c>
      <c r="D986" s="22">
        <v>1538.3062304687501</v>
      </c>
      <c r="E986" s="17">
        <v>43.642315280158968</v>
      </c>
      <c r="F986" s="17">
        <v>-32.265215569165818</v>
      </c>
      <c r="G986" s="17">
        <v>0.11139307740186277</v>
      </c>
      <c r="H986" s="17">
        <v>1.6703765341216552</v>
      </c>
      <c r="I986" s="17">
        <v>32.894110251812904</v>
      </c>
      <c r="J986" s="17">
        <v>1.2038544137362752</v>
      </c>
      <c r="K986" s="17">
        <v>-1</v>
      </c>
      <c r="L986" s="17">
        <v>-1</v>
      </c>
      <c r="M986" s="17">
        <v>-1</v>
      </c>
      <c r="N986" s="17">
        <v>0.16666666666666666</v>
      </c>
      <c r="O986" s="17">
        <v>-1</v>
      </c>
      <c r="P986" s="17">
        <v>-1</v>
      </c>
      <c r="Q986" s="17">
        <v>1.6467102939579437</v>
      </c>
      <c r="R986" s="17">
        <v>-1</v>
      </c>
      <c r="S986" s="17">
        <v>-0.32033730421270878</v>
      </c>
      <c r="T986" s="17">
        <v>-3.3630847680250195E-2</v>
      </c>
      <c r="U986" s="17">
        <v>-0.23964221761001736</v>
      </c>
      <c r="V986" s="17">
        <v>-0.49353697367025462</v>
      </c>
      <c r="W986" s="17">
        <v>-0.59278981271291953</v>
      </c>
      <c r="X986" s="17">
        <v>-1.5015103687596849</v>
      </c>
      <c r="Y986" s="17">
        <v>0</v>
      </c>
      <c r="Z986" s="17">
        <v>17.910966233537106</v>
      </c>
      <c r="AA986" s="17">
        <v>-0.29788960210945631</v>
      </c>
      <c r="AB986" s="17">
        <v>-8.9193054489101087E-2</v>
      </c>
      <c r="AC986" s="17">
        <v>4.4384247022445944</v>
      </c>
      <c r="AD986" s="17">
        <v>-0.29955277201252184</v>
      </c>
      <c r="AE986" s="17">
        <v>-2.995527720125217E-2</v>
      </c>
      <c r="AF986" s="17">
        <v>28.82830733750799</v>
      </c>
      <c r="AG986" s="17">
        <v>-29.455646306198656</v>
      </c>
      <c r="AH986" s="17">
        <v>-1</v>
      </c>
      <c r="AI986" s="17">
        <v>-1</v>
      </c>
      <c r="AJ986" s="17">
        <v>-1</v>
      </c>
      <c r="AK986" s="17">
        <v>-1</v>
      </c>
      <c r="AL986" s="17">
        <v>-1</v>
      </c>
      <c r="AM986" s="17">
        <v>-1</v>
      </c>
      <c r="AN986" s="17">
        <v>-1</v>
      </c>
      <c r="AO986" s="17">
        <v>-1</v>
      </c>
      <c r="AP986" s="17">
        <v>-1</v>
      </c>
      <c r="AQ986" s="17">
        <v>-1</v>
      </c>
      <c r="AR986" s="17">
        <v>-0.14977638600626092</v>
      </c>
      <c r="AS986" s="17">
        <v>-1.7973166320751308</v>
      </c>
      <c r="AT986" s="17">
        <v>1.66348837830233</v>
      </c>
      <c r="AU986" s="17">
        <v>-1</v>
      </c>
      <c r="AV986" s="17">
        <v>-1</v>
      </c>
      <c r="AW986" s="17">
        <v>-1</v>
      </c>
      <c r="AX986" s="17">
        <v>-1</v>
      </c>
      <c r="AY986" s="17">
        <v>-2.995527720125217E-2</v>
      </c>
      <c r="AZ986" s="17">
        <v>0.6281414702855409</v>
      </c>
      <c r="BA986" s="17">
        <v>-0.11532095746502807</v>
      </c>
      <c r="BB986" s="17">
        <v>0.2351812758175908</v>
      </c>
      <c r="BC986" s="17">
        <v>-5.5694096330411211E-2</v>
      </c>
      <c r="BD986" s="17">
        <v>8.5784378612403369</v>
      </c>
      <c r="BE986" s="17">
        <v>-1.527155809958292</v>
      </c>
      <c r="BF986" s="17">
        <v>-1</v>
      </c>
      <c r="BG986" s="22">
        <v>383.07768952731317</v>
      </c>
    </row>
    <row r="987" spans="1:59" x14ac:dyDescent="0.25">
      <c r="A987">
        <v>2819</v>
      </c>
      <c r="B987" t="s">
        <v>968</v>
      </c>
      <c r="C987" s="49">
        <v>0</v>
      </c>
      <c r="D987" s="22">
        <v>1425.027080078125</v>
      </c>
      <c r="E987" s="17">
        <v>8.166196196729139</v>
      </c>
      <c r="F987" s="17">
        <v>-91.751068277552108</v>
      </c>
      <c r="G987" s="17">
        <v>-0.32142425436992911</v>
      </c>
      <c r="H987" s="17">
        <v>-1.6082674664779493</v>
      </c>
      <c r="I987" s="17">
        <v>1.2149705095365491</v>
      </c>
      <c r="J987" s="17">
        <v>-7.3312970262839903</v>
      </c>
      <c r="K987" s="17">
        <v>-1</v>
      </c>
      <c r="L987" s="17">
        <v>-1</v>
      </c>
      <c r="M987" s="17">
        <v>-1</v>
      </c>
      <c r="N987" s="17">
        <v>0.16666666666666666</v>
      </c>
      <c r="O987" s="17">
        <v>-1</v>
      </c>
      <c r="P987" s="17">
        <v>-1</v>
      </c>
      <c r="Q987" s="17">
        <v>-0.39919106924335557</v>
      </c>
      <c r="R987" s="17">
        <v>-1</v>
      </c>
      <c r="S987" s="17">
        <v>-1.3600229443703298</v>
      </c>
      <c r="T987" s="17">
        <v>-0.14290759863148217</v>
      </c>
      <c r="U987" s="17">
        <v>-0.87055183338863229</v>
      </c>
      <c r="V987" s="17">
        <v>-1.4034477616194867</v>
      </c>
      <c r="W987" s="17">
        <v>-2.9620633337807738</v>
      </c>
      <c r="X987" s="17">
        <v>-5.0261444064760408</v>
      </c>
      <c r="Y987" s="17">
        <v>0</v>
      </c>
      <c r="Z987" s="17">
        <v>-2.5806342694066764</v>
      </c>
      <c r="AA987" s="17">
        <v>-1.4380089156705493</v>
      </c>
      <c r="AB987" s="17">
        <v>-1.908194213375745</v>
      </c>
      <c r="AC987" s="17">
        <v>-16.47528338871183</v>
      </c>
      <c r="AD987" s="17">
        <v>-1.0881897917357906</v>
      </c>
      <c r="AE987" s="17">
        <v>-0.10881897917357904</v>
      </c>
      <c r="AF987" s="17">
        <v>-2.3103260709883813</v>
      </c>
      <c r="AG987" s="17">
        <v>-83.76162897799388</v>
      </c>
      <c r="AH987" s="17">
        <v>-1</v>
      </c>
      <c r="AI987" s="17">
        <v>-1</v>
      </c>
      <c r="AJ987" s="17">
        <v>-1</v>
      </c>
      <c r="AK987" s="17">
        <v>-1</v>
      </c>
      <c r="AL987" s="17">
        <v>-1</v>
      </c>
      <c r="AM987" s="17">
        <v>-1</v>
      </c>
      <c r="AN987" s="17">
        <v>-1</v>
      </c>
      <c r="AO987" s="17">
        <v>-1</v>
      </c>
      <c r="AP987" s="17">
        <v>-1</v>
      </c>
      <c r="AQ987" s="17">
        <v>-1</v>
      </c>
      <c r="AR987" s="17">
        <v>-0.54409489586789528</v>
      </c>
      <c r="AS987" s="17">
        <v>-6.5291387504147425</v>
      </c>
      <c r="AT987" s="17">
        <v>-4.487880375539163</v>
      </c>
      <c r="AU987" s="17">
        <v>-1</v>
      </c>
      <c r="AV987" s="17">
        <v>-1</v>
      </c>
      <c r="AW987" s="17">
        <v>-1</v>
      </c>
      <c r="AX987" s="17">
        <v>-1</v>
      </c>
      <c r="AY987" s="17">
        <v>-0.10881897917357904</v>
      </c>
      <c r="AZ987" s="17">
        <v>1.3134847368845968</v>
      </c>
      <c r="BA987" s="17">
        <v>-0.80066422406408422</v>
      </c>
      <c r="BB987" s="17">
        <v>0.50331786252350219</v>
      </c>
      <c r="BC987" s="17">
        <v>-0.32383068303632245</v>
      </c>
      <c r="BD987" s="17">
        <v>17.89404053197222</v>
      </c>
      <c r="BE987" s="17">
        <v>-10.842758480690184</v>
      </c>
      <c r="BF987" s="17">
        <v>-1</v>
      </c>
      <c r="BG987" s="22">
        <v>-43.141451531051189</v>
      </c>
    </row>
    <row r="988" spans="1:59" x14ac:dyDescent="0.25">
      <c r="A988">
        <v>2823</v>
      </c>
      <c r="B988" t="s">
        <v>969</v>
      </c>
      <c r="C988" s="49">
        <v>0</v>
      </c>
      <c r="D988" s="22">
        <v>1581.6647363281249</v>
      </c>
      <c r="E988" s="17">
        <v>100.86867923044215</v>
      </c>
      <c r="F988" s="17">
        <v>63.691138872463789</v>
      </c>
      <c r="G988" s="17">
        <v>0.80956871757587234</v>
      </c>
      <c r="H988" s="17">
        <v>6.9591420386145408</v>
      </c>
      <c r="I988" s="17">
        <v>83.995584352178838</v>
      </c>
      <c r="J988" s="17">
        <v>14.971867806878866</v>
      </c>
      <c r="K988" s="17">
        <v>-1</v>
      </c>
      <c r="L988" s="17">
        <v>-1</v>
      </c>
      <c r="M988" s="17">
        <v>-1</v>
      </c>
      <c r="N988" s="17">
        <v>0.16666666666666666</v>
      </c>
      <c r="O988" s="17">
        <v>-1</v>
      </c>
      <c r="P988" s="17">
        <v>-1</v>
      </c>
      <c r="Q988" s="17">
        <v>4.9469443398974118</v>
      </c>
      <c r="R988" s="17">
        <v>-1</v>
      </c>
      <c r="S988" s="17">
        <v>1.3567748031635798</v>
      </c>
      <c r="T988" s="17">
        <v>0.14264297490257405</v>
      </c>
      <c r="U988" s="17">
        <v>0.77807517158276163</v>
      </c>
      <c r="V988" s="17">
        <v>0.97423591859610759</v>
      </c>
      <c r="W988" s="17">
        <v>3.2290743685280012</v>
      </c>
      <c r="X988" s="17">
        <v>4.1840605292172359</v>
      </c>
      <c r="Y988" s="17">
        <v>0</v>
      </c>
      <c r="Z988" s="17">
        <v>50.965872424022649</v>
      </c>
      <c r="AA988" s="17">
        <v>1.5412316002733795</v>
      </c>
      <c r="AB988" s="17">
        <v>2.8450293191485647</v>
      </c>
      <c r="AC988" s="17">
        <v>38.174230694678045</v>
      </c>
      <c r="AD988" s="17">
        <v>0.97259396447845203</v>
      </c>
      <c r="AE988" s="17">
        <v>9.7259396447845203E-2</v>
      </c>
      <c r="AF988" s="17">
        <v>79.057893165608689</v>
      </c>
      <c r="AG988" s="17">
        <v>58.145083687558859</v>
      </c>
      <c r="AH988" s="17">
        <v>-1</v>
      </c>
      <c r="AI988" s="17">
        <v>-1</v>
      </c>
      <c r="AJ988" s="17">
        <v>-1</v>
      </c>
      <c r="AK988" s="17">
        <v>-1</v>
      </c>
      <c r="AL988" s="17">
        <v>-1</v>
      </c>
      <c r="AM988" s="17">
        <v>-1</v>
      </c>
      <c r="AN988" s="17">
        <v>-1</v>
      </c>
      <c r="AO988" s="17">
        <v>-1</v>
      </c>
      <c r="AP988" s="17">
        <v>-1</v>
      </c>
      <c r="AQ988" s="17">
        <v>-1</v>
      </c>
      <c r="AR988" s="17">
        <v>0.48629698223922602</v>
      </c>
      <c r="AS988" s="17">
        <v>5.8355637868707131</v>
      </c>
      <c r="AT988" s="17">
        <v>11.586232922931927</v>
      </c>
      <c r="AU988" s="17">
        <v>-1</v>
      </c>
      <c r="AV988" s="17">
        <v>-1</v>
      </c>
      <c r="AW988" s="17">
        <v>-1</v>
      </c>
      <c r="AX988" s="17">
        <v>-1</v>
      </c>
      <c r="AY988" s="17">
        <v>9.7259396447845203E-2</v>
      </c>
      <c r="AZ988" s="17">
        <v>-0.47738258980231257</v>
      </c>
      <c r="BA988" s="17">
        <v>0.99020310262282574</v>
      </c>
      <c r="BB988" s="17">
        <v>-0.19734861458934044</v>
      </c>
      <c r="BC988" s="17">
        <v>0.37683579407651985</v>
      </c>
      <c r="BD988" s="17">
        <v>-6.4485178099207729</v>
      </c>
      <c r="BE988" s="17">
        <v>13.499799861202835</v>
      </c>
      <c r="BF988" s="17">
        <v>-1</v>
      </c>
      <c r="BG988" s="22">
        <v>1025.660666369452</v>
      </c>
    </row>
    <row r="989" spans="1:59" x14ac:dyDescent="0.25">
      <c r="A989">
        <v>2825</v>
      </c>
      <c r="B989" t="s">
        <v>970</v>
      </c>
      <c r="C989" s="49">
        <v>0</v>
      </c>
      <c r="D989" s="22">
        <v>1480.701181640625</v>
      </c>
      <c r="E989" s="17">
        <v>3.8242330873173529</v>
      </c>
      <c r="F989" s="17">
        <v>-99.031610362336039</v>
      </c>
      <c r="G989" s="17">
        <v>-0.37439726653193123</v>
      </c>
      <c r="H989" s="17">
        <v>-2.0095444851399762</v>
      </c>
      <c r="I989" s="17">
        <v>-2.662275921376235</v>
      </c>
      <c r="J989" s="17">
        <v>-8.3759240498504042</v>
      </c>
      <c r="K989" s="17">
        <v>-1</v>
      </c>
      <c r="L989" s="17">
        <v>-1</v>
      </c>
      <c r="M989" s="17">
        <v>-1</v>
      </c>
      <c r="N989" s="17">
        <v>0.16666666666666666</v>
      </c>
      <c r="O989" s="17">
        <v>-1</v>
      </c>
      <c r="P989" s="17">
        <v>-1</v>
      </c>
      <c r="Q989" s="17">
        <v>-0.64959129548074301</v>
      </c>
      <c r="R989" s="17">
        <v>-1</v>
      </c>
      <c r="S989" s="17">
        <v>-1.4872712683578906</v>
      </c>
      <c r="T989" s="17">
        <v>-0.1562821061482372</v>
      </c>
      <c r="U989" s="17">
        <v>-0.9477695885394043</v>
      </c>
      <c r="V989" s="17">
        <v>-1.5148127918484195</v>
      </c>
      <c r="W989" s="17">
        <v>-3.2520414511839197</v>
      </c>
      <c r="X989" s="17">
        <v>-5.457528429343685</v>
      </c>
      <c r="Y989" s="17">
        <v>0</v>
      </c>
      <c r="Z989" s="17">
        <v>-5.0886248764780113</v>
      </c>
      <c r="AA989" s="17">
        <v>-1.5775494327200135</v>
      </c>
      <c r="AB989" s="17">
        <v>-2.1308238620498057</v>
      </c>
      <c r="AC989" s="17">
        <v>-19.034936230060922</v>
      </c>
      <c r="AD989" s="17">
        <v>-1.1847119856742552</v>
      </c>
      <c r="AE989" s="17">
        <v>-0.11847119856742554</v>
      </c>
      <c r="AF989" s="17">
        <v>-6.1214193086457982</v>
      </c>
      <c r="AG989" s="17">
        <v>-90.408200797948822</v>
      </c>
      <c r="AH989" s="17">
        <v>-1</v>
      </c>
      <c r="AI989" s="17">
        <v>-1</v>
      </c>
      <c r="AJ989" s="17">
        <v>-1</v>
      </c>
      <c r="AK989" s="17">
        <v>-1</v>
      </c>
      <c r="AL989" s="17">
        <v>-1</v>
      </c>
      <c r="AM989" s="17">
        <v>-1</v>
      </c>
      <c r="AN989" s="17">
        <v>-1</v>
      </c>
      <c r="AO989" s="17">
        <v>-1</v>
      </c>
      <c r="AP989" s="17">
        <v>-1</v>
      </c>
      <c r="AQ989" s="17">
        <v>-1</v>
      </c>
      <c r="AR989" s="17">
        <v>-0.59235599283712759</v>
      </c>
      <c r="AS989" s="17">
        <v>-7.108271914045531</v>
      </c>
      <c r="AT989" s="17">
        <v>-5.2407534882591911</v>
      </c>
      <c r="AU989" s="17">
        <v>-1</v>
      </c>
      <c r="AV989" s="17">
        <v>-1</v>
      </c>
      <c r="AW989" s="17">
        <v>-1</v>
      </c>
      <c r="AX989" s="17">
        <v>-1</v>
      </c>
      <c r="AY989" s="17">
        <v>-0.11847119856742554</v>
      </c>
      <c r="AZ989" s="17">
        <v>1.3973646893072049</v>
      </c>
      <c r="BA989" s="17">
        <v>-0.88454417648669237</v>
      </c>
      <c r="BB989" s="17">
        <v>0.53613540846258023</v>
      </c>
      <c r="BC989" s="17">
        <v>-0.35664822897540055</v>
      </c>
      <c r="BD989" s="17">
        <v>19.034187881323867</v>
      </c>
      <c r="BE989" s="17">
        <v>-11.98290583004183</v>
      </c>
      <c r="BF989" s="17">
        <v>-1</v>
      </c>
      <c r="BG989" s="22">
        <v>67.335751201154835</v>
      </c>
    </row>
    <row r="990" spans="1:59" x14ac:dyDescent="0.25">
      <c r="A990">
        <v>2826</v>
      </c>
      <c r="B990" t="s">
        <v>971</v>
      </c>
      <c r="C990" s="49">
        <v>0</v>
      </c>
      <c r="D990" s="22">
        <v>1604.5524609375</v>
      </c>
      <c r="E990" s="17">
        <v>63.076713416539341</v>
      </c>
      <c r="F990" s="17">
        <v>0.32210725208487534</v>
      </c>
      <c r="G990" s="17">
        <v>0.34849748913859346</v>
      </c>
      <c r="H990" s="17">
        <v>3.4664713297575522</v>
      </c>
      <c r="I990" s="17">
        <v>50.248461017226631</v>
      </c>
      <c r="J990" s="17">
        <v>5.8795499386487275</v>
      </c>
      <c r="K990" s="17">
        <v>-1</v>
      </c>
      <c r="L990" s="17">
        <v>-1</v>
      </c>
      <c r="M990" s="17">
        <v>-1</v>
      </c>
      <c r="N990" s="17">
        <v>0.16666666666666666</v>
      </c>
      <c r="O990" s="17">
        <v>-1</v>
      </c>
      <c r="P990" s="17">
        <v>-1</v>
      </c>
      <c r="Q990" s="17">
        <v>2.7674885151244428</v>
      </c>
      <c r="R990" s="17">
        <v>-1</v>
      </c>
      <c r="S990" s="17">
        <v>0.24921949031666682</v>
      </c>
      <c r="T990" s="17">
        <v>2.6232743374958411E-2</v>
      </c>
      <c r="U990" s="17">
        <v>0.10598038649380614</v>
      </c>
      <c r="V990" s="17">
        <v>4.9270347520359433E-3</v>
      </c>
      <c r="W990" s="17">
        <v>0.70513696428686057</v>
      </c>
      <c r="X990" s="17">
        <v>0.42934179161690272</v>
      </c>
      <c r="Y990" s="17">
        <v>0</v>
      </c>
      <c r="Z990" s="17">
        <v>29.136600065955729</v>
      </c>
      <c r="AA990" s="17">
        <v>0.32668640099321405</v>
      </c>
      <c r="AB990" s="17">
        <v>0.90728552450101607</v>
      </c>
      <c r="AC990" s="17">
        <v>15.895295973643869</v>
      </c>
      <c r="AD990" s="17">
        <v>0.13247548311725768</v>
      </c>
      <c r="AE990" s="17">
        <v>1.3247548311725768E-2</v>
      </c>
      <c r="AF990" s="17">
        <v>45.886559894963504</v>
      </c>
      <c r="AG990" s="17">
        <v>0.2940590082138092</v>
      </c>
      <c r="AH990" s="17">
        <v>-1</v>
      </c>
      <c r="AI990" s="17">
        <v>-1</v>
      </c>
      <c r="AJ990" s="17">
        <v>-1</v>
      </c>
      <c r="AK990" s="17">
        <v>-1</v>
      </c>
      <c r="AL990" s="17">
        <v>-1</v>
      </c>
      <c r="AM990" s="17">
        <v>-1</v>
      </c>
      <c r="AN990" s="17">
        <v>-1</v>
      </c>
      <c r="AO990" s="17">
        <v>-1</v>
      </c>
      <c r="AP990" s="17">
        <v>-1</v>
      </c>
      <c r="AQ990" s="17">
        <v>-1</v>
      </c>
      <c r="AR990" s="17">
        <v>6.623774155862884E-2</v>
      </c>
      <c r="AS990" s="17">
        <v>0.79485289870354603</v>
      </c>
      <c r="AT990" s="17">
        <v>5.03330876831461</v>
      </c>
      <c r="AU990" s="17">
        <v>-1</v>
      </c>
      <c r="AV990" s="17">
        <v>-1</v>
      </c>
      <c r="AW990" s="17">
        <v>-1</v>
      </c>
      <c r="AX990" s="17">
        <v>-1</v>
      </c>
      <c r="AY990" s="17">
        <v>1.3247548311725768E-2</v>
      </c>
      <c r="AZ990" s="17">
        <v>0.25269922216785795</v>
      </c>
      <c r="BA990" s="17">
        <v>0.26012129065265494</v>
      </c>
      <c r="BB990" s="17">
        <v>8.8291669073465723E-2</v>
      </c>
      <c r="BC990" s="17">
        <v>9.1195510413713765E-2</v>
      </c>
      <c r="BD990" s="17">
        <v>3.4751983902720123</v>
      </c>
      <c r="BE990" s="17">
        <v>3.5760836610100393</v>
      </c>
      <c r="BF990" s="17">
        <v>-1</v>
      </c>
      <c r="BG990" s="22">
        <v>3472.904606087357</v>
      </c>
    </row>
    <row r="991" spans="1:59" x14ac:dyDescent="0.25">
      <c r="A991">
        <v>2827</v>
      </c>
      <c r="B991" t="s">
        <v>972</v>
      </c>
      <c r="C991" s="49">
        <v>0</v>
      </c>
      <c r="D991" s="22">
        <v>1480.2722949218751</v>
      </c>
      <c r="E991" s="17">
        <v>7.5855753219031925</v>
      </c>
      <c r="F991" s="17">
        <v>-92.72464511548317</v>
      </c>
      <c r="G991" s="17">
        <v>-0.32850797108714319</v>
      </c>
      <c r="H991" s="17">
        <v>-1.6619274833302482</v>
      </c>
      <c r="I991" s="17">
        <v>0.69649300111355217</v>
      </c>
      <c r="J991" s="17">
        <v>-7.4709878161424355</v>
      </c>
      <c r="K991" s="17">
        <v>-1</v>
      </c>
      <c r="L991" s="17">
        <v>-1</v>
      </c>
      <c r="M991" s="17">
        <v>-1</v>
      </c>
      <c r="N991" s="17">
        <v>0.16666666666666666</v>
      </c>
      <c r="O991" s="17">
        <v>-1</v>
      </c>
      <c r="P991" s="17">
        <v>-1</v>
      </c>
      <c r="Q991" s="17">
        <v>-0.43267536995042954</v>
      </c>
      <c r="R991" s="17">
        <v>-1</v>
      </c>
      <c r="S991" s="17">
        <v>-1.3770389878815339</v>
      </c>
      <c r="T991" s="17">
        <v>-0.14469607956949657</v>
      </c>
      <c r="U991" s="17">
        <v>-0.88087763289866339</v>
      </c>
      <c r="V991" s="17">
        <v>-1.4183398414569179</v>
      </c>
      <c r="W991" s="17">
        <v>-3.0008401137681577</v>
      </c>
      <c r="X991" s="17">
        <v>-5.0838304260095599</v>
      </c>
      <c r="Y991" s="17">
        <v>0</v>
      </c>
      <c r="Z991" s="17">
        <v>-2.916010610393208</v>
      </c>
      <c r="AA991" s="17">
        <v>-1.4566687096488316</v>
      </c>
      <c r="AB991" s="17">
        <v>-1.9379649456731092</v>
      </c>
      <c r="AC991" s="17">
        <v>-16.817568165100958</v>
      </c>
      <c r="AD991" s="17">
        <v>-1.1010970411233294</v>
      </c>
      <c r="AE991" s="17">
        <v>-0.11010970411233292</v>
      </c>
      <c r="AF991" s="17">
        <v>-2.8199573676927159</v>
      </c>
      <c r="AG991" s="17">
        <v>-84.650429331071635</v>
      </c>
      <c r="AH991" s="17">
        <v>-1</v>
      </c>
      <c r="AI991" s="17">
        <v>-1</v>
      </c>
      <c r="AJ991" s="17">
        <v>-1</v>
      </c>
      <c r="AK991" s="17">
        <v>-1</v>
      </c>
      <c r="AL991" s="17">
        <v>-1</v>
      </c>
      <c r="AM991" s="17">
        <v>-1</v>
      </c>
      <c r="AN991" s="17">
        <v>-1</v>
      </c>
      <c r="AO991" s="17">
        <v>-1</v>
      </c>
      <c r="AP991" s="17">
        <v>-1</v>
      </c>
      <c r="AQ991" s="17">
        <v>-1</v>
      </c>
      <c r="AR991" s="17">
        <v>-0.5505485205616647</v>
      </c>
      <c r="AS991" s="17">
        <v>-6.6065822467399755</v>
      </c>
      <c r="AT991" s="17">
        <v>-4.5885569207619685</v>
      </c>
      <c r="AU991" s="17">
        <v>-1</v>
      </c>
      <c r="AV991" s="17">
        <v>-1</v>
      </c>
      <c r="AW991" s="17">
        <v>-1</v>
      </c>
      <c r="AX991" s="17">
        <v>-1</v>
      </c>
      <c r="AY991" s="17">
        <v>-0.11010970411233292</v>
      </c>
      <c r="AZ991" s="17">
        <v>1.3247014262319579</v>
      </c>
      <c r="BA991" s="17">
        <v>-0.8118809134114453</v>
      </c>
      <c r="BB991" s="17">
        <v>0.50770632731526544</v>
      </c>
      <c r="BC991" s="17">
        <v>-0.3282191478280857</v>
      </c>
      <c r="BD991" s="17">
        <v>18.046504598278101</v>
      </c>
      <c r="BE991" s="17">
        <v>-10.995222546996066</v>
      </c>
      <c r="BF991" s="17">
        <v>-1</v>
      </c>
      <c r="BG991" s="22">
        <v>39.292957969474628</v>
      </c>
    </row>
    <row r="992" spans="1:59" x14ac:dyDescent="0.25">
      <c r="A992">
        <v>2830</v>
      </c>
      <c r="B992" t="s">
        <v>973</v>
      </c>
      <c r="C992" s="49">
        <v>0</v>
      </c>
      <c r="D992" s="22">
        <v>1556.6639062499999</v>
      </c>
      <c r="E992" s="17">
        <v>128.30377505297227</v>
      </c>
      <c r="F992" s="17">
        <v>109.69391796172908</v>
      </c>
      <c r="G992" s="17">
        <v>1.1442835983914912</v>
      </c>
      <c r="H992" s="17">
        <v>9.4946480254130634</v>
      </c>
      <c r="I992" s="17">
        <v>108.49432482491059</v>
      </c>
      <c r="J992" s="17">
        <v>21.572440351639955</v>
      </c>
      <c r="K992" s="17">
        <v>-1</v>
      </c>
      <c r="L992" s="17">
        <v>-1</v>
      </c>
      <c r="M992" s="17">
        <v>-1</v>
      </c>
      <c r="N992" s="17">
        <v>0.16666666666666666</v>
      </c>
      <c r="O992" s="17">
        <v>-1</v>
      </c>
      <c r="P992" s="17">
        <v>-1</v>
      </c>
      <c r="Q992" s="17">
        <v>6.5291213477846579</v>
      </c>
      <c r="R992" s="17">
        <v>-1</v>
      </c>
      <c r="S992" s="17">
        <v>2.1608051170756735</v>
      </c>
      <c r="T992" s="17">
        <v>0.22715103866432079</v>
      </c>
      <c r="U992" s="17">
        <v>1.2659827051981472</v>
      </c>
      <c r="V992" s="17">
        <v>1.6779061706502845</v>
      </c>
      <c r="W992" s="17">
        <v>5.0613279452908744</v>
      </c>
      <c r="X992" s="17">
        <v>6.9098004089569409</v>
      </c>
      <c r="Y992" s="17">
        <v>0</v>
      </c>
      <c r="Z992" s="17">
        <v>66.812843228048834</v>
      </c>
      <c r="AA992" s="17">
        <v>2.4229312738793283</v>
      </c>
      <c r="AB992" s="17">
        <v>4.2517353621062846</v>
      </c>
      <c r="AC992" s="17">
        <v>54.347634108125519</v>
      </c>
      <c r="AD992" s="17">
        <v>1.5824783814976839</v>
      </c>
      <c r="AE992" s="17">
        <v>0.15824783814976839</v>
      </c>
      <c r="AF992" s="17">
        <v>103.13863856325726</v>
      </c>
      <c r="AG992" s="17">
        <v>100.14206297476785</v>
      </c>
      <c r="AH992" s="17">
        <v>-1</v>
      </c>
      <c r="AI992" s="17">
        <v>-1</v>
      </c>
      <c r="AJ992" s="17">
        <v>-1</v>
      </c>
      <c r="AK992" s="17">
        <v>-1</v>
      </c>
      <c r="AL992" s="17">
        <v>-1</v>
      </c>
      <c r="AM992" s="17">
        <v>-1</v>
      </c>
      <c r="AN992" s="17">
        <v>-1</v>
      </c>
      <c r="AO992" s="17">
        <v>-1</v>
      </c>
      <c r="AP992" s="17">
        <v>-1</v>
      </c>
      <c r="AQ992" s="17">
        <v>-1</v>
      </c>
      <c r="AR992" s="17">
        <v>0.79123919074884197</v>
      </c>
      <c r="AS992" s="17">
        <v>9.4948702889861032</v>
      </c>
      <c r="AT992" s="17">
        <v>16.343331375681935</v>
      </c>
      <c r="AU992" s="17">
        <v>-1</v>
      </c>
      <c r="AV992" s="17">
        <v>-1</v>
      </c>
      <c r="AW992" s="17">
        <v>-1</v>
      </c>
      <c r="AX992" s="17">
        <v>-1</v>
      </c>
      <c r="AY992" s="17">
        <v>0.15824783814976839</v>
      </c>
      <c r="AZ992" s="17">
        <v>-1.0073858335689947</v>
      </c>
      <c r="BA992" s="17">
        <v>1.5202063463895079</v>
      </c>
      <c r="BB992" s="17">
        <v>-0.40470931637587937</v>
      </c>
      <c r="BC992" s="17">
        <v>0.58419649586305866</v>
      </c>
      <c r="BD992" s="17">
        <v>-13.652644375036523</v>
      </c>
      <c r="BE992" s="17">
        <v>20.703926426318596</v>
      </c>
      <c r="BF992" s="17">
        <v>-1</v>
      </c>
      <c r="BG992" s="22">
        <v>257.54954500438021</v>
      </c>
    </row>
    <row r="993" spans="1:59" x14ac:dyDescent="0.25">
      <c r="A993">
        <v>2832</v>
      </c>
      <c r="B993" t="s">
        <v>974</v>
      </c>
      <c r="C993" s="49">
        <v>0</v>
      </c>
      <c r="D993" s="22">
        <v>1604.6607617187501</v>
      </c>
      <c r="E993" s="17">
        <v>130.24918210768033</v>
      </c>
      <c r="F993" s="17">
        <v>112.955948885745</v>
      </c>
      <c r="G993" s="17">
        <v>1.1680180403874887</v>
      </c>
      <c r="H993" s="17">
        <v>9.6744393141287972</v>
      </c>
      <c r="I993" s="17">
        <v>110.23151659035634</v>
      </c>
      <c r="J993" s="17">
        <v>22.040483199995727</v>
      </c>
      <c r="K993" s="17">
        <v>-1</v>
      </c>
      <c r="L993" s="17">
        <v>-1</v>
      </c>
      <c r="M993" s="17">
        <v>-1</v>
      </c>
      <c r="N993" s="17">
        <v>0.16666666666666666</v>
      </c>
      <c r="O993" s="17">
        <v>-1</v>
      </c>
      <c r="P993" s="17">
        <v>-1</v>
      </c>
      <c r="Q993" s="17">
        <v>6.6413126203375707</v>
      </c>
      <c r="R993" s="17">
        <v>-1</v>
      </c>
      <c r="S993" s="17">
        <v>2.2178184497427753</v>
      </c>
      <c r="T993" s="17">
        <v>0.23314345744373002</v>
      </c>
      <c r="U993" s="17">
        <v>1.3005799511520362</v>
      </c>
      <c r="V993" s="17">
        <v>1.7278030283609185</v>
      </c>
      <c r="W993" s="17">
        <v>5.1912520052360689</v>
      </c>
      <c r="X993" s="17">
        <v>7.10308107492021</v>
      </c>
      <c r="Y993" s="17">
        <v>0</v>
      </c>
      <c r="Z993" s="17">
        <v>67.936542922678228</v>
      </c>
      <c r="AA993" s="17">
        <v>2.485452096706497</v>
      </c>
      <c r="AB993" s="17">
        <v>4.3514840882478953</v>
      </c>
      <c r="AC993" s="17">
        <v>55.494480953592756</v>
      </c>
      <c r="AD993" s="17">
        <v>1.625724938940045</v>
      </c>
      <c r="AE993" s="17">
        <v>0.16257249389400452</v>
      </c>
      <c r="AF993" s="17">
        <v>104.84619053545569</v>
      </c>
      <c r="AG993" s="17">
        <v>103.12004491112654</v>
      </c>
      <c r="AH993" s="17">
        <v>-1</v>
      </c>
      <c r="AI993" s="17">
        <v>-1</v>
      </c>
      <c r="AJ993" s="17">
        <v>-1</v>
      </c>
      <c r="AK993" s="17">
        <v>-1</v>
      </c>
      <c r="AL993" s="17">
        <v>-1</v>
      </c>
      <c r="AM993" s="17">
        <v>-1</v>
      </c>
      <c r="AN993" s="17">
        <v>-1</v>
      </c>
      <c r="AO993" s="17">
        <v>-1</v>
      </c>
      <c r="AP993" s="17">
        <v>-1</v>
      </c>
      <c r="AQ993" s="17">
        <v>-1</v>
      </c>
      <c r="AR993" s="17">
        <v>0.8128624694700225</v>
      </c>
      <c r="AS993" s="17">
        <v>9.7543496336402704</v>
      </c>
      <c r="AT993" s="17">
        <v>16.68065452373235</v>
      </c>
      <c r="AU993" s="17">
        <v>-1</v>
      </c>
      <c r="AV993" s="17">
        <v>-1</v>
      </c>
      <c r="AW993" s="17">
        <v>-1</v>
      </c>
      <c r="AX993" s="17">
        <v>-1</v>
      </c>
      <c r="AY993" s="17">
        <v>0.16257249389400452</v>
      </c>
      <c r="AZ993" s="17">
        <v>-1.0449680624087105</v>
      </c>
      <c r="BA993" s="17">
        <v>1.557788575229224</v>
      </c>
      <c r="BB993" s="17">
        <v>-0.41941314590628209</v>
      </c>
      <c r="BC993" s="17">
        <v>0.59890032539346139</v>
      </c>
      <c r="BD993" s="17">
        <v>-14.163484896004441</v>
      </c>
      <c r="BE993" s="17">
        <v>21.21476694728651</v>
      </c>
      <c r="BF993" s="17">
        <v>-1</v>
      </c>
      <c r="BG993" s="22">
        <v>2836.2919676796141</v>
      </c>
    </row>
    <row r="994" spans="1:59" x14ac:dyDescent="0.25">
      <c r="A994">
        <v>2834</v>
      </c>
      <c r="B994" t="s">
        <v>975</v>
      </c>
      <c r="C994" s="49">
        <v>0</v>
      </c>
      <c r="D994" s="22">
        <v>1636.598408203125</v>
      </c>
      <c r="E994" s="17">
        <v>121.62857606545394</v>
      </c>
      <c r="F994" s="17">
        <v>98.501039089131297</v>
      </c>
      <c r="G994" s="17">
        <v>1.0628445377087541</v>
      </c>
      <c r="H994" s="17">
        <v>8.8777372223523692</v>
      </c>
      <c r="I994" s="17">
        <v>102.53356679960942</v>
      </c>
      <c r="J994" s="17">
        <v>19.966463268387063</v>
      </c>
      <c r="K994" s="17">
        <v>-1</v>
      </c>
      <c r="L994" s="17">
        <v>-1</v>
      </c>
      <c r="M994" s="17">
        <v>-1</v>
      </c>
      <c r="N994" s="17">
        <v>0.16666666666666666</v>
      </c>
      <c r="O994" s="17">
        <v>-1</v>
      </c>
      <c r="P994" s="17">
        <v>-1</v>
      </c>
      <c r="Q994" s="17">
        <v>6.144163830980558</v>
      </c>
      <c r="R994" s="17">
        <v>-1</v>
      </c>
      <c r="S994" s="17">
        <v>1.9651775030123562</v>
      </c>
      <c r="T994" s="17">
        <v>0.2065894869457264</v>
      </c>
      <c r="U994" s="17">
        <v>1.1472705310012785</v>
      </c>
      <c r="V994" s="17">
        <v>1.506697038214835</v>
      </c>
      <c r="W994" s="17">
        <v>4.6155246100446252</v>
      </c>
      <c r="X994" s="17">
        <v>6.2466040343871505</v>
      </c>
      <c r="Y994" s="17">
        <v>0</v>
      </c>
      <c r="Z994" s="17">
        <v>62.957136502964303</v>
      </c>
      <c r="AA994" s="17">
        <v>2.208406024664912</v>
      </c>
      <c r="AB994" s="17">
        <v>3.9094714671875712</v>
      </c>
      <c r="AC994" s="17">
        <v>50.412503471493622</v>
      </c>
      <c r="AD994" s="17">
        <v>1.4340881637515979</v>
      </c>
      <c r="AE994" s="17">
        <v>0.14340881637515981</v>
      </c>
      <c r="AF994" s="17">
        <v>97.279582398960386</v>
      </c>
      <c r="AG994" s="17">
        <v>89.923830261813833</v>
      </c>
      <c r="AH994" s="17">
        <v>-1</v>
      </c>
      <c r="AI994" s="17">
        <v>-1</v>
      </c>
      <c r="AJ994" s="17">
        <v>-1</v>
      </c>
      <c r="AK994" s="17">
        <v>-1</v>
      </c>
      <c r="AL994" s="17">
        <v>-1</v>
      </c>
      <c r="AM994" s="17">
        <v>-1</v>
      </c>
      <c r="AN994" s="17">
        <v>-1</v>
      </c>
      <c r="AO994" s="17">
        <v>-1</v>
      </c>
      <c r="AP994" s="17">
        <v>-1</v>
      </c>
      <c r="AQ994" s="17">
        <v>-1</v>
      </c>
      <c r="AR994" s="17">
        <v>0.71704408187579893</v>
      </c>
      <c r="AS994" s="17">
        <v>8.6045289825095885</v>
      </c>
      <c r="AT994" s="17">
        <v>15.185887677262462</v>
      </c>
      <c r="AU994" s="17">
        <v>-1</v>
      </c>
      <c r="AV994" s="17">
        <v>-1</v>
      </c>
      <c r="AW994" s="17">
        <v>-1</v>
      </c>
      <c r="AX994" s="17">
        <v>-1</v>
      </c>
      <c r="AY994" s="17">
        <v>0.14340881637515981</v>
      </c>
      <c r="AZ994" s="17">
        <v>-0.87843140457562408</v>
      </c>
      <c r="BA994" s="17">
        <v>1.3912519173961371</v>
      </c>
      <c r="BB994" s="17">
        <v>-0.3542566423422101</v>
      </c>
      <c r="BC994" s="17">
        <v>0.53374382182938929</v>
      </c>
      <c r="BD994" s="17">
        <v>-11.899817314963959</v>
      </c>
      <c r="BE994" s="17">
        <v>18.95109936624603</v>
      </c>
      <c r="BF994" s="17">
        <v>-1</v>
      </c>
      <c r="BG994" s="22">
        <v>9191.3598304975076</v>
      </c>
    </row>
    <row r="995" spans="1:59" x14ac:dyDescent="0.25">
      <c r="A995">
        <v>2836</v>
      </c>
      <c r="B995" t="s">
        <v>976</v>
      </c>
      <c r="C995" s="49">
        <v>0</v>
      </c>
      <c r="D995" s="22">
        <v>1578.3656542968752</v>
      </c>
      <c r="E995" s="17">
        <v>80.396882996607758</v>
      </c>
      <c r="F995" s="17">
        <v>29.364321652742269</v>
      </c>
      <c r="G995" s="17">
        <v>0.55980779525890445</v>
      </c>
      <c r="H995" s="17">
        <v>5.0671726339084611</v>
      </c>
      <c r="I995" s="17">
        <v>65.714867339647398</v>
      </c>
      <c r="J995" s="17">
        <v>10.046586078793059</v>
      </c>
      <c r="K995" s="17">
        <v>-1</v>
      </c>
      <c r="L995" s="17">
        <v>-1</v>
      </c>
      <c r="M995" s="17">
        <v>-1</v>
      </c>
      <c r="N995" s="17">
        <v>0.16666666666666666</v>
      </c>
      <c r="O995" s="17">
        <v>-1</v>
      </c>
      <c r="P995" s="17">
        <v>-1</v>
      </c>
      <c r="Q995" s="17">
        <v>3.7663395583122745</v>
      </c>
      <c r="R995" s="17">
        <v>-1</v>
      </c>
      <c r="S995" s="17">
        <v>0.75681536220849754</v>
      </c>
      <c r="T995" s="17">
        <v>7.9583896390967912E-2</v>
      </c>
      <c r="U995" s="17">
        <v>0.41400341204750624</v>
      </c>
      <c r="V995" s="17">
        <v>0.44916415981500396</v>
      </c>
      <c r="W995" s="17">
        <v>1.8618649330355108</v>
      </c>
      <c r="X995" s="17">
        <v>2.150140481500725</v>
      </c>
      <c r="Y995" s="17">
        <v>0</v>
      </c>
      <c r="Z995" s="17">
        <v>39.141020077156341</v>
      </c>
      <c r="AA995" s="17">
        <v>0.88331605391409296</v>
      </c>
      <c r="AB995" s="17">
        <v>1.7953592302004981</v>
      </c>
      <c r="AC995" s="17">
        <v>26.10579757421505</v>
      </c>
      <c r="AD995" s="17">
        <v>0.51750426505938274</v>
      </c>
      <c r="AE995" s="17">
        <v>5.175042650593828E-2</v>
      </c>
      <c r="AF995" s="17">
        <v>61.089079929874792</v>
      </c>
      <c r="AG995" s="17">
        <v>26.807354526129679</v>
      </c>
      <c r="AH995" s="17">
        <v>-1</v>
      </c>
      <c r="AI995" s="17">
        <v>-1</v>
      </c>
      <c r="AJ995" s="17">
        <v>-1</v>
      </c>
      <c r="AK995" s="17">
        <v>-1</v>
      </c>
      <c r="AL995" s="17">
        <v>-1</v>
      </c>
      <c r="AM995" s="17">
        <v>-1</v>
      </c>
      <c r="AN995" s="17">
        <v>-1</v>
      </c>
      <c r="AO995" s="17">
        <v>-1</v>
      </c>
      <c r="AP995" s="17">
        <v>-1</v>
      </c>
      <c r="AQ995" s="17">
        <v>-1</v>
      </c>
      <c r="AR995" s="17">
        <v>0.25875213252969137</v>
      </c>
      <c r="AS995" s="17">
        <v>3.1050255903562962</v>
      </c>
      <c r="AT995" s="17">
        <v>8.0365332674631844</v>
      </c>
      <c r="AU995" s="17">
        <v>-1</v>
      </c>
      <c r="AV995" s="17">
        <v>-1</v>
      </c>
      <c r="AW995" s="17">
        <v>-1</v>
      </c>
      <c r="AX995" s="17">
        <v>-1</v>
      </c>
      <c r="AY995" s="17">
        <v>5.175042650593828E-2</v>
      </c>
      <c r="AZ995" s="17">
        <v>-8.1899429114661748E-2</v>
      </c>
      <c r="BA995" s="17">
        <v>0.59471994193517475</v>
      </c>
      <c r="BB995" s="17">
        <v>-4.2618116786856855E-2</v>
      </c>
      <c r="BC995" s="17">
        <v>0.22210529627403625</v>
      </c>
      <c r="BD995" s="17">
        <v>-1.0728700615834406</v>
      </c>
      <c r="BE995" s="17">
        <v>8.124152112865497</v>
      </c>
      <c r="BF995" s="17">
        <v>-1</v>
      </c>
      <c r="BG995" s="22">
        <v>1404.9165644038599</v>
      </c>
    </row>
    <row r="996" spans="1:59" x14ac:dyDescent="0.25">
      <c r="A996">
        <v>2839</v>
      </c>
      <c r="B996" t="s">
        <v>977</v>
      </c>
      <c r="C996" s="49">
        <v>0</v>
      </c>
      <c r="D996" s="22">
        <v>1517.5962988281251</v>
      </c>
      <c r="E996" s="17">
        <v>50.674311788353108</v>
      </c>
      <c r="F996" s="17">
        <v>-20.474063680522381</v>
      </c>
      <c r="G996" s="17">
        <v>0.19718515512455626</v>
      </c>
      <c r="H996" s="17">
        <v>2.3202619714099963</v>
      </c>
      <c r="I996" s="17">
        <v>39.173478057699299</v>
      </c>
      <c r="J996" s="17">
        <v>2.8956729292278518</v>
      </c>
      <c r="K996" s="17">
        <v>-1</v>
      </c>
      <c r="L996" s="17">
        <v>-1</v>
      </c>
      <c r="M996" s="17">
        <v>-1</v>
      </c>
      <c r="N996" s="17">
        <v>0.16666666666666666</v>
      </c>
      <c r="O996" s="17">
        <v>-1</v>
      </c>
      <c r="P996" s="17">
        <v>-1</v>
      </c>
      <c r="Q996" s="17">
        <v>2.0522442591672587</v>
      </c>
      <c r="R996" s="17">
        <v>-1</v>
      </c>
      <c r="S996" s="17">
        <v>-0.11425315577430692</v>
      </c>
      <c r="T996" s="17">
        <v>-1.1970255964771841E-2</v>
      </c>
      <c r="U996" s="17">
        <v>-0.11458473303263743</v>
      </c>
      <c r="V996" s="17">
        <v>-0.31317650446053841</v>
      </c>
      <c r="W996" s="17">
        <v>-0.12315774591540285</v>
      </c>
      <c r="X996" s="17">
        <v>-0.80286533975874552</v>
      </c>
      <c r="Y996" s="17">
        <v>0</v>
      </c>
      <c r="Z996" s="17">
        <v>21.972765181870059</v>
      </c>
      <c r="AA996" s="17">
        <v>-7.1897716891351382E-2</v>
      </c>
      <c r="AB996" s="17">
        <v>0.27136526271607697</v>
      </c>
      <c r="AC996" s="17">
        <v>8.5838928669877941</v>
      </c>
      <c r="AD996" s="17">
        <v>-0.14323091629079679</v>
      </c>
      <c r="AE996" s="17">
        <v>-1.4323091629079679E-2</v>
      </c>
      <c r="AF996" s="17">
        <v>35.000537193979483</v>
      </c>
      <c r="AG996" s="17">
        <v>-18.691236602193484</v>
      </c>
      <c r="AH996" s="17">
        <v>-1</v>
      </c>
      <c r="AI996" s="17">
        <v>-1</v>
      </c>
      <c r="AJ996" s="17">
        <v>-1</v>
      </c>
      <c r="AK996" s="17">
        <v>-1</v>
      </c>
      <c r="AL996" s="17">
        <v>-1</v>
      </c>
      <c r="AM996" s="17">
        <v>-1</v>
      </c>
      <c r="AN996" s="17">
        <v>-1</v>
      </c>
      <c r="AO996" s="17">
        <v>-1</v>
      </c>
      <c r="AP996" s="17">
        <v>-1</v>
      </c>
      <c r="AQ996" s="17">
        <v>-1</v>
      </c>
      <c r="AR996" s="17">
        <v>-7.1615458145398395E-2</v>
      </c>
      <c r="AS996" s="17">
        <v>-0.85938549774478079</v>
      </c>
      <c r="AT996" s="17">
        <v>2.8827988529317849</v>
      </c>
      <c r="AU996" s="17">
        <v>-1</v>
      </c>
      <c r="AV996" s="17">
        <v>-1</v>
      </c>
      <c r="AW996" s="17">
        <v>-1</v>
      </c>
      <c r="AX996" s="17">
        <v>-1</v>
      </c>
      <c r="AY996" s="17">
        <v>-1.4323091629079679E-2</v>
      </c>
      <c r="AZ996" s="17">
        <v>0.49229426991096742</v>
      </c>
      <c r="BA996" s="17">
        <v>2.0526242909545439E-2</v>
      </c>
      <c r="BB996" s="17">
        <v>0.18203184487220428</v>
      </c>
      <c r="BC996" s="17">
        <v>-2.5446653850247358E-3</v>
      </c>
      <c r="BD996" s="17">
        <v>6.7319200587079937</v>
      </c>
      <c r="BE996" s="17">
        <v>0.3193619925740534</v>
      </c>
      <c r="BF996" s="17">
        <v>-1</v>
      </c>
      <c r="BG996" s="22">
        <v>1140.6347553700584</v>
      </c>
    </row>
    <row r="997" spans="1:59" x14ac:dyDescent="0.25">
      <c r="A997">
        <v>2840</v>
      </c>
      <c r="B997" t="s">
        <v>978</v>
      </c>
      <c r="C997" s="49">
        <v>0</v>
      </c>
      <c r="D997" s="22">
        <v>1457.9325292968749</v>
      </c>
      <c r="E997" s="17">
        <v>11.249190497517745</v>
      </c>
      <c r="F997" s="17">
        <v>-86.581547213362072</v>
      </c>
      <c r="G997" s="17">
        <v>-0.28381096966996239</v>
      </c>
      <c r="H997" s="17">
        <v>-1.3233422539880468</v>
      </c>
      <c r="I997" s="17">
        <v>3.9679945099814518</v>
      </c>
      <c r="J997" s="17">
        <v>-6.5895636031869644</v>
      </c>
      <c r="K997" s="17">
        <v>-1</v>
      </c>
      <c r="L997" s="17">
        <v>-1</v>
      </c>
      <c r="M997" s="17">
        <v>-1</v>
      </c>
      <c r="N997" s="17">
        <v>0.16666666666666666</v>
      </c>
      <c r="O997" s="17">
        <v>-1</v>
      </c>
      <c r="P997" s="17">
        <v>-1</v>
      </c>
      <c r="Q997" s="17">
        <v>-0.22139534621368062</v>
      </c>
      <c r="R997" s="17">
        <v>-1</v>
      </c>
      <c r="S997" s="17">
        <v>-1.2696707585610636</v>
      </c>
      <c r="T997" s="17">
        <v>-0.13341108071758492</v>
      </c>
      <c r="U997" s="17">
        <v>-0.81572366164910548</v>
      </c>
      <c r="V997" s="17">
        <v>-1.3243734478007627</v>
      </c>
      <c r="W997" s="17">
        <v>-2.7561654804873084</v>
      </c>
      <c r="X997" s="17">
        <v>-4.7198418307887087</v>
      </c>
      <c r="Y997" s="17">
        <v>0</v>
      </c>
      <c r="Z997" s="17">
        <v>-0.79984513021020476</v>
      </c>
      <c r="AA997" s="17">
        <v>-1.3389287051869387</v>
      </c>
      <c r="AB997" s="17">
        <v>-1.7501168827413816</v>
      </c>
      <c r="AC997" s="17">
        <v>-14.657811677639272</v>
      </c>
      <c r="AD997" s="17">
        <v>-1.0196545770613816</v>
      </c>
      <c r="AE997" s="17">
        <v>-0.10196545770613819</v>
      </c>
      <c r="AF997" s="17">
        <v>0.39572610757643645</v>
      </c>
      <c r="AG997" s="17">
        <v>-79.042256075841493</v>
      </c>
      <c r="AH997" s="17">
        <v>-1</v>
      </c>
      <c r="AI997" s="17">
        <v>-1</v>
      </c>
      <c r="AJ997" s="17">
        <v>-1</v>
      </c>
      <c r="AK997" s="17">
        <v>-1</v>
      </c>
      <c r="AL997" s="17">
        <v>-1</v>
      </c>
      <c r="AM997" s="17">
        <v>-1</v>
      </c>
      <c r="AN997" s="17">
        <v>-1</v>
      </c>
      <c r="AO997" s="17">
        <v>-1</v>
      </c>
      <c r="AP997" s="17">
        <v>-1</v>
      </c>
      <c r="AQ997" s="17">
        <v>-1</v>
      </c>
      <c r="AR997" s="17">
        <v>-0.50982728853069081</v>
      </c>
      <c r="AS997" s="17">
        <v>-6.1179274623682902</v>
      </c>
      <c r="AT997" s="17">
        <v>-3.9533057010787775</v>
      </c>
      <c r="AU997" s="17">
        <v>-1</v>
      </c>
      <c r="AV997" s="17">
        <v>-1</v>
      </c>
      <c r="AW997" s="17">
        <v>-1</v>
      </c>
      <c r="AX997" s="17">
        <v>-1</v>
      </c>
      <c r="AY997" s="17">
        <v>-0.10196545770613819</v>
      </c>
      <c r="AZ997" s="17">
        <v>1.2539260974505662</v>
      </c>
      <c r="BA997" s="17">
        <v>-0.74110558463005338</v>
      </c>
      <c r="BB997" s="17">
        <v>0.48001588953420327</v>
      </c>
      <c r="BC997" s="17">
        <v>-0.30052871004702353</v>
      </c>
      <c r="BD997" s="17">
        <v>17.084483266851528</v>
      </c>
      <c r="BE997" s="17">
        <v>-10.033201215569491</v>
      </c>
      <c r="BF997" s="17">
        <v>-1</v>
      </c>
      <c r="BG997" s="22">
        <v>119.1759749618775</v>
      </c>
    </row>
    <row r="998" spans="1:59" x14ac:dyDescent="0.25">
      <c r="A998">
        <v>2844</v>
      </c>
      <c r="B998" t="s">
        <v>979</v>
      </c>
      <c r="C998" s="49">
        <v>0</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25">
      <c r="A999">
        <v>2846</v>
      </c>
      <c r="B999" t="s">
        <v>980</v>
      </c>
      <c r="C999" s="49">
        <v>0</v>
      </c>
      <c r="D999" s="22">
        <v>1526.175810546875</v>
      </c>
      <c r="E999" s="17">
        <v>67.995026037008287</v>
      </c>
      <c r="F999" s="17">
        <v>8.569064012686864</v>
      </c>
      <c r="G999" s="17">
        <v>0.40850210633487477</v>
      </c>
      <c r="H999" s="17">
        <v>3.9210136129270112</v>
      </c>
      <c r="I999" s="17">
        <v>54.640370753283747</v>
      </c>
      <c r="J999" s="17">
        <v>7.0628401104497538</v>
      </c>
      <c r="K999" s="17">
        <v>-1</v>
      </c>
      <c r="L999" s="17">
        <v>-1</v>
      </c>
      <c r="M999" s="17">
        <v>-1</v>
      </c>
      <c r="N999" s="17">
        <v>0.16666666666666666</v>
      </c>
      <c r="O999" s="17">
        <v>-1</v>
      </c>
      <c r="P999" s="17">
        <v>-1</v>
      </c>
      <c r="Q999" s="17">
        <v>3.0511267132938555</v>
      </c>
      <c r="R999" s="17">
        <v>-1</v>
      </c>
      <c r="S999" s="17">
        <v>0.39335867852048501</v>
      </c>
      <c r="T999" s="17">
        <v>4.1382574788685983E-2</v>
      </c>
      <c r="U999" s="17">
        <v>0.1934479789427368</v>
      </c>
      <c r="V999" s="17">
        <v>0.13107459055843845</v>
      </c>
      <c r="W999" s="17">
        <v>1.0336065985387568</v>
      </c>
      <c r="X999" s="17">
        <v>0.91798746420208954</v>
      </c>
      <c r="Y999" s="17">
        <v>0</v>
      </c>
      <c r="Z999" s="17">
        <v>31.977499802767984</v>
      </c>
      <c r="AA999" s="17">
        <v>0.48474944040123769</v>
      </c>
      <c r="AB999" s="17">
        <v>1.1594668957316279</v>
      </c>
      <c r="AC999" s="17">
        <v>18.794715557918472</v>
      </c>
      <c r="AD999" s="17">
        <v>0.241809973678421</v>
      </c>
      <c r="AE999" s="17">
        <v>2.41809973678421E-2</v>
      </c>
      <c r="AF999" s="17">
        <v>50.203535303603864</v>
      </c>
      <c r="AG999" s="17">
        <v>7.8228926811848778</v>
      </c>
      <c r="AH999" s="17">
        <v>-1</v>
      </c>
      <c r="AI999" s="17">
        <v>-1</v>
      </c>
      <c r="AJ999" s="17">
        <v>-1</v>
      </c>
      <c r="AK999" s="17">
        <v>-1</v>
      </c>
      <c r="AL999" s="17">
        <v>-1</v>
      </c>
      <c r="AM999" s="17">
        <v>-1</v>
      </c>
      <c r="AN999" s="17">
        <v>-1</v>
      </c>
      <c r="AO999" s="17">
        <v>-1</v>
      </c>
      <c r="AP999" s="17">
        <v>-1</v>
      </c>
      <c r="AQ999" s="17">
        <v>-1</v>
      </c>
      <c r="AR999" s="17">
        <v>0.1209049868392105</v>
      </c>
      <c r="AS999" s="17">
        <v>1.4508598420705259</v>
      </c>
      <c r="AT999" s="17">
        <v>5.8861177946916836</v>
      </c>
      <c r="AU999" s="17">
        <v>-1</v>
      </c>
      <c r="AV999" s="17">
        <v>-1</v>
      </c>
      <c r="AW999" s="17">
        <v>-1</v>
      </c>
      <c r="AX999" s="17">
        <v>-1</v>
      </c>
      <c r="AY999" s="17">
        <v>2.41809973678421E-2</v>
      </c>
      <c r="AZ999" s="17">
        <v>0.15768509648120849</v>
      </c>
      <c r="BA999" s="17">
        <v>0.35513541633930445</v>
      </c>
      <c r="BB999" s="17">
        <v>5.1117942282670185E-2</v>
      </c>
      <c r="BC999" s="17">
        <v>0.1283692372045093</v>
      </c>
      <c r="BD999" s="17">
        <v>2.1837085834251577</v>
      </c>
      <c r="BE999" s="17">
        <v>4.8675734678568947</v>
      </c>
      <c r="BF999" s="17">
        <v>-1</v>
      </c>
      <c r="BG999" s="22">
        <v>1654.2610670554739</v>
      </c>
    </row>
    <row r="1000" spans="1:59" x14ac:dyDescent="0.25">
      <c r="A1000">
        <v>2847</v>
      </c>
      <c r="B1000" t="s">
        <v>981</v>
      </c>
      <c r="C1000" s="49">
        <v>0</v>
      </c>
      <c r="D1000" s="22">
        <v>1461.7565136718749</v>
      </c>
      <c r="E1000" s="17">
        <v>-8.3216682335584409</v>
      </c>
      <c r="F1000" s="17">
        <v>-119.39768522202048</v>
      </c>
      <c r="G1000" s="17">
        <v>-0.52258023404599485</v>
      </c>
      <c r="H1000" s="17">
        <v>-3.1320485111275405</v>
      </c>
      <c r="I1000" s="17">
        <v>-13.508211586860057</v>
      </c>
      <c r="J1000" s="17">
        <v>-11.298089997749642</v>
      </c>
      <c r="K1000" s="17">
        <v>-1</v>
      </c>
      <c r="L1000" s="17">
        <v>-1</v>
      </c>
      <c r="M1000" s="17">
        <v>-1</v>
      </c>
      <c r="N1000" s="17">
        <v>0.16666666666666666</v>
      </c>
      <c r="O1000" s="17">
        <v>-1</v>
      </c>
      <c r="P1000" s="17">
        <v>-1</v>
      </c>
      <c r="Q1000" s="17">
        <v>-1.3500432251647552</v>
      </c>
      <c r="R1000" s="17">
        <v>-1</v>
      </c>
      <c r="S1000" s="17">
        <v>-1.8432267538039944</v>
      </c>
      <c r="T1000" s="17">
        <v>-0.19369501003995748</v>
      </c>
      <c r="U1000" s="17">
        <v>-1.163773089869907</v>
      </c>
      <c r="V1000" s="17">
        <v>-1.8263374717391723</v>
      </c>
      <c r="W1000" s="17">
        <v>-4.0632057817968255</v>
      </c>
      <c r="X1000" s="17">
        <v>-6.6642516651527135</v>
      </c>
      <c r="Y1000" s="17">
        <v>0</v>
      </c>
      <c r="Z1000" s="17">
        <v>-12.104300887437585</v>
      </c>
      <c r="AA1000" s="17">
        <v>-1.9678902319481255</v>
      </c>
      <c r="AB1000" s="17">
        <v>-2.7535923369903257</v>
      </c>
      <c r="AC1000" s="17">
        <v>-26.195128530943229</v>
      </c>
      <c r="AD1000" s="17">
        <v>-1.454716362337384</v>
      </c>
      <c r="AE1000" s="17">
        <v>-0.14547163623373838</v>
      </c>
      <c r="AF1000" s="17">
        <v>-16.782302697752904</v>
      </c>
      <c r="AG1000" s="17">
        <v>-109.00085195896318</v>
      </c>
      <c r="AH1000" s="17">
        <v>-1</v>
      </c>
      <c r="AI1000" s="17">
        <v>-1</v>
      </c>
      <c r="AJ1000" s="17">
        <v>-1</v>
      </c>
      <c r="AK1000" s="17">
        <v>-1</v>
      </c>
      <c r="AL1000" s="17">
        <v>-1</v>
      </c>
      <c r="AM1000" s="17">
        <v>-1</v>
      </c>
      <c r="AN1000" s="17">
        <v>-1</v>
      </c>
      <c r="AO1000" s="17">
        <v>-1</v>
      </c>
      <c r="AP1000" s="17">
        <v>-1</v>
      </c>
      <c r="AQ1000" s="17">
        <v>-1</v>
      </c>
      <c r="AR1000" s="17">
        <v>-0.727358181168692</v>
      </c>
      <c r="AS1000" s="17">
        <v>-8.7282981740243031</v>
      </c>
      <c r="AT1000" s="17">
        <v>-7.3467876262315954</v>
      </c>
      <c r="AU1000" s="17">
        <v>-1</v>
      </c>
      <c r="AV1000" s="17">
        <v>-1</v>
      </c>
      <c r="AW1000" s="17">
        <v>-1</v>
      </c>
      <c r="AX1000" s="17">
        <v>-1</v>
      </c>
      <c r="AY1000" s="17">
        <v>-0.14547163623373838</v>
      </c>
      <c r="AZ1000" s="17">
        <v>1.6320045513355974</v>
      </c>
      <c r="BA1000" s="17">
        <v>-1.1191840385150851</v>
      </c>
      <c r="BB1000" s="17">
        <v>0.62793689652804408</v>
      </c>
      <c r="BC1000" s="17">
        <v>-0.44844971704086423</v>
      </c>
      <c r="BD1000" s="17">
        <v>22.223555650586</v>
      </c>
      <c r="BE1000" s="17">
        <v>-15.172273599303967</v>
      </c>
      <c r="BF1000" s="17">
        <v>-1</v>
      </c>
      <c r="BG1000" s="22">
        <v>164.77876771113037</v>
      </c>
    </row>
    <row r="1001" spans="1:59" x14ac:dyDescent="0.25">
      <c r="A1001">
        <v>2848</v>
      </c>
      <c r="B1001" t="s">
        <v>982</v>
      </c>
      <c r="C1001" s="49">
        <v>0</v>
      </c>
      <c r="D1001" s="22">
        <v>1674.001171875</v>
      </c>
      <c r="E1001" s="17">
        <v>164.38294289842065</v>
      </c>
      <c r="F1001" s="17">
        <v>170.19095427080879</v>
      </c>
      <c r="G1001" s="17">
        <v>1.5844582725910537</v>
      </c>
      <c r="H1001" s="17">
        <v>12.829024790947058</v>
      </c>
      <c r="I1001" s="17">
        <v>140.71196952480267</v>
      </c>
      <c r="J1001" s="17">
        <v>30.252678476521115</v>
      </c>
      <c r="K1001" s="17">
        <v>-1</v>
      </c>
      <c r="L1001" s="17">
        <v>-1</v>
      </c>
      <c r="M1001" s="17">
        <v>-1</v>
      </c>
      <c r="N1001" s="17">
        <v>0.16666666666666666</v>
      </c>
      <c r="O1001" s="17">
        <v>-1</v>
      </c>
      <c r="P1001" s="17">
        <v>-1</v>
      </c>
      <c r="Q1001" s="17">
        <v>8.6098004238859822</v>
      </c>
      <c r="R1001" s="17">
        <v>-1</v>
      </c>
      <c r="S1001" s="17">
        <v>3.2181640866273877</v>
      </c>
      <c r="T1001" s="17">
        <v>0.33828535496038592</v>
      </c>
      <c r="U1001" s="17">
        <v>1.9076169794955291</v>
      </c>
      <c r="V1001" s="17">
        <v>2.6032842810800187</v>
      </c>
      <c r="W1001" s="17">
        <v>7.4708760933663569</v>
      </c>
      <c r="X1001" s="17">
        <v>10.494348728390941</v>
      </c>
      <c r="Y1001" s="17">
        <v>0</v>
      </c>
      <c r="Z1001" s="17">
        <v>87.652774795222555</v>
      </c>
      <c r="AA1001" s="17">
        <v>3.5824311611435244</v>
      </c>
      <c r="AB1001" s="17">
        <v>6.1016572199114663</v>
      </c>
      <c r="AC1001" s="17">
        <v>75.616848553759837</v>
      </c>
      <c r="AD1001" s="17">
        <v>2.3845212243694114</v>
      </c>
      <c r="AE1001" s="17">
        <v>0.23845212243694114</v>
      </c>
      <c r="AF1001" s="17">
        <v>134.80658901130303</v>
      </c>
      <c r="AG1001" s="17">
        <v>155.37117806539985</v>
      </c>
      <c r="AH1001" s="17">
        <v>-1</v>
      </c>
      <c r="AI1001" s="17">
        <v>-1</v>
      </c>
      <c r="AJ1001" s="17">
        <v>-1</v>
      </c>
      <c r="AK1001" s="17">
        <v>-1</v>
      </c>
      <c r="AL1001" s="17">
        <v>-1</v>
      </c>
      <c r="AM1001" s="17">
        <v>-1</v>
      </c>
      <c r="AN1001" s="17">
        <v>-1</v>
      </c>
      <c r="AO1001" s="17">
        <v>-1</v>
      </c>
      <c r="AP1001" s="17">
        <v>-1</v>
      </c>
      <c r="AQ1001" s="17">
        <v>-1</v>
      </c>
      <c r="AR1001" s="17">
        <v>1.1922606121847057</v>
      </c>
      <c r="AS1001" s="17">
        <v>14.307127346216468</v>
      </c>
      <c r="AT1001" s="17">
        <v>22.599265550081405</v>
      </c>
      <c r="AU1001" s="17">
        <v>-1</v>
      </c>
      <c r="AV1001" s="17">
        <v>-1</v>
      </c>
      <c r="AW1001" s="17">
        <v>-1</v>
      </c>
      <c r="AX1001" s="17">
        <v>-1</v>
      </c>
      <c r="AY1001" s="17">
        <v>0.23845212243694114</v>
      </c>
      <c r="AZ1001" s="17">
        <v>-1.7043790613012955</v>
      </c>
      <c r="BA1001" s="17">
        <v>2.2171995741218087</v>
      </c>
      <c r="BB1001" s="17">
        <v>-0.67740388295226672</v>
      </c>
      <c r="BC1001" s="17">
        <v>0.85689106243944591</v>
      </c>
      <c r="BD1001" s="17">
        <v>-23.12660040580845</v>
      </c>
      <c r="BE1001" s="17">
        <v>30.177882457090529</v>
      </c>
      <c r="BF1001" s="17">
        <v>-1</v>
      </c>
      <c r="BG1001" s="22">
        <v>2763.4749006687543</v>
      </c>
    </row>
    <row r="1002" spans="1:59" x14ac:dyDescent="0.25">
      <c r="A1002">
        <v>2849</v>
      </c>
      <c r="B1002" t="s">
        <v>983</v>
      </c>
      <c r="C1002" s="49">
        <v>0</v>
      </c>
      <c r="D1002" s="22">
        <v>1537.1801562500002</v>
      </c>
      <c r="E1002" s="17">
        <v>99.555020614925667</v>
      </c>
      <c r="F1002" s="17">
        <v>61.488414760281628</v>
      </c>
      <c r="G1002" s="17">
        <v>0.79354176109030683</v>
      </c>
      <c r="H1002" s="17">
        <v>6.8377358913279611</v>
      </c>
      <c r="I1002" s="17">
        <v>82.822525519088202</v>
      </c>
      <c r="J1002" s="17">
        <v>14.655816459843059</v>
      </c>
      <c r="K1002" s="17">
        <v>-1</v>
      </c>
      <c r="L1002" s="17">
        <v>-1</v>
      </c>
      <c r="M1002" s="17">
        <v>-1</v>
      </c>
      <c r="N1002" s="17">
        <v>0.16666666666666666</v>
      </c>
      <c r="O1002" s="17">
        <v>-1</v>
      </c>
      <c r="P1002" s="17">
        <v>-1</v>
      </c>
      <c r="Q1002" s="17">
        <v>4.8711858854298926</v>
      </c>
      <c r="R1002" s="17">
        <v>-1</v>
      </c>
      <c r="S1002" s="17">
        <v>1.3182758908273722</v>
      </c>
      <c r="T1002" s="17">
        <v>0.13859652480962162</v>
      </c>
      <c r="U1002" s="17">
        <v>0.75471298107847706</v>
      </c>
      <c r="V1002" s="17">
        <v>0.94054248828796527</v>
      </c>
      <c r="W1002" s="17">
        <v>3.1413416442650588</v>
      </c>
      <c r="X1002" s="17">
        <v>4.0535455239174762</v>
      </c>
      <c r="Y1002" s="17">
        <v>0</v>
      </c>
      <c r="Z1002" s="17">
        <v>50.207081207793266</v>
      </c>
      <c r="AA1002" s="17">
        <v>1.4990136915034251</v>
      </c>
      <c r="AB1002" s="17">
        <v>2.7776728380637432</v>
      </c>
      <c r="AC1002" s="17">
        <v>37.399809097110619</v>
      </c>
      <c r="AD1002" s="17">
        <v>0.94339122634809636</v>
      </c>
      <c r="AE1002" s="17">
        <v>9.4339122634809633E-2</v>
      </c>
      <c r="AF1002" s="17">
        <v>77.904848945741165</v>
      </c>
      <c r="AG1002" s="17">
        <v>56.134166939784883</v>
      </c>
      <c r="AH1002" s="17">
        <v>-1</v>
      </c>
      <c r="AI1002" s="17">
        <v>-1</v>
      </c>
      <c r="AJ1002" s="17">
        <v>-1</v>
      </c>
      <c r="AK1002" s="17">
        <v>-1</v>
      </c>
      <c r="AL1002" s="17">
        <v>-1</v>
      </c>
      <c r="AM1002" s="17">
        <v>-1</v>
      </c>
      <c r="AN1002" s="17">
        <v>-1</v>
      </c>
      <c r="AO1002" s="17">
        <v>-1</v>
      </c>
      <c r="AP1002" s="17">
        <v>-1</v>
      </c>
      <c r="AQ1002" s="17">
        <v>-1</v>
      </c>
      <c r="AR1002" s="17">
        <v>0.47169561317404818</v>
      </c>
      <c r="AS1002" s="17">
        <v>5.6603473580885781</v>
      </c>
      <c r="AT1002" s="17">
        <v>11.35845156551515</v>
      </c>
      <c r="AU1002" s="17">
        <v>-1</v>
      </c>
      <c r="AV1002" s="17">
        <v>-1</v>
      </c>
      <c r="AW1002" s="17">
        <v>-1</v>
      </c>
      <c r="AX1002" s="17">
        <v>-1</v>
      </c>
      <c r="AY1002" s="17">
        <v>9.4339122634809633E-2</v>
      </c>
      <c r="AZ1002" s="17">
        <v>-0.45200475507814802</v>
      </c>
      <c r="BA1002" s="17">
        <v>0.96482526789866108</v>
      </c>
      <c r="BB1002" s="17">
        <v>-0.18741968362501948</v>
      </c>
      <c r="BC1002" s="17">
        <v>0.36690686311219883</v>
      </c>
      <c r="BD1002" s="17">
        <v>-6.1035668394283089</v>
      </c>
      <c r="BE1002" s="17">
        <v>13.154848890710371</v>
      </c>
      <c r="BF1002" s="17">
        <v>-1</v>
      </c>
      <c r="BG1002" s="22">
        <v>125.12791104660096</v>
      </c>
    </row>
    <row r="1003" spans="1:59" x14ac:dyDescent="0.25">
      <c r="A1003">
        <v>2851</v>
      </c>
      <c r="B1003" t="s">
        <v>984</v>
      </c>
      <c r="C1003" s="49">
        <v>0</v>
      </c>
      <c r="D1003" s="22">
        <v>1563.5001855468752</v>
      </c>
      <c r="E1003" s="17">
        <v>93.94115064937354</v>
      </c>
      <c r="F1003" s="17">
        <v>52.075157320550964</v>
      </c>
      <c r="G1003" s="17">
        <v>0.72505117412136832</v>
      </c>
      <c r="H1003" s="17">
        <v>6.3189113536321013</v>
      </c>
      <c r="I1003" s="17">
        <v>77.809503358590376</v>
      </c>
      <c r="J1003" s="17">
        <v>13.305183088478916</v>
      </c>
      <c r="K1003" s="17">
        <v>-1</v>
      </c>
      <c r="L1003" s="17">
        <v>-1</v>
      </c>
      <c r="M1003" s="17">
        <v>-1</v>
      </c>
      <c r="N1003" s="17">
        <v>0.16666666666666666</v>
      </c>
      <c r="O1003" s="17">
        <v>-1</v>
      </c>
      <c r="P1003" s="17">
        <v>-1</v>
      </c>
      <c r="Q1003" s="17">
        <v>4.5474350211274182</v>
      </c>
      <c r="R1003" s="17">
        <v>-1</v>
      </c>
      <c r="S1003" s="17">
        <v>1.1537522580373671</v>
      </c>
      <c r="T1003" s="17">
        <v>0.12130417474575074</v>
      </c>
      <c r="U1003" s="17">
        <v>0.65487555143550591</v>
      </c>
      <c r="V1003" s="17">
        <v>0.7965548995726609</v>
      </c>
      <c r="W1003" s="17">
        <v>2.7664191949176251</v>
      </c>
      <c r="X1003" s="17">
        <v>3.4957946290869146</v>
      </c>
      <c r="Y1003" s="17">
        <v>0</v>
      </c>
      <c r="Z1003" s="17">
        <v>46.96441589992704</v>
      </c>
      <c r="AA1003" s="17">
        <v>1.318597069366872</v>
      </c>
      <c r="AB1003" s="17">
        <v>2.4898274864015919</v>
      </c>
      <c r="AC1003" s="17">
        <v>34.090347951035518</v>
      </c>
      <c r="AD1003" s="17">
        <v>0.81859443929438236</v>
      </c>
      <c r="AE1003" s="17">
        <v>8.1859443929438239E-2</v>
      </c>
      <c r="AF1003" s="17">
        <v>72.977358471115238</v>
      </c>
      <c r="AG1003" s="17">
        <v>47.540590952681448</v>
      </c>
      <c r="AH1003" s="17">
        <v>-1</v>
      </c>
      <c r="AI1003" s="17">
        <v>-1</v>
      </c>
      <c r="AJ1003" s="17">
        <v>-1</v>
      </c>
      <c r="AK1003" s="17">
        <v>-1</v>
      </c>
      <c r="AL1003" s="17">
        <v>-1</v>
      </c>
      <c r="AM1003" s="17">
        <v>-1</v>
      </c>
      <c r="AN1003" s="17">
        <v>-1</v>
      </c>
      <c r="AO1003" s="17">
        <v>-1</v>
      </c>
      <c r="AP1003" s="17">
        <v>-1</v>
      </c>
      <c r="AQ1003" s="17">
        <v>-1</v>
      </c>
      <c r="AR1003" s="17">
        <v>0.40929721964719118</v>
      </c>
      <c r="AS1003" s="17">
        <v>4.9115666357662944</v>
      </c>
      <c r="AT1003" s="17">
        <v>10.385036626496182</v>
      </c>
      <c r="AU1003" s="17">
        <v>-1</v>
      </c>
      <c r="AV1003" s="17">
        <v>-1</v>
      </c>
      <c r="AW1003" s="17">
        <v>-1</v>
      </c>
      <c r="AX1003" s="17">
        <v>-1</v>
      </c>
      <c r="AY1003" s="17">
        <v>8.1859443929438239E-2</v>
      </c>
      <c r="AZ1003" s="17">
        <v>-0.34355354677642397</v>
      </c>
      <c r="BA1003" s="17">
        <v>0.85637405959693691</v>
      </c>
      <c r="BB1003" s="17">
        <v>-0.14498877602675675</v>
      </c>
      <c r="BC1003" s="17">
        <v>0.32447595551393615</v>
      </c>
      <c r="BD1003" s="17">
        <v>-4.6294320300019454</v>
      </c>
      <c r="BE1003" s="17">
        <v>11.680714081284005</v>
      </c>
      <c r="BF1003" s="17">
        <v>-1</v>
      </c>
      <c r="BG1003" s="22">
        <v>674.06420476837195</v>
      </c>
    </row>
    <row r="1004" spans="1:59" x14ac:dyDescent="0.25">
      <c r="A1004">
        <v>2852</v>
      </c>
      <c r="B1004" t="s">
        <v>985</v>
      </c>
      <c r="C1004" s="49">
        <v>0</v>
      </c>
      <c r="D1004" s="22">
        <v>1580.7737402343751</v>
      </c>
      <c r="E1004" s="17">
        <v>108.56218198951981</v>
      </c>
      <c r="F1004" s="17">
        <v>76.591495049016885</v>
      </c>
      <c r="G1004" s="17">
        <v>0.90343133339165438</v>
      </c>
      <c r="H1004" s="17">
        <v>7.670162784861505</v>
      </c>
      <c r="I1004" s="17">
        <v>90.865657948426517</v>
      </c>
      <c r="J1004" s="17">
        <v>16.822837215300218</v>
      </c>
      <c r="K1004" s="17">
        <v>-1</v>
      </c>
      <c r="L1004" s="17">
        <v>-1</v>
      </c>
      <c r="M1004" s="17">
        <v>-1</v>
      </c>
      <c r="N1004" s="17">
        <v>0.16666666666666666</v>
      </c>
      <c r="O1004" s="17">
        <v>-1</v>
      </c>
      <c r="P1004" s="17">
        <v>-1</v>
      </c>
      <c r="Q1004" s="17">
        <v>5.3906272508035782</v>
      </c>
      <c r="R1004" s="17">
        <v>-1</v>
      </c>
      <c r="S1004" s="17">
        <v>1.5822454732308187</v>
      </c>
      <c r="T1004" s="17">
        <v>0.16634119800779046</v>
      </c>
      <c r="U1004" s="17">
        <v>0.91489692647388676</v>
      </c>
      <c r="V1004" s="17">
        <v>1.1715630597396745</v>
      </c>
      <c r="W1004" s="17">
        <v>3.7428851472233267</v>
      </c>
      <c r="X1004" s="17">
        <v>4.9484277259260638</v>
      </c>
      <c r="Y1004" s="17">
        <v>0</v>
      </c>
      <c r="Z1004" s="17">
        <v>55.409768461144452</v>
      </c>
      <c r="AA1004" s="17">
        <v>1.7884827458660488</v>
      </c>
      <c r="AB1004" s="17">
        <v>3.2395056822972159</v>
      </c>
      <c r="AC1004" s="17">
        <v>42.709666786825757</v>
      </c>
      <c r="AD1004" s="17">
        <v>1.1436211580923583</v>
      </c>
      <c r="AE1004" s="17">
        <v>0.11436211580923585</v>
      </c>
      <c r="AF1004" s="17">
        <v>85.810750248954946</v>
      </c>
      <c r="AG1004" s="17">
        <v>69.922111116554817</v>
      </c>
      <c r="AH1004" s="17">
        <v>-1</v>
      </c>
      <c r="AI1004" s="17">
        <v>-1</v>
      </c>
      <c r="AJ1004" s="17">
        <v>-1</v>
      </c>
      <c r="AK1004" s="17">
        <v>-1</v>
      </c>
      <c r="AL1004" s="17">
        <v>-1</v>
      </c>
      <c r="AM1004" s="17">
        <v>-1</v>
      </c>
      <c r="AN1004" s="17">
        <v>-1</v>
      </c>
      <c r="AO1004" s="17">
        <v>-1</v>
      </c>
      <c r="AP1004" s="17">
        <v>-1</v>
      </c>
      <c r="AQ1004" s="17">
        <v>-1</v>
      </c>
      <c r="AR1004" s="17">
        <v>0.57181057904617916</v>
      </c>
      <c r="AS1004" s="17">
        <v>6.8617269485541499</v>
      </c>
      <c r="AT1004" s="17">
        <v>12.920245033120395</v>
      </c>
      <c r="AU1004" s="17">
        <v>-1</v>
      </c>
      <c r="AV1004" s="17">
        <v>-1</v>
      </c>
      <c r="AW1004" s="17">
        <v>-1</v>
      </c>
      <c r="AX1004" s="17">
        <v>-1</v>
      </c>
      <c r="AY1004" s="17">
        <v>0.11436211580923585</v>
      </c>
      <c r="AZ1004" s="17">
        <v>-0.6260090587826217</v>
      </c>
      <c r="BA1004" s="17">
        <v>1.1388295716031347</v>
      </c>
      <c r="BB1004" s="17">
        <v>-0.25549786041806866</v>
      </c>
      <c r="BC1004" s="17">
        <v>0.43498503990524795</v>
      </c>
      <c r="BD1004" s="17">
        <v>-8.4687392067765064</v>
      </c>
      <c r="BE1004" s="17">
        <v>15.52002125805857</v>
      </c>
      <c r="BF1004" s="17">
        <v>-1</v>
      </c>
      <c r="BG1004" s="22">
        <v>1124.5297804053459</v>
      </c>
    </row>
    <row r="1005" spans="1:59" x14ac:dyDescent="0.25">
      <c r="A1005">
        <v>2853</v>
      </c>
      <c r="B1005" t="s">
        <v>986</v>
      </c>
      <c r="C1005" s="49">
        <v>0</v>
      </c>
      <c r="D1005" s="22">
        <v>1526.8687597656251</v>
      </c>
      <c r="E1005" s="17">
        <v>67.656653565118219</v>
      </c>
      <c r="F1005" s="17">
        <v>8.0016858568043574</v>
      </c>
      <c r="G1005" s="17">
        <v>0.40437387939764796</v>
      </c>
      <c r="H1005" s="17">
        <v>3.8897417911045231</v>
      </c>
      <c r="I1005" s="17">
        <v>54.338214003929743</v>
      </c>
      <c r="J1005" s="17">
        <v>6.9814315357428143</v>
      </c>
      <c r="K1005" s="17">
        <v>-1</v>
      </c>
      <c r="L1005" s="17">
        <v>-1</v>
      </c>
      <c r="M1005" s="17">
        <v>-1</v>
      </c>
      <c r="N1005" s="17">
        <v>0.16666666666666666</v>
      </c>
      <c r="O1005" s="17">
        <v>-1</v>
      </c>
      <c r="P1005" s="17">
        <v>-1</v>
      </c>
      <c r="Q1005" s="17">
        <v>3.0316128341155379</v>
      </c>
      <c r="R1005" s="17">
        <v>-1</v>
      </c>
      <c r="S1005" s="17">
        <v>0.38344212030786329</v>
      </c>
      <c r="T1005" s="17">
        <v>4.034028929368793E-2</v>
      </c>
      <c r="U1005" s="17">
        <v>0.18743034083164109</v>
      </c>
      <c r="V1005" s="17">
        <v>0.12239582945174173</v>
      </c>
      <c r="W1005" s="17">
        <v>1.0110083843422708</v>
      </c>
      <c r="X1005" s="17">
        <v>0.88436938075149663</v>
      </c>
      <c r="Y1005" s="17">
        <v>0</v>
      </c>
      <c r="Z1005" s="17">
        <v>31.782050196263441</v>
      </c>
      <c r="AA1005" s="17">
        <v>0.47387494227837357</v>
      </c>
      <c r="AB1005" s="17">
        <v>1.142117198684556</v>
      </c>
      <c r="AC1005" s="17">
        <v>18.595239874389453</v>
      </c>
      <c r="AD1005" s="17">
        <v>0.23428792603955137</v>
      </c>
      <c r="AE1005" s="17">
        <v>2.3428792603955136E-2</v>
      </c>
      <c r="AF1005" s="17">
        <v>49.906533922676807</v>
      </c>
      <c r="AG1005" s="17">
        <v>7.3049203079424805</v>
      </c>
      <c r="AH1005" s="17">
        <v>-1</v>
      </c>
      <c r="AI1005" s="17">
        <v>-1</v>
      </c>
      <c r="AJ1005" s="17">
        <v>-1</v>
      </c>
      <c r="AK1005" s="17">
        <v>-1</v>
      </c>
      <c r="AL1005" s="17">
        <v>-1</v>
      </c>
      <c r="AM1005" s="17">
        <v>-1</v>
      </c>
      <c r="AN1005" s="17">
        <v>-1</v>
      </c>
      <c r="AO1005" s="17">
        <v>-1</v>
      </c>
      <c r="AP1005" s="17">
        <v>-1</v>
      </c>
      <c r="AQ1005" s="17">
        <v>-1</v>
      </c>
      <c r="AR1005" s="17">
        <v>0.11714396301977568</v>
      </c>
      <c r="AS1005" s="17">
        <v>1.4057275562373079</v>
      </c>
      <c r="AT1005" s="17">
        <v>5.8274458231085005</v>
      </c>
      <c r="AU1005" s="17">
        <v>-1</v>
      </c>
      <c r="AV1005" s="17">
        <v>-1</v>
      </c>
      <c r="AW1005" s="17">
        <v>-1</v>
      </c>
      <c r="AX1005" s="17">
        <v>-1</v>
      </c>
      <c r="AY1005" s="17">
        <v>2.3428792603955136E-2</v>
      </c>
      <c r="AZ1005" s="17">
        <v>0.16422192466883978</v>
      </c>
      <c r="BA1005" s="17">
        <v>0.34859858815167311</v>
      </c>
      <c r="BB1005" s="17">
        <v>5.3675438479885859E-2</v>
      </c>
      <c r="BC1005" s="17">
        <v>0.12581174100729361</v>
      </c>
      <c r="BD1005" s="17">
        <v>2.272561129427392</v>
      </c>
      <c r="BE1005" s="17">
        <v>4.77872092185466</v>
      </c>
      <c r="BF1005" s="17">
        <v>-1</v>
      </c>
      <c r="BG1005" s="22">
        <v>107.28013182001541</v>
      </c>
    </row>
    <row r="1006" spans="1:59" x14ac:dyDescent="0.25">
      <c r="A1006">
        <v>2854</v>
      </c>
      <c r="B1006" t="s">
        <v>987</v>
      </c>
      <c r="C1006" s="49">
        <v>0</v>
      </c>
      <c r="D1006" s="22">
        <v>1494.0391406250001</v>
      </c>
      <c r="E1006" s="17">
        <v>-5.124888292155191</v>
      </c>
      <c r="F1006" s="17">
        <v>-114.03737001143539</v>
      </c>
      <c r="G1006" s="17">
        <v>-0.48357873669376633</v>
      </c>
      <c r="H1006" s="17">
        <v>-2.8366074187276</v>
      </c>
      <c r="I1006" s="17">
        <v>-10.653580327706322</v>
      </c>
      <c r="J1006" s="17">
        <v>-10.528981041492926</v>
      </c>
      <c r="K1006" s="17">
        <v>-1</v>
      </c>
      <c r="L1006" s="17">
        <v>-1</v>
      </c>
      <c r="M1006" s="17">
        <v>-1</v>
      </c>
      <c r="N1006" s="17">
        <v>0.16666666666666666</v>
      </c>
      <c r="O1006" s="17">
        <v>-1</v>
      </c>
      <c r="P1006" s="17">
        <v>-1</v>
      </c>
      <c r="Q1006" s="17">
        <v>-1.1656855048461789</v>
      </c>
      <c r="R1006" s="17">
        <v>-1</v>
      </c>
      <c r="S1006" s="17">
        <v>-1.7495398938629563</v>
      </c>
      <c r="T1006" s="17">
        <v>-0.18384799930349327</v>
      </c>
      <c r="U1006" s="17">
        <v>-1.1069213468757997</v>
      </c>
      <c r="V1006" s="17">
        <v>-1.7443447219532704</v>
      </c>
      <c r="W1006" s="17">
        <v>-3.8497087515823445</v>
      </c>
      <c r="X1006" s="17">
        <v>-6.3466442243258054</v>
      </c>
      <c r="Y1006" s="17">
        <v>0</v>
      </c>
      <c r="Z1006" s="17">
        <v>-10.257787256648239</v>
      </c>
      <c r="AA1006" s="17">
        <v>-1.8651532176815089</v>
      </c>
      <c r="AB1006" s="17">
        <v>-2.5896807658164054</v>
      </c>
      <c r="AC1006" s="17">
        <v>-24.310578465917672</v>
      </c>
      <c r="AD1006" s="17">
        <v>-1.3836516835947499</v>
      </c>
      <c r="AE1006" s="17">
        <v>-0.13836516835947496</v>
      </c>
      <c r="AF1006" s="17">
        <v>-13.97637687342889</v>
      </c>
      <c r="AG1006" s="17">
        <v>-104.10729875786139</v>
      </c>
      <c r="AH1006" s="17">
        <v>-1</v>
      </c>
      <c r="AI1006" s="17">
        <v>-1</v>
      </c>
      <c r="AJ1006" s="17">
        <v>-1</v>
      </c>
      <c r="AK1006" s="17">
        <v>-1</v>
      </c>
      <c r="AL1006" s="17">
        <v>-1</v>
      </c>
      <c r="AM1006" s="17">
        <v>-1</v>
      </c>
      <c r="AN1006" s="17">
        <v>-1</v>
      </c>
      <c r="AO1006" s="17">
        <v>-1</v>
      </c>
      <c r="AP1006" s="17">
        <v>-1</v>
      </c>
      <c r="AQ1006" s="17">
        <v>-1</v>
      </c>
      <c r="AR1006" s="17">
        <v>-0.69182584179737494</v>
      </c>
      <c r="AS1006" s="17">
        <v>-8.3019101015684988</v>
      </c>
      <c r="AT1006" s="17">
        <v>-6.7924831320390471</v>
      </c>
      <c r="AU1006" s="17">
        <v>-1</v>
      </c>
      <c r="AV1006" s="17">
        <v>-1</v>
      </c>
      <c r="AW1006" s="17">
        <v>-1</v>
      </c>
      <c r="AX1006" s="17">
        <v>-1</v>
      </c>
      <c r="AY1006" s="17">
        <v>-0.13836516835947496</v>
      </c>
      <c r="AZ1006" s="17">
        <v>1.5702477508668857</v>
      </c>
      <c r="BA1006" s="17">
        <v>-1.0574272380463732</v>
      </c>
      <c r="BB1006" s="17">
        <v>0.60377490575554837</v>
      </c>
      <c r="BC1006" s="17">
        <v>-0.42428772626836864</v>
      </c>
      <c r="BD1006" s="17">
        <v>21.384119643230061</v>
      </c>
      <c r="BE1006" s="17">
        <v>-14.332837591948028</v>
      </c>
      <c r="BF1006" s="17">
        <v>-1</v>
      </c>
      <c r="BG1006" s="22">
        <v>113.01847569963002</v>
      </c>
    </row>
    <row r="1007" spans="1:59" x14ac:dyDescent="0.25">
      <c r="A1007">
        <v>2855</v>
      </c>
      <c r="B1007" t="s">
        <v>988</v>
      </c>
      <c r="C1007" s="49">
        <v>0</v>
      </c>
      <c r="D1007" s="22">
        <v>1484.45576171875</v>
      </c>
      <c r="E1007" s="17">
        <v>66.924077674196198</v>
      </c>
      <c r="F1007" s="17">
        <v>6.773313005686699</v>
      </c>
      <c r="G1007" s="17">
        <v>0.39543627430946032</v>
      </c>
      <c r="H1007" s="17">
        <v>3.8220383440587256</v>
      </c>
      <c r="I1007" s="17">
        <v>53.68404509763635</v>
      </c>
      <c r="J1007" s="17">
        <v>6.8051820943757146</v>
      </c>
      <c r="K1007" s="17">
        <v>-1</v>
      </c>
      <c r="L1007" s="17">
        <v>-1</v>
      </c>
      <c r="M1007" s="17">
        <v>-1</v>
      </c>
      <c r="N1007" s="17">
        <v>0.16666666666666666</v>
      </c>
      <c r="O1007" s="17">
        <v>-1</v>
      </c>
      <c r="P1007" s="17">
        <v>-1</v>
      </c>
      <c r="Q1007" s="17">
        <v>2.9893653151476074</v>
      </c>
      <c r="R1007" s="17">
        <v>-1</v>
      </c>
      <c r="S1007" s="17">
        <v>0.36197278674502009</v>
      </c>
      <c r="T1007" s="17">
        <v>3.8083742770182935E-2</v>
      </c>
      <c r="U1007" s="17">
        <v>0.17440216340379588</v>
      </c>
      <c r="V1007" s="17">
        <v>0.10360632475496635</v>
      </c>
      <c r="W1007" s="17">
        <v>0.96208328471532378</v>
      </c>
      <c r="X1007" s="17">
        <v>0.811586280822165</v>
      </c>
      <c r="Y1007" s="17">
        <v>0</v>
      </c>
      <c r="Z1007" s="17">
        <v>31.358902093181506</v>
      </c>
      <c r="AA1007" s="17">
        <v>0.45033167025571486</v>
      </c>
      <c r="AB1007" s="17">
        <v>1.1045551307642805</v>
      </c>
      <c r="AC1007" s="17">
        <v>18.163375320626255</v>
      </c>
      <c r="AD1007" s="17">
        <v>0.21800270425474486</v>
      </c>
      <c r="AE1007" s="17">
        <v>2.1800270425474486E-2</v>
      </c>
      <c r="AF1007" s="17">
        <v>49.263526381246542</v>
      </c>
      <c r="AG1007" s="17">
        <v>6.1835109016704122</v>
      </c>
      <c r="AH1007" s="17">
        <v>-1</v>
      </c>
      <c r="AI1007" s="17">
        <v>-1</v>
      </c>
      <c r="AJ1007" s="17">
        <v>-1</v>
      </c>
      <c r="AK1007" s="17">
        <v>-1</v>
      </c>
      <c r="AL1007" s="17">
        <v>-1</v>
      </c>
      <c r="AM1007" s="17">
        <v>-1</v>
      </c>
      <c r="AN1007" s="17">
        <v>-1</v>
      </c>
      <c r="AO1007" s="17">
        <v>-1</v>
      </c>
      <c r="AP1007" s="17">
        <v>-1</v>
      </c>
      <c r="AQ1007" s="17">
        <v>-1</v>
      </c>
      <c r="AR1007" s="17">
        <v>0.10900135212737243</v>
      </c>
      <c r="AS1007" s="17">
        <v>1.3080162255284691</v>
      </c>
      <c r="AT1007" s="17">
        <v>5.7004210931870096</v>
      </c>
      <c r="AU1007" s="17">
        <v>-1</v>
      </c>
      <c r="AV1007" s="17">
        <v>-1</v>
      </c>
      <c r="AW1007" s="17">
        <v>-1</v>
      </c>
      <c r="AX1007" s="17">
        <v>-1</v>
      </c>
      <c r="AY1007" s="17">
        <v>2.1800270425474486E-2</v>
      </c>
      <c r="AZ1007" s="17">
        <v>0.178374147828749</v>
      </c>
      <c r="BA1007" s="17">
        <v>0.33444636499176389</v>
      </c>
      <c r="BB1007" s="17">
        <v>5.9212413886720078E-2</v>
      </c>
      <c r="BC1007" s="17">
        <v>0.1202747656004594</v>
      </c>
      <c r="BD1007" s="17">
        <v>2.4649267574133038</v>
      </c>
      <c r="BE1007" s="17">
        <v>4.5863552938687482</v>
      </c>
      <c r="BF1007" s="17">
        <v>-1</v>
      </c>
      <c r="BG1007" s="22">
        <v>321.41337973080903</v>
      </c>
    </row>
    <row r="1008" spans="1:59" x14ac:dyDescent="0.25">
      <c r="A1008">
        <v>2856</v>
      </c>
      <c r="B1008" t="s">
        <v>989</v>
      </c>
      <c r="C1008" s="49">
        <v>0</v>
      </c>
      <c r="D1008" s="22">
        <v>1537.8069628906251</v>
      </c>
      <c r="E1008" s="17">
        <v>43.808707045305823</v>
      </c>
      <c r="F1008" s="17">
        <v>-31.986212220176693</v>
      </c>
      <c r="G1008" s="17">
        <v>0.11342309764309302</v>
      </c>
      <c r="H1008" s="17">
        <v>1.6857541846832889</v>
      </c>
      <c r="I1008" s="17">
        <v>33.042693245563001</v>
      </c>
      <c r="J1008" s="17">
        <v>1.2438863831453526</v>
      </c>
      <c r="K1008" s="17">
        <v>-1</v>
      </c>
      <c r="L1008" s="17">
        <v>-1</v>
      </c>
      <c r="M1008" s="17">
        <v>-1</v>
      </c>
      <c r="N1008" s="17">
        <v>0.16666666666666666</v>
      </c>
      <c r="O1008" s="17">
        <v>-1</v>
      </c>
      <c r="P1008" s="17">
        <v>-1</v>
      </c>
      <c r="Q1008" s="17">
        <v>1.6563060769222198</v>
      </c>
      <c r="R1008" s="17">
        <v>-1</v>
      </c>
      <c r="S1008" s="17">
        <v>-0.31546092163949602</v>
      </c>
      <c r="T1008" s="17">
        <v>-3.3118312714474282E-2</v>
      </c>
      <c r="U1008" s="17">
        <v>-0.23668309560541922</v>
      </c>
      <c r="V1008" s="17">
        <v>-0.48926926722308162</v>
      </c>
      <c r="W1008" s="17">
        <v>-0.58167733441846325</v>
      </c>
      <c r="X1008" s="17">
        <v>-1.4849789641363924</v>
      </c>
      <c r="Y1008" s="17">
        <v>0</v>
      </c>
      <c r="Z1008" s="17">
        <v>18.007076903657204</v>
      </c>
      <c r="AA1008" s="17">
        <v>-0.29254216078941492</v>
      </c>
      <c r="AB1008" s="17">
        <v>-8.066148955327701E-2</v>
      </c>
      <c r="AC1008" s="17">
        <v>4.5365151612611658</v>
      </c>
      <c r="AD1008" s="17">
        <v>-0.29585386950677406</v>
      </c>
      <c r="AE1008" s="17">
        <v>-2.9585386950677403E-2</v>
      </c>
      <c r="AF1008" s="17">
        <v>28.974355222985981</v>
      </c>
      <c r="AG1008" s="17">
        <v>-29.200937827699533</v>
      </c>
      <c r="AH1008" s="17">
        <v>-1</v>
      </c>
      <c r="AI1008" s="17">
        <v>-1</v>
      </c>
      <c r="AJ1008" s="17">
        <v>-1</v>
      </c>
      <c r="AK1008" s="17">
        <v>-1</v>
      </c>
      <c r="AL1008" s="17">
        <v>-1</v>
      </c>
      <c r="AM1008" s="17">
        <v>-1</v>
      </c>
      <c r="AN1008" s="17">
        <v>-1</v>
      </c>
      <c r="AO1008" s="17">
        <v>-1</v>
      </c>
      <c r="AP1008" s="17">
        <v>-1</v>
      </c>
      <c r="AQ1008" s="17">
        <v>-1</v>
      </c>
      <c r="AR1008" s="17">
        <v>-0.14792693475338703</v>
      </c>
      <c r="AS1008" s="17">
        <v>-1.7751232170406444</v>
      </c>
      <c r="AT1008" s="17">
        <v>1.6923398178471625</v>
      </c>
      <c r="AU1008" s="17">
        <v>-1</v>
      </c>
      <c r="AV1008" s="17">
        <v>-1</v>
      </c>
      <c r="AW1008" s="17">
        <v>-1</v>
      </c>
      <c r="AX1008" s="17">
        <v>-1</v>
      </c>
      <c r="AY1008" s="17">
        <v>-2.9585386950677403E-2</v>
      </c>
      <c r="AZ1008" s="17">
        <v>0.62492704100727781</v>
      </c>
      <c r="BA1008" s="17">
        <v>-0.11210652818676503</v>
      </c>
      <c r="BB1008" s="17">
        <v>0.23392364896563655</v>
      </c>
      <c r="BC1008" s="17">
        <v>-5.4436469478456997E-2</v>
      </c>
      <c r="BD1008" s="17">
        <v>8.5347453826987998</v>
      </c>
      <c r="BE1008" s="17">
        <v>-1.483463331416754</v>
      </c>
      <c r="BF1008" s="17">
        <v>-1</v>
      </c>
      <c r="BG1008" s="22">
        <v>847.43539376435513</v>
      </c>
    </row>
    <row r="1009" spans="1:59" x14ac:dyDescent="0.25">
      <c r="A1009">
        <v>2861</v>
      </c>
      <c r="B1009" t="s">
        <v>990</v>
      </c>
      <c r="C1009" s="49">
        <v>0</v>
      </c>
      <c r="D1009" s="22">
        <v>1513.1959374999999</v>
      </c>
      <c r="E1009" s="17">
        <v>2.6409587259901528</v>
      </c>
      <c r="F1009" s="17">
        <v>-101.01570800858609</v>
      </c>
      <c r="G1009" s="17">
        <v>-0.38883350321890348</v>
      </c>
      <c r="H1009" s="17">
        <v>-2.1189007362198993</v>
      </c>
      <c r="I1009" s="17">
        <v>-3.7189054179055105</v>
      </c>
      <c r="J1009" s="17">
        <v>-8.6606064257684103</v>
      </c>
      <c r="K1009" s="17">
        <v>-1</v>
      </c>
      <c r="L1009" s="17">
        <v>-1</v>
      </c>
      <c r="M1009" s="17">
        <v>-1</v>
      </c>
      <c r="N1009" s="17">
        <v>0.16666666666666666</v>
      </c>
      <c r="O1009" s="17">
        <v>-1</v>
      </c>
      <c r="P1009" s="17">
        <v>-1</v>
      </c>
      <c r="Q1009" s="17">
        <v>-0.71783051362033934</v>
      </c>
      <c r="R1009" s="17">
        <v>-1</v>
      </c>
      <c r="S1009" s="17">
        <v>-1.5219490570682457</v>
      </c>
      <c r="T1009" s="17">
        <v>-0.15992693486768209</v>
      </c>
      <c r="U1009" s="17">
        <v>-0.96881301696262001</v>
      </c>
      <c r="V1009" s="17">
        <v>-1.5451620559250034</v>
      </c>
      <c r="W1009" s="17">
        <v>-3.3310664596933899</v>
      </c>
      <c r="X1009" s="17">
        <v>-5.5750894590629398</v>
      </c>
      <c r="Y1009" s="17">
        <v>0</v>
      </c>
      <c r="Z1009" s="17">
        <v>-5.7721039639359795</v>
      </c>
      <c r="AA1009" s="17">
        <v>-1.615577097172773</v>
      </c>
      <c r="AB1009" s="17">
        <v>-2.1914950259241079</v>
      </c>
      <c r="AC1009" s="17">
        <v>-19.732494340239569</v>
      </c>
      <c r="AD1009" s="17">
        <v>-1.211016271203275</v>
      </c>
      <c r="AE1009" s="17">
        <v>-0.1211016271203275</v>
      </c>
      <c r="AF1009" s="17">
        <v>-7.1600206977208032</v>
      </c>
      <c r="AG1009" s="17">
        <v>-92.219528491688266</v>
      </c>
      <c r="AH1009" s="17">
        <v>-1</v>
      </c>
      <c r="AI1009" s="17">
        <v>-1</v>
      </c>
      <c r="AJ1009" s="17">
        <v>-1</v>
      </c>
      <c r="AK1009" s="17">
        <v>-1</v>
      </c>
      <c r="AL1009" s="17">
        <v>-1</v>
      </c>
      <c r="AM1009" s="17">
        <v>-1</v>
      </c>
      <c r="AN1009" s="17">
        <v>-1</v>
      </c>
      <c r="AO1009" s="17">
        <v>-1</v>
      </c>
      <c r="AP1009" s="17">
        <v>-1</v>
      </c>
      <c r="AQ1009" s="17">
        <v>-1</v>
      </c>
      <c r="AR1009" s="17">
        <v>-0.60550813560163752</v>
      </c>
      <c r="AS1009" s="17">
        <v>-7.2660976272196498</v>
      </c>
      <c r="AT1009" s="17">
        <v>-5.4459269153855434</v>
      </c>
      <c r="AU1009" s="17">
        <v>-1</v>
      </c>
      <c r="AV1009" s="17">
        <v>-1</v>
      </c>
      <c r="AW1009" s="17">
        <v>-1</v>
      </c>
      <c r="AX1009" s="17">
        <v>-1</v>
      </c>
      <c r="AY1009" s="17">
        <v>-0.1211016271203275</v>
      </c>
      <c r="AZ1009" s="17">
        <v>1.4202237036815724</v>
      </c>
      <c r="BA1009" s="17">
        <v>-0.90740319086105981</v>
      </c>
      <c r="BB1009" s="17">
        <v>0.545078865542447</v>
      </c>
      <c r="BC1009" s="17">
        <v>-0.36559168605526721</v>
      </c>
      <c r="BD1009" s="17">
        <v>19.344901513067672</v>
      </c>
      <c r="BE1009" s="17">
        <v>-12.293619461785637</v>
      </c>
      <c r="BF1009" s="17">
        <v>-1</v>
      </c>
      <c r="BG1009" s="22">
        <v>104.28319155872714</v>
      </c>
    </row>
    <row r="1010" spans="1:59" x14ac:dyDescent="0.25">
      <c r="A1010">
        <v>2867</v>
      </c>
      <c r="B1010" t="s">
        <v>991</v>
      </c>
      <c r="C1010" s="49">
        <v>0</v>
      </c>
      <c r="D1010" s="22">
        <v>1453.6869433593749</v>
      </c>
      <c r="E1010" s="17">
        <v>82.90431115003156</v>
      </c>
      <c r="F1010" s="17">
        <v>33.568741574229627</v>
      </c>
      <c r="G1010" s="17">
        <v>0.5903990321532826</v>
      </c>
      <c r="H1010" s="17">
        <v>5.2989049790622289</v>
      </c>
      <c r="I1010" s="17">
        <v>67.953927555879801</v>
      </c>
      <c r="J1010" s="17">
        <v>10.649844822065198</v>
      </c>
      <c r="K1010" s="17">
        <v>-1</v>
      </c>
      <c r="L1010" s="17">
        <v>-1</v>
      </c>
      <c r="M1010" s="17">
        <v>-1</v>
      </c>
      <c r="N1010" s="17">
        <v>0.16666666666666666</v>
      </c>
      <c r="O1010" s="17">
        <v>-1</v>
      </c>
      <c r="P1010" s="17">
        <v>-1</v>
      </c>
      <c r="Q1010" s="17">
        <v>3.9109424858522037</v>
      </c>
      <c r="R1010" s="17">
        <v>-1</v>
      </c>
      <c r="S1010" s="17">
        <v>0.83029964155458102</v>
      </c>
      <c r="T1010" s="17">
        <v>8.7307503395596092E-2</v>
      </c>
      <c r="U1010" s="17">
        <v>0.45859567787987576</v>
      </c>
      <c r="V1010" s="17">
        <v>0.51347604019409565</v>
      </c>
      <c r="W1010" s="17">
        <v>2.0293235864444723</v>
      </c>
      <c r="X1010" s="17">
        <v>2.3992592364553444</v>
      </c>
      <c r="Y1010" s="17">
        <v>0</v>
      </c>
      <c r="Z1010" s="17">
        <v>40.58935257059963</v>
      </c>
      <c r="AA1010" s="17">
        <v>0.9638989175120618</v>
      </c>
      <c r="AB1010" s="17">
        <v>1.9239250044379985</v>
      </c>
      <c r="AC1010" s="17">
        <v>27.583964347091992</v>
      </c>
      <c r="AD1010" s="17">
        <v>0.57324459734984468</v>
      </c>
      <c r="AE1010" s="17">
        <v>5.732445973498447E-2</v>
      </c>
      <c r="AF1010" s="17">
        <v>63.289937523231892</v>
      </c>
      <c r="AG1010" s="17">
        <v>30.645664729406864</v>
      </c>
      <c r="AH1010" s="17">
        <v>-1</v>
      </c>
      <c r="AI1010" s="17">
        <v>-1</v>
      </c>
      <c r="AJ1010" s="17">
        <v>-1</v>
      </c>
      <c r="AK1010" s="17">
        <v>-1</v>
      </c>
      <c r="AL1010" s="17">
        <v>-1</v>
      </c>
      <c r="AM1010" s="17">
        <v>-1</v>
      </c>
      <c r="AN1010" s="17">
        <v>-1</v>
      </c>
      <c r="AO1010" s="17">
        <v>-1</v>
      </c>
      <c r="AP1010" s="17">
        <v>-1</v>
      </c>
      <c r="AQ1010" s="17">
        <v>-1</v>
      </c>
      <c r="AR1010" s="17">
        <v>0.28662229867492234</v>
      </c>
      <c r="AS1010" s="17">
        <v>3.4394675840990683</v>
      </c>
      <c r="AT1010" s="17">
        <v>8.4713078593287889</v>
      </c>
      <c r="AU1010" s="17">
        <v>-1</v>
      </c>
      <c r="AV1010" s="17">
        <v>-1</v>
      </c>
      <c r="AW1010" s="17">
        <v>-1</v>
      </c>
      <c r="AX1010" s="17">
        <v>-1</v>
      </c>
      <c r="AY1010" s="17">
        <v>5.732445973498447E-2</v>
      </c>
      <c r="AZ1010" s="17">
        <v>-0.13033902864888958</v>
      </c>
      <c r="BA1010" s="17">
        <v>0.64315954146940257</v>
      </c>
      <c r="BB1010" s="17">
        <v>-6.1569829765613912E-2</v>
      </c>
      <c r="BC1010" s="17">
        <v>0.24105700925279333</v>
      </c>
      <c r="BD1010" s="17">
        <v>-1.7312905711034174</v>
      </c>
      <c r="BE1010" s="17">
        <v>8.782572622385473</v>
      </c>
      <c r="BF1010" s="17">
        <v>-1</v>
      </c>
      <c r="BG1010" s="22">
        <v>19.561739730250565</v>
      </c>
    </row>
    <row r="1011" spans="1:59" x14ac:dyDescent="0.25">
      <c r="A1011">
        <v>2869</v>
      </c>
      <c r="B1011" t="s">
        <v>992</v>
      </c>
      <c r="C1011" s="49">
        <v>0</v>
      </c>
      <c r="D1011" s="22">
        <v>1501.365009765625</v>
      </c>
      <c r="E1011" s="17">
        <v>62.789272820758505</v>
      </c>
      <c r="F1011" s="17">
        <v>-0.15986905718442579</v>
      </c>
      <c r="G1011" s="17">
        <v>0.34499064354998271</v>
      </c>
      <c r="H1011" s="17">
        <v>3.4399065473282984</v>
      </c>
      <c r="I1011" s="17">
        <v>49.991784947898701</v>
      </c>
      <c r="J1011" s="17">
        <v>5.8103949950307543</v>
      </c>
      <c r="K1011" s="17">
        <v>-1</v>
      </c>
      <c r="L1011" s="17">
        <v>-1</v>
      </c>
      <c r="M1011" s="17">
        <v>-1</v>
      </c>
      <c r="N1011" s="17">
        <v>0.16666666666666666</v>
      </c>
      <c r="O1011" s="17">
        <v>-1</v>
      </c>
      <c r="P1011" s="17">
        <v>-1</v>
      </c>
      <c r="Q1011" s="17">
        <v>2.7509118680181341</v>
      </c>
      <c r="R1011" s="17">
        <v>-1</v>
      </c>
      <c r="S1011" s="17">
        <v>0.24079557395961315</v>
      </c>
      <c r="T1011" s="17">
        <v>2.5347342851734671E-2</v>
      </c>
      <c r="U1011" s="17">
        <v>0.10086852418956756</v>
      </c>
      <c r="V1011" s="17">
        <v>-2.4453979083815646E-3</v>
      </c>
      <c r="W1011" s="17">
        <v>0.68594023674003024</v>
      </c>
      <c r="X1011" s="17">
        <v>0.40078390721787843</v>
      </c>
      <c r="Y1011" s="17">
        <v>0</v>
      </c>
      <c r="Z1011" s="17">
        <v>28.970569564050567</v>
      </c>
      <c r="AA1011" s="17">
        <v>0.31744873398740253</v>
      </c>
      <c r="AB1011" s="17">
        <v>0.89254730650127367</v>
      </c>
      <c r="AC1011" s="17">
        <v>15.725845400442392</v>
      </c>
      <c r="AD1011" s="17">
        <v>0.12608565523695944</v>
      </c>
      <c r="AE1011" s="17">
        <v>1.2608565523695945E-2</v>
      </c>
      <c r="AF1011" s="17">
        <v>45.634263207220123</v>
      </c>
      <c r="AG1011" s="17">
        <v>-0.14594808435837892</v>
      </c>
      <c r="AH1011" s="17">
        <v>-1</v>
      </c>
      <c r="AI1011" s="17">
        <v>-1</v>
      </c>
      <c r="AJ1011" s="17">
        <v>-1</v>
      </c>
      <c r="AK1011" s="17">
        <v>-1</v>
      </c>
      <c r="AL1011" s="17">
        <v>-1</v>
      </c>
      <c r="AM1011" s="17">
        <v>-1</v>
      </c>
      <c r="AN1011" s="17">
        <v>-1</v>
      </c>
      <c r="AO1011" s="17">
        <v>-1</v>
      </c>
      <c r="AP1011" s="17">
        <v>-1</v>
      </c>
      <c r="AQ1011" s="17">
        <v>-1</v>
      </c>
      <c r="AR1011" s="17">
        <v>6.3042827618479721E-2</v>
      </c>
      <c r="AS1011" s="17">
        <v>0.75651393142175649</v>
      </c>
      <c r="AT1011" s="17">
        <v>4.9834681108482837</v>
      </c>
      <c r="AU1011" s="17">
        <v>-1</v>
      </c>
      <c r="AV1011" s="17">
        <v>-1</v>
      </c>
      <c r="AW1011" s="17">
        <v>-1</v>
      </c>
      <c r="AX1011" s="17">
        <v>-1</v>
      </c>
      <c r="AY1011" s="17">
        <v>1.2608565523695945E-2</v>
      </c>
      <c r="AZ1011" s="17">
        <v>0.25825212597907643</v>
      </c>
      <c r="BA1011" s="17">
        <v>0.25456838684143646</v>
      </c>
      <c r="BB1011" s="17">
        <v>9.0464210552767127E-2</v>
      </c>
      <c r="BC1011" s="17">
        <v>8.9022968934412361E-2</v>
      </c>
      <c r="BD1011" s="17">
        <v>3.5506768374898598</v>
      </c>
      <c r="BE1011" s="17">
        <v>3.5006052137921913</v>
      </c>
      <c r="BF1011" s="17">
        <v>-1</v>
      </c>
      <c r="BG1011" s="22">
        <v>1554.8188164781457</v>
      </c>
    </row>
    <row r="1012" spans="1:59" x14ac:dyDescent="0.25">
      <c r="A1012">
        <v>2872</v>
      </c>
      <c r="B1012" t="s">
        <v>993</v>
      </c>
      <c r="C1012" s="49">
        <v>0</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25">
      <c r="A1013">
        <v>2874</v>
      </c>
      <c r="B1013" t="s">
        <v>994</v>
      </c>
      <c r="C1013" s="49">
        <v>0</v>
      </c>
      <c r="D1013" s="22">
        <v>1495.8683300781249</v>
      </c>
      <c r="E1013" s="17">
        <v>41.852090188788196</v>
      </c>
      <c r="F1013" s="17">
        <v>-35.267039580684596</v>
      </c>
      <c r="G1013" s="17">
        <v>8.9551893322628973E-2</v>
      </c>
      <c r="H1013" s="17">
        <v>1.5049269047035605</v>
      </c>
      <c r="I1013" s="17">
        <v>31.295491454015664</v>
      </c>
      <c r="J1013" s="17">
        <v>0.77314658375521716</v>
      </c>
      <c r="K1013" s="17">
        <v>-1</v>
      </c>
      <c r="L1013" s="17">
        <v>-1</v>
      </c>
      <c r="M1013" s="17">
        <v>-1</v>
      </c>
      <c r="N1013" s="17">
        <v>0.16666666666666666</v>
      </c>
      <c r="O1013" s="17">
        <v>-1</v>
      </c>
      <c r="P1013" s="17">
        <v>-1</v>
      </c>
      <c r="Q1013" s="17">
        <v>1.5434683371289237</v>
      </c>
      <c r="R1013" s="17">
        <v>-1</v>
      </c>
      <c r="S1013" s="17">
        <v>-0.3728027758662138</v>
      </c>
      <c r="T1013" s="17">
        <v>-3.9145260939386681E-2</v>
      </c>
      <c r="U1013" s="17">
        <v>-0.27147969740587036</v>
      </c>
      <c r="V1013" s="17">
        <v>-0.53945364002445328</v>
      </c>
      <c r="W1013" s="17">
        <v>-0.71235004126444623</v>
      </c>
      <c r="X1013" s="17">
        <v>-1.6793733496956837</v>
      </c>
      <c r="Y1013" s="17">
        <v>0</v>
      </c>
      <c r="Z1013" s="17">
        <v>16.876902239771496</v>
      </c>
      <c r="AA1013" s="17">
        <v>-0.35542324037167633</v>
      </c>
      <c r="AB1013" s="17">
        <v>-0.18098498663966123</v>
      </c>
      <c r="AC1013" s="17">
        <v>3.3830599682953935</v>
      </c>
      <c r="AD1013" s="17">
        <v>-0.33934962175733796</v>
      </c>
      <c r="AE1013" s="17">
        <v>-3.3934962175733795E-2</v>
      </c>
      <c r="AF1013" s="17">
        <v>27.256964014756434</v>
      </c>
      <c r="AG1013" s="17">
        <v>-32.19607945679104</v>
      </c>
      <c r="AH1013" s="17">
        <v>-1</v>
      </c>
      <c r="AI1013" s="17">
        <v>-1</v>
      </c>
      <c r="AJ1013" s="17">
        <v>-1</v>
      </c>
      <c r="AK1013" s="17">
        <v>-1</v>
      </c>
      <c r="AL1013" s="17">
        <v>-1</v>
      </c>
      <c r="AM1013" s="17">
        <v>-1</v>
      </c>
      <c r="AN1013" s="17">
        <v>-1</v>
      </c>
      <c r="AO1013" s="17">
        <v>-1</v>
      </c>
      <c r="AP1013" s="17">
        <v>-1</v>
      </c>
      <c r="AQ1013" s="17">
        <v>-1</v>
      </c>
      <c r="AR1013" s="17">
        <v>-0.16967481087866898</v>
      </c>
      <c r="AS1013" s="17">
        <v>-2.0360977305440278</v>
      </c>
      <c r="AT1013" s="17">
        <v>1.3530729502927636</v>
      </c>
      <c r="AU1013" s="17">
        <v>-1</v>
      </c>
      <c r="AV1013" s="17">
        <v>-1</v>
      </c>
      <c r="AW1013" s="17">
        <v>-1</v>
      </c>
      <c r="AX1013" s="17">
        <v>-1</v>
      </c>
      <c r="AY1013" s="17">
        <v>-3.3934962175733795E-2</v>
      </c>
      <c r="AZ1013" s="17">
        <v>0.66272582572707806</v>
      </c>
      <c r="BA1013" s="17">
        <v>-0.14990531290656534</v>
      </c>
      <c r="BB1013" s="17">
        <v>0.24871220473082828</v>
      </c>
      <c r="BC1013" s="17">
        <v>-6.922502524364875E-2</v>
      </c>
      <c r="BD1013" s="17">
        <v>9.0485294629503521</v>
      </c>
      <c r="BE1013" s="17">
        <v>-1.9972474116683081</v>
      </c>
      <c r="BF1013" s="17">
        <v>-1</v>
      </c>
      <c r="BG1013" s="22">
        <v>67.383605438577206</v>
      </c>
    </row>
    <row r="1014" spans="1:59" x14ac:dyDescent="0.25">
      <c r="A1014">
        <v>2875</v>
      </c>
      <c r="B1014" t="s">
        <v>995</v>
      </c>
      <c r="C1014" s="49">
        <v>0</v>
      </c>
      <c r="D1014" s="22">
        <v>1636.6148242187501</v>
      </c>
      <c r="E1014" s="17">
        <v>142.58672879567894</v>
      </c>
      <c r="F1014" s="17">
        <v>133.64337197560374</v>
      </c>
      <c r="G1014" s="17">
        <v>1.3185391282649852</v>
      </c>
      <c r="H1014" s="17">
        <v>10.814654886626911</v>
      </c>
      <c r="I1014" s="17">
        <v>121.2485859796775</v>
      </c>
      <c r="J1014" s="17">
        <v>25.008756847198967</v>
      </c>
      <c r="K1014" s="17">
        <v>-1</v>
      </c>
      <c r="L1014" s="17">
        <v>-1</v>
      </c>
      <c r="M1014" s="17">
        <v>-1</v>
      </c>
      <c r="N1014" s="17">
        <v>0.16666666666666666</v>
      </c>
      <c r="O1014" s="17">
        <v>-1</v>
      </c>
      <c r="P1014" s="17">
        <v>-1</v>
      </c>
      <c r="Q1014" s="17">
        <v>7.3528167036386609</v>
      </c>
      <c r="R1014" s="17">
        <v>-1</v>
      </c>
      <c r="S1014" s="17">
        <v>2.5793904158341197</v>
      </c>
      <c r="T1014" s="17">
        <v>0.27114668473031733</v>
      </c>
      <c r="U1014" s="17">
        <v>1.5199916861918934</v>
      </c>
      <c r="V1014" s="17">
        <v>2.0442431328108084</v>
      </c>
      <c r="W1014" s="17">
        <v>6.0152153765978129</v>
      </c>
      <c r="X1014" s="17">
        <v>8.3288447188004593</v>
      </c>
      <c r="Y1014" s="17">
        <v>0</v>
      </c>
      <c r="Z1014" s="17">
        <v>75.062916507182578</v>
      </c>
      <c r="AA1014" s="17">
        <v>2.8819519288293121</v>
      </c>
      <c r="AB1014" s="17">
        <v>4.9840789803360144</v>
      </c>
      <c r="AC1014" s="17">
        <v>62.767651093329576</v>
      </c>
      <c r="AD1014" s="17">
        <v>1.8999896077398666</v>
      </c>
      <c r="AE1014" s="17">
        <v>0.18999896077398667</v>
      </c>
      <c r="AF1014" s="17">
        <v>115.67528778181253</v>
      </c>
      <c r="AG1014" s="17">
        <v>122.00606215205588</v>
      </c>
      <c r="AH1014" s="17">
        <v>-1</v>
      </c>
      <c r="AI1014" s="17">
        <v>-1</v>
      </c>
      <c r="AJ1014" s="17">
        <v>-1</v>
      </c>
      <c r="AK1014" s="17">
        <v>-1</v>
      </c>
      <c r="AL1014" s="17">
        <v>-1</v>
      </c>
      <c r="AM1014" s="17">
        <v>-1</v>
      </c>
      <c r="AN1014" s="17">
        <v>-1</v>
      </c>
      <c r="AO1014" s="17">
        <v>-1</v>
      </c>
      <c r="AP1014" s="17">
        <v>-1</v>
      </c>
      <c r="AQ1014" s="17">
        <v>-1</v>
      </c>
      <c r="AR1014" s="17">
        <v>0.94999480386993329</v>
      </c>
      <c r="AS1014" s="17">
        <v>11.399937646439199</v>
      </c>
      <c r="AT1014" s="17">
        <v>18.819918940370961</v>
      </c>
      <c r="AU1014" s="17">
        <v>-1</v>
      </c>
      <c r="AV1014" s="17">
        <v>-1</v>
      </c>
      <c r="AW1014" s="17">
        <v>-1</v>
      </c>
      <c r="AX1014" s="17">
        <v>-1</v>
      </c>
      <c r="AY1014" s="17">
        <v>0.18999896077398667</v>
      </c>
      <c r="AZ1014" s="17">
        <v>-1.283310213901846</v>
      </c>
      <c r="BA1014" s="17">
        <v>1.796130726722359</v>
      </c>
      <c r="BB1014" s="17">
        <v>-0.51266313329822155</v>
      </c>
      <c r="BC1014" s="17">
        <v>0.69215031278540062</v>
      </c>
      <c r="BD1014" s="17">
        <v>-17.403176436297006</v>
      </c>
      <c r="BE1014" s="17">
        <v>24.454458487579075</v>
      </c>
      <c r="BF1014" s="17">
        <v>-1</v>
      </c>
      <c r="BG1014" s="22">
        <v>396.7637187165372</v>
      </c>
    </row>
    <row r="1015" spans="1:59" x14ac:dyDescent="0.25">
      <c r="A1015">
        <v>2876</v>
      </c>
      <c r="B1015" t="s">
        <v>996</v>
      </c>
      <c r="C1015" s="49">
        <v>0</v>
      </c>
      <c r="D1015" s="22">
        <v>1500.2799414062499</v>
      </c>
      <c r="E1015" s="17">
        <v>83.595648762760248</v>
      </c>
      <c r="F1015" s="17">
        <v>34.727966666067665</v>
      </c>
      <c r="G1015" s="17">
        <v>0.59883352015889058</v>
      </c>
      <c r="H1015" s="17">
        <v>5.3627972529333148</v>
      </c>
      <c r="I1015" s="17">
        <v>68.571271882389112</v>
      </c>
      <c r="J1015" s="17">
        <v>10.816172801936522</v>
      </c>
      <c r="K1015" s="17">
        <v>-1</v>
      </c>
      <c r="L1015" s="17">
        <v>-1</v>
      </c>
      <c r="M1015" s="17">
        <v>-1</v>
      </c>
      <c r="N1015" s="17">
        <v>0.16666666666666666</v>
      </c>
      <c r="O1015" s="17">
        <v>-1</v>
      </c>
      <c r="P1015" s="17">
        <v>-1</v>
      </c>
      <c r="Q1015" s="17">
        <v>3.9508118007845292</v>
      </c>
      <c r="R1015" s="17">
        <v>-1</v>
      </c>
      <c r="S1015" s="17">
        <v>0.85056041998878662</v>
      </c>
      <c r="T1015" s="17">
        <v>8.9437024044450225E-2</v>
      </c>
      <c r="U1015" s="17">
        <v>0.47089047107848381</v>
      </c>
      <c r="V1015" s="17">
        <v>0.53120784311361857</v>
      </c>
      <c r="W1015" s="17">
        <v>2.0754945866067027</v>
      </c>
      <c r="X1015" s="17">
        <v>2.4679452185845236</v>
      </c>
      <c r="Y1015" s="17">
        <v>0</v>
      </c>
      <c r="Z1015" s="17">
        <v>40.988680753577569</v>
      </c>
      <c r="AA1015" s="17">
        <v>0.98611688793350383</v>
      </c>
      <c r="AB1015" s="17">
        <v>1.9593726224758683</v>
      </c>
      <c r="AC1015" s="17">
        <v>27.991518312927553</v>
      </c>
      <c r="AD1015" s="17">
        <v>0.5886130888481047</v>
      </c>
      <c r="AE1015" s="17">
        <v>5.8861308884810476E-2</v>
      </c>
      <c r="AF1015" s="17">
        <v>63.896748782198443</v>
      </c>
      <c r="AG1015" s="17">
        <v>31.703947579594395</v>
      </c>
      <c r="AH1015" s="17">
        <v>-1</v>
      </c>
      <c r="AI1015" s="17">
        <v>-1</v>
      </c>
      <c r="AJ1015" s="17">
        <v>-1</v>
      </c>
      <c r="AK1015" s="17">
        <v>-1</v>
      </c>
      <c r="AL1015" s="17">
        <v>-1</v>
      </c>
      <c r="AM1015" s="17">
        <v>-1</v>
      </c>
      <c r="AN1015" s="17">
        <v>-1</v>
      </c>
      <c r="AO1015" s="17">
        <v>-1</v>
      </c>
      <c r="AP1015" s="17">
        <v>-1</v>
      </c>
      <c r="AQ1015" s="17">
        <v>-1</v>
      </c>
      <c r="AR1015" s="17">
        <v>0.29430654442405235</v>
      </c>
      <c r="AS1015" s="17">
        <v>3.5316785330886278</v>
      </c>
      <c r="AT1015" s="17">
        <v>8.5911820930152167</v>
      </c>
      <c r="AU1015" s="17">
        <v>-1</v>
      </c>
      <c r="AV1015" s="17">
        <v>-1</v>
      </c>
      <c r="AW1015" s="17">
        <v>-1</v>
      </c>
      <c r="AX1015" s="17">
        <v>-1</v>
      </c>
      <c r="AY1015" s="17">
        <v>5.8861308884810476E-2</v>
      </c>
      <c r="AZ1015" s="17">
        <v>-0.14369459261900752</v>
      </c>
      <c r="BA1015" s="17">
        <v>0.65651510543952063</v>
      </c>
      <c r="BB1015" s="17">
        <v>-6.6795116875022306E-2</v>
      </c>
      <c r="BC1015" s="17">
        <v>0.24628229636220172</v>
      </c>
      <c r="BD1015" s="17">
        <v>-1.9128275226613694</v>
      </c>
      <c r="BE1015" s="17">
        <v>8.9641095739434267</v>
      </c>
      <c r="BF1015" s="17">
        <v>-1</v>
      </c>
      <c r="BG1015" s="22">
        <v>615.19352170693207</v>
      </c>
    </row>
    <row r="1016" spans="1:59" x14ac:dyDescent="0.25">
      <c r="A1016">
        <v>2877</v>
      </c>
      <c r="B1016" t="s">
        <v>997</v>
      </c>
      <c r="C1016" s="49">
        <v>0</v>
      </c>
      <c r="D1016" s="22">
        <v>1548.969521484375</v>
      </c>
      <c r="E1016" s="17">
        <v>89.235978815409098</v>
      </c>
      <c r="F1016" s="17">
        <v>44.185592004101558</v>
      </c>
      <c r="G1016" s="17">
        <v>0.66764692666366154</v>
      </c>
      <c r="H1016" s="17">
        <v>5.8840671879290039</v>
      </c>
      <c r="I1016" s="17">
        <v>73.607922129001963</v>
      </c>
      <c r="J1016" s="17">
        <v>12.173172169816677</v>
      </c>
      <c r="K1016" s="17">
        <v>-1</v>
      </c>
      <c r="L1016" s="17">
        <v>-1</v>
      </c>
      <c r="M1016" s="17">
        <v>-1</v>
      </c>
      <c r="N1016" s="17">
        <v>0.16666666666666666</v>
      </c>
      <c r="O1016" s="17">
        <v>-1</v>
      </c>
      <c r="P1016" s="17">
        <v>-1</v>
      </c>
      <c r="Q1016" s="17">
        <v>4.2760886135182368</v>
      </c>
      <c r="R1016" s="17">
        <v>-1</v>
      </c>
      <c r="S1016" s="17">
        <v>1.0158595088687625</v>
      </c>
      <c r="T1016" s="17">
        <v>0.10681087886201239</v>
      </c>
      <c r="U1016" s="17">
        <v>0.57119846863629375</v>
      </c>
      <c r="V1016" s="17">
        <v>0.67587409452713876</v>
      </c>
      <c r="W1016" s="17">
        <v>2.4521841735481886</v>
      </c>
      <c r="X1016" s="17">
        <v>3.0283249839350743</v>
      </c>
      <c r="Y1016" s="17">
        <v>0</v>
      </c>
      <c r="Z1016" s="17">
        <v>44.246629850879273</v>
      </c>
      <c r="AA1016" s="17">
        <v>1.1673838752485741</v>
      </c>
      <c r="AB1016" s="17">
        <v>2.2485746876212507</v>
      </c>
      <c r="AC1016" s="17">
        <v>31.316578080044064</v>
      </c>
      <c r="AD1016" s="17">
        <v>0.71399808579536705</v>
      </c>
      <c r="AE1016" s="17">
        <v>7.1399808579536719E-2</v>
      </c>
      <c r="AF1016" s="17">
        <v>68.847464202882435</v>
      </c>
      <c r="AG1016" s="17">
        <v>40.338028026274991</v>
      </c>
      <c r="AH1016" s="17">
        <v>-1</v>
      </c>
      <c r="AI1016" s="17">
        <v>-1</v>
      </c>
      <c r="AJ1016" s="17">
        <v>-1</v>
      </c>
      <c r="AK1016" s="17">
        <v>-1</v>
      </c>
      <c r="AL1016" s="17">
        <v>-1</v>
      </c>
      <c r="AM1016" s="17">
        <v>-1</v>
      </c>
      <c r="AN1016" s="17">
        <v>-1</v>
      </c>
      <c r="AO1016" s="17">
        <v>-1</v>
      </c>
      <c r="AP1016" s="17">
        <v>-1</v>
      </c>
      <c r="AQ1016" s="17">
        <v>-1</v>
      </c>
      <c r="AR1016" s="17">
        <v>0.35699904289768353</v>
      </c>
      <c r="AS1016" s="17">
        <v>4.2839885147722025</v>
      </c>
      <c r="AT1016" s="17">
        <v>9.5691850692038631</v>
      </c>
      <c r="AU1016" s="17">
        <v>-1</v>
      </c>
      <c r="AV1016" s="17">
        <v>-1</v>
      </c>
      <c r="AW1016" s="17">
        <v>-1</v>
      </c>
      <c r="AX1016" s="17">
        <v>-1</v>
      </c>
      <c r="AY1016" s="17">
        <v>7.1399808579536719E-2</v>
      </c>
      <c r="AZ1016" s="17">
        <v>-0.25265696851724123</v>
      </c>
      <c r="BA1016" s="17">
        <v>0.76547748133775428</v>
      </c>
      <c r="BB1016" s="17">
        <v>-0.10942601583709154</v>
      </c>
      <c r="BC1016" s="17">
        <v>0.28891319532427095</v>
      </c>
      <c r="BD1016" s="17">
        <v>-3.3939104330749457</v>
      </c>
      <c r="BE1016" s="17">
        <v>10.445192484357005</v>
      </c>
      <c r="BF1016" s="17">
        <v>-1</v>
      </c>
      <c r="BG1016" s="22">
        <v>3413.6237926465287</v>
      </c>
    </row>
    <row r="1017" spans="1:59" x14ac:dyDescent="0.25">
      <c r="A1017">
        <v>2879</v>
      </c>
      <c r="B1017" t="s">
        <v>998</v>
      </c>
      <c r="C1017" s="49">
        <v>0</v>
      </c>
      <c r="D1017" s="22">
        <v>1483.5245898437502</v>
      </c>
      <c r="E1017" s="17">
        <v>82.710857950881362</v>
      </c>
      <c r="F1017" s="17">
        <v>33.244361996983535</v>
      </c>
      <c r="G1017" s="17">
        <v>0.58803885579684401</v>
      </c>
      <c r="H1017" s="17">
        <v>5.2810263557184802</v>
      </c>
      <c r="I1017" s="17">
        <v>67.781179490764302</v>
      </c>
      <c r="J1017" s="17">
        <v>10.603302178902334</v>
      </c>
      <c r="K1017" s="17">
        <v>-1</v>
      </c>
      <c r="L1017" s="17">
        <v>-1</v>
      </c>
      <c r="M1017" s="17">
        <v>-1</v>
      </c>
      <c r="N1017" s="17">
        <v>0.16666666666666666</v>
      </c>
      <c r="O1017" s="17">
        <v>-1</v>
      </c>
      <c r="P1017" s="17">
        <v>-1</v>
      </c>
      <c r="Q1017" s="17">
        <v>3.8997860748894864</v>
      </c>
      <c r="R1017" s="17">
        <v>-1</v>
      </c>
      <c r="S1017" s="17">
        <v>0.82463017943765637</v>
      </c>
      <c r="T1017" s="17">
        <v>8.671161135299299E-2</v>
      </c>
      <c r="U1017" s="17">
        <v>0.45515529356782725</v>
      </c>
      <c r="V1017" s="17">
        <v>0.50851424737633855</v>
      </c>
      <c r="W1017" s="17">
        <v>2.0164038095874113</v>
      </c>
      <c r="X1017" s="17">
        <v>2.3800392161135928</v>
      </c>
      <c r="Y1017" s="17">
        <v>0</v>
      </c>
      <c r="Z1017" s="17">
        <v>40.477610762999994</v>
      </c>
      <c r="AA1017" s="17">
        <v>0.95768178513344293</v>
      </c>
      <c r="AB1017" s="17">
        <v>1.9140058925808927</v>
      </c>
      <c r="AC1017" s="17">
        <v>27.469920763948799</v>
      </c>
      <c r="AD1017" s="17">
        <v>0.56894411695978397</v>
      </c>
      <c r="AE1017" s="17">
        <v>5.6894411695978406E-2</v>
      </c>
      <c r="AF1017" s="17">
        <v>63.120136868434429</v>
      </c>
      <c r="AG1017" s="17">
        <v>30.349531264070709</v>
      </c>
      <c r="AH1017" s="17">
        <v>-1</v>
      </c>
      <c r="AI1017" s="17">
        <v>-1</v>
      </c>
      <c r="AJ1017" s="17">
        <v>-1</v>
      </c>
      <c r="AK1017" s="17">
        <v>-1</v>
      </c>
      <c r="AL1017" s="17">
        <v>-1</v>
      </c>
      <c r="AM1017" s="17">
        <v>-1</v>
      </c>
      <c r="AN1017" s="17">
        <v>-1</v>
      </c>
      <c r="AO1017" s="17">
        <v>-1</v>
      </c>
      <c r="AP1017" s="17">
        <v>-1</v>
      </c>
      <c r="AQ1017" s="17">
        <v>-1</v>
      </c>
      <c r="AR1017" s="17">
        <v>0.28447205847989199</v>
      </c>
      <c r="AS1017" s="17">
        <v>3.4136647017587038</v>
      </c>
      <c r="AT1017" s="17">
        <v>8.437764112286315</v>
      </c>
      <c r="AU1017" s="17">
        <v>-1</v>
      </c>
      <c r="AV1017" s="17">
        <v>-1</v>
      </c>
      <c r="AW1017" s="17">
        <v>-1</v>
      </c>
      <c r="AX1017" s="17">
        <v>-1</v>
      </c>
      <c r="AY1017" s="17">
        <v>5.6894411695978406E-2</v>
      </c>
      <c r="AZ1017" s="17">
        <v>-0.1266018146901744</v>
      </c>
      <c r="BA1017" s="17">
        <v>0.63942232751068739</v>
      </c>
      <c r="BB1017" s="17">
        <v>-6.010766643299327E-2</v>
      </c>
      <c r="BC1017" s="17">
        <v>0.23959484592017272</v>
      </c>
      <c r="BD1017" s="17">
        <v>-1.6804920851014069</v>
      </c>
      <c r="BE1017" s="17">
        <v>8.7317741363834642</v>
      </c>
      <c r="BF1017" s="17">
        <v>-1</v>
      </c>
      <c r="BG1017" s="22">
        <v>95.518297265150636</v>
      </c>
    </row>
    <row r="1018" spans="1:59" x14ac:dyDescent="0.25">
      <c r="A1018">
        <v>2881</v>
      </c>
      <c r="B1018" t="s">
        <v>999</v>
      </c>
      <c r="C1018" s="49">
        <v>0</v>
      </c>
      <c r="D1018" s="22">
        <v>1531.7203027343751</v>
      </c>
      <c r="E1018" s="17">
        <v>80.446938521201332</v>
      </c>
      <c r="F1018" s="17">
        <v>29.448254045578473</v>
      </c>
      <c r="G1018" s="17">
        <v>0.56041848490463708</v>
      </c>
      <c r="H1018" s="17">
        <v>5.071798682350221</v>
      </c>
      <c r="I1018" s="17">
        <v>65.759565463327263</v>
      </c>
      <c r="J1018" s="17">
        <v>10.058628869657841</v>
      </c>
      <c r="K1018" s="17">
        <v>-1</v>
      </c>
      <c r="L1018" s="17">
        <v>-1</v>
      </c>
      <c r="M1018" s="17">
        <v>-1</v>
      </c>
      <c r="N1018" s="17">
        <v>0.16666666666666666</v>
      </c>
      <c r="O1018" s="17">
        <v>-1</v>
      </c>
      <c r="P1018" s="17">
        <v>-1</v>
      </c>
      <c r="Q1018" s="17">
        <v>3.7692262513510739</v>
      </c>
      <c r="R1018" s="17">
        <v>-1</v>
      </c>
      <c r="S1018" s="17">
        <v>0.75828232115088101</v>
      </c>
      <c r="T1018" s="17">
        <v>7.9738081945534403E-2</v>
      </c>
      <c r="U1018" s="17">
        <v>0.41489360276184734</v>
      </c>
      <c r="V1018" s="17">
        <v>0.45044801112120353</v>
      </c>
      <c r="W1018" s="17">
        <v>1.8652078925267626</v>
      </c>
      <c r="X1018" s="17">
        <v>2.1551136130133166</v>
      </c>
      <c r="Y1018" s="17">
        <v>0</v>
      </c>
      <c r="Z1018" s="17">
        <v>39.169932986443989</v>
      </c>
      <c r="AA1018" s="17">
        <v>0.8849247211475455</v>
      </c>
      <c r="AB1018" s="17">
        <v>1.7979257752340814</v>
      </c>
      <c r="AC1018" s="17">
        <v>26.135306062086222</v>
      </c>
      <c r="AD1018" s="17">
        <v>0.51861700345230921</v>
      </c>
      <c r="AE1018" s="17">
        <v>5.1861700345230917E-2</v>
      </c>
      <c r="AF1018" s="17">
        <v>61.133015418610853</v>
      </c>
      <c r="AG1018" s="17">
        <v>26.883978309154354</v>
      </c>
      <c r="AH1018" s="17">
        <v>-1</v>
      </c>
      <c r="AI1018" s="17">
        <v>-1</v>
      </c>
      <c r="AJ1018" s="17">
        <v>-1</v>
      </c>
      <c r="AK1018" s="17">
        <v>-1</v>
      </c>
      <c r="AL1018" s="17">
        <v>-1</v>
      </c>
      <c r="AM1018" s="17">
        <v>-1</v>
      </c>
      <c r="AN1018" s="17">
        <v>-1</v>
      </c>
      <c r="AO1018" s="17">
        <v>-1</v>
      </c>
      <c r="AP1018" s="17">
        <v>-1</v>
      </c>
      <c r="AQ1018" s="17">
        <v>-1</v>
      </c>
      <c r="AR1018" s="17">
        <v>0.25930850172615461</v>
      </c>
      <c r="AS1018" s="17">
        <v>3.1117020207138548</v>
      </c>
      <c r="AT1018" s="17">
        <v>8.0452126269280111</v>
      </c>
      <c r="AU1018" s="17">
        <v>-1</v>
      </c>
      <c r="AV1018" s="17">
        <v>-1</v>
      </c>
      <c r="AW1018" s="17">
        <v>-1</v>
      </c>
      <c r="AX1018" s="17">
        <v>-1</v>
      </c>
      <c r="AY1018" s="17">
        <v>5.1861700345230917E-2</v>
      </c>
      <c r="AZ1018" s="17">
        <v>-8.2866423747181062E-2</v>
      </c>
      <c r="BA1018" s="17">
        <v>0.595686936567694</v>
      </c>
      <c r="BB1018" s="17">
        <v>-4.2996447840451826E-2</v>
      </c>
      <c r="BC1018" s="17">
        <v>0.22248362732763127</v>
      </c>
      <c r="BD1018" s="17">
        <v>-1.0860140409880712</v>
      </c>
      <c r="BE1018" s="17">
        <v>8.1372960922701267</v>
      </c>
      <c r="BF1018" s="17">
        <v>-1</v>
      </c>
      <c r="BG1018" s="22">
        <v>3348.6214525752821</v>
      </c>
    </row>
    <row r="1019" spans="1:59" x14ac:dyDescent="0.25">
      <c r="A1019">
        <v>2882</v>
      </c>
      <c r="B1019" t="s">
        <v>1000</v>
      </c>
      <c r="C1019" s="49">
        <v>0</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25">
      <c r="A1020">
        <v>2883</v>
      </c>
      <c r="B1020" t="s">
        <v>1001</v>
      </c>
      <c r="C1020" s="49">
        <v>0</v>
      </c>
      <c r="D1020" s="22">
        <v>1616.593017578125</v>
      </c>
      <c r="E1020" s="17">
        <v>114.96147570212389</v>
      </c>
      <c r="F1020" s="17">
        <v>87.32173987456973</v>
      </c>
      <c r="G1020" s="17">
        <v>0.98150428222237895</v>
      </c>
      <c r="H1020" s="17">
        <v>8.2615748806875082</v>
      </c>
      <c r="I1020" s="17">
        <v>96.580040609526094</v>
      </c>
      <c r="J1020" s="17">
        <v>18.362434622158535</v>
      </c>
      <c r="K1020" s="17">
        <v>-1</v>
      </c>
      <c r="L1020" s="17">
        <v>-1</v>
      </c>
      <c r="M1020" s="17">
        <v>-1</v>
      </c>
      <c r="N1020" s="17">
        <v>0.16666666666666666</v>
      </c>
      <c r="O1020" s="17">
        <v>-1</v>
      </c>
      <c r="P1020" s="17">
        <v>-1</v>
      </c>
      <c r="Q1020" s="17">
        <v>5.7596733603668238</v>
      </c>
      <c r="R1020" s="17">
        <v>-1</v>
      </c>
      <c r="S1020" s="17">
        <v>1.7697872323645851</v>
      </c>
      <c r="T1020" s="17">
        <v>0.18605288134190823</v>
      </c>
      <c r="U1020" s="17">
        <v>1.0287023832652222</v>
      </c>
      <c r="V1020" s="17">
        <v>1.3356956236951794</v>
      </c>
      <c r="W1020" s="17">
        <v>4.1702621416220902</v>
      </c>
      <c r="X1020" s="17">
        <v>5.5842122767599705</v>
      </c>
      <c r="Y1020" s="17">
        <v>0</v>
      </c>
      <c r="Z1020" s="17">
        <v>59.106107678838974</v>
      </c>
      <c r="AA1020" s="17">
        <v>1.9941410462492433</v>
      </c>
      <c r="AB1020" s="17">
        <v>3.5676228208125109</v>
      </c>
      <c r="AC1020" s="17">
        <v>46.482147096156019</v>
      </c>
      <c r="AD1020" s="17">
        <v>1.2858779790815276</v>
      </c>
      <c r="AE1020" s="17">
        <v>0.12858779790815278</v>
      </c>
      <c r="AF1020" s="17">
        <v>91.427634681027655</v>
      </c>
      <c r="AG1020" s="17">
        <v>79.717994726346987</v>
      </c>
      <c r="AH1020" s="17">
        <v>-1</v>
      </c>
      <c r="AI1020" s="17">
        <v>-1</v>
      </c>
      <c r="AJ1020" s="17">
        <v>-1</v>
      </c>
      <c r="AK1020" s="17">
        <v>-1</v>
      </c>
      <c r="AL1020" s="17">
        <v>-1</v>
      </c>
      <c r="AM1020" s="17">
        <v>-1</v>
      </c>
      <c r="AN1020" s="17">
        <v>-1</v>
      </c>
      <c r="AO1020" s="17">
        <v>-1</v>
      </c>
      <c r="AP1020" s="17">
        <v>-1</v>
      </c>
      <c r="AQ1020" s="17">
        <v>-1</v>
      </c>
      <c r="AR1020" s="17">
        <v>0.64293898954076378</v>
      </c>
      <c r="AS1020" s="17">
        <v>7.7152678744891663</v>
      </c>
      <c r="AT1020" s="17">
        <v>14.029848236835917</v>
      </c>
      <c r="AU1020" s="17">
        <v>-1</v>
      </c>
      <c r="AV1020" s="17">
        <v>-1</v>
      </c>
      <c r="AW1020" s="17">
        <v>-1</v>
      </c>
      <c r="AX1020" s="17">
        <v>-1</v>
      </c>
      <c r="AY1020" s="17">
        <v>0.12858779790815278</v>
      </c>
      <c r="AZ1020" s="17">
        <v>-0.74963342836512648</v>
      </c>
      <c r="BA1020" s="17">
        <v>1.2624539411856397</v>
      </c>
      <c r="BB1020" s="17">
        <v>-0.30386517955438624</v>
      </c>
      <c r="BC1020" s="17">
        <v>0.48335235904156559</v>
      </c>
      <c r="BD1020" s="17">
        <v>-10.149116856308542</v>
      </c>
      <c r="BE1020" s="17">
        <v>17.200398907590607</v>
      </c>
      <c r="BF1020" s="17">
        <v>-1</v>
      </c>
      <c r="BG1020" s="22">
        <v>634.05596108327973</v>
      </c>
    </row>
    <row r="1021" spans="1:59" x14ac:dyDescent="0.25">
      <c r="A1021">
        <v>2890</v>
      </c>
      <c r="B1021" t="s">
        <v>1002</v>
      </c>
      <c r="C1021" s="49">
        <v>0</v>
      </c>
      <c r="D1021" s="22">
        <v>1500.9752050781251</v>
      </c>
      <c r="E1021" s="17">
        <v>80.337958891656427</v>
      </c>
      <c r="F1021" s="17">
        <v>29.265518550298495</v>
      </c>
      <c r="G1021" s="17">
        <v>0.55908890676317879</v>
      </c>
      <c r="H1021" s="17">
        <v>5.0617269660005642</v>
      </c>
      <c r="I1021" s="17">
        <v>65.66224983234477</v>
      </c>
      <c r="J1021" s="17">
        <v>10.032409608191966</v>
      </c>
      <c r="K1021" s="17">
        <v>-1</v>
      </c>
      <c r="L1021" s="17">
        <v>-1</v>
      </c>
      <c r="M1021" s="17">
        <v>-1</v>
      </c>
      <c r="N1021" s="17">
        <v>0.16666666666666666</v>
      </c>
      <c r="O1021" s="17">
        <v>-1</v>
      </c>
      <c r="P1021" s="17">
        <v>-1</v>
      </c>
      <c r="Q1021" s="17">
        <v>3.7629414158502477</v>
      </c>
      <c r="R1021" s="17">
        <v>-1</v>
      </c>
      <c r="S1021" s="17">
        <v>0.75508849502686037</v>
      </c>
      <c r="T1021" s="17">
        <v>7.9402393032986546E-2</v>
      </c>
      <c r="U1021" s="17">
        <v>0.41295550192161257</v>
      </c>
      <c r="V1021" s="17">
        <v>0.44765284233860897</v>
      </c>
      <c r="W1021" s="17">
        <v>1.8579296851780587</v>
      </c>
      <c r="X1021" s="17">
        <v>2.1442862361289308</v>
      </c>
      <c r="Y1021" s="17">
        <v>0</v>
      </c>
      <c r="Z1021" s="17">
        <v>39.106984527331505</v>
      </c>
      <c r="AA1021" s="17">
        <v>0.88142237129533463</v>
      </c>
      <c r="AB1021" s="17">
        <v>1.7923379579203833</v>
      </c>
      <c r="AC1021" s="17">
        <v>26.071060924256955</v>
      </c>
      <c r="AD1021" s="17">
        <v>0.51619437740201568</v>
      </c>
      <c r="AE1021" s="17">
        <v>5.1619437740201571E-2</v>
      </c>
      <c r="AF1021" s="17">
        <v>61.037360177252246</v>
      </c>
      <c r="AG1021" s="17">
        <v>26.717154935387747</v>
      </c>
      <c r="AH1021" s="17">
        <v>-1</v>
      </c>
      <c r="AI1021" s="17">
        <v>-1</v>
      </c>
      <c r="AJ1021" s="17">
        <v>-1</v>
      </c>
      <c r="AK1021" s="17">
        <v>-1</v>
      </c>
      <c r="AL1021" s="17">
        <v>-1</v>
      </c>
      <c r="AM1021" s="17">
        <v>-1</v>
      </c>
      <c r="AN1021" s="17">
        <v>-1</v>
      </c>
      <c r="AO1021" s="17">
        <v>-1</v>
      </c>
      <c r="AP1021" s="17">
        <v>-1</v>
      </c>
      <c r="AQ1021" s="17">
        <v>-1</v>
      </c>
      <c r="AR1021" s="17">
        <v>0.25809718870100784</v>
      </c>
      <c r="AS1021" s="17">
        <v>3.0971662644120941</v>
      </c>
      <c r="AT1021" s="17">
        <v>8.0263161437357216</v>
      </c>
      <c r="AU1021" s="17">
        <v>-1</v>
      </c>
      <c r="AV1021" s="17">
        <v>-1</v>
      </c>
      <c r="AW1021" s="17">
        <v>-1</v>
      </c>
      <c r="AX1021" s="17">
        <v>-1</v>
      </c>
      <c r="AY1021" s="17">
        <v>5.1619437740201571E-2</v>
      </c>
      <c r="AZ1021" s="17">
        <v>-8.0761107347452954E-2</v>
      </c>
      <c r="BA1021" s="17">
        <v>0.5935816201679659</v>
      </c>
      <c r="BB1021" s="17">
        <v>-4.2172754983352032E-2</v>
      </c>
      <c r="BC1021" s="17">
        <v>0.22165993447053145</v>
      </c>
      <c r="BD1021" s="17">
        <v>-1.0573972995216128</v>
      </c>
      <c r="BE1021" s="17">
        <v>8.1086793508036692</v>
      </c>
      <c r="BF1021" s="17">
        <v>-1</v>
      </c>
      <c r="BG1021" s="22">
        <v>538.04285561111931</v>
      </c>
    </row>
    <row r="1022" spans="1:59" x14ac:dyDescent="0.25">
      <c r="A1022">
        <v>2895</v>
      </c>
      <c r="B1022" t="s">
        <v>1003</v>
      </c>
      <c r="C1022" s="49">
        <v>0</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25">
      <c r="A1023">
        <v>2896</v>
      </c>
      <c r="B1023" t="s">
        <v>1004</v>
      </c>
      <c r="C1023" s="49">
        <v>0</v>
      </c>
      <c r="D1023" s="22">
        <v>1498.2864550781251</v>
      </c>
      <c r="E1023" s="17">
        <v>54.768570347969415</v>
      </c>
      <c r="F1023" s="17">
        <v>-13.60886906736236</v>
      </c>
      <c r="G1023" s="17">
        <v>0.24713611118008064</v>
      </c>
      <c r="H1023" s="17">
        <v>2.6986465470119967</v>
      </c>
      <c r="I1023" s="17">
        <v>42.829531549516503</v>
      </c>
      <c r="J1023" s="17">
        <v>3.8807050506598335</v>
      </c>
      <c r="K1023" s="17">
        <v>-1</v>
      </c>
      <c r="L1023" s="17">
        <v>-1</v>
      </c>
      <c r="M1023" s="17">
        <v>-1</v>
      </c>
      <c r="N1023" s="17">
        <v>0.16666666666666666</v>
      </c>
      <c r="O1023" s="17">
        <v>-1</v>
      </c>
      <c r="P1023" s="17">
        <v>-1</v>
      </c>
      <c r="Q1023" s="17">
        <v>2.2883594088745465</v>
      </c>
      <c r="R1023" s="17">
        <v>-1</v>
      </c>
      <c r="S1023" s="17">
        <v>5.7357816152325269E-3</v>
      </c>
      <c r="T1023" s="17">
        <v>6.412495918806764E-4</v>
      </c>
      <c r="U1023" s="17">
        <v>-4.1772171752439483E-2</v>
      </c>
      <c r="V1023" s="17">
        <v>-0.20816473518309139</v>
      </c>
      <c r="W1023" s="17">
        <v>0.1502774167891674</v>
      </c>
      <c r="X1023" s="17">
        <v>-0.39609133371546584</v>
      </c>
      <c r="Y1023" s="17">
        <v>0</v>
      </c>
      <c r="Z1023" s="17">
        <v>24.337677492658941</v>
      </c>
      <c r="AA1023" s="17">
        <v>5.968215653149106E-2</v>
      </c>
      <c r="AB1023" s="17">
        <v>0.48129411787662346</v>
      </c>
      <c r="AC1023" s="17">
        <v>10.997520134484187</v>
      </c>
      <c r="AD1023" s="17">
        <v>-5.2215214690549377E-2</v>
      </c>
      <c r="AE1023" s="17">
        <v>-5.2215214690549353E-3</v>
      </c>
      <c r="AF1023" s="17">
        <v>38.59421146448441</v>
      </c>
      <c r="AG1023" s="17">
        <v>-12.423844899355711</v>
      </c>
      <c r="AH1023" s="17">
        <v>-1</v>
      </c>
      <c r="AI1023" s="17">
        <v>-1</v>
      </c>
      <c r="AJ1023" s="17">
        <v>-1</v>
      </c>
      <c r="AK1023" s="17">
        <v>-1</v>
      </c>
      <c r="AL1023" s="17">
        <v>-1</v>
      </c>
      <c r="AM1023" s="17">
        <v>-1</v>
      </c>
      <c r="AN1023" s="17">
        <v>-1</v>
      </c>
      <c r="AO1023" s="17">
        <v>-1</v>
      </c>
      <c r="AP1023" s="17">
        <v>-1</v>
      </c>
      <c r="AQ1023" s="17">
        <v>-1</v>
      </c>
      <c r="AR1023" s="17">
        <v>-2.6107607345274689E-2</v>
      </c>
      <c r="AS1023" s="17">
        <v>-0.31329128814329632</v>
      </c>
      <c r="AT1023" s="17">
        <v>3.5927213254137147</v>
      </c>
      <c r="AU1023" s="17">
        <v>-1</v>
      </c>
      <c r="AV1023" s="17">
        <v>-1</v>
      </c>
      <c r="AW1023" s="17">
        <v>-1</v>
      </c>
      <c r="AX1023" s="17">
        <v>-1</v>
      </c>
      <c r="AY1023" s="17">
        <v>-5.2215214690549353E-3</v>
      </c>
      <c r="AZ1023" s="17">
        <v>0.41319958289208197</v>
      </c>
      <c r="BA1023" s="17">
        <v>9.9620929928430829E-2</v>
      </c>
      <c r="BB1023" s="17">
        <v>0.15108650632812015</v>
      </c>
      <c r="BC1023" s="17">
        <v>2.8400673159059371E-2</v>
      </c>
      <c r="BD1023" s="17">
        <v>5.6568169482766377</v>
      </c>
      <c r="BE1023" s="17">
        <v>1.3944651030054112</v>
      </c>
      <c r="BF1023" s="17">
        <v>-1</v>
      </c>
      <c r="BG1023" s="22">
        <v>158.24330652830554</v>
      </c>
    </row>
    <row r="1024" spans="1:59" x14ac:dyDescent="0.25">
      <c r="A1024">
        <v>2897</v>
      </c>
      <c r="B1024" t="s">
        <v>2954</v>
      </c>
      <c r="C1024" s="49">
        <v>0</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25">
      <c r="A1025">
        <v>2898</v>
      </c>
      <c r="B1025" t="s">
        <v>1005</v>
      </c>
      <c r="C1025" s="49">
        <v>0</v>
      </c>
      <c r="D1025" s="22">
        <v>1459.8572167968748</v>
      </c>
      <c r="E1025" s="17">
        <v>57.887193031633245</v>
      </c>
      <c r="F1025" s="17">
        <v>-8.3796068367000274</v>
      </c>
      <c r="G1025" s="17">
        <v>0.28518407086732905</v>
      </c>
      <c r="H1025" s="17">
        <v>2.9868644754692291</v>
      </c>
      <c r="I1025" s="17">
        <v>45.614370656829244</v>
      </c>
      <c r="J1025" s="17">
        <v>4.6310102581363148</v>
      </c>
      <c r="K1025" s="17">
        <v>-1</v>
      </c>
      <c r="L1025" s="17">
        <v>-1</v>
      </c>
      <c r="M1025" s="17">
        <v>-1</v>
      </c>
      <c r="N1025" s="17">
        <v>0.16666666666666666</v>
      </c>
      <c r="O1025" s="17">
        <v>-1</v>
      </c>
      <c r="P1025" s="17">
        <v>-1</v>
      </c>
      <c r="Q1025" s="17">
        <v>2.4682098142927216</v>
      </c>
      <c r="R1025" s="17">
        <v>-1</v>
      </c>
      <c r="S1025" s="17">
        <v>9.7132115403884084E-2</v>
      </c>
      <c r="T1025" s="17">
        <v>1.0247513273433491E-2</v>
      </c>
      <c r="U1025" s="17">
        <v>1.3689617472070939E-2</v>
      </c>
      <c r="V1025" s="17">
        <v>-0.12817660523191196</v>
      </c>
      <c r="W1025" s="17">
        <v>0.35855471254493304</v>
      </c>
      <c r="X1025" s="17">
        <v>-8.6248996232446418E-2</v>
      </c>
      <c r="Y1025" s="17">
        <v>0</v>
      </c>
      <c r="Z1025" s="17">
        <v>26.139046182474466</v>
      </c>
      <c r="AA1025" s="17">
        <v>0.15990737973003438</v>
      </c>
      <c r="AB1025" s="17">
        <v>0.64119825683764964</v>
      </c>
      <c r="AC1025" s="17">
        <v>12.835995315453015</v>
      </c>
      <c r="AD1025" s="17">
        <v>1.7112021840088684E-2</v>
      </c>
      <c r="AE1025" s="17">
        <v>1.7112021840088674E-3</v>
      </c>
      <c r="AF1025" s="17">
        <v>41.331535923725696</v>
      </c>
      <c r="AG1025" s="17">
        <v>-7.6499329328120025</v>
      </c>
      <c r="AH1025" s="17">
        <v>-1</v>
      </c>
      <c r="AI1025" s="17">
        <v>-1</v>
      </c>
      <c r="AJ1025" s="17">
        <v>-1</v>
      </c>
      <c r="AK1025" s="17">
        <v>-1</v>
      </c>
      <c r="AL1025" s="17">
        <v>-1</v>
      </c>
      <c r="AM1025" s="17">
        <v>-1</v>
      </c>
      <c r="AN1025" s="17">
        <v>-1</v>
      </c>
      <c r="AO1025" s="17">
        <v>-1</v>
      </c>
      <c r="AP1025" s="17">
        <v>-1</v>
      </c>
      <c r="AQ1025" s="17">
        <v>-1</v>
      </c>
      <c r="AR1025" s="17">
        <v>8.5560109200443421E-3</v>
      </c>
      <c r="AS1025" s="17">
        <v>0.10267213104053197</v>
      </c>
      <c r="AT1025" s="17">
        <v>4.1334737703526914</v>
      </c>
      <c r="AU1025" s="17">
        <v>-1</v>
      </c>
      <c r="AV1025" s="17">
        <v>-1</v>
      </c>
      <c r="AW1025" s="17">
        <v>-1</v>
      </c>
      <c r="AX1025" s="17">
        <v>-1</v>
      </c>
      <c r="AY1025" s="17">
        <v>1.7112021840088674E-3</v>
      </c>
      <c r="AZ1025" s="17">
        <v>0.35295265869257497</v>
      </c>
      <c r="BA1025" s="17">
        <v>0.15986785412793789</v>
      </c>
      <c r="BB1025" s="17">
        <v>0.12751524590770319</v>
      </c>
      <c r="BC1025" s="17">
        <v>5.1971933579476305E-2</v>
      </c>
      <c r="BD1025" s="17">
        <v>4.8379040978427437</v>
      </c>
      <c r="BE1025" s="17">
        <v>2.2133779534393057</v>
      </c>
      <c r="BF1025" s="17">
        <v>-1</v>
      </c>
      <c r="BG1025" s="22">
        <v>500.69512800060357</v>
      </c>
    </row>
    <row r="1026" spans="1:59" x14ac:dyDescent="0.25">
      <c r="A1026">
        <v>2900</v>
      </c>
      <c r="B1026" t="s">
        <v>1006</v>
      </c>
      <c r="C1026" s="49">
        <v>0</v>
      </c>
      <c r="D1026" s="22">
        <v>1467.569091796875</v>
      </c>
      <c r="E1026" s="17">
        <v>-5.2625542357302209</v>
      </c>
      <c r="F1026" s="17">
        <v>-114.26820631072748</v>
      </c>
      <c r="G1026" s="17">
        <v>-0.48525829488427358</v>
      </c>
      <c r="H1026" s="17">
        <v>-2.8493302765725534</v>
      </c>
      <c r="I1026" s="17">
        <v>-10.776512000531334</v>
      </c>
      <c r="J1026" s="17">
        <v>-10.562101904397426</v>
      </c>
      <c r="K1026" s="17">
        <v>-1</v>
      </c>
      <c r="L1026" s="17">
        <v>-1</v>
      </c>
      <c r="M1026" s="17">
        <v>-1</v>
      </c>
      <c r="N1026" s="17">
        <v>0.16666666666666666</v>
      </c>
      <c r="O1026" s="17">
        <v>-1</v>
      </c>
      <c r="P1026" s="17">
        <v>-1</v>
      </c>
      <c r="Q1026" s="17">
        <v>-1.1736246748823418</v>
      </c>
      <c r="R1026" s="17">
        <v>-1</v>
      </c>
      <c r="S1026" s="17">
        <v>-1.7535744192950391</v>
      </c>
      <c r="T1026" s="17">
        <v>-0.18427205039530339</v>
      </c>
      <c r="U1026" s="17">
        <v>-1.109369606995867</v>
      </c>
      <c r="V1026" s="17">
        <v>-1.7478756529127006</v>
      </c>
      <c r="W1026" s="17">
        <v>-3.8589027751478326</v>
      </c>
      <c r="X1026" s="17">
        <v>-6.3603216524970705</v>
      </c>
      <c r="Y1026" s="17">
        <v>0</v>
      </c>
      <c r="Z1026" s="17">
        <v>-10.337305411155665</v>
      </c>
      <c r="AA1026" s="17">
        <v>-1.8695774784277412</v>
      </c>
      <c r="AB1026" s="17">
        <v>-2.5967394440870835</v>
      </c>
      <c r="AC1026" s="17">
        <v>-24.391734619194281</v>
      </c>
      <c r="AD1026" s="17">
        <v>-1.3867120087448335</v>
      </c>
      <c r="AE1026" s="17">
        <v>-0.13867120087448337</v>
      </c>
      <c r="AF1026" s="17">
        <v>-14.097211098269995</v>
      </c>
      <c r="AG1026" s="17">
        <v>-104.31803444540093</v>
      </c>
      <c r="AH1026" s="17">
        <v>-1</v>
      </c>
      <c r="AI1026" s="17">
        <v>-1</v>
      </c>
      <c r="AJ1026" s="17">
        <v>-1</v>
      </c>
      <c r="AK1026" s="17">
        <v>-1</v>
      </c>
      <c r="AL1026" s="17">
        <v>-1</v>
      </c>
      <c r="AM1026" s="17">
        <v>-1</v>
      </c>
      <c r="AN1026" s="17">
        <v>-1</v>
      </c>
      <c r="AO1026" s="17">
        <v>-1</v>
      </c>
      <c r="AP1026" s="17">
        <v>-1</v>
      </c>
      <c r="AQ1026" s="17">
        <v>-1</v>
      </c>
      <c r="AR1026" s="17">
        <v>-0.69335600437241673</v>
      </c>
      <c r="AS1026" s="17">
        <v>-8.3202720524690008</v>
      </c>
      <c r="AT1026" s="17">
        <v>-6.8163536682097039</v>
      </c>
      <c r="AU1026" s="17">
        <v>-1</v>
      </c>
      <c r="AV1026" s="17">
        <v>-1</v>
      </c>
      <c r="AW1026" s="17">
        <v>-1</v>
      </c>
      <c r="AX1026" s="17">
        <v>-1</v>
      </c>
      <c r="AY1026" s="17">
        <v>-0.13867120087448337</v>
      </c>
      <c r="AZ1026" s="17">
        <v>1.5729072420938504</v>
      </c>
      <c r="BA1026" s="17">
        <v>-1.0600867292733382</v>
      </c>
      <c r="BB1026" s="17">
        <v>0.60481541630657698</v>
      </c>
      <c r="BC1026" s="17">
        <v>-0.42532823681939724</v>
      </c>
      <c r="BD1026" s="17">
        <v>21.420269066131148</v>
      </c>
      <c r="BE1026" s="17">
        <v>-14.368987014849118</v>
      </c>
      <c r="BF1026" s="17">
        <v>-1</v>
      </c>
      <c r="BG1026" s="22">
        <v>-1.7726406138483526</v>
      </c>
    </row>
    <row r="1027" spans="1:59" x14ac:dyDescent="0.25">
      <c r="A1027">
        <v>2903</v>
      </c>
      <c r="B1027" t="s">
        <v>1007</v>
      </c>
      <c r="C1027" s="49">
        <v>0</v>
      </c>
      <c r="D1027" s="22">
        <v>1506.1029101562499</v>
      </c>
      <c r="E1027" s="17">
        <v>60.872067707340356</v>
      </c>
      <c r="F1027" s="17">
        <v>-3.3746113665207877</v>
      </c>
      <c r="G1027" s="17">
        <v>0.32160027213710568</v>
      </c>
      <c r="H1027" s="17">
        <v>3.2627216351837429</v>
      </c>
      <c r="I1027" s="17">
        <v>48.279776693564351</v>
      </c>
      <c r="J1027" s="17">
        <v>5.349137213532094</v>
      </c>
      <c r="K1027" s="17">
        <v>-1</v>
      </c>
      <c r="L1027" s="17">
        <v>-1</v>
      </c>
      <c r="M1027" s="17">
        <v>-1</v>
      </c>
      <c r="N1027" s="17">
        <v>0.16666666666666666</v>
      </c>
      <c r="O1027" s="17">
        <v>-1</v>
      </c>
      <c r="P1027" s="17">
        <v>-1</v>
      </c>
      <c r="Q1027" s="17">
        <v>2.6403469963123456</v>
      </c>
      <c r="R1027" s="17">
        <v>-1</v>
      </c>
      <c r="S1027" s="17">
        <v>0.18460874526592336</v>
      </c>
      <c r="T1027" s="17">
        <v>1.9441794242859939E-2</v>
      </c>
      <c r="U1027" s="17">
        <v>6.6772823399105077E-2</v>
      </c>
      <c r="V1027" s="17">
        <v>-5.1618916897537767E-2</v>
      </c>
      <c r="W1027" s="17">
        <v>0.55789964416576632</v>
      </c>
      <c r="X1027" s="17">
        <v>0.21030516899553109</v>
      </c>
      <c r="Y1027" s="17">
        <v>0</v>
      </c>
      <c r="Z1027" s="17">
        <v>27.863159783009561</v>
      </c>
      <c r="AA1027" s="17">
        <v>0.25583425544972399</v>
      </c>
      <c r="AB1027" s="17">
        <v>0.79424460560747989</v>
      </c>
      <c r="AC1027" s="17">
        <v>14.595624025375351</v>
      </c>
      <c r="AD1027" s="17">
        <v>8.3466029248881357E-2</v>
      </c>
      <c r="AE1027" s="17">
        <v>8.3466029248881347E-3</v>
      </c>
      <c r="AF1027" s="17">
        <v>43.951465067569423</v>
      </c>
      <c r="AG1027" s="17">
        <v>-3.0807591729871078</v>
      </c>
      <c r="AH1027" s="17">
        <v>-1</v>
      </c>
      <c r="AI1027" s="17">
        <v>-1</v>
      </c>
      <c r="AJ1027" s="17">
        <v>-1</v>
      </c>
      <c r="AK1027" s="17">
        <v>-1</v>
      </c>
      <c r="AL1027" s="17">
        <v>-1</v>
      </c>
      <c r="AM1027" s="17">
        <v>-1</v>
      </c>
      <c r="AN1027" s="17">
        <v>-1</v>
      </c>
      <c r="AO1027" s="17">
        <v>-1</v>
      </c>
      <c r="AP1027" s="17">
        <v>-1</v>
      </c>
      <c r="AQ1027" s="17">
        <v>-1</v>
      </c>
      <c r="AR1027" s="17">
        <v>4.1733014624440679E-2</v>
      </c>
      <c r="AS1027" s="17">
        <v>0.50079617549328792</v>
      </c>
      <c r="AT1027" s="17">
        <v>4.6510350281412745</v>
      </c>
      <c r="AU1027" s="17">
        <v>-1</v>
      </c>
      <c r="AV1027" s="17">
        <v>-1</v>
      </c>
      <c r="AW1027" s="17">
        <v>-1</v>
      </c>
      <c r="AX1027" s="17">
        <v>-1</v>
      </c>
      <c r="AY1027" s="17">
        <v>8.3466029248881347E-3</v>
      </c>
      <c r="AZ1027" s="17">
        <v>0.29528953731711999</v>
      </c>
      <c r="BA1027" s="17">
        <v>0.2175309755033929</v>
      </c>
      <c r="BB1027" s="17">
        <v>0.10495488338871369</v>
      </c>
      <c r="BC1027" s="17">
        <v>7.4532296098465817E-2</v>
      </c>
      <c r="BD1027" s="17">
        <v>4.0541118674855996</v>
      </c>
      <c r="BE1027" s="17">
        <v>2.9971701837964515</v>
      </c>
      <c r="BF1027" s="17">
        <v>-1</v>
      </c>
      <c r="BG1027" s="22">
        <v>1046.8364177238991</v>
      </c>
    </row>
    <row r="1028" spans="1:59" x14ac:dyDescent="0.25">
      <c r="A1028">
        <v>2905</v>
      </c>
      <c r="B1028" t="s">
        <v>1008</v>
      </c>
      <c r="C1028" s="49">
        <v>0</v>
      </c>
      <c r="D1028" s="22">
        <v>1438.5432910156248</v>
      </c>
      <c r="E1028" s="17">
        <v>94.735831875488671</v>
      </c>
      <c r="F1028" s="17">
        <v>53.407667515807468</v>
      </c>
      <c r="G1028" s="17">
        <v>0.73474647949249439</v>
      </c>
      <c r="H1028" s="17">
        <v>6.3923544726007835</v>
      </c>
      <c r="I1028" s="17">
        <v>78.519130518017278</v>
      </c>
      <c r="J1028" s="17">
        <v>13.496374368322197</v>
      </c>
      <c r="K1028" s="17">
        <v>-1</v>
      </c>
      <c r="L1028" s="17">
        <v>-1</v>
      </c>
      <c r="M1028" s="17">
        <v>-1</v>
      </c>
      <c r="N1028" s="17">
        <v>0.16666666666666666</v>
      </c>
      <c r="O1028" s="17">
        <v>-1</v>
      </c>
      <c r="P1028" s="17">
        <v>-1</v>
      </c>
      <c r="Q1028" s="17">
        <v>4.5932641435293338</v>
      </c>
      <c r="R1028" s="17">
        <v>-1</v>
      </c>
      <c r="S1028" s="17">
        <v>1.1770416899324319</v>
      </c>
      <c r="T1028" s="17">
        <v>0.12375202374038224</v>
      </c>
      <c r="U1028" s="17">
        <v>0.66900821419536649</v>
      </c>
      <c r="V1028" s="17">
        <v>0.81693731566846794</v>
      </c>
      <c r="W1028" s="17">
        <v>2.8194920009451514</v>
      </c>
      <c r="X1028" s="17">
        <v>3.5747480369304405</v>
      </c>
      <c r="Y1028" s="17">
        <v>0</v>
      </c>
      <c r="Z1028" s="17">
        <v>47.423437084697689</v>
      </c>
      <c r="AA1028" s="17">
        <v>1.3441362612916576</v>
      </c>
      <c r="AB1028" s="17">
        <v>2.5305739408784582</v>
      </c>
      <c r="AC1028" s="17">
        <v>34.558824538039019</v>
      </c>
      <c r="AD1028" s="17">
        <v>0.83626026774420814</v>
      </c>
      <c r="AE1028" s="17">
        <v>8.3626026774420811E-2</v>
      </c>
      <c r="AF1028" s="17">
        <v>73.674878042475882</v>
      </c>
      <c r="AG1028" s="17">
        <v>48.757069699793497</v>
      </c>
      <c r="AH1028" s="17">
        <v>-1</v>
      </c>
      <c r="AI1028" s="17">
        <v>-1</v>
      </c>
      <c r="AJ1028" s="17">
        <v>-1</v>
      </c>
      <c r="AK1028" s="17">
        <v>-1</v>
      </c>
      <c r="AL1028" s="17">
        <v>-1</v>
      </c>
      <c r="AM1028" s="17">
        <v>-1</v>
      </c>
      <c r="AN1028" s="17">
        <v>-1</v>
      </c>
      <c r="AO1028" s="17">
        <v>-1</v>
      </c>
      <c r="AP1028" s="17">
        <v>-1</v>
      </c>
      <c r="AQ1028" s="17">
        <v>-1</v>
      </c>
      <c r="AR1028" s="17">
        <v>0.41813013387210407</v>
      </c>
      <c r="AS1028" s="17">
        <v>5.0175616064652493</v>
      </c>
      <c r="AT1028" s="17">
        <v>10.522830088404824</v>
      </c>
      <c r="AU1028" s="17">
        <v>-1</v>
      </c>
      <c r="AV1028" s="17">
        <v>-1</v>
      </c>
      <c r="AW1028" s="17">
        <v>-1</v>
      </c>
      <c r="AX1028" s="17">
        <v>-1</v>
      </c>
      <c r="AY1028" s="17">
        <v>8.3626026774420811E-2</v>
      </c>
      <c r="AZ1028" s="17">
        <v>-0.35890554810807646</v>
      </c>
      <c r="BA1028" s="17">
        <v>0.87172606092858951</v>
      </c>
      <c r="BB1028" s="17">
        <v>-0.15099515769969757</v>
      </c>
      <c r="BC1028" s="17">
        <v>0.33048233718687692</v>
      </c>
      <c r="BD1028" s="17">
        <v>-4.8381057728927299</v>
      </c>
      <c r="BE1028" s="17">
        <v>11.889387824174792</v>
      </c>
      <c r="BF1028" s="17">
        <v>-1</v>
      </c>
      <c r="BG1028" s="22">
        <v>1469.4353690462128</v>
      </c>
    </row>
    <row r="1029" spans="1:59" x14ac:dyDescent="0.25">
      <c r="A1029">
        <v>2906</v>
      </c>
      <c r="B1029" t="s">
        <v>1009</v>
      </c>
      <c r="C1029" s="49">
        <v>0</v>
      </c>
      <c r="D1029" s="22">
        <v>1519.9833300781252</v>
      </c>
      <c r="E1029" s="17">
        <v>50.000364983606744</v>
      </c>
      <c r="F1029" s="17">
        <v>-21.604128112489938</v>
      </c>
      <c r="G1029" s="17">
        <v>0.18896283923085727</v>
      </c>
      <c r="H1029" s="17">
        <v>2.2579769271268693</v>
      </c>
      <c r="I1029" s="17">
        <v>38.571663215545591</v>
      </c>
      <c r="J1029" s="17">
        <v>2.7335289802941958</v>
      </c>
      <c r="K1029" s="17">
        <v>-1</v>
      </c>
      <c r="L1029" s="17">
        <v>-1</v>
      </c>
      <c r="M1029" s="17">
        <v>-1</v>
      </c>
      <c r="N1029" s="17">
        <v>0.16666666666666666</v>
      </c>
      <c r="O1029" s="17">
        <v>-1</v>
      </c>
      <c r="P1029" s="17">
        <v>-1</v>
      </c>
      <c r="Q1029" s="17">
        <v>2.0133778689819875</v>
      </c>
      <c r="R1029" s="17">
        <v>-1</v>
      </c>
      <c r="S1029" s="17">
        <v>-0.13400426816281455</v>
      </c>
      <c r="T1029" s="17">
        <v>-1.4046207873813814E-2</v>
      </c>
      <c r="U1029" s="17">
        <v>-0.12657024696773844</v>
      </c>
      <c r="V1029" s="17">
        <v>-0.33046225848285637</v>
      </c>
      <c r="W1029" s="17">
        <v>-0.16816730052138162</v>
      </c>
      <c r="X1029" s="17">
        <v>-0.86982350511028517</v>
      </c>
      <c r="Y1029" s="17">
        <v>0</v>
      </c>
      <c r="Z1029" s="17">
        <v>21.583482220827449</v>
      </c>
      <c r="AA1029" s="17">
        <v>-9.3556787507195704E-2</v>
      </c>
      <c r="AB1029" s="17">
        <v>0.2368093402946142</v>
      </c>
      <c r="AC1029" s="17">
        <v>8.1865910451579786</v>
      </c>
      <c r="AD1029" s="17">
        <v>-0.15821280870967305</v>
      </c>
      <c r="AE1029" s="17">
        <v>-1.5821280870967305E-2</v>
      </c>
      <c r="AF1029" s="17">
        <v>34.408990456849871</v>
      </c>
      <c r="AG1029" s="17">
        <v>-19.722898025310151</v>
      </c>
      <c r="AH1029" s="17">
        <v>-1</v>
      </c>
      <c r="AI1029" s="17">
        <v>-1</v>
      </c>
      <c r="AJ1029" s="17">
        <v>-1</v>
      </c>
      <c r="AK1029" s="17">
        <v>-1</v>
      </c>
      <c r="AL1029" s="17">
        <v>-1</v>
      </c>
      <c r="AM1029" s="17">
        <v>-1</v>
      </c>
      <c r="AN1029" s="17">
        <v>-1</v>
      </c>
      <c r="AO1029" s="17">
        <v>-1</v>
      </c>
      <c r="AP1029" s="17">
        <v>-1</v>
      </c>
      <c r="AQ1029" s="17">
        <v>-1</v>
      </c>
      <c r="AR1029" s="17">
        <v>-7.9106404354836526E-2</v>
      </c>
      <c r="AS1029" s="17">
        <v>-0.94927685225803837</v>
      </c>
      <c r="AT1029" s="17">
        <v>2.7659400920645503</v>
      </c>
      <c r="AU1029" s="17">
        <v>-1</v>
      </c>
      <c r="AV1029" s="17">
        <v>-1</v>
      </c>
      <c r="AW1029" s="17">
        <v>-1</v>
      </c>
      <c r="AX1029" s="17">
        <v>-1</v>
      </c>
      <c r="AY1029" s="17">
        <v>-1.5821280870967305E-2</v>
      </c>
      <c r="AZ1029" s="17">
        <v>0.50531387060608979</v>
      </c>
      <c r="BA1029" s="17">
        <v>7.5066422144230704E-3</v>
      </c>
      <c r="BB1029" s="17">
        <v>0.1871256882946222</v>
      </c>
      <c r="BC1029" s="17">
        <v>-7.6385088074426705E-3</v>
      </c>
      <c r="BD1029" s="17">
        <v>6.9088903930182894</v>
      </c>
      <c r="BE1029" s="17">
        <v>0.1423916582637581</v>
      </c>
      <c r="BF1029" s="17">
        <v>-1</v>
      </c>
      <c r="BG1029" s="22">
        <v>118.79833714465235</v>
      </c>
    </row>
    <row r="1030" spans="1:59" x14ac:dyDescent="0.25">
      <c r="A1030">
        <v>2907</v>
      </c>
      <c r="B1030" t="s">
        <v>1010</v>
      </c>
      <c r="C1030" s="49">
        <v>0</v>
      </c>
      <c r="D1030" s="22">
        <v>1570.1068066406251</v>
      </c>
      <c r="E1030" s="17">
        <v>122.17726340473536</v>
      </c>
      <c r="F1030" s="17">
        <v>99.421070228126325</v>
      </c>
      <c r="G1030" s="17">
        <v>1.0695386574800363</v>
      </c>
      <c r="H1030" s="17">
        <v>8.928445994890577</v>
      </c>
      <c r="I1030" s="17">
        <v>103.02352859207708</v>
      </c>
      <c r="J1030" s="17">
        <v>20.098471212180897</v>
      </c>
      <c r="K1030" s="17">
        <v>-1</v>
      </c>
      <c r="L1030" s="17">
        <v>-1</v>
      </c>
      <c r="M1030" s="17">
        <v>-1</v>
      </c>
      <c r="N1030" s="17">
        <v>0.16666666666666666</v>
      </c>
      <c r="O1030" s="17">
        <v>-1</v>
      </c>
      <c r="P1030" s="17">
        <v>-1</v>
      </c>
      <c r="Q1030" s="17">
        <v>6.1758065304755965</v>
      </c>
      <c r="R1030" s="17">
        <v>-1</v>
      </c>
      <c r="S1030" s="17">
        <v>1.9812576820828351</v>
      </c>
      <c r="T1030" s="17">
        <v>0.20827960331904627</v>
      </c>
      <c r="U1030" s="17">
        <v>1.1570284224322587</v>
      </c>
      <c r="V1030" s="17">
        <v>1.520770069372759</v>
      </c>
      <c r="W1030" s="17">
        <v>4.6521687080432654</v>
      </c>
      <c r="X1030" s="17">
        <v>6.3011173837066536</v>
      </c>
      <c r="Y1030" s="17">
        <v>0</v>
      </c>
      <c r="Z1030" s="17">
        <v>63.27406749902778</v>
      </c>
      <c r="AA1030" s="17">
        <v>2.2260395496609813</v>
      </c>
      <c r="AB1030" s="17">
        <v>3.9376048406175164</v>
      </c>
      <c r="AC1030" s="17">
        <v>50.735962946301143</v>
      </c>
      <c r="AD1030" s="17">
        <v>1.4462855280403231</v>
      </c>
      <c r="AE1030" s="17">
        <v>0.14462855280403233</v>
      </c>
      <c r="AF1030" s="17">
        <v>97.761184512020947</v>
      </c>
      <c r="AG1030" s="17">
        <v>90.763747533180975</v>
      </c>
      <c r="AH1030" s="17">
        <v>-1</v>
      </c>
      <c r="AI1030" s="17">
        <v>-1</v>
      </c>
      <c r="AJ1030" s="17">
        <v>-1</v>
      </c>
      <c r="AK1030" s="17">
        <v>-1</v>
      </c>
      <c r="AL1030" s="17">
        <v>-1</v>
      </c>
      <c r="AM1030" s="17">
        <v>-1</v>
      </c>
      <c r="AN1030" s="17">
        <v>-1</v>
      </c>
      <c r="AO1030" s="17">
        <v>-1</v>
      </c>
      <c r="AP1030" s="17">
        <v>-1</v>
      </c>
      <c r="AQ1030" s="17">
        <v>-1</v>
      </c>
      <c r="AR1030" s="17">
        <v>0.72314276402016153</v>
      </c>
      <c r="AS1030" s="17">
        <v>8.6777131682419384</v>
      </c>
      <c r="AT1030" s="17">
        <v>15.281027118714521</v>
      </c>
      <c r="AU1030" s="17">
        <v>-1</v>
      </c>
      <c r="AV1030" s="17">
        <v>-1</v>
      </c>
      <c r="AW1030" s="17">
        <v>-1</v>
      </c>
      <c r="AX1030" s="17">
        <v>-1</v>
      </c>
      <c r="AY1030" s="17">
        <v>0.14462855280403233</v>
      </c>
      <c r="AZ1030" s="17">
        <v>-0.88903118784279389</v>
      </c>
      <c r="BA1030" s="17">
        <v>1.4018517006633071</v>
      </c>
      <c r="BB1030" s="17">
        <v>-0.35840374620037663</v>
      </c>
      <c r="BC1030" s="17">
        <v>0.53789092568755592</v>
      </c>
      <c r="BD1030" s="17">
        <v>-12.043896018476776</v>
      </c>
      <c r="BE1030" s="17">
        <v>19.095178069758845</v>
      </c>
      <c r="BF1030" s="17">
        <v>-1</v>
      </c>
      <c r="BG1030" s="22">
        <v>3562.2800488876037</v>
      </c>
    </row>
    <row r="1031" spans="1:59" x14ac:dyDescent="0.25">
      <c r="A1031">
        <v>2910</v>
      </c>
      <c r="B1031" t="s">
        <v>1011</v>
      </c>
      <c r="C1031" s="49">
        <v>0</v>
      </c>
      <c r="D1031" s="22">
        <v>1582.2048925781251</v>
      </c>
      <c r="E1031" s="17">
        <v>120.46938664516817</v>
      </c>
      <c r="F1031" s="17">
        <v>96.557326730006707</v>
      </c>
      <c r="G1031" s="17">
        <v>1.048702143194679</v>
      </c>
      <c r="H1031" s="17">
        <v>8.7706068615189139</v>
      </c>
      <c r="I1031" s="17">
        <v>101.49844445303478</v>
      </c>
      <c r="J1031" s="17">
        <v>19.687575455812617</v>
      </c>
      <c r="K1031" s="17">
        <v>-1</v>
      </c>
      <c r="L1031" s="17">
        <v>-1</v>
      </c>
      <c r="M1031" s="17">
        <v>-1</v>
      </c>
      <c r="N1031" s="17">
        <v>0.16666666666666666</v>
      </c>
      <c r="O1031" s="17">
        <v>-1</v>
      </c>
      <c r="P1031" s="17">
        <v>-1</v>
      </c>
      <c r="Q1031" s="17">
        <v>6.0773135870293</v>
      </c>
      <c r="R1031" s="17">
        <v>-1</v>
      </c>
      <c r="S1031" s="17">
        <v>1.9312055628556704</v>
      </c>
      <c r="T1031" s="17">
        <v>0.20301884684025226</v>
      </c>
      <c r="U1031" s="17">
        <v>1.1266554307405308</v>
      </c>
      <c r="V1031" s="17">
        <v>1.4769655177992524</v>
      </c>
      <c r="W1031" s="17">
        <v>4.5381081149391083</v>
      </c>
      <c r="X1031" s="17">
        <v>6.1314358989636712</v>
      </c>
      <c r="Y1031" s="17">
        <v>0</v>
      </c>
      <c r="Z1031" s="17">
        <v>62.287569280803581</v>
      </c>
      <c r="AA1031" s="17">
        <v>2.171152393763645</v>
      </c>
      <c r="AB1031" s="17">
        <v>3.8500352336494497</v>
      </c>
      <c r="AC1031" s="17">
        <v>49.729143797878564</v>
      </c>
      <c r="AD1031" s="17">
        <v>1.4083192884256632</v>
      </c>
      <c r="AE1031" s="17">
        <v>0.14083192884256635</v>
      </c>
      <c r="AF1031" s="17">
        <v>96.262121206985043</v>
      </c>
      <c r="AG1031" s="17">
        <v>88.149371211675785</v>
      </c>
      <c r="AH1031" s="17">
        <v>-1</v>
      </c>
      <c r="AI1031" s="17">
        <v>-1</v>
      </c>
      <c r="AJ1031" s="17">
        <v>-1</v>
      </c>
      <c r="AK1031" s="17">
        <v>-1</v>
      </c>
      <c r="AL1031" s="17">
        <v>-1</v>
      </c>
      <c r="AM1031" s="17">
        <v>-1</v>
      </c>
      <c r="AN1031" s="17">
        <v>-1</v>
      </c>
      <c r="AO1031" s="17">
        <v>-1</v>
      </c>
      <c r="AP1031" s="17">
        <v>-1</v>
      </c>
      <c r="AQ1031" s="17">
        <v>-1</v>
      </c>
      <c r="AR1031" s="17">
        <v>0.70415964421283161</v>
      </c>
      <c r="AS1031" s="17">
        <v>8.4499157305539789</v>
      </c>
      <c r="AT1031" s="17">
        <v>14.984890449720174</v>
      </c>
      <c r="AU1031" s="17">
        <v>-1</v>
      </c>
      <c r="AV1031" s="17">
        <v>-1</v>
      </c>
      <c r="AW1031" s="17">
        <v>-1</v>
      </c>
      <c r="AX1031" s="17">
        <v>-1</v>
      </c>
      <c r="AY1031" s="17">
        <v>0.14083192884256635</v>
      </c>
      <c r="AZ1031" s="17">
        <v>-0.85603767368196548</v>
      </c>
      <c r="BA1031" s="17">
        <v>1.3688581865024785</v>
      </c>
      <c r="BB1031" s="17">
        <v>-0.34549522473139233</v>
      </c>
      <c r="BC1031" s="17">
        <v>0.52498240421857156</v>
      </c>
      <c r="BD1031" s="17">
        <v>-11.595428099387616</v>
      </c>
      <c r="BE1031" s="17">
        <v>18.646710150669684</v>
      </c>
      <c r="BF1031" s="17">
        <v>-1</v>
      </c>
      <c r="BG1031" s="22">
        <v>3134.1065745909109</v>
      </c>
    </row>
    <row r="1032" spans="1:59" x14ac:dyDescent="0.25">
      <c r="A1032">
        <v>2912</v>
      </c>
      <c r="B1032" t="s">
        <v>435</v>
      </c>
      <c r="C1032" s="49">
        <v>0</v>
      </c>
      <c r="D1032" s="22">
        <v>1522.9369042968749</v>
      </c>
      <c r="E1032" s="17">
        <v>47.09296435727439</v>
      </c>
      <c r="F1032" s="17">
        <v>-26.479216196830524</v>
      </c>
      <c r="G1032" s="17">
        <v>0.15349184031687044</v>
      </c>
      <c r="H1032" s="17">
        <v>1.9892797903727968</v>
      </c>
      <c r="I1032" s="17">
        <v>35.975439245506422</v>
      </c>
      <c r="J1032" s="17">
        <v>2.0340414015035653</v>
      </c>
      <c r="K1032" s="17">
        <v>-1</v>
      </c>
      <c r="L1032" s="17">
        <v>-1</v>
      </c>
      <c r="M1032" s="17">
        <v>-1</v>
      </c>
      <c r="N1032" s="17">
        <v>0.16666666666666666</v>
      </c>
      <c r="O1032" s="17">
        <v>-1</v>
      </c>
      <c r="P1032" s="17">
        <v>-1</v>
      </c>
      <c r="Q1032" s="17">
        <v>1.8457086013600963</v>
      </c>
      <c r="R1032" s="17">
        <v>-1</v>
      </c>
      <c r="S1032" s="17">
        <v>-0.21921039441000326</v>
      </c>
      <c r="T1032" s="17">
        <v>-2.3001846268532512E-2</v>
      </c>
      <c r="U1032" s="17">
        <v>-0.17827564934729628</v>
      </c>
      <c r="V1032" s="17">
        <v>-0.40503285028205371</v>
      </c>
      <c r="W1032" s="17">
        <v>-0.36233812577162106</v>
      </c>
      <c r="X1032" s="17">
        <v>-1.1586804453170079</v>
      </c>
      <c r="Y1032" s="17">
        <v>0</v>
      </c>
      <c r="Z1032" s="17">
        <v>19.904118928673022</v>
      </c>
      <c r="AA1032" s="17">
        <v>-0.18699382887425448</v>
      </c>
      <c r="AB1032" s="17">
        <v>8.7735392938391388E-2</v>
      </c>
      <c r="AC1032" s="17">
        <v>6.4726344576410728</v>
      </c>
      <c r="AD1032" s="17">
        <v>-0.22284456168412034</v>
      </c>
      <c r="AE1032" s="17">
        <v>-2.2284456168412035E-2</v>
      </c>
      <c r="AF1032" s="17">
        <v>31.85706300215594</v>
      </c>
      <c r="AG1032" s="17">
        <v>-24.173476389371348</v>
      </c>
      <c r="AH1032" s="17">
        <v>-1</v>
      </c>
      <c r="AI1032" s="17">
        <v>-1</v>
      </c>
      <c r="AJ1032" s="17">
        <v>-1</v>
      </c>
      <c r="AK1032" s="17">
        <v>-1</v>
      </c>
      <c r="AL1032" s="17">
        <v>-1</v>
      </c>
      <c r="AM1032" s="17">
        <v>-1</v>
      </c>
      <c r="AN1032" s="17">
        <v>-1</v>
      </c>
      <c r="AO1032" s="17">
        <v>-1</v>
      </c>
      <c r="AP1032" s="17">
        <v>-1</v>
      </c>
      <c r="AQ1032" s="17">
        <v>-1</v>
      </c>
      <c r="AR1032" s="17">
        <v>-0.11142228084206017</v>
      </c>
      <c r="AS1032" s="17">
        <v>-1.3370673701047218</v>
      </c>
      <c r="AT1032" s="17">
        <v>2.2618124188638613</v>
      </c>
      <c r="AU1032" s="17">
        <v>-1</v>
      </c>
      <c r="AV1032" s="17">
        <v>-1</v>
      </c>
      <c r="AW1032" s="17">
        <v>-1</v>
      </c>
      <c r="AX1032" s="17">
        <v>-1</v>
      </c>
      <c r="AY1032" s="17">
        <v>-2.2284456168412035E-2</v>
      </c>
      <c r="AZ1032" s="17">
        <v>0.56148031423192157</v>
      </c>
      <c r="BA1032" s="17">
        <v>-4.8659801411408743E-2</v>
      </c>
      <c r="BB1032" s="17">
        <v>0.20910048430593428</v>
      </c>
      <c r="BC1032" s="17">
        <v>-2.9613304818754752E-2</v>
      </c>
      <c r="BD1032" s="17">
        <v>7.6723388687620666</v>
      </c>
      <c r="BE1032" s="17">
        <v>-0.62105681748001995</v>
      </c>
      <c r="BF1032" s="17">
        <v>-1</v>
      </c>
      <c r="BG1032" s="22">
        <v>405.14621279551022</v>
      </c>
    </row>
    <row r="1033" spans="1:59" x14ac:dyDescent="0.25">
      <c r="A1033">
        <v>2914</v>
      </c>
      <c r="B1033" t="s">
        <v>1013</v>
      </c>
      <c r="C1033" s="49">
        <v>0</v>
      </c>
      <c r="D1033" s="22">
        <v>1508.4728417968749</v>
      </c>
      <c r="E1033" s="17">
        <v>57.405538942160675</v>
      </c>
      <c r="F1033" s="17">
        <v>-9.1872375743062733</v>
      </c>
      <c r="G1033" s="17">
        <v>0.27930777314287297</v>
      </c>
      <c r="H1033" s="17">
        <v>2.9423508045375315</v>
      </c>
      <c r="I1033" s="17">
        <v>45.184267601532881</v>
      </c>
      <c r="J1033" s="17">
        <v>4.515129753121502</v>
      </c>
      <c r="K1033" s="17">
        <v>-1</v>
      </c>
      <c r="L1033" s="17">
        <v>-1</v>
      </c>
      <c r="M1033" s="17">
        <v>-1</v>
      </c>
      <c r="N1033" s="17">
        <v>0.16666666666666666</v>
      </c>
      <c r="O1033" s="17">
        <v>-1</v>
      </c>
      <c r="P1033" s="17">
        <v>-1</v>
      </c>
      <c r="Q1033" s="17">
        <v>2.4404329101751658</v>
      </c>
      <c r="R1033" s="17">
        <v>-1</v>
      </c>
      <c r="S1033" s="17">
        <v>8.3016455255992411E-2</v>
      </c>
      <c r="T1033" s="17">
        <v>8.7638787795882786E-3</v>
      </c>
      <c r="U1033" s="17">
        <v>5.1238497280654688E-3</v>
      </c>
      <c r="V1033" s="17">
        <v>-0.14053033115780286</v>
      </c>
      <c r="W1033" s="17">
        <v>0.32638743185062408</v>
      </c>
      <c r="X1033" s="17">
        <v>-0.13410243798485205</v>
      </c>
      <c r="Y1033" s="17">
        <v>0</v>
      </c>
      <c r="Z1033" s="17">
        <v>25.860834714109789</v>
      </c>
      <c r="AA1033" s="17">
        <v>0.14442814626112155</v>
      </c>
      <c r="AB1033" s="17">
        <v>0.61650194366786093</v>
      </c>
      <c r="AC1033" s="17">
        <v>12.552052953991335</v>
      </c>
      <c r="AD1033" s="17">
        <v>6.4048121600818464E-3</v>
      </c>
      <c r="AE1033" s="17">
        <v>6.404812160081836E-4</v>
      </c>
      <c r="AF1033" s="17">
        <v>40.908771244012044</v>
      </c>
      <c r="AG1033" s="17">
        <v>-8.3872373311646999</v>
      </c>
      <c r="AH1033" s="17">
        <v>-1</v>
      </c>
      <c r="AI1033" s="17">
        <v>-1</v>
      </c>
      <c r="AJ1033" s="17">
        <v>-1</v>
      </c>
      <c r="AK1033" s="17">
        <v>-1</v>
      </c>
      <c r="AL1033" s="17">
        <v>-1</v>
      </c>
      <c r="AM1033" s="17">
        <v>-1</v>
      </c>
      <c r="AN1033" s="17">
        <v>-1</v>
      </c>
      <c r="AO1033" s="17">
        <v>-1</v>
      </c>
      <c r="AP1033" s="17">
        <v>-1</v>
      </c>
      <c r="AQ1033" s="17">
        <v>-1</v>
      </c>
      <c r="AR1033" s="17">
        <v>3.2024060800409232E-3</v>
      </c>
      <c r="AS1033" s="17">
        <v>3.8428872960490801E-2</v>
      </c>
      <c r="AT1033" s="17">
        <v>4.0499575348486383</v>
      </c>
      <c r="AU1033" s="17">
        <v>-1</v>
      </c>
      <c r="AV1033" s="17">
        <v>-1</v>
      </c>
      <c r="AW1033" s="17">
        <v>-1</v>
      </c>
      <c r="AX1033" s="17">
        <v>-1</v>
      </c>
      <c r="AY1033" s="17">
        <v>6.404812160081836E-4</v>
      </c>
      <c r="AZ1033" s="17">
        <v>0.36225746416674848</v>
      </c>
      <c r="BA1033" s="17">
        <v>0.15056304865376441</v>
      </c>
      <c r="BB1033" s="17">
        <v>0.13115569719890552</v>
      </c>
      <c r="BC1033" s="17">
        <v>4.8331482288273976E-2</v>
      </c>
      <c r="BD1033" s="17">
        <v>4.9643806752752333</v>
      </c>
      <c r="BE1033" s="17">
        <v>2.086901376006816</v>
      </c>
      <c r="BF1033" s="17">
        <v>-1</v>
      </c>
      <c r="BG1033" s="22">
        <v>345.97049306130157</v>
      </c>
    </row>
    <row r="1034" spans="1:59" x14ac:dyDescent="0.25">
      <c r="A1034">
        <v>2915</v>
      </c>
      <c r="B1034" t="s">
        <v>1014</v>
      </c>
      <c r="C1034" s="49">
        <v>0</v>
      </c>
      <c r="D1034" s="22">
        <v>1490.9024121093751</v>
      </c>
      <c r="E1034" s="17">
        <v>73.984382078837299</v>
      </c>
      <c r="F1034" s="17">
        <v>18.611931173112431</v>
      </c>
      <c r="G1034" s="17">
        <v>0.4815737152941113</v>
      </c>
      <c r="H1034" s="17">
        <v>4.4745399501178715</v>
      </c>
      <c r="I1034" s="17">
        <v>59.988691029499385</v>
      </c>
      <c r="J1034" s="17">
        <v>8.5038111683321276</v>
      </c>
      <c r="K1034" s="17">
        <v>-1</v>
      </c>
      <c r="L1034" s="17">
        <v>-1</v>
      </c>
      <c r="M1034" s="17">
        <v>-1</v>
      </c>
      <c r="N1034" s="17">
        <v>0.16666666666666666</v>
      </c>
      <c r="O1034" s="17">
        <v>-1</v>
      </c>
      <c r="P1034" s="17">
        <v>-1</v>
      </c>
      <c r="Q1034" s="17">
        <v>3.3965317916187656</v>
      </c>
      <c r="R1034" s="17">
        <v>-1</v>
      </c>
      <c r="S1034" s="17">
        <v>0.56888654434584907</v>
      </c>
      <c r="T1034" s="17">
        <v>5.9831531028854537E-2</v>
      </c>
      <c r="U1034" s="17">
        <v>0.29996307745802619</v>
      </c>
      <c r="V1034" s="17">
        <v>0.28469285028162811</v>
      </c>
      <c r="W1034" s="17">
        <v>1.4336058951016468</v>
      </c>
      <c r="X1034" s="17">
        <v>1.5130437644526102</v>
      </c>
      <c r="Y1034" s="17">
        <v>0</v>
      </c>
      <c r="Z1034" s="17">
        <v>35.437052156575987</v>
      </c>
      <c r="AA1034" s="17">
        <v>0.67723330491370537</v>
      </c>
      <c r="AB1034" s="17">
        <v>1.4665649059579033</v>
      </c>
      <c r="AC1034" s="17">
        <v>22.325531417935256</v>
      </c>
      <c r="AD1034" s="17">
        <v>0.37495384682253274</v>
      </c>
      <c r="AE1034" s="17">
        <v>3.7495384682253274E-2</v>
      </c>
      <c r="AF1034" s="17">
        <v>55.460603070821584</v>
      </c>
      <c r="AG1034" s="17">
        <v>16.99125364699017</v>
      </c>
      <c r="AH1034" s="17">
        <v>-1</v>
      </c>
      <c r="AI1034" s="17">
        <v>-1</v>
      </c>
      <c r="AJ1034" s="17">
        <v>-1</v>
      </c>
      <c r="AK1034" s="17">
        <v>-1</v>
      </c>
      <c r="AL1034" s="17">
        <v>-1</v>
      </c>
      <c r="AM1034" s="17">
        <v>-1</v>
      </c>
      <c r="AN1034" s="17">
        <v>-1</v>
      </c>
      <c r="AO1034" s="17">
        <v>-1</v>
      </c>
      <c r="AP1034" s="17">
        <v>-1</v>
      </c>
      <c r="AQ1034" s="17">
        <v>-1</v>
      </c>
      <c r="AR1034" s="17">
        <v>0.18747692341126637</v>
      </c>
      <c r="AS1034" s="17">
        <v>2.2497230809351967</v>
      </c>
      <c r="AT1034" s="17">
        <v>6.9246400052157551</v>
      </c>
      <c r="AU1034" s="17">
        <v>-1</v>
      </c>
      <c r="AV1034" s="17">
        <v>-1</v>
      </c>
      <c r="AW1034" s="17">
        <v>-1</v>
      </c>
      <c r="AX1034" s="17">
        <v>-1</v>
      </c>
      <c r="AY1034" s="17">
        <v>3.7495384682253274E-2</v>
      </c>
      <c r="AZ1034" s="17">
        <v>4.1980083064193041E-2</v>
      </c>
      <c r="BA1034" s="17">
        <v>0.4708404297563199</v>
      </c>
      <c r="BB1034" s="17">
        <v>5.8490254136721598E-3</v>
      </c>
      <c r="BC1034" s="17">
        <v>0.17363815407350727</v>
      </c>
      <c r="BD1034" s="17">
        <v>0.61097564135746341</v>
      </c>
      <c r="BE1034" s="17">
        <v>6.4403064099245908</v>
      </c>
      <c r="BF1034" s="17">
        <v>-1</v>
      </c>
      <c r="BG1034" s="22">
        <v>145.05872628161549</v>
      </c>
    </row>
    <row r="1035" spans="1:59" x14ac:dyDescent="0.25">
      <c r="A1035">
        <v>2916</v>
      </c>
      <c r="B1035" t="s">
        <v>1015</v>
      </c>
      <c r="C1035" s="49">
        <v>0</v>
      </c>
      <c r="D1035" s="22">
        <v>1505.0855859375001</v>
      </c>
      <c r="E1035" s="17">
        <v>2.4156530965074481</v>
      </c>
      <c r="F1035" s="17">
        <v>-101.3934972887004</v>
      </c>
      <c r="G1035" s="17">
        <v>-0.39158228701784553</v>
      </c>
      <c r="H1035" s="17">
        <v>-2.1397231082687567</v>
      </c>
      <c r="I1035" s="17">
        <v>-3.9200967743872752</v>
      </c>
      <c r="J1035" s="17">
        <v>-8.7148124020027744</v>
      </c>
      <c r="K1035" s="17">
        <v>-1</v>
      </c>
      <c r="L1035" s="17">
        <v>-1</v>
      </c>
      <c r="M1035" s="17">
        <v>-1</v>
      </c>
      <c r="N1035" s="17">
        <v>0.16666666666666666</v>
      </c>
      <c r="O1035" s="17">
        <v>-1</v>
      </c>
      <c r="P1035" s="17">
        <v>-1</v>
      </c>
      <c r="Q1035" s="17">
        <v>-0.73082384847220272</v>
      </c>
      <c r="R1035" s="17">
        <v>-1</v>
      </c>
      <c r="S1035" s="17">
        <v>-1.5285520067051255</v>
      </c>
      <c r="T1035" s="17">
        <v>-0.16062094164736931</v>
      </c>
      <c r="U1035" s="17">
        <v>-0.97281986697333822</v>
      </c>
      <c r="V1035" s="17">
        <v>-1.5509408171916992</v>
      </c>
      <c r="W1035" s="17">
        <v>-3.3461135019255321</v>
      </c>
      <c r="X1035" s="17">
        <v>-5.5974740916293237</v>
      </c>
      <c r="Y1035" s="17">
        <v>0</v>
      </c>
      <c r="Z1035" s="17">
        <v>-5.9022442687299197</v>
      </c>
      <c r="AA1035" s="17">
        <v>-1.6228178920021954</v>
      </c>
      <c r="AB1035" s="17">
        <v>-2.2030473380631248</v>
      </c>
      <c r="AC1035" s="17">
        <v>-19.865315412216724</v>
      </c>
      <c r="AD1035" s="17">
        <v>-1.2160248337166728</v>
      </c>
      <c r="AE1035" s="17">
        <v>-0.12160248337166728</v>
      </c>
      <c r="AF1035" s="17">
        <v>-7.3577793472741249</v>
      </c>
      <c r="AG1035" s="17">
        <v>-92.564420884843543</v>
      </c>
      <c r="AH1035" s="17">
        <v>-1</v>
      </c>
      <c r="AI1035" s="17">
        <v>-1</v>
      </c>
      <c r="AJ1035" s="17">
        <v>-1</v>
      </c>
      <c r="AK1035" s="17">
        <v>-1</v>
      </c>
      <c r="AL1035" s="17">
        <v>-1</v>
      </c>
      <c r="AM1035" s="17">
        <v>-1</v>
      </c>
      <c r="AN1035" s="17">
        <v>-1</v>
      </c>
      <c r="AO1035" s="17">
        <v>-1</v>
      </c>
      <c r="AP1035" s="17">
        <v>-1</v>
      </c>
      <c r="AQ1035" s="17">
        <v>-1</v>
      </c>
      <c r="AR1035" s="17">
        <v>-0.6080124168583364</v>
      </c>
      <c r="AS1035" s="17">
        <v>-7.2961490023000382</v>
      </c>
      <c r="AT1035" s="17">
        <v>-5.4849937029900477</v>
      </c>
      <c r="AU1035" s="17">
        <v>-1</v>
      </c>
      <c r="AV1035" s="17">
        <v>-1</v>
      </c>
      <c r="AW1035" s="17">
        <v>-1</v>
      </c>
      <c r="AX1035" s="17">
        <v>-1</v>
      </c>
      <c r="AY1035" s="17">
        <v>-0.12160248337166728</v>
      </c>
      <c r="AZ1035" s="17">
        <v>1.4245762568943321</v>
      </c>
      <c r="BA1035" s="17">
        <v>-0.91175574407381954</v>
      </c>
      <c r="BB1035" s="17">
        <v>0.54678177679700224</v>
      </c>
      <c r="BC1035" s="17">
        <v>-0.36729459730982256</v>
      </c>
      <c r="BD1035" s="17">
        <v>19.404064064608441</v>
      </c>
      <c r="BE1035" s="17">
        <v>-12.352782013326408</v>
      </c>
      <c r="BF1035" s="17">
        <v>-1</v>
      </c>
      <c r="BG1035" s="22">
        <v>84.153364554741074</v>
      </c>
    </row>
    <row r="1036" spans="1:59" x14ac:dyDescent="0.25">
      <c r="A1036">
        <v>2926</v>
      </c>
      <c r="B1036" t="s">
        <v>1016</v>
      </c>
      <c r="C1036" s="49">
        <v>0</v>
      </c>
      <c r="D1036" s="22">
        <v>1472.9242285156249</v>
      </c>
      <c r="E1036" s="17">
        <v>33.833824077602699</v>
      </c>
      <c r="F1036" s="17">
        <v>-48.711954334322648</v>
      </c>
      <c r="G1036" s="17">
        <v>-8.2729148396726293E-3</v>
      </c>
      <c r="H1036" s="17">
        <v>0.76389206887991667</v>
      </c>
      <c r="I1036" s="17">
        <v>24.135413655493227</v>
      </c>
      <c r="J1036" s="17">
        <v>-1.1559571996774016</v>
      </c>
      <c r="K1036" s="17">
        <v>-1</v>
      </c>
      <c r="L1036" s="17">
        <v>-1</v>
      </c>
      <c r="M1036" s="17">
        <v>-1</v>
      </c>
      <c r="N1036" s="17">
        <v>0.16666666666666666</v>
      </c>
      <c r="O1036" s="17">
        <v>-1</v>
      </c>
      <c r="P1036" s="17">
        <v>-1</v>
      </c>
      <c r="Q1036" s="17">
        <v>1.0810563825178163</v>
      </c>
      <c r="R1036" s="17">
        <v>-1</v>
      </c>
      <c r="S1036" s="17">
        <v>-0.60779116665261901</v>
      </c>
      <c r="T1036" s="17">
        <v>-6.3843849497851088E-2</v>
      </c>
      <c r="U1036" s="17">
        <v>-0.41407706493420277</v>
      </c>
      <c r="V1036" s="17">
        <v>-0.74511048817228775</v>
      </c>
      <c r="W1036" s="17">
        <v>-1.2478501487432503</v>
      </c>
      <c r="X1036" s="17">
        <v>-2.4760065324992766</v>
      </c>
      <c r="Y1036" s="17">
        <v>0</v>
      </c>
      <c r="Z1036" s="17">
        <v>12.24541745164397</v>
      </c>
      <c r="AA1036" s="17">
        <v>-0.61311151887632609</v>
      </c>
      <c r="AB1036" s="17">
        <v>-0.59211325335360387</v>
      </c>
      <c r="AC1036" s="17">
        <v>-1.3438290256945731</v>
      </c>
      <c r="AD1036" s="17">
        <v>-0.5175963311677535</v>
      </c>
      <c r="AE1036" s="17">
        <v>-5.1759633116775346E-2</v>
      </c>
      <c r="AF1036" s="17">
        <v>20.219050752011906</v>
      </c>
      <c r="AG1036" s="17">
        <v>-44.47024674853597</v>
      </c>
      <c r="AH1036" s="17">
        <v>-1</v>
      </c>
      <c r="AI1036" s="17">
        <v>-1</v>
      </c>
      <c r="AJ1036" s="17">
        <v>-1</v>
      </c>
      <c r="AK1036" s="17">
        <v>-1</v>
      </c>
      <c r="AL1036" s="17">
        <v>-1</v>
      </c>
      <c r="AM1036" s="17">
        <v>-1</v>
      </c>
      <c r="AN1036" s="17">
        <v>-1</v>
      </c>
      <c r="AO1036" s="17">
        <v>-1</v>
      </c>
      <c r="AP1036" s="17">
        <v>-1</v>
      </c>
      <c r="AQ1036" s="17">
        <v>-1</v>
      </c>
      <c r="AR1036" s="17">
        <v>-0.25879816558387675</v>
      </c>
      <c r="AS1036" s="17">
        <v>-3.1055779870065212</v>
      </c>
      <c r="AT1036" s="17">
        <v>-3.7251383108477754E-2</v>
      </c>
      <c r="AU1036" s="17">
        <v>-1</v>
      </c>
      <c r="AV1036" s="17">
        <v>-1</v>
      </c>
      <c r="AW1036" s="17">
        <v>-1</v>
      </c>
      <c r="AX1036" s="17">
        <v>-1</v>
      </c>
      <c r="AY1036" s="17">
        <v>-5.1759633116775346E-2</v>
      </c>
      <c r="AZ1036" s="17">
        <v>0.81762621593540574</v>
      </c>
      <c r="BA1036" s="17">
        <v>-0.30480570311489302</v>
      </c>
      <c r="BB1036" s="17">
        <v>0.30931608593036958</v>
      </c>
      <c r="BC1036" s="17">
        <v>-0.12982890644319001</v>
      </c>
      <c r="BD1036" s="17">
        <v>11.154029814449824</v>
      </c>
      <c r="BE1036" s="17">
        <v>-4.1027477631677813</v>
      </c>
      <c r="BF1036" s="17">
        <v>-1</v>
      </c>
      <c r="BG1036" s="22">
        <v>124.71118484178402</v>
      </c>
    </row>
    <row r="1037" spans="1:59" x14ac:dyDescent="0.25">
      <c r="A1037">
        <v>2927</v>
      </c>
      <c r="B1037" t="s">
        <v>2955</v>
      </c>
      <c r="C1037" s="49">
        <v>0</v>
      </c>
      <c r="D1037" s="22">
        <v>1450</v>
      </c>
      <c r="E1037" s="17">
        <v>42.510834345099084</v>
      </c>
      <c r="F1037" s="17">
        <v>-34.162466733731819</v>
      </c>
      <c r="G1037" s="17">
        <v>9.7588733186206644E-2</v>
      </c>
      <c r="H1037" s="17">
        <v>1.5658069454695622</v>
      </c>
      <c r="I1037" s="17">
        <v>31.883730774475264</v>
      </c>
      <c r="J1037" s="17">
        <v>0.93163294809285269</v>
      </c>
      <c r="K1037" s="17">
        <v>-1</v>
      </c>
      <c r="L1037" s="17">
        <v>-1</v>
      </c>
      <c r="M1037" s="17">
        <v>-1</v>
      </c>
      <c r="N1037" s="17">
        <v>0.16666666666666666</v>
      </c>
      <c r="O1037" s="17">
        <v>-1</v>
      </c>
      <c r="P1037" s="17">
        <v>-1</v>
      </c>
      <c r="Q1037" s="17">
        <v>1.5814579933319561</v>
      </c>
      <c r="R1037" s="17">
        <v>-1</v>
      </c>
      <c r="S1037" s="17">
        <v>-0.35349720193228051</v>
      </c>
      <c r="T1037" s="17">
        <v>-3.7116137603193253E-2</v>
      </c>
      <c r="U1037" s="17">
        <v>-0.25976454836216811</v>
      </c>
      <c r="V1037" s="17">
        <v>-0.52255781179374472</v>
      </c>
      <c r="W1037" s="17">
        <v>-0.66835579592337224</v>
      </c>
      <c r="X1037" s="17">
        <v>-1.6139256024373154</v>
      </c>
      <c r="Y1037" s="17">
        <v>0</v>
      </c>
      <c r="Z1037" s="17">
        <v>17.257403896478259</v>
      </c>
      <c r="AA1037" s="17">
        <v>-0.33425274724250115</v>
      </c>
      <c r="AB1037" s="17">
        <v>-0.1472085642265627</v>
      </c>
      <c r="AC1037" s="17">
        <v>3.7713995992259974</v>
      </c>
      <c r="AD1037" s="17">
        <v>-0.32470568545271017</v>
      </c>
      <c r="AE1037" s="17">
        <v>-3.2470568545271014E-2</v>
      </c>
      <c r="AF1037" s="17">
        <v>27.835166854393844</v>
      </c>
      <c r="AG1037" s="17">
        <v>-31.187689879181502</v>
      </c>
      <c r="AH1037" s="17">
        <v>-1</v>
      </c>
      <c r="AI1037" s="17">
        <v>-1</v>
      </c>
      <c r="AJ1037" s="17">
        <v>-1</v>
      </c>
      <c r="AK1037" s="17">
        <v>-1</v>
      </c>
      <c r="AL1037" s="17">
        <v>-1</v>
      </c>
      <c r="AM1037" s="17">
        <v>-1</v>
      </c>
      <c r="AN1037" s="17">
        <v>-1</v>
      </c>
      <c r="AO1037" s="17">
        <v>-1</v>
      </c>
      <c r="AP1037" s="17">
        <v>-1</v>
      </c>
      <c r="AQ1037" s="17">
        <v>-1</v>
      </c>
      <c r="AR1037" s="17">
        <v>-0.16235284272635508</v>
      </c>
      <c r="AS1037" s="17">
        <v>-1.948234112716261</v>
      </c>
      <c r="AT1037" s="17">
        <v>1.4672956534688604</v>
      </c>
      <c r="AU1037" s="17">
        <v>-1</v>
      </c>
      <c r="AV1037" s="17">
        <v>-1</v>
      </c>
      <c r="AW1037" s="17">
        <v>-1</v>
      </c>
      <c r="AX1037" s="17">
        <v>-1</v>
      </c>
      <c r="AY1037" s="17">
        <v>-3.2470568545271014E-2</v>
      </c>
      <c r="AZ1037" s="17">
        <v>0.64999991647873501</v>
      </c>
      <c r="BA1037" s="17">
        <v>-0.13717940365822218</v>
      </c>
      <c r="BB1037" s="17">
        <v>0.24373326638725484</v>
      </c>
      <c r="BC1037" s="17">
        <v>-6.4246086900075286E-2</v>
      </c>
      <c r="BD1037" s="17">
        <v>8.8755511614786737</v>
      </c>
      <c r="BE1037" s="17">
        <v>-1.8242691101966289</v>
      </c>
      <c r="BF1037" s="17">
        <v>-1</v>
      </c>
      <c r="BG1037" s="22">
        <v>209.20706406000011</v>
      </c>
    </row>
    <row r="1038" spans="1:59" x14ac:dyDescent="0.25">
      <c r="A1038">
        <v>2928</v>
      </c>
      <c r="B1038" t="s">
        <v>294</v>
      </c>
      <c r="C1038" s="49">
        <v>0</v>
      </c>
      <c r="D1038" s="22">
        <v>1574.1110546875</v>
      </c>
      <c r="E1038" s="17">
        <v>98.30558999333563</v>
      </c>
      <c r="F1038" s="17">
        <v>59.393387236260061</v>
      </c>
      <c r="G1038" s="17">
        <v>0.77829840184351839</v>
      </c>
      <c r="H1038" s="17">
        <v>6.7222655885587113</v>
      </c>
      <c r="I1038" s="17">
        <v>81.706820411476329</v>
      </c>
      <c r="J1038" s="17">
        <v>14.355217638873082</v>
      </c>
      <c r="K1038" s="17">
        <v>-1</v>
      </c>
      <c r="L1038" s="17">
        <v>-1</v>
      </c>
      <c r="M1038" s="17">
        <v>-1</v>
      </c>
      <c r="N1038" s="17">
        <v>0.16666666666666666</v>
      </c>
      <c r="O1038" s="17">
        <v>-1</v>
      </c>
      <c r="P1038" s="17">
        <v>-1</v>
      </c>
      <c r="Q1038" s="17">
        <v>4.7991314477411198</v>
      </c>
      <c r="R1038" s="17">
        <v>-1</v>
      </c>
      <c r="S1038" s="17">
        <v>1.281659284806137</v>
      </c>
      <c r="T1038" s="17">
        <v>0.13474791559322882</v>
      </c>
      <c r="U1038" s="17">
        <v>0.73249302540757644</v>
      </c>
      <c r="V1038" s="17">
        <v>0.90849641248397761</v>
      </c>
      <c r="W1038" s="17">
        <v>3.0578983882205355</v>
      </c>
      <c r="X1038" s="17">
        <v>3.9294117175598848</v>
      </c>
      <c r="Y1038" s="17">
        <v>0</v>
      </c>
      <c r="Z1038" s="17">
        <v>49.485389156485255</v>
      </c>
      <c r="AA1038" s="17">
        <v>1.4588599199119097</v>
      </c>
      <c r="AB1038" s="17">
        <v>2.7136095806573755</v>
      </c>
      <c r="AC1038" s="17">
        <v>36.663250872171041</v>
      </c>
      <c r="AD1038" s="17">
        <v>0.91561628175947052</v>
      </c>
      <c r="AE1038" s="17">
        <v>9.1561628175947055E-2</v>
      </c>
      <c r="AF1038" s="17">
        <v>76.808179887788498</v>
      </c>
      <c r="AG1038" s="17">
        <v>54.221568847357958</v>
      </c>
      <c r="AH1038" s="17">
        <v>-1</v>
      </c>
      <c r="AI1038" s="17">
        <v>-1</v>
      </c>
      <c r="AJ1038" s="17">
        <v>-1</v>
      </c>
      <c r="AK1038" s="17">
        <v>-1</v>
      </c>
      <c r="AL1038" s="17">
        <v>-1</v>
      </c>
      <c r="AM1038" s="17">
        <v>-1</v>
      </c>
      <c r="AN1038" s="17">
        <v>-1</v>
      </c>
      <c r="AO1038" s="17">
        <v>-1</v>
      </c>
      <c r="AP1038" s="17">
        <v>-1</v>
      </c>
      <c r="AQ1038" s="17">
        <v>-1</v>
      </c>
      <c r="AR1038" s="17">
        <v>0.45780814087973526</v>
      </c>
      <c r="AS1038" s="17">
        <v>5.4936976905568233</v>
      </c>
      <c r="AT1038" s="17">
        <v>11.141806997723869</v>
      </c>
      <c r="AU1038" s="17">
        <v>-1</v>
      </c>
      <c r="AV1038" s="17">
        <v>-1</v>
      </c>
      <c r="AW1038" s="17">
        <v>-1</v>
      </c>
      <c r="AX1038" s="17">
        <v>-1</v>
      </c>
      <c r="AY1038" s="17">
        <v>9.1561628175947055E-2</v>
      </c>
      <c r="AZ1038" s="17">
        <v>-0.42786770498042875</v>
      </c>
      <c r="BA1038" s="17">
        <v>0.9406882178009417</v>
      </c>
      <c r="BB1038" s="17">
        <v>-0.17797620246488671</v>
      </c>
      <c r="BC1038" s="17">
        <v>0.35746338195206612</v>
      </c>
      <c r="BD1038" s="17">
        <v>-5.7754813685230442</v>
      </c>
      <c r="BE1038" s="17">
        <v>12.826763419805106</v>
      </c>
      <c r="BF1038" s="17">
        <v>-1</v>
      </c>
      <c r="BG1038" s="22">
        <v>999.28504541447546</v>
      </c>
    </row>
    <row r="1039" spans="1:59" x14ac:dyDescent="0.25">
      <c r="A1039">
        <v>2929</v>
      </c>
      <c r="B1039" t="s">
        <v>1017</v>
      </c>
      <c r="C1039" s="49">
        <v>0</v>
      </c>
      <c r="D1039" s="22">
        <v>1547.1766503906249</v>
      </c>
      <c r="E1039" s="17">
        <v>71.987860498333205</v>
      </c>
      <c r="F1039" s="17">
        <v>15.264192138082143</v>
      </c>
      <c r="G1039" s="17">
        <v>0.45721566357863497</v>
      </c>
      <c r="H1039" s="17">
        <v>4.2900247418282245</v>
      </c>
      <c r="I1039" s="17">
        <v>58.20585548318391</v>
      </c>
      <c r="J1039" s="17">
        <v>8.0234707454466285</v>
      </c>
      <c r="K1039" s="17">
        <v>-1</v>
      </c>
      <c r="L1039" s="17">
        <v>-1</v>
      </c>
      <c r="M1039" s="17">
        <v>-1</v>
      </c>
      <c r="N1039" s="17">
        <v>0.16666666666666666</v>
      </c>
      <c r="O1039" s="17">
        <v>-1</v>
      </c>
      <c r="P1039" s="17">
        <v>-1</v>
      </c>
      <c r="Q1039" s="17">
        <v>3.2813927536194822</v>
      </c>
      <c r="R1039" s="17">
        <v>-1</v>
      </c>
      <c r="S1039" s="17">
        <v>0.51037521697564525</v>
      </c>
      <c r="T1039" s="17">
        <v>5.3681664663584337E-2</v>
      </c>
      <c r="U1039" s="17">
        <v>0.26445680744333644</v>
      </c>
      <c r="V1039" s="17">
        <v>0.23348497942625471</v>
      </c>
      <c r="W1039" s="17">
        <v>1.3002681502427873</v>
      </c>
      <c r="X1039" s="17">
        <v>1.3146847527712333</v>
      </c>
      <c r="Y1039" s="17">
        <v>0</v>
      </c>
      <c r="Z1039" s="17">
        <v>34.283827855829273</v>
      </c>
      <c r="AA1039" s="17">
        <v>0.6130697810366692</v>
      </c>
      <c r="AB1039" s="17">
        <v>1.3641953355959799</v>
      </c>
      <c r="AC1039" s="17">
        <v>21.14855178739105</v>
      </c>
      <c r="AD1039" s="17">
        <v>0.33057100930417055</v>
      </c>
      <c r="AE1039" s="17">
        <v>3.3057100930417055E-2</v>
      </c>
      <c r="AF1039" s="17">
        <v>53.708186087406212</v>
      </c>
      <c r="AG1039" s="17">
        <v>13.935026834250596</v>
      </c>
      <c r="AH1039" s="17">
        <v>-1</v>
      </c>
      <c r="AI1039" s="17">
        <v>-1</v>
      </c>
      <c r="AJ1039" s="17">
        <v>-1</v>
      </c>
      <c r="AK1039" s="17">
        <v>-1</v>
      </c>
      <c r="AL1039" s="17">
        <v>-1</v>
      </c>
      <c r="AM1039" s="17">
        <v>-1</v>
      </c>
      <c r="AN1039" s="17">
        <v>-1</v>
      </c>
      <c r="AO1039" s="17">
        <v>-1</v>
      </c>
      <c r="AP1039" s="17">
        <v>-1</v>
      </c>
      <c r="AQ1039" s="17">
        <v>-1</v>
      </c>
      <c r="AR1039" s="17">
        <v>0.16528550465208527</v>
      </c>
      <c r="AS1039" s="17">
        <v>1.9834260558250232</v>
      </c>
      <c r="AT1039" s="17">
        <v>6.5784538725725303</v>
      </c>
      <c r="AU1039" s="17">
        <v>-1</v>
      </c>
      <c r="AV1039" s="17">
        <v>-1</v>
      </c>
      <c r="AW1039" s="17">
        <v>-1</v>
      </c>
      <c r="AX1039" s="17">
        <v>-1</v>
      </c>
      <c r="AY1039" s="17">
        <v>3.3057100930417055E-2</v>
      </c>
      <c r="AZ1039" s="17">
        <v>8.0549764787278932E-2</v>
      </c>
      <c r="BA1039" s="17">
        <v>0.43227074803323395</v>
      </c>
      <c r="BB1039" s="17">
        <v>2.0939190169915328E-2</v>
      </c>
      <c r="BC1039" s="17">
        <v>0.15854798931726413</v>
      </c>
      <c r="BD1039" s="17">
        <v>1.1352382227232152</v>
      </c>
      <c r="BE1039" s="17">
        <v>5.9160438285588386</v>
      </c>
      <c r="BF1039" s="17">
        <v>-1</v>
      </c>
      <c r="BG1039" s="22">
        <v>317.94014235126735</v>
      </c>
    </row>
    <row r="1040" spans="1:59" x14ac:dyDescent="0.25">
      <c r="A1040">
        <v>2930</v>
      </c>
      <c r="B1040" t="s">
        <v>1018</v>
      </c>
      <c r="C1040" s="49">
        <v>0</v>
      </c>
      <c r="D1040" s="22">
        <v>1617.0971484375002</v>
      </c>
      <c r="E1040" s="17">
        <v>140.20779544125492</v>
      </c>
      <c r="F1040" s="17">
        <v>129.65441030841751</v>
      </c>
      <c r="G1040" s="17">
        <v>1.2895155593536478</v>
      </c>
      <c r="H1040" s="17">
        <v>10.594797817369532</v>
      </c>
      <c r="I1040" s="17">
        <v>119.12426787162485</v>
      </c>
      <c r="J1040" s="17">
        <v>24.436412493579731</v>
      </c>
      <c r="K1040" s="17">
        <v>-1</v>
      </c>
      <c r="L1040" s="17">
        <v>-1</v>
      </c>
      <c r="M1040" s="17">
        <v>-1</v>
      </c>
      <c r="N1040" s="17">
        <v>0.16666666666666666</v>
      </c>
      <c r="O1040" s="17">
        <v>-1</v>
      </c>
      <c r="P1040" s="17">
        <v>-1</v>
      </c>
      <c r="Q1040" s="17">
        <v>7.2156240478880349</v>
      </c>
      <c r="R1040" s="17">
        <v>-1</v>
      </c>
      <c r="S1040" s="17">
        <v>2.5096718865420606</v>
      </c>
      <c r="T1040" s="17">
        <v>0.26381887902841356</v>
      </c>
      <c r="U1040" s="17">
        <v>1.477684580246259</v>
      </c>
      <c r="V1040" s="17">
        <v>1.9832269568894196</v>
      </c>
      <c r="W1040" s="17">
        <v>5.8563382516291282</v>
      </c>
      <c r="X1040" s="17">
        <v>8.0924922177068961</v>
      </c>
      <c r="Y1040" s="17">
        <v>0</v>
      </c>
      <c r="Z1040" s="17">
        <v>73.688804761550443</v>
      </c>
      <c r="AA1040" s="17">
        <v>2.8054985868875106</v>
      </c>
      <c r="AB1040" s="17">
        <v>4.8621016434566657</v>
      </c>
      <c r="AC1040" s="17">
        <v>61.365233945465668</v>
      </c>
      <c r="AD1040" s="17">
        <v>1.8471057253078236</v>
      </c>
      <c r="AE1040" s="17">
        <v>0.18471057253078238</v>
      </c>
      <c r="AF1040" s="17">
        <v>113.58721457818936</v>
      </c>
      <c r="AG1040" s="17">
        <v>118.36444867063507</v>
      </c>
      <c r="AH1040" s="17">
        <v>-1</v>
      </c>
      <c r="AI1040" s="17">
        <v>-1</v>
      </c>
      <c r="AJ1040" s="17">
        <v>-1</v>
      </c>
      <c r="AK1040" s="17">
        <v>-1</v>
      </c>
      <c r="AL1040" s="17">
        <v>-1</v>
      </c>
      <c r="AM1040" s="17">
        <v>-1</v>
      </c>
      <c r="AN1040" s="17">
        <v>-1</v>
      </c>
      <c r="AO1040" s="17">
        <v>-1</v>
      </c>
      <c r="AP1040" s="17">
        <v>-1</v>
      </c>
      <c r="AQ1040" s="17">
        <v>-1</v>
      </c>
      <c r="AR1040" s="17">
        <v>0.92355286265391179</v>
      </c>
      <c r="AS1040" s="17">
        <v>11.082634351846941</v>
      </c>
      <c r="AT1040" s="17">
        <v>18.407424657401023</v>
      </c>
      <c r="AU1040" s="17">
        <v>-1</v>
      </c>
      <c r="AV1040" s="17">
        <v>-1</v>
      </c>
      <c r="AW1040" s="17">
        <v>-1</v>
      </c>
      <c r="AX1040" s="17">
        <v>-1</v>
      </c>
      <c r="AY1040" s="17">
        <v>0.18471057253078238</v>
      </c>
      <c r="AZ1040" s="17">
        <v>-1.2373529333913083</v>
      </c>
      <c r="BA1040" s="17">
        <v>1.7501734462118212</v>
      </c>
      <c r="BB1040" s="17">
        <v>-0.4946826132713269</v>
      </c>
      <c r="BC1040" s="17">
        <v>0.67416979275850619</v>
      </c>
      <c r="BD1040" s="17">
        <v>-16.778497117292325</v>
      </c>
      <c r="BE1040" s="17">
        <v>23.829779168574401</v>
      </c>
      <c r="BF1040" s="17">
        <v>-1</v>
      </c>
      <c r="BG1040" s="22">
        <v>3396.6075663192914</v>
      </c>
    </row>
    <row r="1041" spans="1:59" x14ac:dyDescent="0.25">
      <c r="A1041">
        <v>2935</v>
      </c>
      <c r="B1041" t="s">
        <v>1019</v>
      </c>
      <c r="C1041" s="49">
        <v>0</v>
      </c>
      <c r="D1041" s="22">
        <v>1547.4046875000001</v>
      </c>
      <c r="E1041" s="17">
        <v>81.638659436513933</v>
      </c>
      <c r="F1041" s="17">
        <v>31.44651475360784</v>
      </c>
      <c r="G1041" s="17">
        <v>0.57495777161661443</v>
      </c>
      <c r="H1041" s="17">
        <v>5.181935549919924</v>
      </c>
      <c r="I1041" s="17">
        <v>66.823737486236467</v>
      </c>
      <c r="J1041" s="17">
        <v>10.345343390558845</v>
      </c>
      <c r="K1041" s="17">
        <v>-1</v>
      </c>
      <c r="L1041" s="17">
        <v>-1</v>
      </c>
      <c r="M1041" s="17">
        <v>-1</v>
      </c>
      <c r="N1041" s="17">
        <v>0.16666666666666666</v>
      </c>
      <c r="O1041" s="17">
        <v>-1</v>
      </c>
      <c r="P1041" s="17">
        <v>-1</v>
      </c>
      <c r="Q1041" s="17">
        <v>3.8379525807294286</v>
      </c>
      <c r="R1041" s="17">
        <v>-1</v>
      </c>
      <c r="S1041" s="17">
        <v>0.79320764992802795</v>
      </c>
      <c r="T1041" s="17">
        <v>8.3408928504588142E-2</v>
      </c>
      <c r="U1041" s="17">
        <v>0.43608724525208226</v>
      </c>
      <c r="V1041" s="17">
        <v>0.4810139170061612</v>
      </c>
      <c r="W1041" s="17">
        <v>1.9447970043603533</v>
      </c>
      <c r="X1041" s="17">
        <v>2.2735138273008824</v>
      </c>
      <c r="Y1041" s="17">
        <v>0</v>
      </c>
      <c r="Z1041" s="17">
        <v>39.858290944938787</v>
      </c>
      <c r="AA1041" s="17">
        <v>0.92322383804720709</v>
      </c>
      <c r="AB1041" s="17">
        <v>1.8590300273910085</v>
      </c>
      <c r="AC1041" s="17">
        <v>26.837843543430296</v>
      </c>
      <c r="AD1041" s="17">
        <v>0.54510905656510278</v>
      </c>
      <c r="AE1041" s="17">
        <v>5.4510905656510282E-2</v>
      </c>
      <c r="AF1041" s="17">
        <v>62.179030644230323</v>
      </c>
      <c r="AG1041" s="17">
        <v>28.708235782875889</v>
      </c>
      <c r="AH1041" s="17">
        <v>-1</v>
      </c>
      <c r="AI1041" s="17">
        <v>-1</v>
      </c>
      <c r="AJ1041" s="17">
        <v>-1</v>
      </c>
      <c r="AK1041" s="17">
        <v>-1</v>
      </c>
      <c r="AL1041" s="17">
        <v>-1</v>
      </c>
      <c r="AM1041" s="17">
        <v>-1</v>
      </c>
      <c r="AN1041" s="17">
        <v>-1</v>
      </c>
      <c r="AO1041" s="17">
        <v>-1</v>
      </c>
      <c r="AP1041" s="17">
        <v>-1</v>
      </c>
      <c r="AQ1041" s="17">
        <v>-1</v>
      </c>
      <c r="AR1041" s="17">
        <v>0.27255452828255139</v>
      </c>
      <c r="AS1041" s="17">
        <v>3.2706543393906164</v>
      </c>
      <c r="AT1041" s="17">
        <v>8.2518506412078025</v>
      </c>
      <c r="AU1041" s="17">
        <v>-1</v>
      </c>
      <c r="AV1041" s="17">
        <v>-1</v>
      </c>
      <c r="AW1041" s="17">
        <v>-1</v>
      </c>
      <c r="AX1041" s="17">
        <v>-1</v>
      </c>
      <c r="AY1041" s="17">
        <v>5.4510905656510282E-2</v>
      </c>
      <c r="AZ1041" s="17">
        <v>-0.10588861236522057</v>
      </c>
      <c r="BA1041" s="17">
        <v>0.61870912518573351</v>
      </c>
      <c r="BB1041" s="17">
        <v>-5.2003745898801648E-2</v>
      </c>
      <c r="BC1041" s="17">
        <v>0.23149092538598104</v>
      </c>
      <c r="BD1041" s="17">
        <v>-1.3989456363338091</v>
      </c>
      <c r="BE1041" s="17">
        <v>8.4502276876158646</v>
      </c>
      <c r="BF1041" s="17">
        <v>-1</v>
      </c>
      <c r="BG1041" s="22">
        <v>717.91818713270902</v>
      </c>
    </row>
    <row r="1042" spans="1:59" x14ac:dyDescent="0.25">
      <c r="A1042">
        <v>2942</v>
      </c>
      <c r="B1042" t="s">
        <v>2956</v>
      </c>
      <c r="C1042" s="49">
        <v>0</v>
      </c>
      <c r="D1042" s="22">
        <v>1467.3805273437499</v>
      </c>
      <c r="E1042" s="17">
        <v>-0.12652030282372806</v>
      </c>
      <c r="F1042" s="17">
        <v>-105.65617754513312</v>
      </c>
      <c r="G1042" s="17">
        <v>-0.42259742441244491</v>
      </c>
      <c r="H1042" s="17">
        <v>-2.3746665513381577</v>
      </c>
      <c r="I1042" s="17">
        <v>-6.1901834819303758</v>
      </c>
      <c r="J1042" s="17">
        <v>-9.3264304569274294</v>
      </c>
      <c r="K1042" s="17">
        <v>-1</v>
      </c>
      <c r="L1042" s="17">
        <v>-1</v>
      </c>
      <c r="M1042" s="17">
        <v>-1</v>
      </c>
      <c r="N1042" s="17">
        <v>0.16666666666666666</v>
      </c>
      <c r="O1042" s="17">
        <v>-1</v>
      </c>
      <c r="P1042" s="17">
        <v>-1</v>
      </c>
      <c r="Q1042" s="17">
        <v>-0.8774305280516228</v>
      </c>
      <c r="R1042" s="17">
        <v>-1</v>
      </c>
      <c r="S1042" s="17">
        <v>-1.603054552258645</v>
      </c>
      <c r="T1042" s="17">
        <v>-0.16845157410128153</v>
      </c>
      <c r="U1042" s="17">
        <v>-1.0180300445252506</v>
      </c>
      <c r="V1042" s="17">
        <v>-1.6161438625261995</v>
      </c>
      <c r="W1042" s="17">
        <v>-3.5158926174717902</v>
      </c>
      <c r="X1042" s="17">
        <v>-5.8500448666903679</v>
      </c>
      <c r="Y1042" s="17">
        <v>0</v>
      </c>
      <c r="Z1042" s="17">
        <v>-7.370646198089684</v>
      </c>
      <c r="AA1042" s="17">
        <v>-1.7045173863629668</v>
      </c>
      <c r="AB1042" s="17">
        <v>-2.3333946386965274</v>
      </c>
      <c r="AC1042" s="17">
        <v>-21.363965032406988</v>
      </c>
      <c r="AD1042" s="17">
        <v>-1.2725375556565635</v>
      </c>
      <c r="AE1042" s="17">
        <v>-0.12725375556565632</v>
      </c>
      <c r="AF1042" s="17">
        <v>-9.5891340610308191</v>
      </c>
      <c r="AG1042" s="17">
        <v>-96.455918267860838</v>
      </c>
      <c r="AH1042" s="17">
        <v>-1</v>
      </c>
      <c r="AI1042" s="17">
        <v>-1</v>
      </c>
      <c r="AJ1042" s="17">
        <v>-1</v>
      </c>
      <c r="AK1042" s="17">
        <v>-1</v>
      </c>
      <c r="AL1042" s="17">
        <v>-1</v>
      </c>
      <c r="AM1042" s="17">
        <v>-1</v>
      </c>
      <c r="AN1042" s="17">
        <v>-1</v>
      </c>
      <c r="AO1042" s="17">
        <v>-1</v>
      </c>
      <c r="AP1042" s="17">
        <v>-1</v>
      </c>
      <c r="AQ1042" s="17">
        <v>-1</v>
      </c>
      <c r="AR1042" s="17">
        <v>-0.63626877782828173</v>
      </c>
      <c r="AS1042" s="17">
        <v>-7.6352253339393803</v>
      </c>
      <c r="AT1042" s="17">
        <v>-5.9257929341211959</v>
      </c>
      <c r="AU1042" s="17">
        <v>-1</v>
      </c>
      <c r="AV1042" s="17">
        <v>-1</v>
      </c>
      <c r="AW1042" s="17">
        <v>-1</v>
      </c>
      <c r="AX1042" s="17">
        <v>-1</v>
      </c>
      <c r="AY1042" s="17">
        <v>-0.12725375556565632</v>
      </c>
      <c r="AZ1042" s="17">
        <v>1.4736870803657933</v>
      </c>
      <c r="BA1042" s="17">
        <v>-0.96086656754528077</v>
      </c>
      <c r="BB1042" s="17">
        <v>0.56599610225656505</v>
      </c>
      <c r="BC1042" s="17">
        <v>-0.38650892276938531</v>
      </c>
      <c r="BD1042" s="17">
        <v>20.071608258283632</v>
      </c>
      <c r="BE1042" s="17">
        <v>-13.020326207001595</v>
      </c>
      <c r="BF1042" s="17">
        <v>-1</v>
      </c>
      <c r="BG1042" s="22">
        <v>108.61488969644572</v>
      </c>
    </row>
    <row r="1043" spans="1:59" x14ac:dyDescent="0.25">
      <c r="A1043">
        <v>2944</v>
      </c>
      <c r="B1043" t="s">
        <v>1020</v>
      </c>
      <c r="C1043" s="49">
        <v>0</v>
      </c>
      <c r="D1043" s="22">
        <v>1477.7671875000001</v>
      </c>
      <c r="E1043" s="17">
        <v>29.523798346142819</v>
      </c>
      <c r="F1043" s="17">
        <v>-55.938944277276406</v>
      </c>
      <c r="G1043" s="17">
        <v>-6.0856283177432691E-2</v>
      </c>
      <c r="H1043" s="17">
        <v>0.36556664964088892</v>
      </c>
      <c r="I1043" s="17">
        <v>20.286686371693502</v>
      </c>
      <c r="J1043" s="17">
        <v>-2.1929004527396154</v>
      </c>
      <c r="K1043" s="17">
        <v>-1</v>
      </c>
      <c r="L1043" s="17">
        <v>-1</v>
      </c>
      <c r="M1043" s="17">
        <v>-1</v>
      </c>
      <c r="N1043" s="17">
        <v>0.16666666666666666</v>
      </c>
      <c r="O1043" s="17">
        <v>-1</v>
      </c>
      <c r="P1043" s="17">
        <v>-1</v>
      </c>
      <c r="Q1043" s="17">
        <v>0.83249797908340284</v>
      </c>
      <c r="R1043" s="17">
        <v>-1</v>
      </c>
      <c r="S1043" s="17">
        <v>-0.73410351359142778</v>
      </c>
      <c r="T1043" s="17">
        <v>-7.711998061418085E-2</v>
      </c>
      <c r="U1043" s="17">
        <v>-0.49072684367230029</v>
      </c>
      <c r="V1043" s="17">
        <v>-0.85565637116955984</v>
      </c>
      <c r="W1043" s="17">
        <v>-1.5356953275423781</v>
      </c>
      <c r="X1043" s="17">
        <v>-2.9042175034008921</v>
      </c>
      <c r="Y1043" s="17">
        <v>0</v>
      </c>
      <c r="Z1043" s="17">
        <v>9.7558744089345417</v>
      </c>
      <c r="AA1043" s="17">
        <v>-0.75162564345761074</v>
      </c>
      <c r="AB1043" s="17">
        <v>-0.81310534614479824</v>
      </c>
      <c r="AC1043" s="17">
        <v>-3.8846543003048648</v>
      </c>
      <c r="AD1043" s="17">
        <v>-0.61340855459037547</v>
      </c>
      <c r="AE1043" s="17">
        <v>-6.1340855459037537E-2</v>
      </c>
      <c r="AF1043" s="17">
        <v>16.435990070613936</v>
      </c>
      <c r="AG1043" s="17">
        <v>-51.067929604916294</v>
      </c>
      <c r="AH1043" s="17">
        <v>-1</v>
      </c>
      <c r="AI1043" s="17">
        <v>-1</v>
      </c>
      <c r="AJ1043" s="17">
        <v>-1</v>
      </c>
      <c r="AK1043" s="17">
        <v>-1</v>
      </c>
      <c r="AL1043" s="17">
        <v>-1</v>
      </c>
      <c r="AM1043" s="17">
        <v>-1</v>
      </c>
      <c r="AN1043" s="17">
        <v>-1</v>
      </c>
      <c r="AO1043" s="17">
        <v>-1</v>
      </c>
      <c r="AP1043" s="17">
        <v>-1</v>
      </c>
      <c r="AQ1043" s="17">
        <v>-1</v>
      </c>
      <c r="AR1043" s="17">
        <v>-0.30670427729518773</v>
      </c>
      <c r="AS1043" s="17">
        <v>-3.6804513275422526</v>
      </c>
      <c r="AT1043" s="17">
        <v>-0.78458672580492905</v>
      </c>
      <c r="AU1043" s="17">
        <v>-1</v>
      </c>
      <c r="AV1043" s="17">
        <v>-1</v>
      </c>
      <c r="AW1043" s="17">
        <v>-1</v>
      </c>
      <c r="AX1043" s="17">
        <v>-1</v>
      </c>
      <c r="AY1043" s="17">
        <v>-6.1340855459037537E-2</v>
      </c>
      <c r="AZ1043" s="17">
        <v>0.90088918804850771</v>
      </c>
      <c r="BA1043" s="17">
        <v>-0.38806867522799499</v>
      </c>
      <c r="BB1043" s="17">
        <v>0.34189224189406109</v>
      </c>
      <c r="BC1043" s="17">
        <v>-0.16240506240688146</v>
      </c>
      <c r="BD1043" s="17">
        <v>12.285790792038387</v>
      </c>
      <c r="BE1043" s="17">
        <v>-5.2345087407563451</v>
      </c>
      <c r="BF1043" s="17">
        <v>-1</v>
      </c>
      <c r="BG1043" s="22">
        <v>1840.8713892761609</v>
      </c>
    </row>
    <row r="1044" spans="1:59" x14ac:dyDescent="0.25">
      <c r="A1044">
        <v>2945</v>
      </c>
      <c r="B1044" t="s">
        <v>1021</v>
      </c>
      <c r="C1044" s="49">
        <v>0</v>
      </c>
      <c r="D1044" s="22">
        <v>1482.29982421875</v>
      </c>
      <c r="E1044" s="17">
        <v>21.288300449355745</v>
      </c>
      <c r="F1044" s="17">
        <v>-69.748110204259703</v>
      </c>
      <c r="G1044" s="17">
        <v>-0.16133137226812394</v>
      </c>
      <c r="H1044" s="17">
        <v>-0.39554438699060501</v>
      </c>
      <c r="I1044" s="17">
        <v>12.93262692381554</v>
      </c>
      <c r="J1044" s="17">
        <v>-4.174267737242773</v>
      </c>
      <c r="K1044" s="17">
        <v>-1</v>
      </c>
      <c r="L1044" s="17">
        <v>-1</v>
      </c>
      <c r="M1044" s="17">
        <v>-1</v>
      </c>
      <c r="N1044" s="17">
        <v>0.16666666666666666</v>
      </c>
      <c r="O1044" s="17">
        <v>-1</v>
      </c>
      <c r="P1044" s="17">
        <v>-1</v>
      </c>
      <c r="Q1044" s="17">
        <v>0.35755830673497124</v>
      </c>
      <c r="R1044" s="17">
        <v>-1</v>
      </c>
      <c r="S1044" s="17">
        <v>-0.9754582368265603</v>
      </c>
      <c r="T1044" s="17">
        <v>-0.10248770616809984</v>
      </c>
      <c r="U1044" s="17">
        <v>-0.63718747544513721</v>
      </c>
      <c r="V1044" s="17">
        <v>-1.0668848982470851</v>
      </c>
      <c r="W1044" s="17">
        <v>-2.0857032653830569</v>
      </c>
      <c r="X1044" s="17">
        <v>-3.7224331638087738</v>
      </c>
      <c r="Y1044" s="17">
        <v>0</v>
      </c>
      <c r="Z1044" s="17">
        <v>4.9989129034518811</v>
      </c>
      <c r="AA1044" s="17">
        <v>-1.0162952423739231</v>
      </c>
      <c r="AB1044" s="17">
        <v>-1.2353719470386157</v>
      </c>
      <c r="AC1044" s="17">
        <v>-8.7396047133430788</v>
      </c>
      <c r="AD1044" s="17">
        <v>-0.79648434430642145</v>
      </c>
      <c r="AE1044" s="17">
        <v>-7.9648434430642151E-2</v>
      </c>
      <c r="AF1044" s="17">
        <v>9.2074048541358948</v>
      </c>
      <c r="AG1044" s="17">
        <v>-63.674630045422475</v>
      </c>
      <c r="AH1044" s="17">
        <v>-1</v>
      </c>
      <c r="AI1044" s="17">
        <v>-1</v>
      </c>
      <c r="AJ1044" s="17">
        <v>-1</v>
      </c>
      <c r="AK1044" s="17">
        <v>-1</v>
      </c>
      <c r="AL1044" s="17">
        <v>-1</v>
      </c>
      <c r="AM1044" s="17">
        <v>-1</v>
      </c>
      <c r="AN1044" s="17">
        <v>-1</v>
      </c>
      <c r="AO1044" s="17">
        <v>-1</v>
      </c>
      <c r="AP1044" s="17">
        <v>-1</v>
      </c>
      <c r="AQ1044" s="17">
        <v>-1</v>
      </c>
      <c r="AR1044" s="17">
        <v>-0.39824217215321073</v>
      </c>
      <c r="AS1044" s="17">
        <v>-4.7789060658385276</v>
      </c>
      <c r="AT1044" s="17">
        <v>-2.2125778855900862</v>
      </c>
      <c r="AU1044" s="17">
        <v>-1</v>
      </c>
      <c r="AV1044" s="17">
        <v>-1</v>
      </c>
      <c r="AW1044" s="17">
        <v>-1</v>
      </c>
      <c r="AX1044" s="17">
        <v>-1</v>
      </c>
      <c r="AY1044" s="17">
        <v>-7.9648434430642151E-2</v>
      </c>
      <c r="AZ1044" s="17">
        <v>1.0599861574035905</v>
      </c>
      <c r="BA1044" s="17">
        <v>-0.54716564458307793</v>
      </c>
      <c r="BB1044" s="17">
        <v>0.40413801039751673</v>
      </c>
      <c r="BC1044" s="17">
        <v>-0.22465083091033705</v>
      </c>
      <c r="BD1044" s="17">
        <v>14.44833360067244</v>
      </c>
      <c r="BE1044" s="17">
        <v>-7.3970515493903992</v>
      </c>
      <c r="BF1044" s="17">
        <v>-1</v>
      </c>
      <c r="BG1044" s="22">
        <v>52.326038765012072</v>
      </c>
    </row>
    <row r="1045" spans="1:59" x14ac:dyDescent="0.25">
      <c r="A1045">
        <v>2950</v>
      </c>
      <c r="B1045" t="s">
        <v>1022</v>
      </c>
      <c r="C1045" s="49">
        <v>0</v>
      </c>
      <c r="D1045" s="22">
        <v>1507.61421875</v>
      </c>
      <c r="E1045" s="17">
        <v>95.500532535272683</v>
      </c>
      <c r="F1045" s="17">
        <v>54.689906723172321</v>
      </c>
      <c r="G1045" s="17">
        <v>0.74407601461987083</v>
      </c>
      <c r="H1045" s="17">
        <v>6.4630268374262378</v>
      </c>
      <c r="I1045" s="17">
        <v>79.2019859060415</v>
      </c>
      <c r="J1045" s="17">
        <v>13.680352664318743</v>
      </c>
      <c r="K1045" s="17">
        <v>-1</v>
      </c>
      <c r="L1045" s="17">
        <v>-1</v>
      </c>
      <c r="M1045" s="17">
        <v>-1</v>
      </c>
      <c r="N1045" s="17">
        <v>0.16666666666666666</v>
      </c>
      <c r="O1045" s="17">
        <v>-1</v>
      </c>
      <c r="P1045" s="17">
        <v>-1</v>
      </c>
      <c r="Q1045" s="17">
        <v>4.6373642921000888</v>
      </c>
      <c r="R1045" s="17">
        <v>-1</v>
      </c>
      <c r="S1045" s="17">
        <v>1.1994524923408569</v>
      </c>
      <c r="T1045" s="17">
        <v>0.12610752388274399</v>
      </c>
      <c r="U1045" s="17">
        <v>0.68260770060805398</v>
      </c>
      <c r="V1045" s="17">
        <v>0.83655077390083632</v>
      </c>
      <c r="W1045" s="17">
        <v>2.8705625540828437</v>
      </c>
      <c r="X1045" s="17">
        <v>3.650722806543778</v>
      </c>
      <c r="Y1045" s="17">
        <v>0</v>
      </c>
      <c r="Z1045" s="17">
        <v>47.865140992269438</v>
      </c>
      <c r="AA1045" s="17">
        <v>1.3687119480871135</v>
      </c>
      <c r="AB1045" s="17">
        <v>2.5697831729558818</v>
      </c>
      <c r="AC1045" s="17">
        <v>35.009627128313177</v>
      </c>
      <c r="AD1045" s="17">
        <v>0.85325962576006764</v>
      </c>
      <c r="AE1045" s="17">
        <v>8.5325962576006747E-2</v>
      </c>
      <c r="AF1045" s="17">
        <v>74.346082619736762</v>
      </c>
      <c r="AG1045" s="17">
        <v>49.927654923100469</v>
      </c>
      <c r="AH1045" s="17">
        <v>-1</v>
      </c>
      <c r="AI1045" s="17">
        <v>-1</v>
      </c>
      <c r="AJ1045" s="17">
        <v>-1</v>
      </c>
      <c r="AK1045" s="17">
        <v>-1</v>
      </c>
      <c r="AL1045" s="17">
        <v>-1</v>
      </c>
      <c r="AM1045" s="17">
        <v>-1</v>
      </c>
      <c r="AN1045" s="17">
        <v>-1</v>
      </c>
      <c r="AO1045" s="17">
        <v>-1</v>
      </c>
      <c r="AP1045" s="17">
        <v>-1</v>
      </c>
      <c r="AQ1045" s="17">
        <v>-1</v>
      </c>
      <c r="AR1045" s="17">
        <v>0.42662981288003382</v>
      </c>
      <c r="AS1045" s="17">
        <v>5.1195577545604056</v>
      </c>
      <c r="AT1045" s="17">
        <v>10.655425080928527</v>
      </c>
      <c r="AU1045" s="17">
        <v>-1</v>
      </c>
      <c r="AV1045" s="17">
        <v>-1</v>
      </c>
      <c r="AW1045" s="17">
        <v>-1</v>
      </c>
      <c r="AX1045" s="17">
        <v>-1</v>
      </c>
      <c r="AY1045" s="17">
        <v>8.5325962576006747E-2</v>
      </c>
      <c r="AZ1045" s="17">
        <v>-0.37367837167748502</v>
      </c>
      <c r="BA1045" s="17">
        <v>0.88649888449799819</v>
      </c>
      <c r="BB1045" s="17">
        <v>-0.15677493942508974</v>
      </c>
      <c r="BC1045" s="17">
        <v>0.33626211891226915</v>
      </c>
      <c r="BD1045" s="17">
        <v>-5.0389069792434498</v>
      </c>
      <c r="BE1045" s="17">
        <v>12.09018903052551</v>
      </c>
      <c r="BF1045" s="17">
        <v>-1</v>
      </c>
      <c r="BG1045" s="22">
        <v>645.51810177911148</v>
      </c>
    </row>
    <row r="1046" spans="1:59" x14ac:dyDescent="0.25">
      <c r="A1046">
        <v>2957</v>
      </c>
      <c r="B1046" t="s">
        <v>308</v>
      </c>
      <c r="C1046" s="49">
        <v>0</v>
      </c>
      <c r="D1046" s="22">
        <v>1464.9122851562499</v>
      </c>
      <c r="E1046" s="17">
        <v>81.183365446900382</v>
      </c>
      <c r="F1046" s="17">
        <v>30.683084257124484</v>
      </c>
      <c r="G1046" s="17">
        <v>0.56940307355922981</v>
      </c>
      <c r="H1046" s="17">
        <v>5.1398580356336225</v>
      </c>
      <c r="I1046" s="17">
        <v>66.417173231367812</v>
      </c>
      <c r="J1046" s="17">
        <v>10.23580482626595</v>
      </c>
      <c r="K1046" s="17">
        <v>-1</v>
      </c>
      <c r="L1046" s="17">
        <v>-1</v>
      </c>
      <c r="M1046" s="17">
        <v>-1</v>
      </c>
      <c r="N1046" s="17">
        <v>0.16666666666666666</v>
      </c>
      <c r="O1046" s="17">
        <v>-1</v>
      </c>
      <c r="P1046" s="17">
        <v>-1</v>
      </c>
      <c r="Q1046" s="17">
        <v>3.811695858797215</v>
      </c>
      <c r="R1046" s="17">
        <v>-1</v>
      </c>
      <c r="S1046" s="17">
        <v>0.77986451558072045</v>
      </c>
      <c r="T1046" s="17">
        <v>8.2006490774700389E-2</v>
      </c>
      <c r="U1046" s="17">
        <v>0.42799026724335837</v>
      </c>
      <c r="V1046" s="17">
        <v>0.46933628925145793</v>
      </c>
      <c r="W1046" s="17">
        <v>1.9143901836098673</v>
      </c>
      <c r="X1046" s="17">
        <v>2.2282793221063959</v>
      </c>
      <c r="Y1046" s="17">
        <v>0</v>
      </c>
      <c r="Z1046" s="17">
        <v>39.595305511706606</v>
      </c>
      <c r="AA1046" s="17">
        <v>0.90859175640135548</v>
      </c>
      <c r="AB1046" s="17">
        <v>1.8356853009626883</v>
      </c>
      <c r="AC1046" s="17">
        <v>26.569440859023018</v>
      </c>
      <c r="AD1046" s="17">
        <v>0.53498783405419792</v>
      </c>
      <c r="AE1046" s="17">
        <v>5.3498783405419796E-2</v>
      </c>
      <c r="AF1046" s="17">
        <v>61.77940314827093</v>
      </c>
      <c r="AG1046" s="17">
        <v>28.011282786061901</v>
      </c>
      <c r="AH1046" s="17">
        <v>-1</v>
      </c>
      <c r="AI1046" s="17">
        <v>-1</v>
      </c>
      <c r="AJ1046" s="17">
        <v>-1</v>
      </c>
      <c r="AK1046" s="17">
        <v>-1</v>
      </c>
      <c r="AL1046" s="17">
        <v>-1</v>
      </c>
      <c r="AM1046" s="17">
        <v>-1</v>
      </c>
      <c r="AN1046" s="17">
        <v>-1</v>
      </c>
      <c r="AO1046" s="17">
        <v>-1</v>
      </c>
      <c r="AP1046" s="17">
        <v>-1</v>
      </c>
      <c r="AQ1046" s="17">
        <v>-1</v>
      </c>
      <c r="AR1046" s="17">
        <v>0.26749391702709896</v>
      </c>
      <c r="AS1046" s="17">
        <v>3.2099270043251873</v>
      </c>
      <c r="AT1046" s="17">
        <v>8.1729051056227444</v>
      </c>
      <c r="AU1046" s="17">
        <v>-1</v>
      </c>
      <c r="AV1046" s="17">
        <v>-1</v>
      </c>
      <c r="AW1046" s="17">
        <v>-1</v>
      </c>
      <c r="AX1046" s="17">
        <v>-1</v>
      </c>
      <c r="AY1046" s="17">
        <v>5.3498783405419796E-2</v>
      </c>
      <c r="AZ1046" s="17">
        <v>-9.7093042890136316E-2</v>
      </c>
      <c r="BA1046" s="17">
        <v>0.6099135557106492</v>
      </c>
      <c r="BB1046" s="17">
        <v>-4.8562530245094007E-2</v>
      </c>
      <c r="BC1046" s="17">
        <v>0.22804970973227345</v>
      </c>
      <c r="BD1046" s="17">
        <v>-1.2793909044411302</v>
      </c>
      <c r="BE1046" s="17">
        <v>8.3306729557231876</v>
      </c>
      <c r="BF1046" s="17">
        <v>-1</v>
      </c>
      <c r="BG1046" s="22">
        <v>230.33301442799404</v>
      </c>
    </row>
    <row r="1047" spans="1:59" x14ac:dyDescent="0.25">
      <c r="A1047">
        <v>2959</v>
      </c>
      <c r="B1047" t="s">
        <v>1023</v>
      </c>
      <c r="C1047" s="49">
        <v>0</v>
      </c>
      <c r="D1047" s="22">
        <v>1534.168408203125</v>
      </c>
      <c r="E1047" s="17">
        <v>99.36398545032435</v>
      </c>
      <c r="F1047" s="17">
        <v>61.168089709030376</v>
      </c>
      <c r="G1047" s="17">
        <v>0.79121108534691809</v>
      </c>
      <c r="H1047" s="17">
        <v>6.8200807387209164</v>
      </c>
      <c r="I1047" s="17">
        <v>82.651936688307103</v>
      </c>
      <c r="J1047" s="17">
        <v>14.609855568337235</v>
      </c>
      <c r="K1047" s="17">
        <v>-1</v>
      </c>
      <c r="L1047" s="17">
        <v>-1</v>
      </c>
      <c r="M1047" s="17">
        <v>-1</v>
      </c>
      <c r="N1047" s="17">
        <v>0.16666666666666666</v>
      </c>
      <c r="O1047" s="17">
        <v>-1</v>
      </c>
      <c r="P1047" s="17">
        <v>-1</v>
      </c>
      <c r="Q1047" s="17">
        <v>4.8601689220817299</v>
      </c>
      <c r="R1047" s="17">
        <v>-1</v>
      </c>
      <c r="S1047" s="17">
        <v>1.3126772931641375</v>
      </c>
      <c r="T1047" s="17">
        <v>0.13800808101575651</v>
      </c>
      <c r="U1047" s="17">
        <v>0.75131559925056712</v>
      </c>
      <c r="V1047" s="17">
        <v>0.93564271453482173</v>
      </c>
      <c r="W1047" s="17">
        <v>3.12858335590724</v>
      </c>
      <c r="X1047" s="17">
        <v>4.034565740870435</v>
      </c>
      <c r="Y1047" s="17">
        <v>0</v>
      </c>
      <c r="Z1047" s="17">
        <v>50.096736097444015</v>
      </c>
      <c r="AA1047" s="17">
        <v>1.4928742690874877</v>
      </c>
      <c r="AB1047" s="17">
        <v>2.7678777084166515</v>
      </c>
      <c r="AC1047" s="17">
        <v>37.287190981860086</v>
      </c>
      <c r="AD1047" s="17">
        <v>0.93914449906320885</v>
      </c>
      <c r="AE1047" s="17">
        <v>9.391444990632089E-2</v>
      </c>
      <c r="AF1047" s="17">
        <v>77.737170684636496</v>
      </c>
      <c r="AG1047" s="17">
        <v>55.841734943090316</v>
      </c>
      <c r="AH1047" s="17">
        <v>-1</v>
      </c>
      <c r="AI1047" s="17">
        <v>-1</v>
      </c>
      <c r="AJ1047" s="17">
        <v>-1</v>
      </c>
      <c r="AK1047" s="17">
        <v>-1</v>
      </c>
      <c r="AL1047" s="17">
        <v>-1</v>
      </c>
      <c r="AM1047" s="17">
        <v>-1</v>
      </c>
      <c r="AN1047" s="17">
        <v>-1</v>
      </c>
      <c r="AO1047" s="17">
        <v>-1</v>
      </c>
      <c r="AP1047" s="17">
        <v>-1</v>
      </c>
      <c r="AQ1047" s="17">
        <v>-1</v>
      </c>
      <c r="AR1047" s="17">
        <v>0.46957224953160442</v>
      </c>
      <c r="AS1047" s="17">
        <v>5.6348669943792533</v>
      </c>
      <c r="AT1047" s="17">
        <v>11.32532709269303</v>
      </c>
      <c r="AU1047" s="17">
        <v>-1</v>
      </c>
      <c r="AV1047" s="17">
        <v>-1</v>
      </c>
      <c r="AW1047" s="17">
        <v>-1</v>
      </c>
      <c r="AX1047" s="17">
        <v>-1</v>
      </c>
      <c r="AY1047" s="17">
        <v>9.391444990632089E-2</v>
      </c>
      <c r="AZ1047" s="17">
        <v>-0.4483142537740103</v>
      </c>
      <c r="BA1047" s="17">
        <v>0.96113476659452335</v>
      </c>
      <c r="BB1047" s="17">
        <v>-0.18597579634815781</v>
      </c>
      <c r="BC1047" s="17">
        <v>0.36546297583533716</v>
      </c>
      <c r="BD1047" s="17">
        <v>-6.0534033002492222</v>
      </c>
      <c r="BE1047" s="17">
        <v>13.104685351531284</v>
      </c>
      <c r="BF1047" s="17">
        <v>-1</v>
      </c>
      <c r="BG1047" s="22">
        <v>2380.7842306534503</v>
      </c>
    </row>
    <row r="1048" spans="1:59" x14ac:dyDescent="0.25">
      <c r="A1048">
        <v>2960</v>
      </c>
      <c r="B1048" t="s">
        <v>2957</v>
      </c>
      <c r="C1048" s="49">
        <v>0</v>
      </c>
      <c r="D1048" s="22">
        <v>1624.6576171875001</v>
      </c>
      <c r="E1048" s="17">
        <v>128.02297537579898</v>
      </c>
      <c r="F1048" s="17">
        <v>109.22307705047805</v>
      </c>
      <c r="G1048" s="17">
        <v>1.1408577736345413</v>
      </c>
      <c r="H1048" s="17">
        <v>9.4686969856510927</v>
      </c>
      <c r="I1048" s="17">
        <v>108.24357890222839</v>
      </c>
      <c r="J1048" s="17">
        <v>21.504883137635051</v>
      </c>
      <c r="K1048" s="17">
        <v>-1</v>
      </c>
      <c r="L1048" s="17">
        <v>-1</v>
      </c>
      <c r="M1048" s="17">
        <v>-1</v>
      </c>
      <c r="N1048" s="17">
        <v>0.16666666666666666</v>
      </c>
      <c r="O1048" s="17">
        <v>-1</v>
      </c>
      <c r="P1048" s="17">
        <v>-1</v>
      </c>
      <c r="Q1048" s="17">
        <v>6.5129276812518491</v>
      </c>
      <c r="R1048" s="17">
        <v>-1</v>
      </c>
      <c r="S1048" s="17">
        <v>2.1525758236901318</v>
      </c>
      <c r="T1048" s="17">
        <v>0.22628609409928852</v>
      </c>
      <c r="U1048" s="17">
        <v>1.2609889454235923</v>
      </c>
      <c r="V1048" s="17">
        <v>1.6707040678804816</v>
      </c>
      <c r="W1048" s="17">
        <v>5.0425747316632368</v>
      </c>
      <c r="X1048" s="17">
        <v>6.8819023150978813</v>
      </c>
      <c r="Y1048" s="17">
        <v>0</v>
      </c>
      <c r="Z1048" s="17">
        <v>66.650648631947206</v>
      </c>
      <c r="AA1048" s="17">
        <v>2.4139070304316701</v>
      </c>
      <c r="AB1048" s="17">
        <v>4.2373376503105833</v>
      </c>
      <c r="AC1048" s="17">
        <v>54.182098456758858</v>
      </c>
      <c r="AD1048" s="17">
        <v>1.5762361817794903</v>
      </c>
      <c r="AE1048" s="17">
        <v>0.15762361817794904</v>
      </c>
      <c r="AF1048" s="17">
        <v>102.89217084258691</v>
      </c>
      <c r="AG1048" s="17">
        <v>99.712221639334402</v>
      </c>
      <c r="AH1048" s="17">
        <v>-1</v>
      </c>
      <c r="AI1048" s="17">
        <v>-1</v>
      </c>
      <c r="AJ1048" s="17">
        <v>-1</v>
      </c>
      <c r="AK1048" s="17">
        <v>-1</v>
      </c>
      <c r="AL1048" s="17">
        <v>-1</v>
      </c>
      <c r="AM1048" s="17">
        <v>-1</v>
      </c>
      <c r="AN1048" s="17">
        <v>-1</v>
      </c>
      <c r="AO1048" s="17">
        <v>-1</v>
      </c>
      <c r="AP1048" s="17">
        <v>-1</v>
      </c>
      <c r="AQ1048" s="17">
        <v>-1</v>
      </c>
      <c r="AR1048" s="17">
        <v>0.78811809088974516</v>
      </c>
      <c r="AS1048" s="17">
        <v>9.457417090676941</v>
      </c>
      <c r="AT1048" s="17">
        <v>16.294642217880025</v>
      </c>
      <c r="AU1048" s="17">
        <v>-1</v>
      </c>
      <c r="AV1048" s="17">
        <v>-1</v>
      </c>
      <c r="AW1048" s="17">
        <v>-1</v>
      </c>
      <c r="AX1048" s="17">
        <v>-1</v>
      </c>
      <c r="AY1048" s="17">
        <v>0.15762361817794904</v>
      </c>
      <c r="AZ1048" s="17">
        <v>-1.0019612219433172</v>
      </c>
      <c r="BA1048" s="17">
        <v>1.5147817347638304</v>
      </c>
      <c r="BB1048" s="17">
        <v>-0.40258696847169356</v>
      </c>
      <c r="BC1048" s="17">
        <v>0.5820741479588728</v>
      </c>
      <c r="BD1048" s="17">
        <v>-13.578909753262806</v>
      </c>
      <c r="BE1048" s="17">
        <v>20.630191804544879</v>
      </c>
      <c r="BF1048" s="17">
        <v>-1</v>
      </c>
      <c r="BG1048" s="22">
        <v>1558.9801579554919</v>
      </c>
    </row>
    <row r="1049" spans="1:59" x14ac:dyDescent="0.25">
      <c r="A1049">
        <v>2961</v>
      </c>
      <c r="B1049" t="s">
        <v>2958</v>
      </c>
      <c r="C1049" s="49">
        <v>0</v>
      </c>
      <c r="D1049" s="22">
        <v>1458.8523046875</v>
      </c>
      <c r="E1049" s="17">
        <v>29.923778463274623</v>
      </c>
      <c r="F1049" s="17">
        <v>-55.268263296698152</v>
      </c>
      <c r="G1049" s="17">
        <v>-5.5976427896429981E-2</v>
      </c>
      <c r="H1049" s="17">
        <v>0.40253214770761092</v>
      </c>
      <c r="I1049" s="17">
        <v>20.643856951568708</v>
      </c>
      <c r="J1049" s="17">
        <v>-2.0966697781078016</v>
      </c>
      <c r="K1049" s="17">
        <v>-1</v>
      </c>
      <c r="L1049" s="17">
        <v>-1</v>
      </c>
      <c r="M1049" s="17">
        <v>-1</v>
      </c>
      <c r="N1049" s="17">
        <v>0.16666666666666666</v>
      </c>
      <c r="O1049" s="17">
        <v>-1</v>
      </c>
      <c r="P1049" s="17">
        <v>-1</v>
      </c>
      <c r="Q1049" s="17">
        <v>0.8555647600063363</v>
      </c>
      <c r="R1049" s="17">
        <v>-1</v>
      </c>
      <c r="S1049" s="17">
        <v>-0.72238144266386861</v>
      </c>
      <c r="T1049" s="17">
        <v>-7.588792567766238E-2</v>
      </c>
      <c r="U1049" s="17">
        <v>-0.48361357117974685</v>
      </c>
      <c r="V1049" s="17">
        <v>-0.84539746368626012</v>
      </c>
      <c r="W1049" s="17">
        <v>-1.5089826451814528</v>
      </c>
      <c r="X1049" s="17">
        <v>-2.8644785586776229</v>
      </c>
      <c r="Y1049" s="17">
        <v>0</v>
      </c>
      <c r="Z1049" s="17">
        <v>9.9869096230770573</v>
      </c>
      <c r="AA1049" s="17">
        <v>-0.73877122002110251</v>
      </c>
      <c r="AB1049" s="17">
        <v>-0.79259678107646725</v>
      </c>
      <c r="AC1049" s="17">
        <v>-3.6488599792798144</v>
      </c>
      <c r="AD1049" s="17">
        <v>-0.60451696397468369</v>
      </c>
      <c r="AE1049" s="17">
        <v>-6.0451696397468356E-2</v>
      </c>
      <c r="AF1049" s="17">
        <v>16.787066641553515</v>
      </c>
      <c r="AG1049" s="17">
        <v>-50.455649742540707</v>
      </c>
      <c r="AH1049" s="17">
        <v>-1</v>
      </c>
      <c r="AI1049" s="17">
        <v>-1</v>
      </c>
      <c r="AJ1049" s="17">
        <v>-1</v>
      </c>
      <c r="AK1049" s="17">
        <v>-1</v>
      </c>
      <c r="AL1049" s="17">
        <v>-1</v>
      </c>
      <c r="AM1049" s="17">
        <v>-1</v>
      </c>
      <c r="AN1049" s="17">
        <v>-1</v>
      </c>
      <c r="AO1049" s="17">
        <v>-1</v>
      </c>
      <c r="AP1049" s="17">
        <v>-1</v>
      </c>
      <c r="AQ1049" s="17">
        <v>-1</v>
      </c>
      <c r="AR1049" s="17">
        <v>-0.30225848198734184</v>
      </c>
      <c r="AS1049" s="17">
        <v>-3.6271017838481017</v>
      </c>
      <c r="AT1049" s="17">
        <v>-0.71523231900253226</v>
      </c>
      <c r="AU1049" s="17">
        <v>-1</v>
      </c>
      <c r="AV1049" s="17">
        <v>-1</v>
      </c>
      <c r="AW1049" s="17">
        <v>-1</v>
      </c>
      <c r="AX1049" s="17">
        <v>-1</v>
      </c>
      <c r="AY1049" s="17">
        <v>-6.0451696397468356E-2</v>
      </c>
      <c r="AZ1049" s="17">
        <v>0.89316219628243743</v>
      </c>
      <c r="BA1049" s="17">
        <v>-0.38034168346192482</v>
      </c>
      <c r="BB1049" s="17">
        <v>0.33886910108472584</v>
      </c>
      <c r="BC1049" s="17">
        <v>-0.15938192159754622</v>
      </c>
      <c r="BD1049" s="17">
        <v>12.180760818533392</v>
      </c>
      <c r="BE1049" s="17">
        <v>-5.1294787672513493</v>
      </c>
      <c r="BF1049" s="17">
        <v>-1</v>
      </c>
      <c r="BG1049" s="22">
        <v>1.776681509761147</v>
      </c>
    </row>
    <row r="1050" spans="1:59" x14ac:dyDescent="0.25">
      <c r="A1050">
        <v>2964</v>
      </c>
      <c r="B1050" t="s">
        <v>1024</v>
      </c>
      <c r="C1050" s="49">
        <v>0</v>
      </c>
      <c r="D1050" s="22">
        <v>1522.2066699218749</v>
      </c>
      <c r="E1050" s="17">
        <v>110.06247542508891</v>
      </c>
      <c r="F1050" s="17">
        <v>79.107165777197181</v>
      </c>
      <c r="G1050" s="17">
        <v>0.92173528034060515</v>
      </c>
      <c r="H1050" s="17">
        <v>7.8088174122208196</v>
      </c>
      <c r="I1050" s="17">
        <v>92.205376232944644</v>
      </c>
      <c r="J1050" s="17">
        <v>17.183790780906879</v>
      </c>
      <c r="K1050" s="17">
        <v>-1</v>
      </c>
      <c r="L1050" s="17">
        <v>-1</v>
      </c>
      <c r="M1050" s="17">
        <v>-1</v>
      </c>
      <c r="N1050" s="17">
        <v>0.16666666666666666</v>
      </c>
      <c r="O1050" s="17">
        <v>-1</v>
      </c>
      <c r="P1050" s="17">
        <v>-1</v>
      </c>
      <c r="Q1050" s="17">
        <v>5.4771489015459913</v>
      </c>
      <c r="R1050" s="17">
        <v>-1</v>
      </c>
      <c r="S1050" s="17">
        <v>1.6262140239427962</v>
      </c>
      <c r="T1050" s="17">
        <v>0.17096253755530114</v>
      </c>
      <c r="U1050" s="17">
        <v>0.94157824279160629</v>
      </c>
      <c r="V1050" s="17">
        <v>1.2100434013718393</v>
      </c>
      <c r="W1050" s="17">
        <v>3.8430822827207685</v>
      </c>
      <c r="X1050" s="17">
        <v>5.0974853299197092</v>
      </c>
      <c r="Y1050" s="17">
        <v>0</v>
      </c>
      <c r="Z1050" s="17">
        <v>56.276363075018963</v>
      </c>
      <c r="AA1050" s="17">
        <v>1.836698660292275</v>
      </c>
      <c r="AB1050" s="17">
        <v>3.3164316699327943</v>
      </c>
      <c r="AC1050" s="17">
        <v>43.594112430062019</v>
      </c>
      <c r="AD1050" s="17">
        <v>1.1769728034895079</v>
      </c>
      <c r="AE1050" s="17">
        <v>0.11769728034895079</v>
      </c>
      <c r="AF1050" s="17">
        <v>87.127610393253548</v>
      </c>
      <c r="AG1050" s="17">
        <v>72.218723920312129</v>
      </c>
      <c r="AH1050" s="17">
        <v>-1</v>
      </c>
      <c r="AI1050" s="17">
        <v>-1</v>
      </c>
      <c r="AJ1050" s="17">
        <v>-1</v>
      </c>
      <c r="AK1050" s="17">
        <v>-1</v>
      </c>
      <c r="AL1050" s="17">
        <v>-1</v>
      </c>
      <c r="AM1050" s="17">
        <v>-1</v>
      </c>
      <c r="AN1050" s="17">
        <v>-1</v>
      </c>
      <c r="AO1050" s="17">
        <v>-1</v>
      </c>
      <c r="AP1050" s="17">
        <v>-1</v>
      </c>
      <c r="AQ1050" s="17">
        <v>-1</v>
      </c>
      <c r="AR1050" s="17">
        <v>0.58848640174475397</v>
      </c>
      <c r="AS1050" s="17">
        <v>7.0618368209370468</v>
      </c>
      <c r="AT1050" s="17">
        <v>13.180387867218162</v>
      </c>
      <c r="AU1050" s="17">
        <v>-1</v>
      </c>
      <c r="AV1050" s="17">
        <v>-1</v>
      </c>
      <c r="AW1050" s="17">
        <v>-1</v>
      </c>
      <c r="AX1050" s="17">
        <v>-1</v>
      </c>
      <c r="AY1050" s="17">
        <v>0.11769728034895079</v>
      </c>
      <c r="AZ1050" s="17">
        <v>-0.65499238702018814</v>
      </c>
      <c r="BA1050" s="17">
        <v>1.1678128998407014</v>
      </c>
      <c r="BB1050" s="17">
        <v>-0.26683741985309944</v>
      </c>
      <c r="BC1050" s="17">
        <v>0.44632459934027879</v>
      </c>
      <c r="BD1050" s="17">
        <v>-8.8626982388341311</v>
      </c>
      <c r="BE1050" s="17">
        <v>15.913980290116196</v>
      </c>
      <c r="BF1050" s="17">
        <v>-1</v>
      </c>
      <c r="BG1050" s="22">
        <v>136.3166665037761</v>
      </c>
    </row>
    <row r="1051" spans="1:59" x14ac:dyDescent="0.25">
      <c r="A1051">
        <v>2966</v>
      </c>
      <c r="B1051" t="s">
        <v>2959</v>
      </c>
      <c r="C1051" s="49">
        <v>0</v>
      </c>
      <c r="D1051" s="22">
        <v>1450</v>
      </c>
      <c r="E1051" s="17">
        <v>42.510834345099084</v>
      </c>
      <c r="F1051" s="17">
        <v>-34.162466733731819</v>
      </c>
      <c r="G1051" s="17">
        <v>9.7588733186206644E-2</v>
      </c>
      <c r="H1051" s="17">
        <v>1.5658069454695622</v>
      </c>
      <c r="I1051" s="17">
        <v>31.883730774475264</v>
      </c>
      <c r="J1051" s="17">
        <v>0.93163294809285269</v>
      </c>
      <c r="K1051" s="17">
        <v>-1</v>
      </c>
      <c r="L1051" s="17">
        <v>-1</v>
      </c>
      <c r="M1051" s="17">
        <v>-1</v>
      </c>
      <c r="N1051" s="17">
        <v>0.16666666666666666</v>
      </c>
      <c r="O1051" s="17">
        <v>-1</v>
      </c>
      <c r="P1051" s="17">
        <v>-1</v>
      </c>
      <c r="Q1051" s="17">
        <v>1.5814579933319561</v>
      </c>
      <c r="R1051" s="17">
        <v>-1</v>
      </c>
      <c r="S1051" s="17">
        <v>-0.35349720193228051</v>
      </c>
      <c r="T1051" s="17">
        <v>-3.7116137603193253E-2</v>
      </c>
      <c r="U1051" s="17">
        <v>-0.25976454836216811</v>
      </c>
      <c r="V1051" s="17">
        <v>-0.52255781179374472</v>
      </c>
      <c r="W1051" s="17">
        <v>-0.66835579592337224</v>
      </c>
      <c r="X1051" s="17">
        <v>-1.6139256024373154</v>
      </c>
      <c r="Y1051" s="17">
        <v>0</v>
      </c>
      <c r="Z1051" s="17">
        <v>17.257403896478259</v>
      </c>
      <c r="AA1051" s="17">
        <v>-0.33425274724250115</v>
      </c>
      <c r="AB1051" s="17">
        <v>-0.1472085642265627</v>
      </c>
      <c r="AC1051" s="17">
        <v>3.7713995992259974</v>
      </c>
      <c r="AD1051" s="17">
        <v>-0.32470568545271017</v>
      </c>
      <c r="AE1051" s="17">
        <v>-3.2470568545271014E-2</v>
      </c>
      <c r="AF1051" s="17">
        <v>27.835166854393844</v>
      </c>
      <c r="AG1051" s="17">
        <v>-31.187689879181502</v>
      </c>
      <c r="AH1051" s="17">
        <v>-1</v>
      </c>
      <c r="AI1051" s="17">
        <v>-1</v>
      </c>
      <c r="AJ1051" s="17">
        <v>-1</v>
      </c>
      <c r="AK1051" s="17">
        <v>-1</v>
      </c>
      <c r="AL1051" s="17">
        <v>-1</v>
      </c>
      <c r="AM1051" s="17">
        <v>-1</v>
      </c>
      <c r="AN1051" s="17">
        <v>-1</v>
      </c>
      <c r="AO1051" s="17">
        <v>-1</v>
      </c>
      <c r="AP1051" s="17">
        <v>-1</v>
      </c>
      <c r="AQ1051" s="17">
        <v>-1</v>
      </c>
      <c r="AR1051" s="17">
        <v>-0.16235284272635508</v>
      </c>
      <c r="AS1051" s="17">
        <v>-1.948234112716261</v>
      </c>
      <c r="AT1051" s="17">
        <v>1.4672956534688604</v>
      </c>
      <c r="AU1051" s="17">
        <v>-1</v>
      </c>
      <c r="AV1051" s="17">
        <v>-1</v>
      </c>
      <c r="AW1051" s="17">
        <v>-1</v>
      </c>
      <c r="AX1051" s="17">
        <v>-1</v>
      </c>
      <c r="AY1051" s="17">
        <v>-3.2470568545271014E-2</v>
      </c>
      <c r="AZ1051" s="17">
        <v>0.64999991647873501</v>
      </c>
      <c r="BA1051" s="17">
        <v>-0.13717940365822218</v>
      </c>
      <c r="BB1051" s="17">
        <v>0.24373326638725484</v>
      </c>
      <c r="BC1051" s="17">
        <v>-6.4246086900075286E-2</v>
      </c>
      <c r="BD1051" s="17">
        <v>8.8755511614786737</v>
      </c>
      <c r="BE1051" s="17">
        <v>-1.8242691101966289</v>
      </c>
      <c r="BF1051" s="17">
        <v>-1</v>
      </c>
      <c r="BG1051" s="22">
        <v>159.43230000000003</v>
      </c>
    </row>
    <row r="1052" spans="1:59" x14ac:dyDescent="0.25">
      <c r="A1052">
        <v>2969</v>
      </c>
      <c r="B1052" t="s">
        <v>2960</v>
      </c>
      <c r="C1052" s="49">
        <v>0</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25">
      <c r="A1053">
        <v>2972</v>
      </c>
      <c r="B1053" t="s">
        <v>1025</v>
      </c>
      <c r="C1053" s="49">
        <v>0</v>
      </c>
      <c r="D1053" s="22">
        <v>1509.3677734374999</v>
      </c>
      <c r="E1053" s="17">
        <v>4.3417765284987198</v>
      </c>
      <c r="F1053" s="17">
        <v>-98.163800869423213</v>
      </c>
      <c r="G1053" s="17">
        <v>-0.36808310993657972</v>
      </c>
      <c r="H1053" s="17">
        <v>-1.9617139799348138</v>
      </c>
      <c r="I1053" s="17">
        <v>-2.2001247216543618</v>
      </c>
      <c r="J1053" s="17">
        <v>-8.2514089743179326</v>
      </c>
      <c r="K1053" s="17">
        <v>-1</v>
      </c>
      <c r="L1053" s="17">
        <v>-1</v>
      </c>
      <c r="M1053" s="17">
        <v>-1</v>
      </c>
      <c r="N1053" s="17">
        <v>0.16666666666666666</v>
      </c>
      <c r="O1053" s="17">
        <v>-1</v>
      </c>
      <c r="P1053" s="17">
        <v>-1</v>
      </c>
      <c r="Q1053" s="17">
        <v>-0.61974465894931319</v>
      </c>
      <c r="R1053" s="17">
        <v>-1</v>
      </c>
      <c r="S1053" s="17">
        <v>-1.4721038121125045</v>
      </c>
      <c r="T1053" s="17">
        <v>-0.15468792202692966</v>
      </c>
      <c r="U1053" s="17">
        <v>-0.93856556222365672</v>
      </c>
      <c r="V1053" s="17">
        <v>-1.5015385563195602</v>
      </c>
      <c r="W1053" s="17">
        <v>-3.2174772992170801</v>
      </c>
      <c r="X1053" s="17">
        <v>-5.4061092979416605</v>
      </c>
      <c r="Y1053" s="17">
        <v>0</v>
      </c>
      <c r="Z1053" s="17">
        <v>-4.7896831175255521</v>
      </c>
      <c r="AA1053" s="17">
        <v>-1.5609167996095514</v>
      </c>
      <c r="AB1053" s="17">
        <v>-2.1042873596474667</v>
      </c>
      <c r="AC1053" s="17">
        <v>-18.729836553633469</v>
      </c>
      <c r="AD1053" s="17">
        <v>-1.173206952779571</v>
      </c>
      <c r="AE1053" s="17">
        <v>-0.11732069527795709</v>
      </c>
      <c r="AF1053" s="17">
        <v>-5.6671532867616321</v>
      </c>
      <c r="AG1053" s="17">
        <v>-89.615957850443777</v>
      </c>
      <c r="AH1053" s="17">
        <v>-1</v>
      </c>
      <c r="AI1053" s="17">
        <v>-1</v>
      </c>
      <c r="AJ1053" s="17">
        <v>-1</v>
      </c>
      <c r="AK1053" s="17">
        <v>-1</v>
      </c>
      <c r="AL1053" s="17">
        <v>-1</v>
      </c>
      <c r="AM1053" s="17">
        <v>-1</v>
      </c>
      <c r="AN1053" s="17">
        <v>-1</v>
      </c>
      <c r="AO1053" s="17">
        <v>-1</v>
      </c>
      <c r="AP1053" s="17">
        <v>-1</v>
      </c>
      <c r="AQ1053" s="17">
        <v>-1</v>
      </c>
      <c r="AR1053" s="17">
        <v>-0.58660347638978549</v>
      </c>
      <c r="AS1053" s="17">
        <v>-7.0392417166774255</v>
      </c>
      <c r="AT1053" s="17">
        <v>-5.1510142316806533</v>
      </c>
      <c r="AU1053" s="17">
        <v>-1</v>
      </c>
      <c r="AV1053" s="17">
        <v>-1</v>
      </c>
      <c r="AW1053" s="17">
        <v>-1</v>
      </c>
      <c r="AX1053" s="17">
        <v>-1</v>
      </c>
      <c r="AY1053" s="17">
        <v>-0.11732069527795709</v>
      </c>
      <c r="AZ1053" s="17">
        <v>1.3873665575568852</v>
      </c>
      <c r="BA1053" s="17">
        <v>-0.87454604473637287</v>
      </c>
      <c r="BB1053" s="17">
        <v>0.53222369727838759</v>
      </c>
      <c r="BC1053" s="17">
        <v>-0.35273651779120785</v>
      </c>
      <c r="BD1053" s="17">
        <v>18.89828719129769</v>
      </c>
      <c r="BE1053" s="17">
        <v>-11.847005140015654</v>
      </c>
      <c r="BF1053" s="17">
        <v>-1</v>
      </c>
      <c r="BG1053" s="22">
        <v>99.864832231873976</v>
      </c>
    </row>
    <row r="1054" spans="1:59" x14ac:dyDescent="0.25">
      <c r="A1054">
        <v>2973</v>
      </c>
      <c r="B1054" t="s">
        <v>1026</v>
      </c>
      <c r="C1054" s="49">
        <v>0</v>
      </c>
      <c r="D1054" s="22">
        <v>1486.59541015625</v>
      </c>
      <c r="E1054" s="17">
        <v>-6.9459933824407045</v>
      </c>
      <c r="F1054" s="17">
        <v>-117.09097316662985</v>
      </c>
      <c r="G1054" s="17">
        <v>-0.50579666431430903</v>
      </c>
      <c r="H1054" s="17">
        <v>-3.0049109263543627</v>
      </c>
      <c r="I1054" s="17">
        <v>-12.279774063973029</v>
      </c>
      <c r="J1054" s="17">
        <v>-10.967118248587784</v>
      </c>
      <c r="K1054" s="17">
        <v>-1</v>
      </c>
      <c r="L1054" s="17">
        <v>-1</v>
      </c>
      <c r="M1054" s="17">
        <v>-1</v>
      </c>
      <c r="N1054" s="17">
        <v>0.16666666666666666</v>
      </c>
      <c r="O1054" s="17">
        <v>-1</v>
      </c>
      <c r="P1054" s="17">
        <v>-1</v>
      </c>
      <c r="Q1054" s="17">
        <v>-1.270708305620579</v>
      </c>
      <c r="R1054" s="17">
        <v>-1</v>
      </c>
      <c r="S1054" s="17">
        <v>-1.8029103543446992</v>
      </c>
      <c r="T1054" s="17">
        <v>-0.18945753192850076</v>
      </c>
      <c r="U1054" s="17">
        <v>-1.1393079985865602</v>
      </c>
      <c r="V1054" s="17">
        <v>-1.7910534153067665</v>
      </c>
      <c r="W1054" s="17">
        <v>-3.9713313016518255</v>
      </c>
      <c r="X1054" s="17">
        <v>-6.5275752041881683</v>
      </c>
      <c r="Y1054" s="17">
        <v>0</v>
      </c>
      <c r="Z1054" s="17">
        <v>-11.309688054935894</v>
      </c>
      <c r="AA1054" s="17">
        <v>-1.9236792667280829</v>
      </c>
      <c r="AB1054" s="17">
        <v>-2.6830560378379427</v>
      </c>
      <c r="AC1054" s="17">
        <v>-25.384147425690813</v>
      </c>
      <c r="AD1054" s="17">
        <v>-1.4241349982332003</v>
      </c>
      <c r="AE1054" s="17">
        <v>-0.14241349982332002</v>
      </c>
      <c r="AF1054" s="17">
        <v>-15.574824653790337</v>
      </c>
      <c r="AG1054" s="17">
        <v>-106.89500226184346</v>
      </c>
      <c r="AH1054" s="17">
        <v>-1</v>
      </c>
      <c r="AI1054" s="17">
        <v>-1</v>
      </c>
      <c r="AJ1054" s="17">
        <v>-1</v>
      </c>
      <c r="AK1054" s="17">
        <v>-1</v>
      </c>
      <c r="AL1054" s="17">
        <v>-1</v>
      </c>
      <c r="AM1054" s="17">
        <v>-1</v>
      </c>
      <c r="AN1054" s="17">
        <v>-1</v>
      </c>
      <c r="AO1054" s="17">
        <v>-1</v>
      </c>
      <c r="AP1054" s="17">
        <v>-1</v>
      </c>
      <c r="AQ1054" s="17">
        <v>-1</v>
      </c>
      <c r="AR1054" s="17">
        <v>-0.71206749911660017</v>
      </c>
      <c r="AS1054" s="17">
        <v>-8.5448099893992016</v>
      </c>
      <c r="AT1054" s="17">
        <v>-7.1082529862189627</v>
      </c>
      <c r="AU1054" s="17">
        <v>-1</v>
      </c>
      <c r="AV1054" s="17">
        <v>-1</v>
      </c>
      <c r="AW1054" s="17">
        <v>-1</v>
      </c>
      <c r="AX1054" s="17">
        <v>-1</v>
      </c>
      <c r="AY1054" s="17">
        <v>-0.14241349982332002</v>
      </c>
      <c r="AZ1054" s="17">
        <v>1.6054286597047802</v>
      </c>
      <c r="BA1054" s="17">
        <v>-1.0926081468842677</v>
      </c>
      <c r="BB1054" s="17">
        <v>0.61753923273262168</v>
      </c>
      <c r="BC1054" s="17">
        <v>-0.43805205324544183</v>
      </c>
      <c r="BD1054" s="17">
        <v>21.862319961671062</v>
      </c>
      <c r="BE1054" s="17">
        <v>-14.811037910389032</v>
      </c>
      <c r="BF1054" s="17">
        <v>-1</v>
      </c>
      <c r="BG1054" s="22">
        <v>652.54098011142548</v>
      </c>
    </row>
    <row r="1055" spans="1:59" x14ac:dyDescent="0.25">
      <c r="A1055">
        <v>2974</v>
      </c>
      <c r="B1055" t="s">
        <v>1027</v>
      </c>
      <c r="C1055" s="49">
        <v>0</v>
      </c>
      <c r="D1055" s="22">
        <v>1629.2085644531251</v>
      </c>
      <c r="E1055" s="17">
        <v>149.42190115838469</v>
      </c>
      <c r="F1055" s="17">
        <v>145.1044919320496</v>
      </c>
      <c r="G1055" s="17">
        <v>1.4019299032612387</v>
      </c>
      <c r="H1055" s="17">
        <v>11.446350163310001</v>
      </c>
      <c r="I1055" s="17">
        <v>127.35219556367616</v>
      </c>
      <c r="J1055" s="17">
        <v>26.653221708113914</v>
      </c>
      <c r="K1055" s="17">
        <v>-1</v>
      </c>
      <c r="L1055" s="17">
        <v>-1</v>
      </c>
      <c r="M1055" s="17">
        <v>-1</v>
      </c>
      <c r="N1055" s="17">
        <v>0.16666666666666666</v>
      </c>
      <c r="O1055" s="17">
        <v>-1</v>
      </c>
      <c r="P1055" s="17">
        <v>-1</v>
      </c>
      <c r="Q1055" s="17">
        <v>7.7469998560203752</v>
      </c>
      <c r="R1055" s="17">
        <v>-1</v>
      </c>
      <c r="S1055" s="17">
        <v>2.7797063110647979</v>
      </c>
      <c r="T1055" s="17">
        <v>0.29220100090936674</v>
      </c>
      <c r="U1055" s="17">
        <v>1.6415488373276699</v>
      </c>
      <c r="V1055" s="17">
        <v>2.2195553493385556</v>
      </c>
      <c r="W1055" s="17">
        <v>6.4717025378007866</v>
      </c>
      <c r="X1055" s="17">
        <v>9.0079348161866601</v>
      </c>
      <c r="Y1055" s="17">
        <v>0</v>
      </c>
      <c r="Z1055" s="17">
        <v>79.011026532857557</v>
      </c>
      <c r="AA1055" s="17">
        <v>3.1016183473547745</v>
      </c>
      <c r="AB1055" s="17">
        <v>5.3345453439118149</v>
      </c>
      <c r="AC1055" s="17">
        <v>66.797088451142756</v>
      </c>
      <c r="AD1055" s="17">
        <v>2.0519360466595873</v>
      </c>
      <c r="AE1055" s="17">
        <v>0.20519360466595873</v>
      </c>
      <c r="AF1055" s="17">
        <v>121.67475818571003</v>
      </c>
      <c r="AG1055" s="17">
        <v>132.46917822782774</v>
      </c>
      <c r="AH1055" s="17">
        <v>-1</v>
      </c>
      <c r="AI1055" s="17">
        <v>-1</v>
      </c>
      <c r="AJ1055" s="17">
        <v>-1</v>
      </c>
      <c r="AK1055" s="17">
        <v>-1</v>
      </c>
      <c r="AL1055" s="17">
        <v>-1</v>
      </c>
      <c r="AM1055" s="17">
        <v>-1</v>
      </c>
      <c r="AN1055" s="17">
        <v>-1</v>
      </c>
      <c r="AO1055" s="17">
        <v>-1</v>
      </c>
      <c r="AP1055" s="17">
        <v>-1</v>
      </c>
      <c r="AQ1055" s="17">
        <v>-1</v>
      </c>
      <c r="AR1055" s="17">
        <v>1.0259680233297936</v>
      </c>
      <c r="AS1055" s="17">
        <v>12.311616279957523</v>
      </c>
      <c r="AT1055" s="17">
        <v>20.005101163944779</v>
      </c>
      <c r="AU1055" s="17">
        <v>-1</v>
      </c>
      <c r="AV1055" s="17">
        <v>-1</v>
      </c>
      <c r="AW1055" s="17">
        <v>-1</v>
      </c>
      <c r="AX1055" s="17">
        <v>-1</v>
      </c>
      <c r="AY1055" s="17">
        <v>0.20519360466595873</v>
      </c>
      <c r="AZ1055" s="17">
        <v>-1.4153550788942049</v>
      </c>
      <c r="BA1055" s="17">
        <v>1.9281755917147179</v>
      </c>
      <c r="BB1055" s="17">
        <v>-0.56432492253092659</v>
      </c>
      <c r="BC1055" s="17">
        <v>0.74381210201810577</v>
      </c>
      <c r="BD1055" s="17">
        <v>-19.198010582816575</v>
      </c>
      <c r="BE1055" s="17">
        <v>26.249292634098651</v>
      </c>
      <c r="BF1055" s="17">
        <v>-1</v>
      </c>
      <c r="BG1055" s="22">
        <v>8092.1078730704421</v>
      </c>
    </row>
    <row r="1056" spans="1:59" x14ac:dyDescent="0.25">
      <c r="A1056">
        <v>2976</v>
      </c>
      <c r="B1056" t="s">
        <v>1028</v>
      </c>
      <c r="C1056" s="49">
        <v>0</v>
      </c>
      <c r="D1056" s="22">
        <v>1513.792216796875</v>
      </c>
      <c r="E1056" s="17">
        <v>68.902257826279964</v>
      </c>
      <c r="F1056" s="17">
        <v>10.090297393995131</v>
      </c>
      <c r="G1056" s="17">
        <v>0.41957055611112221</v>
      </c>
      <c r="H1056" s="17">
        <v>4.0048584679984938</v>
      </c>
      <c r="I1056" s="17">
        <v>55.450502283268285</v>
      </c>
      <c r="J1056" s="17">
        <v>7.2811097778399239</v>
      </c>
      <c r="K1056" s="17">
        <v>-1</v>
      </c>
      <c r="L1056" s="17">
        <v>-1</v>
      </c>
      <c r="M1056" s="17">
        <v>-1</v>
      </c>
      <c r="N1056" s="17">
        <v>0.16666666666666666</v>
      </c>
      <c r="O1056" s="17">
        <v>-1</v>
      </c>
      <c r="P1056" s="17">
        <v>-1</v>
      </c>
      <c r="Q1056" s="17">
        <v>3.1034466062913237</v>
      </c>
      <c r="R1056" s="17">
        <v>-1</v>
      </c>
      <c r="S1056" s="17">
        <v>0.41994658858421097</v>
      </c>
      <c r="T1056" s="17">
        <v>4.4177112208580588E-2</v>
      </c>
      <c r="U1056" s="17">
        <v>0.2095822482591031</v>
      </c>
      <c r="V1056" s="17">
        <v>0.15434376468336003</v>
      </c>
      <c r="W1056" s="17">
        <v>1.0941960968076465</v>
      </c>
      <c r="X1056" s="17">
        <v>1.0081230293986454</v>
      </c>
      <c r="Y1056" s="17">
        <v>0</v>
      </c>
      <c r="Z1056" s="17">
        <v>32.501532077707814</v>
      </c>
      <c r="AA1056" s="17">
        <v>0.51390574361447028</v>
      </c>
      <c r="AB1056" s="17">
        <v>1.2059842634341955</v>
      </c>
      <c r="AC1056" s="17">
        <v>19.329542402056731</v>
      </c>
      <c r="AD1056" s="17">
        <v>0.2619778103238789</v>
      </c>
      <c r="AE1056" s="17">
        <v>2.6197781032387887E-2</v>
      </c>
      <c r="AF1056" s="17">
        <v>50.999844449940561</v>
      </c>
      <c r="AG1056" s="17">
        <v>9.2116611006285254</v>
      </c>
      <c r="AH1056" s="17">
        <v>-1</v>
      </c>
      <c r="AI1056" s="17">
        <v>-1</v>
      </c>
      <c r="AJ1056" s="17">
        <v>-1</v>
      </c>
      <c r="AK1056" s="17">
        <v>-1</v>
      </c>
      <c r="AL1056" s="17">
        <v>-1</v>
      </c>
      <c r="AM1056" s="17">
        <v>-1</v>
      </c>
      <c r="AN1056" s="17">
        <v>-1</v>
      </c>
      <c r="AO1056" s="17">
        <v>-1</v>
      </c>
      <c r="AP1056" s="17">
        <v>-1</v>
      </c>
      <c r="AQ1056" s="17">
        <v>-1</v>
      </c>
      <c r="AR1056" s="17">
        <v>0.13098890516193945</v>
      </c>
      <c r="AS1056" s="17">
        <v>1.5718668619432732</v>
      </c>
      <c r="AT1056" s="17">
        <v>6.0434269205262554</v>
      </c>
      <c r="AU1056" s="17">
        <v>-1</v>
      </c>
      <c r="AV1056" s="17">
        <v>-1</v>
      </c>
      <c r="AW1056" s="17">
        <v>-1</v>
      </c>
      <c r="AX1056" s="17">
        <v>-1</v>
      </c>
      <c r="AY1056" s="17">
        <v>2.6197781032387887E-2</v>
      </c>
      <c r="AZ1056" s="17">
        <v>0.14015879388424907</v>
      </c>
      <c r="BA1056" s="17">
        <v>0.37266171893626387</v>
      </c>
      <c r="BB1056" s="17">
        <v>4.4260877823214508E-2</v>
      </c>
      <c r="BC1056" s="17">
        <v>0.13522630166396496</v>
      </c>
      <c r="BD1056" s="17">
        <v>1.9454804148017311</v>
      </c>
      <c r="BE1056" s="17">
        <v>5.1058016364803223</v>
      </c>
      <c r="BF1056" s="17">
        <v>-1</v>
      </c>
      <c r="BG1056" s="22">
        <v>677.03508821208356</v>
      </c>
    </row>
    <row r="1057" spans="1:59" x14ac:dyDescent="0.25">
      <c r="A1057">
        <v>2977</v>
      </c>
      <c r="B1057" t="s">
        <v>1029</v>
      </c>
      <c r="C1057" s="49">
        <v>0</v>
      </c>
      <c r="D1057" s="22">
        <v>1569.4667773437502</v>
      </c>
      <c r="E1057" s="17">
        <v>116.48242861309291</v>
      </c>
      <c r="F1057" s="17">
        <v>89.872052117730306</v>
      </c>
      <c r="G1057" s="17">
        <v>1.0000602798253868</v>
      </c>
      <c r="H1057" s="17">
        <v>8.4021388224483271</v>
      </c>
      <c r="I1057" s="17">
        <v>97.938207203078719</v>
      </c>
      <c r="J1057" s="17">
        <v>18.728358622969647</v>
      </c>
      <c r="K1057" s="17">
        <v>-1</v>
      </c>
      <c r="L1057" s="17">
        <v>-1</v>
      </c>
      <c r="M1057" s="17">
        <v>-1</v>
      </c>
      <c r="N1057" s="17">
        <v>0.16666666666666666</v>
      </c>
      <c r="O1057" s="17">
        <v>-1</v>
      </c>
      <c r="P1057" s="17">
        <v>-1</v>
      </c>
      <c r="Q1057" s="17">
        <v>5.8473864393143433</v>
      </c>
      <c r="R1057" s="17">
        <v>-1</v>
      </c>
      <c r="S1057" s="17">
        <v>1.8143612427621603</v>
      </c>
      <c r="T1057" s="17">
        <v>0.19073785807427415</v>
      </c>
      <c r="U1057" s="17">
        <v>1.0557511090410083</v>
      </c>
      <c r="V1057" s="17">
        <v>1.3747058507834036</v>
      </c>
      <c r="W1057" s="17">
        <v>4.2718390207129344</v>
      </c>
      <c r="X1057" s="17">
        <v>5.7353224471582056</v>
      </c>
      <c r="Y1057" s="17">
        <v>0</v>
      </c>
      <c r="Z1057" s="17">
        <v>59.984635551689749</v>
      </c>
      <c r="AA1057" s="17">
        <v>2.0430209077903183</v>
      </c>
      <c r="AB1057" s="17">
        <v>3.6456081015913453</v>
      </c>
      <c r="AC1057" s="17">
        <v>47.378771812216172</v>
      </c>
      <c r="AD1057" s="17">
        <v>1.3196888863012604</v>
      </c>
      <c r="AE1057" s="17">
        <v>0.13196888863012604</v>
      </c>
      <c r="AF1057" s="17">
        <v>92.762628371145524</v>
      </c>
      <c r="AG1057" s="17">
        <v>82.04623255398127</v>
      </c>
      <c r="AH1057" s="17">
        <v>-1</v>
      </c>
      <c r="AI1057" s="17">
        <v>-1</v>
      </c>
      <c r="AJ1057" s="17">
        <v>-1</v>
      </c>
      <c r="AK1057" s="17">
        <v>-1</v>
      </c>
      <c r="AL1057" s="17">
        <v>-1</v>
      </c>
      <c r="AM1057" s="17">
        <v>-1</v>
      </c>
      <c r="AN1057" s="17">
        <v>-1</v>
      </c>
      <c r="AO1057" s="17">
        <v>-1</v>
      </c>
      <c r="AP1057" s="17">
        <v>-1</v>
      </c>
      <c r="AQ1057" s="17">
        <v>-1</v>
      </c>
      <c r="AR1057" s="17">
        <v>0.65984444315063018</v>
      </c>
      <c r="AS1057" s="17">
        <v>7.9181333178075617</v>
      </c>
      <c r="AT1057" s="17">
        <v>14.293573313149832</v>
      </c>
      <c r="AU1057" s="17">
        <v>-1</v>
      </c>
      <c r="AV1057" s="17">
        <v>-1</v>
      </c>
      <c r="AW1057" s="17">
        <v>-1</v>
      </c>
      <c r="AX1057" s="17">
        <v>-1</v>
      </c>
      <c r="AY1057" s="17">
        <v>0.13196888863012604</v>
      </c>
      <c r="AZ1057" s="17">
        <v>-0.77901586543202983</v>
      </c>
      <c r="BA1057" s="17">
        <v>1.2918363782525428</v>
      </c>
      <c r="BB1057" s="17">
        <v>-0.31536088800909534</v>
      </c>
      <c r="BC1057" s="17">
        <v>0.49484806749627458</v>
      </c>
      <c r="BD1057" s="17">
        <v>-10.548500818408787</v>
      </c>
      <c r="BE1057" s="17">
        <v>17.599782869690856</v>
      </c>
      <c r="BF1057" s="17">
        <v>-1</v>
      </c>
      <c r="BG1057" s="22">
        <v>957.49223055932873</v>
      </c>
    </row>
    <row r="1058" spans="1:59" x14ac:dyDescent="0.25">
      <c r="A1058">
        <v>2978</v>
      </c>
      <c r="B1058" t="s">
        <v>1030</v>
      </c>
      <c r="C1058" s="49">
        <v>0</v>
      </c>
      <c r="D1058" s="22">
        <v>1496.99876953125</v>
      </c>
      <c r="E1058" s="17">
        <v>26.817462471206227</v>
      </c>
      <c r="F1058" s="17">
        <v>-60.476889841651698</v>
      </c>
      <c r="G1058" s="17">
        <v>-9.3874242935478691E-2</v>
      </c>
      <c r="H1058" s="17">
        <v>0.11545158324646998</v>
      </c>
      <c r="I1058" s="17">
        <v>17.870007360947454</v>
      </c>
      <c r="J1058" s="17">
        <v>-2.8440141353220101</v>
      </c>
      <c r="K1058" s="17">
        <v>-1</v>
      </c>
      <c r="L1058" s="17">
        <v>-1</v>
      </c>
      <c r="M1058" s="17">
        <v>-1</v>
      </c>
      <c r="N1058" s="17">
        <v>0.16666666666666666</v>
      </c>
      <c r="O1058" s="17">
        <v>-1</v>
      </c>
      <c r="P1058" s="17">
        <v>-1</v>
      </c>
      <c r="Q1058" s="17">
        <v>0.67642407926386117</v>
      </c>
      <c r="R1058" s="17">
        <v>-1</v>
      </c>
      <c r="S1058" s="17">
        <v>-0.8134171087453359</v>
      </c>
      <c r="T1058" s="17">
        <v>-8.545628117457571E-2</v>
      </c>
      <c r="U1058" s="17">
        <v>-0.5388564973981963</v>
      </c>
      <c r="V1058" s="17">
        <v>-0.92506994492117756</v>
      </c>
      <c r="W1058" s="17">
        <v>-1.7164380382240041</v>
      </c>
      <c r="X1058" s="17">
        <v>-3.1730981980411861</v>
      </c>
      <c r="Y1058" s="17">
        <v>0</v>
      </c>
      <c r="Z1058" s="17">
        <v>8.1926494844278324</v>
      </c>
      <c r="AA1058" s="17">
        <v>-0.8386009349978758</v>
      </c>
      <c r="AB1058" s="17">
        <v>-0.95186990720822962</v>
      </c>
      <c r="AC1058" s="17">
        <v>-5.4800801796520684</v>
      </c>
      <c r="AD1058" s="17">
        <v>-0.6735706217477454</v>
      </c>
      <c r="AE1058" s="17">
        <v>-6.7357062174774537E-2</v>
      </c>
      <c r="AF1058" s="17">
        <v>14.060544196962148</v>
      </c>
      <c r="AG1058" s="17">
        <v>-55.210722924070851</v>
      </c>
      <c r="AH1058" s="17">
        <v>-1</v>
      </c>
      <c r="AI1058" s="17">
        <v>-1</v>
      </c>
      <c r="AJ1058" s="17">
        <v>-1</v>
      </c>
      <c r="AK1058" s="17">
        <v>-1</v>
      </c>
      <c r="AL1058" s="17">
        <v>-1</v>
      </c>
      <c r="AM1058" s="17">
        <v>-1</v>
      </c>
      <c r="AN1058" s="17">
        <v>-1</v>
      </c>
      <c r="AO1058" s="17">
        <v>-1</v>
      </c>
      <c r="AP1058" s="17">
        <v>-1</v>
      </c>
      <c r="AQ1058" s="17">
        <v>-1</v>
      </c>
      <c r="AR1058" s="17">
        <v>-0.3367853108738727</v>
      </c>
      <c r="AS1058" s="17">
        <v>-4.0414237304864722</v>
      </c>
      <c r="AT1058" s="17">
        <v>-1.2538508496324141</v>
      </c>
      <c r="AU1058" s="17">
        <v>-1</v>
      </c>
      <c r="AV1058" s="17">
        <v>-1</v>
      </c>
      <c r="AW1058" s="17">
        <v>-1</v>
      </c>
      <c r="AX1058" s="17">
        <v>-1</v>
      </c>
      <c r="AY1058" s="17">
        <v>-6.7357062174774537E-2</v>
      </c>
      <c r="AZ1058" s="17">
        <v>0.95317137440269617</v>
      </c>
      <c r="BA1058" s="17">
        <v>-0.44035086158218334</v>
      </c>
      <c r="BB1058" s="17">
        <v>0.36234734472756691</v>
      </c>
      <c r="BC1058" s="17">
        <v>-0.18286016524038723</v>
      </c>
      <c r="BD1058" s="17">
        <v>12.996442079603618</v>
      </c>
      <c r="BE1058" s="17">
        <v>-5.9451600283215758</v>
      </c>
      <c r="BF1058" s="17">
        <v>-1</v>
      </c>
      <c r="BG1058" s="22">
        <v>911.57739471459865</v>
      </c>
    </row>
    <row r="1059" spans="1:59" x14ac:dyDescent="0.25">
      <c r="A1059">
        <v>2980</v>
      </c>
      <c r="B1059" t="s">
        <v>1031</v>
      </c>
      <c r="C1059" s="49">
        <v>0</v>
      </c>
      <c r="D1059" s="22">
        <v>1499.2545117187499</v>
      </c>
      <c r="E1059" s="17">
        <v>62.020601465799764</v>
      </c>
      <c r="F1059" s="17">
        <v>-1.4487662698332762</v>
      </c>
      <c r="G1059" s="17">
        <v>0.33561266497007525</v>
      </c>
      <c r="H1059" s="17">
        <v>3.3688672174500369</v>
      </c>
      <c r="I1059" s="17">
        <v>49.305383844881867</v>
      </c>
      <c r="J1059" s="17">
        <v>5.6254613948601877</v>
      </c>
      <c r="K1059" s="17">
        <v>-1</v>
      </c>
      <c r="L1059" s="17">
        <v>-1</v>
      </c>
      <c r="M1059" s="17">
        <v>-1</v>
      </c>
      <c r="N1059" s="17">
        <v>0.16666666666666666</v>
      </c>
      <c r="O1059" s="17">
        <v>-1</v>
      </c>
      <c r="P1059" s="17">
        <v>-1</v>
      </c>
      <c r="Q1059" s="17">
        <v>2.7065827301757022</v>
      </c>
      <c r="R1059" s="17">
        <v>-1</v>
      </c>
      <c r="S1059" s="17">
        <v>0.21826840384070395</v>
      </c>
      <c r="T1059" s="17">
        <v>2.297961181493121E-2</v>
      </c>
      <c r="U1059" s="17">
        <v>8.7198422674896442E-2</v>
      </c>
      <c r="V1059" s="17">
        <v>-2.216069868915941E-2</v>
      </c>
      <c r="W1059" s="17">
        <v>0.63460450062345664</v>
      </c>
      <c r="X1059" s="17">
        <v>0.32441463990502339</v>
      </c>
      <c r="Y1059" s="17">
        <v>0</v>
      </c>
      <c r="Z1059" s="17">
        <v>28.526572116448467</v>
      </c>
      <c r="AA1059" s="17">
        <v>0.29274543835608946</v>
      </c>
      <c r="AB1059" s="17">
        <v>0.85313448115291146</v>
      </c>
      <c r="AC1059" s="17">
        <v>15.272702025382639</v>
      </c>
      <c r="AD1059" s="17">
        <v>0.10899802834362056</v>
      </c>
      <c r="AE1059" s="17">
        <v>1.0899802834362055E-2</v>
      </c>
      <c r="AF1059" s="17">
        <v>44.959573411603436</v>
      </c>
      <c r="AG1059" s="17">
        <v>-1.3226115515354373</v>
      </c>
      <c r="AH1059" s="17">
        <v>-1</v>
      </c>
      <c r="AI1059" s="17">
        <v>-1</v>
      </c>
      <c r="AJ1059" s="17">
        <v>-1</v>
      </c>
      <c r="AK1059" s="17">
        <v>-1</v>
      </c>
      <c r="AL1059" s="17">
        <v>-1</v>
      </c>
      <c r="AM1059" s="17">
        <v>-1</v>
      </c>
      <c r="AN1059" s="17">
        <v>-1</v>
      </c>
      <c r="AO1059" s="17">
        <v>-1</v>
      </c>
      <c r="AP1059" s="17">
        <v>-1</v>
      </c>
      <c r="AQ1059" s="17">
        <v>-1</v>
      </c>
      <c r="AR1059" s="17">
        <v>5.449901417181028E-2</v>
      </c>
      <c r="AS1059" s="17">
        <v>0.65398817006172316</v>
      </c>
      <c r="AT1059" s="17">
        <v>4.8501846210802402</v>
      </c>
      <c r="AU1059" s="17">
        <v>-1</v>
      </c>
      <c r="AV1059" s="17">
        <v>-1</v>
      </c>
      <c r="AW1059" s="17">
        <v>-1</v>
      </c>
      <c r="AX1059" s="17">
        <v>-1</v>
      </c>
      <c r="AY1059" s="17">
        <v>1.0899802834362055E-2</v>
      </c>
      <c r="AZ1059" s="17">
        <v>0.27310165718370605</v>
      </c>
      <c r="BA1059" s="17">
        <v>0.23971885563680687</v>
      </c>
      <c r="BB1059" s="17">
        <v>9.6274003696502353E-2</v>
      </c>
      <c r="BC1059" s="17">
        <v>8.3213175790677135E-2</v>
      </c>
      <c r="BD1059" s="17">
        <v>3.7525207006905932</v>
      </c>
      <c r="BE1059" s="17">
        <v>3.2987613505914575</v>
      </c>
      <c r="BF1059" s="17">
        <v>-1</v>
      </c>
      <c r="BG1059" s="22">
        <v>3809.3888727962785</v>
      </c>
    </row>
    <row r="1060" spans="1:59" x14ac:dyDescent="0.25">
      <c r="A1060">
        <v>2984</v>
      </c>
      <c r="B1060" t="s">
        <v>1032</v>
      </c>
      <c r="C1060" s="49">
        <v>0</v>
      </c>
      <c r="D1060" s="22">
        <v>1437.2467578125002</v>
      </c>
      <c r="E1060" s="17">
        <v>-14.115942527248166</v>
      </c>
      <c r="F1060" s="17">
        <v>-129.11344207738091</v>
      </c>
      <c r="G1060" s="17">
        <v>-0.59327179795271445</v>
      </c>
      <c r="H1060" s="17">
        <v>-3.667545717182068</v>
      </c>
      <c r="I1060" s="17">
        <v>-18.682329551206756</v>
      </c>
      <c r="J1060" s="17">
        <v>-12.692126602073643</v>
      </c>
      <c r="K1060" s="17">
        <v>-1</v>
      </c>
      <c r="L1060" s="17">
        <v>-1</v>
      </c>
      <c r="M1060" s="17">
        <v>-1</v>
      </c>
      <c r="N1060" s="17">
        <v>0.16666666666666666</v>
      </c>
      <c r="O1060" s="17">
        <v>-1</v>
      </c>
      <c r="P1060" s="17">
        <v>-1</v>
      </c>
      <c r="Q1060" s="17">
        <v>-1.6841979744016604</v>
      </c>
      <c r="R1060" s="17">
        <v>-1</v>
      </c>
      <c r="S1060" s="17">
        <v>-2.0130374302231475</v>
      </c>
      <c r="T1060" s="17">
        <v>-0.21154305783361832</v>
      </c>
      <c r="U1060" s="17">
        <v>-1.266818841851701</v>
      </c>
      <c r="V1060" s="17">
        <v>-1.9749521687348135</v>
      </c>
      <c r="W1060" s="17">
        <v>-4.4501765388167334</v>
      </c>
      <c r="X1060" s="17">
        <v>-7.2399261449732171</v>
      </c>
      <c r="Y1060" s="17">
        <v>0</v>
      </c>
      <c r="Z1060" s="17">
        <v>-15.451170756476476</v>
      </c>
      <c r="AA1060" s="17">
        <v>-2.1541046263346812</v>
      </c>
      <c r="AB1060" s="17">
        <v>-3.0506877332015661</v>
      </c>
      <c r="AC1060" s="17">
        <v>-29.610940753587407</v>
      </c>
      <c r="AD1060" s="17">
        <v>-1.5835235523146265</v>
      </c>
      <c r="AE1060" s="17">
        <v>-0.15835235523146263</v>
      </c>
      <c r="AF1060" s="17">
        <v>-21.868140375633295</v>
      </c>
      <c r="AG1060" s="17">
        <v>-117.87058651613792</v>
      </c>
      <c r="AH1060" s="17">
        <v>-1</v>
      </c>
      <c r="AI1060" s="17">
        <v>-1</v>
      </c>
      <c r="AJ1060" s="17">
        <v>-1</v>
      </c>
      <c r="AK1060" s="17">
        <v>-1</v>
      </c>
      <c r="AL1060" s="17">
        <v>-1</v>
      </c>
      <c r="AM1060" s="17">
        <v>-1</v>
      </c>
      <c r="AN1060" s="17">
        <v>-1</v>
      </c>
      <c r="AO1060" s="17">
        <v>-1</v>
      </c>
      <c r="AP1060" s="17">
        <v>-1</v>
      </c>
      <c r="AQ1060" s="17">
        <v>-1</v>
      </c>
      <c r="AR1060" s="17">
        <v>-0.79176177615731325</v>
      </c>
      <c r="AS1060" s="17">
        <v>-9.5011413138877572</v>
      </c>
      <c r="AT1060" s="17">
        <v>-8.3514837080540847</v>
      </c>
      <c r="AU1060" s="17">
        <v>-1</v>
      </c>
      <c r="AV1060" s="17">
        <v>-1</v>
      </c>
      <c r="AW1060" s="17">
        <v>-1</v>
      </c>
      <c r="AX1060" s="17">
        <v>-1</v>
      </c>
      <c r="AY1060" s="17">
        <v>-0.15835235523146263</v>
      </c>
      <c r="AZ1060" s="17">
        <v>1.743940889768486</v>
      </c>
      <c r="BA1060" s="17">
        <v>-1.2311203769479737</v>
      </c>
      <c r="BB1060" s="17">
        <v>0.67173134112030652</v>
      </c>
      <c r="BC1060" s="17">
        <v>-0.49224416163312679</v>
      </c>
      <c r="BD1060" s="17">
        <v>23.745062469252105</v>
      </c>
      <c r="BE1060" s="17">
        <v>-16.693780417970075</v>
      </c>
      <c r="BF1060" s="17">
        <v>-1</v>
      </c>
      <c r="BG1060" s="22">
        <v>-8.0557944967933466</v>
      </c>
    </row>
    <row r="1061" spans="1:59" x14ac:dyDescent="0.25">
      <c r="A1061">
        <v>2986</v>
      </c>
      <c r="B1061" t="s">
        <v>2961</v>
      </c>
      <c r="C1061" s="49">
        <v>0</v>
      </c>
      <c r="D1061" s="22">
        <v>1491.143115234375</v>
      </c>
      <c r="E1061" s="17">
        <v>43.8780775344717</v>
      </c>
      <c r="F1061" s="17">
        <v>-31.869892769023494</v>
      </c>
      <c r="G1061" s="17">
        <v>0.11426943458186217</v>
      </c>
      <c r="H1061" s="17">
        <v>1.6921652900690698</v>
      </c>
      <c r="I1061" s="17">
        <v>33.104639069318637</v>
      </c>
      <c r="J1061" s="17">
        <v>1.2605761351756311</v>
      </c>
      <c r="K1061" s="17">
        <v>-1</v>
      </c>
      <c r="L1061" s="17">
        <v>-1</v>
      </c>
      <c r="M1061" s="17">
        <v>-1</v>
      </c>
      <c r="N1061" s="17">
        <v>0.16666666666666666</v>
      </c>
      <c r="O1061" s="17">
        <v>-1</v>
      </c>
      <c r="P1061" s="17">
        <v>-1</v>
      </c>
      <c r="Q1061" s="17">
        <v>1.6603066604701733</v>
      </c>
      <c r="R1061" s="17">
        <v>-1</v>
      </c>
      <c r="S1061" s="17">
        <v>-0.31342790609834115</v>
      </c>
      <c r="T1061" s="17">
        <v>-3.2904631458919864E-2</v>
      </c>
      <c r="U1061" s="17">
        <v>-0.23544940630126804</v>
      </c>
      <c r="V1061" s="17">
        <v>-0.48749001520543817</v>
      </c>
      <c r="W1061" s="17">
        <v>-0.57704442452384563</v>
      </c>
      <c r="X1061" s="17">
        <v>-1.4780868464627515</v>
      </c>
      <c r="Y1061" s="17">
        <v>0</v>
      </c>
      <c r="Z1061" s="17">
        <v>18.047146459950497</v>
      </c>
      <c r="AA1061" s="17">
        <v>-0.29031275586766453</v>
      </c>
      <c r="AB1061" s="17">
        <v>-7.7104589772652221E-2</v>
      </c>
      <c r="AC1061" s="17">
        <v>4.5774101125135918</v>
      </c>
      <c r="AD1061" s="17">
        <v>-0.29431175787658503</v>
      </c>
      <c r="AE1061" s="17">
        <v>-2.9431175787658505E-2</v>
      </c>
      <c r="AF1061" s="17">
        <v>29.035244133253318</v>
      </c>
      <c r="AG1061" s="17">
        <v>-29.094747165363643</v>
      </c>
      <c r="AH1061" s="17">
        <v>-1</v>
      </c>
      <c r="AI1061" s="17">
        <v>-1</v>
      </c>
      <c r="AJ1061" s="17">
        <v>-1</v>
      </c>
      <c r="AK1061" s="17">
        <v>-1</v>
      </c>
      <c r="AL1061" s="17">
        <v>-1</v>
      </c>
      <c r="AM1061" s="17">
        <v>-1</v>
      </c>
      <c r="AN1061" s="17">
        <v>-1</v>
      </c>
      <c r="AO1061" s="17">
        <v>-1</v>
      </c>
      <c r="AP1061" s="17">
        <v>-1</v>
      </c>
      <c r="AQ1061" s="17">
        <v>-1</v>
      </c>
      <c r="AR1061" s="17">
        <v>-0.14715587893829252</v>
      </c>
      <c r="AS1061" s="17">
        <v>-1.7658705472595106</v>
      </c>
      <c r="AT1061" s="17">
        <v>1.7043682885626361</v>
      </c>
      <c r="AU1061" s="17">
        <v>-1</v>
      </c>
      <c r="AV1061" s="17">
        <v>-1</v>
      </c>
      <c r="AW1061" s="17">
        <v>-1</v>
      </c>
      <c r="AX1061" s="17">
        <v>-1</v>
      </c>
      <c r="AY1061" s="17">
        <v>-2.9431175787658505E-2</v>
      </c>
      <c r="AZ1061" s="17">
        <v>0.62358691139674427</v>
      </c>
      <c r="BA1061" s="17">
        <v>-0.1107663985762315</v>
      </c>
      <c r="BB1061" s="17">
        <v>0.23339933101137234</v>
      </c>
      <c r="BC1061" s="17">
        <v>-5.391215152419275E-2</v>
      </c>
      <c r="BD1061" s="17">
        <v>8.5165295256422837</v>
      </c>
      <c r="BE1061" s="17">
        <v>-1.4652474743602388</v>
      </c>
      <c r="BF1061" s="17">
        <v>-1</v>
      </c>
      <c r="BG1061" s="22">
        <v>64.652015401425842</v>
      </c>
    </row>
    <row r="1062" spans="1:59" x14ac:dyDescent="0.25">
      <c r="A1062">
        <v>2987</v>
      </c>
      <c r="B1062" t="s">
        <v>1033</v>
      </c>
      <c r="C1062" s="49">
        <v>0</v>
      </c>
      <c r="D1062" s="22">
        <v>1602.3828808593751</v>
      </c>
      <c r="E1062" s="17">
        <v>107.58113561528606</v>
      </c>
      <c r="F1062" s="17">
        <v>74.946490419831719</v>
      </c>
      <c r="G1062" s="17">
        <v>0.89146232762071098</v>
      </c>
      <c r="H1062" s="17">
        <v>7.5794961084523074</v>
      </c>
      <c r="I1062" s="17">
        <v>89.989612146744633</v>
      </c>
      <c r="J1062" s="17">
        <v>16.586808596891419</v>
      </c>
      <c r="K1062" s="17">
        <v>-1</v>
      </c>
      <c r="L1062" s="17">
        <v>-1</v>
      </c>
      <c r="M1062" s="17">
        <v>-1</v>
      </c>
      <c r="N1062" s="17">
        <v>0.16666666666666666</v>
      </c>
      <c r="O1062" s="17">
        <v>-1</v>
      </c>
      <c r="P1062" s="17">
        <v>-1</v>
      </c>
      <c r="Q1062" s="17">
        <v>5.3340504840583671</v>
      </c>
      <c r="R1062" s="17">
        <v>-1</v>
      </c>
      <c r="S1062" s="17">
        <v>1.5534943061366719</v>
      </c>
      <c r="T1062" s="17">
        <v>0.16331929022648453</v>
      </c>
      <c r="U1062" s="17">
        <v>0.89744993376385462</v>
      </c>
      <c r="V1062" s="17">
        <v>1.1464006490122078</v>
      </c>
      <c r="W1062" s="17">
        <v>3.6773659400083152</v>
      </c>
      <c r="X1062" s="17">
        <v>4.8509585119156284</v>
      </c>
      <c r="Y1062" s="17">
        <v>0</v>
      </c>
      <c r="Z1062" s="17">
        <v>54.843099645753945</v>
      </c>
      <c r="AA1062" s="17">
        <v>1.7569542149088555</v>
      </c>
      <c r="AB1062" s="17">
        <v>3.1892035484179138</v>
      </c>
      <c r="AC1062" s="17">
        <v>42.131325129832071</v>
      </c>
      <c r="AD1062" s="17">
        <v>1.1218124172048185</v>
      </c>
      <c r="AE1062" s="17">
        <v>0.11218124172048183</v>
      </c>
      <c r="AF1062" s="17">
        <v>84.949651453673582</v>
      </c>
      <c r="AG1062" s="17">
        <v>68.420349120715471</v>
      </c>
      <c r="AH1062" s="17">
        <v>-1</v>
      </c>
      <c r="AI1062" s="17">
        <v>-1</v>
      </c>
      <c r="AJ1062" s="17">
        <v>-1</v>
      </c>
      <c r="AK1062" s="17">
        <v>-1</v>
      </c>
      <c r="AL1062" s="17">
        <v>-1</v>
      </c>
      <c r="AM1062" s="17">
        <v>-1</v>
      </c>
      <c r="AN1062" s="17">
        <v>-1</v>
      </c>
      <c r="AO1062" s="17">
        <v>-1</v>
      </c>
      <c r="AP1062" s="17">
        <v>-1</v>
      </c>
      <c r="AQ1062" s="17">
        <v>-1</v>
      </c>
      <c r="AR1062" s="17">
        <v>0.56090620860240925</v>
      </c>
      <c r="AS1062" s="17">
        <v>6.7308745032289101</v>
      </c>
      <c r="AT1062" s="17">
        <v>12.750136854197583</v>
      </c>
      <c r="AU1062" s="17">
        <v>-1</v>
      </c>
      <c r="AV1062" s="17">
        <v>-1</v>
      </c>
      <c r="AW1062" s="17">
        <v>-1</v>
      </c>
      <c r="AX1062" s="17">
        <v>-1</v>
      </c>
      <c r="AY1062" s="17">
        <v>0.11218124172048183</v>
      </c>
      <c r="AZ1062" s="17">
        <v>-0.60705677357855681</v>
      </c>
      <c r="BA1062" s="17">
        <v>1.11987728639907</v>
      </c>
      <c r="BB1062" s="17">
        <v>-0.248082888516305</v>
      </c>
      <c r="BC1062" s="17">
        <v>0.4275700680034844</v>
      </c>
      <c r="BD1062" s="17">
        <v>-8.211128214930655</v>
      </c>
      <c r="BE1062" s="17">
        <v>15.262410266212719</v>
      </c>
      <c r="BF1062" s="17">
        <v>-1</v>
      </c>
      <c r="BG1062" s="22">
        <v>566.70490720169119</v>
      </c>
    </row>
    <row r="1063" spans="1:59" x14ac:dyDescent="0.25">
      <c r="A1063">
        <v>2988</v>
      </c>
      <c r="B1063" t="s">
        <v>1034</v>
      </c>
      <c r="C1063" s="49">
        <v>0</v>
      </c>
      <c r="D1063" s="22">
        <v>1507.1415039062501</v>
      </c>
      <c r="E1063" s="17">
        <v>25.503662894854997</v>
      </c>
      <c r="F1063" s="17">
        <v>-62.679850314959864</v>
      </c>
      <c r="G1063" s="17">
        <v>-0.10990291917771311</v>
      </c>
      <c r="H1063" s="17">
        <v>-5.9675914063226365E-3</v>
      </c>
      <c r="I1063" s="17">
        <v>16.696822653942291</v>
      </c>
      <c r="J1063" s="17">
        <v>-3.1600993959341208</v>
      </c>
      <c r="K1063" s="17">
        <v>-1</v>
      </c>
      <c r="L1063" s="17">
        <v>-1</v>
      </c>
      <c r="M1063" s="17">
        <v>-1</v>
      </c>
      <c r="N1063" s="17">
        <v>0.16666666666666666</v>
      </c>
      <c r="O1063" s="17">
        <v>-1</v>
      </c>
      <c r="P1063" s="17">
        <v>-1</v>
      </c>
      <c r="Q1063" s="17">
        <v>0.60065749561052906</v>
      </c>
      <c r="R1063" s="17">
        <v>-1</v>
      </c>
      <c r="S1063" s="17">
        <v>-0.85192015216914552</v>
      </c>
      <c r="T1063" s="17">
        <v>-8.9503165467841733E-2</v>
      </c>
      <c r="U1063" s="17">
        <v>-0.56222119475916044</v>
      </c>
      <c r="V1063" s="17">
        <v>-0.95876699066943927</v>
      </c>
      <c r="W1063" s="17">
        <v>-1.8041801765599033</v>
      </c>
      <c r="X1063" s="17">
        <v>-3.3036272081241336</v>
      </c>
      <c r="Y1063" s="17">
        <v>0</v>
      </c>
      <c r="Z1063" s="17">
        <v>7.4337768468596295</v>
      </c>
      <c r="AA1063" s="17">
        <v>-0.88082337391865528</v>
      </c>
      <c r="AB1063" s="17">
        <v>-1.0192336159134436</v>
      </c>
      <c r="AC1063" s="17">
        <v>-6.2545848757608784</v>
      </c>
      <c r="AD1063" s="17">
        <v>-0.70277649344895055</v>
      </c>
      <c r="AE1063" s="17">
        <v>-7.0277649344895055E-2</v>
      </c>
      <c r="AF1063" s="17">
        <v>12.9073762508283</v>
      </c>
      <c r="AG1063" s="17">
        <v>-57.221855451271843</v>
      </c>
      <c r="AH1063" s="17">
        <v>-1</v>
      </c>
      <c r="AI1063" s="17">
        <v>-1</v>
      </c>
      <c r="AJ1063" s="17">
        <v>-1</v>
      </c>
      <c r="AK1063" s="17">
        <v>-1</v>
      </c>
      <c r="AL1063" s="17">
        <v>-1</v>
      </c>
      <c r="AM1063" s="17">
        <v>-1</v>
      </c>
      <c r="AN1063" s="17">
        <v>-1</v>
      </c>
      <c r="AO1063" s="17">
        <v>-1</v>
      </c>
      <c r="AP1063" s="17">
        <v>-1</v>
      </c>
      <c r="AQ1063" s="17">
        <v>-1</v>
      </c>
      <c r="AR1063" s="17">
        <v>-0.35138824672447527</v>
      </c>
      <c r="AS1063" s="17">
        <v>-4.2166589606937031</v>
      </c>
      <c r="AT1063" s="17">
        <v>-1.4816566489018141</v>
      </c>
      <c r="AU1063" s="17">
        <v>-1</v>
      </c>
      <c r="AV1063" s="17">
        <v>-1</v>
      </c>
      <c r="AW1063" s="17">
        <v>-1</v>
      </c>
      <c r="AX1063" s="17">
        <v>-1</v>
      </c>
      <c r="AY1063" s="17">
        <v>-7.0277649344895055E-2</v>
      </c>
      <c r="AZ1063" s="17">
        <v>0.97855193227024384</v>
      </c>
      <c r="BA1063" s="17">
        <v>-0.46573141944973112</v>
      </c>
      <c r="BB1063" s="17">
        <v>0.3722773411059766</v>
      </c>
      <c r="BC1063" s="17">
        <v>-0.19279016161879697</v>
      </c>
      <c r="BD1063" s="17">
        <v>13.341430064717818</v>
      </c>
      <c r="BE1063" s="17">
        <v>-6.2901480134357772</v>
      </c>
      <c r="BF1063" s="17">
        <v>-1</v>
      </c>
      <c r="BG1063" s="22">
        <v>55.177681498623087</v>
      </c>
    </row>
    <row r="1064" spans="1:59" x14ac:dyDescent="0.25">
      <c r="A1064">
        <v>2989</v>
      </c>
      <c r="B1064" t="s">
        <v>1035</v>
      </c>
      <c r="C1064" s="49">
        <v>0</v>
      </c>
      <c r="D1064" s="22">
        <v>1488.0027832031251</v>
      </c>
      <c r="E1064" s="17">
        <v>4.9301752495649183</v>
      </c>
      <c r="F1064" s="17">
        <v>-97.177182249364094</v>
      </c>
      <c r="G1064" s="17">
        <v>-0.36090450159244564</v>
      </c>
      <c r="H1064" s="17">
        <v>-1.907335147451831</v>
      </c>
      <c r="I1064" s="17">
        <v>-1.6747018233661635</v>
      </c>
      <c r="J1064" s="17">
        <v>-8.1098469229671721</v>
      </c>
      <c r="K1064" s="17">
        <v>-1</v>
      </c>
      <c r="L1064" s="17">
        <v>-1</v>
      </c>
      <c r="M1064" s="17">
        <v>-1</v>
      </c>
      <c r="N1064" s="17">
        <v>0.16666666666666666</v>
      </c>
      <c r="O1064" s="17">
        <v>-1</v>
      </c>
      <c r="P1064" s="17">
        <v>-1</v>
      </c>
      <c r="Q1064" s="17">
        <v>-0.58581181125804704</v>
      </c>
      <c r="R1064" s="17">
        <v>-1</v>
      </c>
      <c r="S1064" s="17">
        <v>-1.4548598261076948</v>
      </c>
      <c r="T1064" s="17">
        <v>-0.15287548306339019</v>
      </c>
      <c r="U1064" s="17">
        <v>-0.9281014409887639</v>
      </c>
      <c r="V1064" s="17">
        <v>-1.4864469860535292</v>
      </c>
      <c r="W1064" s="17">
        <v>-3.1781810755694528</v>
      </c>
      <c r="X1064" s="17">
        <v>-5.3476505314925609</v>
      </c>
      <c r="Y1064" s="17">
        <v>0</v>
      </c>
      <c r="Z1064" s="17">
        <v>-4.4498141622946683</v>
      </c>
      <c r="AA1064" s="17">
        <v>-1.5420070438838875</v>
      </c>
      <c r="AB1064" s="17">
        <v>-2.0741178263625604</v>
      </c>
      <c r="AC1064" s="17">
        <v>-18.38296661939598</v>
      </c>
      <c r="AD1064" s="17">
        <v>-1.1601268012359549</v>
      </c>
      <c r="AE1064" s="17">
        <v>-0.11601268012359549</v>
      </c>
      <c r="AF1064" s="17">
        <v>-5.1506951017437004</v>
      </c>
      <c r="AG1064" s="17">
        <v>-88.715251358981675</v>
      </c>
      <c r="AH1064" s="17">
        <v>-1</v>
      </c>
      <c r="AI1064" s="17">
        <v>-1</v>
      </c>
      <c r="AJ1064" s="17">
        <v>-1</v>
      </c>
      <c r="AK1064" s="17">
        <v>-1</v>
      </c>
      <c r="AL1064" s="17">
        <v>-1</v>
      </c>
      <c r="AM1064" s="17">
        <v>-1</v>
      </c>
      <c r="AN1064" s="17">
        <v>-1</v>
      </c>
      <c r="AO1064" s="17">
        <v>-1</v>
      </c>
      <c r="AP1064" s="17">
        <v>-1</v>
      </c>
      <c r="AQ1064" s="17">
        <v>-1</v>
      </c>
      <c r="AR1064" s="17">
        <v>-0.58006340061797745</v>
      </c>
      <c r="AS1064" s="17">
        <v>-6.9607608074157294</v>
      </c>
      <c r="AT1064" s="17">
        <v>-5.0489890496404488</v>
      </c>
      <c r="AU1064" s="17">
        <v>-1</v>
      </c>
      <c r="AV1064" s="17">
        <v>-1</v>
      </c>
      <c r="AW1064" s="17">
        <v>-1</v>
      </c>
      <c r="AX1064" s="17">
        <v>-1</v>
      </c>
      <c r="AY1064" s="17">
        <v>-0.11601268012359549</v>
      </c>
      <c r="AZ1064" s="17">
        <v>1.3759996123560905</v>
      </c>
      <c r="BA1064" s="17">
        <v>-0.86317909953557814</v>
      </c>
      <c r="BB1064" s="17">
        <v>0.5277764457535582</v>
      </c>
      <c r="BC1064" s="17">
        <v>-0.34828926626637841</v>
      </c>
      <c r="BD1064" s="17">
        <v>18.743780756010079</v>
      </c>
      <c r="BE1064" s="17">
        <v>-11.692498704728042</v>
      </c>
      <c r="BF1064" s="17">
        <v>-1</v>
      </c>
      <c r="BG1064" s="22">
        <v>65.313374598560586</v>
      </c>
    </row>
    <row r="1065" spans="1:59" x14ac:dyDescent="0.25">
      <c r="A1065">
        <v>2990</v>
      </c>
      <c r="B1065" t="s">
        <v>1036</v>
      </c>
      <c r="C1065" s="49">
        <v>0</v>
      </c>
      <c r="D1065" s="22">
        <v>1578.2611035156251</v>
      </c>
      <c r="E1065" s="17">
        <v>119.51157389080788</v>
      </c>
      <c r="F1065" s="17">
        <v>94.951279904701508</v>
      </c>
      <c r="G1065" s="17">
        <v>1.0370165932701145</v>
      </c>
      <c r="H1065" s="17">
        <v>8.6820873976678641</v>
      </c>
      <c r="I1065" s="17">
        <v>100.64314559633183</v>
      </c>
      <c r="J1065" s="17">
        <v>19.457136582540638</v>
      </c>
      <c r="K1065" s="17">
        <v>-1</v>
      </c>
      <c r="L1065" s="17">
        <v>-1</v>
      </c>
      <c r="M1065" s="17">
        <v>-1</v>
      </c>
      <c r="N1065" s="17">
        <v>0.16666666666666666</v>
      </c>
      <c r="O1065" s="17">
        <v>-1</v>
      </c>
      <c r="P1065" s="17">
        <v>-1</v>
      </c>
      <c r="Q1065" s="17">
        <v>6.0220766989348355</v>
      </c>
      <c r="R1065" s="17">
        <v>-1</v>
      </c>
      <c r="S1065" s="17">
        <v>1.9031352949572473</v>
      </c>
      <c r="T1065" s="17">
        <v>0.20006850535645024</v>
      </c>
      <c r="U1065" s="17">
        <v>1.1096216262417864</v>
      </c>
      <c r="V1065" s="17">
        <v>1.4523990155846715</v>
      </c>
      <c r="W1065" s="17">
        <v>4.4741405656220561</v>
      </c>
      <c r="X1065" s="17">
        <v>6.0362749985326527</v>
      </c>
      <c r="Y1065" s="17">
        <v>0</v>
      </c>
      <c r="Z1065" s="17">
        <v>61.734320593346581</v>
      </c>
      <c r="AA1065" s="17">
        <v>2.1403705368910479</v>
      </c>
      <c r="AB1065" s="17">
        <v>3.800924379497661</v>
      </c>
      <c r="AC1065" s="17">
        <v>49.164498710760149</v>
      </c>
      <c r="AD1065" s="17">
        <v>1.3870270328022329</v>
      </c>
      <c r="AE1065" s="17">
        <v>0.1387027032802233</v>
      </c>
      <c r="AF1065" s="17">
        <v>95.42141537436936</v>
      </c>
      <c r="AG1065" s="17">
        <v>86.683174677641418</v>
      </c>
      <c r="AH1065" s="17">
        <v>-1</v>
      </c>
      <c r="AI1065" s="17">
        <v>-1</v>
      </c>
      <c r="AJ1065" s="17">
        <v>-1</v>
      </c>
      <c r="AK1065" s="17">
        <v>-1</v>
      </c>
      <c r="AL1065" s="17">
        <v>-1</v>
      </c>
      <c r="AM1065" s="17">
        <v>-1</v>
      </c>
      <c r="AN1065" s="17">
        <v>-1</v>
      </c>
      <c r="AO1065" s="17">
        <v>-1</v>
      </c>
      <c r="AP1065" s="17">
        <v>-1</v>
      </c>
      <c r="AQ1065" s="17">
        <v>-1</v>
      </c>
      <c r="AR1065" s="17">
        <v>0.69351351640111647</v>
      </c>
      <c r="AS1065" s="17">
        <v>8.3221621968133981</v>
      </c>
      <c r="AT1065" s="17">
        <v>14.818810855857418</v>
      </c>
      <c r="AU1065" s="17">
        <v>-1</v>
      </c>
      <c r="AV1065" s="17">
        <v>-1</v>
      </c>
      <c r="AW1065" s="17">
        <v>-1</v>
      </c>
      <c r="AX1065" s="17">
        <v>-1</v>
      </c>
      <c r="AY1065" s="17">
        <v>0.1387027032802233</v>
      </c>
      <c r="AZ1065" s="17">
        <v>-0.83753422576197756</v>
      </c>
      <c r="BA1065" s="17">
        <v>1.3503547385824906</v>
      </c>
      <c r="BB1065" s="17">
        <v>-0.33825585781942596</v>
      </c>
      <c r="BC1065" s="17">
        <v>0.51774303730660531</v>
      </c>
      <c r="BD1065" s="17">
        <v>-11.343917976998059</v>
      </c>
      <c r="BE1065" s="17">
        <v>18.395200028280126</v>
      </c>
      <c r="BF1065" s="17">
        <v>-1</v>
      </c>
      <c r="BG1065" s="22">
        <v>1121.7376179104001</v>
      </c>
    </row>
    <row r="1066" spans="1:59" x14ac:dyDescent="0.25">
      <c r="A1066">
        <v>2992</v>
      </c>
      <c r="B1066" t="s">
        <v>1037</v>
      </c>
      <c r="C1066" s="49">
        <v>0</v>
      </c>
      <c r="D1066" s="22">
        <v>1614.0837499999998</v>
      </c>
      <c r="E1066" s="17">
        <v>138.404598350892</v>
      </c>
      <c r="F1066" s="17">
        <v>126.63083503319471</v>
      </c>
      <c r="G1066" s="17">
        <v>1.2675161137132125</v>
      </c>
      <c r="H1066" s="17">
        <v>10.428149337350803</v>
      </c>
      <c r="I1066" s="17">
        <v>117.51406545703344</v>
      </c>
      <c r="J1066" s="17">
        <v>24.002583747930949</v>
      </c>
      <c r="K1066" s="17">
        <v>-1</v>
      </c>
      <c r="L1066" s="17">
        <v>-1</v>
      </c>
      <c r="M1066" s="17">
        <v>-1</v>
      </c>
      <c r="N1066" s="17">
        <v>0.16666666666666666</v>
      </c>
      <c r="O1066" s="17">
        <v>-1</v>
      </c>
      <c r="P1066" s="17">
        <v>-1</v>
      </c>
      <c r="Q1066" s="17">
        <v>7.1116339982262264</v>
      </c>
      <c r="R1066" s="17">
        <v>-1</v>
      </c>
      <c r="S1066" s="17">
        <v>2.4568262492609532</v>
      </c>
      <c r="T1066" s="17">
        <v>0.25826450824461472</v>
      </c>
      <c r="U1066" s="17">
        <v>1.4456164055742065</v>
      </c>
      <c r="V1066" s="17">
        <v>1.936977577653171</v>
      </c>
      <c r="W1066" s="17">
        <v>5.7359116877928695</v>
      </c>
      <c r="X1066" s="17">
        <v>7.9133404388311535</v>
      </c>
      <c r="Y1066" s="17">
        <v>0</v>
      </c>
      <c r="Z1066" s="17">
        <v>72.647247923924255</v>
      </c>
      <c r="AA1066" s="17">
        <v>2.7475480589832295</v>
      </c>
      <c r="AB1066" s="17">
        <v>4.7696445855310943</v>
      </c>
      <c r="AC1066" s="17">
        <v>60.302222022159611</v>
      </c>
      <c r="AD1066" s="17">
        <v>1.8070205069677578</v>
      </c>
      <c r="AE1066" s="17">
        <v>0.18070205069677581</v>
      </c>
      <c r="AF1066" s="17">
        <v>112.00448527716208</v>
      </c>
      <c r="AG1066" s="17">
        <v>115.60415829860231</v>
      </c>
      <c r="AH1066" s="17">
        <v>-1</v>
      </c>
      <c r="AI1066" s="17">
        <v>-1</v>
      </c>
      <c r="AJ1066" s="17">
        <v>-1</v>
      </c>
      <c r="AK1066" s="17">
        <v>-1</v>
      </c>
      <c r="AL1066" s="17">
        <v>-1</v>
      </c>
      <c r="AM1066" s="17">
        <v>-1</v>
      </c>
      <c r="AN1066" s="17">
        <v>-1</v>
      </c>
      <c r="AO1066" s="17">
        <v>-1</v>
      </c>
      <c r="AP1066" s="17">
        <v>-1</v>
      </c>
      <c r="AQ1066" s="17">
        <v>-1</v>
      </c>
      <c r="AR1066" s="17">
        <v>0.90351025348387892</v>
      </c>
      <c r="AS1066" s="17">
        <v>10.842123041806548</v>
      </c>
      <c r="AT1066" s="17">
        <v>18.094759954348511</v>
      </c>
      <c r="AU1066" s="17">
        <v>-1</v>
      </c>
      <c r="AV1066" s="17">
        <v>-1</v>
      </c>
      <c r="AW1066" s="17">
        <v>-1</v>
      </c>
      <c r="AX1066" s="17">
        <v>-1</v>
      </c>
      <c r="AY1066" s="17">
        <v>0.18070205069677581</v>
      </c>
      <c r="AZ1066" s="17">
        <v>-1.2025179791697109</v>
      </c>
      <c r="BA1066" s="17">
        <v>1.7153384919902239</v>
      </c>
      <c r="BB1066" s="17">
        <v>-0.48105363903570453</v>
      </c>
      <c r="BC1066" s="17">
        <v>0.66054081852288371</v>
      </c>
      <c r="BD1066" s="17">
        <v>-16.304999224489094</v>
      </c>
      <c r="BE1066" s="17">
        <v>23.356281275771167</v>
      </c>
      <c r="BF1066" s="17">
        <v>-1</v>
      </c>
      <c r="BG1066" s="22">
        <v>1295.4458767525866</v>
      </c>
    </row>
    <row r="1067" spans="1:59" x14ac:dyDescent="0.25">
      <c r="A1067">
        <v>2993</v>
      </c>
      <c r="B1067" t="s">
        <v>1038</v>
      </c>
      <c r="C1067" s="49">
        <v>0</v>
      </c>
      <c r="D1067" s="22">
        <v>1541.1569140624999</v>
      </c>
      <c r="E1067" s="17">
        <v>84.391710545634652</v>
      </c>
      <c r="F1067" s="17">
        <v>36.062791759293837</v>
      </c>
      <c r="G1067" s="17">
        <v>0.60854566866022219</v>
      </c>
      <c r="H1067" s="17">
        <v>5.4363679606646143</v>
      </c>
      <c r="I1067" s="17">
        <v>69.282131838740497</v>
      </c>
      <c r="J1067" s="17">
        <v>11.007696228060638</v>
      </c>
      <c r="K1067" s="17">
        <v>-1</v>
      </c>
      <c r="L1067" s="17">
        <v>-1</v>
      </c>
      <c r="M1067" s="17">
        <v>-1</v>
      </c>
      <c r="N1067" s="17">
        <v>0.16666666666666666</v>
      </c>
      <c r="O1067" s="17">
        <v>-1</v>
      </c>
      <c r="P1067" s="17">
        <v>-1</v>
      </c>
      <c r="Q1067" s="17">
        <v>3.9967205396447478</v>
      </c>
      <c r="R1067" s="17">
        <v>-1</v>
      </c>
      <c r="S1067" s="17">
        <v>0.8738903113556068</v>
      </c>
      <c r="T1067" s="17">
        <v>9.1889125554888318E-2</v>
      </c>
      <c r="U1067" s="17">
        <v>0.48504768574980095</v>
      </c>
      <c r="V1067" s="17">
        <v>0.55162566847969263</v>
      </c>
      <c r="W1067" s="17">
        <v>2.1286595931527352</v>
      </c>
      <c r="X1067" s="17">
        <v>2.54703578791782</v>
      </c>
      <c r="Y1067" s="17">
        <v>0</v>
      </c>
      <c r="Z1067" s="17">
        <v>41.448499371052634</v>
      </c>
      <c r="AA1067" s="17">
        <v>1.0117004477165947</v>
      </c>
      <c r="AB1067" s="17">
        <v>2.0001898635666575</v>
      </c>
      <c r="AC1067" s="17">
        <v>28.460808758994915</v>
      </c>
      <c r="AD1067" s="17">
        <v>0.60630960718725124</v>
      </c>
      <c r="AE1067" s="17">
        <v>6.0630960718725119E-2</v>
      </c>
      <c r="AF1067" s="17">
        <v>64.595480116624998</v>
      </c>
      <c r="AG1067" s="17">
        <v>32.922539649510185</v>
      </c>
      <c r="AH1067" s="17">
        <v>-1</v>
      </c>
      <c r="AI1067" s="17">
        <v>-1</v>
      </c>
      <c r="AJ1067" s="17">
        <v>-1</v>
      </c>
      <c r="AK1067" s="17">
        <v>-1</v>
      </c>
      <c r="AL1067" s="17">
        <v>-1</v>
      </c>
      <c r="AM1067" s="17">
        <v>-1</v>
      </c>
      <c r="AN1067" s="17">
        <v>-1</v>
      </c>
      <c r="AO1067" s="17">
        <v>-1</v>
      </c>
      <c r="AP1067" s="17">
        <v>-1</v>
      </c>
      <c r="AQ1067" s="17">
        <v>-1</v>
      </c>
      <c r="AR1067" s="17">
        <v>0.30315480359362562</v>
      </c>
      <c r="AS1067" s="17">
        <v>3.6378576431235068</v>
      </c>
      <c r="AT1067" s="17">
        <v>8.7292149360605595</v>
      </c>
      <c r="AU1067" s="17">
        <v>-1</v>
      </c>
      <c r="AV1067" s="17">
        <v>-1</v>
      </c>
      <c r="AW1067" s="17">
        <v>-1</v>
      </c>
      <c r="AX1067" s="17">
        <v>-1</v>
      </c>
      <c r="AY1067" s="17">
        <v>6.0630960718725119E-2</v>
      </c>
      <c r="AZ1067" s="17">
        <v>-0.15907326415313938</v>
      </c>
      <c r="BA1067" s="17">
        <v>0.67189377697365238</v>
      </c>
      <c r="BB1067" s="17">
        <v>-7.2811933110332114E-2</v>
      </c>
      <c r="BC1067" s="17">
        <v>0.25229911259751153</v>
      </c>
      <c r="BD1067" s="17">
        <v>-2.121863783171503</v>
      </c>
      <c r="BE1067" s="17">
        <v>9.1731458344535604</v>
      </c>
      <c r="BF1067" s="17">
        <v>-1</v>
      </c>
      <c r="BG1067" s="22">
        <v>539.70515637311667</v>
      </c>
    </row>
    <row r="1068" spans="1:59" x14ac:dyDescent="0.25">
      <c r="A1068">
        <v>2994</v>
      </c>
      <c r="B1068" t="s">
        <v>1039</v>
      </c>
      <c r="C1068" s="49">
        <v>0</v>
      </c>
      <c r="D1068" s="22">
        <v>1510.927685546875</v>
      </c>
      <c r="E1068" s="17">
        <v>94.368389501442806</v>
      </c>
      <c r="F1068" s="17">
        <v>52.791545360790757</v>
      </c>
      <c r="G1068" s="17">
        <v>0.73026359263724339</v>
      </c>
      <c r="H1068" s="17">
        <v>6.3583960587055532</v>
      </c>
      <c r="I1068" s="17">
        <v>78.191015193811197</v>
      </c>
      <c r="J1068" s="17">
        <v>13.40797190522902</v>
      </c>
      <c r="K1068" s="17">
        <v>-1</v>
      </c>
      <c r="L1068" s="17">
        <v>-1</v>
      </c>
      <c r="M1068" s="17">
        <v>-1</v>
      </c>
      <c r="N1068" s="17">
        <v>0.16666666666666666</v>
      </c>
      <c r="O1068" s="17">
        <v>-1</v>
      </c>
      <c r="P1068" s="17">
        <v>-1</v>
      </c>
      <c r="Q1068" s="17">
        <v>4.572073808357934</v>
      </c>
      <c r="R1068" s="17">
        <v>-1</v>
      </c>
      <c r="S1068" s="17">
        <v>1.1662731907349153</v>
      </c>
      <c r="T1068" s="17">
        <v>0.12262019450328021</v>
      </c>
      <c r="U1068" s="17">
        <v>0.66247359504819103</v>
      </c>
      <c r="V1068" s="17">
        <v>0.80751295390816002</v>
      </c>
      <c r="W1068" s="17">
        <v>2.7949523525890885</v>
      </c>
      <c r="X1068" s="17">
        <v>3.5382417918303029</v>
      </c>
      <c r="Y1068" s="17">
        <v>0</v>
      </c>
      <c r="Z1068" s="17">
        <v>47.211196215872832</v>
      </c>
      <c r="AA1068" s="17">
        <v>1.3323275246515187</v>
      </c>
      <c r="AB1068" s="17">
        <v>2.5117337147916743</v>
      </c>
      <c r="AC1068" s="17">
        <v>34.342211708068206</v>
      </c>
      <c r="AD1068" s="17">
        <v>0.82809199381023868</v>
      </c>
      <c r="AE1068" s="17">
        <v>8.2809199381023879E-2</v>
      </c>
      <c r="AF1068" s="17">
        <v>73.352360989320928</v>
      </c>
      <c r="AG1068" s="17">
        <v>48.194597825378729</v>
      </c>
      <c r="AH1068" s="17">
        <v>-1</v>
      </c>
      <c r="AI1068" s="17">
        <v>-1</v>
      </c>
      <c r="AJ1068" s="17">
        <v>-1</v>
      </c>
      <c r="AK1068" s="17">
        <v>-1</v>
      </c>
      <c r="AL1068" s="17">
        <v>-1</v>
      </c>
      <c r="AM1068" s="17">
        <v>-1</v>
      </c>
      <c r="AN1068" s="17">
        <v>-1</v>
      </c>
      <c r="AO1068" s="17">
        <v>-1</v>
      </c>
      <c r="AP1068" s="17">
        <v>-1</v>
      </c>
      <c r="AQ1068" s="17">
        <v>-1</v>
      </c>
      <c r="AR1068" s="17">
        <v>0.41404599690511934</v>
      </c>
      <c r="AS1068" s="17">
        <v>4.9685519628614321</v>
      </c>
      <c r="AT1068" s="17">
        <v>10.459117551719864</v>
      </c>
      <c r="AU1068" s="17">
        <v>-1</v>
      </c>
      <c r="AV1068" s="17">
        <v>-1</v>
      </c>
      <c r="AW1068" s="17">
        <v>-1</v>
      </c>
      <c r="AX1068" s="17">
        <v>-1</v>
      </c>
      <c r="AY1068" s="17">
        <v>8.2809199381023879E-2</v>
      </c>
      <c r="AZ1068" s="17">
        <v>-0.35180713476914044</v>
      </c>
      <c r="BA1068" s="17">
        <v>0.86462764758965349</v>
      </c>
      <c r="BB1068" s="17">
        <v>-0.14821794456214793</v>
      </c>
      <c r="BC1068" s="17">
        <v>0.32770512404932728</v>
      </c>
      <c r="BD1068" s="17">
        <v>-4.741619819822386</v>
      </c>
      <c r="BE1068" s="17">
        <v>11.792901871104446</v>
      </c>
      <c r="BF1068" s="17">
        <v>-1</v>
      </c>
      <c r="BG1068" s="22">
        <v>1002.6423929231394</v>
      </c>
    </row>
    <row r="1069" spans="1:59" x14ac:dyDescent="0.25">
      <c r="A1069">
        <v>2996</v>
      </c>
      <c r="B1069" t="s">
        <v>1040</v>
      </c>
      <c r="C1069" s="49">
        <v>0</v>
      </c>
      <c r="D1069" s="22">
        <v>1560.09982421875</v>
      </c>
      <c r="E1069" s="17">
        <v>94.155517456655275</v>
      </c>
      <c r="F1069" s="17">
        <v>52.434604538933002</v>
      </c>
      <c r="G1069" s="17">
        <v>0.72766650161336166</v>
      </c>
      <c r="H1069" s="17">
        <v>6.3387227779023014</v>
      </c>
      <c r="I1069" s="17">
        <v>78.000926665858387</v>
      </c>
      <c r="J1069" s="17">
        <v>13.356757308295929</v>
      </c>
      <c r="K1069" s="17">
        <v>-1</v>
      </c>
      <c r="L1069" s="17">
        <v>-1</v>
      </c>
      <c r="M1069" s="17">
        <v>-1</v>
      </c>
      <c r="N1069" s="17">
        <v>0.16666666666666666</v>
      </c>
      <c r="O1069" s="17">
        <v>-1</v>
      </c>
      <c r="P1069" s="17">
        <v>-1</v>
      </c>
      <c r="Q1069" s="17">
        <v>4.5597975160838544</v>
      </c>
      <c r="R1069" s="17">
        <v>-1</v>
      </c>
      <c r="S1069" s="17">
        <v>1.1600346276148601</v>
      </c>
      <c r="T1069" s="17">
        <v>0.12196448677583631</v>
      </c>
      <c r="U1069" s="17">
        <v>0.65868786471869645</v>
      </c>
      <c r="V1069" s="17">
        <v>0.80205309598093133</v>
      </c>
      <c r="W1069" s="17">
        <v>2.7807356876290759</v>
      </c>
      <c r="X1069" s="17">
        <v>3.5170924645047323</v>
      </c>
      <c r="Y1069" s="17">
        <v>0</v>
      </c>
      <c r="Z1069" s="17">
        <v>47.0882377578247</v>
      </c>
      <c r="AA1069" s="17">
        <v>1.3254863160906631</v>
      </c>
      <c r="AB1069" s="17">
        <v>2.5008189217938144</v>
      </c>
      <c r="AC1069" s="17">
        <v>34.216720422086745</v>
      </c>
      <c r="AD1069" s="17">
        <v>0.82335983089837061</v>
      </c>
      <c r="AE1069" s="17">
        <v>8.2335983089837056E-2</v>
      </c>
      <c r="AF1069" s="17">
        <v>73.165515732939681</v>
      </c>
      <c r="AG1069" s="17">
        <v>47.868738462116532</v>
      </c>
      <c r="AH1069" s="17">
        <v>-1</v>
      </c>
      <c r="AI1069" s="17">
        <v>-1</v>
      </c>
      <c r="AJ1069" s="17">
        <v>-1</v>
      </c>
      <c r="AK1069" s="17">
        <v>-1</v>
      </c>
      <c r="AL1069" s="17">
        <v>-1</v>
      </c>
      <c r="AM1069" s="17">
        <v>-1</v>
      </c>
      <c r="AN1069" s="17">
        <v>-1</v>
      </c>
      <c r="AO1069" s="17">
        <v>-1</v>
      </c>
      <c r="AP1069" s="17">
        <v>-1</v>
      </c>
      <c r="AQ1069" s="17">
        <v>-1</v>
      </c>
      <c r="AR1069" s="17">
        <v>0.41167991544918531</v>
      </c>
      <c r="AS1069" s="17">
        <v>4.940158985390223</v>
      </c>
      <c r="AT1069" s="17">
        <v>10.422206681007292</v>
      </c>
      <c r="AU1069" s="17">
        <v>-1</v>
      </c>
      <c r="AV1069" s="17">
        <v>-1</v>
      </c>
      <c r="AW1069" s="17">
        <v>-1</v>
      </c>
      <c r="AX1069" s="17">
        <v>-1</v>
      </c>
      <c r="AY1069" s="17">
        <v>8.2335983089837056E-2</v>
      </c>
      <c r="AZ1069" s="17">
        <v>-0.34769477901232254</v>
      </c>
      <c r="BA1069" s="17">
        <v>0.86051529183283559</v>
      </c>
      <c r="BB1069" s="17">
        <v>-0.14660900917211273</v>
      </c>
      <c r="BC1069" s="17">
        <v>0.32609618865929213</v>
      </c>
      <c r="BD1069" s="17">
        <v>-4.6857221782488203</v>
      </c>
      <c r="BE1069" s="17">
        <v>11.73700422953088</v>
      </c>
      <c r="BF1069" s="17">
        <v>-1</v>
      </c>
      <c r="BG1069" s="22">
        <v>5054.4205289459278</v>
      </c>
    </row>
    <row r="1070" spans="1:59" x14ac:dyDescent="0.25">
      <c r="A1070">
        <v>2998</v>
      </c>
      <c r="B1070" t="s">
        <v>1041</v>
      </c>
      <c r="C1070" s="49">
        <v>0</v>
      </c>
      <c r="D1070" s="22">
        <v>1456.6544140624999</v>
      </c>
      <c r="E1070" s="17">
        <v>28.090647490422349</v>
      </c>
      <c r="F1070" s="17">
        <v>-58.34203128100971</v>
      </c>
      <c r="G1070" s="17">
        <v>-7.8341074226325025E-2</v>
      </c>
      <c r="H1070" s="17">
        <v>0.23311722798876655</v>
      </c>
      <c r="I1070" s="17">
        <v>19.006924452883801</v>
      </c>
      <c r="J1070" s="17">
        <v>-2.5377002760010656</v>
      </c>
      <c r="K1070" s="17">
        <v>-1</v>
      </c>
      <c r="L1070" s="17">
        <v>-1</v>
      </c>
      <c r="M1070" s="17">
        <v>-1</v>
      </c>
      <c r="N1070" s="17">
        <v>0.16666666666666666</v>
      </c>
      <c r="O1070" s="17">
        <v>-1</v>
      </c>
      <c r="P1070" s="17">
        <v>-1</v>
      </c>
      <c r="Q1070" s="17">
        <v>0.7498484287620677</v>
      </c>
      <c r="R1070" s="17">
        <v>-1</v>
      </c>
      <c r="S1070" s="17">
        <v>-0.77610434128534922</v>
      </c>
      <c r="T1070" s="17">
        <v>-8.1534501513939012E-2</v>
      </c>
      <c r="U1070" s="17">
        <v>-0.5162140919704864</v>
      </c>
      <c r="V1070" s="17">
        <v>-0.89241460341339662</v>
      </c>
      <c r="W1070" s="17">
        <v>-1.6314083441259823</v>
      </c>
      <c r="X1070" s="17">
        <v>-3.0466043376364906</v>
      </c>
      <c r="Y1070" s="17">
        <v>0</v>
      </c>
      <c r="Z1070" s="17">
        <v>8.9280624736207699</v>
      </c>
      <c r="AA1070" s="17">
        <v>-0.7976837527454641</v>
      </c>
      <c r="AB1070" s="17">
        <v>-0.88658866773598477</v>
      </c>
      <c r="AC1070" s="17">
        <v>-4.7295183784853254</v>
      </c>
      <c r="AD1070" s="17">
        <v>-0.64526761496310803</v>
      </c>
      <c r="AE1070" s="17">
        <v>-6.45267614963108E-2</v>
      </c>
      <c r="AF1070" s="17">
        <v>15.178063322470944</v>
      </c>
      <c r="AG1070" s="17">
        <v>-53.261762175885877</v>
      </c>
      <c r="AH1070" s="17">
        <v>-1</v>
      </c>
      <c r="AI1070" s="17">
        <v>-1</v>
      </c>
      <c r="AJ1070" s="17">
        <v>-1</v>
      </c>
      <c r="AK1070" s="17">
        <v>-1</v>
      </c>
      <c r="AL1070" s="17">
        <v>-1</v>
      </c>
      <c r="AM1070" s="17">
        <v>-1</v>
      </c>
      <c r="AN1070" s="17">
        <v>-1</v>
      </c>
      <c r="AO1070" s="17">
        <v>-1</v>
      </c>
      <c r="AP1070" s="17">
        <v>-1</v>
      </c>
      <c r="AQ1070" s="17">
        <v>-1</v>
      </c>
      <c r="AR1070" s="17">
        <v>-0.32263380748155401</v>
      </c>
      <c r="AS1070" s="17">
        <v>-3.8716056897786482</v>
      </c>
      <c r="AT1070" s="17">
        <v>-1.0330873967122427</v>
      </c>
      <c r="AU1070" s="17">
        <v>-1</v>
      </c>
      <c r="AV1070" s="17">
        <v>-1</v>
      </c>
      <c r="AW1070" s="17">
        <v>-1</v>
      </c>
      <c r="AX1070" s="17">
        <v>-1</v>
      </c>
      <c r="AY1070" s="17">
        <v>-6.45267614963108E-2</v>
      </c>
      <c r="AZ1070" s="17">
        <v>0.92857542640729873</v>
      </c>
      <c r="BA1070" s="17">
        <v>-0.41575491358678601</v>
      </c>
      <c r="BB1070" s="17">
        <v>0.35272432242079016</v>
      </c>
      <c r="BC1070" s="17">
        <v>-0.17323714293361048</v>
      </c>
      <c r="BD1070" s="17">
        <v>12.6621189892607</v>
      </c>
      <c r="BE1070" s="17">
        <v>-5.6108369379786591</v>
      </c>
      <c r="BF1070" s="17">
        <v>-1</v>
      </c>
      <c r="BG1070" s="22">
        <v>-0.2510818868622664</v>
      </c>
    </row>
    <row r="1071" spans="1:59" x14ac:dyDescent="0.25">
      <c r="A1071">
        <v>3000</v>
      </c>
      <c r="B1071" t="s">
        <v>1042</v>
      </c>
      <c r="C1071" s="49">
        <v>0</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25">
      <c r="A1072">
        <v>3003</v>
      </c>
      <c r="B1072" t="s">
        <v>1043</v>
      </c>
      <c r="C1072" s="49">
        <v>0</v>
      </c>
      <c r="D1072" s="22">
        <v>1572.9823144531249</v>
      </c>
      <c r="E1072" s="17">
        <v>58.520062462478826</v>
      </c>
      <c r="F1072" s="17">
        <v>-7.3184203619792179</v>
      </c>
      <c r="G1072" s="17">
        <v>0.29290523275018165</v>
      </c>
      <c r="H1072" s="17">
        <v>3.0453532170851045</v>
      </c>
      <c r="I1072" s="17">
        <v>46.179504602039628</v>
      </c>
      <c r="J1072" s="17">
        <v>4.7832714573200068</v>
      </c>
      <c r="K1072" s="17">
        <v>-1</v>
      </c>
      <c r="L1072" s="17">
        <v>-1</v>
      </c>
      <c r="M1072" s="17">
        <v>-1</v>
      </c>
      <c r="N1072" s="17">
        <v>0.16666666666666666</v>
      </c>
      <c r="O1072" s="17">
        <v>-1</v>
      </c>
      <c r="P1072" s="17">
        <v>-1</v>
      </c>
      <c r="Q1072" s="17">
        <v>2.5047072797638017</v>
      </c>
      <c r="R1072" s="17">
        <v>-1</v>
      </c>
      <c r="S1072" s="17">
        <v>0.11567938822697618</v>
      </c>
      <c r="T1072" s="17">
        <v>1.2196934939780945E-2</v>
      </c>
      <c r="U1072" s="17">
        <v>2.4944608710368868E-2</v>
      </c>
      <c r="V1072" s="17">
        <v>-0.11194442602607954</v>
      </c>
      <c r="W1072" s="17">
        <v>0.40082091368349215</v>
      </c>
      <c r="X1072" s="17">
        <v>-2.3371962469460772E-2</v>
      </c>
      <c r="Y1072" s="17">
        <v>0</v>
      </c>
      <c r="Z1072" s="17">
        <v>26.504602164427137</v>
      </c>
      <c r="AA1072" s="17">
        <v>0.18024631983147529</v>
      </c>
      <c r="AB1072" s="17">
        <v>0.67364797957718525</v>
      </c>
      <c r="AC1072" s="17">
        <v>13.209081404866227</v>
      </c>
      <c r="AD1072" s="17">
        <v>3.1180760887961081E-2</v>
      </c>
      <c r="AE1072" s="17">
        <v>3.1180760887961085E-3</v>
      </c>
      <c r="AF1072" s="17">
        <v>41.887027609730012</v>
      </c>
      <c r="AG1072" s="17">
        <v>-6.6811517573913255</v>
      </c>
      <c r="AH1072" s="17">
        <v>-1</v>
      </c>
      <c r="AI1072" s="17">
        <v>-1</v>
      </c>
      <c r="AJ1072" s="17">
        <v>-1</v>
      </c>
      <c r="AK1072" s="17">
        <v>-1</v>
      </c>
      <c r="AL1072" s="17">
        <v>-1</v>
      </c>
      <c r="AM1072" s="17">
        <v>-1</v>
      </c>
      <c r="AN1072" s="17">
        <v>-1</v>
      </c>
      <c r="AO1072" s="17">
        <v>-1</v>
      </c>
      <c r="AP1072" s="17">
        <v>-1</v>
      </c>
      <c r="AQ1072" s="17">
        <v>-1</v>
      </c>
      <c r="AR1072" s="17">
        <v>1.5590380443980541E-2</v>
      </c>
      <c r="AS1072" s="17">
        <v>0.18708456532776641</v>
      </c>
      <c r="AT1072" s="17">
        <v>4.2432099349260959</v>
      </c>
      <c r="AU1072" s="17">
        <v>-1</v>
      </c>
      <c r="AV1072" s="17">
        <v>-1</v>
      </c>
      <c r="AW1072" s="17">
        <v>-1</v>
      </c>
      <c r="AX1072" s="17">
        <v>-1</v>
      </c>
      <c r="AY1072" s="17">
        <v>3.1180760887961085E-3</v>
      </c>
      <c r="AZ1072" s="17">
        <v>0.34072660876737376</v>
      </c>
      <c r="BA1072" s="17">
        <v>0.17209390405313907</v>
      </c>
      <c r="BB1072" s="17">
        <v>0.12273187463142658</v>
      </c>
      <c r="BC1072" s="17">
        <v>5.6755304855752926E-2</v>
      </c>
      <c r="BD1072" s="17">
        <v>4.671720188426244</v>
      </c>
      <c r="BE1072" s="17">
        <v>2.3795618628558057</v>
      </c>
      <c r="BF1072" s="17">
        <v>-1</v>
      </c>
      <c r="BG1072" s="22">
        <v>1010.2649812136738</v>
      </c>
    </row>
    <row r="1073" spans="1:59" x14ac:dyDescent="0.25">
      <c r="A1073">
        <v>3004</v>
      </c>
      <c r="B1073" t="s">
        <v>1044</v>
      </c>
      <c r="C1073" s="49">
        <v>0</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25">
      <c r="A1074">
        <v>3005</v>
      </c>
      <c r="B1074" t="s">
        <v>1045</v>
      </c>
      <c r="C1074" s="49">
        <v>0</v>
      </c>
      <c r="D1074" s="22">
        <v>1641.1422265624999</v>
      </c>
      <c r="E1074" s="17">
        <v>144.12727199125857</v>
      </c>
      <c r="F1074" s="17">
        <v>136.22653292981195</v>
      </c>
      <c r="G1074" s="17">
        <v>1.3373341321328518</v>
      </c>
      <c r="H1074" s="17">
        <v>10.957029329952391</v>
      </c>
      <c r="I1074" s="17">
        <v>122.62424612607089</v>
      </c>
      <c r="J1074" s="17">
        <v>25.379394048050692</v>
      </c>
      <c r="K1074" s="17">
        <v>-1</v>
      </c>
      <c r="L1074" s="17">
        <v>-1</v>
      </c>
      <c r="M1074" s="17">
        <v>-1</v>
      </c>
      <c r="N1074" s="17">
        <v>0.16666666666666666</v>
      </c>
      <c r="O1074" s="17">
        <v>-1</v>
      </c>
      <c r="P1074" s="17">
        <v>-1</v>
      </c>
      <c r="Q1074" s="17">
        <v>7.4416595507520871</v>
      </c>
      <c r="R1074" s="17">
        <v>-1</v>
      </c>
      <c r="S1074" s="17">
        <v>2.6245385515340809</v>
      </c>
      <c r="T1074" s="17">
        <v>0.27589200522935697</v>
      </c>
      <c r="U1074" s="17">
        <v>1.5473888068670092</v>
      </c>
      <c r="V1074" s="17">
        <v>2.0837558221684902</v>
      </c>
      <c r="W1074" s="17">
        <v>6.1181005933478287</v>
      </c>
      <c r="X1074" s="17">
        <v>8.4819012290388773</v>
      </c>
      <c r="Y1074" s="17">
        <v>0</v>
      </c>
      <c r="Z1074" s="17">
        <v>75.952760056503934</v>
      </c>
      <c r="AA1074" s="17">
        <v>2.9314613761993837</v>
      </c>
      <c r="AB1074" s="17">
        <v>5.0630687326108959</v>
      </c>
      <c r="AC1074" s="17">
        <v>63.675824578092467</v>
      </c>
      <c r="AD1074" s="17">
        <v>1.9342360085837613</v>
      </c>
      <c r="AE1074" s="17">
        <v>0.19342360085837615</v>
      </c>
      <c r="AF1074" s="17">
        <v>117.02747655151123</v>
      </c>
      <c r="AG1074" s="17">
        <v>124.36428831223853</v>
      </c>
      <c r="AH1074" s="17">
        <v>-1</v>
      </c>
      <c r="AI1074" s="17">
        <v>-1</v>
      </c>
      <c r="AJ1074" s="17">
        <v>-1</v>
      </c>
      <c r="AK1074" s="17">
        <v>-1</v>
      </c>
      <c r="AL1074" s="17">
        <v>-1</v>
      </c>
      <c r="AM1074" s="17">
        <v>-1</v>
      </c>
      <c r="AN1074" s="17">
        <v>-1</v>
      </c>
      <c r="AO1074" s="17">
        <v>-1</v>
      </c>
      <c r="AP1074" s="17">
        <v>-1</v>
      </c>
      <c r="AQ1074" s="17">
        <v>-1</v>
      </c>
      <c r="AR1074" s="17">
        <v>0.96711800429188066</v>
      </c>
      <c r="AS1074" s="17">
        <v>11.605416051502569</v>
      </c>
      <c r="AT1074" s="17">
        <v>19.087040866953338</v>
      </c>
      <c r="AU1074" s="17">
        <v>-1</v>
      </c>
      <c r="AV1074" s="17">
        <v>-1</v>
      </c>
      <c r="AW1074" s="17">
        <v>-1</v>
      </c>
      <c r="AX1074" s="17">
        <v>-1</v>
      </c>
      <c r="AY1074" s="17">
        <v>0.19342360085837615</v>
      </c>
      <c r="AZ1074" s="17">
        <v>-1.3130711047003165</v>
      </c>
      <c r="BA1074" s="17">
        <v>1.8258916175208297</v>
      </c>
      <c r="BB1074" s="17">
        <v>-0.5243069095851457</v>
      </c>
      <c r="BC1074" s="17">
        <v>0.70379408907232488</v>
      </c>
      <c r="BD1074" s="17">
        <v>-17.807704571783574</v>
      </c>
      <c r="BE1074" s="17">
        <v>24.85898662306565</v>
      </c>
      <c r="BF1074" s="17">
        <v>-1</v>
      </c>
      <c r="BG1074" s="22">
        <v>786.29280444715937</v>
      </c>
    </row>
    <row r="1075" spans="1:59" x14ac:dyDescent="0.25">
      <c r="A1075">
        <v>3006</v>
      </c>
      <c r="B1075" t="s">
        <v>1046</v>
      </c>
      <c r="C1075" s="49">
        <v>0</v>
      </c>
      <c r="D1075" s="22">
        <v>1534.5520019531248</v>
      </c>
      <c r="E1075" s="17">
        <v>85.293043027866133</v>
      </c>
      <c r="F1075" s="17">
        <v>37.574133266328886</v>
      </c>
      <c r="G1075" s="17">
        <v>0.61954214544735997</v>
      </c>
      <c r="H1075" s="17">
        <v>5.5196676115780665</v>
      </c>
      <c r="I1075" s="17">
        <v>70.086995459581161</v>
      </c>
      <c r="J1075" s="17">
        <v>11.224546589160258</v>
      </c>
      <c r="K1075" s="17">
        <v>-1</v>
      </c>
      <c r="L1075" s="17">
        <v>-1</v>
      </c>
      <c r="M1075" s="17">
        <v>-1</v>
      </c>
      <c r="N1075" s="17">
        <v>0.16666666666666666</v>
      </c>
      <c r="O1075" s="17">
        <v>-1</v>
      </c>
      <c r="P1075" s="17">
        <v>-1</v>
      </c>
      <c r="Q1075" s="17">
        <v>4.0487002206735081</v>
      </c>
      <c r="R1075" s="17">
        <v>-1</v>
      </c>
      <c r="S1075" s="17">
        <v>0.90030533258664625</v>
      </c>
      <c r="T1075" s="17">
        <v>9.4665491395622817E-2</v>
      </c>
      <c r="U1075" s="17">
        <v>0.50107704140497045</v>
      </c>
      <c r="V1075" s="17">
        <v>0.57474353397063749</v>
      </c>
      <c r="W1075" s="17">
        <v>2.1888551060499406</v>
      </c>
      <c r="X1075" s="17">
        <v>2.6365852433895789</v>
      </c>
      <c r="Y1075" s="17">
        <v>0</v>
      </c>
      <c r="Z1075" s="17">
        <v>41.96912410745005</v>
      </c>
      <c r="AA1075" s="17">
        <v>1.0406671610291578</v>
      </c>
      <c r="AB1075" s="17">
        <v>2.0464047504280281</v>
      </c>
      <c r="AC1075" s="17">
        <v>28.992157872519869</v>
      </c>
      <c r="AD1075" s="17">
        <v>0.62634630175621309</v>
      </c>
      <c r="AE1075" s="17">
        <v>6.2634630175621306E-2</v>
      </c>
      <c r="AF1075" s="17">
        <v>65.386611234360061</v>
      </c>
      <c r="AG1075" s="17">
        <v>34.302277552815703</v>
      </c>
      <c r="AH1075" s="17">
        <v>-1</v>
      </c>
      <c r="AI1075" s="17">
        <v>-1</v>
      </c>
      <c r="AJ1075" s="17">
        <v>-1</v>
      </c>
      <c r="AK1075" s="17">
        <v>-1</v>
      </c>
      <c r="AL1075" s="17">
        <v>-1</v>
      </c>
      <c r="AM1075" s="17">
        <v>-1</v>
      </c>
      <c r="AN1075" s="17">
        <v>-1</v>
      </c>
      <c r="AO1075" s="17">
        <v>-1</v>
      </c>
      <c r="AP1075" s="17">
        <v>-1</v>
      </c>
      <c r="AQ1075" s="17">
        <v>-1</v>
      </c>
      <c r="AR1075" s="17">
        <v>0.31317315087810654</v>
      </c>
      <c r="AS1075" s="17">
        <v>3.7580778105372783</v>
      </c>
      <c r="AT1075" s="17">
        <v>8.8855011536984616</v>
      </c>
      <c r="AU1075" s="17">
        <v>-1</v>
      </c>
      <c r="AV1075" s="17">
        <v>-1</v>
      </c>
      <c r="AW1075" s="17">
        <v>-1</v>
      </c>
      <c r="AX1075" s="17">
        <v>-1</v>
      </c>
      <c r="AY1075" s="17">
        <v>6.2634630175621306E-2</v>
      </c>
      <c r="AZ1075" s="17">
        <v>-0.17648560134288782</v>
      </c>
      <c r="BA1075" s="17">
        <v>0.68930611416340082</v>
      </c>
      <c r="BB1075" s="17">
        <v>-7.9624409263779158E-2</v>
      </c>
      <c r="BC1075" s="17">
        <v>0.25911158875095858</v>
      </c>
      <c r="BD1075" s="17">
        <v>-2.3585428646388644</v>
      </c>
      <c r="BE1075" s="17">
        <v>9.4098249159209217</v>
      </c>
      <c r="BF1075" s="17">
        <v>-1</v>
      </c>
      <c r="BG1075" s="22">
        <v>699.32161384167603</v>
      </c>
    </row>
    <row r="1076" spans="1:59" x14ac:dyDescent="0.25">
      <c r="A1076">
        <v>3007</v>
      </c>
      <c r="B1076" t="s">
        <v>1047</v>
      </c>
      <c r="C1076" s="49">
        <v>0</v>
      </c>
      <c r="D1076" s="22">
        <v>1588.5567871093749</v>
      </c>
      <c r="E1076" s="17">
        <v>126.56505578290739</v>
      </c>
      <c r="F1076" s="17">
        <v>106.77845817997911</v>
      </c>
      <c r="G1076" s="17">
        <v>1.1230707979326842</v>
      </c>
      <c r="H1076" s="17">
        <v>9.3339584784499685</v>
      </c>
      <c r="I1076" s="17">
        <v>106.94169922346195</v>
      </c>
      <c r="J1076" s="17">
        <v>21.154124237445355</v>
      </c>
      <c r="K1076" s="17">
        <v>-1</v>
      </c>
      <c r="L1076" s="17">
        <v>-1</v>
      </c>
      <c r="M1076" s="17">
        <v>-1</v>
      </c>
      <c r="N1076" s="17">
        <v>0.16666666666666666</v>
      </c>
      <c r="O1076" s="17">
        <v>-1</v>
      </c>
      <c r="P1076" s="17">
        <v>-1</v>
      </c>
      <c r="Q1076" s="17">
        <v>6.4288497223432035</v>
      </c>
      <c r="R1076" s="17">
        <v>-1</v>
      </c>
      <c r="S1076" s="17">
        <v>2.1098491076795907</v>
      </c>
      <c r="T1076" s="17">
        <v>0.22179527829486897</v>
      </c>
      <c r="U1076" s="17">
        <v>1.2350612082879657</v>
      </c>
      <c r="V1076" s="17">
        <v>1.6333105536007804</v>
      </c>
      <c r="W1076" s="17">
        <v>4.9452075343336546</v>
      </c>
      <c r="X1076" s="17">
        <v>6.7370546498480648</v>
      </c>
      <c r="Y1076" s="17">
        <v>0</v>
      </c>
      <c r="Z1076" s="17">
        <v>65.808529859240096</v>
      </c>
      <c r="AA1076" s="17">
        <v>2.367052911987491</v>
      </c>
      <c r="AB1076" s="17">
        <v>4.162584337446888</v>
      </c>
      <c r="AC1076" s="17">
        <v>53.322632833867139</v>
      </c>
      <c r="AD1076" s="17">
        <v>1.5438265103599571</v>
      </c>
      <c r="AE1076" s="17">
        <v>0.15438265103599572</v>
      </c>
      <c r="AF1076" s="17">
        <v>101.61250370550934</v>
      </c>
      <c r="AG1076" s="17">
        <v>97.480473686232543</v>
      </c>
      <c r="AH1076" s="17">
        <v>-1</v>
      </c>
      <c r="AI1076" s="17">
        <v>-1</v>
      </c>
      <c r="AJ1076" s="17">
        <v>-1</v>
      </c>
      <c r="AK1076" s="17">
        <v>-1</v>
      </c>
      <c r="AL1076" s="17">
        <v>-1</v>
      </c>
      <c r="AM1076" s="17">
        <v>-1</v>
      </c>
      <c r="AN1076" s="17">
        <v>-1</v>
      </c>
      <c r="AO1076" s="17">
        <v>-1</v>
      </c>
      <c r="AP1076" s="17">
        <v>-1</v>
      </c>
      <c r="AQ1076" s="17">
        <v>-1</v>
      </c>
      <c r="AR1076" s="17">
        <v>0.77191325517997855</v>
      </c>
      <c r="AS1076" s="17">
        <v>9.2629590621597409</v>
      </c>
      <c r="AT1076" s="17">
        <v>16.041846780807667</v>
      </c>
      <c r="AU1076" s="17">
        <v>-1</v>
      </c>
      <c r="AV1076" s="17">
        <v>-1</v>
      </c>
      <c r="AW1076" s="17">
        <v>-1</v>
      </c>
      <c r="AX1076" s="17">
        <v>-1</v>
      </c>
      <c r="AY1076" s="17">
        <v>0.15438265103599572</v>
      </c>
      <c r="AZ1076" s="17">
        <v>-0.97379649022953219</v>
      </c>
      <c r="BA1076" s="17">
        <v>1.4866170030500452</v>
      </c>
      <c r="BB1076" s="17">
        <v>-0.39156768018905219</v>
      </c>
      <c r="BC1076" s="17">
        <v>0.57105485967623149</v>
      </c>
      <c r="BD1076" s="17">
        <v>-13.196077583224319</v>
      </c>
      <c r="BE1076" s="17">
        <v>20.247359634506388</v>
      </c>
      <c r="BF1076" s="17">
        <v>-1</v>
      </c>
      <c r="BG1076" s="22">
        <v>289.42593546471676</v>
      </c>
    </row>
    <row r="1077" spans="1:59" x14ac:dyDescent="0.25">
      <c r="A1077">
        <v>3008</v>
      </c>
      <c r="B1077" t="s">
        <v>1048</v>
      </c>
      <c r="C1077" s="49">
        <v>0</v>
      </c>
      <c r="D1077" s="22">
        <v>1563.395986328125</v>
      </c>
      <c r="E1077" s="17">
        <v>134.95170068044948</v>
      </c>
      <c r="F1077" s="17">
        <v>120.84106525149916</v>
      </c>
      <c r="G1077" s="17">
        <v>1.2253899174095133</v>
      </c>
      <c r="H1077" s="17">
        <v>10.109038269839237</v>
      </c>
      <c r="I1077" s="17">
        <v>114.4307285350751</v>
      </c>
      <c r="J1077" s="17">
        <v>23.171855774140674</v>
      </c>
      <c r="K1077" s="17">
        <v>-1</v>
      </c>
      <c r="L1077" s="17">
        <v>-1</v>
      </c>
      <c r="M1077" s="17">
        <v>-1</v>
      </c>
      <c r="N1077" s="17">
        <v>0.16666666666666666</v>
      </c>
      <c r="O1077" s="17">
        <v>-1</v>
      </c>
      <c r="P1077" s="17">
        <v>-1</v>
      </c>
      <c r="Q1077" s="17">
        <v>6.9125060148540953</v>
      </c>
      <c r="R1077" s="17">
        <v>-1</v>
      </c>
      <c r="S1077" s="17">
        <v>2.3556334407564403</v>
      </c>
      <c r="T1077" s="17">
        <v>0.24762858051233697</v>
      </c>
      <c r="U1077" s="17">
        <v>1.3842098481810867</v>
      </c>
      <c r="V1077" s="17">
        <v>1.8484157811209252</v>
      </c>
      <c r="W1077" s="17">
        <v>5.5053098284886612</v>
      </c>
      <c r="X1077" s="17">
        <v>7.5702871124689217</v>
      </c>
      <c r="Y1077" s="17">
        <v>0</v>
      </c>
      <c r="Z1077" s="17">
        <v>70.652796403625288</v>
      </c>
      <c r="AA1077" s="17">
        <v>2.6365800212290549</v>
      </c>
      <c r="AB1077" s="17">
        <v>4.5926008438162462</v>
      </c>
      <c r="AC1077" s="17">
        <v>58.266686687030237</v>
      </c>
      <c r="AD1077" s="17">
        <v>1.7302623102263586</v>
      </c>
      <c r="AE1077" s="17">
        <v>0.17302623102263584</v>
      </c>
      <c r="AF1077" s="17">
        <v>108.97375594332181</v>
      </c>
      <c r="AG1077" s="17">
        <v>110.31854628964619</v>
      </c>
      <c r="AH1077" s="17">
        <v>-1</v>
      </c>
      <c r="AI1077" s="17">
        <v>-1</v>
      </c>
      <c r="AJ1077" s="17">
        <v>-1</v>
      </c>
      <c r="AK1077" s="17">
        <v>-1</v>
      </c>
      <c r="AL1077" s="17">
        <v>-1</v>
      </c>
      <c r="AM1077" s="17">
        <v>-1</v>
      </c>
      <c r="AN1077" s="17">
        <v>-1</v>
      </c>
      <c r="AO1077" s="17">
        <v>-1</v>
      </c>
      <c r="AP1077" s="17">
        <v>-1</v>
      </c>
      <c r="AQ1077" s="17">
        <v>-1</v>
      </c>
      <c r="AR1077" s="17">
        <v>0.86513115511317928</v>
      </c>
      <c r="AS1077" s="17">
        <v>10.381573861358152</v>
      </c>
      <c r="AT1077" s="17">
        <v>17.496046019765593</v>
      </c>
      <c r="AU1077" s="17">
        <v>-1</v>
      </c>
      <c r="AV1077" s="17">
        <v>-1</v>
      </c>
      <c r="AW1077" s="17">
        <v>-1</v>
      </c>
      <c r="AX1077" s="17">
        <v>-1</v>
      </c>
      <c r="AY1077" s="17">
        <v>0.17302623102263584</v>
      </c>
      <c r="AZ1077" s="17">
        <v>-1.1358133838015363</v>
      </c>
      <c r="BA1077" s="17">
        <v>1.6486338966220495</v>
      </c>
      <c r="BB1077" s="17">
        <v>-0.45495585214362866</v>
      </c>
      <c r="BC1077" s="17">
        <v>0.63444303163080795</v>
      </c>
      <c r="BD1077" s="17">
        <v>-15.398309778417122</v>
      </c>
      <c r="BE1077" s="17">
        <v>22.449591829699195</v>
      </c>
      <c r="BF1077" s="17">
        <v>-1</v>
      </c>
      <c r="BG1077" s="22">
        <v>4324.9537500347806</v>
      </c>
    </row>
    <row r="1078" spans="1:59" x14ac:dyDescent="0.25">
      <c r="A1078">
        <v>3009</v>
      </c>
      <c r="B1078" t="s">
        <v>1049</v>
      </c>
      <c r="C1078" s="49">
        <v>0</v>
      </c>
      <c r="D1078" s="22">
        <v>1535.5943652343749</v>
      </c>
      <c r="E1078" s="17">
        <v>47.753427892193912</v>
      </c>
      <c r="F1078" s="17">
        <v>-25.371760320242451</v>
      </c>
      <c r="G1078" s="17">
        <v>0.16154965702010593</v>
      </c>
      <c r="H1078" s="17">
        <v>2.0503187332539561</v>
      </c>
      <c r="I1078" s="17">
        <v>36.565213920920847</v>
      </c>
      <c r="J1078" s="17">
        <v>2.1929414288118569</v>
      </c>
      <c r="K1078" s="17">
        <v>-1</v>
      </c>
      <c r="L1078" s="17">
        <v>-1</v>
      </c>
      <c r="M1078" s="17">
        <v>-1</v>
      </c>
      <c r="N1078" s="17">
        <v>0.16666666666666666</v>
      </c>
      <c r="O1078" s="17">
        <v>-1</v>
      </c>
      <c r="P1078" s="17">
        <v>-1</v>
      </c>
      <c r="Q1078" s="17">
        <v>1.8837974138161275</v>
      </c>
      <c r="R1078" s="17">
        <v>-1</v>
      </c>
      <c r="S1078" s="17">
        <v>-0.19985443127636113</v>
      </c>
      <c r="T1078" s="17">
        <v>-2.0967426746824416E-2</v>
      </c>
      <c r="U1078" s="17">
        <v>-0.1665299227622683</v>
      </c>
      <c r="V1078" s="17">
        <v>-0.38809292249409422</v>
      </c>
      <c r="W1078" s="17">
        <v>-0.31822905168615889</v>
      </c>
      <c r="X1078" s="17">
        <v>-1.0930618738387339</v>
      </c>
      <c r="Y1078" s="17">
        <v>0</v>
      </c>
      <c r="Z1078" s="17">
        <v>20.285613727258649</v>
      </c>
      <c r="AA1078" s="17">
        <v>-0.16576807894671269</v>
      </c>
      <c r="AB1078" s="17">
        <v>0.12159997470382233</v>
      </c>
      <c r="AC1078" s="17">
        <v>6.8619876882338655</v>
      </c>
      <c r="AD1078" s="17">
        <v>-0.2081624034528354</v>
      </c>
      <c r="AE1078" s="17">
        <v>-2.0816240345283538E-2</v>
      </c>
      <c r="AF1078" s="17">
        <v>32.43677500067453</v>
      </c>
      <c r="AG1078" s="17">
        <v>-23.16245482868872</v>
      </c>
      <c r="AH1078" s="17">
        <v>-1</v>
      </c>
      <c r="AI1078" s="17">
        <v>-1</v>
      </c>
      <c r="AJ1078" s="17">
        <v>-1</v>
      </c>
      <c r="AK1078" s="17">
        <v>-1</v>
      </c>
      <c r="AL1078" s="17">
        <v>-1</v>
      </c>
      <c r="AM1078" s="17">
        <v>-1</v>
      </c>
      <c r="AN1078" s="17">
        <v>-1</v>
      </c>
      <c r="AO1078" s="17">
        <v>-1</v>
      </c>
      <c r="AP1078" s="17">
        <v>-1</v>
      </c>
      <c r="AQ1078" s="17">
        <v>-1</v>
      </c>
      <c r="AR1078" s="17">
        <v>-0.1040812017264177</v>
      </c>
      <c r="AS1078" s="17">
        <v>-1.2489744207170128</v>
      </c>
      <c r="AT1078" s="17">
        <v>2.3763332530678838</v>
      </c>
      <c r="AU1078" s="17">
        <v>-1</v>
      </c>
      <c r="AV1078" s="17">
        <v>-1</v>
      </c>
      <c r="AW1078" s="17">
        <v>-1</v>
      </c>
      <c r="AX1078" s="17">
        <v>-1</v>
      </c>
      <c r="AY1078" s="17">
        <v>-2.0816240345283538E-2</v>
      </c>
      <c r="AZ1078" s="17">
        <v>0.54872118927164015</v>
      </c>
      <c r="BA1078" s="17">
        <v>-3.5900676451127378E-2</v>
      </c>
      <c r="BB1078" s="17">
        <v>0.20410855050729743</v>
      </c>
      <c r="BC1078" s="17">
        <v>-2.4621371020117869E-2</v>
      </c>
      <c r="BD1078" s="17">
        <v>7.4989090791239139</v>
      </c>
      <c r="BE1078" s="17">
        <v>-0.44762702784186681</v>
      </c>
      <c r="BF1078" s="17">
        <v>-1</v>
      </c>
      <c r="BG1078" s="22">
        <v>1195.1171972391262</v>
      </c>
    </row>
    <row r="1079" spans="1:59" x14ac:dyDescent="0.25">
      <c r="A1079">
        <v>3010</v>
      </c>
      <c r="B1079" t="s">
        <v>1050</v>
      </c>
      <c r="C1079" s="49">
        <v>0</v>
      </c>
      <c r="D1079" s="22">
        <v>1579.4630761718749</v>
      </c>
      <c r="E1079" s="17">
        <v>41.240590967977617</v>
      </c>
      <c r="F1079" s="17">
        <v>-36.29239279068161</v>
      </c>
      <c r="G1079" s="17">
        <v>8.2091453230257461E-2</v>
      </c>
      <c r="H1079" s="17">
        <v>1.4484131624036483</v>
      </c>
      <c r="I1079" s="17">
        <v>30.74944048314158</v>
      </c>
      <c r="J1079" s="17">
        <v>0.62602681445918762</v>
      </c>
      <c r="K1079" s="17">
        <v>-1</v>
      </c>
      <c r="L1079" s="17">
        <v>-1</v>
      </c>
      <c r="M1079" s="17">
        <v>-1</v>
      </c>
      <c r="N1079" s="17">
        <v>0.16666666666666666</v>
      </c>
      <c r="O1079" s="17">
        <v>-1</v>
      </c>
      <c r="P1079" s="17">
        <v>-1</v>
      </c>
      <c r="Q1079" s="17">
        <v>1.5082032878006491</v>
      </c>
      <c r="R1079" s="17">
        <v>-1</v>
      </c>
      <c r="S1079" s="17">
        <v>-0.39072375976383777</v>
      </c>
      <c r="T1079" s="17">
        <v>-4.1028856151767212E-2</v>
      </c>
      <c r="U1079" s="17">
        <v>-0.28235463943499234</v>
      </c>
      <c r="V1079" s="17">
        <v>-0.55513770446593225</v>
      </c>
      <c r="W1079" s="17">
        <v>-0.75318903237880541</v>
      </c>
      <c r="X1079" s="17">
        <v>-1.7401272039331588</v>
      </c>
      <c r="Y1079" s="17">
        <v>0</v>
      </c>
      <c r="Z1079" s="17">
        <v>16.523690049023024</v>
      </c>
      <c r="AA1079" s="17">
        <v>-0.3750753920130136</v>
      </c>
      <c r="AB1079" s="17">
        <v>-0.21233897405572744</v>
      </c>
      <c r="AC1079" s="17">
        <v>3.0225719405095912</v>
      </c>
      <c r="AD1079" s="17">
        <v>-0.35294329929374035</v>
      </c>
      <c r="AE1079" s="17">
        <v>-3.5294329929374042E-2</v>
      </c>
      <c r="AF1079" s="17">
        <v>26.7202297112769</v>
      </c>
      <c r="AG1079" s="17">
        <v>-33.132147632993167</v>
      </c>
      <c r="AH1079" s="17">
        <v>-1</v>
      </c>
      <c r="AI1079" s="17">
        <v>-1</v>
      </c>
      <c r="AJ1079" s="17">
        <v>-1</v>
      </c>
      <c r="AK1079" s="17">
        <v>-1</v>
      </c>
      <c r="AL1079" s="17">
        <v>-1</v>
      </c>
      <c r="AM1079" s="17">
        <v>-1</v>
      </c>
      <c r="AN1079" s="17">
        <v>-1</v>
      </c>
      <c r="AO1079" s="17">
        <v>-1</v>
      </c>
      <c r="AP1079" s="17">
        <v>-1</v>
      </c>
      <c r="AQ1079" s="17">
        <v>-1</v>
      </c>
      <c r="AR1079" s="17">
        <v>-0.17647164964687018</v>
      </c>
      <c r="AS1079" s="17">
        <v>-2.1176597957624423</v>
      </c>
      <c r="AT1079" s="17">
        <v>1.2470422655088247</v>
      </c>
      <c r="AU1079" s="17">
        <v>-1</v>
      </c>
      <c r="AV1079" s="17">
        <v>-1</v>
      </c>
      <c r="AW1079" s="17">
        <v>-1</v>
      </c>
      <c r="AX1079" s="17">
        <v>-1</v>
      </c>
      <c r="AY1079" s="17">
        <v>-3.5294329929374042E-2</v>
      </c>
      <c r="AZ1079" s="17">
        <v>0.67453903653876601</v>
      </c>
      <c r="BA1079" s="17">
        <v>-0.16171852371825324</v>
      </c>
      <c r="BB1079" s="17">
        <v>0.25333405509320511</v>
      </c>
      <c r="BC1079" s="17">
        <v>-7.3846875606025555E-2</v>
      </c>
      <c r="BD1079" s="17">
        <v>9.2091018119476313</v>
      </c>
      <c r="BE1079" s="17">
        <v>-2.1578197606655865</v>
      </c>
      <c r="BF1079" s="17">
        <v>-1</v>
      </c>
      <c r="BG1079" s="22">
        <v>1320.6310244805231</v>
      </c>
    </row>
    <row r="1080" spans="1:59" x14ac:dyDescent="0.25">
      <c r="A1080">
        <v>3011</v>
      </c>
      <c r="B1080" t="s">
        <v>88</v>
      </c>
      <c r="C1080" s="49">
        <v>0</v>
      </c>
      <c r="D1080" s="22">
        <v>1578.3800195312499</v>
      </c>
      <c r="E1080" s="17">
        <v>111.2179034339876</v>
      </c>
      <c r="F1080" s="17">
        <v>81.044571055121011</v>
      </c>
      <c r="G1080" s="17">
        <v>0.93583178471555817</v>
      </c>
      <c r="H1080" s="17">
        <v>7.9156001496615067</v>
      </c>
      <c r="I1080" s="17">
        <v>93.237139748845635</v>
      </c>
      <c r="J1080" s="17">
        <v>17.461773640610314</v>
      </c>
      <c r="K1080" s="17">
        <v>-1</v>
      </c>
      <c r="L1080" s="17">
        <v>-1</v>
      </c>
      <c r="M1080" s="17">
        <v>-1</v>
      </c>
      <c r="N1080" s="17">
        <v>0.16666666666666666</v>
      </c>
      <c r="O1080" s="17">
        <v>-1</v>
      </c>
      <c r="P1080" s="17">
        <v>-1</v>
      </c>
      <c r="Q1080" s="17">
        <v>5.5437822255837084</v>
      </c>
      <c r="R1080" s="17">
        <v>-1</v>
      </c>
      <c r="S1080" s="17">
        <v>1.6600757297923792</v>
      </c>
      <c r="T1080" s="17">
        <v>0.17452159142118678</v>
      </c>
      <c r="U1080" s="17">
        <v>0.96212644986690088</v>
      </c>
      <c r="V1080" s="17">
        <v>1.2396784470633699</v>
      </c>
      <c r="W1080" s="17">
        <v>3.9202475718705188</v>
      </c>
      <c r="X1080" s="17">
        <v>5.2122797604693956</v>
      </c>
      <c r="Y1080" s="17">
        <v>0</v>
      </c>
      <c r="Z1080" s="17">
        <v>56.943757642969963</v>
      </c>
      <c r="AA1080" s="17">
        <v>1.8738314082480723</v>
      </c>
      <c r="AB1080" s="17">
        <v>3.375675041008817</v>
      </c>
      <c r="AC1080" s="17">
        <v>44.275254694845685</v>
      </c>
      <c r="AD1080" s="17">
        <v>1.202658062333626</v>
      </c>
      <c r="AE1080" s="17">
        <v>0.12026580623336261</v>
      </c>
      <c r="AF1080" s="17">
        <v>88.141770062590382</v>
      </c>
      <c r="AG1080" s="17">
        <v>73.987425093126348</v>
      </c>
      <c r="AH1080" s="17">
        <v>-1</v>
      </c>
      <c r="AI1080" s="17">
        <v>-1</v>
      </c>
      <c r="AJ1080" s="17">
        <v>-1</v>
      </c>
      <c r="AK1080" s="17">
        <v>-1</v>
      </c>
      <c r="AL1080" s="17">
        <v>-1</v>
      </c>
      <c r="AM1080" s="17">
        <v>-1</v>
      </c>
      <c r="AN1080" s="17">
        <v>-1</v>
      </c>
      <c r="AO1080" s="17">
        <v>-1</v>
      </c>
      <c r="AP1080" s="17">
        <v>-1</v>
      </c>
      <c r="AQ1080" s="17">
        <v>-1</v>
      </c>
      <c r="AR1080" s="17">
        <v>0.60132903116681302</v>
      </c>
      <c r="AS1080" s="17">
        <v>7.2159483740017558</v>
      </c>
      <c r="AT1080" s="17">
        <v>13.380732886202283</v>
      </c>
      <c r="AU1080" s="17">
        <v>-1</v>
      </c>
      <c r="AV1080" s="17">
        <v>-1</v>
      </c>
      <c r="AW1080" s="17">
        <v>-1</v>
      </c>
      <c r="AX1080" s="17">
        <v>-1</v>
      </c>
      <c r="AY1080" s="17">
        <v>0.12026580623336261</v>
      </c>
      <c r="AZ1080" s="17">
        <v>-0.67731345331485349</v>
      </c>
      <c r="BA1080" s="17">
        <v>1.1901339661353667</v>
      </c>
      <c r="BB1080" s="17">
        <v>-0.27557040786009962</v>
      </c>
      <c r="BC1080" s="17">
        <v>0.45505758734727897</v>
      </c>
      <c r="BD1080" s="17">
        <v>-9.1660997529688188</v>
      </c>
      <c r="BE1080" s="17">
        <v>16.217381804250884</v>
      </c>
      <c r="BF1080" s="17">
        <v>-1</v>
      </c>
      <c r="BG1080" s="22">
        <v>1176.1257328264887</v>
      </c>
    </row>
    <row r="1081" spans="1:59" x14ac:dyDescent="0.25">
      <c r="A1081">
        <v>3013</v>
      </c>
      <c r="B1081" t="s">
        <v>1051</v>
      </c>
      <c r="C1081" s="49">
        <v>0</v>
      </c>
      <c r="D1081" s="22">
        <v>1434.5198828125001</v>
      </c>
      <c r="E1081" s="17">
        <v>-28.794261148756263</v>
      </c>
      <c r="F1081" s="17">
        <v>-153.7258383057391</v>
      </c>
      <c r="G1081" s="17">
        <v>-0.77235087607049846</v>
      </c>
      <c r="H1081" s="17">
        <v>-5.0240915438019567</v>
      </c>
      <c r="I1081" s="17">
        <v>-31.789640012615216</v>
      </c>
      <c r="J1081" s="17">
        <v>-16.22356339832562</v>
      </c>
      <c r="K1081" s="17">
        <v>-1</v>
      </c>
      <c r="L1081" s="17">
        <v>-1</v>
      </c>
      <c r="M1081" s="17">
        <v>-1</v>
      </c>
      <c r="N1081" s="17">
        <v>0.16666666666666666</v>
      </c>
      <c r="O1081" s="17">
        <v>-1</v>
      </c>
      <c r="P1081" s="17">
        <v>-1</v>
      </c>
      <c r="Q1081" s="17">
        <v>-2.5306939512198521</v>
      </c>
      <c r="R1081" s="17">
        <v>-1</v>
      </c>
      <c r="S1081" s="17">
        <v>-2.4432095428082636</v>
      </c>
      <c r="T1081" s="17">
        <v>-0.25675654256156211</v>
      </c>
      <c r="U1081" s="17">
        <v>-1.5278590176384947</v>
      </c>
      <c r="V1081" s="17">
        <v>-2.351429664236981</v>
      </c>
      <c r="W1081" s="17">
        <v>-5.4304684236745651</v>
      </c>
      <c r="X1081" s="17">
        <v>-8.6982508649953107</v>
      </c>
      <c r="Y1081" s="17">
        <v>0</v>
      </c>
      <c r="Z1081" s="17">
        <v>-23.929613410801462</v>
      </c>
      <c r="AA1081" s="17">
        <v>-2.6258313817790615</v>
      </c>
      <c r="AB1081" s="17">
        <v>-3.8033032749478335</v>
      </c>
      <c r="AC1081" s="17">
        <v>-38.264031307104389</v>
      </c>
      <c r="AD1081" s="17">
        <v>-1.9098237720481186</v>
      </c>
      <c r="AE1081" s="17">
        <v>-0.19098237720481184</v>
      </c>
      <c r="AF1081" s="17">
        <v>-34.751815208648814</v>
      </c>
      <c r="AG1081" s="17">
        <v>-140.33980066090118</v>
      </c>
      <c r="AH1081" s="17">
        <v>-1</v>
      </c>
      <c r="AI1081" s="17">
        <v>-1</v>
      </c>
      <c r="AJ1081" s="17">
        <v>-1</v>
      </c>
      <c r="AK1081" s="17">
        <v>-1</v>
      </c>
      <c r="AL1081" s="17">
        <v>-1</v>
      </c>
      <c r="AM1081" s="17">
        <v>-1</v>
      </c>
      <c r="AN1081" s="17">
        <v>-1</v>
      </c>
      <c r="AO1081" s="17">
        <v>-1</v>
      </c>
      <c r="AP1081" s="17">
        <v>-1</v>
      </c>
      <c r="AQ1081" s="17">
        <v>-1</v>
      </c>
      <c r="AR1081" s="17">
        <v>-0.9549118860240593</v>
      </c>
      <c r="AS1081" s="17">
        <v>-11.458942632288714</v>
      </c>
      <c r="AT1081" s="17">
        <v>-10.896625421975326</v>
      </c>
      <c r="AU1081" s="17">
        <v>-1</v>
      </c>
      <c r="AV1081" s="17">
        <v>-1</v>
      </c>
      <c r="AW1081" s="17">
        <v>-1</v>
      </c>
      <c r="AX1081" s="17">
        <v>-1</v>
      </c>
      <c r="AY1081" s="17">
        <v>-0.19098237720481184</v>
      </c>
      <c r="AZ1081" s="17">
        <v>2.0275031026641122</v>
      </c>
      <c r="BA1081" s="17">
        <v>-1.5146825898435996</v>
      </c>
      <c r="BB1081" s="17">
        <v>0.78267341582969396</v>
      </c>
      <c r="BC1081" s="17">
        <v>-0.60318623634251411</v>
      </c>
      <c r="BD1081" s="17">
        <v>27.599412597878249</v>
      </c>
      <c r="BE1081" s="17">
        <v>-20.548130546596227</v>
      </c>
      <c r="BF1081" s="17">
        <v>-1</v>
      </c>
      <c r="BG1081" s="22">
        <v>150.5219334616767</v>
      </c>
    </row>
    <row r="1082" spans="1:59" x14ac:dyDescent="0.25">
      <c r="A1082">
        <v>3015</v>
      </c>
      <c r="B1082" t="s">
        <v>1052</v>
      </c>
      <c r="C1082" s="49">
        <v>0</v>
      </c>
      <c r="D1082" s="22">
        <v>1639.9117187500001</v>
      </c>
      <c r="E1082" s="17">
        <v>132.16389992135456</v>
      </c>
      <c r="F1082" s="17">
        <v>116.16652052619109</v>
      </c>
      <c r="G1082" s="17">
        <v>1.1913780661349915</v>
      </c>
      <c r="H1082" s="17">
        <v>9.8513943541623732</v>
      </c>
      <c r="I1082" s="17">
        <v>111.94130375855713</v>
      </c>
      <c r="J1082" s="17">
        <v>22.501142565417894</v>
      </c>
      <c r="K1082" s="17">
        <v>-1</v>
      </c>
      <c r="L1082" s="17">
        <v>-1</v>
      </c>
      <c r="M1082" s="17">
        <v>-1</v>
      </c>
      <c r="N1082" s="17">
        <v>0.16666666666666666</v>
      </c>
      <c r="O1082" s="17">
        <v>-1</v>
      </c>
      <c r="P1082" s="17">
        <v>-1</v>
      </c>
      <c r="Q1082" s="17">
        <v>6.7517340499175491</v>
      </c>
      <c r="R1082" s="17">
        <v>-1</v>
      </c>
      <c r="S1082" s="17">
        <v>2.2739323840530505</v>
      </c>
      <c r="T1082" s="17">
        <v>0.23904134444694775</v>
      </c>
      <c r="U1082" s="17">
        <v>1.3346314176416134</v>
      </c>
      <c r="V1082" s="17">
        <v>1.7769127517340848</v>
      </c>
      <c r="W1082" s="17">
        <v>5.3191264834332674</v>
      </c>
      <c r="X1082" s="17">
        <v>7.2933126941913891</v>
      </c>
      <c r="Y1082" s="17">
        <v>0</v>
      </c>
      <c r="Z1082" s="17">
        <v>69.04251599773221</v>
      </c>
      <c r="AA1082" s="17">
        <v>2.5469866392604792</v>
      </c>
      <c r="AB1082" s="17">
        <v>4.4496592554307428</v>
      </c>
      <c r="AC1082" s="17">
        <v>56.623236027888375</v>
      </c>
      <c r="AD1082" s="17">
        <v>1.6682892720520168</v>
      </c>
      <c r="AE1082" s="17">
        <v>0.16682892720520168</v>
      </c>
      <c r="AF1082" s="17">
        <v>106.5268054849237</v>
      </c>
      <c r="AG1082" s="17">
        <v>106.05104850163308</v>
      </c>
      <c r="AH1082" s="17">
        <v>-1</v>
      </c>
      <c r="AI1082" s="17">
        <v>-1</v>
      </c>
      <c r="AJ1082" s="17">
        <v>-1</v>
      </c>
      <c r="AK1082" s="17">
        <v>-1</v>
      </c>
      <c r="AL1082" s="17">
        <v>-1</v>
      </c>
      <c r="AM1082" s="17">
        <v>-1</v>
      </c>
      <c r="AN1082" s="17">
        <v>-1</v>
      </c>
      <c r="AO1082" s="17">
        <v>-1</v>
      </c>
      <c r="AP1082" s="17">
        <v>-1</v>
      </c>
      <c r="AQ1082" s="17">
        <v>-1</v>
      </c>
      <c r="AR1082" s="17">
        <v>0.83414463602600841</v>
      </c>
      <c r="AS1082" s="17">
        <v>10.009735632312101</v>
      </c>
      <c r="AT1082" s="17">
        <v>17.012656322005732</v>
      </c>
      <c r="AU1082" s="17">
        <v>-1</v>
      </c>
      <c r="AV1082" s="17">
        <v>-1</v>
      </c>
      <c r="AW1082" s="17">
        <v>-1</v>
      </c>
      <c r="AX1082" s="17">
        <v>-1</v>
      </c>
      <c r="AY1082" s="17">
        <v>0.16682892720520168</v>
      </c>
      <c r="AZ1082" s="17">
        <v>-1.0819574229966846</v>
      </c>
      <c r="BA1082" s="17">
        <v>1.5947779358171981</v>
      </c>
      <c r="BB1082" s="17">
        <v>-0.43388501916435263</v>
      </c>
      <c r="BC1082" s="17">
        <v>0.61337219865153181</v>
      </c>
      <c r="BD1082" s="17">
        <v>-14.666266790969178</v>
      </c>
      <c r="BE1082" s="17">
        <v>21.717548842251247</v>
      </c>
      <c r="BF1082" s="17">
        <v>-1</v>
      </c>
      <c r="BG1082" s="22">
        <v>3388.8120137493697</v>
      </c>
    </row>
    <row r="1083" spans="1:59" x14ac:dyDescent="0.25">
      <c r="A1083">
        <v>3017</v>
      </c>
      <c r="B1083" t="s">
        <v>1053</v>
      </c>
      <c r="C1083" s="49">
        <v>0</v>
      </c>
      <c r="D1083" s="22">
        <v>1456.307666015625</v>
      </c>
      <c r="E1083" s="17">
        <v>4.883326637887663</v>
      </c>
      <c r="F1083" s="17">
        <v>-97.255737336161246</v>
      </c>
      <c r="G1083" s="17">
        <v>-0.36147606611605293</v>
      </c>
      <c r="H1083" s="17">
        <v>-1.9116648183284788</v>
      </c>
      <c r="I1083" s="17">
        <v>-1.7165362673357762</v>
      </c>
      <c r="J1083" s="17">
        <v>-8.1211181669969825</v>
      </c>
      <c r="K1083" s="17">
        <v>-1</v>
      </c>
      <c r="L1083" s="17">
        <v>-1</v>
      </c>
      <c r="M1083" s="17">
        <v>-1</v>
      </c>
      <c r="N1083" s="17">
        <v>0.16666666666666666</v>
      </c>
      <c r="O1083" s="17">
        <v>-1</v>
      </c>
      <c r="P1083" s="17">
        <v>-1</v>
      </c>
      <c r="Q1083" s="17">
        <v>-0.58851356220969864</v>
      </c>
      <c r="R1083" s="17">
        <v>-1</v>
      </c>
      <c r="S1083" s="17">
        <v>-1.4562328012267487</v>
      </c>
      <c r="T1083" s="17">
        <v>-0.15301979039471428</v>
      </c>
      <c r="U1083" s="17">
        <v>-0.928934599754624</v>
      </c>
      <c r="V1083" s="17">
        <v>-1.4876485847138936</v>
      </c>
      <c r="W1083" s="17">
        <v>-3.1813098612995003</v>
      </c>
      <c r="X1083" s="17">
        <v>-5.3523050488299582</v>
      </c>
      <c r="Y1083" s="17">
        <v>0</v>
      </c>
      <c r="Z1083" s="17">
        <v>-4.4768747049755113</v>
      </c>
      <c r="AA1083" s="17">
        <v>-1.5435126484530104</v>
      </c>
      <c r="AB1083" s="17">
        <v>-2.0765199402672052</v>
      </c>
      <c r="AC1083" s="17">
        <v>-18.410584583660345</v>
      </c>
      <c r="AD1083" s="17">
        <v>-1.16116824969328</v>
      </c>
      <c r="AE1083" s="17">
        <v>-0.116116824969328</v>
      </c>
      <c r="AF1083" s="17">
        <v>-5.1918157705881143</v>
      </c>
      <c r="AG1083" s="17">
        <v>-88.786966077493005</v>
      </c>
      <c r="AH1083" s="17">
        <v>-1</v>
      </c>
      <c r="AI1083" s="17">
        <v>-1</v>
      </c>
      <c r="AJ1083" s="17">
        <v>-1</v>
      </c>
      <c r="AK1083" s="17">
        <v>-1</v>
      </c>
      <c r="AL1083" s="17">
        <v>-1</v>
      </c>
      <c r="AM1083" s="17">
        <v>-1</v>
      </c>
      <c r="AN1083" s="17">
        <v>-1</v>
      </c>
      <c r="AO1083" s="17">
        <v>-1</v>
      </c>
      <c r="AP1083" s="17">
        <v>-1</v>
      </c>
      <c r="AQ1083" s="17">
        <v>-1</v>
      </c>
      <c r="AR1083" s="17">
        <v>-0.58058412484664002</v>
      </c>
      <c r="AS1083" s="17">
        <v>-6.9670094981596797</v>
      </c>
      <c r="AT1083" s="17">
        <v>-5.0571123476075837</v>
      </c>
      <c r="AU1083" s="17">
        <v>-1</v>
      </c>
      <c r="AV1083" s="17">
        <v>-1</v>
      </c>
      <c r="AW1083" s="17">
        <v>-1</v>
      </c>
      <c r="AX1083" s="17">
        <v>-1</v>
      </c>
      <c r="AY1083" s="17">
        <v>-0.116116824969328</v>
      </c>
      <c r="AZ1083" s="17">
        <v>1.3769046544348762</v>
      </c>
      <c r="BA1083" s="17">
        <v>-0.86408414161436364</v>
      </c>
      <c r="BB1083" s="17">
        <v>0.52813053822904865</v>
      </c>
      <c r="BC1083" s="17">
        <v>-0.34864335874186897</v>
      </c>
      <c r="BD1083" s="17">
        <v>18.756082638609868</v>
      </c>
      <c r="BE1083" s="17">
        <v>-11.704800587327837</v>
      </c>
      <c r="BF1083" s="17">
        <v>-1</v>
      </c>
      <c r="BG1083" s="22">
        <v>147.36029643805875</v>
      </c>
    </row>
    <row r="1084" spans="1:59" x14ac:dyDescent="0.25">
      <c r="A1084">
        <v>3018</v>
      </c>
      <c r="B1084" t="s">
        <v>1054</v>
      </c>
      <c r="C1084" s="49">
        <v>0</v>
      </c>
      <c r="D1084" s="22">
        <v>1531.8468164062499</v>
      </c>
      <c r="E1084" s="17">
        <v>77.61251165705302</v>
      </c>
      <c r="F1084" s="17">
        <v>24.695527329420468</v>
      </c>
      <c r="G1084" s="17">
        <v>0.5258377837417535</v>
      </c>
      <c r="H1084" s="17">
        <v>4.8098456594893069</v>
      </c>
      <c r="I1084" s="17">
        <v>63.228504934765766</v>
      </c>
      <c r="J1084" s="17">
        <v>9.3766979494725113</v>
      </c>
      <c r="K1084" s="17">
        <v>-1</v>
      </c>
      <c r="L1084" s="17">
        <v>-1</v>
      </c>
      <c r="M1084" s="17">
        <v>-1</v>
      </c>
      <c r="N1084" s="17">
        <v>0.16666666666666666</v>
      </c>
      <c r="O1084" s="17">
        <v>-1</v>
      </c>
      <c r="P1084" s="17">
        <v>-1</v>
      </c>
      <c r="Q1084" s="17">
        <v>3.60576536737958</v>
      </c>
      <c r="R1084" s="17">
        <v>-1</v>
      </c>
      <c r="S1084" s="17">
        <v>0.67521481024864027</v>
      </c>
      <c r="T1084" s="17">
        <v>7.1007223933850477E-2</v>
      </c>
      <c r="U1084" s="17">
        <v>0.3644859705288262</v>
      </c>
      <c r="V1084" s="17">
        <v>0.37774909004484786</v>
      </c>
      <c r="W1084" s="17">
        <v>1.6759106218518909</v>
      </c>
      <c r="X1084" s="17">
        <v>1.8735067839433062</v>
      </c>
      <c r="Y1084" s="17">
        <v>0</v>
      </c>
      <c r="Z1084" s="17">
        <v>37.532720561422337</v>
      </c>
      <c r="AA1084" s="17">
        <v>0.79383288545119668</v>
      </c>
      <c r="AB1084" s="17">
        <v>1.6525934817399659</v>
      </c>
      <c r="AC1084" s="17">
        <v>24.464368609695875</v>
      </c>
      <c r="AD1084" s="17">
        <v>0.45560746316103262</v>
      </c>
      <c r="AE1084" s="17">
        <v>4.5560746316103275E-2</v>
      </c>
      <c r="AF1084" s="17">
        <v>58.645139593232521</v>
      </c>
      <c r="AG1084" s="17">
        <v>22.545106410373158</v>
      </c>
      <c r="AH1084" s="17">
        <v>-1</v>
      </c>
      <c r="AI1084" s="17">
        <v>-1</v>
      </c>
      <c r="AJ1084" s="17">
        <v>-1</v>
      </c>
      <c r="AK1084" s="17">
        <v>-1</v>
      </c>
      <c r="AL1084" s="17">
        <v>-1</v>
      </c>
      <c r="AM1084" s="17">
        <v>-1</v>
      </c>
      <c r="AN1084" s="17">
        <v>-1</v>
      </c>
      <c r="AO1084" s="17">
        <v>-1</v>
      </c>
      <c r="AP1084" s="17">
        <v>-1</v>
      </c>
      <c r="AQ1084" s="17">
        <v>-1</v>
      </c>
      <c r="AR1084" s="17">
        <v>0.22780373158051631</v>
      </c>
      <c r="AS1084" s="17">
        <v>2.733644778966196</v>
      </c>
      <c r="AT1084" s="17">
        <v>7.5537382126560555</v>
      </c>
      <c r="AU1084" s="17">
        <v>-1</v>
      </c>
      <c r="AV1084" s="17">
        <v>-1</v>
      </c>
      <c r="AW1084" s="17">
        <v>-1</v>
      </c>
      <c r="AX1084" s="17">
        <v>-1</v>
      </c>
      <c r="AY1084" s="17">
        <v>4.5560746316103275E-2</v>
      </c>
      <c r="AZ1084" s="17">
        <v>-2.810971934433526E-2</v>
      </c>
      <c r="BA1084" s="17">
        <v>0.54093023216484826</v>
      </c>
      <c r="BB1084" s="17">
        <v>-2.1573204141417807E-2</v>
      </c>
      <c r="BC1084" s="17">
        <v>0.20106038362859724</v>
      </c>
      <c r="BD1084" s="17">
        <v>-0.34172759850662215</v>
      </c>
      <c r="BE1084" s="17">
        <v>7.3930096497886773</v>
      </c>
      <c r="BF1084" s="17">
        <v>-1</v>
      </c>
      <c r="BG1084" s="22">
        <v>1257.7283962472286</v>
      </c>
    </row>
    <row r="1085" spans="1:59" x14ac:dyDescent="0.25">
      <c r="A1085">
        <v>3019</v>
      </c>
      <c r="B1085" t="s">
        <v>252</v>
      </c>
      <c r="C1085" s="49">
        <v>0</v>
      </c>
      <c r="D1085" s="22">
        <v>1534.1824511718748</v>
      </c>
      <c r="E1085" s="17">
        <v>68.881255717088635</v>
      </c>
      <c r="F1085" s="17">
        <v>10.055081355538874</v>
      </c>
      <c r="G1085" s="17">
        <v>0.41931432524098688</v>
      </c>
      <c r="H1085" s="17">
        <v>4.0029174879510947</v>
      </c>
      <c r="I1085" s="17">
        <v>55.431748012250367</v>
      </c>
      <c r="J1085" s="17">
        <v>7.2760569088356712</v>
      </c>
      <c r="K1085" s="17">
        <v>-1</v>
      </c>
      <c r="L1085" s="17">
        <v>-1</v>
      </c>
      <c r="M1085" s="17">
        <v>-1</v>
      </c>
      <c r="N1085" s="17">
        <v>0.16666666666666666</v>
      </c>
      <c r="O1085" s="17">
        <v>-1</v>
      </c>
      <c r="P1085" s="17">
        <v>-1</v>
      </c>
      <c r="Q1085" s="17">
        <v>3.1022354184575134</v>
      </c>
      <c r="R1085" s="17">
        <v>-1</v>
      </c>
      <c r="S1085" s="17">
        <v>0.41933108745546865</v>
      </c>
      <c r="T1085" s="17">
        <v>4.4112419612128473E-2</v>
      </c>
      <c r="U1085" s="17">
        <v>0.20920874537934106</v>
      </c>
      <c r="V1085" s="17">
        <v>0.15380509116955385</v>
      </c>
      <c r="W1085" s="17">
        <v>1.0927934704077131</v>
      </c>
      <c r="X1085" s="17">
        <v>1.006036421538707</v>
      </c>
      <c r="Y1085" s="17">
        <v>0</v>
      </c>
      <c r="Z1085" s="17">
        <v>32.48940090771552</v>
      </c>
      <c r="AA1085" s="17">
        <v>0.51323078505267716</v>
      </c>
      <c r="AB1085" s="17">
        <v>1.2049074020991593</v>
      </c>
      <c r="AC1085" s="17">
        <v>19.317161341437085</v>
      </c>
      <c r="AD1085" s="17">
        <v>0.26151093172417633</v>
      </c>
      <c r="AE1085" s="17">
        <v>2.6151093172417633E-2</v>
      </c>
      <c r="AF1085" s="17">
        <v>50.981410162430812</v>
      </c>
      <c r="AG1085" s="17">
        <v>9.179511581253724</v>
      </c>
      <c r="AH1085" s="17">
        <v>-1</v>
      </c>
      <c r="AI1085" s="17">
        <v>-1</v>
      </c>
      <c r="AJ1085" s="17">
        <v>-1</v>
      </c>
      <c r="AK1085" s="17">
        <v>-1</v>
      </c>
      <c r="AL1085" s="17">
        <v>-1</v>
      </c>
      <c r="AM1085" s="17">
        <v>-1</v>
      </c>
      <c r="AN1085" s="17">
        <v>-1</v>
      </c>
      <c r="AO1085" s="17">
        <v>-1</v>
      </c>
      <c r="AP1085" s="17">
        <v>-1</v>
      </c>
      <c r="AQ1085" s="17">
        <v>-1</v>
      </c>
      <c r="AR1085" s="17">
        <v>0.13075546586208817</v>
      </c>
      <c r="AS1085" s="17">
        <v>1.5690655903450579</v>
      </c>
      <c r="AT1085" s="17">
        <v>6.0397852674485755</v>
      </c>
      <c r="AU1085" s="17">
        <v>-1</v>
      </c>
      <c r="AV1085" s="17">
        <v>-1</v>
      </c>
      <c r="AW1085" s="17">
        <v>-1</v>
      </c>
      <c r="AX1085" s="17">
        <v>-1</v>
      </c>
      <c r="AY1085" s="17">
        <v>2.6151093172417633E-2</v>
      </c>
      <c r="AZ1085" s="17">
        <v>0.14056452186381768</v>
      </c>
      <c r="BA1085" s="17">
        <v>0.3722559909566952</v>
      </c>
      <c r="BB1085" s="17">
        <v>4.4419616547113371E-2</v>
      </c>
      <c r="BC1085" s="17">
        <v>0.13506756294006611</v>
      </c>
      <c r="BD1085" s="17">
        <v>1.9509953163616687</v>
      </c>
      <c r="BE1085" s="17">
        <v>5.1002867349203838</v>
      </c>
      <c r="BF1085" s="17">
        <v>-1</v>
      </c>
      <c r="BG1085" s="22">
        <v>1830.8441337272325</v>
      </c>
    </row>
    <row r="1086" spans="1:59" x14ac:dyDescent="0.25">
      <c r="A1086">
        <v>3021</v>
      </c>
      <c r="B1086" t="s">
        <v>1055</v>
      </c>
      <c r="C1086" s="49">
        <v>0</v>
      </c>
      <c r="D1086" s="22">
        <v>1561.0150781249999</v>
      </c>
      <c r="E1086" s="17">
        <v>57.418704763441553</v>
      </c>
      <c r="F1086" s="17">
        <v>-9.1651613121407944</v>
      </c>
      <c r="G1086" s="17">
        <v>0.2794683993834145</v>
      </c>
      <c r="H1086" s="17">
        <v>2.9435675678721571</v>
      </c>
      <c r="I1086" s="17">
        <v>45.196024295978468</v>
      </c>
      <c r="J1086" s="17">
        <v>4.5182973002311595</v>
      </c>
      <c r="K1086" s="17">
        <v>-1</v>
      </c>
      <c r="L1086" s="17">
        <v>-1</v>
      </c>
      <c r="M1086" s="17">
        <v>-1</v>
      </c>
      <c r="N1086" s="17">
        <v>0.16666666666666666</v>
      </c>
      <c r="O1086" s="17">
        <v>-1</v>
      </c>
      <c r="P1086" s="17">
        <v>-1</v>
      </c>
      <c r="Q1086" s="17">
        <v>2.4411921807042471</v>
      </c>
      <c r="R1086" s="17">
        <v>-1</v>
      </c>
      <c r="S1086" s="17">
        <v>8.3402301162485842E-2</v>
      </c>
      <c r="T1086" s="17">
        <v>8.8044333331964673E-3</v>
      </c>
      <c r="U1086" s="17">
        <v>5.3579915524909899E-3</v>
      </c>
      <c r="V1086" s="17">
        <v>-0.14019264701632411</v>
      </c>
      <c r="W1086" s="17">
        <v>0.32726671156187292</v>
      </c>
      <c r="X1086" s="17">
        <v>-0.13279438335486399</v>
      </c>
      <c r="Y1086" s="17">
        <v>0</v>
      </c>
      <c r="Z1086" s="17">
        <v>25.868439512970298</v>
      </c>
      <c r="AA1086" s="17">
        <v>0.14485126489723635</v>
      </c>
      <c r="AB1086" s="17">
        <v>0.6171770074794154</v>
      </c>
      <c r="AC1086" s="17">
        <v>12.559814404515237</v>
      </c>
      <c r="AD1086" s="17">
        <v>6.6974894406137409E-3</v>
      </c>
      <c r="AE1086" s="17">
        <v>6.6974894406137374E-4</v>
      </c>
      <c r="AF1086" s="17">
        <v>40.920327346905459</v>
      </c>
      <c r="AG1086" s="17">
        <v>-8.3670834112655683</v>
      </c>
      <c r="AH1086" s="17">
        <v>-1</v>
      </c>
      <c r="AI1086" s="17">
        <v>-1</v>
      </c>
      <c r="AJ1086" s="17">
        <v>-1</v>
      </c>
      <c r="AK1086" s="17">
        <v>-1</v>
      </c>
      <c r="AL1086" s="17">
        <v>-1</v>
      </c>
      <c r="AM1086" s="17">
        <v>-1</v>
      </c>
      <c r="AN1086" s="17">
        <v>-1</v>
      </c>
      <c r="AO1086" s="17">
        <v>-1</v>
      </c>
      <c r="AP1086" s="17">
        <v>-1</v>
      </c>
      <c r="AQ1086" s="17">
        <v>-1</v>
      </c>
      <c r="AR1086" s="17">
        <v>3.3487447203068704E-3</v>
      </c>
      <c r="AS1086" s="17">
        <v>4.0184936643682279E-2</v>
      </c>
      <c r="AT1086" s="17">
        <v>4.0522404176367868</v>
      </c>
      <c r="AU1086" s="17">
        <v>-1</v>
      </c>
      <c r="AV1086" s="17">
        <v>-1</v>
      </c>
      <c r="AW1086" s="17">
        <v>-1</v>
      </c>
      <c r="AX1086" s="17">
        <v>-1</v>
      </c>
      <c r="AY1086" s="17">
        <v>6.6974894406137374E-4</v>
      </c>
      <c r="AZ1086" s="17">
        <v>0.3620031210424941</v>
      </c>
      <c r="BA1086" s="17">
        <v>0.15081739177801876</v>
      </c>
      <c r="BB1086" s="17">
        <v>0.13105618692352469</v>
      </c>
      <c r="BC1086" s="17">
        <v>4.843099256365483E-2</v>
      </c>
      <c r="BD1086" s="17">
        <v>4.9609234887775191</v>
      </c>
      <c r="BE1086" s="17">
        <v>2.0903585625045307</v>
      </c>
      <c r="BF1086" s="17">
        <v>-1</v>
      </c>
      <c r="BG1086" s="22">
        <v>511.05196750394686</v>
      </c>
    </row>
    <row r="1087" spans="1:59" x14ac:dyDescent="0.25">
      <c r="A1087">
        <v>3023</v>
      </c>
      <c r="B1087" t="s">
        <v>1056</v>
      </c>
      <c r="C1087" s="49">
        <v>0</v>
      </c>
      <c r="D1087" s="22">
        <v>1497.332978515625</v>
      </c>
      <c r="E1087" s="17">
        <v>74.0719142437936</v>
      </c>
      <c r="F1087" s="17">
        <v>18.75870386433019</v>
      </c>
      <c r="G1087" s="17">
        <v>0.48264162912063496</v>
      </c>
      <c r="H1087" s="17">
        <v>4.4826295274140397</v>
      </c>
      <c r="I1087" s="17">
        <v>60.066854700082217</v>
      </c>
      <c r="J1087" s="17">
        <v>8.5248704133419295</v>
      </c>
      <c r="K1087" s="17">
        <v>-1</v>
      </c>
      <c r="L1087" s="17">
        <v>-1</v>
      </c>
      <c r="M1087" s="17">
        <v>-1</v>
      </c>
      <c r="N1087" s="17">
        <v>0.16666666666666666</v>
      </c>
      <c r="O1087" s="17">
        <v>-1</v>
      </c>
      <c r="P1087" s="17">
        <v>-1</v>
      </c>
      <c r="Q1087" s="17">
        <v>3.4015797557206704</v>
      </c>
      <c r="R1087" s="17">
        <v>-1</v>
      </c>
      <c r="S1087" s="17">
        <v>0.57145181747346929</v>
      </c>
      <c r="T1087" s="17">
        <v>6.0101155520971533E-2</v>
      </c>
      <c r="U1087" s="17">
        <v>0.30151975518906488</v>
      </c>
      <c r="V1087" s="17">
        <v>0.28693792283308123</v>
      </c>
      <c r="W1087" s="17">
        <v>1.4394517329788112</v>
      </c>
      <c r="X1087" s="17">
        <v>1.5217402863938754</v>
      </c>
      <c r="Y1087" s="17">
        <v>0</v>
      </c>
      <c r="Z1087" s="17">
        <v>35.487612200960328</v>
      </c>
      <c r="AA1087" s="17">
        <v>0.68004638352554014</v>
      </c>
      <c r="AB1087" s="17">
        <v>1.4710530268011366</v>
      </c>
      <c r="AC1087" s="17">
        <v>22.377132951410786</v>
      </c>
      <c r="AD1087" s="17">
        <v>0.37689969398633105</v>
      </c>
      <c r="AE1087" s="17">
        <v>3.7689969398633109E-2</v>
      </c>
      <c r="AF1087" s="17">
        <v>55.537433120625408</v>
      </c>
      <c r="AG1087" s="17">
        <v>17.125245762141287</v>
      </c>
      <c r="AH1087" s="17">
        <v>-1</v>
      </c>
      <c r="AI1087" s="17">
        <v>-1</v>
      </c>
      <c r="AJ1087" s="17">
        <v>-1</v>
      </c>
      <c r="AK1087" s="17">
        <v>-1</v>
      </c>
      <c r="AL1087" s="17">
        <v>-1</v>
      </c>
      <c r="AM1087" s="17">
        <v>-1</v>
      </c>
      <c r="AN1087" s="17">
        <v>-1</v>
      </c>
      <c r="AO1087" s="17">
        <v>-1</v>
      </c>
      <c r="AP1087" s="17">
        <v>-1</v>
      </c>
      <c r="AQ1087" s="17">
        <v>-1</v>
      </c>
      <c r="AR1087" s="17">
        <v>0.18844984699316553</v>
      </c>
      <c r="AS1087" s="17">
        <v>2.2613981639179865</v>
      </c>
      <c r="AT1087" s="17">
        <v>6.939817613093382</v>
      </c>
      <c r="AU1087" s="17">
        <v>-1</v>
      </c>
      <c r="AV1087" s="17">
        <v>-1</v>
      </c>
      <c r="AW1087" s="17">
        <v>-1</v>
      </c>
      <c r="AX1087" s="17">
        <v>-1</v>
      </c>
      <c r="AY1087" s="17">
        <v>3.7689969398633109E-2</v>
      </c>
      <c r="AZ1087" s="17">
        <v>4.0289098215411767E-2</v>
      </c>
      <c r="BA1087" s="17">
        <v>0.47253141460510117</v>
      </c>
      <c r="BB1087" s="17">
        <v>5.187437377980747E-3</v>
      </c>
      <c r="BC1087" s="17">
        <v>0.17429974210919871</v>
      </c>
      <c r="BD1087" s="17">
        <v>0.58799074642788396</v>
      </c>
      <c r="BE1087" s="17">
        <v>6.4632913048541702</v>
      </c>
      <c r="BF1087" s="17">
        <v>-1</v>
      </c>
      <c r="BG1087" s="22">
        <v>116.73390568004152</v>
      </c>
    </row>
    <row r="1088" spans="1:59" x14ac:dyDescent="0.25">
      <c r="A1088">
        <v>3024</v>
      </c>
      <c r="B1088" t="s">
        <v>1057</v>
      </c>
      <c r="C1088" s="49">
        <v>0</v>
      </c>
      <c r="D1088" s="22">
        <v>1596.5133105468751</v>
      </c>
      <c r="E1088" s="17">
        <v>113.04030694170163</v>
      </c>
      <c r="F1088" s="17">
        <v>84.100351378221745</v>
      </c>
      <c r="G1088" s="17">
        <v>0.95806555334637644</v>
      </c>
      <c r="H1088" s="17">
        <v>8.0840236548703679</v>
      </c>
      <c r="I1088" s="17">
        <v>94.864492934009917</v>
      </c>
      <c r="J1088" s="17">
        <v>17.900223232195675</v>
      </c>
      <c r="K1088" s="17">
        <v>-1</v>
      </c>
      <c r="L1088" s="17">
        <v>-1</v>
      </c>
      <c r="M1088" s="17">
        <v>-1</v>
      </c>
      <c r="N1088" s="17">
        <v>0.16666666666666666</v>
      </c>
      <c r="O1088" s="17">
        <v>-1</v>
      </c>
      <c r="P1088" s="17">
        <v>-1</v>
      </c>
      <c r="Q1088" s="17">
        <v>5.6488799058560817</v>
      </c>
      <c r="R1088" s="17">
        <v>-1</v>
      </c>
      <c r="S1088" s="17">
        <v>1.7134842425185681</v>
      </c>
      <c r="T1088" s="17">
        <v>0.18013512354900441</v>
      </c>
      <c r="U1088" s="17">
        <v>0.99453619271790195</v>
      </c>
      <c r="V1088" s="17">
        <v>1.2864204429329249</v>
      </c>
      <c r="W1088" s="17">
        <v>4.0419568367811989</v>
      </c>
      <c r="X1088" s="17">
        <v>5.3933397410900694</v>
      </c>
      <c r="Y1088" s="17">
        <v>0</v>
      </c>
      <c r="Z1088" s="17">
        <v>57.996408428909</v>
      </c>
      <c r="AA1088" s="17">
        <v>1.9323991853873905</v>
      </c>
      <c r="AB1088" s="17">
        <v>3.4691168880354053</v>
      </c>
      <c r="AC1088" s="17">
        <v>45.349589091306434</v>
      </c>
      <c r="AD1088" s="17">
        <v>1.2431702408973775</v>
      </c>
      <c r="AE1088" s="17">
        <v>0.12431702408973774</v>
      </c>
      <c r="AF1088" s="17">
        <v>89.741357509447568</v>
      </c>
      <c r="AG1088" s="17">
        <v>76.777116183016801</v>
      </c>
      <c r="AH1088" s="17">
        <v>-1</v>
      </c>
      <c r="AI1088" s="17">
        <v>-1</v>
      </c>
      <c r="AJ1088" s="17">
        <v>-1</v>
      </c>
      <c r="AK1088" s="17">
        <v>-1</v>
      </c>
      <c r="AL1088" s="17">
        <v>-1</v>
      </c>
      <c r="AM1088" s="17">
        <v>-1</v>
      </c>
      <c r="AN1088" s="17">
        <v>-1</v>
      </c>
      <c r="AO1088" s="17">
        <v>-1</v>
      </c>
      <c r="AP1088" s="17">
        <v>-1</v>
      </c>
      <c r="AQ1088" s="17">
        <v>-1</v>
      </c>
      <c r="AR1088" s="17">
        <v>0.62158512044868874</v>
      </c>
      <c r="AS1088" s="17">
        <v>7.4590214453842654</v>
      </c>
      <c r="AT1088" s="17">
        <v>13.696727878999544</v>
      </c>
      <c r="AU1088" s="17">
        <v>-1</v>
      </c>
      <c r="AV1088" s="17">
        <v>-1</v>
      </c>
      <c r="AW1088" s="17">
        <v>-1</v>
      </c>
      <c r="AX1088" s="17">
        <v>-1</v>
      </c>
      <c r="AY1088" s="17">
        <v>0.12431702408973774</v>
      </c>
      <c r="AZ1088" s="17">
        <v>-0.71251944555152069</v>
      </c>
      <c r="BA1088" s="17">
        <v>1.2253399583720337</v>
      </c>
      <c r="BB1088" s="17">
        <v>-0.28934454857177516</v>
      </c>
      <c r="BC1088" s="17">
        <v>0.46883172805895446</v>
      </c>
      <c r="BD1088" s="17">
        <v>-9.6446410202277129</v>
      </c>
      <c r="BE1088" s="17">
        <v>16.695923071509778</v>
      </c>
      <c r="BF1088" s="17">
        <v>-1</v>
      </c>
      <c r="BG1088" s="22">
        <v>2487.8422589423026</v>
      </c>
    </row>
    <row r="1089" spans="1:59" x14ac:dyDescent="0.25">
      <c r="A1089">
        <v>3026</v>
      </c>
      <c r="B1089" t="s">
        <v>2962</v>
      </c>
      <c r="C1089" s="49">
        <v>0</v>
      </c>
      <c r="D1089" s="22">
        <v>1534.6792675781251</v>
      </c>
      <c r="E1089" s="17">
        <v>54.599254847011267</v>
      </c>
      <c r="F1089" s="17">
        <v>-13.892774895042024</v>
      </c>
      <c r="G1089" s="17">
        <v>0.24507042064668344</v>
      </c>
      <c r="H1089" s="17">
        <v>2.6829986896429459</v>
      </c>
      <c r="I1089" s="17">
        <v>42.678337744952564</v>
      </c>
      <c r="J1089" s="17">
        <v>3.8399696636119378</v>
      </c>
      <c r="K1089" s="17">
        <v>-1</v>
      </c>
      <c r="L1089" s="17">
        <v>-1</v>
      </c>
      <c r="M1089" s="17">
        <v>-1</v>
      </c>
      <c r="N1089" s="17">
        <v>0.16666666666666666</v>
      </c>
      <c r="O1089" s="17">
        <v>-1</v>
      </c>
      <c r="P1089" s="17">
        <v>-1</v>
      </c>
      <c r="Q1089" s="17">
        <v>2.278595014595489</v>
      </c>
      <c r="R1089" s="17">
        <v>-1</v>
      </c>
      <c r="S1089" s="17">
        <v>7.737141864840591E-4</v>
      </c>
      <c r="T1089" s="17">
        <v>1.1970867059570012E-4</v>
      </c>
      <c r="U1089" s="17">
        <v>-4.4783289665412354E-2</v>
      </c>
      <c r="V1089" s="17">
        <v>-0.21250743119576809</v>
      </c>
      <c r="W1089" s="17">
        <v>0.13896967672371396</v>
      </c>
      <c r="X1089" s="17">
        <v>-0.4129132182171687</v>
      </c>
      <c r="Y1089" s="17">
        <v>0</v>
      </c>
      <c r="Z1089" s="17">
        <v>24.239878023770281</v>
      </c>
      <c r="AA1089" s="17">
        <v>5.4240753195526126E-2</v>
      </c>
      <c r="AB1089" s="17">
        <v>0.4726126414238</v>
      </c>
      <c r="AC1089" s="17">
        <v>10.897706089041801</v>
      </c>
      <c r="AD1089" s="17">
        <v>-5.5979112081765453E-2</v>
      </c>
      <c r="AE1089" s="17">
        <v>-5.5979112081765443E-3</v>
      </c>
      <c r="AF1089" s="17">
        <v>38.445597313587214</v>
      </c>
      <c r="AG1089" s="17">
        <v>-12.683028961723872</v>
      </c>
      <c r="AH1089" s="17">
        <v>-1</v>
      </c>
      <c r="AI1089" s="17">
        <v>-1</v>
      </c>
      <c r="AJ1089" s="17">
        <v>-1</v>
      </c>
      <c r="AK1089" s="17">
        <v>-1</v>
      </c>
      <c r="AL1089" s="17">
        <v>-1</v>
      </c>
      <c r="AM1089" s="17">
        <v>-1</v>
      </c>
      <c r="AN1089" s="17">
        <v>-1</v>
      </c>
      <c r="AO1089" s="17">
        <v>-1</v>
      </c>
      <c r="AP1089" s="17">
        <v>-1</v>
      </c>
      <c r="AQ1089" s="17">
        <v>-1</v>
      </c>
      <c r="AR1089" s="17">
        <v>-2.7989556040882727E-2</v>
      </c>
      <c r="AS1089" s="17">
        <v>-0.33587467249059277</v>
      </c>
      <c r="AT1089" s="17">
        <v>3.5633629257622292</v>
      </c>
      <c r="AU1089" s="17">
        <v>-1</v>
      </c>
      <c r="AV1089" s="17">
        <v>-1</v>
      </c>
      <c r="AW1089" s="17">
        <v>-1</v>
      </c>
      <c r="AX1089" s="17">
        <v>-1</v>
      </c>
      <c r="AY1089" s="17">
        <v>-5.5979112081765443E-3</v>
      </c>
      <c r="AZ1089" s="17">
        <v>0.41647049418425652</v>
      </c>
      <c r="BA1089" s="17">
        <v>9.6350018636256335E-2</v>
      </c>
      <c r="BB1089" s="17">
        <v>0.15236623144113359</v>
      </c>
      <c r="BC1089" s="17">
        <v>2.7120948046045909E-2</v>
      </c>
      <c r="BD1089" s="17">
        <v>5.7012771647172471</v>
      </c>
      <c r="BE1089" s="17">
        <v>1.3500048865648022</v>
      </c>
      <c r="BF1089" s="17">
        <v>-1</v>
      </c>
      <c r="BG1089" s="22">
        <v>759.4536299595909</v>
      </c>
    </row>
    <row r="1090" spans="1:59" x14ac:dyDescent="0.25">
      <c r="A1090">
        <v>3028</v>
      </c>
      <c r="B1090" t="s">
        <v>1059</v>
      </c>
      <c r="C1090" s="49">
        <v>0</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25">
      <c r="A1091">
        <v>3029</v>
      </c>
      <c r="B1091" t="s">
        <v>1060</v>
      </c>
      <c r="C1091" s="49">
        <v>0</v>
      </c>
      <c r="D1091" s="22">
        <v>1466.6412500000001</v>
      </c>
      <c r="E1091" s="17">
        <v>-3.8264531855695196</v>
      </c>
      <c r="F1091" s="17">
        <v>-111.86017246285039</v>
      </c>
      <c r="G1091" s="17">
        <v>-0.46773751074146858</v>
      </c>
      <c r="H1091" s="17">
        <v>-2.7166082028504768</v>
      </c>
      <c r="I1091" s="17">
        <v>-9.4941156441237951</v>
      </c>
      <c r="J1091" s="17">
        <v>-10.216592297851459</v>
      </c>
      <c r="K1091" s="17">
        <v>-1</v>
      </c>
      <c r="L1091" s="17">
        <v>-1</v>
      </c>
      <c r="M1091" s="17">
        <v>-1</v>
      </c>
      <c r="N1091" s="17">
        <v>0.16666666666666666</v>
      </c>
      <c r="O1091" s="17">
        <v>-1</v>
      </c>
      <c r="P1091" s="17">
        <v>-1</v>
      </c>
      <c r="Q1091" s="17">
        <v>-1.0908049873818868</v>
      </c>
      <c r="R1091" s="17">
        <v>-1</v>
      </c>
      <c r="S1091" s="17">
        <v>-1.7114871313322262</v>
      </c>
      <c r="T1091" s="17">
        <v>-0.17984844203977407</v>
      </c>
      <c r="U1091" s="17">
        <v>-1.0838298922473237</v>
      </c>
      <c r="V1091" s="17">
        <v>-1.7110417524780621</v>
      </c>
      <c r="W1091" s="17">
        <v>-3.7629927297530212</v>
      </c>
      <c r="X1091" s="17">
        <v>-6.2176417096574141</v>
      </c>
      <c r="Y1091" s="17">
        <v>0</v>
      </c>
      <c r="Z1091" s="17">
        <v>-9.5077893941261671</v>
      </c>
      <c r="AA1091" s="17">
        <v>-1.8234245568056482</v>
      </c>
      <c r="AB1091" s="17">
        <v>-2.5231048543401804</v>
      </c>
      <c r="AC1091" s="17">
        <v>-23.54513135682658</v>
      </c>
      <c r="AD1091" s="17">
        <v>-1.3547873653091547</v>
      </c>
      <c r="AE1091" s="17">
        <v>-0.13547873653091547</v>
      </c>
      <c r="AF1091" s="17">
        <v>-12.836694861041629</v>
      </c>
      <c r="AG1091" s="17">
        <v>-102.11968578833486</v>
      </c>
      <c r="AH1091" s="17">
        <v>-1</v>
      </c>
      <c r="AI1091" s="17">
        <v>-1</v>
      </c>
      <c r="AJ1091" s="17">
        <v>-1</v>
      </c>
      <c r="AK1091" s="17">
        <v>-1</v>
      </c>
      <c r="AL1091" s="17">
        <v>-1</v>
      </c>
      <c r="AM1091" s="17">
        <v>-1</v>
      </c>
      <c r="AN1091" s="17">
        <v>-1</v>
      </c>
      <c r="AO1091" s="17">
        <v>-1</v>
      </c>
      <c r="AP1091" s="17">
        <v>-1</v>
      </c>
      <c r="AQ1091" s="17">
        <v>-1</v>
      </c>
      <c r="AR1091" s="17">
        <v>-0.67739368265457733</v>
      </c>
      <c r="AS1091" s="17">
        <v>-8.1287241918549284</v>
      </c>
      <c r="AT1091" s="17">
        <v>-6.5673414494114049</v>
      </c>
      <c r="AU1091" s="17">
        <v>-1</v>
      </c>
      <c r="AV1091" s="17">
        <v>-1</v>
      </c>
      <c r="AW1091" s="17">
        <v>-1</v>
      </c>
      <c r="AX1091" s="17">
        <v>-1</v>
      </c>
      <c r="AY1091" s="17">
        <v>-0.13547873653091547</v>
      </c>
      <c r="AZ1091" s="17">
        <v>1.5451640105817213</v>
      </c>
      <c r="BA1091" s="17">
        <v>-1.0323434977612087</v>
      </c>
      <c r="BB1091" s="17">
        <v>0.59396103753844609</v>
      </c>
      <c r="BC1091" s="17">
        <v>-0.41447385805126635</v>
      </c>
      <c r="BD1091" s="17">
        <v>21.043166183291675</v>
      </c>
      <c r="BE1091" s="17">
        <v>-13.991884132009645</v>
      </c>
      <c r="BF1091" s="17">
        <v>-1</v>
      </c>
      <c r="BG1091" s="22">
        <v>14.148949984957198</v>
      </c>
    </row>
    <row r="1092" spans="1:59" x14ac:dyDescent="0.25">
      <c r="A1092">
        <v>3034</v>
      </c>
      <c r="B1092" t="s">
        <v>1061</v>
      </c>
      <c r="C1092" s="49">
        <v>0</v>
      </c>
      <c r="D1092" s="22">
        <v>1507.3871289062499</v>
      </c>
      <c r="E1092" s="17">
        <v>98.508004286994321</v>
      </c>
      <c r="F1092" s="17">
        <v>59.73279264952798</v>
      </c>
      <c r="G1092" s="17">
        <v>0.78076790574522181</v>
      </c>
      <c r="H1092" s="17">
        <v>6.7409723813727442</v>
      </c>
      <c r="I1092" s="17">
        <v>81.887570472653209</v>
      </c>
      <c r="J1092" s="17">
        <v>14.403916219626485</v>
      </c>
      <c r="K1092" s="17">
        <v>-1</v>
      </c>
      <c r="L1092" s="17">
        <v>-1</v>
      </c>
      <c r="M1092" s="17">
        <v>-1</v>
      </c>
      <c r="N1092" s="17">
        <v>0.16666666666666666</v>
      </c>
      <c r="O1092" s="17">
        <v>-1</v>
      </c>
      <c r="P1092" s="17">
        <v>-1</v>
      </c>
      <c r="Q1092" s="17">
        <v>4.8108046434013847</v>
      </c>
      <c r="R1092" s="17">
        <v>-1</v>
      </c>
      <c r="S1092" s="17">
        <v>1.2875913664406777</v>
      </c>
      <c r="T1092" s="17">
        <v>0.13537141040970219</v>
      </c>
      <c r="U1092" s="17">
        <v>0.73609277440886878</v>
      </c>
      <c r="V1092" s="17">
        <v>0.9136880443251616</v>
      </c>
      <c r="W1092" s="17">
        <v>3.0714166320037233</v>
      </c>
      <c r="X1092" s="17">
        <v>3.9495220432545288</v>
      </c>
      <c r="Y1092" s="17">
        <v>0</v>
      </c>
      <c r="Z1092" s="17">
        <v>49.60230704234489</v>
      </c>
      <c r="AA1092" s="17">
        <v>1.4653650408637926</v>
      </c>
      <c r="AB1092" s="17">
        <v>2.7239881633280025</v>
      </c>
      <c r="AC1092" s="17">
        <v>36.782577155890515</v>
      </c>
      <c r="AD1092" s="17">
        <v>0.92011596801108597</v>
      </c>
      <c r="AE1092" s="17">
        <v>9.2011596801108597E-2</v>
      </c>
      <c r="AF1092" s="17">
        <v>76.985846009385824</v>
      </c>
      <c r="AG1092" s="17">
        <v>54.531419738829534</v>
      </c>
      <c r="AH1092" s="17">
        <v>-1</v>
      </c>
      <c r="AI1092" s="17">
        <v>-1</v>
      </c>
      <c r="AJ1092" s="17">
        <v>-1</v>
      </c>
      <c r="AK1092" s="17">
        <v>-1</v>
      </c>
      <c r="AL1092" s="17">
        <v>-1</v>
      </c>
      <c r="AM1092" s="17">
        <v>-1</v>
      </c>
      <c r="AN1092" s="17">
        <v>-1</v>
      </c>
      <c r="AO1092" s="17">
        <v>-1</v>
      </c>
      <c r="AP1092" s="17">
        <v>-1</v>
      </c>
      <c r="AQ1092" s="17">
        <v>-1</v>
      </c>
      <c r="AR1092" s="17">
        <v>0.46005798400554299</v>
      </c>
      <c r="AS1092" s="17">
        <v>5.5206958080665158</v>
      </c>
      <c r="AT1092" s="17">
        <v>11.176904550486473</v>
      </c>
      <c r="AU1092" s="17">
        <v>-1</v>
      </c>
      <c r="AV1092" s="17">
        <v>-1</v>
      </c>
      <c r="AW1092" s="17">
        <v>-1</v>
      </c>
      <c r="AX1092" s="17">
        <v>-1</v>
      </c>
      <c r="AY1092" s="17">
        <v>9.2011596801108597E-2</v>
      </c>
      <c r="AZ1092" s="17">
        <v>-0.4317780333028744</v>
      </c>
      <c r="BA1092" s="17">
        <v>0.94459854612338745</v>
      </c>
      <c r="BB1092" s="17">
        <v>-0.17950609579043597</v>
      </c>
      <c r="BC1092" s="17">
        <v>0.35899327527761538</v>
      </c>
      <c r="BD1092" s="17">
        <v>-5.8286329302868012</v>
      </c>
      <c r="BE1092" s="17">
        <v>12.879914981568861</v>
      </c>
      <c r="BF1092" s="17">
        <v>-1</v>
      </c>
      <c r="BG1092" s="22">
        <v>74.505587677746007</v>
      </c>
    </row>
    <row r="1093" spans="1:59" x14ac:dyDescent="0.25">
      <c r="A1093">
        <v>3035</v>
      </c>
      <c r="B1093" t="s">
        <v>1062</v>
      </c>
      <c r="C1093" s="49">
        <v>0</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25">
      <c r="A1094">
        <v>3036</v>
      </c>
      <c r="B1094" t="s">
        <v>1063</v>
      </c>
      <c r="C1094" s="49">
        <v>0</v>
      </c>
      <c r="D1094" s="22">
        <v>1523.2509765625</v>
      </c>
      <c r="E1094" s="17">
        <v>60.614079312093665</v>
      </c>
      <c r="F1094" s="17">
        <v>-3.8072026441638305</v>
      </c>
      <c r="G1094" s="17">
        <v>0.31845275060026107</v>
      </c>
      <c r="H1094" s="17">
        <v>3.2388787762083662</v>
      </c>
      <c r="I1094" s="17">
        <v>48.049400580391278</v>
      </c>
      <c r="J1094" s="17">
        <v>5.2870681349494033</v>
      </c>
      <c r="K1094" s="17">
        <v>-1</v>
      </c>
      <c r="L1094" s="17">
        <v>-1</v>
      </c>
      <c r="M1094" s="17">
        <v>-1</v>
      </c>
      <c r="N1094" s="17">
        <v>0.16666666666666666</v>
      </c>
      <c r="O1094" s="17">
        <v>-1</v>
      </c>
      <c r="P1094" s="17">
        <v>-1</v>
      </c>
      <c r="Q1094" s="17">
        <v>2.625468852277367</v>
      </c>
      <c r="R1094" s="17">
        <v>-1</v>
      </c>
      <c r="S1094" s="17">
        <v>0.17704797377244347</v>
      </c>
      <c r="T1094" s="17">
        <v>1.8647115051785495E-2</v>
      </c>
      <c r="U1094" s="17">
        <v>6.2184740950242831E-2</v>
      </c>
      <c r="V1094" s="17">
        <v>-5.8235943507709456E-2</v>
      </c>
      <c r="W1094" s="17">
        <v>0.54066988258549598</v>
      </c>
      <c r="X1094" s="17">
        <v>0.18467342846935184</v>
      </c>
      <c r="Y1094" s="17">
        <v>0</v>
      </c>
      <c r="Z1094" s="17">
        <v>27.714141365370409</v>
      </c>
      <c r="AA1094" s="17">
        <v>0.24754311313498384</v>
      </c>
      <c r="AB1094" s="17">
        <v>0.78101651859972632</v>
      </c>
      <c r="AC1094" s="17">
        <v>14.443535969284579</v>
      </c>
      <c r="AD1094" s="17">
        <v>7.7730926187803542E-2</v>
      </c>
      <c r="AE1094" s="17">
        <v>7.7730926187803539E-3</v>
      </c>
      <c r="AF1094" s="17">
        <v>43.725019608742855</v>
      </c>
      <c r="AG1094" s="17">
        <v>-3.4756815513014545</v>
      </c>
      <c r="AH1094" s="17">
        <v>-1</v>
      </c>
      <c r="AI1094" s="17">
        <v>-1</v>
      </c>
      <c r="AJ1094" s="17">
        <v>-1</v>
      </c>
      <c r="AK1094" s="17">
        <v>-1</v>
      </c>
      <c r="AL1094" s="17">
        <v>-1</v>
      </c>
      <c r="AM1094" s="17">
        <v>-1</v>
      </c>
      <c r="AN1094" s="17">
        <v>-1</v>
      </c>
      <c r="AO1094" s="17">
        <v>-1</v>
      </c>
      <c r="AP1094" s="17">
        <v>-1</v>
      </c>
      <c r="AQ1094" s="17">
        <v>-1</v>
      </c>
      <c r="AR1094" s="17">
        <v>3.8865463093901771E-2</v>
      </c>
      <c r="AS1094" s="17">
        <v>0.46638555712682112</v>
      </c>
      <c r="AT1094" s="17">
        <v>4.6063012242648673</v>
      </c>
      <c r="AU1094" s="17">
        <v>-1</v>
      </c>
      <c r="AV1094" s="17">
        <v>-1</v>
      </c>
      <c r="AW1094" s="17">
        <v>-1</v>
      </c>
      <c r="AX1094" s="17">
        <v>-1</v>
      </c>
      <c r="AY1094" s="17">
        <v>7.7730926187803539E-3</v>
      </c>
      <c r="AZ1094" s="17">
        <v>0.30027347056887188</v>
      </c>
      <c r="BA1094" s="17">
        <v>0.21254704225164101</v>
      </c>
      <c r="BB1094" s="17">
        <v>0.10690481842948014</v>
      </c>
      <c r="BC1094" s="17">
        <v>7.2582361057699357E-2</v>
      </c>
      <c r="BD1094" s="17">
        <v>4.1218565206740152</v>
      </c>
      <c r="BE1094" s="17">
        <v>2.929425530608035</v>
      </c>
      <c r="BF1094" s="17">
        <v>-1</v>
      </c>
      <c r="BG1094" s="22">
        <v>152.95954385498067</v>
      </c>
    </row>
    <row r="1095" spans="1:59" x14ac:dyDescent="0.25">
      <c r="A1095">
        <v>3037</v>
      </c>
      <c r="B1095" t="s">
        <v>1064</v>
      </c>
      <c r="C1095" s="49">
        <v>0</v>
      </c>
      <c r="D1095" s="22">
        <v>1469.7437988281251</v>
      </c>
      <c r="E1095" s="17">
        <v>34.266158161819227</v>
      </c>
      <c r="F1095" s="17">
        <v>-47.987022681172007</v>
      </c>
      <c r="G1095" s="17">
        <v>-2.9983332450922995E-3</v>
      </c>
      <c r="H1095" s="17">
        <v>0.8038476668453467</v>
      </c>
      <c r="I1095" s="17">
        <v>24.521475384427987</v>
      </c>
      <c r="J1095" s="17">
        <v>-1.0519425279261707</v>
      </c>
      <c r="K1095" s="17">
        <v>-1</v>
      </c>
      <c r="L1095" s="17">
        <v>-1</v>
      </c>
      <c r="M1095" s="17">
        <v>-1</v>
      </c>
      <c r="N1095" s="17">
        <v>0.16666666666666666</v>
      </c>
      <c r="O1095" s="17">
        <v>-1</v>
      </c>
      <c r="P1095" s="17">
        <v>-1</v>
      </c>
      <c r="Q1095" s="17">
        <v>1.1059890108635737</v>
      </c>
      <c r="R1095" s="17">
        <v>-1</v>
      </c>
      <c r="S1095" s="17">
        <v>-0.59512090985103527</v>
      </c>
      <c r="T1095" s="17">
        <v>-6.2512134945378384E-2</v>
      </c>
      <c r="U1095" s="17">
        <v>-0.40638840738066412</v>
      </c>
      <c r="V1095" s="17">
        <v>-0.73402174855278091</v>
      </c>
      <c r="W1095" s="17">
        <v>-1.2189767058624086</v>
      </c>
      <c r="X1095" s="17">
        <v>-2.4330531467213419</v>
      </c>
      <c r="Y1095" s="17">
        <v>0</v>
      </c>
      <c r="Z1095" s="17">
        <v>12.495140859008139</v>
      </c>
      <c r="AA1095" s="17">
        <v>-0.59921731477336837</v>
      </c>
      <c r="AB1095" s="17">
        <v>-0.56994577222731058</v>
      </c>
      <c r="AC1095" s="17">
        <v>-1.0889615523440686</v>
      </c>
      <c r="AD1095" s="17">
        <v>-0.50798550922583019</v>
      </c>
      <c r="AE1095" s="17">
        <v>-5.0798550922583015E-2</v>
      </c>
      <c r="AF1095" s="17">
        <v>20.598525534097202</v>
      </c>
      <c r="AG1095" s="17">
        <v>-43.808440218044993</v>
      </c>
      <c r="AH1095" s="17">
        <v>-1</v>
      </c>
      <c r="AI1095" s="17">
        <v>-1</v>
      </c>
      <c r="AJ1095" s="17">
        <v>-1</v>
      </c>
      <c r="AK1095" s="17">
        <v>-1</v>
      </c>
      <c r="AL1095" s="17">
        <v>-1</v>
      </c>
      <c r="AM1095" s="17">
        <v>-1</v>
      </c>
      <c r="AN1095" s="17">
        <v>-1</v>
      </c>
      <c r="AO1095" s="17">
        <v>-1</v>
      </c>
      <c r="AP1095" s="17">
        <v>-1</v>
      </c>
      <c r="AQ1095" s="17">
        <v>-1</v>
      </c>
      <c r="AR1095" s="17">
        <v>-0.25399275461291509</v>
      </c>
      <c r="AS1095" s="17">
        <v>-3.0479130553549814</v>
      </c>
      <c r="AT1095" s="17">
        <v>3.7713028038524499E-2</v>
      </c>
      <c r="AU1095" s="17">
        <v>-1</v>
      </c>
      <c r="AV1095" s="17">
        <v>-1</v>
      </c>
      <c r="AW1095" s="17">
        <v>-1</v>
      </c>
      <c r="AX1095" s="17">
        <v>-1</v>
      </c>
      <c r="AY1095" s="17">
        <v>-5.0798550922583015E-2</v>
      </c>
      <c r="AZ1095" s="17">
        <v>0.80927419600779582</v>
      </c>
      <c r="BA1095" s="17">
        <v>-0.2964536831872831</v>
      </c>
      <c r="BB1095" s="17">
        <v>0.30604840647011566</v>
      </c>
      <c r="BC1095" s="17">
        <v>-0.12656122698293609</v>
      </c>
      <c r="BD1095" s="17">
        <v>11.040504077880261</v>
      </c>
      <c r="BE1095" s="17">
        <v>-3.9892220265982177</v>
      </c>
      <c r="BF1095" s="17">
        <v>-1</v>
      </c>
      <c r="BG1095" s="22">
        <v>55.600814009478547</v>
      </c>
    </row>
    <row r="1096" spans="1:59" x14ac:dyDescent="0.25">
      <c r="A1096">
        <v>3038</v>
      </c>
      <c r="B1096" t="s">
        <v>1065</v>
      </c>
      <c r="C1096" s="49">
        <v>0</v>
      </c>
      <c r="D1096" s="22">
        <v>1536.0900292968752</v>
      </c>
      <c r="E1096" s="17">
        <v>38.965873519248653</v>
      </c>
      <c r="F1096" s="17">
        <v>-40.10660670709305</v>
      </c>
      <c r="G1096" s="17">
        <v>5.4339343864003131E-2</v>
      </c>
      <c r="H1096" s="17">
        <v>1.238187554050171</v>
      </c>
      <c r="I1096" s="17">
        <v>28.718184139599273</v>
      </c>
      <c r="J1096" s="17">
        <v>7.8755624436977811E-2</v>
      </c>
      <c r="K1096" s="17">
        <v>-1</v>
      </c>
      <c r="L1096" s="17">
        <v>-1</v>
      </c>
      <c r="M1096" s="17">
        <v>-1</v>
      </c>
      <c r="N1096" s="17">
        <v>0.16666666666666666</v>
      </c>
      <c r="O1096" s="17">
        <v>-1</v>
      </c>
      <c r="P1096" s="17">
        <v>-1</v>
      </c>
      <c r="Q1096" s="17">
        <v>1.3770207444590894</v>
      </c>
      <c r="R1096" s="17">
        <v>-1</v>
      </c>
      <c r="S1096" s="17">
        <v>-0.45738807164354733</v>
      </c>
      <c r="T1096" s="17">
        <v>-4.8035646594222367E-2</v>
      </c>
      <c r="U1096" s="17">
        <v>-0.32280836291606002</v>
      </c>
      <c r="V1096" s="17">
        <v>-0.61348089418370477</v>
      </c>
      <c r="W1096" s="17">
        <v>-0.90510609541803311</v>
      </c>
      <c r="X1096" s="17">
        <v>-1.9661256150649515</v>
      </c>
      <c r="Y1096" s="17">
        <v>0</v>
      </c>
      <c r="Z1096" s="17">
        <v>15.209775155829389</v>
      </c>
      <c r="AA1096" s="17">
        <v>-0.44817947902126959</v>
      </c>
      <c r="AB1096" s="17">
        <v>-0.32897274861395676</v>
      </c>
      <c r="AC1096" s="17">
        <v>1.6815916433061435</v>
      </c>
      <c r="AD1096" s="17">
        <v>-0.4035104536450751</v>
      </c>
      <c r="AE1096" s="17">
        <v>-4.0351045364507503E-2</v>
      </c>
      <c r="AF1096" s="17">
        <v>24.723630461587121</v>
      </c>
      <c r="AG1096" s="17">
        <v>-36.614229933579537</v>
      </c>
      <c r="AH1096" s="17">
        <v>-1</v>
      </c>
      <c r="AI1096" s="17">
        <v>-1</v>
      </c>
      <c r="AJ1096" s="17">
        <v>-1</v>
      </c>
      <c r="AK1096" s="17">
        <v>-1</v>
      </c>
      <c r="AL1096" s="17">
        <v>-1</v>
      </c>
      <c r="AM1096" s="17">
        <v>-1</v>
      </c>
      <c r="AN1096" s="17">
        <v>-1</v>
      </c>
      <c r="AO1096" s="17">
        <v>-1</v>
      </c>
      <c r="AP1096" s="17">
        <v>-1</v>
      </c>
      <c r="AQ1096" s="17">
        <v>-1</v>
      </c>
      <c r="AR1096" s="17">
        <v>-0.20175522682253755</v>
      </c>
      <c r="AS1096" s="17">
        <v>-2.4210627218704506</v>
      </c>
      <c r="AT1096" s="17">
        <v>0.85261846156841425</v>
      </c>
      <c r="AU1096" s="17">
        <v>-1</v>
      </c>
      <c r="AV1096" s="17">
        <v>-1</v>
      </c>
      <c r="AW1096" s="17">
        <v>-1</v>
      </c>
      <c r="AX1096" s="17">
        <v>-1</v>
      </c>
      <c r="AY1096" s="17">
        <v>-4.0351045364507503E-2</v>
      </c>
      <c r="AZ1096" s="17">
        <v>0.71848302836142119</v>
      </c>
      <c r="BA1096" s="17">
        <v>-0.20566251554090836</v>
      </c>
      <c r="BB1096" s="17">
        <v>0.27052688757265891</v>
      </c>
      <c r="BC1096" s="17">
        <v>-9.1039708085479329E-2</v>
      </c>
      <c r="BD1096" s="17">
        <v>9.8064152861387122</v>
      </c>
      <c r="BE1096" s="17">
        <v>-2.7551332348566673</v>
      </c>
      <c r="BF1096" s="17">
        <v>-1</v>
      </c>
      <c r="BG1096" s="22">
        <v>138.45047823707961</v>
      </c>
    </row>
    <row r="1097" spans="1:59" x14ac:dyDescent="0.25">
      <c r="A1097">
        <v>3039</v>
      </c>
      <c r="B1097" t="s">
        <v>1066</v>
      </c>
      <c r="C1097" s="49">
        <v>0</v>
      </c>
      <c r="D1097" s="22">
        <v>1601.7271289062501</v>
      </c>
      <c r="E1097" s="17">
        <v>109.60283161023517</v>
      </c>
      <c r="F1097" s="17">
        <v>78.336441555519826</v>
      </c>
      <c r="G1097" s="17">
        <v>0.91612751335113973</v>
      </c>
      <c r="H1097" s="17">
        <v>7.7663378943107899</v>
      </c>
      <c r="I1097" s="17">
        <v>91.794927710991601</v>
      </c>
      <c r="J1097" s="17">
        <v>17.073205698051027</v>
      </c>
      <c r="K1097" s="17">
        <v>-1</v>
      </c>
      <c r="L1097" s="17">
        <v>-1</v>
      </c>
      <c r="M1097" s="17">
        <v>-1</v>
      </c>
      <c r="N1097" s="17">
        <v>0.16666666666666666</v>
      </c>
      <c r="O1097" s="17">
        <v>-1</v>
      </c>
      <c r="P1097" s="17">
        <v>-1</v>
      </c>
      <c r="Q1097" s="17">
        <v>5.4506413259798832</v>
      </c>
      <c r="R1097" s="17">
        <v>-1</v>
      </c>
      <c r="S1097" s="17">
        <v>1.6127434108589118</v>
      </c>
      <c r="T1097" s="17">
        <v>0.1695467011002503</v>
      </c>
      <c r="U1097" s="17">
        <v>0.93340390720708533</v>
      </c>
      <c r="V1097" s="17">
        <v>1.1982542069347033</v>
      </c>
      <c r="W1097" s="17">
        <v>3.8123849587802758</v>
      </c>
      <c r="X1097" s="17">
        <v>5.0518186595815786</v>
      </c>
      <c r="Y1097" s="17">
        <v>0</v>
      </c>
      <c r="Z1097" s="17">
        <v>56.010865109881308</v>
      </c>
      <c r="AA1097" s="17">
        <v>1.8219267854589198</v>
      </c>
      <c r="AB1097" s="17">
        <v>3.2928639107332112</v>
      </c>
      <c r="AC1097" s="17">
        <v>43.323145457968543</v>
      </c>
      <c r="AD1097" s="17">
        <v>1.1667548840088566</v>
      </c>
      <c r="AE1097" s="17">
        <v>0.11667548840088567</v>
      </c>
      <c r="AF1097" s="17">
        <v>86.724164903188722</v>
      </c>
      <c r="AG1097" s="17">
        <v>71.515112316519094</v>
      </c>
      <c r="AH1097" s="17">
        <v>-1</v>
      </c>
      <c r="AI1097" s="17">
        <v>-1</v>
      </c>
      <c r="AJ1097" s="17">
        <v>-1</v>
      </c>
      <c r="AK1097" s="17">
        <v>-1</v>
      </c>
      <c r="AL1097" s="17">
        <v>-1</v>
      </c>
      <c r="AM1097" s="17">
        <v>-1</v>
      </c>
      <c r="AN1097" s="17">
        <v>-1</v>
      </c>
      <c r="AO1097" s="17">
        <v>-1</v>
      </c>
      <c r="AP1097" s="17">
        <v>-1</v>
      </c>
      <c r="AQ1097" s="17">
        <v>-1</v>
      </c>
      <c r="AR1097" s="17">
        <v>0.58337744200442831</v>
      </c>
      <c r="AS1097" s="17">
        <v>7.0005293040531402</v>
      </c>
      <c r="AT1097" s="17">
        <v>13.100688095269083</v>
      </c>
      <c r="AU1097" s="17">
        <v>-1</v>
      </c>
      <c r="AV1097" s="17">
        <v>-1</v>
      </c>
      <c r="AW1097" s="17">
        <v>-1</v>
      </c>
      <c r="AX1097" s="17">
        <v>-1</v>
      </c>
      <c r="AY1097" s="17">
        <v>0.11667548840088567</v>
      </c>
      <c r="AZ1097" s="17">
        <v>-0.64611278570858244</v>
      </c>
      <c r="BA1097" s="17">
        <v>1.1589332985290957</v>
      </c>
      <c r="BB1097" s="17">
        <v>-0.26336332722967803</v>
      </c>
      <c r="BC1097" s="17">
        <v>0.44285050671685738</v>
      </c>
      <c r="BD1097" s="17">
        <v>-8.7420012950910166</v>
      </c>
      <c r="BE1097" s="17">
        <v>15.79328334637308</v>
      </c>
      <c r="BF1097" s="17">
        <v>-1</v>
      </c>
      <c r="BG1097" s="22">
        <v>312.85059298597497</v>
      </c>
    </row>
    <row r="1098" spans="1:59" x14ac:dyDescent="0.25">
      <c r="A1098">
        <v>3042</v>
      </c>
      <c r="B1098" t="s">
        <v>1067</v>
      </c>
      <c r="C1098" s="49">
        <v>0</v>
      </c>
      <c r="D1098" s="22">
        <v>1625.8790234375001</v>
      </c>
      <c r="E1098" s="17">
        <v>106.68879322339892</v>
      </c>
      <c r="F1098" s="17">
        <v>73.450223368624307</v>
      </c>
      <c r="G1098" s="17">
        <v>0.8805755321351294</v>
      </c>
      <c r="H1098" s="17">
        <v>7.4970273067561282</v>
      </c>
      <c r="I1098" s="17">
        <v>89.192776414401152</v>
      </c>
      <c r="J1098" s="17">
        <v>16.372121149451207</v>
      </c>
      <c r="K1098" s="17">
        <v>-1</v>
      </c>
      <c r="L1098" s="17">
        <v>-1</v>
      </c>
      <c r="M1098" s="17">
        <v>-1</v>
      </c>
      <c r="N1098" s="17">
        <v>0.16666666666666666</v>
      </c>
      <c r="O1098" s="17">
        <v>-1</v>
      </c>
      <c r="P1098" s="17">
        <v>-1</v>
      </c>
      <c r="Q1098" s="17">
        <v>5.2825892599117577</v>
      </c>
      <c r="R1098" s="17">
        <v>-1</v>
      </c>
      <c r="S1098" s="17">
        <v>1.5273427541935991</v>
      </c>
      <c r="T1098" s="17">
        <v>0.16057061647521667</v>
      </c>
      <c r="U1098" s="17">
        <v>0.88158045846176525</v>
      </c>
      <c r="V1098" s="17">
        <v>1.1235133662456507</v>
      </c>
      <c r="W1098" s="17">
        <v>3.6177708305248757</v>
      </c>
      <c r="X1098" s="17">
        <v>4.7623022425997537</v>
      </c>
      <c r="Y1098" s="17">
        <v>0</v>
      </c>
      <c r="Z1098" s="17">
        <v>54.327667736096913</v>
      </c>
      <c r="AA1098" s="17">
        <v>1.7282764220277562</v>
      </c>
      <c r="AB1098" s="17">
        <v>3.1434496191014314</v>
      </c>
      <c r="AC1098" s="17">
        <v>41.605275810366635</v>
      </c>
      <c r="AD1098" s="17">
        <v>1.1019755730772065</v>
      </c>
      <c r="AE1098" s="17">
        <v>0.11019755730772066</v>
      </c>
      <c r="AF1098" s="17">
        <v>84.166411253400028</v>
      </c>
      <c r="AG1098" s="17">
        <v>67.054373029667644</v>
      </c>
      <c r="AH1098" s="17">
        <v>-1</v>
      </c>
      <c r="AI1098" s="17">
        <v>-1</v>
      </c>
      <c r="AJ1098" s="17">
        <v>-1</v>
      </c>
      <c r="AK1098" s="17">
        <v>-1</v>
      </c>
      <c r="AL1098" s="17">
        <v>-1</v>
      </c>
      <c r="AM1098" s="17">
        <v>-1</v>
      </c>
      <c r="AN1098" s="17">
        <v>-1</v>
      </c>
      <c r="AO1098" s="17">
        <v>-1</v>
      </c>
      <c r="AP1098" s="17">
        <v>-1</v>
      </c>
      <c r="AQ1098" s="17">
        <v>-1</v>
      </c>
      <c r="AR1098" s="17">
        <v>0.55098778653860325</v>
      </c>
      <c r="AS1098" s="17">
        <v>6.611853438463239</v>
      </c>
      <c r="AT1098" s="17">
        <v>12.59540947000221</v>
      </c>
      <c r="AU1098" s="17">
        <v>-1</v>
      </c>
      <c r="AV1098" s="17">
        <v>-1</v>
      </c>
      <c r="AW1098" s="17">
        <v>-1</v>
      </c>
      <c r="AX1098" s="17">
        <v>-1</v>
      </c>
      <c r="AY1098" s="17">
        <v>0.11019755730772066</v>
      </c>
      <c r="AZ1098" s="17">
        <v>-0.58981811090684455</v>
      </c>
      <c r="BA1098" s="17">
        <v>1.1026386237273578</v>
      </c>
      <c r="BB1098" s="17">
        <v>-0.24133836151291699</v>
      </c>
      <c r="BC1098" s="17">
        <v>0.42082554100009628</v>
      </c>
      <c r="BD1098" s="17">
        <v>-7.976809823183185</v>
      </c>
      <c r="BE1098" s="17">
        <v>15.028091874465249</v>
      </c>
      <c r="BF1098" s="17">
        <v>-1</v>
      </c>
      <c r="BG1098" s="22">
        <v>1198.06869819445</v>
      </c>
    </row>
    <row r="1099" spans="1:59" x14ac:dyDescent="0.25">
      <c r="A1099">
        <v>3043</v>
      </c>
      <c r="B1099" t="s">
        <v>460</v>
      </c>
      <c r="C1099" s="49">
        <v>0</v>
      </c>
      <c r="D1099" s="22">
        <v>1484.91017578125</v>
      </c>
      <c r="E1099" s="17">
        <v>-6.5138707552555672</v>
      </c>
      <c r="F1099" s="17">
        <v>-116.36639608162673</v>
      </c>
      <c r="G1099" s="17">
        <v>-0.50052466254724326</v>
      </c>
      <c r="H1099" s="17">
        <v>-2.9649748708965484</v>
      </c>
      <c r="I1099" s="17">
        <v>-11.893901160000524</v>
      </c>
      <c r="J1099" s="17">
        <v>-10.863154450997332</v>
      </c>
      <c r="K1099" s="17">
        <v>-1</v>
      </c>
      <c r="L1099" s="17">
        <v>-1</v>
      </c>
      <c r="M1099" s="17">
        <v>-1</v>
      </c>
      <c r="N1099" s="17">
        <v>0.16666666666666666</v>
      </c>
      <c r="O1099" s="17">
        <v>-1</v>
      </c>
      <c r="P1099" s="17">
        <v>-1</v>
      </c>
      <c r="Q1099" s="17">
        <v>-1.2457878719635294</v>
      </c>
      <c r="R1099" s="17">
        <v>-1</v>
      </c>
      <c r="S1099" s="17">
        <v>-1.7902462946369559</v>
      </c>
      <c r="T1099" s="17">
        <v>-0.18812646872510325</v>
      </c>
      <c r="U1099" s="17">
        <v>-1.1316231015986606</v>
      </c>
      <c r="V1099" s="17">
        <v>-1.7799700992521543</v>
      </c>
      <c r="W1099" s="17">
        <v>-3.942471980934239</v>
      </c>
      <c r="X1099" s="17">
        <v>-6.4846428271527232</v>
      </c>
      <c r="Y1099" s="17">
        <v>0</v>
      </c>
      <c r="Z1099" s="17">
        <v>-11.060086788694345</v>
      </c>
      <c r="AA1099" s="17">
        <v>-1.9097918583584723</v>
      </c>
      <c r="AB1099" s="17">
        <v>-2.6608993989513055</v>
      </c>
      <c r="AC1099" s="17">
        <v>-25.129404609454525</v>
      </c>
      <c r="AD1099" s="17">
        <v>-1.414528876998326</v>
      </c>
      <c r="AE1099" s="17">
        <v>-0.14145288769983258</v>
      </c>
      <c r="AF1099" s="17">
        <v>-15.195535474954575</v>
      </c>
      <c r="AG1099" s="17">
        <v>-106.23351942464757</v>
      </c>
      <c r="AH1099" s="17">
        <v>-1</v>
      </c>
      <c r="AI1099" s="17">
        <v>-1</v>
      </c>
      <c r="AJ1099" s="17">
        <v>-1</v>
      </c>
      <c r="AK1099" s="17">
        <v>-1</v>
      </c>
      <c r="AL1099" s="17">
        <v>-1</v>
      </c>
      <c r="AM1099" s="17">
        <v>-1</v>
      </c>
      <c r="AN1099" s="17">
        <v>-1</v>
      </c>
      <c r="AO1099" s="17">
        <v>-1</v>
      </c>
      <c r="AP1099" s="17">
        <v>-1</v>
      </c>
      <c r="AQ1099" s="17">
        <v>-1</v>
      </c>
      <c r="AR1099" s="17">
        <v>-0.70726443849916298</v>
      </c>
      <c r="AS1099" s="17">
        <v>-8.4871732619899554</v>
      </c>
      <c r="AT1099" s="17">
        <v>-7.033325240586942</v>
      </c>
      <c r="AU1099" s="17">
        <v>-1</v>
      </c>
      <c r="AV1099" s="17">
        <v>-1</v>
      </c>
      <c r="AW1099" s="17">
        <v>-1</v>
      </c>
      <c r="AX1099" s="17">
        <v>-1</v>
      </c>
      <c r="AY1099" s="17">
        <v>-0.14145288769983258</v>
      </c>
      <c r="AZ1099" s="17">
        <v>1.5970807247970762</v>
      </c>
      <c r="BA1099" s="17">
        <v>-1.0842602119765636</v>
      </c>
      <c r="BB1099" s="17">
        <v>0.61427315151276429</v>
      </c>
      <c r="BC1099" s="17">
        <v>-0.43478597202558456</v>
      </c>
      <c r="BD1099" s="17">
        <v>21.748849751177556</v>
      </c>
      <c r="BE1099" s="17">
        <v>-14.697567699895526</v>
      </c>
      <c r="BF1099" s="17">
        <v>-1</v>
      </c>
      <c r="BG1099" s="22">
        <v>67.188951396882658</v>
      </c>
    </row>
    <row r="1100" spans="1:59" x14ac:dyDescent="0.25">
      <c r="A1100">
        <v>3044</v>
      </c>
      <c r="B1100" t="s">
        <v>1068</v>
      </c>
      <c r="C1100" s="49">
        <v>0</v>
      </c>
      <c r="D1100" s="22">
        <v>1524.9366113281249</v>
      </c>
      <c r="E1100" s="17">
        <v>81.516037298666888</v>
      </c>
      <c r="F1100" s="17">
        <v>31.240903694134211</v>
      </c>
      <c r="G1100" s="17">
        <v>0.57346175153633749</v>
      </c>
      <c r="H1100" s="17">
        <v>5.1706030156129037</v>
      </c>
      <c r="I1100" s="17">
        <v>66.714239493200154</v>
      </c>
      <c r="J1100" s="17">
        <v>10.315841896498512</v>
      </c>
      <c r="K1100" s="17">
        <v>-1</v>
      </c>
      <c r="L1100" s="17">
        <v>-1</v>
      </c>
      <c r="M1100" s="17">
        <v>-1</v>
      </c>
      <c r="N1100" s="17">
        <v>0.16666666666666666</v>
      </c>
      <c r="O1100" s="17">
        <v>-1</v>
      </c>
      <c r="P1100" s="17">
        <v>-1</v>
      </c>
      <c r="Q1100" s="17">
        <v>3.8308809842453284</v>
      </c>
      <c r="R1100" s="17">
        <v>-1</v>
      </c>
      <c r="S1100" s="17">
        <v>0.78961400780541646</v>
      </c>
      <c r="T1100" s="17">
        <v>8.3031216703951041E-2</v>
      </c>
      <c r="U1100" s="17">
        <v>0.43390652515434286</v>
      </c>
      <c r="V1100" s="17">
        <v>0.47786883775422762</v>
      </c>
      <c r="W1100" s="17">
        <v>1.936607681745484</v>
      </c>
      <c r="X1100" s="17">
        <v>2.2613310358344081</v>
      </c>
      <c r="Y1100" s="17">
        <v>0</v>
      </c>
      <c r="Z1100" s="17">
        <v>39.787462344559216</v>
      </c>
      <c r="AA1100" s="17">
        <v>0.91928304995534216</v>
      </c>
      <c r="AB1100" s="17">
        <v>1.8527427046338496</v>
      </c>
      <c r="AC1100" s="17">
        <v>26.765555940877402</v>
      </c>
      <c r="AD1100" s="17">
        <v>0.54238315644292856</v>
      </c>
      <c r="AE1100" s="17">
        <v>5.4238315644292857E-2</v>
      </c>
      <c r="AF1100" s="17">
        <v>62.071400895068479</v>
      </c>
      <c r="AG1100" s="17">
        <v>28.520528788279336</v>
      </c>
      <c r="AH1100" s="17">
        <v>-1</v>
      </c>
      <c r="AI1100" s="17">
        <v>-1</v>
      </c>
      <c r="AJ1100" s="17">
        <v>-1</v>
      </c>
      <c r="AK1100" s="17">
        <v>-1</v>
      </c>
      <c r="AL1100" s="17">
        <v>-1</v>
      </c>
      <c r="AM1100" s="17">
        <v>-1</v>
      </c>
      <c r="AN1100" s="17">
        <v>-1</v>
      </c>
      <c r="AO1100" s="17">
        <v>-1</v>
      </c>
      <c r="AP1100" s="17">
        <v>-1</v>
      </c>
      <c r="AQ1100" s="17">
        <v>-1</v>
      </c>
      <c r="AR1100" s="17">
        <v>0.27119157822146428</v>
      </c>
      <c r="AS1100" s="17">
        <v>3.2542989386575716</v>
      </c>
      <c r="AT1100" s="17">
        <v>8.2305886202548422</v>
      </c>
      <c r="AU1100" s="17">
        <v>-1</v>
      </c>
      <c r="AV1100" s="17">
        <v>-1</v>
      </c>
      <c r="AW1100" s="17">
        <v>-1</v>
      </c>
      <c r="AX1100" s="17">
        <v>-1</v>
      </c>
      <c r="AY1100" s="17">
        <v>5.4238315644292857E-2</v>
      </c>
      <c r="AZ1100" s="17">
        <v>-0.10351974399177144</v>
      </c>
      <c r="BA1100" s="17">
        <v>0.61634025681228444</v>
      </c>
      <c r="BB1100" s="17">
        <v>-5.1076939857262429E-2</v>
      </c>
      <c r="BC1100" s="17">
        <v>0.23056411934444188</v>
      </c>
      <c r="BD1100" s="17">
        <v>-1.3667465360846416</v>
      </c>
      <c r="BE1100" s="17">
        <v>8.4180285873666989</v>
      </c>
      <c r="BF1100" s="17">
        <v>-1</v>
      </c>
      <c r="BG1100" s="22">
        <v>2516.155025856654</v>
      </c>
    </row>
    <row r="1101" spans="1:59" x14ac:dyDescent="0.25">
      <c r="A1101">
        <v>3045</v>
      </c>
      <c r="B1101" t="s">
        <v>1069</v>
      </c>
      <c r="C1101" s="49">
        <v>0</v>
      </c>
      <c r="D1101" s="22">
        <v>1501.613486328125</v>
      </c>
      <c r="E1101" s="17">
        <v>44.514606346420678</v>
      </c>
      <c r="F1101" s="17">
        <v>-30.802570296032737</v>
      </c>
      <c r="G1101" s="17">
        <v>0.122035241809415</v>
      </c>
      <c r="H1101" s="17">
        <v>1.7509922256083652</v>
      </c>
      <c r="I1101" s="17">
        <v>33.673040735134876</v>
      </c>
      <c r="J1101" s="17">
        <v>1.4137177399025767</v>
      </c>
      <c r="K1101" s="17">
        <v>-1</v>
      </c>
      <c r="L1101" s="17">
        <v>-1</v>
      </c>
      <c r="M1101" s="17">
        <v>-1</v>
      </c>
      <c r="N1101" s="17">
        <v>0.16666666666666666</v>
      </c>
      <c r="O1101" s="17">
        <v>-1</v>
      </c>
      <c r="P1101" s="17">
        <v>-1</v>
      </c>
      <c r="Q1101" s="17">
        <v>1.6970151617868119</v>
      </c>
      <c r="R1101" s="17">
        <v>-1</v>
      </c>
      <c r="S1101" s="17">
        <v>-0.29477338913233375</v>
      </c>
      <c r="T1101" s="17">
        <v>-3.0943937835892745E-2</v>
      </c>
      <c r="U1101" s="17">
        <v>-0.22412933639073712</v>
      </c>
      <c r="V1101" s="17">
        <v>-0.47116397820373573</v>
      </c>
      <c r="W1101" s="17">
        <v>-0.53453383152462741</v>
      </c>
      <c r="X1101" s="17">
        <v>-1.4148462447693602</v>
      </c>
      <c r="Y1101" s="17">
        <v>0</v>
      </c>
      <c r="Z1101" s="17">
        <v>18.414816161712324</v>
      </c>
      <c r="AA1101" s="17">
        <v>-0.26985621183491854</v>
      </c>
      <c r="AB1101" s="17">
        <v>-4.4467236067840421E-2</v>
      </c>
      <c r="AC1101" s="17">
        <v>4.9526534623647294</v>
      </c>
      <c r="AD1101" s="17">
        <v>-0.28016167048842144</v>
      </c>
      <c r="AE1101" s="17">
        <v>-2.801616704884214E-2</v>
      </c>
      <c r="AF1101" s="17">
        <v>29.593947786339282</v>
      </c>
      <c r="AG1101" s="17">
        <v>-28.1203642981028</v>
      </c>
      <c r="AH1101" s="17">
        <v>-1</v>
      </c>
      <c r="AI1101" s="17">
        <v>-1</v>
      </c>
      <c r="AJ1101" s="17">
        <v>-1</v>
      </c>
      <c r="AK1101" s="17">
        <v>-1</v>
      </c>
      <c r="AL1101" s="17">
        <v>-1</v>
      </c>
      <c r="AM1101" s="17">
        <v>-1</v>
      </c>
      <c r="AN1101" s="17">
        <v>-1</v>
      </c>
      <c r="AO1101" s="17">
        <v>-1</v>
      </c>
      <c r="AP1101" s="17">
        <v>-1</v>
      </c>
      <c r="AQ1101" s="17">
        <v>-1</v>
      </c>
      <c r="AR1101" s="17">
        <v>-0.14008083524421072</v>
      </c>
      <c r="AS1101" s="17">
        <v>-1.6809700229305289</v>
      </c>
      <c r="AT1101" s="17">
        <v>1.8147389701903127</v>
      </c>
      <c r="AU1101" s="17">
        <v>-1</v>
      </c>
      <c r="AV1101" s="17">
        <v>-1</v>
      </c>
      <c r="AW1101" s="17">
        <v>-1</v>
      </c>
      <c r="AX1101" s="17">
        <v>-1</v>
      </c>
      <c r="AY1101" s="17">
        <v>-2.801616704884214E-2</v>
      </c>
      <c r="AZ1101" s="17">
        <v>0.6112901679384305</v>
      </c>
      <c r="BA1101" s="17">
        <v>-9.846965511791772E-2</v>
      </c>
      <c r="BB1101" s="17">
        <v>0.22858830129939667</v>
      </c>
      <c r="BC1101" s="17">
        <v>-4.9101121812217138E-2</v>
      </c>
      <c r="BD1101" s="17">
        <v>8.3493847067108575</v>
      </c>
      <c r="BE1101" s="17">
        <v>-1.2981026554288118</v>
      </c>
      <c r="BF1101" s="17">
        <v>-1</v>
      </c>
      <c r="BG1101" s="22">
        <v>51.680173444368393</v>
      </c>
    </row>
    <row r="1102" spans="1:59" x14ac:dyDescent="0.25">
      <c r="A1102">
        <v>3049</v>
      </c>
      <c r="B1102" t="s">
        <v>1070</v>
      </c>
      <c r="C1102" s="49">
        <v>0</v>
      </c>
      <c r="D1102" s="22">
        <v>1421.5240624999999</v>
      </c>
      <c r="E1102" s="17">
        <v>5.3576779469407185</v>
      </c>
      <c r="F1102" s="17">
        <v>-96.460351797060966</v>
      </c>
      <c r="G1102" s="17">
        <v>-0.35568886409928296</v>
      </c>
      <c r="H1102" s="17">
        <v>-1.8678260582333897</v>
      </c>
      <c r="I1102" s="17">
        <v>-1.2929543819811897</v>
      </c>
      <c r="J1102" s="17">
        <v>-8.0069946280321282</v>
      </c>
      <c r="K1102" s="17">
        <v>-1</v>
      </c>
      <c r="L1102" s="17">
        <v>-1</v>
      </c>
      <c r="M1102" s="17">
        <v>-1</v>
      </c>
      <c r="N1102" s="17">
        <v>0.16666666666666666</v>
      </c>
      <c r="O1102" s="17">
        <v>-1</v>
      </c>
      <c r="P1102" s="17">
        <v>-1</v>
      </c>
      <c r="Q1102" s="17">
        <v>-0.56115780811648275</v>
      </c>
      <c r="R1102" s="17">
        <v>-1</v>
      </c>
      <c r="S1102" s="17">
        <v>-1.4423311609922969</v>
      </c>
      <c r="T1102" s="17">
        <v>-0.15155865058568169</v>
      </c>
      <c r="U1102" s="17">
        <v>-0.92049870513393739</v>
      </c>
      <c r="V1102" s="17">
        <v>-1.4754821644701752</v>
      </c>
      <c r="W1102" s="17">
        <v>-3.1496302969824383</v>
      </c>
      <c r="X1102" s="17">
        <v>-5.3051771551110365</v>
      </c>
      <c r="Y1102" s="17">
        <v>0</v>
      </c>
      <c r="Z1102" s="17">
        <v>-4.2028814448811822</v>
      </c>
      <c r="AA1102" s="17">
        <v>-1.5282681092295254</v>
      </c>
      <c r="AB1102" s="17">
        <v>-2.0521980695784268</v>
      </c>
      <c r="AC1102" s="17">
        <v>-18.130947321569515</v>
      </c>
      <c r="AD1102" s="17">
        <v>-1.1506233814174218</v>
      </c>
      <c r="AE1102" s="17">
        <v>-0.11506233814174217</v>
      </c>
      <c r="AF1102" s="17">
        <v>-4.7754609972628046</v>
      </c>
      <c r="AG1102" s="17">
        <v>-88.060840598288323</v>
      </c>
      <c r="AH1102" s="17">
        <v>-1</v>
      </c>
      <c r="AI1102" s="17">
        <v>-1</v>
      </c>
      <c r="AJ1102" s="17">
        <v>-1</v>
      </c>
      <c r="AK1102" s="17">
        <v>-1</v>
      </c>
      <c r="AL1102" s="17">
        <v>-1</v>
      </c>
      <c r="AM1102" s="17">
        <v>-1</v>
      </c>
      <c r="AN1102" s="17">
        <v>-1</v>
      </c>
      <c r="AO1102" s="17">
        <v>-1</v>
      </c>
      <c r="AP1102" s="17">
        <v>-1</v>
      </c>
      <c r="AQ1102" s="17">
        <v>-1</v>
      </c>
      <c r="AR1102" s="17">
        <v>-0.57531169070871091</v>
      </c>
      <c r="AS1102" s="17">
        <v>-6.9037402885045305</v>
      </c>
      <c r="AT1102" s="17">
        <v>-4.9748623750558902</v>
      </c>
      <c r="AU1102" s="17">
        <v>-1</v>
      </c>
      <c r="AV1102" s="17">
        <v>-1</v>
      </c>
      <c r="AW1102" s="17">
        <v>-1</v>
      </c>
      <c r="AX1102" s="17">
        <v>-1</v>
      </c>
      <c r="AY1102" s="17">
        <v>-0.11506233814174217</v>
      </c>
      <c r="AZ1102" s="17">
        <v>1.3677409272837346</v>
      </c>
      <c r="BA1102" s="17">
        <v>-0.85492041446322231</v>
      </c>
      <c r="BB1102" s="17">
        <v>0.52454528301525694</v>
      </c>
      <c r="BC1102" s="17">
        <v>-0.34505810352807714</v>
      </c>
      <c r="BD1102" s="17">
        <v>18.631523683581904</v>
      </c>
      <c r="BE1102" s="17">
        <v>-11.58024163229987</v>
      </c>
      <c r="BF1102" s="17">
        <v>-1</v>
      </c>
      <c r="BG1102" s="22">
        <v>20.206981992976601</v>
      </c>
    </row>
    <row r="1103" spans="1:59" x14ac:dyDescent="0.25">
      <c r="A1103">
        <v>3054</v>
      </c>
      <c r="B1103" t="s">
        <v>1071</v>
      </c>
      <c r="C1103" s="49">
        <v>0</v>
      </c>
      <c r="D1103" s="22">
        <v>1512.3702929687502</v>
      </c>
      <c r="E1103" s="17">
        <v>22.704140241676278</v>
      </c>
      <c r="F1103" s="17">
        <v>-67.374050145813513</v>
      </c>
      <c r="G1103" s="17">
        <v>-0.1440577804277266</v>
      </c>
      <c r="H1103" s="17">
        <v>-0.26469482506459086</v>
      </c>
      <c r="I1103" s="17">
        <v>14.196930567856114</v>
      </c>
      <c r="J1103" s="17">
        <v>-3.8336327592779229</v>
      </c>
      <c r="K1103" s="17">
        <v>-1</v>
      </c>
      <c r="L1103" s="17">
        <v>-1</v>
      </c>
      <c r="M1103" s="17">
        <v>-1</v>
      </c>
      <c r="N1103" s="17">
        <v>0.16666666666666666</v>
      </c>
      <c r="O1103" s="17">
        <v>-1</v>
      </c>
      <c r="P1103" s="17">
        <v>-1</v>
      </c>
      <c r="Q1103" s="17">
        <v>0.43920953116487782</v>
      </c>
      <c r="R1103" s="17">
        <v>-1</v>
      </c>
      <c r="S1103" s="17">
        <v>-0.93396473813304159</v>
      </c>
      <c r="T1103" s="17">
        <v>-9.812650837167794E-2</v>
      </c>
      <c r="U1103" s="17">
        <v>-0.61200808822760333</v>
      </c>
      <c r="V1103" s="17">
        <v>-1.0305706695680528</v>
      </c>
      <c r="W1103" s="17">
        <v>-1.9911463686117283</v>
      </c>
      <c r="X1103" s="17">
        <v>-3.5817662235431156</v>
      </c>
      <c r="Y1103" s="17">
        <v>0</v>
      </c>
      <c r="Z1103" s="17">
        <v>5.816725678636594</v>
      </c>
      <c r="AA1103" s="17">
        <v>-0.97079347008770545</v>
      </c>
      <c r="AB1103" s="17">
        <v>-1.1627762322431998</v>
      </c>
      <c r="AC1103" s="17">
        <v>-7.9049457685324409</v>
      </c>
      <c r="AD1103" s="17">
        <v>-0.76501011028450416</v>
      </c>
      <c r="AE1103" s="17">
        <v>-7.6501011028450416E-2</v>
      </c>
      <c r="AF1103" s="17">
        <v>10.450137075057519</v>
      </c>
      <c r="AG1103" s="17">
        <v>-61.507296830451118</v>
      </c>
      <c r="AH1103" s="17">
        <v>-1</v>
      </c>
      <c r="AI1103" s="17">
        <v>-1</v>
      </c>
      <c r="AJ1103" s="17">
        <v>-1</v>
      </c>
      <c r="AK1103" s="17">
        <v>-1</v>
      </c>
      <c r="AL1103" s="17">
        <v>-1</v>
      </c>
      <c r="AM1103" s="17">
        <v>-1</v>
      </c>
      <c r="AN1103" s="17">
        <v>-1</v>
      </c>
      <c r="AO1103" s="17">
        <v>-1</v>
      </c>
      <c r="AP1103" s="17">
        <v>-1</v>
      </c>
      <c r="AQ1103" s="17">
        <v>-1</v>
      </c>
      <c r="AR1103" s="17">
        <v>-0.38250505514225208</v>
      </c>
      <c r="AS1103" s="17">
        <v>-4.5900606617070245</v>
      </c>
      <c r="AT1103" s="17">
        <v>-1.9670788602191323</v>
      </c>
      <c r="AU1103" s="17">
        <v>-1</v>
      </c>
      <c r="AV1103" s="17">
        <v>-1</v>
      </c>
      <c r="AW1103" s="17">
        <v>-1</v>
      </c>
      <c r="AX1103" s="17">
        <v>-1</v>
      </c>
      <c r="AY1103" s="17">
        <v>-7.6501011028450416E-2</v>
      </c>
      <c r="AZ1103" s="17">
        <v>1.0326343417788904</v>
      </c>
      <c r="BA1103" s="17">
        <v>-0.51981382895837758</v>
      </c>
      <c r="BB1103" s="17">
        <v>0.39343677083006484</v>
      </c>
      <c r="BC1103" s="17">
        <v>-0.21394959134288521</v>
      </c>
      <c r="BD1103" s="17">
        <v>14.076551080728477</v>
      </c>
      <c r="BE1103" s="17">
        <v>-7.0252690294464379</v>
      </c>
      <c r="BF1103" s="17">
        <v>-1</v>
      </c>
      <c r="BG1103" s="22">
        <v>142.90495057260375</v>
      </c>
    </row>
    <row r="1104" spans="1:59" x14ac:dyDescent="0.25">
      <c r="A1104">
        <v>3055</v>
      </c>
      <c r="B1104" t="s">
        <v>1072</v>
      </c>
      <c r="C1104" s="49">
        <v>0</v>
      </c>
      <c r="D1104" s="22">
        <v>1528.21193359375</v>
      </c>
      <c r="E1104" s="17">
        <v>91.714119196858093</v>
      </c>
      <c r="F1104" s="17">
        <v>48.340902605435993</v>
      </c>
      <c r="G1104" s="17">
        <v>0.69788084557492325</v>
      </c>
      <c r="H1104" s="17">
        <v>6.1130928058432348</v>
      </c>
      <c r="I1104" s="17">
        <v>75.820829218987711</v>
      </c>
      <c r="J1104" s="17">
        <v>12.769384607697912</v>
      </c>
      <c r="K1104" s="17">
        <v>-1</v>
      </c>
      <c r="L1104" s="17">
        <v>-1</v>
      </c>
      <c r="M1104" s="17">
        <v>-1</v>
      </c>
      <c r="N1104" s="17">
        <v>0.16666666666666666</v>
      </c>
      <c r="O1104" s="17">
        <v>-1</v>
      </c>
      <c r="P1104" s="17">
        <v>-1</v>
      </c>
      <c r="Q1104" s="17">
        <v>4.4190025205520751</v>
      </c>
      <c r="R1104" s="17">
        <v>-1</v>
      </c>
      <c r="S1104" s="17">
        <v>1.0884854621988909</v>
      </c>
      <c r="T1104" s="17">
        <v>0.11444427102221288</v>
      </c>
      <c r="U1104" s="17">
        <v>0.61526987882151107</v>
      </c>
      <c r="V1104" s="17">
        <v>0.73943478620906156</v>
      </c>
      <c r="W1104" s="17">
        <v>2.6176868423561332</v>
      </c>
      <c r="X1104" s="17">
        <v>3.2745339313724569</v>
      </c>
      <c r="Y1104" s="17">
        <v>0</v>
      </c>
      <c r="Z1104" s="17">
        <v>45.678045236746108</v>
      </c>
      <c r="AA1104" s="17">
        <v>1.2470254985039577</v>
      </c>
      <c r="AB1104" s="17">
        <v>2.3756387617703583</v>
      </c>
      <c r="AC1104" s="17">
        <v>32.777479268929831</v>
      </c>
      <c r="AD1104" s="17">
        <v>0.76908734852688887</v>
      </c>
      <c r="AE1104" s="17">
        <v>7.6908734852688884E-2</v>
      </c>
      <c r="AF1104" s="17">
        <v>71.022614892033602</v>
      </c>
      <c r="AG1104" s="17">
        <v>44.131505218544966</v>
      </c>
      <c r="AH1104" s="17">
        <v>-1</v>
      </c>
      <c r="AI1104" s="17">
        <v>-1</v>
      </c>
      <c r="AJ1104" s="17">
        <v>-1</v>
      </c>
      <c r="AK1104" s="17">
        <v>-1</v>
      </c>
      <c r="AL1104" s="17">
        <v>-1</v>
      </c>
      <c r="AM1104" s="17">
        <v>-1</v>
      </c>
      <c r="AN1104" s="17">
        <v>-1</v>
      </c>
      <c r="AO1104" s="17">
        <v>-1</v>
      </c>
      <c r="AP1104" s="17">
        <v>-1</v>
      </c>
      <c r="AQ1104" s="17">
        <v>-1</v>
      </c>
      <c r="AR1104" s="17">
        <v>0.38454367426344443</v>
      </c>
      <c r="AS1104" s="17">
        <v>4.614524091161333</v>
      </c>
      <c r="AT1104" s="17">
        <v>9.9988813185097314</v>
      </c>
      <c r="AU1104" s="17">
        <v>-1</v>
      </c>
      <c r="AV1104" s="17">
        <v>-1</v>
      </c>
      <c r="AW1104" s="17">
        <v>-1</v>
      </c>
      <c r="AX1104" s="17">
        <v>-1</v>
      </c>
      <c r="AY1104" s="17">
        <v>7.6908734852688884E-2</v>
      </c>
      <c r="AZ1104" s="17">
        <v>-0.30053077399520739</v>
      </c>
      <c r="BA1104" s="17">
        <v>0.81335128681572044</v>
      </c>
      <c r="BB1104" s="17">
        <v>-0.12815636516580897</v>
      </c>
      <c r="BC1104" s="17">
        <v>0.30764354465298832</v>
      </c>
      <c r="BD1104" s="17">
        <v>-4.0446403255297678</v>
      </c>
      <c r="BE1104" s="17">
        <v>11.095922376811828</v>
      </c>
      <c r="BF1104" s="17">
        <v>-1</v>
      </c>
      <c r="BG1104" s="22">
        <v>334.05891352771016</v>
      </c>
    </row>
    <row r="1105" spans="1:59" x14ac:dyDescent="0.25">
      <c r="A1105">
        <v>3058</v>
      </c>
      <c r="B1105" t="s">
        <v>1073</v>
      </c>
      <c r="C1105" s="49">
        <v>0</v>
      </c>
      <c r="D1105" s="22">
        <v>1529.26681640625</v>
      </c>
      <c r="E1105" s="17">
        <v>59.533509051965389</v>
      </c>
      <c r="F1105" s="17">
        <v>-5.6190875119501893</v>
      </c>
      <c r="G1105" s="17">
        <v>0.30526952907366744</v>
      </c>
      <c r="H1105" s="17">
        <v>3.1390142675718873</v>
      </c>
      <c r="I1105" s="17">
        <v>47.084482851046403</v>
      </c>
      <c r="J1105" s="17">
        <v>5.0270951996323401</v>
      </c>
      <c r="K1105" s="17">
        <v>-1</v>
      </c>
      <c r="L1105" s="17">
        <v>-1</v>
      </c>
      <c r="M1105" s="17">
        <v>-1</v>
      </c>
      <c r="N1105" s="17">
        <v>0.16666666666666666</v>
      </c>
      <c r="O1105" s="17">
        <v>-1</v>
      </c>
      <c r="P1105" s="17">
        <v>-1</v>
      </c>
      <c r="Q1105" s="17">
        <v>2.5631525610553147</v>
      </c>
      <c r="R1105" s="17">
        <v>-1</v>
      </c>
      <c r="S1105" s="17">
        <v>0.14538009657328566</v>
      </c>
      <c r="T1105" s="17">
        <v>1.5318644794831738E-2</v>
      </c>
      <c r="U1105" s="17">
        <v>4.2967808961823686E-2</v>
      </c>
      <c r="V1105" s="17">
        <v>-8.5950996964249196E-2</v>
      </c>
      <c r="W1105" s="17">
        <v>0.46850397010350942</v>
      </c>
      <c r="X1105" s="17">
        <v>7.731628745752489E-2</v>
      </c>
      <c r="Y1105" s="17">
        <v>0</v>
      </c>
      <c r="Z1105" s="17">
        <v>27.089985886755699</v>
      </c>
      <c r="AA1105" s="17">
        <v>0.21281611776283738</v>
      </c>
      <c r="AB1105" s="17">
        <v>0.72561140084123255</v>
      </c>
      <c r="AC1105" s="17">
        <v>13.806523478179059</v>
      </c>
      <c r="AD1105" s="17">
        <v>5.3709761202279604E-2</v>
      </c>
      <c r="AE1105" s="17">
        <v>5.3709761202279608E-3</v>
      </c>
      <c r="AF1105" s="17">
        <v>42.776565209795535</v>
      </c>
      <c r="AG1105" s="17">
        <v>-5.1297922978625792</v>
      </c>
      <c r="AH1105" s="17">
        <v>-1</v>
      </c>
      <c r="AI1105" s="17">
        <v>-1</v>
      </c>
      <c r="AJ1105" s="17">
        <v>-1</v>
      </c>
      <c r="AK1105" s="17">
        <v>-1</v>
      </c>
      <c r="AL1105" s="17">
        <v>-1</v>
      </c>
      <c r="AM1105" s="17">
        <v>-1</v>
      </c>
      <c r="AN1105" s="17">
        <v>-1</v>
      </c>
      <c r="AO1105" s="17">
        <v>-1</v>
      </c>
      <c r="AP1105" s="17">
        <v>-1</v>
      </c>
      <c r="AQ1105" s="17">
        <v>-1</v>
      </c>
      <c r="AR1105" s="17">
        <v>2.6854880601139802E-2</v>
      </c>
      <c r="AS1105" s="17">
        <v>0.32225856721367757</v>
      </c>
      <c r="AT1105" s="17">
        <v>4.4189361373777807</v>
      </c>
      <c r="AU1105" s="17">
        <v>-1</v>
      </c>
      <c r="AV1105" s="17">
        <v>-1</v>
      </c>
      <c r="AW1105" s="17">
        <v>-1</v>
      </c>
      <c r="AX1105" s="17">
        <v>-1</v>
      </c>
      <c r="AY1105" s="17">
        <v>5.3709761202279608E-3</v>
      </c>
      <c r="AZ1105" s="17">
        <v>0.32114840195932393</v>
      </c>
      <c r="BA1105" s="17">
        <v>0.1916721108611889</v>
      </c>
      <c r="BB1105" s="17">
        <v>0.11507201452455829</v>
      </c>
      <c r="BC1105" s="17">
        <v>6.441516496262123E-2</v>
      </c>
      <c r="BD1105" s="17">
        <v>4.4056012893025018</v>
      </c>
      <c r="BE1105" s="17">
        <v>2.6456807619795484</v>
      </c>
      <c r="BF1105" s="17">
        <v>-1</v>
      </c>
      <c r="BG1105" s="22">
        <v>202.8863976501699</v>
      </c>
    </row>
    <row r="1106" spans="1:59" x14ac:dyDescent="0.25">
      <c r="A1106">
        <v>3061</v>
      </c>
      <c r="B1106" t="s">
        <v>1074</v>
      </c>
      <c r="C1106" s="49">
        <v>0</v>
      </c>
      <c r="D1106" s="22">
        <v>1542.6481445312502</v>
      </c>
      <c r="E1106" s="17">
        <v>80.530164877391044</v>
      </c>
      <c r="F1106" s="17">
        <v>29.587806817800097</v>
      </c>
      <c r="G1106" s="17">
        <v>0.56143386681082608</v>
      </c>
      <c r="H1106" s="17">
        <v>5.0794903239520393</v>
      </c>
      <c r="I1106" s="17">
        <v>65.833884172252951</v>
      </c>
      <c r="J1106" s="17">
        <v>10.078652185968448</v>
      </c>
      <c r="K1106" s="17">
        <v>-1</v>
      </c>
      <c r="L1106" s="17">
        <v>-1</v>
      </c>
      <c r="M1106" s="17">
        <v>-1</v>
      </c>
      <c r="N1106" s="17">
        <v>0.16666666666666666</v>
      </c>
      <c r="O1106" s="17">
        <v>-1</v>
      </c>
      <c r="P1106" s="17">
        <v>-1</v>
      </c>
      <c r="Q1106" s="17">
        <v>3.7740259002411447</v>
      </c>
      <c r="R1106" s="17">
        <v>-1</v>
      </c>
      <c r="S1106" s="17">
        <v>0.76072140551660872</v>
      </c>
      <c r="T1106" s="17">
        <v>7.9994443296011714E-2</v>
      </c>
      <c r="U1106" s="17">
        <v>0.41637370570892623</v>
      </c>
      <c r="V1106" s="17">
        <v>0.45258264594866693</v>
      </c>
      <c r="W1106" s="17">
        <v>1.8707661668552347</v>
      </c>
      <c r="X1106" s="17">
        <v>2.1633823429488408</v>
      </c>
      <c r="Y1106" s="17">
        <v>0</v>
      </c>
      <c r="Z1106" s="17">
        <v>39.218005923575149</v>
      </c>
      <c r="AA1106" s="17">
        <v>0.88759942115816548</v>
      </c>
      <c r="AB1106" s="17">
        <v>1.8021931202050174</v>
      </c>
      <c r="AC1106" s="17">
        <v>26.184369256251635</v>
      </c>
      <c r="AD1106" s="17">
        <v>0.52046713213615792</v>
      </c>
      <c r="AE1106" s="17">
        <v>5.2046713213615779E-2</v>
      </c>
      <c r="AF1106" s="17">
        <v>61.206066109111191</v>
      </c>
      <c r="AG1106" s="17">
        <v>27.011379196676643</v>
      </c>
      <c r="AH1106" s="17">
        <v>-1</v>
      </c>
      <c r="AI1106" s="17">
        <v>-1</v>
      </c>
      <c r="AJ1106" s="17">
        <v>-1</v>
      </c>
      <c r="AK1106" s="17">
        <v>-1</v>
      </c>
      <c r="AL1106" s="17">
        <v>-1</v>
      </c>
      <c r="AM1106" s="17">
        <v>-1</v>
      </c>
      <c r="AN1106" s="17">
        <v>-1</v>
      </c>
      <c r="AO1106" s="17">
        <v>-1</v>
      </c>
      <c r="AP1106" s="17">
        <v>-1</v>
      </c>
      <c r="AQ1106" s="17">
        <v>-1</v>
      </c>
      <c r="AR1106" s="17">
        <v>0.26023356606807896</v>
      </c>
      <c r="AS1106" s="17">
        <v>3.1228027928169468</v>
      </c>
      <c r="AT1106" s="17">
        <v>8.0596436306620305</v>
      </c>
      <c r="AU1106" s="17">
        <v>-1</v>
      </c>
      <c r="AV1106" s="17">
        <v>-1</v>
      </c>
      <c r="AW1106" s="17">
        <v>-1</v>
      </c>
      <c r="AX1106" s="17">
        <v>-1</v>
      </c>
      <c r="AY1106" s="17">
        <v>5.2046713213615779E-2</v>
      </c>
      <c r="AZ1106" s="17">
        <v>-8.447422708903074E-2</v>
      </c>
      <c r="BA1106" s="17">
        <v>0.59729473990954363</v>
      </c>
      <c r="BB1106" s="17">
        <v>-4.3625491592960378E-2</v>
      </c>
      <c r="BC1106" s="17">
        <v>0.22311267108013977</v>
      </c>
      <c r="BD1106" s="17">
        <v>-1.1078682822643762</v>
      </c>
      <c r="BE1106" s="17">
        <v>8.1591503335464317</v>
      </c>
      <c r="BF1106" s="17">
        <v>-1</v>
      </c>
      <c r="BG1106" s="22">
        <v>1243.0898549319909</v>
      </c>
    </row>
    <row r="1107" spans="1:59" x14ac:dyDescent="0.25">
      <c r="A1107">
        <v>3062</v>
      </c>
      <c r="B1107" t="s">
        <v>400</v>
      </c>
      <c r="C1107" s="49">
        <v>0</v>
      </c>
      <c r="D1107" s="22">
        <v>1464.6331738281249</v>
      </c>
      <c r="E1107" s="17">
        <v>-17.528544269495512</v>
      </c>
      <c r="F1107" s="17">
        <v>-134.8356442188921</v>
      </c>
      <c r="G1107" s="17">
        <v>-0.63490637407435013</v>
      </c>
      <c r="H1107" s="17">
        <v>-3.9829327019405278</v>
      </c>
      <c r="I1107" s="17">
        <v>-21.729683384447334</v>
      </c>
      <c r="J1107" s="17">
        <v>-13.51315983307784</v>
      </c>
      <c r="K1107" s="17">
        <v>-1</v>
      </c>
      <c r="L1107" s="17">
        <v>-1</v>
      </c>
      <c r="M1107" s="17">
        <v>-1</v>
      </c>
      <c r="N1107" s="17">
        <v>0.16666666666666666</v>
      </c>
      <c r="O1107" s="17">
        <v>-1</v>
      </c>
      <c r="P1107" s="17">
        <v>-1</v>
      </c>
      <c r="Q1107" s="17">
        <v>-1.8810020988919303</v>
      </c>
      <c r="R1107" s="17">
        <v>-1</v>
      </c>
      <c r="S1107" s="17">
        <v>-2.1130493007055833</v>
      </c>
      <c r="T1107" s="17">
        <v>-0.22205486240294861</v>
      </c>
      <c r="U1107" s="17">
        <v>-1.3275087738294167</v>
      </c>
      <c r="V1107" s="17">
        <v>-2.0624804333948439</v>
      </c>
      <c r="W1107" s="17">
        <v>-4.6780872335249706</v>
      </c>
      <c r="X1107" s="17">
        <v>-7.5789759781753281</v>
      </c>
      <c r="Y1107" s="17">
        <v>0</v>
      </c>
      <c r="Z1107" s="17">
        <v>-17.422346673811948</v>
      </c>
      <c r="AA1107" s="17">
        <v>-2.2637776474077711</v>
      </c>
      <c r="AB1107" s="17">
        <v>-3.225665343051396</v>
      </c>
      <c r="AC1107" s="17">
        <v>-31.622721030347883</v>
      </c>
      <c r="AD1107" s="17">
        <v>-1.659385967286771</v>
      </c>
      <c r="AE1107" s="17">
        <v>-0.16593859672867708</v>
      </c>
      <c r="AF1107" s="17">
        <v>-24.86350056063926</v>
      </c>
      <c r="AG1107" s="17">
        <v>-123.09451449553134</v>
      </c>
      <c r="AH1107" s="17">
        <v>-1</v>
      </c>
      <c r="AI1107" s="17">
        <v>-1</v>
      </c>
      <c r="AJ1107" s="17">
        <v>-1</v>
      </c>
      <c r="AK1107" s="17">
        <v>-1</v>
      </c>
      <c r="AL1107" s="17">
        <v>-1</v>
      </c>
      <c r="AM1107" s="17">
        <v>-1</v>
      </c>
      <c r="AN1107" s="17">
        <v>-1</v>
      </c>
      <c r="AO1107" s="17">
        <v>-1</v>
      </c>
      <c r="AP1107" s="17">
        <v>-1</v>
      </c>
      <c r="AQ1107" s="17">
        <v>-1</v>
      </c>
      <c r="AR1107" s="17">
        <v>-0.82969298364338551</v>
      </c>
      <c r="AS1107" s="17">
        <v>-9.9563158037206279</v>
      </c>
      <c r="AT1107" s="17">
        <v>-8.9432105448368144</v>
      </c>
      <c r="AU1107" s="17">
        <v>-1</v>
      </c>
      <c r="AV1107" s="17">
        <v>-1</v>
      </c>
      <c r="AW1107" s="17">
        <v>-1</v>
      </c>
      <c r="AX1107" s="17">
        <v>-1</v>
      </c>
      <c r="AY1107" s="17">
        <v>-0.16593859672867708</v>
      </c>
      <c r="AZ1107" s="17">
        <v>1.8098670306784659</v>
      </c>
      <c r="BA1107" s="17">
        <v>-1.2970465178579538</v>
      </c>
      <c r="BB1107" s="17">
        <v>0.6975245622108357</v>
      </c>
      <c r="BC1107" s="17">
        <v>-0.51803738272365596</v>
      </c>
      <c r="BD1107" s="17">
        <v>24.64117068868449</v>
      </c>
      <c r="BE1107" s="17">
        <v>-17.589888637402463</v>
      </c>
      <c r="BF1107" s="17">
        <v>-1</v>
      </c>
      <c r="BG1107" s="22">
        <v>5.6564311934287161</v>
      </c>
    </row>
    <row r="1108" spans="1:59" x14ac:dyDescent="0.25">
      <c r="A1108">
        <v>3065</v>
      </c>
      <c r="B1108" t="s">
        <v>1075</v>
      </c>
      <c r="C1108" s="49">
        <v>0</v>
      </c>
      <c r="D1108" s="22">
        <v>1529.5372851562499</v>
      </c>
      <c r="E1108" s="17">
        <v>85.653657496149492</v>
      </c>
      <c r="F1108" s="17">
        <v>38.178806485921172</v>
      </c>
      <c r="G1108" s="17">
        <v>0.62394173018191479</v>
      </c>
      <c r="H1108" s="17">
        <v>5.5529950017637333</v>
      </c>
      <c r="I1108" s="17">
        <v>70.409013663065295</v>
      </c>
      <c r="J1108" s="17">
        <v>11.31130633565402</v>
      </c>
      <c r="K1108" s="17">
        <v>-1</v>
      </c>
      <c r="L1108" s="17">
        <v>-1</v>
      </c>
      <c r="M1108" s="17">
        <v>-1</v>
      </c>
      <c r="N1108" s="17">
        <v>0.16666666666666666</v>
      </c>
      <c r="O1108" s="17">
        <v>-1</v>
      </c>
      <c r="P1108" s="17">
        <v>-1</v>
      </c>
      <c r="Q1108" s="17">
        <v>4.069496791756043</v>
      </c>
      <c r="R1108" s="17">
        <v>-1</v>
      </c>
      <c r="S1108" s="17">
        <v>0.91087372884852502</v>
      </c>
      <c r="T1108" s="17">
        <v>9.577628869978505E-2</v>
      </c>
      <c r="U1108" s="17">
        <v>0.50749023263070203</v>
      </c>
      <c r="V1108" s="17">
        <v>0.58399276989213011</v>
      </c>
      <c r="W1108" s="17">
        <v>2.2129387525448809</v>
      </c>
      <c r="X1108" s="17">
        <v>2.6724131203457757</v>
      </c>
      <c r="Y1108" s="17">
        <v>0</v>
      </c>
      <c r="Z1108" s="17">
        <v>42.177421063559194</v>
      </c>
      <c r="AA1108" s="17">
        <v>1.0522564647822692</v>
      </c>
      <c r="AB1108" s="17">
        <v>2.064894882738614</v>
      </c>
      <c r="AC1108" s="17">
        <v>29.204745548903453</v>
      </c>
      <c r="AD1108" s="17">
        <v>0.63436279078837765</v>
      </c>
      <c r="AE1108" s="17">
        <v>6.3436279078837754E-2</v>
      </c>
      <c r="AF1108" s="17">
        <v>65.703135195260842</v>
      </c>
      <c r="AG1108" s="17">
        <v>34.854297434690039</v>
      </c>
      <c r="AH1108" s="17">
        <v>-1</v>
      </c>
      <c r="AI1108" s="17">
        <v>-1</v>
      </c>
      <c r="AJ1108" s="17">
        <v>-1</v>
      </c>
      <c r="AK1108" s="17">
        <v>-1</v>
      </c>
      <c r="AL1108" s="17">
        <v>-1</v>
      </c>
      <c r="AM1108" s="17">
        <v>-1</v>
      </c>
      <c r="AN1108" s="17">
        <v>-1</v>
      </c>
      <c r="AO1108" s="17">
        <v>-1</v>
      </c>
      <c r="AP1108" s="17">
        <v>-1</v>
      </c>
      <c r="AQ1108" s="17">
        <v>-1</v>
      </c>
      <c r="AR1108" s="17">
        <v>0.31718139539418883</v>
      </c>
      <c r="AS1108" s="17">
        <v>3.8061767447302652</v>
      </c>
      <c r="AT1108" s="17">
        <v>8.948029768149345</v>
      </c>
      <c r="AU1108" s="17">
        <v>-1</v>
      </c>
      <c r="AV1108" s="17">
        <v>-1</v>
      </c>
      <c r="AW1108" s="17">
        <v>-1</v>
      </c>
      <c r="AX1108" s="17">
        <v>-1</v>
      </c>
      <c r="AY1108" s="17">
        <v>6.3436279078837754E-2</v>
      </c>
      <c r="AZ1108" s="17">
        <v>-0.18345211019620927</v>
      </c>
      <c r="BA1108" s="17">
        <v>0.69627262301672221</v>
      </c>
      <c r="BB1108" s="17">
        <v>-8.2350015534715118E-2</v>
      </c>
      <c r="BC1108" s="17">
        <v>0.26183719502189451</v>
      </c>
      <c r="BD1108" s="17">
        <v>-2.453235891684602</v>
      </c>
      <c r="BE1108" s="17">
        <v>9.5045179429666593</v>
      </c>
      <c r="BF1108" s="17">
        <v>-1</v>
      </c>
      <c r="BG1108" s="22">
        <v>324.55967669800657</v>
      </c>
    </row>
    <row r="1109" spans="1:59" x14ac:dyDescent="0.25">
      <c r="A1109">
        <v>3067</v>
      </c>
      <c r="B1109" t="s">
        <v>1076</v>
      </c>
      <c r="C1109" s="49">
        <v>0</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25">
      <c r="A1110">
        <v>3070</v>
      </c>
      <c r="B1110" t="s">
        <v>1077</v>
      </c>
      <c r="C1110" s="49">
        <v>0</v>
      </c>
      <c r="D1110" s="22">
        <v>1515.205517578125</v>
      </c>
      <c r="E1110" s="17">
        <v>86.364222224334938</v>
      </c>
      <c r="F1110" s="17">
        <v>39.370271331926752</v>
      </c>
      <c r="G1110" s="17">
        <v>0.63261079369985818</v>
      </c>
      <c r="H1110" s="17">
        <v>5.6186642137094971</v>
      </c>
      <c r="I1110" s="17">
        <v>71.043527242952152</v>
      </c>
      <c r="J1110" s="17">
        <v>11.482260141191123</v>
      </c>
      <c r="K1110" s="17">
        <v>-1</v>
      </c>
      <c r="L1110" s="17">
        <v>-1</v>
      </c>
      <c r="M1110" s="17">
        <v>-1</v>
      </c>
      <c r="N1110" s="17">
        <v>0.16666666666666666</v>
      </c>
      <c r="O1110" s="17">
        <v>-1</v>
      </c>
      <c r="P1110" s="17">
        <v>-1</v>
      </c>
      <c r="Q1110" s="17">
        <v>4.110474930954938</v>
      </c>
      <c r="R1110" s="17">
        <v>-1</v>
      </c>
      <c r="S1110" s="17">
        <v>0.93169798931961978</v>
      </c>
      <c r="T1110" s="17">
        <v>9.7965034448835128E-2</v>
      </c>
      <c r="U1110" s="17">
        <v>0.52012696210471931</v>
      </c>
      <c r="V1110" s="17">
        <v>0.60221772032122445</v>
      </c>
      <c r="W1110" s="17">
        <v>2.2603938361050471</v>
      </c>
      <c r="X1110" s="17">
        <v>2.7430093606242933</v>
      </c>
      <c r="Y1110" s="17">
        <v>0</v>
      </c>
      <c r="Z1110" s="17">
        <v>42.587855150422442</v>
      </c>
      <c r="AA1110" s="17">
        <v>1.0750923496273486</v>
      </c>
      <c r="AB1110" s="17">
        <v>2.1013283511513703</v>
      </c>
      <c r="AC1110" s="17">
        <v>29.623634189739633</v>
      </c>
      <c r="AD1110" s="17">
        <v>0.65015870263089903</v>
      </c>
      <c r="AE1110" s="17">
        <v>6.5015870263089914E-2</v>
      </c>
      <c r="AF1110" s="17">
        <v>66.326822767510237</v>
      </c>
      <c r="AG1110" s="17">
        <v>35.942012686893364</v>
      </c>
      <c r="AH1110" s="17">
        <v>-1</v>
      </c>
      <c r="AI1110" s="17">
        <v>-1</v>
      </c>
      <c r="AJ1110" s="17">
        <v>-1</v>
      </c>
      <c r="AK1110" s="17">
        <v>-1</v>
      </c>
      <c r="AL1110" s="17">
        <v>-1</v>
      </c>
      <c r="AM1110" s="17">
        <v>-1</v>
      </c>
      <c r="AN1110" s="17">
        <v>-1</v>
      </c>
      <c r="AO1110" s="17">
        <v>-1</v>
      </c>
      <c r="AP1110" s="17">
        <v>-1</v>
      </c>
      <c r="AQ1110" s="17">
        <v>-1</v>
      </c>
      <c r="AR1110" s="17">
        <v>0.32507935131544952</v>
      </c>
      <c r="AS1110" s="17">
        <v>3.9009522157853942</v>
      </c>
      <c r="AT1110" s="17">
        <v>9.0712378805210125</v>
      </c>
      <c r="AU1110" s="17">
        <v>-1</v>
      </c>
      <c r="AV1110" s="17">
        <v>-1</v>
      </c>
      <c r="AW1110" s="17">
        <v>-1</v>
      </c>
      <c r="AX1110" s="17">
        <v>-1</v>
      </c>
      <c r="AY1110" s="17">
        <v>6.5015870263089914E-2</v>
      </c>
      <c r="AZ1110" s="17">
        <v>-0.19717911203650212</v>
      </c>
      <c r="BA1110" s="17">
        <v>0.70999962485701507</v>
      </c>
      <c r="BB1110" s="17">
        <v>-8.7720625561172424E-2</v>
      </c>
      <c r="BC1110" s="17">
        <v>0.26720780504835179</v>
      </c>
      <c r="BD1110" s="17">
        <v>-2.6398216527720946</v>
      </c>
      <c r="BE1110" s="17">
        <v>9.6911037040541537</v>
      </c>
      <c r="BF1110" s="17">
        <v>-1</v>
      </c>
      <c r="BG1110" s="22">
        <v>589.8550487571963</v>
      </c>
    </row>
    <row r="1111" spans="1:59" x14ac:dyDescent="0.25">
      <c r="A1111">
        <v>3072</v>
      </c>
      <c r="B1111" t="s">
        <v>1078</v>
      </c>
      <c r="C1111" s="49">
        <v>0</v>
      </c>
      <c r="D1111" s="22">
        <v>1510.950947265625</v>
      </c>
      <c r="E1111" s="17">
        <v>47.433715771044497</v>
      </c>
      <c r="F1111" s="17">
        <v>-25.907849064985186</v>
      </c>
      <c r="G1111" s="17">
        <v>0.15764909092702331</v>
      </c>
      <c r="H1111" s="17">
        <v>2.0207714700524666</v>
      </c>
      <c r="I1111" s="17">
        <v>36.27972032058161</v>
      </c>
      <c r="J1111" s="17">
        <v>2.1160223226152919</v>
      </c>
      <c r="K1111" s="17">
        <v>-1</v>
      </c>
      <c r="L1111" s="17">
        <v>-1</v>
      </c>
      <c r="M1111" s="17">
        <v>-1</v>
      </c>
      <c r="N1111" s="17">
        <v>0.16666666666666666</v>
      </c>
      <c r="O1111" s="17">
        <v>-1</v>
      </c>
      <c r="P1111" s="17">
        <v>-1</v>
      </c>
      <c r="Q1111" s="17">
        <v>1.8653596736858358</v>
      </c>
      <c r="R1111" s="17">
        <v>-1</v>
      </c>
      <c r="S1111" s="17">
        <v>-0.20922411741823208</v>
      </c>
      <c r="T1111" s="17">
        <v>-2.1952232941571146E-2</v>
      </c>
      <c r="U1111" s="17">
        <v>-0.17221570397863467</v>
      </c>
      <c r="V1111" s="17">
        <v>-0.39629307278076575</v>
      </c>
      <c r="W1111" s="17">
        <v>-0.33958103388078242</v>
      </c>
      <c r="X1111" s="17">
        <v>-1.1248260085182809</v>
      </c>
      <c r="Y1111" s="17">
        <v>0</v>
      </c>
      <c r="Z1111" s="17">
        <v>20.100942651847738</v>
      </c>
      <c r="AA1111" s="17">
        <v>-0.17604287713545491</v>
      </c>
      <c r="AB1111" s="17">
        <v>0.1052070677594853</v>
      </c>
      <c r="AC1111" s="17">
        <v>6.6735125633439409</v>
      </c>
      <c r="AD1111" s="17">
        <v>-0.21526962997329332</v>
      </c>
      <c r="AE1111" s="17">
        <v>-2.1526962997329334E-2</v>
      </c>
      <c r="AF1111" s="17">
        <v>32.156152463769857</v>
      </c>
      <c r="AG1111" s="17">
        <v>-23.651862389596712</v>
      </c>
      <c r="AH1111" s="17">
        <v>-1</v>
      </c>
      <c r="AI1111" s="17">
        <v>-1</v>
      </c>
      <c r="AJ1111" s="17">
        <v>-1</v>
      </c>
      <c r="AK1111" s="17">
        <v>-1</v>
      </c>
      <c r="AL1111" s="17">
        <v>-1</v>
      </c>
      <c r="AM1111" s="17">
        <v>-1</v>
      </c>
      <c r="AN1111" s="17">
        <v>-1</v>
      </c>
      <c r="AO1111" s="17">
        <v>-1</v>
      </c>
      <c r="AP1111" s="17">
        <v>-1</v>
      </c>
      <c r="AQ1111" s="17">
        <v>-1</v>
      </c>
      <c r="AR1111" s="17">
        <v>-0.10763481498664666</v>
      </c>
      <c r="AS1111" s="17">
        <v>-1.2916177798397599</v>
      </c>
      <c r="AT1111" s="17">
        <v>2.3208968862083119</v>
      </c>
      <c r="AU1111" s="17">
        <v>-1</v>
      </c>
      <c r="AV1111" s="17">
        <v>-1</v>
      </c>
      <c r="AW1111" s="17">
        <v>-1</v>
      </c>
      <c r="AX1111" s="17">
        <v>-1</v>
      </c>
      <c r="AY1111" s="17">
        <v>-2.1526962997329334E-2</v>
      </c>
      <c r="AZ1111" s="17">
        <v>0.55489752859907793</v>
      </c>
      <c r="BA1111" s="17">
        <v>-4.2077015778565097E-2</v>
      </c>
      <c r="BB1111" s="17">
        <v>0.20652500752425312</v>
      </c>
      <c r="BC1111" s="17">
        <v>-2.7037828037073566E-2</v>
      </c>
      <c r="BD1111" s="17">
        <v>7.5828616412021006</v>
      </c>
      <c r="BE1111" s="17">
        <v>-0.53157958992005394</v>
      </c>
      <c r="BF1111" s="17">
        <v>-1</v>
      </c>
      <c r="BG1111" s="22">
        <v>372.35189048968516</v>
      </c>
    </row>
    <row r="1112" spans="1:59" x14ac:dyDescent="0.25">
      <c r="A1112">
        <v>3075</v>
      </c>
      <c r="B1112" t="s">
        <v>1079</v>
      </c>
      <c r="C1112" s="49">
        <v>0</v>
      </c>
      <c r="D1112" s="22">
        <v>1496.5199414062499</v>
      </c>
      <c r="E1112" s="17">
        <v>85.786357134418779</v>
      </c>
      <c r="F1112" s="17">
        <v>38.401315354999532</v>
      </c>
      <c r="G1112" s="17">
        <v>0.62556069823272453</v>
      </c>
      <c r="H1112" s="17">
        <v>5.5652588819212614</v>
      </c>
      <c r="I1112" s="17">
        <v>70.527510570085937</v>
      </c>
      <c r="J1112" s="17">
        <v>11.34323236189158</v>
      </c>
      <c r="K1112" s="17">
        <v>-1</v>
      </c>
      <c r="L1112" s="17">
        <v>-1</v>
      </c>
      <c r="M1112" s="17">
        <v>-1</v>
      </c>
      <c r="N1112" s="17">
        <v>0.16666666666666666</v>
      </c>
      <c r="O1112" s="17">
        <v>-1</v>
      </c>
      <c r="P1112" s="17">
        <v>-1</v>
      </c>
      <c r="Q1112" s="17">
        <v>4.077149555864569</v>
      </c>
      <c r="R1112" s="17">
        <v>-1</v>
      </c>
      <c r="S1112" s="17">
        <v>0.91476270858833919</v>
      </c>
      <c r="T1112" s="17">
        <v>9.6185042128771159E-2</v>
      </c>
      <c r="U1112" s="17">
        <v>0.50985017165327529</v>
      </c>
      <c r="V1112" s="17">
        <v>0.58739632235327255</v>
      </c>
      <c r="W1112" s="17">
        <v>2.2218011012834036</v>
      </c>
      <c r="X1112" s="17">
        <v>2.6855971346607763</v>
      </c>
      <c r="Y1112" s="17">
        <v>0</v>
      </c>
      <c r="Z1112" s="17">
        <v>42.254070596951074</v>
      </c>
      <c r="AA1112" s="17">
        <v>1.0565211201166815</v>
      </c>
      <c r="AB1112" s="17">
        <v>2.0716989188629724</v>
      </c>
      <c r="AC1112" s="17">
        <v>29.282973990182864</v>
      </c>
      <c r="AD1112" s="17">
        <v>0.63731271456659411</v>
      </c>
      <c r="AE1112" s="17">
        <v>6.3731271456659411E-2</v>
      </c>
      <c r="AF1112" s="17">
        <v>65.819610319830986</v>
      </c>
      <c r="AG1112" s="17">
        <v>35.057430822518008</v>
      </c>
      <c r="AH1112" s="17">
        <v>-1</v>
      </c>
      <c r="AI1112" s="17">
        <v>-1</v>
      </c>
      <c r="AJ1112" s="17">
        <v>-1</v>
      </c>
      <c r="AK1112" s="17">
        <v>-1</v>
      </c>
      <c r="AL1112" s="17">
        <v>-1</v>
      </c>
      <c r="AM1112" s="17">
        <v>-1</v>
      </c>
      <c r="AN1112" s="17">
        <v>-1</v>
      </c>
      <c r="AO1112" s="17">
        <v>-1</v>
      </c>
      <c r="AP1112" s="17">
        <v>-1</v>
      </c>
      <c r="AQ1112" s="17">
        <v>-1</v>
      </c>
      <c r="AR1112" s="17">
        <v>0.31865635728329705</v>
      </c>
      <c r="AS1112" s="17">
        <v>3.8238762873995649</v>
      </c>
      <c r="AT1112" s="17">
        <v>8.9710391736194346</v>
      </c>
      <c r="AU1112" s="17">
        <v>-1</v>
      </c>
      <c r="AV1112" s="17">
        <v>-1</v>
      </c>
      <c r="AW1112" s="17">
        <v>-1</v>
      </c>
      <c r="AX1112" s="17">
        <v>-1</v>
      </c>
      <c r="AY1112" s="17">
        <v>6.3731271456659411E-2</v>
      </c>
      <c r="AZ1112" s="17">
        <v>-0.18601566015369236</v>
      </c>
      <c r="BA1112" s="17">
        <v>0.69883617297420531</v>
      </c>
      <c r="BB1112" s="17">
        <v>-8.3352989619308718E-2</v>
      </c>
      <c r="BC1112" s="17">
        <v>0.26284016910648816</v>
      </c>
      <c r="BD1112" s="17">
        <v>-2.4880812224762661</v>
      </c>
      <c r="BE1112" s="17">
        <v>9.5393632737583225</v>
      </c>
      <c r="BF1112" s="17">
        <v>-1</v>
      </c>
      <c r="BG1112" s="22">
        <v>1448.7303795573991</v>
      </c>
    </row>
    <row r="1113" spans="1:59" x14ac:dyDescent="0.25">
      <c r="A1113">
        <v>3081</v>
      </c>
      <c r="B1113" t="s">
        <v>1080</v>
      </c>
      <c r="C1113" s="49">
        <v>0</v>
      </c>
      <c r="D1113" s="22">
        <v>1535.9132617187499</v>
      </c>
      <c r="E1113" s="17">
        <v>73.149745860332857</v>
      </c>
      <c r="F1113" s="17">
        <v>17.212425013989474</v>
      </c>
      <c r="G1113" s="17">
        <v>0.47139094924116054</v>
      </c>
      <c r="H1113" s="17">
        <v>4.3974042571169747</v>
      </c>
      <c r="I1113" s="17">
        <v>59.243385227086605</v>
      </c>
      <c r="J1113" s="17">
        <v>8.303007170986529</v>
      </c>
      <c r="K1113" s="17">
        <v>-1</v>
      </c>
      <c r="L1113" s="17">
        <v>-1</v>
      </c>
      <c r="M1113" s="17">
        <v>-1</v>
      </c>
      <c r="N1113" s="17">
        <v>0.16666666666666666</v>
      </c>
      <c r="O1113" s="17">
        <v>-1</v>
      </c>
      <c r="P1113" s="17">
        <v>-1</v>
      </c>
      <c r="Q1113" s="17">
        <v>3.3483984720411746</v>
      </c>
      <c r="R1113" s="17">
        <v>-1</v>
      </c>
      <c r="S1113" s="17">
        <v>0.54442616610961092</v>
      </c>
      <c r="T1113" s="17">
        <v>5.7260609052583802E-2</v>
      </c>
      <c r="U1113" s="17">
        <v>0.28511985250737187</v>
      </c>
      <c r="V1113" s="17">
        <v>0.26328564682049588</v>
      </c>
      <c r="W1113" s="17">
        <v>1.3778646938846735</v>
      </c>
      <c r="X1113" s="17">
        <v>1.4301207362055421</v>
      </c>
      <c r="Y1113" s="17">
        <v>0</v>
      </c>
      <c r="Z1113" s="17">
        <v>34.954952299073</v>
      </c>
      <c r="AA1113" s="17">
        <v>0.6504100531855036</v>
      </c>
      <c r="AB1113" s="17">
        <v>1.4237698007453532</v>
      </c>
      <c r="AC1113" s="17">
        <v>21.833500759370505</v>
      </c>
      <c r="AD1113" s="17">
        <v>0.35639981563421486</v>
      </c>
      <c r="AE1113" s="17">
        <v>3.5639981563421484E-2</v>
      </c>
      <c r="AF1113" s="17">
        <v>54.728013601935672</v>
      </c>
      <c r="AG1113" s="17">
        <v>15.71361276657816</v>
      </c>
      <c r="AH1113" s="17">
        <v>-1</v>
      </c>
      <c r="AI1113" s="17">
        <v>-1</v>
      </c>
      <c r="AJ1113" s="17">
        <v>-1</v>
      </c>
      <c r="AK1113" s="17">
        <v>-1</v>
      </c>
      <c r="AL1113" s="17">
        <v>-1</v>
      </c>
      <c r="AM1113" s="17">
        <v>-1</v>
      </c>
      <c r="AN1113" s="17">
        <v>-1</v>
      </c>
      <c r="AO1113" s="17">
        <v>-1</v>
      </c>
      <c r="AP1113" s="17">
        <v>-1</v>
      </c>
      <c r="AQ1113" s="17">
        <v>-1</v>
      </c>
      <c r="AR1113" s="17">
        <v>0.17819990781710743</v>
      </c>
      <c r="AS1113" s="17">
        <v>2.1383988938052889</v>
      </c>
      <c r="AT1113" s="17">
        <v>6.779918561946876</v>
      </c>
      <c r="AU1113" s="17">
        <v>-1</v>
      </c>
      <c r="AV1113" s="17">
        <v>-1</v>
      </c>
      <c r="AW1113" s="17">
        <v>-1</v>
      </c>
      <c r="AX1113" s="17">
        <v>-1</v>
      </c>
      <c r="AY1113" s="17">
        <v>3.5639981563421484E-2</v>
      </c>
      <c r="AZ1113" s="17">
        <v>5.8103952506239426E-2</v>
      </c>
      <c r="BA1113" s="17">
        <v>0.45471656031427349</v>
      </c>
      <c r="BB1113" s="17">
        <v>1.2157396017700259E-2</v>
      </c>
      <c r="BC1113" s="17">
        <v>0.16732978346947919</v>
      </c>
      <c r="BD1113" s="17">
        <v>0.83014108524112329</v>
      </c>
      <c r="BE1113" s="17">
        <v>6.2211409660409309</v>
      </c>
      <c r="BF1113" s="17">
        <v>-1</v>
      </c>
      <c r="BG1113" s="22">
        <v>712.56757835964959</v>
      </c>
    </row>
    <row r="1114" spans="1:59" x14ac:dyDescent="0.25">
      <c r="A1114">
        <v>3082</v>
      </c>
      <c r="B1114" t="s">
        <v>1081</v>
      </c>
      <c r="C1114" s="49">
        <v>0</v>
      </c>
      <c r="D1114" s="22">
        <v>1579.6163964843749</v>
      </c>
      <c r="E1114" s="17">
        <v>74.572992940719402</v>
      </c>
      <c r="F1114" s="17">
        <v>19.598905507879206</v>
      </c>
      <c r="G1114" s="17">
        <v>0.48875491180809805</v>
      </c>
      <c r="H1114" s="17">
        <v>4.5289383883026986</v>
      </c>
      <c r="I1114" s="17">
        <v>60.514303363349462</v>
      </c>
      <c r="J1114" s="17">
        <v>8.6454242583544563</v>
      </c>
      <c r="K1114" s="17">
        <v>-1</v>
      </c>
      <c r="L1114" s="17">
        <v>-1</v>
      </c>
      <c r="M1114" s="17">
        <v>-1</v>
      </c>
      <c r="N1114" s="17">
        <v>0.16666666666666666</v>
      </c>
      <c r="O1114" s="17">
        <v>-1</v>
      </c>
      <c r="P1114" s="17">
        <v>-1</v>
      </c>
      <c r="Q1114" s="17">
        <v>3.4304768734324682</v>
      </c>
      <c r="R1114" s="17">
        <v>-1</v>
      </c>
      <c r="S1114" s="17">
        <v>0.58613674748392175</v>
      </c>
      <c r="T1114" s="17">
        <v>6.1644623447724103E-2</v>
      </c>
      <c r="U1114" s="17">
        <v>0.31043097141902631</v>
      </c>
      <c r="V1114" s="17">
        <v>0.29978986165063043</v>
      </c>
      <c r="W1114" s="17">
        <v>1.4729162865790948</v>
      </c>
      <c r="X1114" s="17">
        <v>1.5715236075797643</v>
      </c>
      <c r="Y1114" s="17">
        <v>0</v>
      </c>
      <c r="Z1114" s="17">
        <v>35.777043647894871</v>
      </c>
      <c r="AA1114" s="17">
        <v>0.69614987834794773</v>
      </c>
      <c r="AB1114" s="17">
        <v>1.496745316542806</v>
      </c>
      <c r="AC1114" s="17">
        <v>22.672526412388251</v>
      </c>
      <c r="AD1114" s="17">
        <v>0.38803871427378289</v>
      </c>
      <c r="AE1114" s="17">
        <v>3.8803871427378289E-2</v>
      </c>
      <c r="AF1114" s="17">
        <v>55.977247459270679</v>
      </c>
      <c r="AG1114" s="17">
        <v>17.892284878468082</v>
      </c>
      <c r="AH1114" s="17">
        <v>-1</v>
      </c>
      <c r="AI1114" s="17">
        <v>-1</v>
      </c>
      <c r="AJ1114" s="17">
        <v>-1</v>
      </c>
      <c r="AK1114" s="17">
        <v>-1</v>
      </c>
      <c r="AL1114" s="17">
        <v>-1</v>
      </c>
      <c r="AM1114" s="17">
        <v>-1</v>
      </c>
      <c r="AN1114" s="17">
        <v>-1</v>
      </c>
      <c r="AO1114" s="17">
        <v>-1</v>
      </c>
      <c r="AP1114" s="17">
        <v>-1</v>
      </c>
      <c r="AQ1114" s="17">
        <v>-1</v>
      </c>
      <c r="AR1114" s="17">
        <v>0.19401935713689145</v>
      </c>
      <c r="AS1114" s="17">
        <v>2.3282322856426974</v>
      </c>
      <c r="AT1114" s="17">
        <v>7.0267019713355072</v>
      </c>
      <c r="AU1114" s="17">
        <v>-1</v>
      </c>
      <c r="AV1114" s="17">
        <v>-1</v>
      </c>
      <c r="AW1114" s="17">
        <v>-1</v>
      </c>
      <c r="AX1114" s="17">
        <v>-1</v>
      </c>
      <c r="AY1114" s="17">
        <v>3.8803871427378289E-2</v>
      </c>
      <c r="AZ1114" s="17">
        <v>3.0609039633842566E-2</v>
      </c>
      <c r="BA1114" s="17">
        <v>0.4822114731866704</v>
      </c>
      <c r="BB1114" s="17">
        <v>1.4001704802471121E-3</v>
      </c>
      <c r="BC1114" s="17">
        <v>0.17808700900693231</v>
      </c>
      <c r="BD1114" s="17">
        <v>0.45641350044019946</v>
      </c>
      <c r="BE1114" s="17">
        <v>6.5948685508418547</v>
      </c>
      <c r="BF1114" s="17">
        <v>-1</v>
      </c>
      <c r="BG1114" s="22">
        <v>690.27289408880188</v>
      </c>
    </row>
    <row r="1115" spans="1:59" x14ac:dyDescent="0.25">
      <c r="A1115">
        <v>3083</v>
      </c>
      <c r="B1115" t="s">
        <v>1082</v>
      </c>
      <c r="C1115" s="49">
        <v>0</v>
      </c>
      <c r="D1115" s="22">
        <v>1499.4126464843748</v>
      </c>
      <c r="E1115" s="17">
        <v>67.328045706213373</v>
      </c>
      <c r="F1115" s="17">
        <v>7.4506808653152365</v>
      </c>
      <c r="G1115" s="17">
        <v>0.40036478312767654</v>
      </c>
      <c r="H1115" s="17">
        <v>3.8593723985953092</v>
      </c>
      <c r="I1115" s="17">
        <v>54.044776769203594</v>
      </c>
      <c r="J1115" s="17">
        <v>6.9023722160484073</v>
      </c>
      <c r="K1115" s="17">
        <v>-1</v>
      </c>
      <c r="L1115" s="17">
        <v>-1</v>
      </c>
      <c r="M1115" s="17">
        <v>-1</v>
      </c>
      <c r="N1115" s="17">
        <v>0.16666666666666666</v>
      </c>
      <c r="O1115" s="17">
        <v>-1</v>
      </c>
      <c r="P1115" s="17">
        <v>-1</v>
      </c>
      <c r="Q1115" s="17">
        <v>3.0126620783998117</v>
      </c>
      <c r="R1115" s="17">
        <v>-1</v>
      </c>
      <c r="S1115" s="17">
        <v>0.37381173003482193</v>
      </c>
      <c r="T1115" s="17">
        <v>3.9328081642853438E-2</v>
      </c>
      <c r="U1115" s="17">
        <v>0.18158635723479016</v>
      </c>
      <c r="V1115" s="17">
        <v>0.11396751644717512</v>
      </c>
      <c r="W1115" s="17">
        <v>0.98906230007394613</v>
      </c>
      <c r="X1115" s="17">
        <v>0.85172143406281497</v>
      </c>
      <c r="Y1115" s="17">
        <v>0</v>
      </c>
      <c r="Z1115" s="17">
        <v>31.592240793747621</v>
      </c>
      <c r="AA1115" s="17">
        <v>0.46331425592921832</v>
      </c>
      <c r="AB1115" s="17">
        <v>1.1252681720263278</v>
      </c>
      <c r="AC1115" s="17">
        <v>18.401520577716433</v>
      </c>
      <c r="AD1115" s="17">
        <v>0.22698294654348772</v>
      </c>
      <c r="AE1115" s="17">
        <v>2.269829465434877E-2</v>
      </c>
      <c r="AF1115" s="17">
        <v>49.618103284885642</v>
      </c>
      <c r="AG1115" s="17">
        <v>6.8018953674315021</v>
      </c>
      <c r="AH1115" s="17">
        <v>-1</v>
      </c>
      <c r="AI1115" s="17">
        <v>-1</v>
      </c>
      <c r="AJ1115" s="17">
        <v>-1</v>
      </c>
      <c r="AK1115" s="17">
        <v>-1</v>
      </c>
      <c r="AL1115" s="17">
        <v>-1</v>
      </c>
      <c r="AM1115" s="17">
        <v>-1</v>
      </c>
      <c r="AN1115" s="17">
        <v>-1</v>
      </c>
      <c r="AO1115" s="17">
        <v>-1</v>
      </c>
      <c r="AP1115" s="17">
        <v>-1</v>
      </c>
      <c r="AQ1115" s="17">
        <v>-1</v>
      </c>
      <c r="AR1115" s="17">
        <v>0.11349147327174386</v>
      </c>
      <c r="AS1115" s="17">
        <v>1.3618976792609261</v>
      </c>
      <c r="AT1115" s="17">
        <v>5.7704669830392037</v>
      </c>
      <c r="AU1115" s="17">
        <v>-1</v>
      </c>
      <c r="AV1115" s="17">
        <v>-1</v>
      </c>
      <c r="AW1115" s="17">
        <v>-1</v>
      </c>
      <c r="AX1115" s="17">
        <v>-1</v>
      </c>
      <c r="AY1115" s="17">
        <v>2.269829465434877E-2</v>
      </c>
      <c r="AZ1115" s="17">
        <v>0.17057011576951644</v>
      </c>
      <c r="BA1115" s="17">
        <v>0.34225039705099647</v>
      </c>
      <c r="BB1115" s="17">
        <v>5.6159131508547511E-2</v>
      </c>
      <c r="BC1115" s="17">
        <v>0.12332804797863196</v>
      </c>
      <c r="BD1115" s="17">
        <v>2.3588496053691514</v>
      </c>
      <c r="BE1115" s="17">
        <v>4.6924324459129005</v>
      </c>
      <c r="BF1115" s="17">
        <v>-1</v>
      </c>
      <c r="BG1115" s="22">
        <v>1050.6140038466447</v>
      </c>
    </row>
    <row r="1116" spans="1:59" x14ac:dyDescent="0.25">
      <c r="A1116">
        <v>3090</v>
      </c>
      <c r="B1116" t="s">
        <v>1083</v>
      </c>
      <c r="C1116" s="49">
        <v>0</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25">
      <c r="A1117">
        <v>3091</v>
      </c>
      <c r="B1117" t="s">
        <v>1084</v>
      </c>
      <c r="C1117" s="49">
        <v>0</v>
      </c>
      <c r="D1117" s="22">
        <v>1493.687958984375</v>
      </c>
      <c r="E1117" s="17">
        <v>63.212989683177803</v>
      </c>
      <c r="F1117" s="17">
        <v>0.55061336082354873</v>
      </c>
      <c r="G1117" s="17">
        <v>0.35016009293050121</v>
      </c>
      <c r="H1117" s="17">
        <v>3.4790657559682536</v>
      </c>
      <c r="I1117" s="17">
        <v>50.370151749074807</v>
      </c>
      <c r="J1117" s="17">
        <v>5.9123364610612974</v>
      </c>
      <c r="K1117" s="17">
        <v>-1</v>
      </c>
      <c r="L1117" s="17">
        <v>-1</v>
      </c>
      <c r="M1117" s="17">
        <v>-1</v>
      </c>
      <c r="N1117" s="17">
        <v>0.16666666666666666</v>
      </c>
      <c r="O1117" s="17">
        <v>-1</v>
      </c>
      <c r="P1117" s="17">
        <v>-1</v>
      </c>
      <c r="Q1117" s="17">
        <v>2.7753475427433303</v>
      </c>
      <c r="R1117" s="17">
        <v>-1</v>
      </c>
      <c r="S1117" s="17">
        <v>0.25321328899529622</v>
      </c>
      <c r="T1117" s="17">
        <v>2.6652513858166946E-2</v>
      </c>
      <c r="U1117" s="17">
        <v>0.10840393250858923</v>
      </c>
      <c r="V1117" s="17">
        <v>8.4223225219346633E-3</v>
      </c>
      <c r="W1117" s="17">
        <v>0.71423817824256908</v>
      </c>
      <c r="X1117" s="17">
        <v>0.44288115218780533</v>
      </c>
      <c r="Y1117" s="17">
        <v>0</v>
      </c>
      <c r="Z1117" s="17">
        <v>29.215315519791609</v>
      </c>
      <c r="AA1117" s="17">
        <v>0.33106600078002058</v>
      </c>
      <c r="AB1117" s="17">
        <v>0.91427294853015373</v>
      </c>
      <c r="AC1117" s="17">
        <v>15.975632891374346</v>
      </c>
      <c r="AD1117" s="17">
        <v>0.13550491563573655</v>
      </c>
      <c r="AE1117" s="17">
        <v>1.3550491563573654E-2</v>
      </c>
      <c r="AF1117" s="17">
        <v>46.006174351639395</v>
      </c>
      <c r="AG1117" s="17">
        <v>0.50266741200344345</v>
      </c>
      <c r="AH1117" s="17">
        <v>-1</v>
      </c>
      <c r="AI1117" s="17">
        <v>-1</v>
      </c>
      <c r="AJ1117" s="17">
        <v>-1</v>
      </c>
      <c r="AK1117" s="17">
        <v>-1</v>
      </c>
      <c r="AL1117" s="17">
        <v>-1</v>
      </c>
      <c r="AM1117" s="17">
        <v>-1</v>
      </c>
      <c r="AN1117" s="17">
        <v>-1</v>
      </c>
      <c r="AO1117" s="17">
        <v>-1</v>
      </c>
      <c r="AP1117" s="17">
        <v>-1</v>
      </c>
      <c r="AQ1117" s="17">
        <v>-1</v>
      </c>
      <c r="AR1117" s="17">
        <v>6.7752457817868275E-2</v>
      </c>
      <c r="AS1117" s="17">
        <v>0.81302949381441914</v>
      </c>
      <c r="AT1117" s="17">
        <v>5.0569383419587446</v>
      </c>
      <c r="AU1117" s="17">
        <v>-1</v>
      </c>
      <c r="AV1117" s="17">
        <v>-1</v>
      </c>
      <c r="AW1117" s="17">
        <v>-1</v>
      </c>
      <c r="AX1117" s="17">
        <v>-1</v>
      </c>
      <c r="AY1117" s="17">
        <v>1.3550491563573654E-2</v>
      </c>
      <c r="AZ1117" s="17">
        <v>0.25006657733096682</v>
      </c>
      <c r="BA1117" s="17">
        <v>0.26275393548954606</v>
      </c>
      <c r="BB1117" s="17">
        <v>8.7261662017182912E-2</v>
      </c>
      <c r="BC1117" s="17">
        <v>9.2225517469996576E-2</v>
      </c>
      <c r="BD1117" s="17">
        <v>3.4394138798392579</v>
      </c>
      <c r="BE1117" s="17">
        <v>3.6118681714427936</v>
      </c>
      <c r="BF1117" s="17">
        <v>-1</v>
      </c>
      <c r="BG1117" s="22">
        <v>990.96784829763794</v>
      </c>
    </row>
    <row r="1118" spans="1:59" x14ac:dyDescent="0.25">
      <c r="A1118">
        <v>3096</v>
      </c>
      <c r="B1118" t="s">
        <v>1085</v>
      </c>
      <c r="C1118" s="49">
        <v>0</v>
      </c>
      <c r="D1118" s="22">
        <v>1443.169443359375</v>
      </c>
      <c r="E1118" s="17">
        <v>32.357421203088542</v>
      </c>
      <c r="F1118" s="17">
        <v>-51.187565708978575</v>
      </c>
      <c r="G1118" s="17">
        <v>-2.6285391099114708E-2</v>
      </c>
      <c r="H1118" s="17">
        <v>0.62744536749157875</v>
      </c>
      <c r="I1118" s="17">
        <v>22.817028945270554</v>
      </c>
      <c r="J1118" s="17">
        <v>-1.5111629675581781</v>
      </c>
      <c r="K1118" s="17">
        <v>-1</v>
      </c>
      <c r="L1118" s="17">
        <v>-1</v>
      </c>
      <c r="M1118" s="17">
        <v>-1</v>
      </c>
      <c r="N1118" s="17">
        <v>0.16666666666666666</v>
      </c>
      <c r="O1118" s="17">
        <v>-1</v>
      </c>
      <c r="P1118" s="17">
        <v>-1</v>
      </c>
      <c r="Q1118" s="17">
        <v>0.99591249610512023</v>
      </c>
      <c r="R1118" s="17">
        <v>-1</v>
      </c>
      <c r="S1118" s="17">
        <v>-0.65105956543406196</v>
      </c>
      <c r="T1118" s="17">
        <v>-6.8391599178207862E-2</v>
      </c>
      <c r="U1118" s="17">
        <v>-0.44033350995581294</v>
      </c>
      <c r="V1118" s="17">
        <v>-0.78297807170701439</v>
      </c>
      <c r="W1118" s="17">
        <v>-1.3464517525091115</v>
      </c>
      <c r="X1118" s="17">
        <v>-2.6226905542959407</v>
      </c>
      <c r="Y1118" s="17">
        <v>0</v>
      </c>
      <c r="Z1118" s="17">
        <v>11.392622425931222</v>
      </c>
      <c r="AA1118" s="17">
        <v>-0.6605596466682111</v>
      </c>
      <c r="AB1118" s="17">
        <v>-0.6678142772849166</v>
      </c>
      <c r="AC1118" s="17">
        <v>-2.2141908223055271</v>
      </c>
      <c r="AD1118" s="17">
        <v>-0.55041688744476625</v>
      </c>
      <c r="AE1118" s="17">
        <v>-5.5041688744476618E-2</v>
      </c>
      <c r="AF1118" s="17">
        <v>18.923160190684424</v>
      </c>
      <c r="AG1118" s="17">
        <v>-46.730288460860805</v>
      </c>
      <c r="AH1118" s="17">
        <v>-1</v>
      </c>
      <c r="AI1118" s="17">
        <v>-1</v>
      </c>
      <c r="AJ1118" s="17">
        <v>-1</v>
      </c>
      <c r="AK1118" s="17">
        <v>-1</v>
      </c>
      <c r="AL1118" s="17">
        <v>-1</v>
      </c>
      <c r="AM1118" s="17">
        <v>-1</v>
      </c>
      <c r="AN1118" s="17">
        <v>-1</v>
      </c>
      <c r="AO1118" s="17">
        <v>-1</v>
      </c>
      <c r="AP1118" s="17">
        <v>-1</v>
      </c>
      <c r="AQ1118" s="17">
        <v>-1</v>
      </c>
      <c r="AR1118" s="17">
        <v>-0.27520844372238312</v>
      </c>
      <c r="AS1118" s="17">
        <v>-3.3025013246685972</v>
      </c>
      <c r="AT1118" s="17">
        <v>-0.2932517220691766</v>
      </c>
      <c r="AU1118" s="17">
        <v>-1</v>
      </c>
      <c r="AV1118" s="17">
        <v>-1</v>
      </c>
      <c r="AW1118" s="17">
        <v>-1</v>
      </c>
      <c r="AX1118" s="17">
        <v>-1</v>
      </c>
      <c r="AY1118" s="17">
        <v>-5.5041688744476618E-2</v>
      </c>
      <c r="AZ1118" s="17">
        <v>0.84614801581030763</v>
      </c>
      <c r="BA1118" s="17">
        <v>-0.3333275029897948</v>
      </c>
      <c r="BB1118" s="17">
        <v>0.32047507506455392</v>
      </c>
      <c r="BC1118" s="17">
        <v>-0.14098789557737429</v>
      </c>
      <c r="BD1118" s="17">
        <v>11.541715472189212</v>
      </c>
      <c r="BE1118" s="17">
        <v>-4.4904334209071681</v>
      </c>
      <c r="BF1118" s="17">
        <v>-1</v>
      </c>
      <c r="BG1118" s="22">
        <v>123.6038603590537</v>
      </c>
    </row>
    <row r="1119" spans="1:59" x14ac:dyDescent="0.25">
      <c r="A1119">
        <v>3098</v>
      </c>
      <c r="B1119" t="s">
        <v>1086</v>
      </c>
      <c r="C1119" s="49">
        <v>0</v>
      </c>
      <c r="D1119" s="22">
        <v>1562.4078808593749</v>
      </c>
      <c r="E1119" s="17">
        <v>94.623328158965791</v>
      </c>
      <c r="F1119" s="17">
        <v>53.219022881525824</v>
      </c>
      <c r="G1119" s="17">
        <v>0.73337390662776447</v>
      </c>
      <c r="H1119" s="17">
        <v>6.3819570659860574</v>
      </c>
      <c r="I1119" s="17">
        <v>78.4186679801373</v>
      </c>
      <c r="J1119" s="17">
        <v>13.469307251543452</v>
      </c>
      <c r="K1119" s="17">
        <v>-1</v>
      </c>
      <c r="L1119" s="17">
        <v>-1</v>
      </c>
      <c r="M1119" s="17">
        <v>-1</v>
      </c>
      <c r="N1119" s="17">
        <v>0.16666666666666666</v>
      </c>
      <c r="O1119" s="17">
        <v>-1</v>
      </c>
      <c r="P1119" s="17">
        <v>-1</v>
      </c>
      <c r="Q1119" s="17">
        <v>4.5867760745706612</v>
      </c>
      <c r="R1119" s="17">
        <v>-1</v>
      </c>
      <c r="S1119" s="17">
        <v>1.1737445846809211</v>
      </c>
      <c r="T1119" s="17">
        <v>0.12340547961635769</v>
      </c>
      <c r="U1119" s="17">
        <v>0.66700744076244989</v>
      </c>
      <c r="V1119" s="17">
        <v>0.81405175918728123</v>
      </c>
      <c r="W1119" s="17">
        <v>2.8119784373574173</v>
      </c>
      <c r="X1119" s="17">
        <v>3.5635705338982295</v>
      </c>
      <c r="Y1119" s="17">
        <v>0</v>
      </c>
      <c r="Z1119" s="17">
        <v>47.358453053928663</v>
      </c>
      <c r="AA1119" s="17">
        <v>1.3405206555442115</v>
      </c>
      <c r="AB1119" s="17">
        <v>2.5248054296652418</v>
      </c>
      <c r="AC1119" s="17">
        <v>34.492501897702461</v>
      </c>
      <c r="AD1119" s="17">
        <v>0.83375930095306239</v>
      </c>
      <c r="AE1119" s="17">
        <v>8.3375930095306236E-2</v>
      </c>
      <c r="AF1119" s="17">
        <v>73.576129586432529</v>
      </c>
      <c r="AG1119" s="17">
        <v>48.584851739152548</v>
      </c>
      <c r="AH1119" s="17">
        <v>-1</v>
      </c>
      <c r="AI1119" s="17">
        <v>-1</v>
      </c>
      <c r="AJ1119" s="17">
        <v>-1</v>
      </c>
      <c r="AK1119" s="17">
        <v>-1</v>
      </c>
      <c r="AL1119" s="17">
        <v>-1</v>
      </c>
      <c r="AM1119" s="17">
        <v>-1</v>
      </c>
      <c r="AN1119" s="17">
        <v>-1</v>
      </c>
      <c r="AO1119" s="17">
        <v>-1</v>
      </c>
      <c r="AP1119" s="17">
        <v>-1</v>
      </c>
      <c r="AQ1119" s="17">
        <v>-1</v>
      </c>
      <c r="AR1119" s="17">
        <v>0.41687965047653119</v>
      </c>
      <c r="AS1119" s="17">
        <v>5.0025558057183748</v>
      </c>
      <c r="AT1119" s="17">
        <v>10.503322547433886</v>
      </c>
      <c r="AU1119" s="17">
        <v>-1</v>
      </c>
      <c r="AV1119" s="17">
        <v>-1</v>
      </c>
      <c r="AW1119" s="17">
        <v>-1</v>
      </c>
      <c r="AX1119" s="17">
        <v>-1</v>
      </c>
      <c r="AY1119" s="17">
        <v>8.3375930095306236E-2</v>
      </c>
      <c r="AZ1119" s="17">
        <v>-0.35673215184663659</v>
      </c>
      <c r="BA1119" s="17">
        <v>0.86955266466714987</v>
      </c>
      <c r="BB1119" s="17">
        <v>-0.15014482899070797</v>
      </c>
      <c r="BC1119" s="17">
        <v>0.32963200847788732</v>
      </c>
      <c r="BD1119" s="17">
        <v>-4.8085636485232897</v>
      </c>
      <c r="BE1119" s="17">
        <v>11.859845699805351</v>
      </c>
      <c r="BF1119" s="17">
        <v>-1</v>
      </c>
      <c r="BG1119" s="22">
        <v>1315.0937459094007</v>
      </c>
    </row>
    <row r="1120" spans="1:59" x14ac:dyDescent="0.25">
      <c r="A1120">
        <v>3100</v>
      </c>
      <c r="B1120" t="s">
        <v>1087</v>
      </c>
      <c r="C1120" s="49">
        <v>0</v>
      </c>
      <c r="D1120" s="22">
        <v>1480.0869531249998</v>
      </c>
      <c r="E1120" s="17">
        <v>87.521181753498539</v>
      </c>
      <c r="F1120" s="17">
        <v>41.310244641282772</v>
      </c>
      <c r="G1120" s="17">
        <v>0.64672598299671746</v>
      </c>
      <c r="H1120" s="17">
        <v>5.7255884917092441</v>
      </c>
      <c r="I1120" s="17">
        <v>72.076658361785576</v>
      </c>
      <c r="J1120" s="17">
        <v>11.760611467280738</v>
      </c>
      <c r="K1120" s="17">
        <v>-1</v>
      </c>
      <c r="L1120" s="17">
        <v>-1</v>
      </c>
      <c r="M1120" s="17">
        <v>-1</v>
      </c>
      <c r="N1120" s="17">
        <v>0.16666666666666666</v>
      </c>
      <c r="O1120" s="17">
        <v>-1</v>
      </c>
      <c r="P1120" s="17">
        <v>-1</v>
      </c>
      <c r="Q1120" s="17">
        <v>4.1771965774889903</v>
      </c>
      <c r="R1120" s="17">
        <v>-1</v>
      </c>
      <c r="S1120" s="17">
        <v>0.9656045788731753</v>
      </c>
      <c r="T1120" s="17">
        <v>0.10152880584197257</v>
      </c>
      <c r="U1120" s="17">
        <v>0.54070240583630125</v>
      </c>
      <c r="V1120" s="17">
        <v>0.63189204727708159</v>
      </c>
      <c r="W1120" s="17">
        <v>2.337661407874891</v>
      </c>
      <c r="X1120" s="17">
        <v>2.8579559512352994</v>
      </c>
      <c r="Y1120" s="17">
        <v>0</v>
      </c>
      <c r="Z1120" s="17">
        <v>43.256134350126892</v>
      </c>
      <c r="AA1120" s="17">
        <v>1.1122743170546729</v>
      </c>
      <c r="AB1120" s="17">
        <v>2.1606502493382691</v>
      </c>
      <c r="AC1120" s="17">
        <v>30.305679308854124</v>
      </c>
      <c r="AD1120" s="17">
        <v>0.6758780072953765</v>
      </c>
      <c r="AE1120" s="17">
        <v>6.7587800729537656E-2</v>
      </c>
      <c r="AF1120" s="17">
        <v>67.3423267058742</v>
      </c>
      <c r="AG1120" s="17">
        <v>37.713058273784327</v>
      </c>
      <c r="AH1120" s="17">
        <v>-1</v>
      </c>
      <c r="AI1120" s="17">
        <v>-1</v>
      </c>
      <c r="AJ1120" s="17">
        <v>-1</v>
      </c>
      <c r="AK1120" s="17">
        <v>-1</v>
      </c>
      <c r="AL1120" s="17">
        <v>-1</v>
      </c>
      <c r="AM1120" s="17">
        <v>-1</v>
      </c>
      <c r="AN1120" s="17">
        <v>-1</v>
      </c>
      <c r="AO1120" s="17">
        <v>-1</v>
      </c>
      <c r="AP1120" s="17">
        <v>-1</v>
      </c>
      <c r="AQ1120" s="17">
        <v>-1</v>
      </c>
      <c r="AR1120" s="17">
        <v>0.33793900364768825</v>
      </c>
      <c r="AS1120" s="17">
        <v>4.0552680437722586</v>
      </c>
      <c r="AT1120" s="17">
        <v>9.2718484569039354</v>
      </c>
      <c r="AU1120" s="17">
        <v>-1</v>
      </c>
      <c r="AV1120" s="17">
        <v>-1</v>
      </c>
      <c r="AW1120" s="17">
        <v>-1</v>
      </c>
      <c r="AX1120" s="17">
        <v>-1</v>
      </c>
      <c r="AY1120" s="17">
        <v>6.7587800729537656E-2</v>
      </c>
      <c r="AZ1120" s="17">
        <v>-0.21952976491302373</v>
      </c>
      <c r="BA1120" s="17">
        <v>0.73235027773353667</v>
      </c>
      <c r="BB1120" s="17">
        <v>-9.6465189147094746E-2</v>
      </c>
      <c r="BC1120" s="17">
        <v>0.27595236863427414</v>
      </c>
      <c r="BD1120" s="17">
        <v>-2.9436253257290721</v>
      </c>
      <c r="BE1120" s="17">
        <v>9.9949073770111312</v>
      </c>
      <c r="BF1120" s="17">
        <v>-1</v>
      </c>
      <c r="BG1120" s="22">
        <v>43.585542987096915</v>
      </c>
    </row>
    <row r="1121" spans="1:59" x14ac:dyDescent="0.25">
      <c r="A1121">
        <v>3102</v>
      </c>
      <c r="B1121" t="s">
        <v>1088</v>
      </c>
      <c r="C1121" s="49">
        <v>0</v>
      </c>
      <c r="D1121" s="22">
        <v>1526.844189453125</v>
      </c>
      <c r="E1121" s="17">
        <v>82.61129568555441</v>
      </c>
      <c r="F1121" s="17">
        <v>33.077417404294998</v>
      </c>
      <c r="G1121" s="17">
        <v>0.58682417180272872</v>
      </c>
      <c r="H1121" s="17">
        <v>5.2718249765278005</v>
      </c>
      <c r="I1121" s="17">
        <v>67.692273291387394</v>
      </c>
      <c r="J1121" s="17">
        <v>10.579348628338398</v>
      </c>
      <c r="K1121" s="17">
        <v>-1</v>
      </c>
      <c r="L1121" s="17">
        <v>-1</v>
      </c>
      <c r="M1121" s="17">
        <v>-1</v>
      </c>
      <c r="N1121" s="17">
        <v>0.16666666666666666</v>
      </c>
      <c r="O1121" s="17">
        <v>-1</v>
      </c>
      <c r="P1121" s="17">
        <v>-1</v>
      </c>
      <c r="Q1121" s="17">
        <v>3.8940443370777258</v>
      </c>
      <c r="R1121" s="17">
        <v>-1</v>
      </c>
      <c r="S1121" s="17">
        <v>0.82171234456066278</v>
      </c>
      <c r="T1121" s="17">
        <v>8.6404930657545759E-2</v>
      </c>
      <c r="U1121" s="17">
        <v>0.45338467174711</v>
      </c>
      <c r="V1121" s="17">
        <v>0.50596062027071798</v>
      </c>
      <c r="W1121" s="17">
        <v>2.009754541149058</v>
      </c>
      <c r="X1121" s="17">
        <v>2.3701474760273027</v>
      </c>
      <c r="Y1121" s="17">
        <v>0</v>
      </c>
      <c r="Z1121" s="17">
        <v>40.420101931172866</v>
      </c>
      <c r="AA1121" s="17">
        <v>0.95448208729349004</v>
      </c>
      <c r="AB1121" s="17">
        <v>1.9089009408361646</v>
      </c>
      <c r="AC1121" s="17">
        <v>27.411227304581786</v>
      </c>
      <c r="AD1121" s="17">
        <v>0.56673083968388749</v>
      </c>
      <c r="AE1121" s="17">
        <v>5.667308396838875E-2</v>
      </c>
      <c r="AF1121" s="17">
        <v>63.032747577795149</v>
      </c>
      <c r="AG1121" s="17">
        <v>30.197123763044583</v>
      </c>
      <c r="AH1121" s="17">
        <v>-1</v>
      </c>
      <c r="AI1121" s="17">
        <v>-1</v>
      </c>
      <c r="AJ1121" s="17">
        <v>-1</v>
      </c>
      <c r="AK1121" s="17">
        <v>-1</v>
      </c>
      <c r="AL1121" s="17">
        <v>-1</v>
      </c>
      <c r="AM1121" s="17">
        <v>-1</v>
      </c>
      <c r="AN1121" s="17">
        <v>-1</v>
      </c>
      <c r="AO1121" s="17">
        <v>-1</v>
      </c>
      <c r="AP1121" s="17">
        <v>-1</v>
      </c>
      <c r="AQ1121" s="17">
        <v>-1</v>
      </c>
      <c r="AR1121" s="17">
        <v>0.28336541984194374</v>
      </c>
      <c r="AS1121" s="17">
        <v>3.4003850381033249</v>
      </c>
      <c r="AT1121" s="17">
        <v>8.4205005495343226</v>
      </c>
      <c r="AU1121" s="17">
        <v>-1</v>
      </c>
      <c r="AV1121" s="17">
        <v>-1</v>
      </c>
      <c r="AW1121" s="17">
        <v>-1</v>
      </c>
      <c r="AX1121" s="17">
        <v>-1</v>
      </c>
      <c r="AY1121" s="17">
        <v>5.667308396838875E-2</v>
      </c>
      <c r="AZ1121" s="17">
        <v>-0.12467842707303634</v>
      </c>
      <c r="BA1121" s="17">
        <v>0.63749893989354933</v>
      </c>
      <c r="BB1121" s="17">
        <v>-5.9355152159188448E-2</v>
      </c>
      <c r="BC1121" s="17">
        <v>0.23884233164636787</v>
      </c>
      <c r="BD1121" s="17">
        <v>-1.6543482303408901</v>
      </c>
      <c r="BE1121" s="17">
        <v>8.7056302816229483</v>
      </c>
      <c r="BF1121" s="17">
        <v>-1</v>
      </c>
      <c r="BG1121" s="22">
        <v>367.4135502652228</v>
      </c>
    </row>
    <row r="1122" spans="1:59" x14ac:dyDescent="0.25">
      <c r="A1122">
        <v>3103</v>
      </c>
      <c r="B1122" t="s">
        <v>1089</v>
      </c>
      <c r="C1122" s="49">
        <v>0</v>
      </c>
      <c r="D1122" s="22">
        <v>1569.68509765625</v>
      </c>
      <c r="E1122" s="17">
        <v>113.54908984372176</v>
      </c>
      <c r="F1122" s="17">
        <v>84.953471323471078</v>
      </c>
      <c r="G1122" s="17">
        <v>0.96427282922076385</v>
      </c>
      <c r="H1122" s="17">
        <v>8.1310445255973214</v>
      </c>
      <c r="I1122" s="17">
        <v>95.318821227746668</v>
      </c>
      <c r="J1122" s="17">
        <v>18.02263062147696</v>
      </c>
      <c r="K1122" s="17">
        <v>-1</v>
      </c>
      <c r="L1122" s="17">
        <v>-1</v>
      </c>
      <c r="M1122" s="17">
        <v>-1</v>
      </c>
      <c r="N1122" s="17">
        <v>0.16666666666666666</v>
      </c>
      <c r="O1122" s="17">
        <v>-1</v>
      </c>
      <c r="P1122" s="17">
        <v>-1</v>
      </c>
      <c r="Q1122" s="17">
        <v>5.6782213236805212</v>
      </c>
      <c r="R1122" s="17">
        <v>-1</v>
      </c>
      <c r="S1122" s="17">
        <v>1.7283949568485106</v>
      </c>
      <c r="T1122" s="17">
        <v>0.18170232266516329</v>
      </c>
      <c r="U1122" s="17">
        <v>1.0035844210337828</v>
      </c>
      <c r="V1122" s="17">
        <v>1.2994699833909298</v>
      </c>
      <c r="W1122" s="17">
        <v>4.0759359159159114</v>
      </c>
      <c r="X1122" s="17">
        <v>5.4438884927742928</v>
      </c>
      <c r="Y1122" s="17">
        <v>0</v>
      </c>
      <c r="Z1122" s="17">
        <v>58.290289953728731</v>
      </c>
      <c r="AA1122" s="17">
        <v>1.9487502753033601</v>
      </c>
      <c r="AB1122" s="17">
        <v>3.4952042028913475</v>
      </c>
      <c r="AC1122" s="17">
        <v>45.649524297564341</v>
      </c>
      <c r="AD1122" s="17">
        <v>1.2544805262922283</v>
      </c>
      <c r="AE1122" s="17">
        <v>0.12544805262922284</v>
      </c>
      <c r="AF1122" s="17">
        <v>90.187934098991022</v>
      </c>
      <c r="AG1122" s="17">
        <v>77.555948709647822</v>
      </c>
      <c r="AH1122" s="17">
        <v>-1</v>
      </c>
      <c r="AI1122" s="17">
        <v>-1</v>
      </c>
      <c r="AJ1122" s="17">
        <v>-1</v>
      </c>
      <c r="AK1122" s="17">
        <v>-1</v>
      </c>
      <c r="AL1122" s="17">
        <v>-1</v>
      </c>
      <c r="AM1122" s="17">
        <v>-1</v>
      </c>
      <c r="AN1122" s="17">
        <v>-1</v>
      </c>
      <c r="AO1122" s="17">
        <v>-1</v>
      </c>
      <c r="AP1122" s="17">
        <v>-1</v>
      </c>
      <c r="AQ1122" s="17">
        <v>-1</v>
      </c>
      <c r="AR1122" s="17">
        <v>0.62724026314611414</v>
      </c>
      <c r="AS1122" s="17">
        <v>7.5268831577533692</v>
      </c>
      <c r="AT1122" s="17">
        <v>13.784948105079382</v>
      </c>
      <c r="AU1122" s="17">
        <v>-1</v>
      </c>
      <c r="AV1122" s="17">
        <v>-1</v>
      </c>
      <c r="AW1122" s="17">
        <v>-1</v>
      </c>
      <c r="AX1122" s="17">
        <v>-1</v>
      </c>
      <c r="AY1122" s="17">
        <v>0.12544805262922284</v>
      </c>
      <c r="AZ1122" s="17">
        <v>-0.72234833735448789</v>
      </c>
      <c r="BA1122" s="17">
        <v>1.2351688501750011</v>
      </c>
      <c r="BB1122" s="17">
        <v>-0.29319004560602446</v>
      </c>
      <c r="BC1122" s="17">
        <v>0.47267722509320376</v>
      </c>
      <c r="BD1122" s="17">
        <v>-9.7782412979169138</v>
      </c>
      <c r="BE1122" s="17">
        <v>16.829523349198979</v>
      </c>
      <c r="BF1122" s="17">
        <v>-1</v>
      </c>
      <c r="BG1122" s="22">
        <v>2542.6309688969141</v>
      </c>
    </row>
    <row r="1123" spans="1:59" x14ac:dyDescent="0.25">
      <c r="A1123">
        <v>3104</v>
      </c>
      <c r="B1123" t="s">
        <v>1090</v>
      </c>
      <c r="C1123" s="49">
        <v>0</v>
      </c>
      <c r="D1123" s="22">
        <v>1475.37626953125</v>
      </c>
      <c r="E1123" s="17">
        <v>2.5962433348266742</v>
      </c>
      <c r="F1123" s="17">
        <v>-101.09068614151808</v>
      </c>
      <c r="G1123" s="17">
        <v>-0.38937904193036715</v>
      </c>
      <c r="H1123" s="17">
        <v>-2.1230332583998974</v>
      </c>
      <c r="I1123" s="17">
        <v>-3.7588349581679807</v>
      </c>
      <c r="J1123" s="17">
        <v>-8.6713644411641297</v>
      </c>
      <c r="K1123" s="17">
        <v>-1</v>
      </c>
      <c r="L1123" s="17">
        <v>-1</v>
      </c>
      <c r="M1123" s="17">
        <v>-1</v>
      </c>
      <c r="N1123" s="17">
        <v>0.16666666666666666</v>
      </c>
      <c r="O1123" s="17">
        <v>-1</v>
      </c>
      <c r="P1123" s="17">
        <v>-1</v>
      </c>
      <c r="Q1123" s="17">
        <v>-0.72040924213126445</v>
      </c>
      <c r="R1123" s="17">
        <v>-1</v>
      </c>
      <c r="S1123" s="17">
        <v>-1.5232595146743149</v>
      </c>
      <c r="T1123" s="17">
        <v>-0.16006467126022167</v>
      </c>
      <c r="U1123" s="17">
        <v>-0.96960823839571952</v>
      </c>
      <c r="V1123" s="17">
        <v>-1.5463089405859589</v>
      </c>
      <c r="W1123" s="17">
        <v>-3.3340527782368206</v>
      </c>
      <c r="X1123" s="17">
        <v>-5.5795320360351823</v>
      </c>
      <c r="Y1123" s="17">
        <v>0</v>
      </c>
      <c r="Z1123" s="17">
        <v>-5.7979323227229109</v>
      </c>
      <c r="AA1123" s="17">
        <v>-1.6170141450347171</v>
      </c>
      <c r="AB1123" s="17">
        <v>-2.1937877611625689</v>
      </c>
      <c r="AC1123" s="17">
        <v>-19.758854738787292</v>
      </c>
      <c r="AD1123" s="17">
        <v>-1.2120102979946492</v>
      </c>
      <c r="AE1123" s="17">
        <v>-0.12120102979946494</v>
      </c>
      <c r="AF1123" s="17">
        <v>-7.199268964135797</v>
      </c>
      <c r="AG1123" s="17">
        <v>-92.287977727975218</v>
      </c>
      <c r="AH1123" s="17">
        <v>-1</v>
      </c>
      <c r="AI1123" s="17">
        <v>-1</v>
      </c>
      <c r="AJ1123" s="17">
        <v>-1</v>
      </c>
      <c r="AK1123" s="17">
        <v>-1</v>
      </c>
      <c r="AL1123" s="17">
        <v>-1</v>
      </c>
      <c r="AM1123" s="17">
        <v>-1</v>
      </c>
      <c r="AN1123" s="17">
        <v>-1</v>
      </c>
      <c r="AO1123" s="17">
        <v>-1</v>
      </c>
      <c r="AP1123" s="17">
        <v>-1</v>
      </c>
      <c r="AQ1123" s="17">
        <v>-1</v>
      </c>
      <c r="AR1123" s="17">
        <v>-0.60600514899732461</v>
      </c>
      <c r="AS1123" s="17">
        <v>-7.2720617879678953</v>
      </c>
      <c r="AT1123" s="17">
        <v>-5.4536803243582632</v>
      </c>
      <c r="AU1123" s="17">
        <v>-1</v>
      </c>
      <c r="AV1123" s="17">
        <v>-1</v>
      </c>
      <c r="AW1123" s="17">
        <v>-1</v>
      </c>
      <c r="AX1123" s="17">
        <v>-1</v>
      </c>
      <c r="AY1123" s="17">
        <v>-0.12120102979946494</v>
      </c>
      <c r="AZ1123" s="17">
        <v>1.4210875352685381</v>
      </c>
      <c r="BA1123" s="17">
        <v>-0.9082670224480256</v>
      </c>
      <c r="BB1123" s="17">
        <v>0.54541683465151425</v>
      </c>
      <c r="BC1123" s="17">
        <v>-0.36592965516433451</v>
      </c>
      <c r="BD1123" s="17">
        <v>19.356643237588486</v>
      </c>
      <c r="BE1123" s="17">
        <v>-12.305361186306452</v>
      </c>
      <c r="BF1123" s="17">
        <v>-1</v>
      </c>
      <c r="BG1123" s="22">
        <v>319.05923115365255</v>
      </c>
    </row>
    <row r="1124" spans="1:59" x14ac:dyDescent="0.25">
      <c r="A1124">
        <v>3110</v>
      </c>
      <c r="B1124" t="s">
        <v>1091</v>
      </c>
      <c r="C1124" s="49">
        <v>0</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25">
      <c r="A1125">
        <v>3117</v>
      </c>
      <c r="B1125" t="s">
        <v>1092</v>
      </c>
      <c r="C1125" s="49">
        <v>0</v>
      </c>
      <c r="D1125" s="22">
        <v>1579.3971582031249</v>
      </c>
      <c r="E1125" s="17">
        <v>140.66738275913451</v>
      </c>
      <c r="F1125" s="17">
        <v>130.42503979677093</v>
      </c>
      <c r="G1125" s="17">
        <v>1.2951226370662074</v>
      </c>
      <c r="H1125" s="17">
        <v>10.637272113923053</v>
      </c>
      <c r="I1125" s="17">
        <v>119.53466594342768</v>
      </c>
      <c r="J1125" s="17">
        <v>24.546983983905104</v>
      </c>
      <c r="K1125" s="17">
        <v>-1</v>
      </c>
      <c r="L1125" s="17">
        <v>-1</v>
      </c>
      <c r="M1125" s="17">
        <v>-1</v>
      </c>
      <c r="N1125" s="17">
        <v>0.16666666666666666</v>
      </c>
      <c r="O1125" s="17">
        <v>-1</v>
      </c>
      <c r="P1125" s="17">
        <v>-1</v>
      </c>
      <c r="Q1125" s="17">
        <v>7.242128365283877</v>
      </c>
      <c r="R1125" s="17">
        <v>-1</v>
      </c>
      <c r="S1125" s="17">
        <v>2.5231408438897982</v>
      </c>
      <c r="T1125" s="17">
        <v>0.26523454145637437</v>
      </c>
      <c r="U1125" s="17">
        <v>1.4858579110849071</v>
      </c>
      <c r="V1125" s="17">
        <v>1.9950147022614502</v>
      </c>
      <c r="W1125" s="17">
        <v>5.8870318024177593</v>
      </c>
      <c r="X1125" s="17">
        <v>8.1381532749406862</v>
      </c>
      <c r="Y1125" s="17">
        <v>0</v>
      </c>
      <c r="Z1125" s="17">
        <v>73.954270093089676</v>
      </c>
      <c r="AA1125" s="17">
        <v>2.8202686460405433</v>
      </c>
      <c r="AB1125" s="17">
        <v>4.8856665058325817</v>
      </c>
      <c r="AC1125" s="17">
        <v>61.636167611739467</v>
      </c>
      <c r="AD1125" s="17">
        <v>1.8573223888561339</v>
      </c>
      <c r="AE1125" s="17">
        <v>0.18573223888561338</v>
      </c>
      <c r="AF1125" s="17">
        <v>113.99061047887938</v>
      </c>
      <c r="AG1125" s="17">
        <v>119.06797379023035</v>
      </c>
      <c r="AH1125" s="17">
        <v>-1</v>
      </c>
      <c r="AI1125" s="17">
        <v>-1</v>
      </c>
      <c r="AJ1125" s="17">
        <v>-1</v>
      </c>
      <c r="AK1125" s="17">
        <v>-1</v>
      </c>
      <c r="AL1125" s="17">
        <v>-1</v>
      </c>
      <c r="AM1125" s="17">
        <v>-1</v>
      </c>
      <c r="AN1125" s="17">
        <v>-1</v>
      </c>
      <c r="AO1125" s="17">
        <v>-1</v>
      </c>
      <c r="AP1125" s="17">
        <v>-1</v>
      </c>
      <c r="AQ1125" s="17">
        <v>-1</v>
      </c>
      <c r="AR1125" s="17">
        <v>0.92866119442806694</v>
      </c>
      <c r="AS1125" s="17">
        <v>11.143934333136801</v>
      </c>
      <c r="AT1125" s="17">
        <v>18.487114633077844</v>
      </c>
      <c r="AU1125" s="17">
        <v>-1</v>
      </c>
      <c r="AV1125" s="17">
        <v>-1</v>
      </c>
      <c r="AW1125" s="17">
        <v>-1</v>
      </c>
      <c r="AX1125" s="17">
        <v>-1</v>
      </c>
      <c r="AY1125" s="17">
        <v>0.18573223888561338</v>
      </c>
      <c r="AZ1125" s="17">
        <v>-1.2462314432695274</v>
      </c>
      <c r="BA1125" s="17">
        <v>1.7590519560900404</v>
      </c>
      <c r="BB1125" s="17">
        <v>-0.49815627887775227</v>
      </c>
      <c r="BC1125" s="17">
        <v>0.67764345836493156</v>
      </c>
      <c r="BD1125" s="17">
        <v>-16.899179225608776</v>
      </c>
      <c r="BE1125" s="17">
        <v>23.950461276890849</v>
      </c>
      <c r="BF1125" s="17">
        <v>-1</v>
      </c>
      <c r="BG1125" s="22">
        <v>597.82929485050454</v>
      </c>
    </row>
    <row r="1126" spans="1:59" x14ac:dyDescent="0.25">
      <c r="A1126">
        <v>3120</v>
      </c>
      <c r="B1126" t="s">
        <v>1093</v>
      </c>
      <c r="C1126" s="49">
        <v>0</v>
      </c>
      <c r="D1126" s="22">
        <v>1445.565390625</v>
      </c>
      <c r="E1126" s="17">
        <v>-55.773534657204607</v>
      </c>
      <c r="F1126" s="17">
        <v>-198.96430101155505</v>
      </c>
      <c r="G1126" s="17">
        <v>-1.10150461314097</v>
      </c>
      <c r="H1126" s="17">
        <v>-7.5174711894443611</v>
      </c>
      <c r="I1126" s="17">
        <v>-55.881344452135842</v>
      </c>
      <c r="J1126" s="17">
        <v>-22.714470269925588</v>
      </c>
      <c r="K1126" s="17">
        <v>-1</v>
      </c>
      <c r="L1126" s="17">
        <v>-1</v>
      </c>
      <c r="M1126" s="17">
        <v>-1</v>
      </c>
      <c r="N1126" s="17">
        <v>0.16666666666666666</v>
      </c>
      <c r="O1126" s="17">
        <v>-1</v>
      </c>
      <c r="P1126" s="17">
        <v>-1</v>
      </c>
      <c r="Q1126" s="17">
        <v>-4.086583768798473</v>
      </c>
      <c r="R1126" s="17">
        <v>-1</v>
      </c>
      <c r="S1126" s="17">
        <v>-3.2338812389611897</v>
      </c>
      <c r="T1126" s="17">
        <v>-0.3398605412006051</v>
      </c>
      <c r="U1126" s="17">
        <v>-2.0076601774883525</v>
      </c>
      <c r="V1126" s="17">
        <v>-3.0434087377832832</v>
      </c>
      <c r="W1126" s="17">
        <v>-7.2322798955238179</v>
      </c>
      <c r="X1126" s="17">
        <v>-11.37870374928929</v>
      </c>
      <c r="Y1126" s="17">
        <v>0</v>
      </c>
      <c r="Z1126" s="17">
        <v>-39.513293612534753</v>
      </c>
      <c r="AA1126" s="17">
        <v>-3.492881994629109</v>
      </c>
      <c r="AB1126" s="17">
        <v>-5.1866375021888649</v>
      </c>
      <c r="AC1126" s="17">
        <v>-54.168720580889854</v>
      </c>
      <c r="AD1126" s="17">
        <v>-2.509575221860441</v>
      </c>
      <c r="AE1126" s="17">
        <v>-0.25095752218604406</v>
      </c>
      <c r="AF1126" s="17">
        <v>-58.432469381430714</v>
      </c>
      <c r="AG1126" s="17">
        <v>-181.63901820501397</v>
      </c>
      <c r="AH1126" s="17">
        <v>-1</v>
      </c>
      <c r="AI1126" s="17">
        <v>-1</v>
      </c>
      <c r="AJ1126" s="17">
        <v>-1</v>
      </c>
      <c r="AK1126" s="17">
        <v>-1</v>
      </c>
      <c r="AL1126" s="17">
        <v>-1</v>
      </c>
      <c r="AM1126" s="17">
        <v>-1</v>
      </c>
      <c r="AN1126" s="17">
        <v>-1</v>
      </c>
      <c r="AO1126" s="17">
        <v>-1</v>
      </c>
      <c r="AP1126" s="17">
        <v>-1</v>
      </c>
      <c r="AQ1126" s="17">
        <v>-1</v>
      </c>
      <c r="AR1126" s="17">
        <v>-1.2547876109302205</v>
      </c>
      <c r="AS1126" s="17">
        <v>-15.057451331162646</v>
      </c>
      <c r="AT1126" s="17">
        <v>-15.574686730511438</v>
      </c>
      <c r="AU1126" s="17">
        <v>-1</v>
      </c>
      <c r="AV1126" s="17">
        <v>-1</v>
      </c>
      <c r="AW1126" s="17">
        <v>-1</v>
      </c>
      <c r="AX1126" s="17">
        <v>-1</v>
      </c>
      <c r="AY1126" s="17">
        <v>-0.25095752218604406</v>
      </c>
      <c r="AZ1126" s="17">
        <v>2.5487005705513388</v>
      </c>
      <c r="BA1126" s="17">
        <v>-2.0358800577308265</v>
      </c>
      <c r="BB1126" s="17">
        <v>0.98658890876588345</v>
      </c>
      <c r="BC1126" s="17">
        <v>-0.80710172927870361</v>
      </c>
      <c r="BD1126" s="17">
        <v>34.683845699443118</v>
      </c>
      <c r="BE1126" s="17">
        <v>-27.632563648161099</v>
      </c>
      <c r="BF1126" s="17">
        <v>-1</v>
      </c>
      <c r="BG1126" s="22">
        <v>-10.167748986263177</v>
      </c>
    </row>
    <row r="1127" spans="1:59" x14ac:dyDescent="0.25">
      <c r="A1127">
        <v>3122</v>
      </c>
      <c r="B1127" t="s">
        <v>1094</v>
      </c>
      <c r="C1127" s="49">
        <v>0</v>
      </c>
      <c r="D1127" s="22">
        <v>1500.2779589843749</v>
      </c>
      <c r="E1127" s="17">
        <v>3.5591603415643576</v>
      </c>
      <c r="F1127" s="17">
        <v>-99.476080578308313</v>
      </c>
      <c r="G1127" s="17">
        <v>-0.37763121887808332</v>
      </c>
      <c r="H1127" s="17">
        <v>-2.0340420680221882</v>
      </c>
      <c r="I1127" s="17">
        <v>-2.8989781529486862</v>
      </c>
      <c r="J1127" s="17">
        <v>-8.4396975427260799</v>
      </c>
      <c r="K1127" s="17">
        <v>-1</v>
      </c>
      <c r="L1127" s="17">
        <v>-1</v>
      </c>
      <c r="M1127" s="17">
        <v>-1</v>
      </c>
      <c r="N1127" s="17">
        <v>0.16666666666666666</v>
      </c>
      <c r="O1127" s="17">
        <v>-1</v>
      </c>
      <c r="P1127" s="17">
        <v>-1</v>
      </c>
      <c r="Q1127" s="17">
        <v>-0.66487799272652071</v>
      </c>
      <c r="R1127" s="17">
        <v>-1</v>
      </c>
      <c r="S1127" s="17">
        <v>-1.4950396583192735</v>
      </c>
      <c r="T1127" s="17">
        <v>-0.15709860719654775</v>
      </c>
      <c r="U1127" s="17">
        <v>-0.95248365953976111</v>
      </c>
      <c r="V1127" s="17">
        <v>-1.5216115217316053</v>
      </c>
      <c r="W1127" s="17">
        <v>-3.2697443412940914</v>
      </c>
      <c r="X1127" s="17">
        <v>-5.483864016389008</v>
      </c>
      <c r="Y1127" s="17">
        <v>0</v>
      </c>
      <c r="Z1127" s="17">
        <v>-5.241735333611576</v>
      </c>
      <c r="AA1127" s="17">
        <v>-1.5860682494547564</v>
      </c>
      <c r="AB1127" s="17">
        <v>-2.1444151917716403</v>
      </c>
      <c r="AC1127" s="17">
        <v>-19.191200617789164</v>
      </c>
      <c r="AD1127" s="17">
        <v>-1.1906045744247014</v>
      </c>
      <c r="AE1127" s="17">
        <v>-0.11906045744247014</v>
      </c>
      <c r="AF1127" s="17">
        <v>-6.3540829502683422</v>
      </c>
      <c r="AG1127" s="17">
        <v>-90.81396772819771</v>
      </c>
      <c r="AH1127" s="17">
        <v>-1</v>
      </c>
      <c r="AI1127" s="17">
        <v>-1</v>
      </c>
      <c r="AJ1127" s="17">
        <v>-1</v>
      </c>
      <c r="AK1127" s="17">
        <v>-1</v>
      </c>
      <c r="AL1127" s="17">
        <v>-1</v>
      </c>
      <c r="AM1127" s="17">
        <v>-1</v>
      </c>
      <c r="AN1127" s="17">
        <v>-1</v>
      </c>
      <c r="AO1127" s="17">
        <v>-1</v>
      </c>
      <c r="AP1127" s="17">
        <v>-1</v>
      </c>
      <c r="AQ1127" s="17">
        <v>-1</v>
      </c>
      <c r="AR1127" s="17">
        <v>-0.59530228721235068</v>
      </c>
      <c r="AS1127" s="17">
        <v>-7.1436274465482086</v>
      </c>
      <c r="AT1127" s="17">
        <v>-5.2867156805126712</v>
      </c>
      <c r="AU1127" s="17">
        <v>-1</v>
      </c>
      <c r="AV1127" s="17">
        <v>-1</v>
      </c>
      <c r="AW1127" s="17">
        <v>-1</v>
      </c>
      <c r="AX1127" s="17">
        <v>-1</v>
      </c>
      <c r="AY1127" s="17">
        <v>-0.11906045744247014</v>
      </c>
      <c r="AZ1127" s="17">
        <v>1.4024854811568856</v>
      </c>
      <c r="BA1127" s="17">
        <v>-0.8896649683363731</v>
      </c>
      <c r="BB1127" s="17">
        <v>0.53813888863773196</v>
      </c>
      <c r="BC1127" s="17">
        <v>-0.35865170915055228</v>
      </c>
      <c r="BD1127" s="17">
        <v>19.103792799845749</v>
      </c>
      <c r="BE1127" s="17">
        <v>-12.052510748563716</v>
      </c>
      <c r="BF1127" s="17">
        <v>-1</v>
      </c>
      <c r="BG1127" s="22">
        <v>86.936787876690914</v>
      </c>
    </row>
    <row r="1128" spans="1:59" x14ac:dyDescent="0.25">
      <c r="A1128">
        <v>3128</v>
      </c>
      <c r="B1128" t="s">
        <v>1095</v>
      </c>
      <c r="C1128" s="49">
        <v>0</v>
      </c>
      <c r="D1128" s="22">
        <v>1567.7925781249999</v>
      </c>
      <c r="E1128" s="17">
        <v>98.080916617488441</v>
      </c>
      <c r="F1128" s="17">
        <v>59.016658110063631</v>
      </c>
      <c r="G1128" s="17">
        <v>0.77555733169360563</v>
      </c>
      <c r="H1128" s="17">
        <v>6.7015016483406882</v>
      </c>
      <c r="I1128" s="17">
        <v>81.506193639052512</v>
      </c>
      <c r="J1128" s="17">
        <v>14.301163775684536</v>
      </c>
      <c r="K1128" s="17">
        <v>-1</v>
      </c>
      <c r="L1128" s="17">
        <v>-1</v>
      </c>
      <c r="M1128" s="17">
        <v>-1</v>
      </c>
      <c r="N1128" s="17">
        <v>0.16666666666666666</v>
      </c>
      <c r="O1128" s="17">
        <v>-1</v>
      </c>
      <c r="P1128" s="17">
        <v>-1</v>
      </c>
      <c r="Q1128" s="17">
        <v>4.7861745748419224</v>
      </c>
      <c r="R1128" s="17">
        <v>-1</v>
      </c>
      <c r="S1128" s="17">
        <v>1.2750748643951921</v>
      </c>
      <c r="T1128" s="17">
        <v>0.13405585633837949</v>
      </c>
      <c r="U1128" s="17">
        <v>0.72849741943675206</v>
      </c>
      <c r="V1128" s="17">
        <v>0.90273386760223473</v>
      </c>
      <c r="W1128" s="17">
        <v>3.0428935710636251</v>
      </c>
      <c r="X1128" s="17">
        <v>3.9070899008465823</v>
      </c>
      <c r="Y1128" s="17">
        <v>0</v>
      </c>
      <c r="Z1128" s="17">
        <v>49.355614051979572</v>
      </c>
      <c r="AA1128" s="17">
        <v>1.4516394442323708</v>
      </c>
      <c r="AB1128" s="17">
        <v>2.7020896866668322</v>
      </c>
      <c r="AC1128" s="17">
        <v>36.530802523262658</v>
      </c>
      <c r="AD1128" s="17">
        <v>0.91062177429594016</v>
      </c>
      <c r="AE1128" s="17">
        <v>9.1062177429594007E-2</v>
      </c>
      <c r="AF1128" s="17">
        <v>76.610976189416021</v>
      </c>
      <c r="AG1128" s="17">
        <v>53.877644292733564</v>
      </c>
      <c r="AH1128" s="17">
        <v>-1</v>
      </c>
      <c r="AI1128" s="17">
        <v>-1</v>
      </c>
      <c r="AJ1128" s="17">
        <v>-1</v>
      </c>
      <c r="AK1128" s="17">
        <v>-1</v>
      </c>
      <c r="AL1128" s="17">
        <v>-1</v>
      </c>
      <c r="AM1128" s="17">
        <v>-1</v>
      </c>
      <c r="AN1128" s="17">
        <v>-1</v>
      </c>
      <c r="AO1128" s="17">
        <v>-1</v>
      </c>
      <c r="AP1128" s="17">
        <v>-1</v>
      </c>
      <c r="AQ1128" s="17">
        <v>-1</v>
      </c>
      <c r="AR1128" s="17">
        <v>0.45531088714797008</v>
      </c>
      <c r="AS1128" s="17">
        <v>5.46373064577564</v>
      </c>
      <c r="AT1128" s="17">
        <v>11.102849839508334</v>
      </c>
      <c r="AU1128" s="17">
        <v>-1</v>
      </c>
      <c r="AV1128" s="17">
        <v>-1</v>
      </c>
      <c r="AW1128" s="17">
        <v>-1</v>
      </c>
      <c r="AX1128" s="17">
        <v>-1</v>
      </c>
      <c r="AY1128" s="17">
        <v>9.1062177429594007E-2</v>
      </c>
      <c r="AZ1128" s="17">
        <v>-0.42352736592138934</v>
      </c>
      <c r="BA1128" s="17">
        <v>0.9363478787419024</v>
      </c>
      <c r="BB1128" s="17">
        <v>-0.1762780699272864</v>
      </c>
      <c r="BC1128" s="17">
        <v>0.35576524941446575</v>
      </c>
      <c r="BD1128" s="17">
        <v>-5.7164848391912351</v>
      </c>
      <c r="BE1128" s="17">
        <v>12.767766890473297</v>
      </c>
      <c r="BF1128" s="17">
        <v>-1</v>
      </c>
      <c r="BG1128" s="22">
        <v>1412.7531412072135</v>
      </c>
    </row>
    <row r="1129" spans="1:59" x14ac:dyDescent="0.25">
      <c r="A1129">
        <v>3130</v>
      </c>
      <c r="B1129" t="s">
        <v>2963</v>
      </c>
      <c r="C1129" s="49">
        <v>0</v>
      </c>
      <c r="D1129" s="22">
        <v>1711.0707421874999</v>
      </c>
      <c r="E1129" s="17">
        <v>136.85970265158488</v>
      </c>
      <c r="F1129" s="17">
        <v>124.04037586254297</v>
      </c>
      <c r="G1129" s="17">
        <v>1.2486680082350643</v>
      </c>
      <c r="H1129" s="17">
        <v>10.285372642860247</v>
      </c>
      <c r="I1129" s="17">
        <v>116.13451865174457</v>
      </c>
      <c r="J1129" s="17">
        <v>23.630899384102626</v>
      </c>
      <c r="K1129" s="17">
        <v>-1</v>
      </c>
      <c r="L1129" s="17">
        <v>-1</v>
      </c>
      <c r="M1129" s="17">
        <v>-1</v>
      </c>
      <c r="N1129" s="17">
        <v>0.16666666666666666</v>
      </c>
      <c r="O1129" s="17">
        <v>-1</v>
      </c>
      <c r="P1129" s="17">
        <v>-1</v>
      </c>
      <c r="Q1129" s="17">
        <v>7.0225401430110264</v>
      </c>
      <c r="R1129" s="17">
        <v>-1</v>
      </c>
      <c r="S1129" s="17">
        <v>2.4115505563269668</v>
      </c>
      <c r="T1129" s="17">
        <v>0.253505780769893</v>
      </c>
      <c r="U1129" s="17">
        <v>1.4181418796889</v>
      </c>
      <c r="V1129" s="17">
        <v>1.8973532529137569</v>
      </c>
      <c r="W1129" s="17">
        <v>5.6327357889699998</v>
      </c>
      <c r="X1129" s="17">
        <v>7.7598514973352142</v>
      </c>
      <c r="Y1129" s="17">
        <v>0</v>
      </c>
      <c r="Z1129" s="17">
        <v>71.754890295558297</v>
      </c>
      <c r="AA1129" s="17">
        <v>2.6978987323453492</v>
      </c>
      <c r="AB1129" s="17">
        <v>4.6904316631482947</v>
      </c>
      <c r="AC1129" s="17">
        <v>59.391482670701777</v>
      </c>
      <c r="AD1129" s="17">
        <v>1.7726773496111248</v>
      </c>
      <c r="AE1129" s="17">
        <v>0.17726773496111251</v>
      </c>
      <c r="AF1129" s="17">
        <v>110.64847616235568</v>
      </c>
      <c r="AG1129" s="17">
        <v>113.23926943127717</v>
      </c>
      <c r="AH1129" s="17">
        <v>-1</v>
      </c>
      <c r="AI1129" s="17">
        <v>-1</v>
      </c>
      <c r="AJ1129" s="17">
        <v>-1</v>
      </c>
      <c r="AK1129" s="17">
        <v>-1</v>
      </c>
      <c r="AL1129" s="17">
        <v>-1</v>
      </c>
      <c r="AM1129" s="17">
        <v>-1</v>
      </c>
      <c r="AN1129" s="17">
        <v>-1</v>
      </c>
      <c r="AO1129" s="17">
        <v>-1</v>
      </c>
      <c r="AP1129" s="17">
        <v>-1</v>
      </c>
      <c r="AQ1129" s="17">
        <v>-1</v>
      </c>
      <c r="AR1129" s="17">
        <v>0.88633867480556239</v>
      </c>
      <c r="AS1129" s="17">
        <v>10.636064097666747</v>
      </c>
      <c r="AT1129" s="17">
        <v>17.826883326966772</v>
      </c>
      <c r="AU1129" s="17">
        <v>-1</v>
      </c>
      <c r="AV1129" s="17">
        <v>-1</v>
      </c>
      <c r="AW1129" s="17">
        <v>-1</v>
      </c>
      <c r="AX1129" s="17">
        <v>-1</v>
      </c>
      <c r="AY1129" s="17">
        <v>0.17726773496111251</v>
      </c>
      <c r="AZ1129" s="17">
        <v>-1.1726730047905227</v>
      </c>
      <c r="BA1129" s="17">
        <v>1.6854935176110357</v>
      </c>
      <c r="BB1129" s="17">
        <v>-0.4693769655344493</v>
      </c>
      <c r="BC1129" s="17">
        <v>0.64886414502162859</v>
      </c>
      <c r="BD1129" s="17">
        <v>-15.899328173813494</v>
      </c>
      <c r="BE1129" s="17">
        <v>22.950610225095566</v>
      </c>
      <c r="BF1129" s="17">
        <v>-1</v>
      </c>
      <c r="BG1129" s="22">
        <v>2770.6475853015836</v>
      </c>
    </row>
    <row r="1130" spans="1:59" x14ac:dyDescent="0.25">
      <c r="A1130">
        <v>3131</v>
      </c>
      <c r="B1130" t="s">
        <v>1097</v>
      </c>
      <c r="C1130" s="49">
        <v>0</v>
      </c>
      <c r="D1130" s="22">
        <v>1449.30806640625</v>
      </c>
      <c r="E1130" s="17">
        <v>53.344469150929505</v>
      </c>
      <c r="F1130" s="17">
        <v>-15.996781731927776</v>
      </c>
      <c r="G1130" s="17">
        <v>0.22976172818101898</v>
      </c>
      <c r="H1130" s="17">
        <v>2.5670334797838374</v>
      </c>
      <c r="I1130" s="17">
        <v>41.557850711990994</v>
      </c>
      <c r="J1130" s="17">
        <v>3.5380824725231195</v>
      </c>
      <c r="K1130" s="17">
        <v>-1</v>
      </c>
      <c r="L1130" s="17">
        <v>-1</v>
      </c>
      <c r="M1130" s="17">
        <v>-1</v>
      </c>
      <c r="N1130" s="17">
        <v>0.16666666666666666</v>
      </c>
      <c r="O1130" s="17">
        <v>-1</v>
      </c>
      <c r="P1130" s="17">
        <v>-1</v>
      </c>
      <c r="Q1130" s="17">
        <v>2.2062317507305238</v>
      </c>
      <c r="R1130" s="17">
        <v>-1</v>
      </c>
      <c r="S1130" s="17">
        <v>-3.5999831043290881E-2</v>
      </c>
      <c r="T1130" s="17">
        <v>-3.7453957306334655E-3</v>
      </c>
      <c r="U1130" s="17">
        <v>-6.7098480330368984E-2</v>
      </c>
      <c r="V1130" s="17">
        <v>-0.24469085686147071</v>
      </c>
      <c r="W1130" s="17">
        <v>5.5168781892187657E-2</v>
      </c>
      <c r="X1130" s="17">
        <v>-0.53757906354395102</v>
      </c>
      <c r="Y1130" s="17">
        <v>0</v>
      </c>
      <c r="Z1130" s="17">
        <v>23.515092791754149</v>
      </c>
      <c r="AA1130" s="17">
        <v>1.3914882061802858E-2</v>
      </c>
      <c r="AB1130" s="17">
        <v>0.40827480813489353</v>
      </c>
      <c r="AC1130" s="17">
        <v>10.157990966797252</v>
      </c>
      <c r="AD1130" s="17">
        <v>-8.3873100412961227E-2</v>
      </c>
      <c r="AE1130" s="17">
        <v>-8.387310041296123E-3</v>
      </c>
      <c r="AF1130" s="17">
        <v>37.3442279190199</v>
      </c>
      <c r="AG1130" s="17">
        <v>-14.603824472303279</v>
      </c>
      <c r="AH1130" s="17">
        <v>-1</v>
      </c>
      <c r="AI1130" s="17">
        <v>-1</v>
      </c>
      <c r="AJ1130" s="17">
        <v>-1</v>
      </c>
      <c r="AK1130" s="17">
        <v>-1</v>
      </c>
      <c r="AL1130" s="17">
        <v>-1</v>
      </c>
      <c r="AM1130" s="17">
        <v>-1</v>
      </c>
      <c r="AN1130" s="17">
        <v>-1</v>
      </c>
      <c r="AO1130" s="17">
        <v>-1</v>
      </c>
      <c r="AP1130" s="17">
        <v>-1</v>
      </c>
      <c r="AQ1130" s="17">
        <v>-1</v>
      </c>
      <c r="AR1130" s="17">
        <v>-4.1936550206480613E-2</v>
      </c>
      <c r="AS1130" s="17">
        <v>-0.50323860247776753</v>
      </c>
      <c r="AT1130" s="17">
        <v>3.3457898167789022</v>
      </c>
      <c r="AU1130" s="17">
        <v>-1</v>
      </c>
      <c r="AV1130" s="17">
        <v>-1</v>
      </c>
      <c r="AW1130" s="17">
        <v>-1</v>
      </c>
      <c r="AX1130" s="17">
        <v>-1</v>
      </c>
      <c r="AY1130" s="17">
        <v>-8.387310041296123E-3</v>
      </c>
      <c r="AZ1130" s="17">
        <v>0.44071099596552687</v>
      </c>
      <c r="BA1130" s="17">
        <v>7.2109516854985928E-2</v>
      </c>
      <c r="BB1130" s="17">
        <v>0.16185018747374019</v>
      </c>
      <c r="BC1130" s="17">
        <v>1.7636992013439337E-2</v>
      </c>
      <c r="BD1130" s="17">
        <v>6.0307688138496101</v>
      </c>
      <c r="BE1130" s="17">
        <v>1.0205132374324388</v>
      </c>
      <c r="BF1130" s="17">
        <v>-1</v>
      </c>
      <c r="BG1130" s="22">
        <v>8.6256082571283059</v>
      </c>
    </row>
    <row r="1131" spans="1:59" x14ac:dyDescent="0.25">
      <c r="A1131">
        <v>3132</v>
      </c>
      <c r="B1131" t="s">
        <v>1098</v>
      </c>
      <c r="C1131" s="49">
        <v>0</v>
      </c>
      <c r="D1131" s="22">
        <v>1618.02802734375</v>
      </c>
      <c r="E1131" s="17">
        <v>121.46924682743057</v>
      </c>
      <c r="F1131" s="17">
        <v>98.233878085333004</v>
      </c>
      <c r="G1131" s="17">
        <v>1.0609006820262223</v>
      </c>
      <c r="H1131" s="17">
        <v>8.8630122788167771</v>
      </c>
      <c r="I1131" s="17">
        <v>102.39129043661427</v>
      </c>
      <c r="J1131" s="17">
        <v>19.928130462812859</v>
      </c>
      <c r="K1131" s="17">
        <v>-1</v>
      </c>
      <c r="L1131" s="17">
        <v>-1</v>
      </c>
      <c r="M1131" s="17">
        <v>-1</v>
      </c>
      <c r="N1131" s="17">
        <v>0.16666666666666666</v>
      </c>
      <c r="O1131" s="17">
        <v>-1</v>
      </c>
      <c r="P1131" s="17">
        <v>-1</v>
      </c>
      <c r="Q1131" s="17">
        <v>6.1349753426765465</v>
      </c>
      <c r="R1131" s="17">
        <v>-1</v>
      </c>
      <c r="S1131" s="17">
        <v>1.960508099337152</v>
      </c>
      <c r="T1131" s="17">
        <v>0.20609870661482879</v>
      </c>
      <c r="U1131" s="17">
        <v>1.1444370094397112</v>
      </c>
      <c r="V1131" s="17">
        <v>1.5026104753026899</v>
      </c>
      <c r="W1131" s="17">
        <v>4.6048838028048893</v>
      </c>
      <c r="X1131" s="17">
        <v>6.2307743080797184</v>
      </c>
      <c r="Y1131" s="17">
        <v>0</v>
      </c>
      <c r="Z1131" s="17">
        <v>62.865105266787225</v>
      </c>
      <c r="AA1131" s="17">
        <v>2.203285556412502</v>
      </c>
      <c r="AB1131" s="17">
        <v>3.9013020259945406</v>
      </c>
      <c r="AC1131" s="17">
        <v>50.318576478900695</v>
      </c>
      <c r="AD1131" s="17">
        <v>1.430546261799639</v>
      </c>
      <c r="AE1131" s="17">
        <v>0.1430546261799639</v>
      </c>
      <c r="AF1131" s="17">
        <v>97.139733541130227</v>
      </c>
      <c r="AG1131" s="17">
        <v>89.679932928544119</v>
      </c>
      <c r="AH1131" s="17">
        <v>-1</v>
      </c>
      <c r="AI1131" s="17">
        <v>-1</v>
      </c>
      <c r="AJ1131" s="17">
        <v>-1</v>
      </c>
      <c r="AK1131" s="17">
        <v>-1</v>
      </c>
      <c r="AL1131" s="17">
        <v>-1</v>
      </c>
      <c r="AM1131" s="17">
        <v>-1</v>
      </c>
      <c r="AN1131" s="17">
        <v>-1</v>
      </c>
      <c r="AO1131" s="17">
        <v>-1</v>
      </c>
      <c r="AP1131" s="17">
        <v>-1</v>
      </c>
      <c r="AQ1131" s="17">
        <v>-1</v>
      </c>
      <c r="AR1131" s="17">
        <v>0.71527313089981948</v>
      </c>
      <c r="AS1131" s="17">
        <v>8.5832775707978328</v>
      </c>
      <c r="AT1131" s="17">
        <v>15.158260842037185</v>
      </c>
      <c r="AU1131" s="17">
        <v>-1</v>
      </c>
      <c r="AV1131" s="17">
        <v>-1</v>
      </c>
      <c r="AW1131" s="17">
        <v>-1</v>
      </c>
      <c r="AX1131" s="17">
        <v>-1</v>
      </c>
      <c r="AY1131" s="17">
        <v>0.1430546261799639</v>
      </c>
      <c r="AZ1131" s="17">
        <v>-0.87535341230158537</v>
      </c>
      <c r="BA1131" s="17">
        <v>1.3881739251220984</v>
      </c>
      <c r="BB1131" s="17">
        <v>-0.35305239567854407</v>
      </c>
      <c r="BC1131" s="17">
        <v>0.53253957516572326</v>
      </c>
      <c r="BD1131" s="17">
        <v>-11.857979371197745</v>
      </c>
      <c r="BE1131" s="17">
        <v>18.909261422479812</v>
      </c>
      <c r="BF1131" s="17">
        <v>-1</v>
      </c>
      <c r="BG1131" s="22">
        <v>6748.3149651380027</v>
      </c>
    </row>
    <row r="1132" spans="1:59" x14ac:dyDescent="0.25">
      <c r="A1132">
        <v>3133</v>
      </c>
      <c r="B1132" t="s">
        <v>1099</v>
      </c>
      <c r="C1132" s="49">
        <v>0</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25">
      <c r="A1133">
        <v>3134</v>
      </c>
      <c r="B1133" t="s">
        <v>1100</v>
      </c>
      <c r="C1133" s="49">
        <v>0</v>
      </c>
      <c r="D1133" s="22">
        <v>1512.061796875</v>
      </c>
      <c r="E1133" s="17">
        <v>65.305501615932457</v>
      </c>
      <c r="F1133" s="17">
        <v>4.0593076554180136</v>
      </c>
      <c r="G1133" s="17">
        <v>0.3756892504267203</v>
      </c>
      <c r="H1133" s="17">
        <v>3.6724522331749325</v>
      </c>
      <c r="I1133" s="17">
        <v>52.238703880558589</v>
      </c>
      <c r="J1133" s="17">
        <v>6.4157710727816211</v>
      </c>
      <c r="K1133" s="17">
        <v>-1</v>
      </c>
      <c r="L1133" s="17">
        <v>-1</v>
      </c>
      <c r="M1133" s="17">
        <v>-1</v>
      </c>
      <c r="N1133" s="17">
        <v>0.16666666666666666</v>
      </c>
      <c r="O1133" s="17">
        <v>-1</v>
      </c>
      <c r="P1133" s="17">
        <v>-1</v>
      </c>
      <c r="Q1133" s="17">
        <v>2.896022326974093</v>
      </c>
      <c r="R1133" s="17">
        <v>-1</v>
      </c>
      <c r="S1133" s="17">
        <v>0.31453777049303816</v>
      </c>
      <c r="T1133" s="17">
        <v>3.3098058389133274E-2</v>
      </c>
      <c r="U1133" s="17">
        <v>0.14561730120886054</v>
      </c>
      <c r="V1133" s="17">
        <v>6.2092206114564619E-2</v>
      </c>
      <c r="W1133" s="17">
        <v>0.85398664123354417</v>
      </c>
      <c r="X1133" s="17">
        <v>0.6507770261747533</v>
      </c>
      <c r="Y1133" s="17">
        <v>0</v>
      </c>
      <c r="Z1133" s="17">
        <v>30.423985455553524</v>
      </c>
      <c r="AA1133" s="17">
        <v>0.39831442958307278</v>
      </c>
      <c r="AB1133" s="17">
        <v>1.0215643245037642</v>
      </c>
      <c r="AC1133" s="17">
        <v>17.209200284570812</v>
      </c>
      <c r="AD1133" s="17">
        <v>0.18202162651107567</v>
      </c>
      <c r="AE1133" s="17">
        <v>1.8202162651107568E-2</v>
      </c>
      <c r="AF1133" s="17">
        <v>47.842845432366069</v>
      </c>
      <c r="AG1133" s="17">
        <v>3.7058339278632899</v>
      </c>
      <c r="AH1133" s="17">
        <v>-1</v>
      </c>
      <c r="AI1133" s="17">
        <v>-1</v>
      </c>
      <c r="AJ1133" s="17">
        <v>-1</v>
      </c>
      <c r="AK1133" s="17">
        <v>-1</v>
      </c>
      <c r="AL1133" s="17">
        <v>-1</v>
      </c>
      <c r="AM1133" s="17">
        <v>-1</v>
      </c>
      <c r="AN1133" s="17">
        <v>-1</v>
      </c>
      <c r="AO1133" s="17">
        <v>-1</v>
      </c>
      <c r="AP1133" s="17">
        <v>-1</v>
      </c>
      <c r="AQ1133" s="17">
        <v>-1</v>
      </c>
      <c r="AR1133" s="17">
        <v>9.1010813255537837E-2</v>
      </c>
      <c r="AS1133" s="17">
        <v>1.0921297590664538</v>
      </c>
      <c r="AT1133" s="17">
        <v>5.4197686867863899</v>
      </c>
      <c r="AU1133" s="17">
        <v>-1</v>
      </c>
      <c r="AV1133" s="17">
        <v>-1</v>
      </c>
      <c r="AW1133" s="17">
        <v>-1</v>
      </c>
      <c r="AX1133" s="17">
        <v>-1</v>
      </c>
      <c r="AY1133" s="17">
        <v>1.8202162651107568E-2</v>
      </c>
      <c r="AZ1133" s="17">
        <v>0.20964251177805202</v>
      </c>
      <c r="BA1133" s="17">
        <v>0.3031780010424609</v>
      </c>
      <c r="BB1133" s="17">
        <v>7.1445980319567601E-2</v>
      </c>
      <c r="BC1133" s="17">
        <v>0.10804119916761187</v>
      </c>
      <c r="BD1133" s="17">
        <v>2.8899453851748467</v>
      </c>
      <c r="BE1133" s="17">
        <v>4.1613366661072053</v>
      </c>
      <c r="BF1133" s="17">
        <v>-1</v>
      </c>
      <c r="BG1133" s="22">
        <v>108.70053103942291</v>
      </c>
    </row>
    <row r="1134" spans="1:59" x14ac:dyDescent="0.25">
      <c r="A1134">
        <v>3136</v>
      </c>
      <c r="B1134" t="s">
        <v>2964</v>
      </c>
      <c r="C1134" s="49">
        <v>0</v>
      </c>
      <c r="D1134" s="22">
        <v>1518.6368457031251</v>
      </c>
      <c r="E1134" s="17">
        <v>50.987794043176805</v>
      </c>
      <c r="F1134" s="17">
        <v>-19.948421087168775</v>
      </c>
      <c r="G1134" s="17">
        <v>0.20100971532437734</v>
      </c>
      <c r="H1134" s="17">
        <v>2.3492334807133415</v>
      </c>
      <c r="I1134" s="17">
        <v>39.453408569092872</v>
      </c>
      <c r="J1134" s="17">
        <v>2.9710932003230921</v>
      </c>
      <c r="K1134" s="17">
        <v>-1</v>
      </c>
      <c r="L1134" s="17">
        <v>-1</v>
      </c>
      <c r="M1134" s="17">
        <v>-1</v>
      </c>
      <c r="N1134" s="17">
        <v>0.16666666666666666</v>
      </c>
      <c r="O1134" s="17">
        <v>-1</v>
      </c>
      <c r="P1134" s="17">
        <v>-1</v>
      </c>
      <c r="Q1134" s="17">
        <v>2.0703227240347077</v>
      </c>
      <c r="R1134" s="17">
        <v>-1</v>
      </c>
      <c r="S1134" s="17">
        <v>-0.10506604604514083</v>
      </c>
      <c r="T1134" s="17">
        <v>-1.1004639567796775E-2</v>
      </c>
      <c r="U1134" s="17">
        <v>-0.1090097441653627</v>
      </c>
      <c r="V1134" s="17">
        <v>-0.30513614117209842</v>
      </c>
      <c r="W1134" s="17">
        <v>-0.10222182550280778</v>
      </c>
      <c r="X1134" s="17">
        <v>-0.77172015662940607</v>
      </c>
      <c r="Y1134" s="17">
        <v>0</v>
      </c>
      <c r="Z1134" s="17">
        <v>22.153837782159354</v>
      </c>
      <c r="AA1134" s="17">
        <v>-6.1823132003904713E-2</v>
      </c>
      <c r="AB1134" s="17">
        <v>0.28743873973518674</v>
      </c>
      <c r="AC1134" s="17">
        <v>8.7686953915722796</v>
      </c>
      <c r="AD1134" s="17">
        <v>-0.13626218020670341</v>
      </c>
      <c r="AE1134" s="17">
        <v>-1.3626218020670338E-2</v>
      </c>
      <c r="AF1134" s="17">
        <v>35.275691558809186</v>
      </c>
      <c r="AG1134" s="17">
        <v>-18.211365569560641</v>
      </c>
      <c r="AH1134" s="17">
        <v>-1</v>
      </c>
      <c r="AI1134" s="17">
        <v>-1</v>
      </c>
      <c r="AJ1134" s="17">
        <v>-1</v>
      </c>
      <c r="AK1134" s="17">
        <v>-1</v>
      </c>
      <c r="AL1134" s="17">
        <v>-1</v>
      </c>
      <c r="AM1134" s="17">
        <v>-1</v>
      </c>
      <c r="AN1134" s="17">
        <v>-1</v>
      </c>
      <c r="AO1134" s="17">
        <v>-1</v>
      </c>
      <c r="AP1134" s="17">
        <v>-1</v>
      </c>
      <c r="AQ1134" s="17">
        <v>-1</v>
      </c>
      <c r="AR1134" s="17">
        <v>-6.8131090103351707E-2</v>
      </c>
      <c r="AS1134" s="17">
        <v>-0.81757308124022043</v>
      </c>
      <c r="AT1134" s="17">
        <v>2.9371549943877135</v>
      </c>
      <c r="AU1134" s="17">
        <v>-1</v>
      </c>
      <c r="AV1134" s="17">
        <v>-1</v>
      </c>
      <c r="AW1134" s="17">
        <v>-1</v>
      </c>
      <c r="AX1134" s="17">
        <v>-1</v>
      </c>
      <c r="AY1134" s="17">
        <v>-1.3626218020670338E-2</v>
      </c>
      <c r="AZ1134" s="17">
        <v>0.48623828188035839</v>
      </c>
      <c r="BA1134" s="17">
        <v>2.6582230940154439E-2</v>
      </c>
      <c r="BB1134" s="17">
        <v>0.17966247460361251</v>
      </c>
      <c r="BC1134" s="17">
        <v>-1.7529511643298024E-4</v>
      </c>
      <c r="BD1134" s="17">
        <v>6.6496033846829965</v>
      </c>
      <c r="BE1134" s="17">
        <v>0.40167866659905105</v>
      </c>
      <c r="BF1134" s="17">
        <v>-1</v>
      </c>
      <c r="BG1134" s="22">
        <v>381.03160297484993</v>
      </c>
    </row>
    <row r="1135" spans="1:59" x14ac:dyDescent="0.25">
      <c r="A1135">
        <v>3137</v>
      </c>
      <c r="B1135" t="s">
        <v>1101</v>
      </c>
      <c r="C1135" s="49">
        <v>0</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25">
      <c r="A1136">
        <v>3138</v>
      </c>
      <c r="B1136" t="s">
        <v>1102</v>
      </c>
      <c r="C1136" s="49">
        <v>0</v>
      </c>
      <c r="D1136" s="22">
        <v>1519.616181640625</v>
      </c>
      <c r="E1136" s="17">
        <v>85.660674970954148</v>
      </c>
      <c r="F1136" s="17">
        <v>38.190573288023529</v>
      </c>
      <c r="G1136" s="17">
        <v>0.62402734509130164</v>
      </c>
      <c r="H1136" s="17">
        <v>5.5536435451293009</v>
      </c>
      <c r="I1136" s="17">
        <v>70.415280063413419</v>
      </c>
      <c r="J1136" s="17">
        <v>11.312994660412526</v>
      </c>
      <c r="K1136" s="17">
        <v>-1</v>
      </c>
      <c r="L1136" s="17">
        <v>-1</v>
      </c>
      <c r="M1136" s="17">
        <v>-1</v>
      </c>
      <c r="N1136" s="17">
        <v>0.16666666666666666</v>
      </c>
      <c r="O1136" s="17">
        <v>-1</v>
      </c>
      <c r="P1136" s="17">
        <v>-1</v>
      </c>
      <c r="Q1136" s="17">
        <v>4.0699014882572389</v>
      </c>
      <c r="R1136" s="17">
        <v>-1</v>
      </c>
      <c r="S1136" s="17">
        <v>0.91107938741471173</v>
      </c>
      <c r="T1136" s="17">
        <v>9.5797904560435729E-2</v>
      </c>
      <c r="U1136" s="17">
        <v>0.5076150318603565</v>
      </c>
      <c r="V1136" s="17">
        <v>0.58417275790079293</v>
      </c>
      <c r="W1136" s="17">
        <v>2.2134074147793354</v>
      </c>
      <c r="X1136" s="17">
        <v>2.6731103226101256</v>
      </c>
      <c r="Y1136" s="17">
        <v>0</v>
      </c>
      <c r="Z1136" s="17">
        <v>42.181474474528372</v>
      </c>
      <c r="AA1136" s="17">
        <v>1.0524819899739735</v>
      </c>
      <c r="AB1136" s="17">
        <v>2.0652546964705532</v>
      </c>
      <c r="AC1136" s="17">
        <v>29.2088824563046</v>
      </c>
      <c r="AD1136" s="17">
        <v>0.63451878982544563</v>
      </c>
      <c r="AE1136" s="17">
        <v>6.3451878982544563E-2</v>
      </c>
      <c r="AF1136" s="17">
        <v>65.709294678909032</v>
      </c>
      <c r="AG1136" s="17">
        <v>34.865039614922466</v>
      </c>
      <c r="AH1136" s="17">
        <v>-1</v>
      </c>
      <c r="AI1136" s="17">
        <v>-1</v>
      </c>
      <c r="AJ1136" s="17">
        <v>-1</v>
      </c>
      <c r="AK1136" s="17">
        <v>-1</v>
      </c>
      <c r="AL1136" s="17">
        <v>-1</v>
      </c>
      <c r="AM1136" s="17">
        <v>-1</v>
      </c>
      <c r="AN1136" s="17">
        <v>-1</v>
      </c>
      <c r="AO1136" s="17">
        <v>-1</v>
      </c>
      <c r="AP1136" s="17">
        <v>-1</v>
      </c>
      <c r="AQ1136" s="17">
        <v>-1</v>
      </c>
      <c r="AR1136" s="17">
        <v>0.31725939491272281</v>
      </c>
      <c r="AS1136" s="17">
        <v>3.8071127389526738</v>
      </c>
      <c r="AT1136" s="17">
        <v>8.9492465606384766</v>
      </c>
      <c r="AU1136" s="17">
        <v>-1</v>
      </c>
      <c r="AV1136" s="17">
        <v>-1</v>
      </c>
      <c r="AW1136" s="17">
        <v>-1</v>
      </c>
      <c r="AX1136" s="17">
        <v>-1</v>
      </c>
      <c r="AY1136" s="17">
        <v>6.3451878982544563E-2</v>
      </c>
      <c r="AZ1136" s="17">
        <v>-0.18358767685992999</v>
      </c>
      <c r="BA1136" s="17">
        <v>0.69640818968044305</v>
      </c>
      <c r="BB1136" s="17">
        <v>-8.2403055207318235E-2</v>
      </c>
      <c r="BC1136" s="17">
        <v>0.26189023469449763</v>
      </c>
      <c r="BD1136" s="17">
        <v>-2.4550785962622443</v>
      </c>
      <c r="BE1136" s="17">
        <v>9.5063606475443017</v>
      </c>
      <c r="BF1136" s="17">
        <v>-1</v>
      </c>
      <c r="BG1136" s="22">
        <v>2845.0551026394146</v>
      </c>
    </row>
    <row r="1137" spans="1:59" x14ac:dyDescent="0.25">
      <c r="A1137">
        <v>3139</v>
      </c>
      <c r="B1137" t="s">
        <v>1103</v>
      </c>
      <c r="C1137" s="49">
        <v>0</v>
      </c>
      <c r="D1137" s="22">
        <v>1466.802939453125</v>
      </c>
      <c r="E1137" s="17">
        <v>25.64795870211055</v>
      </c>
      <c r="F1137" s="17">
        <v>-62.437897154394136</v>
      </c>
      <c r="G1137" s="17">
        <v>-0.10814247502835911</v>
      </c>
      <c r="H1137" s="17">
        <v>7.3679874279215518E-3</v>
      </c>
      <c r="I1137" s="17">
        <v>16.825674601685598</v>
      </c>
      <c r="J1137" s="17">
        <v>-3.1253834631064672</v>
      </c>
      <c r="K1137" s="17">
        <v>-1</v>
      </c>
      <c r="L1137" s="17">
        <v>-1</v>
      </c>
      <c r="M1137" s="17">
        <v>-1</v>
      </c>
      <c r="N1137" s="17">
        <v>0.16666666666666666</v>
      </c>
      <c r="O1137" s="17">
        <v>-1</v>
      </c>
      <c r="P1137" s="17">
        <v>-1</v>
      </c>
      <c r="Q1137" s="17">
        <v>0.60897900868455279</v>
      </c>
      <c r="R1137" s="17">
        <v>-1</v>
      </c>
      <c r="S1137" s="17">
        <v>-0.8476913277482514</v>
      </c>
      <c r="T1137" s="17">
        <v>-8.9058692470226339E-2</v>
      </c>
      <c r="U1137" s="17">
        <v>-0.55965502871095285</v>
      </c>
      <c r="V1137" s="17">
        <v>-0.95506601336217223</v>
      </c>
      <c r="W1137" s="17">
        <v>-1.794543377378806</v>
      </c>
      <c r="X1137" s="17">
        <v>-3.2892910877453336</v>
      </c>
      <c r="Y1137" s="17">
        <v>0</v>
      </c>
      <c r="Z1137" s="17">
        <v>7.5171245216595963</v>
      </c>
      <c r="AA1137" s="17">
        <v>-0.87618604489371155</v>
      </c>
      <c r="AB1137" s="17">
        <v>-1.0118349982686254</v>
      </c>
      <c r="AC1137" s="17">
        <v>-6.1695203176959215</v>
      </c>
      <c r="AD1137" s="17">
        <v>-0.69956878588869098</v>
      </c>
      <c r="AE1137" s="17">
        <v>-6.9956878588869106E-2</v>
      </c>
      <c r="AF1137" s="17">
        <v>13.034029739445451</v>
      </c>
      <c r="AG1137" s="17">
        <v>-57.000970929207725</v>
      </c>
      <c r="AH1137" s="17">
        <v>-1</v>
      </c>
      <c r="AI1137" s="17">
        <v>-1</v>
      </c>
      <c r="AJ1137" s="17">
        <v>-1</v>
      </c>
      <c r="AK1137" s="17">
        <v>-1</v>
      </c>
      <c r="AL1137" s="17">
        <v>-1</v>
      </c>
      <c r="AM1137" s="17">
        <v>-1</v>
      </c>
      <c r="AN1137" s="17">
        <v>-1</v>
      </c>
      <c r="AO1137" s="17">
        <v>-1</v>
      </c>
      <c r="AP1137" s="17">
        <v>-1</v>
      </c>
      <c r="AQ1137" s="17">
        <v>-1</v>
      </c>
      <c r="AR1137" s="17">
        <v>-0.34978439294434549</v>
      </c>
      <c r="AS1137" s="17">
        <v>-4.1974127153321454</v>
      </c>
      <c r="AT1137" s="17">
        <v>-1.4566365299317896</v>
      </c>
      <c r="AU1137" s="17">
        <v>-1</v>
      </c>
      <c r="AV1137" s="17">
        <v>-1</v>
      </c>
      <c r="AW1137" s="17">
        <v>-1</v>
      </c>
      <c r="AX1137" s="17">
        <v>-1</v>
      </c>
      <c r="AY1137" s="17">
        <v>-6.9956878588869106E-2</v>
      </c>
      <c r="AZ1137" s="17">
        <v>0.97576436242167874</v>
      </c>
      <c r="BA1137" s="17">
        <v>-0.46294384960116602</v>
      </c>
      <c r="BB1137" s="17">
        <v>0.3711867205354884</v>
      </c>
      <c r="BC1137" s="17">
        <v>-0.19169954104830872</v>
      </c>
      <c r="BD1137" s="17">
        <v>13.303539719263624</v>
      </c>
      <c r="BE1137" s="17">
        <v>-6.2522576679815831</v>
      </c>
      <c r="BF1137" s="17">
        <v>-1</v>
      </c>
      <c r="BG1137" s="22">
        <v>21.063621077290918</v>
      </c>
    </row>
    <row r="1138" spans="1:59" x14ac:dyDescent="0.25">
      <c r="A1138">
        <v>3140</v>
      </c>
      <c r="B1138" t="s">
        <v>1104</v>
      </c>
      <c r="C1138" s="49">
        <v>0</v>
      </c>
      <c r="D1138" s="22">
        <v>1536.7010546875001</v>
      </c>
      <c r="E1138" s="17">
        <v>104.89503440783881</v>
      </c>
      <c r="F1138" s="17">
        <v>70.442474058564713</v>
      </c>
      <c r="G1138" s="17">
        <v>0.8586912357562877</v>
      </c>
      <c r="H1138" s="17">
        <v>7.3312510964178959</v>
      </c>
      <c r="I1138" s="17">
        <v>87.591002103957749</v>
      </c>
      <c r="J1138" s="17">
        <v>15.940563145553654</v>
      </c>
      <c r="K1138" s="17">
        <v>-1</v>
      </c>
      <c r="L1138" s="17">
        <v>-1</v>
      </c>
      <c r="M1138" s="17">
        <v>-1</v>
      </c>
      <c r="N1138" s="17">
        <v>0.16666666666666666</v>
      </c>
      <c r="O1138" s="17">
        <v>-1</v>
      </c>
      <c r="P1138" s="17">
        <v>-1</v>
      </c>
      <c r="Q1138" s="17">
        <v>5.1791435138486577</v>
      </c>
      <c r="R1138" s="17">
        <v>-1</v>
      </c>
      <c r="S1138" s="17">
        <v>1.4747737209783773</v>
      </c>
      <c r="T1138" s="17">
        <v>0.15504531831919335</v>
      </c>
      <c r="U1138" s="17">
        <v>0.84968013468443504</v>
      </c>
      <c r="V1138" s="17">
        <v>1.0775060650124237</v>
      </c>
      <c r="W1138" s="17">
        <v>3.4979746021129117</v>
      </c>
      <c r="X1138" s="17">
        <v>4.5840881780368132</v>
      </c>
      <c r="Y1138" s="17">
        <v>0</v>
      </c>
      <c r="Z1138" s="17">
        <v>53.29156260406009</v>
      </c>
      <c r="AA1138" s="17">
        <v>1.6706292181529172</v>
      </c>
      <c r="AB1138" s="17">
        <v>3.0514764989133498</v>
      </c>
      <c r="AC1138" s="17">
        <v>40.547827892628476</v>
      </c>
      <c r="AD1138" s="17">
        <v>1.062100168355544</v>
      </c>
      <c r="AE1138" s="17">
        <v>0.10621001683555438</v>
      </c>
      <c r="AF1138" s="17">
        <v>82.59196625704547</v>
      </c>
      <c r="AG1138" s="17">
        <v>64.308530539791505</v>
      </c>
      <c r="AH1138" s="17">
        <v>-1</v>
      </c>
      <c r="AI1138" s="17">
        <v>-1</v>
      </c>
      <c r="AJ1138" s="17">
        <v>-1</v>
      </c>
      <c r="AK1138" s="17">
        <v>-1</v>
      </c>
      <c r="AL1138" s="17">
        <v>-1</v>
      </c>
      <c r="AM1138" s="17">
        <v>-1</v>
      </c>
      <c r="AN1138" s="17">
        <v>-1</v>
      </c>
      <c r="AO1138" s="17">
        <v>-1</v>
      </c>
      <c r="AP1138" s="17">
        <v>-1</v>
      </c>
      <c r="AQ1138" s="17">
        <v>-1</v>
      </c>
      <c r="AR1138" s="17">
        <v>0.531050084177772</v>
      </c>
      <c r="AS1138" s="17">
        <v>6.3726010101332626</v>
      </c>
      <c r="AT1138" s="17">
        <v>12.284381313173242</v>
      </c>
      <c r="AU1138" s="17">
        <v>-1</v>
      </c>
      <c r="AV1138" s="17">
        <v>-1</v>
      </c>
      <c r="AW1138" s="17">
        <v>-1</v>
      </c>
      <c r="AX1138" s="17">
        <v>-1</v>
      </c>
      <c r="AY1138" s="17">
        <v>0.10621001683555438</v>
      </c>
      <c r="AZ1138" s="17">
        <v>-0.55516548942770938</v>
      </c>
      <c r="BA1138" s="17">
        <v>1.0679860022482226</v>
      </c>
      <c r="BB1138" s="17">
        <v>-0.22778072390755166</v>
      </c>
      <c r="BC1138" s="17">
        <v>0.40726790339473101</v>
      </c>
      <c r="BD1138" s="17">
        <v>-7.5057903079542641</v>
      </c>
      <c r="BE1138" s="17">
        <v>14.557072359236328</v>
      </c>
      <c r="BF1138" s="17">
        <v>-1</v>
      </c>
      <c r="BG1138" s="22">
        <v>172.82298561175367</v>
      </c>
    </row>
    <row r="1139" spans="1:59" x14ac:dyDescent="0.25">
      <c r="A1139">
        <v>3142</v>
      </c>
      <c r="B1139" t="s">
        <v>1105</v>
      </c>
      <c r="C1139" s="49">
        <v>0</v>
      </c>
      <c r="D1139" s="22">
        <v>1510.325908203125</v>
      </c>
      <c r="E1139" s="17">
        <v>113.26027847545751</v>
      </c>
      <c r="F1139" s="17">
        <v>84.469196522366957</v>
      </c>
      <c r="G1139" s="17">
        <v>0.9607492598725067</v>
      </c>
      <c r="H1139" s="17">
        <v>8.1043530586519772</v>
      </c>
      <c r="I1139" s="17">
        <v>95.060921098567263</v>
      </c>
      <c r="J1139" s="17">
        <v>17.953145885563835</v>
      </c>
      <c r="K1139" s="17">
        <v>-1</v>
      </c>
      <c r="L1139" s="17">
        <v>-1</v>
      </c>
      <c r="M1139" s="17">
        <v>-1</v>
      </c>
      <c r="N1139" s="17">
        <v>0.16666666666666666</v>
      </c>
      <c r="O1139" s="17">
        <v>-1</v>
      </c>
      <c r="P1139" s="17">
        <v>-1</v>
      </c>
      <c r="Q1139" s="17">
        <v>5.6615656243733259</v>
      </c>
      <c r="R1139" s="17">
        <v>-1</v>
      </c>
      <c r="S1139" s="17">
        <v>1.7199308677638943</v>
      </c>
      <c r="T1139" s="17">
        <v>0.18081269976454453</v>
      </c>
      <c r="U1139" s="17">
        <v>0.99844818082228792</v>
      </c>
      <c r="V1139" s="17">
        <v>1.2920623924126724</v>
      </c>
      <c r="W1139" s="17">
        <v>4.0566476412936892</v>
      </c>
      <c r="X1139" s="17">
        <v>5.4151944189758137</v>
      </c>
      <c r="Y1139" s="17">
        <v>0</v>
      </c>
      <c r="Z1139" s="17">
        <v>58.12346767068076</v>
      </c>
      <c r="AA1139" s="17">
        <v>1.939468554882936</v>
      </c>
      <c r="AB1139" s="17">
        <v>3.4803956999562651</v>
      </c>
      <c r="AC1139" s="17">
        <v>45.479265633277429</v>
      </c>
      <c r="AD1139" s="17">
        <v>1.2480602260278599</v>
      </c>
      <c r="AE1139" s="17">
        <v>0.12480602260278599</v>
      </c>
      <c r="AF1139" s="17">
        <v>89.934434236183677</v>
      </c>
      <c r="AG1139" s="17">
        <v>77.1138432718041</v>
      </c>
      <c r="AH1139" s="17">
        <v>-1</v>
      </c>
      <c r="AI1139" s="17">
        <v>-1</v>
      </c>
      <c r="AJ1139" s="17">
        <v>-1</v>
      </c>
      <c r="AK1139" s="17">
        <v>-1</v>
      </c>
      <c r="AL1139" s="17">
        <v>-1</v>
      </c>
      <c r="AM1139" s="17">
        <v>-1</v>
      </c>
      <c r="AN1139" s="17">
        <v>-1</v>
      </c>
      <c r="AO1139" s="17">
        <v>-1</v>
      </c>
      <c r="AP1139" s="17">
        <v>-1</v>
      </c>
      <c r="AQ1139" s="17">
        <v>-1</v>
      </c>
      <c r="AR1139" s="17">
        <v>0.62403011301392997</v>
      </c>
      <c r="AS1139" s="17">
        <v>7.4883613561671591</v>
      </c>
      <c r="AT1139" s="17">
        <v>13.734869763017308</v>
      </c>
      <c r="AU1139" s="17">
        <v>-1</v>
      </c>
      <c r="AV1139" s="17">
        <v>-1</v>
      </c>
      <c r="AW1139" s="17">
        <v>-1</v>
      </c>
      <c r="AX1139" s="17">
        <v>-1</v>
      </c>
      <c r="AY1139" s="17">
        <v>0.12480602260278599</v>
      </c>
      <c r="AZ1139" s="17">
        <v>-0.71676895235773364</v>
      </c>
      <c r="BA1139" s="17">
        <v>1.2295894651782469</v>
      </c>
      <c r="BB1139" s="17">
        <v>-0.29100714351613921</v>
      </c>
      <c r="BC1139" s="17">
        <v>0.4704943230033185</v>
      </c>
      <c r="BD1139" s="17">
        <v>-9.7024029023130165</v>
      </c>
      <c r="BE1139" s="17">
        <v>16.753684953595084</v>
      </c>
      <c r="BF1139" s="17">
        <v>-1</v>
      </c>
      <c r="BG1139" s="22">
        <v>4263.517616708009</v>
      </c>
    </row>
    <row r="1140" spans="1:59" x14ac:dyDescent="0.25">
      <c r="A1140">
        <v>3145</v>
      </c>
      <c r="B1140" t="s">
        <v>1106</v>
      </c>
      <c r="C1140" s="49">
        <v>0</v>
      </c>
      <c r="D1140" s="22">
        <v>1510.1327050781249</v>
      </c>
      <c r="E1140" s="17">
        <v>52.984959003376183</v>
      </c>
      <c r="F1140" s="17">
        <v>-16.599603242201599</v>
      </c>
      <c r="G1140" s="17">
        <v>0.22537561642953399</v>
      </c>
      <c r="H1140" s="17">
        <v>2.5338081490857869</v>
      </c>
      <c r="I1140" s="17">
        <v>41.236818634713195</v>
      </c>
      <c r="J1140" s="17">
        <v>3.4515884130580621</v>
      </c>
      <c r="K1140" s="17">
        <v>-1</v>
      </c>
      <c r="L1140" s="17">
        <v>-1</v>
      </c>
      <c r="M1140" s="17">
        <v>-1</v>
      </c>
      <c r="N1140" s="17">
        <v>0.16666666666666666</v>
      </c>
      <c r="O1140" s="17">
        <v>-1</v>
      </c>
      <c r="P1140" s="17">
        <v>-1</v>
      </c>
      <c r="Q1140" s="17">
        <v>2.1854988656245093</v>
      </c>
      <c r="R1140" s="17">
        <v>-1</v>
      </c>
      <c r="S1140" s="17">
        <v>-4.6535863381639869E-2</v>
      </c>
      <c r="T1140" s="17">
        <v>-4.8527914061929946E-3</v>
      </c>
      <c r="U1140" s="17">
        <v>-7.349203224420621E-2</v>
      </c>
      <c r="V1140" s="17">
        <v>-0.25391176856454312</v>
      </c>
      <c r="W1140" s="17">
        <v>3.1158887485470133E-2</v>
      </c>
      <c r="X1140" s="17">
        <v>-0.57329722369531688</v>
      </c>
      <c r="Y1140" s="17">
        <v>0</v>
      </c>
      <c r="Z1140" s="17">
        <v>23.307433709792782</v>
      </c>
      <c r="AA1140" s="17">
        <v>2.3610685884968285E-3</v>
      </c>
      <c r="AB1140" s="17">
        <v>0.3898412987227422</v>
      </c>
      <c r="AC1140" s="17">
        <v>9.9460543041655534</v>
      </c>
      <c r="AD1140" s="17">
        <v>-9.18650403052578E-2</v>
      </c>
      <c r="AE1140" s="17">
        <v>-9.1865040305257762E-3</v>
      </c>
      <c r="AF1140" s="17">
        <v>37.028673259138117</v>
      </c>
      <c r="AG1140" s="17">
        <v>-15.15415388678775</v>
      </c>
      <c r="AH1140" s="17">
        <v>-1</v>
      </c>
      <c r="AI1140" s="17">
        <v>-1</v>
      </c>
      <c r="AJ1140" s="17">
        <v>-1</v>
      </c>
      <c r="AK1140" s="17">
        <v>-1</v>
      </c>
      <c r="AL1140" s="17">
        <v>-1</v>
      </c>
      <c r="AM1140" s="17">
        <v>-1</v>
      </c>
      <c r="AN1140" s="17">
        <v>-1</v>
      </c>
      <c r="AO1140" s="17">
        <v>-1</v>
      </c>
      <c r="AP1140" s="17">
        <v>-1</v>
      </c>
      <c r="AQ1140" s="17">
        <v>-1</v>
      </c>
      <c r="AR1140" s="17">
        <v>-4.59325201526289E-2</v>
      </c>
      <c r="AS1140" s="17">
        <v>-0.55119024183154663</v>
      </c>
      <c r="AT1140" s="17">
        <v>3.2834526856189892</v>
      </c>
      <c r="AU1140" s="17">
        <v>-1</v>
      </c>
      <c r="AV1140" s="17">
        <v>-1</v>
      </c>
      <c r="AW1140" s="17">
        <v>-1</v>
      </c>
      <c r="AX1140" s="17">
        <v>-1</v>
      </c>
      <c r="AY1140" s="17">
        <v>-9.1865040305257762E-3</v>
      </c>
      <c r="AZ1140" s="17">
        <v>0.44765617106543765</v>
      </c>
      <c r="BA1140" s="17">
        <v>6.5164341755075239E-2</v>
      </c>
      <c r="BB1140" s="17">
        <v>0.16456744703712101</v>
      </c>
      <c r="BC1140" s="17">
        <v>1.4919732450058509E-2</v>
      </c>
      <c r="BD1140" s="17">
        <v>6.1251718595386517</v>
      </c>
      <c r="BE1140" s="17">
        <v>0.92611019174339582</v>
      </c>
      <c r="BF1140" s="17">
        <v>-1</v>
      </c>
      <c r="BG1140" s="22">
        <v>1224.4465345039121</v>
      </c>
    </row>
    <row r="1141" spans="1:59" x14ac:dyDescent="0.25">
      <c r="A1141">
        <v>3146</v>
      </c>
      <c r="B1141" t="s">
        <v>1107</v>
      </c>
      <c r="C1141" s="49">
        <v>0</v>
      </c>
      <c r="D1141" s="22">
        <v>1524.062490234375</v>
      </c>
      <c r="E1141" s="17">
        <v>97.973794258664356</v>
      </c>
      <c r="F1141" s="17">
        <v>58.837036859954544</v>
      </c>
      <c r="G1141" s="17">
        <v>0.77425041270930794</v>
      </c>
      <c r="H1141" s="17">
        <v>6.6916015778661606</v>
      </c>
      <c r="I1141" s="17">
        <v>81.410536496659631</v>
      </c>
      <c r="J1141" s="17">
        <v>14.275391352465817</v>
      </c>
      <c r="K1141" s="17">
        <v>-1</v>
      </c>
      <c r="L1141" s="17">
        <v>-1</v>
      </c>
      <c r="M1141" s="17">
        <v>-1</v>
      </c>
      <c r="N1141" s="17">
        <v>0.16666666666666666</v>
      </c>
      <c r="O1141" s="17">
        <v>-1</v>
      </c>
      <c r="P1141" s="17">
        <v>-1</v>
      </c>
      <c r="Q1141" s="17">
        <v>4.7799968478072339</v>
      </c>
      <c r="R1141" s="17">
        <v>-1</v>
      </c>
      <c r="S1141" s="17">
        <v>1.271935468624553</v>
      </c>
      <c r="T1141" s="17">
        <v>0.1337258883591031</v>
      </c>
      <c r="U1141" s="17">
        <v>0.72659234842016018</v>
      </c>
      <c r="V1141" s="17">
        <v>0.89998633510874582</v>
      </c>
      <c r="W1141" s="17">
        <v>3.0357394015875512</v>
      </c>
      <c r="X1141" s="17">
        <v>3.8964470480806441</v>
      </c>
      <c r="Y1141" s="17">
        <v>0</v>
      </c>
      <c r="Z1141" s="17">
        <v>49.293738383539235</v>
      </c>
      <c r="AA1141" s="17">
        <v>1.4481967827078015</v>
      </c>
      <c r="AB1141" s="17">
        <v>2.6965970989802979</v>
      </c>
      <c r="AC1141" s="17">
        <v>36.467652274578661</v>
      </c>
      <c r="AD1141" s="17">
        <v>0.90824043552520017</v>
      </c>
      <c r="AE1141" s="17">
        <v>9.0824043552520023E-2</v>
      </c>
      <c r="AF1141" s="17">
        <v>76.516951139679549</v>
      </c>
      <c r="AG1141" s="17">
        <v>53.713663983940997</v>
      </c>
      <c r="AH1141" s="17">
        <v>-1</v>
      </c>
      <c r="AI1141" s="17">
        <v>-1</v>
      </c>
      <c r="AJ1141" s="17">
        <v>-1</v>
      </c>
      <c r="AK1141" s="17">
        <v>-1</v>
      </c>
      <c r="AL1141" s="17">
        <v>-1</v>
      </c>
      <c r="AM1141" s="17">
        <v>-1</v>
      </c>
      <c r="AN1141" s="17">
        <v>-1</v>
      </c>
      <c r="AO1141" s="17">
        <v>-1</v>
      </c>
      <c r="AP1141" s="17">
        <v>-1</v>
      </c>
      <c r="AQ1141" s="17">
        <v>-1</v>
      </c>
      <c r="AR1141" s="17">
        <v>0.45412021776260009</v>
      </c>
      <c r="AS1141" s="17">
        <v>5.4494426131512013</v>
      </c>
      <c r="AT1141" s="17">
        <v>11.084275397096562</v>
      </c>
      <c r="AU1141" s="17">
        <v>-1</v>
      </c>
      <c r="AV1141" s="17">
        <v>-1</v>
      </c>
      <c r="AW1141" s="17">
        <v>-1</v>
      </c>
      <c r="AX1141" s="17">
        <v>-1</v>
      </c>
      <c r="AY1141" s="17">
        <v>9.0824043552520023E-2</v>
      </c>
      <c r="AZ1141" s="17">
        <v>-0.42145792909405094</v>
      </c>
      <c r="BA1141" s="17">
        <v>0.934278441914564</v>
      </c>
      <c r="BB1141" s="17">
        <v>-0.17546841474523484</v>
      </c>
      <c r="BC1141" s="17">
        <v>0.35495559423241424</v>
      </c>
      <c r="BD1141" s="17">
        <v>-5.688355794703309</v>
      </c>
      <c r="BE1141" s="17">
        <v>12.739637845985371</v>
      </c>
      <c r="BF1141" s="17">
        <v>-1</v>
      </c>
      <c r="BG1141" s="22">
        <v>622.5743635922023</v>
      </c>
    </row>
    <row r="1142" spans="1:59" x14ac:dyDescent="0.25">
      <c r="A1142">
        <v>3147</v>
      </c>
      <c r="B1142" t="s">
        <v>1108</v>
      </c>
      <c r="C1142" s="49">
        <v>0</v>
      </c>
      <c r="D1142" s="22">
        <v>1559.3939257812501</v>
      </c>
      <c r="E1142" s="17">
        <v>97.054817277440293</v>
      </c>
      <c r="F1142" s="17">
        <v>57.296109307565487</v>
      </c>
      <c r="G1142" s="17">
        <v>0.7630386687178724</v>
      </c>
      <c r="H1142" s="17">
        <v>6.6066712516629575</v>
      </c>
      <c r="I1142" s="17">
        <v>80.589916852789671</v>
      </c>
      <c r="J1142" s="17">
        <v>14.054295925251978</v>
      </c>
      <c r="K1142" s="17">
        <v>-1</v>
      </c>
      <c r="L1142" s="17">
        <v>-1</v>
      </c>
      <c r="M1142" s="17">
        <v>-1</v>
      </c>
      <c r="N1142" s="17">
        <v>0.16666666666666666</v>
      </c>
      <c r="O1142" s="17">
        <v>-1</v>
      </c>
      <c r="P1142" s="17">
        <v>-1</v>
      </c>
      <c r="Q1142" s="17">
        <v>4.7269996117167983</v>
      </c>
      <c r="R1142" s="17">
        <v>-1</v>
      </c>
      <c r="S1142" s="17">
        <v>1.2450033465182109</v>
      </c>
      <c r="T1142" s="17">
        <v>0.13089517233655928</v>
      </c>
      <c r="U1142" s="17">
        <v>0.71024920184400964</v>
      </c>
      <c r="V1142" s="17">
        <v>0.87641591391565188</v>
      </c>
      <c r="W1142" s="17">
        <v>2.9743655003734806</v>
      </c>
      <c r="X1142" s="17">
        <v>3.8051445710458021</v>
      </c>
      <c r="Y1142" s="17">
        <v>0</v>
      </c>
      <c r="Z1142" s="17">
        <v>48.76292188903038</v>
      </c>
      <c r="AA1142" s="17">
        <v>1.4186630165552065</v>
      </c>
      <c r="AB1142" s="17">
        <v>2.6494775087594635</v>
      </c>
      <c r="AC1142" s="17">
        <v>35.925901462365232</v>
      </c>
      <c r="AD1142" s="17">
        <v>0.88781150230501205</v>
      </c>
      <c r="AE1142" s="17">
        <v>8.8781150230501205E-2</v>
      </c>
      <c r="AF1142" s="17">
        <v>75.710332826614163</v>
      </c>
      <c r="AG1142" s="17">
        <v>52.306916309519004</v>
      </c>
      <c r="AH1142" s="17">
        <v>-1</v>
      </c>
      <c r="AI1142" s="17">
        <v>-1</v>
      </c>
      <c r="AJ1142" s="17">
        <v>-1</v>
      </c>
      <c r="AK1142" s="17">
        <v>-1</v>
      </c>
      <c r="AL1142" s="17">
        <v>-1</v>
      </c>
      <c r="AM1142" s="17">
        <v>-1</v>
      </c>
      <c r="AN1142" s="17">
        <v>-1</v>
      </c>
      <c r="AO1142" s="17">
        <v>-1</v>
      </c>
      <c r="AP1142" s="17">
        <v>-1</v>
      </c>
      <c r="AQ1142" s="17">
        <v>-1</v>
      </c>
      <c r="AR1142" s="17">
        <v>0.44390575115250602</v>
      </c>
      <c r="AS1142" s="17">
        <v>5.3268690138300725</v>
      </c>
      <c r="AT1142" s="17">
        <v>10.924929717979094</v>
      </c>
      <c r="AU1142" s="17">
        <v>-1</v>
      </c>
      <c r="AV1142" s="17">
        <v>-1</v>
      </c>
      <c r="AW1142" s="17">
        <v>-1</v>
      </c>
      <c r="AX1142" s="17">
        <v>-1</v>
      </c>
      <c r="AY1142" s="17">
        <v>8.8781150230501205E-2</v>
      </c>
      <c r="AZ1142" s="17">
        <v>-0.4037047277148274</v>
      </c>
      <c r="BA1142" s="17">
        <v>0.91652524053534057</v>
      </c>
      <c r="BB1142" s="17">
        <v>-0.16852257745037086</v>
      </c>
      <c r="BC1142" s="17">
        <v>0.34800975693755026</v>
      </c>
      <c r="BD1142" s="17">
        <v>-5.4470434797767702</v>
      </c>
      <c r="BE1142" s="17">
        <v>12.49832553105883</v>
      </c>
      <c r="BF1142" s="17">
        <v>-1</v>
      </c>
      <c r="BG1142" s="22">
        <v>474.71995183267222</v>
      </c>
    </row>
    <row r="1143" spans="1:59" x14ac:dyDescent="0.25">
      <c r="A1143">
        <v>3151</v>
      </c>
      <c r="B1143" t="s">
        <v>1109</v>
      </c>
      <c r="C1143" s="49">
        <v>0</v>
      </c>
      <c r="D1143" s="22">
        <v>1470.6250585937501</v>
      </c>
      <c r="E1143" s="17">
        <v>54.343611536493952</v>
      </c>
      <c r="F1143" s="17">
        <v>-14.321433967911691</v>
      </c>
      <c r="G1143" s="17">
        <v>0.24195150971724383</v>
      </c>
      <c r="H1143" s="17">
        <v>2.6593725595031219</v>
      </c>
      <c r="I1143" s="17">
        <v>42.450055724052518</v>
      </c>
      <c r="J1143" s="17">
        <v>3.7784647857880125</v>
      </c>
      <c r="K1143" s="17">
        <v>-1</v>
      </c>
      <c r="L1143" s="17">
        <v>-1</v>
      </c>
      <c r="M1143" s="17">
        <v>-1</v>
      </c>
      <c r="N1143" s="17">
        <v>0.16666666666666666</v>
      </c>
      <c r="O1143" s="17">
        <v>-1</v>
      </c>
      <c r="P1143" s="17">
        <v>-1</v>
      </c>
      <c r="Q1143" s="17">
        <v>2.2638521111721843</v>
      </c>
      <c r="R1143" s="17">
        <v>-1</v>
      </c>
      <c r="S1143" s="17">
        <v>-6.7183307669716197E-3</v>
      </c>
      <c r="T1143" s="17">
        <v>-6.6774697837343813E-4</v>
      </c>
      <c r="U1143" s="17">
        <v>-4.9329666974484584E-2</v>
      </c>
      <c r="V1143" s="17">
        <v>-0.21906430979795444</v>
      </c>
      <c r="W1143" s="17">
        <v>0.12189653168712244</v>
      </c>
      <c r="X1143" s="17">
        <v>-0.43831196918101539</v>
      </c>
      <c r="Y1143" s="17">
        <v>0</v>
      </c>
      <c r="Z1143" s="17">
        <v>24.092214166344071</v>
      </c>
      <c r="AA1143" s="17">
        <v>4.6024976407257945E-2</v>
      </c>
      <c r="AB1143" s="17">
        <v>0.45950479619983337</v>
      </c>
      <c r="AC1143" s="17">
        <v>10.747000495823123</v>
      </c>
      <c r="AD1143" s="17">
        <v>-6.166208371810572E-2</v>
      </c>
      <c r="AE1143" s="17">
        <v>-6.1662083718105731E-3</v>
      </c>
      <c r="AF1143" s="17">
        <v>38.221210217839442</v>
      </c>
      <c r="AG1143" s="17">
        <v>-13.074361541211063</v>
      </c>
      <c r="AH1143" s="17">
        <v>-1</v>
      </c>
      <c r="AI1143" s="17">
        <v>-1</v>
      </c>
      <c r="AJ1143" s="17">
        <v>-1</v>
      </c>
      <c r="AK1143" s="17">
        <v>-1</v>
      </c>
      <c r="AL1143" s="17">
        <v>-1</v>
      </c>
      <c r="AM1143" s="17">
        <v>-1</v>
      </c>
      <c r="AN1143" s="17">
        <v>-1</v>
      </c>
      <c r="AO1143" s="17">
        <v>-1</v>
      </c>
      <c r="AP1143" s="17">
        <v>-1</v>
      </c>
      <c r="AQ1143" s="17">
        <v>-1</v>
      </c>
      <c r="AR1143" s="17">
        <v>-3.083104185905286E-2</v>
      </c>
      <c r="AS1143" s="17">
        <v>-0.36997250230863443</v>
      </c>
      <c r="AT1143" s="17">
        <v>3.5190357469987754</v>
      </c>
      <c r="AU1143" s="17">
        <v>-1</v>
      </c>
      <c r="AV1143" s="17">
        <v>-1</v>
      </c>
      <c r="AW1143" s="17">
        <v>-1</v>
      </c>
      <c r="AX1143" s="17">
        <v>-1</v>
      </c>
      <c r="AY1143" s="17">
        <v>-6.1662083718105731E-3</v>
      </c>
      <c r="AZ1143" s="17">
        <v>0.42140912405811903</v>
      </c>
      <c r="BA1143" s="17">
        <v>9.1411388762393853E-2</v>
      </c>
      <c r="BB1143" s="17">
        <v>0.15429844179748931</v>
      </c>
      <c r="BC1143" s="17">
        <v>2.518873768969021E-2</v>
      </c>
      <c r="BD1143" s="17">
        <v>5.7684060268289468</v>
      </c>
      <c r="BE1143" s="17">
        <v>1.2828760244531026</v>
      </c>
      <c r="BF1143" s="17">
        <v>-1</v>
      </c>
      <c r="BG1143" s="22">
        <v>441.11618242144732</v>
      </c>
    </row>
    <row r="1144" spans="1:59" x14ac:dyDescent="0.25">
      <c r="A1144">
        <v>3152</v>
      </c>
      <c r="B1144" t="s">
        <v>1110</v>
      </c>
      <c r="C1144" s="49">
        <v>0</v>
      </c>
      <c r="D1144" s="22">
        <v>1490.40896484375</v>
      </c>
      <c r="E1144" s="17">
        <v>12.390457781064413</v>
      </c>
      <c r="F1144" s="17">
        <v>-84.667886438622276</v>
      </c>
      <c r="G1144" s="17">
        <v>-0.26988722960861428</v>
      </c>
      <c r="H1144" s="17">
        <v>-1.2178682272637253</v>
      </c>
      <c r="I1144" s="17">
        <v>4.9871129111159789</v>
      </c>
      <c r="J1144" s="17">
        <v>-6.3149876532161242</v>
      </c>
      <c r="K1144" s="17">
        <v>-1</v>
      </c>
      <c r="L1144" s="17">
        <v>-1</v>
      </c>
      <c r="M1144" s="17">
        <v>-1</v>
      </c>
      <c r="N1144" s="17">
        <v>0.16666666666666666</v>
      </c>
      <c r="O1144" s="17">
        <v>-1</v>
      </c>
      <c r="P1144" s="17">
        <v>-1</v>
      </c>
      <c r="Q1144" s="17">
        <v>-0.15557866864266146</v>
      </c>
      <c r="R1144" s="17">
        <v>-1</v>
      </c>
      <c r="S1144" s="17">
        <v>-1.2362240559075206</v>
      </c>
      <c r="T1144" s="17">
        <v>-0.12989564599882025</v>
      </c>
      <c r="U1144" s="17">
        <v>-0.79542728983713218</v>
      </c>
      <c r="V1144" s="17">
        <v>-1.295101604091182</v>
      </c>
      <c r="W1144" s="17">
        <v>-2.6799459157426648</v>
      </c>
      <c r="X1144" s="17">
        <v>-4.6064543008770862</v>
      </c>
      <c r="Y1144" s="17">
        <v>0</v>
      </c>
      <c r="Z1144" s="17">
        <v>-0.14063003437291499</v>
      </c>
      <c r="AA1144" s="17">
        <v>-1.3022510497521107</v>
      </c>
      <c r="AB1144" s="17">
        <v>-1.6915995881498085</v>
      </c>
      <c r="AC1144" s="17">
        <v>-13.985017374358163</v>
      </c>
      <c r="AD1144" s="17">
        <v>-0.99428411229641522</v>
      </c>
      <c r="AE1144" s="17">
        <v>-9.9428411229641522E-2</v>
      </c>
      <c r="AF1144" s="17">
        <v>1.397456411838192</v>
      </c>
      <c r="AG1144" s="17">
        <v>-77.295231797948588</v>
      </c>
      <c r="AH1144" s="17">
        <v>-1</v>
      </c>
      <c r="AI1144" s="17">
        <v>-1</v>
      </c>
      <c r="AJ1144" s="17">
        <v>-1</v>
      </c>
      <c r="AK1144" s="17">
        <v>-1</v>
      </c>
      <c r="AL1144" s="17">
        <v>-1</v>
      </c>
      <c r="AM1144" s="17">
        <v>-1</v>
      </c>
      <c r="AN1144" s="17">
        <v>-1</v>
      </c>
      <c r="AO1144" s="17">
        <v>-1</v>
      </c>
      <c r="AP1144" s="17">
        <v>-1</v>
      </c>
      <c r="AQ1144" s="17">
        <v>-1</v>
      </c>
      <c r="AR1144" s="17">
        <v>-0.49714205614820761</v>
      </c>
      <c r="AS1144" s="17">
        <v>-5.9657046737784905</v>
      </c>
      <c r="AT1144" s="17">
        <v>-3.7554160759120379</v>
      </c>
      <c r="AU1144" s="17">
        <v>-1</v>
      </c>
      <c r="AV1144" s="17">
        <v>-1</v>
      </c>
      <c r="AW1144" s="17">
        <v>-1</v>
      </c>
      <c r="AX1144" s="17">
        <v>-1</v>
      </c>
      <c r="AY1144" s="17">
        <v>-9.9428411229641522E-2</v>
      </c>
      <c r="AZ1144" s="17">
        <v>1.231878594274441</v>
      </c>
      <c r="BA1144" s="17">
        <v>-0.71905808145392847</v>
      </c>
      <c r="BB1144" s="17">
        <v>0.47138993151411462</v>
      </c>
      <c r="BC1144" s="17">
        <v>-0.29190275202693489</v>
      </c>
      <c r="BD1144" s="17">
        <v>16.784800189071124</v>
      </c>
      <c r="BE1144" s="17">
        <v>-9.7335181377890869</v>
      </c>
      <c r="BF1144" s="17">
        <v>-1</v>
      </c>
      <c r="BG1144" s="22">
        <v>61.671089339572063</v>
      </c>
    </row>
    <row r="1145" spans="1:59" x14ac:dyDescent="0.25">
      <c r="A1145">
        <v>3157</v>
      </c>
      <c r="B1145" t="s">
        <v>1111</v>
      </c>
      <c r="C1145" s="49">
        <v>0</v>
      </c>
      <c r="D1145" s="22">
        <v>1504.3260351562501</v>
      </c>
      <c r="E1145" s="17">
        <v>85.210269755043043</v>
      </c>
      <c r="F1145" s="17">
        <v>37.435340217862517</v>
      </c>
      <c r="G1145" s="17">
        <v>0.61853229126908715</v>
      </c>
      <c r="H1145" s="17">
        <v>5.5120178431884295</v>
      </c>
      <c r="I1145" s="17">
        <v>70.01308134088849</v>
      </c>
      <c r="J1145" s="17">
        <v>11.204632279563157</v>
      </c>
      <c r="K1145" s="17">
        <v>-1</v>
      </c>
      <c r="L1145" s="17">
        <v>-1</v>
      </c>
      <c r="M1145" s="17">
        <v>-1</v>
      </c>
      <c r="N1145" s="17">
        <v>0.16666666666666666</v>
      </c>
      <c r="O1145" s="17">
        <v>-1</v>
      </c>
      <c r="P1145" s="17">
        <v>-1</v>
      </c>
      <c r="Q1145" s="17">
        <v>4.0439267010191422</v>
      </c>
      <c r="R1145" s="17">
        <v>-1</v>
      </c>
      <c r="S1145" s="17">
        <v>0.89787952656934711</v>
      </c>
      <c r="T1145" s="17">
        <v>9.4410525673514531E-2</v>
      </c>
      <c r="U1145" s="17">
        <v>0.49960499612203702</v>
      </c>
      <c r="V1145" s="17">
        <v>0.57262052007166886</v>
      </c>
      <c r="W1145" s="17">
        <v>2.1833270909057063</v>
      </c>
      <c r="X1145" s="17">
        <v>2.6283615283287713</v>
      </c>
      <c r="Y1145" s="17">
        <v>0</v>
      </c>
      <c r="Z1145" s="17">
        <v>41.921312878859268</v>
      </c>
      <c r="AA1145" s="17">
        <v>1.0380070220559425</v>
      </c>
      <c r="AB1145" s="17">
        <v>2.0421606368361234</v>
      </c>
      <c r="AC1145" s="17">
        <v>28.943361777843222</v>
      </c>
      <c r="AD1145" s="17">
        <v>0.62450624515254627</v>
      </c>
      <c r="AE1145" s="17">
        <v>6.2450624515254627E-2</v>
      </c>
      <c r="AF1145" s="17">
        <v>65.313958231014396</v>
      </c>
      <c r="AG1145" s="17">
        <v>34.175570234322187</v>
      </c>
      <c r="AH1145" s="17">
        <v>-1</v>
      </c>
      <c r="AI1145" s="17">
        <v>-1</v>
      </c>
      <c r="AJ1145" s="17">
        <v>-1</v>
      </c>
      <c r="AK1145" s="17">
        <v>-1</v>
      </c>
      <c r="AL1145" s="17">
        <v>-1</v>
      </c>
      <c r="AM1145" s="17">
        <v>-1</v>
      </c>
      <c r="AN1145" s="17">
        <v>-1</v>
      </c>
      <c r="AO1145" s="17">
        <v>-1</v>
      </c>
      <c r="AP1145" s="17">
        <v>-1</v>
      </c>
      <c r="AQ1145" s="17">
        <v>-1</v>
      </c>
      <c r="AR1145" s="17">
        <v>0.31225312257627313</v>
      </c>
      <c r="AS1145" s="17">
        <v>3.7470374709152772</v>
      </c>
      <c r="AT1145" s="17">
        <v>8.8711487121898607</v>
      </c>
      <c r="AU1145" s="17">
        <v>-1</v>
      </c>
      <c r="AV1145" s="17">
        <v>-1</v>
      </c>
      <c r="AW1145" s="17">
        <v>-1</v>
      </c>
      <c r="AX1145" s="17">
        <v>-1</v>
      </c>
      <c r="AY1145" s="17">
        <v>6.2450624515254627E-2</v>
      </c>
      <c r="AZ1145" s="17">
        <v>-0.1748865508647266</v>
      </c>
      <c r="BA1145" s="17">
        <v>0.68770706368523959</v>
      </c>
      <c r="BB1145" s="17">
        <v>-7.8998790018532425E-2</v>
      </c>
      <c r="BC1145" s="17">
        <v>0.25848596950571184</v>
      </c>
      <c r="BD1145" s="17">
        <v>-2.3368075976114158</v>
      </c>
      <c r="BE1145" s="17">
        <v>9.3880896488934731</v>
      </c>
      <c r="BF1145" s="17">
        <v>-1</v>
      </c>
      <c r="BG1145" s="22">
        <v>1082.9276558009801</v>
      </c>
    </row>
    <row r="1146" spans="1:59" x14ac:dyDescent="0.25">
      <c r="A1146">
        <v>3158</v>
      </c>
      <c r="B1146" t="s">
        <v>1112</v>
      </c>
      <c r="C1146" s="49">
        <v>0</v>
      </c>
      <c r="D1146" s="22">
        <v>1576.8092480468749</v>
      </c>
      <c r="E1146" s="17">
        <v>112.05539527670997</v>
      </c>
      <c r="F1146" s="17">
        <v>82.448865484381955</v>
      </c>
      <c r="G1146" s="17">
        <v>0.94604939008257394</v>
      </c>
      <c r="H1146" s="17">
        <v>7.9929997547094933</v>
      </c>
      <c r="I1146" s="17">
        <v>93.984995540405734</v>
      </c>
      <c r="J1146" s="17">
        <v>17.663264668718735</v>
      </c>
      <c r="K1146" s="17">
        <v>-1</v>
      </c>
      <c r="L1146" s="17">
        <v>-1</v>
      </c>
      <c r="M1146" s="17">
        <v>-1</v>
      </c>
      <c r="N1146" s="17">
        <v>0.16666666666666666</v>
      </c>
      <c r="O1146" s="17">
        <v>-1</v>
      </c>
      <c r="P1146" s="17">
        <v>-1</v>
      </c>
      <c r="Q1146" s="17">
        <v>5.5920802284928257</v>
      </c>
      <c r="R1146" s="17">
        <v>-1</v>
      </c>
      <c r="S1146" s="17">
        <v>1.6846197967626104</v>
      </c>
      <c r="T1146" s="17">
        <v>0.17710130954947573</v>
      </c>
      <c r="U1146" s="17">
        <v>0.97702045942491067</v>
      </c>
      <c r="V1146" s="17">
        <v>1.2611588931268318</v>
      </c>
      <c r="W1146" s="17">
        <v>3.9761794860239821</v>
      </c>
      <c r="X1146" s="17">
        <v>5.2954865015513928</v>
      </c>
      <c r="Y1146" s="17">
        <v>0</v>
      </c>
      <c r="Z1146" s="17">
        <v>57.42750695684451</v>
      </c>
      <c r="AA1146" s="17">
        <v>1.9007464330452359</v>
      </c>
      <c r="AB1146" s="17">
        <v>3.4186165653871599</v>
      </c>
      <c r="AC1146" s="17">
        <v>44.768968787023084</v>
      </c>
      <c r="AD1146" s="17">
        <v>1.2212755742811383</v>
      </c>
      <c r="AE1146" s="17">
        <v>0.12212755742811383</v>
      </c>
      <c r="AF1146" s="17">
        <v>88.876866012962211</v>
      </c>
      <c r="AG1146" s="17">
        <v>75.269437293832198</v>
      </c>
      <c r="AH1146" s="17">
        <v>-1</v>
      </c>
      <c r="AI1146" s="17">
        <v>-1</v>
      </c>
      <c r="AJ1146" s="17">
        <v>-1</v>
      </c>
      <c r="AK1146" s="17">
        <v>-1</v>
      </c>
      <c r="AL1146" s="17">
        <v>-1</v>
      </c>
      <c r="AM1146" s="17">
        <v>-1</v>
      </c>
      <c r="AN1146" s="17">
        <v>-1</v>
      </c>
      <c r="AO1146" s="17">
        <v>-1</v>
      </c>
      <c r="AP1146" s="17">
        <v>-1</v>
      </c>
      <c r="AQ1146" s="17">
        <v>-1</v>
      </c>
      <c r="AR1146" s="17">
        <v>0.61063778714056915</v>
      </c>
      <c r="AS1146" s="17">
        <v>7.3276534456868294</v>
      </c>
      <c r="AT1146" s="17">
        <v>13.525949479392878</v>
      </c>
      <c r="AU1146" s="17">
        <v>-1</v>
      </c>
      <c r="AV1146" s="17">
        <v>-1</v>
      </c>
      <c r="AW1146" s="17">
        <v>-1</v>
      </c>
      <c r="AX1146" s="17">
        <v>-1</v>
      </c>
      <c r="AY1146" s="17">
        <v>0.12212755742811383</v>
      </c>
      <c r="AZ1146" s="17">
        <v>-0.69349248896110316</v>
      </c>
      <c r="BA1146" s="17">
        <v>1.2063130017816164</v>
      </c>
      <c r="BB1146" s="17">
        <v>-0.28190036192225376</v>
      </c>
      <c r="BC1146" s="17">
        <v>0.46138754140943317</v>
      </c>
      <c r="BD1146" s="17">
        <v>-9.3860150494654047</v>
      </c>
      <c r="BE1146" s="17">
        <v>16.437297100747472</v>
      </c>
      <c r="BF1146" s="17">
        <v>-1</v>
      </c>
      <c r="BG1146" s="22">
        <v>2293.9656047915955</v>
      </c>
    </row>
    <row r="1147" spans="1:59" x14ac:dyDescent="0.25">
      <c r="A1147">
        <v>3160</v>
      </c>
      <c r="B1147" t="s">
        <v>2965</v>
      </c>
      <c r="C1147" s="49">
        <v>0</v>
      </c>
      <c r="D1147" s="22">
        <v>1538.201865234375</v>
      </c>
      <c r="E1147" s="17">
        <v>81.046786431552675</v>
      </c>
      <c r="F1147" s="17">
        <v>30.454070503649291</v>
      </c>
      <c r="G1147" s="17">
        <v>0.56773677615900442</v>
      </c>
      <c r="H1147" s="17">
        <v>5.1272356298900732</v>
      </c>
      <c r="I1147" s="17">
        <v>66.295212153751436</v>
      </c>
      <c r="J1147" s="17">
        <v>10.202945465951482</v>
      </c>
      <c r="K1147" s="17">
        <v>-1</v>
      </c>
      <c r="L1147" s="17">
        <v>-1</v>
      </c>
      <c r="M1147" s="17">
        <v>-1</v>
      </c>
      <c r="N1147" s="17">
        <v>0.16666666666666666</v>
      </c>
      <c r="O1147" s="17">
        <v>-1</v>
      </c>
      <c r="P1147" s="17">
        <v>-1</v>
      </c>
      <c r="Q1147" s="17">
        <v>3.8038193717150905</v>
      </c>
      <c r="R1147" s="17">
        <v>-1</v>
      </c>
      <c r="S1147" s="17">
        <v>0.77586184435645489</v>
      </c>
      <c r="T1147" s="17">
        <v>8.1585787737532903E-2</v>
      </c>
      <c r="U1147" s="17">
        <v>0.42556133712578298</v>
      </c>
      <c r="V1147" s="17">
        <v>0.46583323641808316</v>
      </c>
      <c r="W1147" s="17">
        <v>1.9052687505738635</v>
      </c>
      <c r="X1147" s="17">
        <v>2.2147098827548097</v>
      </c>
      <c r="Y1147" s="17">
        <v>0</v>
      </c>
      <c r="Z1147" s="17">
        <v>39.516415185146123</v>
      </c>
      <c r="AA1147" s="17">
        <v>0.90420242698065834</v>
      </c>
      <c r="AB1147" s="17">
        <v>1.8286823538079335</v>
      </c>
      <c r="AC1147" s="17">
        <v>26.488925466355219</v>
      </c>
      <c r="AD1147" s="17">
        <v>0.53195167140722865</v>
      </c>
      <c r="AE1147" s="17">
        <v>5.3195167140722872E-2</v>
      </c>
      <c r="AF1147" s="17">
        <v>61.659522958439467</v>
      </c>
      <c r="AG1147" s="17">
        <v>27.802210941890902</v>
      </c>
      <c r="AH1147" s="17">
        <v>-1</v>
      </c>
      <c r="AI1147" s="17">
        <v>-1</v>
      </c>
      <c r="AJ1147" s="17">
        <v>-1</v>
      </c>
      <c r="AK1147" s="17">
        <v>-1</v>
      </c>
      <c r="AL1147" s="17">
        <v>-1</v>
      </c>
      <c r="AM1147" s="17">
        <v>-1</v>
      </c>
      <c r="AN1147" s="17">
        <v>-1</v>
      </c>
      <c r="AO1147" s="17">
        <v>-1</v>
      </c>
      <c r="AP1147" s="17">
        <v>-1</v>
      </c>
      <c r="AQ1147" s="17">
        <v>-1</v>
      </c>
      <c r="AR1147" s="17">
        <v>0.26597583570361433</v>
      </c>
      <c r="AS1147" s="17">
        <v>3.1917100284433721</v>
      </c>
      <c r="AT1147" s="17">
        <v>8.1492230369763838</v>
      </c>
      <c r="AU1147" s="17">
        <v>-1</v>
      </c>
      <c r="AV1147" s="17">
        <v>-1</v>
      </c>
      <c r="AW1147" s="17">
        <v>-1</v>
      </c>
      <c r="AX1147" s="17">
        <v>-1</v>
      </c>
      <c r="AY1147" s="17">
        <v>5.3195167140722872E-2</v>
      </c>
      <c r="AZ1147" s="17">
        <v>-9.4454549420567635E-2</v>
      </c>
      <c r="BA1147" s="17">
        <v>0.60727506224108063</v>
      </c>
      <c r="BB1147" s="17">
        <v>-4.7530234945124469E-2</v>
      </c>
      <c r="BC1147" s="17">
        <v>0.22701741443230389</v>
      </c>
      <c r="BD1147" s="17">
        <v>-1.2435268958344743</v>
      </c>
      <c r="BE1147" s="17">
        <v>8.2948089471165289</v>
      </c>
      <c r="BF1147" s="17">
        <v>-1</v>
      </c>
      <c r="BG1147" s="22">
        <v>2430.177105106573</v>
      </c>
    </row>
    <row r="1148" spans="1:59" x14ac:dyDescent="0.25">
      <c r="A1148">
        <v>3161</v>
      </c>
      <c r="B1148" t="s">
        <v>1113</v>
      </c>
      <c r="C1148" s="49">
        <v>0</v>
      </c>
      <c r="D1148" s="22">
        <v>1464.6375976562501</v>
      </c>
      <c r="E1148" s="17">
        <v>46.682311155836061</v>
      </c>
      <c r="F1148" s="17">
        <v>-27.167793653613217</v>
      </c>
      <c r="G1148" s="17">
        <v>0.14848177079624184</v>
      </c>
      <c r="H1148" s="17">
        <v>1.9513279035822351</v>
      </c>
      <c r="I1148" s="17">
        <v>35.608737912607403</v>
      </c>
      <c r="J1148" s="17">
        <v>1.9352429039744932</v>
      </c>
      <c r="K1148" s="17">
        <v>-1</v>
      </c>
      <c r="L1148" s="17">
        <v>-1</v>
      </c>
      <c r="M1148" s="17">
        <v>-1</v>
      </c>
      <c r="N1148" s="17">
        <v>0.16666666666666666</v>
      </c>
      <c r="O1148" s="17">
        <v>-1</v>
      </c>
      <c r="P1148" s="17">
        <v>-1</v>
      </c>
      <c r="Q1148" s="17">
        <v>1.8220263055979848</v>
      </c>
      <c r="R1148" s="17">
        <v>-1</v>
      </c>
      <c r="S1148" s="17">
        <v>-0.2312452575137188</v>
      </c>
      <c r="T1148" s="17">
        <v>-2.4266777404753182E-2</v>
      </c>
      <c r="U1148" s="17">
        <v>-0.18557873266732972</v>
      </c>
      <c r="V1148" s="17">
        <v>-0.41556550683380034</v>
      </c>
      <c r="W1148" s="17">
        <v>-0.38976361034115603</v>
      </c>
      <c r="X1148" s="17">
        <v>-1.1994797855177457</v>
      </c>
      <c r="Y1148" s="17">
        <v>0</v>
      </c>
      <c r="Z1148" s="17">
        <v>19.666918762292376</v>
      </c>
      <c r="AA1148" s="17">
        <v>-0.20019126022333972</v>
      </c>
      <c r="AB1148" s="17">
        <v>6.6679576557795883E-2</v>
      </c>
      <c r="AC1148" s="17">
        <v>6.2305481921930177</v>
      </c>
      <c r="AD1148" s="17">
        <v>-0.23197341583416217</v>
      </c>
      <c r="AE1148" s="17">
        <v>-2.3197341583416214E-2</v>
      </c>
      <c r="AF1148" s="17">
        <v>31.496618290953403</v>
      </c>
      <c r="AG1148" s="17">
        <v>-24.802094350343403</v>
      </c>
      <c r="AH1148" s="17">
        <v>-1</v>
      </c>
      <c r="AI1148" s="17">
        <v>-1</v>
      </c>
      <c r="AJ1148" s="17">
        <v>-1</v>
      </c>
      <c r="AK1148" s="17">
        <v>-1</v>
      </c>
      <c r="AL1148" s="17">
        <v>-1</v>
      </c>
      <c r="AM1148" s="17">
        <v>-1</v>
      </c>
      <c r="AN1148" s="17">
        <v>-1</v>
      </c>
      <c r="AO1148" s="17">
        <v>-1</v>
      </c>
      <c r="AP1148" s="17">
        <v>-1</v>
      </c>
      <c r="AQ1148" s="17">
        <v>-1</v>
      </c>
      <c r="AR1148" s="17">
        <v>-0.11598670791708109</v>
      </c>
      <c r="AS1148" s="17">
        <v>-1.3918404950049728</v>
      </c>
      <c r="AT1148" s="17">
        <v>2.1906073564935351</v>
      </c>
      <c r="AU1148" s="17">
        <v>-1</v>
      </c>
      <c r="AV1148" s="17">
        <v>-1</v>
      </c>
      <c r="AW1148" s="17">
        <v>-1</v>
      </c>
      <c r="AX1148" s="17">
        <v>-1</v>
      </c>
      <c r="AY1148" s="17">
        <v>-2.3197341583416214E-2</v>
      </c>
      <c r="AZ1148" s="17">
        <v>0.56941349333336855</v>
      </c>
      <c r="BA1148" s="17">
        <v>-5.6592980512855662E-2</v>
      </c>
      <c r="BB1148" s="17">
        <v>0.21220429471694852</v>
      </c>
      <c r="BC1148" s="17">
        <v>-3.2717115229768973E-2</v>
      </c>
      <c r="BD1148" s="17">
        <v>7.7801714659823844</v>
      </c>
      <c r="BE1148" s="17">
        <v>-0.72888941470033775</v>
      </c>
      <c r="BF1148" s="17">
        <v>-1</v>
      </c>
      <c r="BG1148" s="22">
        <v>1432.2896088578375</v>
      </c>
    </row>
    <row r="1149" spans="1:59" x14ac:dyDescent="0.25">
      <c r="A1149">
        <v>3163</v>
      </c>
      <c r="B1149" t="s">
        <v>1114</v>
      </c>
      <c r="C1149" s="49">
        <v>0</v>
      </c>
      <c r="D1149" s="22">
        <v>1506.7290234375</v>
      </c>
      <c r="E1149" s="17">
        <v>60.915973694279458</v>
      </c>
      <c r="F1149" s="17">
        <v>-3.3009904310984646</v>
      </c>
      <c r="G1149" s="17">
        <v>0.32213593591901768</v>
      </c>
      <c r="H1149" s="17">
        <v>3.26677935356973</v>
      </c>
      <c r="I1149" s="17">
        <v>48.318983459459325</v>
      </c>
      <c r="J1149" s="17">
        <v>5.3597004954617642</v>
      </c>
      <c r="K1149" s="17">
        <v>-1</v>
      </c>
      <c r="L1149" s="17">
        <v>-1</v>
      </c>
      <c r="M1149" s="17">
        <v>-1</v>
      </c>
      <c r="N1149" s="17">
        <v>0.16666666666666666</v>
      </c>
      <c r="O1149" s="17">
        <v>-1</v>
      </c>
      <c r="P1149" s="17">
        <v>-1</v>
      </c>
      <c r="Q1149" s="17">
        <v>2.6428790466282259</v>
      </c>
      <c r="R1149" s="17">
        <v>-1</v>
      </c>
      <c r="S1149" s="17">
        <v>0.18589548195857514</v>
      </c>
      <c r="T1149" s="17">
        <v>1.9577037435293959E-2</v>
      </c>
      <c r="U1149" s="17">
        <v>6.7553650334683524E-2</v>
      </c>
      <c r="V1149" s="17">
        <v>-5.0492792276141167E-2</v>
      </c>
      <c r="W1149" s="17">
        <v>0.56083190662735438</v>
      </c>
      <c r="X1149" s="17">
        <v>0.21466732979618569</v>
      </c>
      <c r="Y1149" s="17">
        <v>0</v>
      </c>
      <c r="Z1149" s="17">
        <v>27.888520616361365</v>
      </c>
      <c r="AA1149" s="17">
        <v>0.25724529095708909</v>
      </c>
      <c r="AB1149" s="17">
        <v>0.79649583948502078</v>
      </c>
      <c r="AC1149" s="17">
        <v>14.621507267906201</v>
      </c>
      <c r="AD1149" s="17">
        <v>8.4442062918354405E-2</v>
      </c>
      <c r="AE1149" s="17">
        <v>8.4442062918354405E-3</v>
      </c>
      <c r="AF1149" s="17">
        <v>43.99000289152135</v>
      </c>
      <c r="AG1149" s="17">
        <v>-3.013548953055901</v>
      </c>
      <c r="AH1149" s="17">
        <v>-1</v>
      </c>
      <c r="AI1149" s="17">
        <v>-1</v>
      </c>
      <c r="AJ1149" s="17">
        <v>-1</v>
      </c>
      <c r="AK1149" s="17">
        <v>-1</v>
      </c>
      <c r="AL1149" s="17">
        <v>-1</v>
      </c>
      <c r="AM1149" s="17">
        <v>-1</v>
      </c>
      <c r="AN1149" s="17">
        <v>-1</v>
      </c>
      <c r="AO1149" s="17">
        <v>-1</v>
      </c>
      <c r="AP1149" s="17">
        <v>-1</v>
      </c>
      <c r="AQ1149" s="17">
        <v>-1</v>
      </c>
      <c r="AR1149" s="17">
        <v>4.2221031459177202E-2</v>
      </c>
      <c r="AS1149" s="17">
        <v>0.50665237751012626</v>
      </c>
      <c r="AT1149" s="17">
        <v>4.6586480907631644</v>
      </c>
      <c r="AU1149" s="17">
        <v>-1</v>
      </c>
      <c r="AV1149" s="17">
        <v>-1</v>
      </c>
      <c r="AW1149" s="17">
        <v>-1</v>
      </c>
      <c r="AX1149" s="17">
        <v>-1</v>
      </c>
      <c r="AY1149" s="17">
        <v>8.4442062918354405E-3</v>
      </c>
      <c r="AZ1149" s="17">
        <v>0.29444134215683948</v>
      </c>
      <c r="BA1149" s="17">
        <v>0.21837917066367341</v>
      </c>
      <c r="BB1149" s="17">
        <v>0.10462303194109285</v>
      </c>
      <c r="BC1149" s="17">
        <v>7.4864147546086654E-2</v>
      </c>
      <c r="BD1149" s="17">
        <v>4.0425826827901385</v>
      </c>
      <c r="BE1149" s="17">
        <v>3.0086993684919121</v>
      </c>
      <c r="BF1149" s="17">
        <v>-1</v>
      </c>
      <c r="BG1149" s="22">
        <v>106.81116195877735</v>
      </c>
    </row>
    <row r="1150" spans="1:59" x14ac:dyDescent="0.25">
      <c r="A1150">
        <v>3164</v>
      </c>
      <c r="B1150" t="s">
        <v>1115</v>
      </c>
      <c r="C1150" s="49">
        <v>0</v>
      </c>
      <c r="D1150" s="22">
        <v>1502.8849511718749</v>
      </c>
      <c r="E1150" s="17">
        <v>21.69543049717808</v>
      </c>
      <c r="F1150" s="17">
        <v>-69.065440321430557</v>
      </c>
      <c r="G1150" s="17">
        <v>-0.15636428608352232</v>
      </c>
      <c r="H1150" s="17">
        <v>-0.35791810420534986</v>
      </c>
      <c r="I1150" s="17">
        <v>13.296182183282113</v>
      </c>
      <c r="J1150" s="17">
        <v>-4.0763168704702748</v>
      </c>
      <c r="K1150" s="17">
        <v>-1</v>
      </c>
      <c r="L1150" s="17">
        <v>-1</v>
      </c>
      <c r="M1150" s="17">
        <v>-1</v>
      </c>
      <c r="N1150" s="17">
        <v>0.16666666666666666</v>
      </c>
      <c r="O1150" s="17">
        <v>-1</v>
      </c>
      <c r="P1150" s="17">
        <v>-1</v>
      </c>
      <c r="Q1150" s="17">
        <v>0.38103742286605291</v>
      </c>
      <c r="R1150" s="17">
        <v>-1</v>
      </c>
      <c r="S1150" s="17">
        <v>-0.96352662549663681</v>
      </c>
      <c r="T1150" s="17">
        <v>-0.10123362736832985</v>
      </c>
      <c r="U1150" s="17">
        <v>-0.62994704811881508</v>
      </c>
      <c r="V1150" s="17">
        <v>-1.0564426054545553</v>
      </c>
      <c r="W1150" s="17">
        <v>-2.0585130747179492</v>
      </c>
      <c r="X1150" s="17">
        <v>-3.6819838570242003</v>
      </c>
      <c r="Y1150" s="17">
        <v>0</v>
      </c>
      <c r="Z1150" s="17">
        <v>5.2340780373014972</v>
      </c>
      <c r="AA1150" s="17">
        <v>-1.0032110369240066</v>
      </c>
      <c r="AB1150" s="17">
        <v>-1.214496776700372</v>
      </c>
      <c r="AC1150" s="17">
        <v>-8.4995954001713176</v>
      </c>
      <c r="AD1150" s="17">
        <v>-0.78743381014851888</v>
      </c>
      <c r="AE1150" s="17">
        <v>-7.8743381014851885E-2</v>
      </c>
      <c r="AF1150" s="17">
        <v>9.5647571698982077</v>
      </c>
      <c r="AG1150" s="17">
        <v>-63.051405242556882</v>
      </c>
      <c r="AH1150" s="17">
        <v>-1</v>
      </c>
      <c r="AI1150" s="17">
        <v>-1</v>
      </c>
      <c r="AJ1150" s="17">
        <v>-1</v>
      </c>
      <c r="AK1150" s="17">
        <v>-1</v>
      </c>
      <c r="AL1150" s="17">
        <v>-1</v>
      </c>
      <c r="AM1150" s="17">
        <v>-1</v>
      </c>
      <c r="AN1150" s="17">
        <v>-1</v>
      </c>
      <c r="AO1150" s="17">
        <v>-1</v>
      </c>
      <c r="AP1150" s="17">
        <v>-1</v>
      </c>
      <c r="AQ1150" s="17">
        <v>-1</v>
      </c>
      <c r="AR1150" s="17">
        <v>-0.39371690507425944</v>
      </c>
      <c r="AS1150" s="17">
        <v>-4.724602860891113</v>
      </c>
      <c r="AT1150" s="17">
        <v>-2.1419837191584472</v>
      </c>
      <c r="AU1150" s="17">
        <v>-1</v>
      </c>
      <c r="AV1150" s="17">
        <v>-1</v>
      </c>
      <c r="AW1150" s="17">
        <v>-1</v>
      </c>
      <c r="AX1150" s="17">
        <v>-1</v>
      </c>
      <c r="AY1150" s="17">
        <v>-7.8743381014851885E-2</v>
      </c>
      <c r="AZ1150" s="17">
        <v>1.0521210401327581</v>
      </c>
      <c r="BA1150" s="17">
        <v>-0.53930052731224554</v>
      </c>
      <c r="BB1150" s="17">
        <v>0.40106082878382987</v>
      </c>
      <c r="BC1150" s="17">
        <v>-0.22157364929665019</v>
      </c>
      <c r="BD1150" s="17">
        <v>14.34142614126546</v>
      </c>
      <c r="BE1150" s="17">
        <v>-7.2901440899834196</v>
      </c>
      <c r="BF1150" s="17">
        <v>-1</v>
      </c>
      <c r="BG1150" s="22">
        <v>430.06416855846089</v>
      </c>
    </row>
    <row r="1151" spans="1:59" x14ac:dyDescent="0.25">
      <c r="A1151">
        <v>3166</v>
      </c>
      <c r="B1151" t="s">
        <v>1116</v>
      </c>
      <c r="C1151" s="49">
        <v>0</v>
      </c>
      <c r="D1151" s="22">
        <v>1526.915283203125</v>
      </c>
      <c r="E1151" s="17">
        <v>67.079356746282002</v>
      </c>
      <c r="F1151" s="17">
        <v>7.0336827487543738</v>
      </c>
      <c r="G1151" s="17">
        <v>0.39733071697671274</v>
      </c>
      <c r="H1151" s="17">
        <v>3.8363889779856075</v>
      </c>
      <c r="I1151" s="17">
        <v>53.822704780565275</v>
      </c>
      <c r="J1151" s="17">
        <v>6.8425404760127062</v>
      </c>
      <c r="K1151" s="17">
        <v>-1</v>
      </c>
      <c r="L1151" s="17">
        <v>-1</v>
      </c>
      <c r="M1151" s="17">
        <v>-1</v>
      </c>
      <c r="N1151" s="17">
        <v>0.16666666666666666</v>
      </c>
      <c r="O1151" s="17">
        <v>-1</v>
      </c>
      <c r="P1151" s="17">
        <v>-1</v>
      </c>
      <c r="Q1151" s="17">
        <v>2.9983202311154407</v>
      </c>
      <c r="R1151" s="17">
        <v>-1</v>
      </c>
      <c r="S1151" s="17">
        <v>0.36652349368917436</v>
      </c>
      <c r="T1151" s="17">
        <v>3.8562047413606693E-2</v>
      </c>
      <c r="U1151" s="17">
        <v>0.1771636565501494</v>
      </c>
      <c r="V1151" s="17">
        <v>0.10758900680937433</v>
      </c>
      <c r="W1151" s="17">
        <v>0.97245360151924709</v>
      </c>
      <c r="X1151" s="17">
        <v>0.82701361382698224</v>
      </c>
      <c r="Y1151" s="17">
        <v>0</v>
      </c>
      <c r="Z1151" s="17">
        <v>31.448593885684712</v>
      </c>
      <c r="AA1151" s="17">
        <v>0.45532197566822419</v>
      </c>
      <c r="AB1151" s="17">
        <v>1.1125169039055496</v>
      </c>
      <c r="AC1151" s="17">
        <v>18.254914679218434</v>
      </c>
      <c r="AD1151" s="17">
        <v>0.22145457068768676</v>
      </c>
      <c r="AE1151" s="17">
        <v>2.2145457068768675E-2</v>
      </c>
      <c r="AF1151" s="17">
        <v>49.399820266446341</v>
      </c>
      <c r="AG1151" s="17">
        <v>6.4212083391537194</v>
      </c>
      <c r="AH1151" s="17">
        <v>-1</v>
      </c>
      <c r="AI1151" s="17">
        <v>-1</v>
      </c>
      <c r="AJ1151" s="17">
        <v>-1</v>
      </c>
      <c r="AK1151" s="17">
        <v>-1</v>
      </c>
      <c r="AL1151" s="17">
        <v>-1</v>
      </c>
      <c r="AM1151" s="17">
        <v>-1</v>
      </c>
      <c r="AN1151" s="17">
        <v>-1</v>
      </c>
      <c r="AO1151" s="17">
        <v>-1</v>
      </c>
      <c r="AP1151" s="17">
        <v>-1</v>
      </c>
      <c r="AQ1151" s="17">
        <v>-1</v>
      </c>
      <c r="AR1151" s="17">
        <v>0.11072728534384338</v>
      </c>
      <c r="AS1151" s="17">
        <v>1.3287274241261202</v>
      </c>
      <c r="AT1151" s="17">
        <v>5.7273456513639562</v>
      </c>
      <c r="AU1151" s="17">
        <v>-1</v>
      </c>
      <c r="AV1151" s="17">
        <v>-1</v>
      </c>
      <c r="AW1151" s="17">
        <v>-1</v>
      </c>
      <c r="AX1151" s="17">
        <v>-1</v>
      </c>
      <c r="AY1151" s="17">
        <v>2.2145457068768675E-2</v>
      </c>
      <c r="AZ1151" s="17">
        <v>0.17537439844106981</v>
      </c>
      <c r="BA1151" s="17">
        <v>0.33744611437944311</v>
      </c>
      <c r="BB1151" s="17">
        <v>5.8038779299519831E-2</v>
      </c>
      <c r="BC1151" s="17">
        <v>0.12144840018765964</v>
      </c>
      <c r="BD1151" s="17">
        <v>2.4241523385646846</v>
      </c>
      <c r="BE1151" s="17">
        <v>4.6271297127173678</v>
      </c>
      <c r="BF1151" s="17">
        <v>-1</v>
      </c>
      <c r="BG1151" s="22">
        <v>137.31402532505479</v>
      </c>
    </row>
    <row r="1152" spans="1:59" x14ac:dyDescent="0.25">
      <c r="A1152">
        <v>3171</v>
      </c>
      <c r="B1152" t="s">
        <v>1117</v>
      </c>
      <c r="C1152" s="49">
        <v>0</v>
      </c>
      <c r="D1152" s="22">
        <v>1539.3711035156248</v>
      </c>
      <c r="E1152" s="17">
        <v>119.67180972173509</v>
      </c>
      <c r="F1152" s="17">
        <v>95.219961070607141</v>
      </c>
      <c r="G1152" s="17">
        <v>1.0389715096078642</v>
      </c>
      <c r="H1152" s="17">
        <v>8.6968961270137974</v>
      </c>
      <c r="I1152" s="17">
        <v>100.78623152035091</v>
      </c>
      <c r="J1152" s="17">
        <v>19.495687504073654</v>
      </c>
      <c r="K1152" s="17">
        <v>-1</v>
      </c>
      <c r="L1152" s="17">
        <v>-1</v>
      </c>
      <c r="M1152" s="17">
        <v>-1</v>
      </c>
      <c r="N1152" s="17">
        <v>0.16666666666666666</v>
      </c>
      <c r="O1152" s="17">
        <v>-1</v>
      </c>
      <c r="P1152" s="17">
        <v>-1</v>
      </c>
      <c r="Q1152" s="17">
        <v>6.0313174702874379</v>
      </c>
      <c r="R1152" s="17">
        <v>-1</v>
      </c>
      <c r="S1152" s="17">
        <v>1.9078312678189342</v>
      </c>
      <c r="T1152" s="17">
        <v>0.20056207825681505</v>
      </c>
      <c r="U1152" s="17">
        <v>1.1124712707106899</v>
      </c>
      <c r="V1152" s="17">
        <v>1.4565088312844612</v>
      </c>
      <c r="W1152" s="17">
        <v>4.484841919692081</v>
      </c>
      <c r="X1152" s="17">
        <v>6.0521947969305465</v>
      </c>
      <c r="Y1152" s="17">
        <v>0</v>
      </c>
      <c r="Z1152" s="17">
        <v>61.826875492767684</v>
      </c>
      <c r="AA1152" s="17">
        <v>2.1455201409143911</v>
      </c>
      <c r="AB1152" s="17">
        <v>3.809140305300208</v>
      </c>
      <c r="AC1152" s="17">
        <v>49.258960153564615</v>
      </c>
      <c r="AD1152" s="17">
        <v>1.3905890883883623</v>
      </c>
      <c r="AE1152" s="17">
        <v>0.13905890883883623</v>
      </c>
      <c r="AF1152" s="17">
        <v>95.562059980573736</v>
      </c>
      <c r="AG1152" s="17">
        <v>86.928459801340267</v>
      </c>
      <c r="AH1152" s="17">
        <v>-1</v>
      </c>
      <c r="AI1152" s="17">
        <v>-1</v>
      </c>
      <c r="AJ1152" s="17">
        <v>-1</v>
      </c>
      <c r="AK1152" s="17">
        <v>-1</v>
      </c>
      <c r="AL1152" s="17">
        <v>-1</v>
      </c>
      <c r="AM1152" s="17">
        <v>-1</v>
      </c>
      <c r="AN1152" s="17">
        <v>-1</v>
      </c>
      <c r="AO1152" s="17">
        <v>-1</v>
      </c>
      <c r="AP1152" s="17">
        <v>-1</v>
      </c>
      <c r="AQ1152" s="17">
        <v>-1</v>
      </c>
      <c r="AR1152" s="17">
        <v>0.69529454419418113</v>
      </c>
      <c r="AS1152" s="17">
        <v>8.3435345303301744</v>
      </c>
      <c r="AT1152" s="17">
        <v>14.846594889429225</v>
      </c>
      <c r="AU1152" s="17">
        <v>-1</v>
      </c>
      <c r="AV1152" s="17">
        <v>-1</v>
      </c>
      <c r="AW1152" s="17">
        <v>-1</v>
      </c>
      <c r="AX1152" s="17">
        <v>-1</v>
      </c>
      <c r="AY1152" s="17">
        <v>0.13905890883883623</v>
      </c>
      <c r="AZ1152" s="17">
        <v>-0.84062973199634361</v>
      </c>
      <c r="BA1152" s="17">
        <v>1.3534502448168568</v>
      </c>
      <c r="BB1152" s="17">
        <v>-0.33946695671870997</v>
      </c>
      <c r="BC1152" s="17">
        <v>0.51895413620588926</v>
      </c>
      <c r="BD1152" s="17">
        <v>-11.385993981169262</v>
      </c>
      <c r="BE1152" s="17">
        <v>18.437276032451329</v>
      </c>
      <c r="BF1152" s="17">
        <v>-1</v>
      </c>
      <c r="BG1152" s="22">
        <v>1745.8234438381685</v>
      </c>
    </row>
    <row r="1153" spans="1:59" x14ac:dyDescent="0.25">
      <c r="A1153">
        <v>3172</v>
      </c>
      <c r="B1153" t="s">
        <v>1118</v>
      </c>
      <c r="C1153" s="49">
        <v>0</v>
      </c>
      <c r="D1153" s="22">
        <v>1517.8462695312498</v>
      </c>
      <c r="E1153" s="17">
        <v>32.61678215973896</v>
      </c>
      <c r="F1153" s="17">
        <v>-50.752672939864524</v>
      </c>
      <c r="G1153" s="17">
        <v>-2.3121123977358382E-2</v>
      </c>
      <c r="H1153" s="17">
        <v>0.65141507631209139</v>
      </c>
      <c r="I1153" s="17">
        <v>23.048630715748786</v>
      </c>
      <c r="J1153" s="17">
        <v>-1.4487636662864176</v>
      </c>
      <c r="K1153" s="17">
        <v>-1</v>
      </c>
      <c r="L1153" s="17">
        <v>-1</v>
      </c>
      <c r="M1153" s="17">
        <v>-1</v>
      </c>
      <c r="N1153" s="17">
        <v>0.16666666666666666</v>
      </c>
      <c r="O1153" s="17">
        <v>-1</v>
      </c>
      <c r="P1153" s="17">
        <v>-1</v>
      </c>
      <c r="Q1153" s="17">
        <v>1.0108697955076955</v>
      </c>
      <c r="R1153" s="17">
        <v>-1</v>
      </c>
      <c r="S1153" s="17">
        <v>-0.64345856878578644</v>
      </c>
      <c r="T1153" s="17">
        <v>-6.7592692099344251E-2</v>
      </c>
      <c r="U1153" s="17">
        <v>-0.435721017785419</v>
      </c>
      <c r="V1153" s="17">
        <v>-0.7763258408958017</v>
      </c>
      <c r="W1153" s="17">
        <v>-1.3291303243803601</v>
      </c>
      <c r="X1153" s="17">
        <v>-2.5969224466369574</v>
      </c>
      <c r="Y1153" s="17">
        <v>0</v>
      </c>
      <c r="Z1153" s="17">
        <v>11.542433658023519</v>
      </c>
      <c r="AA1153" s="17">
        <v>-0.65222439344715233</v>
      </c>
      <c r="AB1153" s="17">
        <v>-0.65451581361679223</v>
      </c>
      <c r="AC1153" s="17">
        <v>-2.0612936205337729</v>
      </c>
      <c r="AD1153" s="17">
        <v>-0.54465127223177368</v>
      </c>
      <c r="AE1153" s="17">
        <v>-5.4465127223177374E-2</v>
      </c>
      <c r="AF1153" s="17">
        <v>19.150810394773021</v>
      </c>
      <c r="AG1153" s="17">
        <v>-46.333264998839105</v>
      </c>
      <c r="AH1153" s="17">
        <v>-1</v>
      </c>
      <c r="AI1153" s="17">
        <v>-1</v>
      </c>
      <c r="AJ1153" s="17">
        <v>-1</v>
      </c>
      <c r="AK1153" s="17">
        <v>-1</v>
      </c>
      <c r="AL1153" s="17">
        <v>-1</v>
      </c>
      <c r="AM1153" s="17">
        <v>-1</v>
      </c>
      <c r="AN1153" s="17">
        <v>-1</v>
      </c>
      <c r="AO1153" s="17">
        <v>-1</v>
      </c>
      <c r="AP1153" s="17">
        <v>-1</v>
      </c>
      <c r="AQ1153" s="17">
        <v>-1</v>
      </c>
      <c r="AR1153" s="17">
        <v>-0.27232563611588684</v>
      </c>
      <c r="AS1153" s="17">
        <v>-3.2679076333906414</v>
      </c>
      <c r="AT1153" s="17">
        <v>-0.24827992340783478</v>
      </c>
      <c r="AU1153" s="17">
        <v>-1</v>
      </c>
      <c r="AV1153" s="17">
        <v>-1</v>
      </c>
      <c r="AW1153" s="17">
        <v>-1</v>
      </c>
      <c r="AX1153" s="17">
        <v>-1</v>
      </c>
      <c r="AY1153" s="17">
        <v>-5.4465127223177374E-2</v>
      </c>
      <c r="AZ1153" s="17">
        <v>0.84113756681387053</v>
      </c>
      <c r="BA1153" s="17">
        <v>-0.32831705399335781</v>
      </c>
      <c r="BB1153" s="17">
        <v>0.31851476589213645</v>
      </c>
      <c r="BC1153" s="17">
        <v>-0.13902758640495688</v>
      </c>
      <c r="BD1153" s="17">
        <v>11.473610400865763</v>
      </c>
      <c r="BE1153" s="17">
        <v>-4.4223283495837205</v>
      </c>
      <c r="BF1153" s="17">
        <v>-1</v>
      </c>
      <c r="BG1153" s="22">
        <v>332.72629118219623</v>
      </c>
    </row>
    <row r="1154" spans="1:59" x14ac:dyDescent="0.25">
      <c r="A1154">
        <v>3173</v>
      </c>
      <c r="B1154" t="s">
        <v>1119</v>
      </c>
      <c r="C1154" s="49">
        <v>0</v>
      </c>
      <c r="D1154" s="22">
        <v>1507.0621582031251</v>
      </c>
      <c r="E1154" s="17">
        <v>59.721859578347349</v>
      </c>
      <c r="F1154" s="17">
        <v>-5.3032640239425177</v>
      </c>
      <c r="G1154" s="17">
        <v>0.30756745157400456</v>
      </c>
      <c r="H1154" s="17">
        <v>3.1564213103738279</v>
      </c>
      <c r="I1154" s="17">
        <v>47.252674378190427</v>
      </c>
      <c r="J1154" s="17">
        <v>5.0724101976651559</v>
      </c>
      <c r="K1154" s="17">
        <v>-1</v>
      </c>
      <c r="L1154" s="17">
        <v>-1</v>
      </c>
      <c r="M1154" s="17">
        <v>-1</v>
      </c>
      <c r="N1154" s="17">
        <v>0.16666666666666666</v>
      </c>
      <c r="O1154" s="17">
        <v>-1</v>
      </c>
      <c r="P1154" s="17">
        <v>-1</v>
      </c>
      <c r="Q1154" s="17">
        <v>2.5740147018035264</v>
      </c>
      <c r="R1154" s="17">
        <v>-1</v>
      </c>
      <c r="S1154" s="17">
        <v>0.150900016526619</v>
      </c>
      <c r="T1154" s="17">
        <v>1.5898819123217861E-2</v>
      </c>
      <c r="U1154" s="17">
        <v>4.631744700853007E-2</v>
      </c>
      <c r="V1154" s="17">
        <v>-8.1120080271591261E-2</v>
      </c>
      <c r="W1154" s="17">
        <v>0.4810829648291306</v>
      </c>
      <c r="X1154" s="17">
        <v>9.6029345521920884E-2</v>
      </c>
      <c r="Y1154" s="17">
        <v>0</v>
      </c>
      <c r="Z1154" s="17">
        <v>27.198780305109679</v>
      </c>
      <c r="AA1154" s="17">
        <v>0.21886926219902725</v>
      </c>
      <c r="AB1154" s="17">
        <v>0.73526887845201561</v>
      </c>
      <c r="AC1154" s="17">
        <v>13.91755895864598</v>
      </c>
      <c r="AD1154" s="17">
        <v>5.7896808760662583E-2</v>
      </c>
      <c r="AE1154" s="17">
        <v>5.7896808760662588E-3</v>
      </c>
      <c r="AF1154" s="17">
        <v>42.941887069819529</v>
      </c>
      <c r="AG1154" s="17">
        <v>-4.8414698802422187</v>
      </c>
      <c r="AH1154" s="17">
        <v>-1</v>
      </c>
      <c r="AI1154" s="17">
        <v>-1</v>
      </c>
      <c r="AJ1154" s="17">
        <v>-1</v>
      </c>
      <c r="AK1154" s="17">
        <v>-1</v>
      </c>
      <c r="AL1154" s="17">
        <v>-1</v>
      </c>
      <c r="AM1154" s="17">
        <v>-1</v>
      </c>
      <c r="AN1154" s="17">
        <v>-1</v>
      </c>
      <c r="AO1154" s="17">
        <v>-1</v>
      </c>
      <c r="AP1154" s="17">
        <v>-1</v>
      </c>
      <c r="AQ1154" s="17">
        <v>-1</v>
      </c>
      <c r="AR1154" s="17">
        <v>2.8948404380331291E-2</v>
      </c>
      <c r="AS1154" s="17">
        <v>0.34738085256397538</v>
      </c>
      <c r="AT1154" s="17">
        <v>4.4515951083331684</v>
      </c>
      <c r="AU1154" s="17">
        <v>-1</v>
      </c>
      <c r="AV1154" s="17">
        <v>-1</v>
      </c>
      <c r="AW1154" s="17">
        <v>-1</v>
      </c>
      <c r="AX1154" s="17">
        <v>-1</v>
      </c>
      <c r="AY1154" s="17">
        <v>5.7896808760662588E-3</v>
      </c>
      <c r="AZ1154" s="17">
        <v>0.31750976367668954</v>
      </c>
      <c r="BA1154" s="17">
        <v>0.19531074914382332</v>
      </c>
      <c r="BB1154" s="17">
        <v>0.11364841835470807</v>
      </c>
      <c r="BC1154" s="17">
        <v>6.5838761132471432E-2</v>
      </c>
      <c r="BD1154" s="17">
        <v>4.35614270386729</v>
      </c>
      <c r="BE1154" s="17">
        <v>2.6951393474147598</v>
      </c>
      <c r="BF1154" s="17">
        <v>-1</v>
      </c>
      <c r="BG1154" s="22">
        <v>1293.610042609246</v>
      </c>
    </row>
    <row r="1155" spans="1:59" x14ac:dyDescent="0.25">
      <c r="A1155">
        <v>3175</v>
      </c>
      <c r="B1155" t="s">
        <v>1120</v>
      </c>
      <c r="C1155" s="49">
        <v>0</v>
      </c>
      <c r="D1155" s="22">
        <v>1480.9967675781249</v>
      </c>
      <c r="E1155" s="17">
        <v>58.013300608931281</v>
      </c>
      <c r="F1155" s="17">
        <v>-8.1681514418491812</v>
      </c>
      <c r="G1155" s="17">
        <v>0.28672261416159356</v>
      </c>
      <c r="H1155" s="17">
        <v>2.9985191283010679</v>
      </c>
      <c r="I1155" s="17">
        <v>45.726981045648529</v>
      </c>
      <c r="J1155" s="17">
        <v>4.6613503093533462</v>
      </c>
      <c r="K1155" s="17">
        <v>-1</v>
      </c>
      <c r="L1155" s="17">
        <v>-1</v>
      </c>
      <c r="M1155" s="17">
        <v>-1</v>
      </c>
      <c r="N1155" s="17">
        <v>0.16666666666666666</v>
      </c>
      <c r="O1155" s="17">
        <v>-1</v>
      </c>
      <c r="P1155" s="17">
        <v>-1</v>
      </c>
      <c r="Q1155" s="17">
        <v>2.475482415438786</v>
      </c>
      <c r="R1155" s="17">
        <v>-1</v>
      </c>
      <c r="S1155" s="17">
        <v>0.10082790402505468</v>
      </c>
      <c r="T1155" s="17">
        <v>1.0635961239938855E-2</v>
      </c>
      <c r="U1155" s="17">
        <v>1.5932322852351299E-2</v>
      </c>
      <c r="V1155" s="17">
        <v>-0.12494212953416807</v>
      </c>
      <c r="W1155" s="17">
        <v>0.36697681032275353</v>
      </c>
      <c r="X1155" s="17">
        <v>-7.3719918338855606E-2</v>
      </c>
      <c r="Y1155" s="17">
        <v>0</v>
      </c>
      <c r="Z1155" s="17">
        <v>26.211888031051764</v>
      </c>
      <c r="AA1155" s="17">
        <v>0.16396018167620446</v>
      </c>
      <c r="AB1155" s="17">
        <v>0.64766429188252173</v>
      </c>
      <c r="AC1155" s="17">
        <v>12.910337637212237</v>
      </c>
      <c r="AD1155" s="17">
        <v>1.991540356543911E-2</v>
      </c>
      <c r="AE1155" s="17">
        <v>1.9915403565439124E-3</v>
      </c>
      <c r="AF1155" s="17">
        <v>41.442224965282989</v>
      </c>
      <c r="AG1155" s="17">
        <v>-7.4568905120380844</v>
      </c>
      <c r="AH1155" s="17">
        <v>-1</v>
      </c>
      <c r="AI1155" s="17">
        <v>-1</v>
      </c>
      <c r="AJ1155" s="17">
        <v>-1</v>
      </c>
      <c r="AK1155" s="17">
        <v>-1</v>
      </c>
      <c r="AL1155" s="17">
        <v>-1</v>
      </c>
      <c r="AM1155" s="17">
        <v>-1</v>
      </c>
      <c r="AN1155" s="17">
        <v>-1</v>
      </c>
      <c r="AO1155" s="17">
        <v>-1</v>
      </c>
      <c r="AP1155" s="17">
        <v>-1</v>
      </c>
      <c r="AQ1155" s="17">
        <v>-1</v>
      </c>
      <c r="AR1155" s="17">
        <v>9.9577017827195552E-3</v>
      </c>
      <c r="AS1155" s="17">
        <v>0.1194924213926345</v>
      </c>
      <c r="AT1155" s="17">
        <v>4.155340147810425</v>
      </c>
      <c r="AU1155" s="17">
        <v>-1</v>
      </c>
      <c r="AV1155" s="17">
        <v>-1</v>
      </c>
      <c r="AW1155" s="17">
        <v>-1</v>
      </c>
      <c r="AX1155" s="17">
        <v>-1</v>
      </c>
      <c r="AY1155" s="17">
        <v>1.9915403565439124E-3</v>
      </c>
      <c r="AZ1155" s="17">
        <v>0.35051645706733309</v>
      </c>
      <c r="BA1155" s="17">
        <v>0.1623040557531798</v>
      </c>
      <c r="BB1155" s="17">
        <v>0.12656209612108404</v>
      </c>
      <c r="BC1155" s="17">
        <v>5.292508336609545E-2</v>
      </c>
      <c r="BD1155" s="17">
        <v>4.8047897630668803</v>
      </c>
      <c r="BE1155" s="17">
        <v>2.246492288215169</v>
      </c>
      <c r="BF1155" s="17">
        <v>-1</v>
      </c>
      <c r="BG1155" s="22">
        <v>2198.2480652396298</v>
      </c>
    </row>
    <row r="1156" spans="1:59" x14ac:dyDescent="0.25">
      <c r="A1156">
        <v>3176</v>
      </c>
      <c r="B1156" t="s">
        <v>1121</v>
      </c>
      <c r="C1156" s="49">
        <v>0</v>
      </c>
      <c r="D1156" s="22">
        <v>1534.1344335937499</v>
      </c>
      <c r="E1156" s="17">
        <v>86.960430442142695</v>
      </c>
      <c r="F1156" s="17">
        <v>40.369984805225101</v>
      </c>
      <c r="G1156" s="17">
        <v>0.63988467981477126</v>
      </c>
      <c r="H1156" s="17">
        <v>5.6737647869099241</v>
      </c>
      <c r="I1156" s="17">
        <v>71.575923794080182</v>
      </c>
      <c r="J1156" s="17">
        <v>11.625701068785443</v>
      </c>
      <c r="K1156" s="17">
        <v>-1</v>
      </c>
      <c r="L1156" s="17">
        <v>-1</v>
      </c>
      <c r="M1156" s="17">
        <v>-1</v>
      </c>
      <c r="N1156" s="17">
        <v>0.16666666666666666</v>
      </c>
      <c r="O1156" s="17">
        <v>-1</v>
      </c>
      <c r="P1156" s="17">
        <v>-1</v>
      </c>
      <c r="Q1156" s="17">
        <v>4.1448581509090747</v>
      </c>
      <c r="R1156" s="17">
        <v>-1</v>
      </c>
      <c r="S1156" s="17">
        <v>0.94917084538769558</v>
      </c>
      <c r="T1156" s="17">
        <v>9.9801528930636749E-2</v>
      </c>
      <c r="U1156" s="17">
        <v>0.53072996793905347</v>
      </c>
      <c r="V1156" s="17">
        <v>0.61750959280511875</v>
      </c>
      <c r="W1156" s="17">
        <v>2.3002116171924589</v>
      </c>
      <c r="X1156" s="17">
        <v>2.8022440185390867</v>
      </c>
      <c r="Y1156" s="17">
        <v>0</v>
      </c>
      <c r="Z1156" s="17">
        <v>42.932235001757277</v>
      </c>
      <c r="AA1156" s="17">
        <v>1.0942530842733194</v>
      </c>
      <c r="AB1156" s="17">
        <v>2.1318983082703999</v>
      </c>
      <c r="AC1156" s="17">
        <v>29.975107940274107</v>
      </c>
      <c r="AD1156" s="17">
        <v>0.66341245992381692</v>
      </c>
      <c r="AE1156" s="17">
        <v>6.6341245992381684E-2</v>
      </c>
      <c r="AF1156" s="17">
        <v>66.850135621596365</v>
      </c>
      <c r="AG1156" s="17">
        <v>36.854673766559564</v>
      </c>
      <c r="AH1156" s="17">
        <v>-1</v>
      </c>
      <c r="AI1156" s="17">
        <v>-1</v>
      </c>
      <c r="AJ1156" s="17">
        <v>-1</v>
      </c>
      <c r="AK1156" s="17">
        <v>-1</v>
      </c>
      <c r="AL1156" s="17">
        <v>-1</v>
      </c>
      <c r="AM1156" s="17">
        <v>-1</v>
      </c>
      <c r="AN1156" s="17">
        <v>-1</v>
      </c>
      <c r="AO1156" s="17">
        <v>-1</v>
      </c>
      <c r="AP1156" s="17">
        <v>-1</v>
      </c>
      <c r="AQ1156" s="17">
        <v>-1</v>
      </c>
      <c r="AR1156" s="17">
        <v>0.33170622996190846</v>
      </c>
      <c r="AS1156" s="17">
        <v>3.9804747595429011</v>
      </c>
      <c r="AT1156" s="17">
        <v>9.1746171874057723</v>
      </c>
      <c r="AU1156" s="17">
        <v>-1</v>
      </c>
      <c r="AV1156" s="17">
        <v>-1</v>
      </c>
      <c r="AW1156" s="17">
        <v>-1</v>
      </c>
      <c r="AX1156" s="17">
        <v>-1</v>
      </c>
      <c r="AY1156" s="17">
        <v>6.6341245992381684E-2</v>
      </c>
      <c r="AZ1156" s="17">
        <v>-0.20869692452903099</v>
      </c>
      <c r="BA1156" s="17">
        <v>0.72151743734954388</v>
      </c>
      <c r="BB1156" s="17">
        <v>-9.222690304076446E-2</v>
      </c>
      <c r="BC1156" s="17">
        <v>0.27171408252794388</v>
      </c>
      <c r="BD1156" s="17">
        <v>-2.7963787680828398</v>
      </c>
      <c r="BE1156" s="17">
        <v>9.8476608193648971</v>
      </c>
      <c r="BF1156" s="17">
        <v>-1</v>
      </c>
      <c r="BG1156" s="22">
        <v>2297.5041354739292</v>
      </c>
    </row>
    <row r="1157" spans="1:59" x14ac:dyDescent="0.25">
      <c r="A1157">
        <v>3179</v>
      </c>
      <c r="B1157" t="s">
        <v>1122</v>
      </c>
      <c r="C1157" s="49">
        <v>0</v>
      </c>
      <c r="D1157" s="22">
        <v>1544.8371484375</v>
      </c>
      <c r="E1157" s="17">
        <v>55.337665878330313</v>
      </c>
      <c r="F1157" s="17">
        <v>-12.654617763367241</v>
      </c>
      <c r="G1157" s="17">
        <v>0.25407921587523608</v>
      </c>
      <c r="H1157" s="17">
        <v>2.7512414106721903</v>
      </c>
      <c r="I1157" s="17">
        <v>43.337717261448788</v>
      </c>
      <c r="J1157" s="17">
        <v>4.0176229735038129</v>
      </c>
      <c r="K1157" s="17">
        <v>-1</v>
      </c>
      <c r="L1157" s="17">
        <v>-1</v>
      </c>
      <c r="M1157" s="17">
        <v>-1</v>
      </c>
      <c r="N1157" s="17">
        <v>0.16666666666666666</v>
      </c>
      <c r="O1157" s="17">
        <v>-1</v>
      </c>
      <c r="P1157" s="17">
        <v>-1</v>
      </c>
      <c r="Q1157" s="17">
        <v>2.3211790450534355</v>
      </c>
      <c r="R1157" s="17">
        <v>-1</v>
      </c>
      <c r="S1157" s="17">
        <v>2.2414056073682714E-2</v>
      </c>
      <c r="T1157" s="17">
        <v>2.394229121362345E-3</v>
      </c>
      <c r="U1157" s="17">
        <v>-3.1651339720138047E-2</v>
      </c>
      <c r="V1157" s="17">
        <v>-0.19356826364596288</v>
      </c>
      <c r="W1157" s="17">
        <v>0.18828447635143819</v>
      </c>
      <c r="X1157" s="17">
        <v>-0.33955038366664453</v>
      </c>
      <c r="Y1157" s="17">
        <v>0</v>
      </c>
      <c r="Z1157" s="17">
        <v>24.666396601666928</v>
      </c>
      <c r="AA1157" s="17">
        <v>7.7971552953345014E-2</v>
      </c>
      <c r="AB1157" s="17">
        <v>0.51047390010728988</v>
      </c>
      <c r="AC1157" s="17">
        <v>11.33301054621287</v>
      </c>
      <c r="AD1157" s="17">
        <v>-3.9564174650172562E-2</v>
      </c>
      <c r="AE1157" s="17">
        <v>-3.9564174650172559E-3</v>
      </c>
      <c r="AF1157" s="17">
        <v>39.093726562306898</v>
      </c>
      <c r="AG1157" s="17">
        <v>-11.552687264054788</v>
      </c>
      <c r="AH1157" s="17">
        <v>-1</v>
      </c>
      <c r="AI1157" s="17">
        <v>-1</v>
      </c>
      <c r="AJ1157" s="17">
        <v>-1</v>
      </c>
      <c r="AK1157" s="17">
        <v>-1</v>
      </c>
      <c r="AL1157" s="17">
        <v>-1</v>
      </c>
      <c r="AM1157" s="17">
        <v>-1</v>
      </c>
      <c r="AN1157" s="17">
        <v>-1</v>
      </c>
      <c r="AO1157" s="17">
        <v>-1</v>
      </c>
      <c r="AP1157" s="17">
        <v>-1</v>
      </c>
      <c r="AQ1157" s="17">
        <v>-1</v>
      </c>
      <c r="AR1157" s="17">
        <v>-1.9782087325086281E-2</v>
      </c>
      <c r="AS1157" s="17">
        <v>-0.23738504790103554</v>
      </c>
      <c r="AT1157" s="17">
        <v>3.6913994377286539</v>
      </c>
      <c r="AU1157" s="17">
        <v>-1</v>
      </c>
      <c r="AV1157" s="17">
        <v>-1</v>
      </c>
      <c r="AW1157" s="17">
        <v>-1</v>
      </c>
      <c r="AX1157" s="17">
        <v>-1</v>
      </c>
      <c r="AY1157" s="17">
        <v>-3.9564174650172559E-3</v>
      </c>
      <c r="AZ1157" s="17">
        <v>0.40220554521656215</v>
      </c>
      <c r="BA1157" s="17">
        <v>0.11061496760395068</v>
      </c>
      <c r="BB1157" s="17">
        <v>0.14678515271439202</v>
      </c>
      <c r="BC1157" s="17">
        <v>3.2702026772787489E-2</v>
      </c>
      <c r="BD1157" s="17">
        <v>5.5073792989648869</v>
      </c>
      <c r="BE1157" s="17">
        <v>1.543902752317162</v>
      </c>
      <c r="BF1157" s="17">
        <v>-1</v>
      </c>
      <c r="BG1157" s="22">
        <v>387.35635366862721</v>
      </c>
    </row>
    <row r="1158" spans="1:59" x14ac:dyDescent="0.25">
      <c r="A1158">
        <v>3180</v>
      </c>
      <c r="B1158" t="s">
        <v>1123</v>
      </c>
      <c r="C1158" s="49">
        <v>0</v>
      </c>
      <c r="D1158" s="22">
        <v>1509.381376953125</v>
      </c>
      <c r="E1158" s="17">
        <v>96.824622017322412</v>
      </c>
      <c r="F1158" s="17">
        <v>56.910121164236202</v>
      </c>
      <c r="G1158" s="17">
        <v>0.7602302302289714</v>
      </c>
      <c r="H1158" s="17">
        <v>6.5853969880723682</v>
      </c>
      <c r="I1158" s="17">
        <v>80.384359198748228</v>
      </c>
      <c r="J1158" s="17">
        <v>13.9989135594058</v>
      </c>
      <c r="K1158" s="17">
        <v>-1</v>
      </c>
      <c r="L1158" s="17">
        <v>-1</v>
      </c>
      <c r="M1158" s="17">
        <v>-1</v>
      </c>
      <c r="N1158" s="17">
        <v>0.16666666666666666</v>
      </c>
      <c r="O1158" s="17">
        <v>-1</v>
      </c>
      <c r="P1158" s="17">
        <v>-1</v>
      </c>
      <c r="Q1158" s="17">
        <v>4.713724292751662</v>
      </c>
      <c r="R1158" s="17">
        <v>-1</v>
      </c>
      <c r="S1158" s="17">
        <v>1.2382570982655741</v>
      </c>
      <c r="T1158" s="17">
        <v>0.13018610407430378</v>
      </c>
      <c r="U1158" s="17">
        <v>0.70615539432313912</v>
      </c>
      <c r="V1158" s="17">
        <v>0.87051174074430049</v>
      </c>
      <c r="W1158" s="17">
        <v>2.9589919040342063</v>
      </c>
      <c r="X1158" s="17">
        <v>3.7822741424280486</v>
      </c>
      <c r="Y1158" s="17">
        <v>0</v>
      </c>
      <c r="Z1158" s="17">
        <v>48.629957251694663</v>
      </c>
      <c r="AA1158" s="17">
        <v>1.4112650804581541</v>
      </c>
      <c r="AB1158" s="17">
        <v>2.6376744858882204</v>
      </c>
      <c r="AC1158" s="17">
        <v>35.790197879267382</v>
      </c>
      <c r="AD1158" s="17">
        <v>0.88269424290392406</v>
      </c>
      <c r="AE1158" s="17">
        <v>8.826942429039239E-2</v>
      </c>
      <c r="AF1158" s="17">
        <v>75.508282376836178</v>
      </c>
      <c r="AG1158" s="17">
        <v>51.954538988378175</v>
      </c>
      <c r="AH1158" s="17">
        <v>-1</v>
      </c>
      <c r="AI1158" s="17">
        <v>-1</v>
      </c>
      <c r="AJ1158" s="17">
        <v>-1</v>
      </c>
      <c r="AK1158" s="17">
        <v>-1</v>
      </c>
      <c r="AL1158" s="17">
        <v>-1</v>
      </c>
      <c r="AM1158" s="17">
        <v>-1</v>
      </c>
      <c r="AN1158" s="17">
        <v>-1</v>
      </c>
      <c r="AO1158" s="17">
        <v>-1</v>
      </c>
      <c r="AP1158" s="17">
        <v>-1</v>
      </c>
      <c r="AQ1158" s="17">
        <v>-1</v>
      </c>
      <c r="AR1158" s="17">
        <v>0.44134712145196203</v>
      </c>
      <c r="AS1158" s="17">
        <v>5.2961654574235437</v>
      </c>
      <c r="AT1158" s="17">
        <v>10.885015094650608</v>
      </c>
      <c r="AU1158" s="17">
        <v>-1</v>
      </c>
      <c r="AV1158" s="17">
        <v>-1</v>
      </c>
      <c r="AW1158" s="17">
        <v>-1</v>
      </c>
      <c r="AX1158" s="17">
        <v>-1</v>
      </c>
      <c r="AY1158" s="17">
        <v>8.826942429039239E-2</v>
      </c>
      <c r="AZ1158" s="17">
        <v>-0.39925771446758346</v>
      </c>
      <c r="BA1158" s="17">
        <v>0.91207822728809651</v>
      </c>
      <c r="BB1158" s="17">
        <v>-0.1667827092540009</v>
      </c>
      <c r="BC1158" s="17">
        <v>0.34626988874118031</v>
      </c>
      <c r="BD1158" s="17">
        <v>-5.3865969699739082</v>
      </c>
      <c r="BE1158" s="17">
        <v>12.437879021255968</v>
      </c>
      <c r="BF1158" s="17">
        <v>-1</v>
      </c>
      <c r="BG1158" s="22">
        <v>175.56757374735719</v>
      </c>
    </row>
    <row r="1159" spans="1:59" x14ac:dyDescent="0.25">
      <c r="A1159">
        <v>3181</v>
      </c>
      <c r="B1159" t="s">
        <v>1124</v>
      </c>
      <c r="C1159" s="49">
        <v>0</v>
      </c>
      <c r="D1159" s="22">
        <v>1500.3597558593749</v>
      </c>
      <c r="E1159" s="17">
        <v>24.598272183976704</v>
      </c>
      <c r="F1159" s="17">
        <v>-64.197996602161936</v>
      </c>
      <c r="G1159" s="17">
        <v>-0.12094890734715591</v>
      </c>
      <c r="H1159" s="17">
        <v>-8.9642297070681831E-2</v>
      </c>
      <c r="I1159" s="17">
        <v>15.888335153271186</v>
      </c>
      <c r="J1159" s="17">
        <v>-3.3779261207672571</v>
      </c>
      <c r="K1159" s="17">
        <v>-1</v>
      </c>
      <c r="L1159" s="17">
        <v>-1</v>
      </c>
      <c r="M1159" s="17">
        <v>-1</v>
      </c>
      <c r="N1159" s="17">
        <v>0.16666666666666666</v>
      </c>
      <c r="O1159" s="17">
        <v>-1</v>
      </c>
      <c r="P1159" s="17">
        <v>-1</v>
      </c>
      <c r="Q1159" s="17">
        <v>0.54844377727060811</v>
      </c>
      <c r="R1159" s="17">
        <v>-1</v>
      </c>
      <c r="S1159" s="17">
        <v>-0.87845410642210497</v>
      </c>
      <c r="T1159" s="17">
        <v>-9.2292031831536475E-2</v>
      </c>
      <c r="U1159" s="17">
        <v>-0.57832272221729109</v>
      </c>
      <c r="V1159" s="17">
        <v>-0.98198894381487167</v>
      </c>
      <c r="W1159" s="17">
        <v>-1.8646467183611652</v>
      </c>
      <c r="X1159" s="17">
        <v>-3.3935798579472198</v>
      </c>
      <c r="Y1159" s="17">
        <v>0</v>
      </c>
      <c r="Z1159" s="17">
        <v>6.9108080096324436</v>
      </c>
      <c r="AA1159" s="17">
        <v>-0.90992050918769585</v>
      </c>
      <c r="AB1159" s="17">
        <v>-1.065656584233619</v>
      </c>
      <c r="AC1159" s="17">
        <v>-6.7883263763754815</v>
      </c>
      <c r="AD1159" s="17">
        <v>-0.72290340277161369</v>
      </c>
      <c r="AE1159" s="17">
        <v>-7.2290340277161386E-2</v>
      </c>
      <c r="AF1159" s="17">
        <v>12.112683083540297</v>
      </c>
      <c r="AG1159" s="17">
        <v>-58.607805592563558</v>
      </c>
      <c r="AH1159" s="17">
        <v>-1</v>
      </c>
      <c r="AI1159" s="17">
        <v>-1</v>
      </c>
      <c r="AJ1159" s="17">
        <v>-1</v>
      </c>
      <c r="AK1159" s="17">
        <v>-1</v>
      </c>
      <c r="AL1159" s="17">
        <v>-1</v>
      </c>
      <c r="AM1159" s="17">
        <v>-1</v>
      </c>
      <c r="AN1159" s="17">
        <v>-1</v>
      </c>
      <c r="AO1159" s="17">
        <v>-1</v>
      </c>
      <c r="AP1159" s="17">
        <v>-1</v>
      </c>
      <c r="AQ1159" s="17">
        <v>-1</v>
      </c>
      <c r="AR1159" s="17">
        <v>-0.36145170138580685</v>
      </c>
      <c r="AS1159" s="17">
        <v>-4.3374204166296826</v>
      </c>
      <c r="AT1159" s="17">
        <v>-1.638646541618586</v>
      </c>
      <c r="AU1159" s="17">
        <v>-1</v>
      </c>
      <c r="AV1159" s="17">
        <v>-1</v>
      </c>
      <c r="AW1159" s="17">
        <v>-1</v>
      </c>
      <c r="AX1159" s="17">
        <v>-1</v>
      </c>
      <c r="AY1159" s="17">
        <v>-7.2290340277161386E-2</v>
      </c>
      <c r="AZ1159" s="17">
        <v>0.99604266810531428</v>
      </c>
      <c r="BA1159" s="17">
        <v>-0.48322215528480167</v>
      </c>
      <c r="BB1159" s="17">
        <v>0.37912049027568212</v>
      </c>
      <c r="BC1159" s="17">
        <v>-0.19963331078850244</v>
      </c>
      <c r="BD1159" s="17">
        <v>13.579174788273367</v>
      </c>
      <c r="BE1159" s="17">
        <v>-6.5278927369913244</v>
      </c>
      <c r="BF1159" s="17">
        <v>-1</v>
      </c>
      <c r="BG1159" s="22">
        <v>66.692375630933839</v>
      </c>
    </row>
    <row r="1160" spans="1:59" x14ac:dyDescent="0.25">
      <c r="A1160">
        <v>3182</v>
      </c>
      <c r="B1160" t="s">
        <v>1125</v>
      </c>
      <c r="C1160" s="49">
        <v>0</v>
      </c>
      <c r="D1160" s="22">
        <v>1476.210927734375</v>
      </c>
      <c r="E1160" s="17">
        <v>20.777398893522793</v>
      </c>
      <c r="F1160" s="17">
        <v>-70.604782678136914</v>
      </c>
      <c r="G1160" s="17">
        <v>-0.16756449623733966</v>
      </c>
      <c r="H1160" s="17">
        <v>-0.44276106018390005</v>
      </c>
      <c r="I1160" s="17">
        <v>12.47640673401078</v>
      </c>
      <c r="J1160" s="17">
        <v>-4.2971848505753014</v>
      </c>
      <c r="K1160" s="17">
        <v>-1</v>
      </c>
      <c r="L1160" s="17">
        <v>-1</v>
      </c>
      <c r="M1160" s="17">
        <v>-1</v>
      </c>
      <c r="N1160" s="17">
        <v>0.16666666666666666</v>
      </c>
      <c r="O1160" s="17">
        <v>-1</v>
      </c>
      <c r="P1160" s="17">
        <v>-1</v>
      </c>
      <c r="Q1160" s="17">
        <v>0.32809470652881112</v>
      </c>
      <c r="R1160" s="17">
        <v>-1</v>
      </c>
      <c r="S1160" s="17">
        <v>-0.99043104176851382</v>
      </c>
      <c r="T1160" s="17">
        <v>-0.10406143135337333</v>
      </c>
      <c r="U1160" s="17">
        <v>-0.64627338203861862</v>
      </c>
      <c r="V1160" s="17">
        <v>-1.0799887790898344</v>
      </c>
      <c r="W1160" s="17">
        <v>-2.1198238388668909</v>
      </c>
      <c r="X1160" s="17">
        <v>-3.7731924086229047</v>
      </c>
      <c r="Y1160" s="17">
        <v>0</v>
      </c>
      <c r="Z1160" s="17">
        <v>4.7038076087086544</v>
      </c>
      <c r="AA1160" s="17">
        <v>-1.0327144208574464</v>
      </c>
      <c r="AB1160" s="17">
        <v>-1.2615678936682797</v>
      </c>
      <c r="AC1160" s="17">
        <v>-9.0407888980273707</v>
      </c>
      <c r="AD1160" s="17">
        <v>-0.8078417275482731</v>
      </c>
      <c r="AE1160" s="17">
        <v>-8.0784172754827327E-2</v>
      </c>
      <c r="AF1160" s="17">
        <v>8.7589686478671069</v>
      </c>
      <c r="AG1160" s="17">
        <v>-64.456705755925341</v>
      </c>
      <c r="AH1160" s="17">
        <v>-1</v>
      </c>
      <c r="AI1160" s="17">
        <v>-1</v>
      </c>
      <c r="AJ1160" s="17">
        <v>-1</v>
      </c>
      <c r="AK1160" s="17">
        <v>-1</v>
      </c>
      <c r="AL1160" s="17">
        <v>-1</v>
      </c>
      <c r="AM1160" s="17">
        <v>-1</v>
      </c>
      <c r="AN1160" s="17">
        <v>-1</v>
      </c>
      <c r="AO1160" s="17">
        <v>-1</v>
      </c>
      <c r="AP1160" s="17">
        <v>-1</v>
      </c>
      <c r="AQ1160" s="17">
        <v>-1</v>
      </c>
      <c r="AR1160" s="17">
        <v>-0.40392086377413655</v>
      </c>
      <c r="AS1160" s="17">
        <v>-4.847050365289638</v>
      </c>
      <c r="AT1160" s="17">
        <v>-2.3011654748765302</v>
      </c>
      <c r="AU1160" s="17">
        <v>-1</v>
      </c>
      <c r="AV1160" s="17">
        <v>-1</v>
      </c>
      <c r="AW1160" s="17">
        <v>-1</v>
      </c>
      <c r="AX1160" s="17">
        <v>-1</v>
      </c>
      <c r="AY1160" s="17">
        <v>-8.0784172754827327E-2</v>
      </c>
      <c r="AZ1160" s="17">
        <v>1.0698559782924442</v>
      </c>
      <c r="BA1160" s="17">
        <v>-0.55703546547193161</v>
      </c>
      <c r="BB1160" s="17">
        <v>0.40799952069974632</v>
      </c>
      <c r="BC1160" s="17">
        <v>-0.22851234121256664</v>
      </c>
      <c r="BD1160" s="17">
        <v>14.582490211399952</v>
      </c>
      <c r="BE1160" s="17">
        <v>-7.5312081601179131</v>
      </c>
      <c r="BF1160" s="17">
        <v>-1</v>
      </c>
      <c r="BG1160" s="22">
        <v>469.16041796210294</v>
      </c>
    </row>
    <row r="1161" spans="1:59" x14ac:dyDescent="0.25">
      <c r="A1161">
        <v>3184</v>
      </c>
      <c r="B1161" t="s">
        <v>1126</v>
      </c>
      <c r="C1161" s="49">
        <v>0</v>
      </c>
      <c r="D1161" s="22">
        <v>1545.7053125</v>
      </c>
      <c r="E1161" s="17">
        <v>57.226553649608014</v>
      </c>
      <c r="F1161" s="17">
        <v>-9.4873575712178813</v>
      </c>
      <c r="G1161" s="17">
        <v>0.27712410878638427</v>
      </c>
      <c r="H1161" s="17">
        <v>2.925809281090638</v>
      </c>
      <c r="I1161" s="17">
        <v>45.024438955077692</v>
      </c>
      <c r="J1161" s="17">
        <v>4.4720679240110339</v>
      </c>
      <c r="K1161" s="17">
        <v>-1</v>
      </c>
      <c r="L1161" s="17">
        <v>-1</v>
      </c>
      <c r="M1161" s="17">
        <v>-1</v>
      </c>
      <c r="N1161" s="17">
        <v>0.16666666666666666</v>
      </c>
      <c r="O1161" s="17">
        <v>-1</v>
      </c>
      <c r="P1161" s="17">
        <v>-1</v>
      </c>
      <c r="Q1161" s="17">
        <v>2.4301108607659478</v>
      </c>
      <c r="R1161" s="17">
        <v>-1</v>
      </c>
      <c r="S1161" s="17">
        <v>7.7770998783462775E-2</v>
      </c>
      <c r="T1161" s="17">
        <v>8.2125520915643409E-3</v>
      </c>
      <c r="U1161" s="17">
        <v>1.9407636106450188E-3</v>
      </c>
      <c r="V1161" s="17">
        <v>-0.14512104324203368</v>
      </c>
      <c r="W1161" s="17">
        <v>0.3144338945060145</v>
      </c>
      <c r="X1161" s="17">
        <v>-0.15188503852517937</v>
      </c>
      <c r="Y1161" s="17">
        <v>0</v>
      </c>
      <c r="Z1161" s="17">
        <v>25.757449811655658</v>
      </c>
      <c r="AA1161" s="17">
        <v>0.13867597848868946</v>
      </c>
      <c r="AB1161" s="17">
        <v>0.60732465869451613</v>
      </c>
      <c r="AC1161" s="17">
        <v>12.446538420335113</v>
      </c>
      <c r="AD1161" s="17">
        <v>2.4259545133062665E-3</v>
      </c>
      <c r="AE1161" s="17">
        <v>2.4259545133062735E-4</v>
      </c>
      <c r="AF1161" s="17">
        <v>40.751669578037742</v>
      </c>
      <c r="AG1161" s="17">
        <v>-8.6612236759791443</v>
      </c>
      <c r="AH1161" s="17">
        <v>-1</v>
      </c>
      <c r="AI1161" s="17">
        <v>-1</v>
      </c>
      <c r="AJ1161" s="17">
        <v>-1</v>
      </c>
      <c r="AK1161" s="17">
        <v>-1</v>
      </c>
      <c r="AL1161" s="17">
        <v>-1</v>
      </c>
      <c r="AM1161" s="17">
        <v>-1</v>
      </c>
      <c r="AN1161" s="17">
        <v>-1</v>
      </c>
      <c r="AO1161" s="17">
        <v>-1</v>
      </c>
      <c r="AP1161" s="17">
        <v>-1</v>
      </c>
      <c r="AQ1161" s="17">
        <v>-1</v>
      </c>
      <c r="AR1161" s="17">
        <v>1.2129772566531333E-3</v>
      </c>
      <c r="AS1161" s="17">
        <v>1.4555727079837433E-2</v>
      </c>
      <c r="AT1161" s="17">
        <v>4.0189224452037884</v>
      </c>
      <c r="AU1161" s="17">
        <v>-1</v>
      </c>
      <c r="AV1161" s="17">
        <v>-1</v>
      </c>
      <c r="AW1161" s="17">
        <v>-1</v>
      </c>
      <c r="AX1161" s="17">
        <v>-1</v>
      </c>
      <c r="AY1161" s="17">
        <v>2.4259545133062735E-4</v>
      </c>
      <c r="AZ1161" s="17">
        <v>0.365715180744561</v>
      </c>
      <c r="BA1161" s="17">
        <v>0.14710533207595189</v>
      </c>
      <c r="BB1161" s="17">
        <v>0.13250850879880921</v>
      </c>
      <c r="BC1161" s="17">
        <v>4.6978670688370285E-2</v>
      </c>
      <c r="BD1161" s="17">
        <v>5.0113800628182767</v>
      </c>
      <c r="BE1161" s="17">
        <v>2.0399019884637726</v>
      </c>
      <c r="BF1161" s="17">
        <v>-1</v>
      </c>
      <c r="BG1161" s="22">
        <v>1289.0816700657144</v>
      </c>
    </row>
    <row r="1162" spans="1:59" x14ac:dyDescent="0.25">
      <c r="A1162">
        <v>3187</v>
      </c>
      <c r="B1162" t="s">
        <v>1127</v>
      </c>
      <c r="C1162" s="49">
        <v>0</v>
      </c>
      <c r="D1162" s="22">
        <v>1555.3952929687503</v>
      </c>
      <c r="E1162" s="17">
        <v>60.099512533237764</v>
      </c>
      <c r="F1162" s="17">
        <v>-4.6700209119587415</v>
      </c>
      <c r="G1162" s="17">
        <v>0.3121749100134974</v>
      </c>
      <c r="H1162" s="17">
        <v>3.1913233691911493</v>
      </c>
      <c r="I1162" s="17">
        <v>47.589907453316876</v>
      </c>
      <c r="J1162" s="17">
        <v>5.1632692105741071</v>
      </c>
      <c r="K1162" s="17">
        <v>-1</v>
      </c>
      <c r="L1162" s="17">
        <v>-1</v>
      </c>
      <c r="M1162" s="17">
        <v>-1</v>
      </c>
      <c r="N1162" s="17">
        <v>0.16666666666666666</v>
      </c>
      <c r="O1162" s="17">
        <v>-1</v>
      </c>
      <c r="P1162" s="17">
        <v>-1</v>
      </c>
      <c r="Q1162" s="17">
        <v>2.5957938793232058</v>
      </c>
      <c r="R1162" s="17">
        <v>-1</v>
      </c>
      <c r="S1162" s="17">
        <v>0.16196775348057607</v>
      </c>
      <c r="T1162" s="17">
        <v>1.7062099915023311E-2</v>
      </c>
      <c r="U1162" s="17">
        <v>5.3033651791450052E-2</v>
      </c>
      <c r="V1162" s="17">
        <v>-7.1433831983057444E-2</v>
      </c>
      <c r="W1162" s="17">
        <v>0.50630452708825657</v>
      </c>
      <c r="X1162" s="17">
        <v>0.13355003531666909</v>
      </c>
      <c r="Y1162" s="17">
        <v>0</v>
      </c>
      <c r="Z1162" s="17">
        <v>27.416918976427457</v>
      </c>
      <c r="AA1162" s="17">
        <v>0.23100614297455402</v>
      </c>
      <c r="AB1162" s="17">
        <v>0.75463264146642861</v>
      </c>
      <c r="AC1162" s="17">
        <v>14.140191080262529</v>
      </c>
      <c r="AD1162" s="17">
        <v>6.6292064739312567E-2</v>
      </c>
      <c r="AE1162" s="17">
        <v>6.6292064739312566E-3</v>
      </c>
      <c r="AF1162" s="17">
        <v>43.27336630773484</v>
      </c>
      <c r="AG1162" s="17">
        <v>-4.26336789631325</v>
      </c>
      <c r="AH1162" s="17">
        <v>-1</v>
      </c>
      <c r="AI1162" s="17">
        <v>-1</v>
      </c>
      <c r="AJ1162" s="17">
        <v>-1</v>
      </c>
      <c r="AK1162" s="17">
        <v>-1</v>
      </c>
      <c r="AL1162" s="17">
        <v>-1</v>
      </c>
      <c r="AM1162" s="17">
        <v>-1</v>
      </c>
      <c r="AN1162" s="17">
        <v>-1</v>
      </c>
      <c r="AO1162" s="17">
        <v>-1</v>
      </c>
      <c r="AP1162" s="17">
        <v>-1</v>
      </c>
      <c r="AQ1162" s="17">
        <v>-1</v>
      </c>
      <c r="AR1162" s="17">
        <v>3.3146032369656284E-2</v>
      </c>
      <c r="AS1162" s="17">
        <v>0.39775238843587529</v>
      </c>
      <c r="AT1162" s="17">
        <v>4.5170781049666378</v>
      </c>
      <c r="AU1162" s="17">
        <v>-1</v>
      </c>
      <c r="AV1162" s="17">
        <v>-1</v>
      </c>
      <c r="AW1162" s="17">
        <v>-1</v>
      </c>
      <c r="AX1162" s="17">
        <v>-1</v>
      </c>
      <c r="AY1162" s="17">
        <v>6.6292064739312566E-3</v>
      </c>
      <c r="AZ1162" s="17">
        <v>0.31021409784760867</v>
      </c>
      <c r="BA1162" s="17">
        <v>0.20260641497290421</v>
      </c>
      <c r="BB1162" s="17">
        <v>0.11079403132196708</v>
      </c>
      <c r="BC1162" s="17">
        <v>6.8693148165212436E-2</v>
      </c>
      <c r="BD1162" s="17">
        <v>4.256975574934347</v>
      </c>
      <c r="BE1162" s="17">
        <v>2.7943064763477032</v>
      </c>
      <c r="BF1162" s="17">
        <v>-1</v>
      </c>
      <c r="BG1162" s="22">
        <v>850.389337862194</v>
      </c>
    </row>
    <row r="1163" spans="1:59" x14ac:dyDescent="0.25">
      <c r="A1163">
        <v>3189</v>
      </c>
      <c r="B1163" t="s">
        <v>330</v>
      </c>
      <c r="C1163" s="49">
        <v>0</v>
      </c>
      <c r="D1163" s="22">
        <v>1506.1997656249998</v>
      </c>
      <c r="E1163" s="17">
        <v>67.905827316569713</v>
      </c>
      <c r="F1163" s="17">
        <v>8.4194968649019781</v>
      </c>
      <c r="G1163" s="17">
        <v>0.40741386012375769</v>
      </c>
      <c r="H1163" s="17">
        <v>3.9127700153412852</v>
      </c>
      <c r="I1163" s="17">
        <v>54.560718897257424</v>
      </c>
      <c r="J1163" s="17">
        <v>7.0413799111137205</v>
      </c>
      <c r="K1163" s="17">
        <v>-1</v>
      </c>
      <c r="L1163" s="17">
        <v>-1</v>
      </c>
      <c r="M1163" s="17">
        <v>-1</v>
      </c>
      <c r="N1163" s="17">
        <v>0.16666666666666666</v>
      </c>
      <c r="O1163" s="17">
        <v>-1</v>
      </c>
      <c r="P1163" s="17">
        <v>-1</v>
      </c>
      <c r="Q1163" s="17">
        <v>3.0459826392390834</v>
      </c>
      <c r="R1163" s="17">
        <v>-1</v>
      </c>
      <c r="S1163" s="17">
        <v>0.39074456426119064</v>
      </c>
      <c r="T1163" s="17">
        <v>4.1107816821626182E-2</v>
      </c>
      <c r="U1163" s="17">
        <v>0.19186166308029709</v>
      </c>
      <c r="V1163" s="17">
        <v>0.12878677328599517</v>
      </c>
      <c r="W1163" s="17">
        <v>1.0276494597110502</v>
      </c>
      <c r="X1163" s="17">
        <v>0.90912536614003336</v>
      </c>
      <c r="Y1163" s="17">
        <v>0</v>
      </c>
      <c r="Z1163" s="17">
        <v>31.925977128027196</v>
      </c>
      <c r="AA1163" s="17">
        <v>0.48188280260250349</v>
      </c>
      <c r="AB1163" s="17">
        <v>1.1548933239870016</v>
      </c>
      <c r="AC1163" s="17">
        <v>18.742131564811668</v>
      </c>
      <c r="AD1163" s="17">
        <v>0.23982707885037138</v>
      </c>
      <c r="AE1163" s="17">
        <v>2.3982707885037136E-2</v>
      </c>
      <c r="AF1163" s="17">
        <v>50.125242459628687</v>
      </c>
      <c r="AG1163" s="17">
        <v>7.6863494433213528</v>
      </c>
      <c r="AH1163" s="17">
        <v>-1</v>
      </c>
      <c r="AI1163" s="17">
        <v>-1</v>
      </c>
      <c r="AJ1163" s="17">
        <v>-1</v>
      </c>
      <c r="AK1163" s="17">
        <v>-1</v>
      </c>
      <c r="AL1163" s="17">
        <v>-1</v>
      </c>
      <c r="AM1163" s="17">
        <v>-1</v>
      </c>
      <c r="AN1163" s="17">
        <v>-1</v>
      </c>
      <c r="AO1163" s="17">
        <v>-1</v>
      </c>
      <c r="AP1163" s="17">
        <v>-1</v>
      </c>
      <c r="AQ1163" s="17">
        <v>-1</v>
      </c>
      <c r="AR1163" s="17">
        <v>0.11991353942518569</v>
      </c>
      <c r="AS1163" s="17">
        <v>1.4389624731022281</v>
      </c>
      <c r="AT1163" s="17">
        <v>5.8706512150328969</v>
      </c>
      <c r="AU1163" s="17">
        <v>-1</v>
      </c>
      <c r="AV1163" s="17">
        <v>-1</v>
      </c>
      <c r="AW1163" s="17">
        <v>-1</v>
      </c>
      <c r="AX1163" s="17">
        <v>-1</v>
      </c>
      <c r="AY1163" s="17">
        <v>2.3982707885037136E-2</v>
      </c>
      <c r="AZ1163" s="17">
        <v>0.1594082765815476</v>
      </c>
      <c r="BA1163" s="17">
        <v>0.35341223623896528</v>
      </c>
      <c r="BB1163" s="17">
        <v>5.1792126524207054E-2</v>
      </c>
      <c r="BC1163" s="17">
        <v>0.1276950529629724</v>
      </c>
      <c r="BD1163" s="17">
        <v>2.207131095802831</v>
      </c>
      <c r="BE1163" s="17">
        <v>4.8441509554792219</v>
      </c>
      <c r="BF1163" s="17">
        <v>-1</v>
      </c>
      <c r="BG1163" s="22">
        <v>258.62401772778651</v>
      </c>
    </row>
    <row r="1164" spans="1:59" x14ac:dyDescent="0.25">
      <c r="A1164">
        <v>3193</v>
      </c>
      <c r="B1164" t="s">
        <v>1128</v>
      </c>
      <c r="C1164" s="49">
        <v>0</v>
      </c>
      <c r="D1164" s="22">
        <v>1503.0982812500001</v>
      </c>
      <c r="E1164" s="17">
        <v>66.653949190373638</v>
      </c>
      <c r="F1164" s="17">
        <v>6.3203653999122444</v>
      </c>
      <c r="G1164" s="17">
        <v>0.39214064072201271</v>
      </c>
      <c r="H1164" s="17">
        <v>3.7970735182615991</v>
      </c>
      <c r="I1164" s="17">
        <v>53.442828239409565</v>
      </c>
      <c r="J1164" s="17">
        <v>6.7401922483255703</v>
      </c>
      <c r="K1164" s="17">
        <v>-1</v>
      </c>
      <c r="L1164" s="17">
        <v>-1</v>
      </c>
      <c r="M1164" s="17">
        <v>-1</v>
      </c>
      <c r="N1164" s="17">
        <v>0.16666666666666666</v>
      </c>
      <c r="O1164" s="17">
        <v>-1</v>
      </c>
      <c r="P1164" s="17">
        <v>-1</v>
      </c>
      <c r="Q1164" s="17">
        <v>2.9737870544028961</v>
      </c>
      <c r="R1164" s="17">
        <v>-1</v>
      </c>
      <c r="S1164" s="17">
        <v>0.35405623011808474</v>
      </c>
      <c r="T1164" s="17">
        <v>3.72516685801597E-2</v>
      </c>
      <c r="U1164" s="17">
        <v>0.16959818082783934</v>
      </c>
      <c r="V1164" s="17">
        <v>9.6677922553347576E-2</v>
      </c>
      <c r="W1164" s="17">
        <v>0.94404274700876412</v>
      </c>
      <c r="X1164" s="17">
        <v>0.78474839456976353</v>
      </c>
      <c r="Y1164" s="17">
        <v>0</v>
      </c>
      <c r="Z1164" s="17">
        <v>31.202871357070254</v>
      </c>
      <c r="AA1164" s="17">
        <v>0.44165037394974616</v>
      </c>
      <c r="AB1164" s="17">
        <v>1.0907045733240488</v>
      </c>
      <c r="AC1164" s="17">
        <v>18.004130498935581</v>
      </c>
      <c r="AD1164" s="17">
        <v>0.21199772603479919</v>
      </c>
      <c r="AE1164" s="17">
        <v>2.1199772603479917E-2</v>
      </c>
      <c r="AF1164" s="17">
        <v>49.026425141080942</v>
      </c>
      <c r="AG1164" s="17">
        <v>5.7700047702041157</v>
      </c>
      <c r="AH1164" s="17">
        <v>-1</v>
      </c>
      <c r="AI1164" s="17">
        <v>-1</v>
      </c>
      <c r="AJ1164" s="17">
        <v>-1</v>
      </c>
      <c r="AK1164" s="17">
        <v>-1</v>
      </c>
      <c r="AL1164" s="17">
        <v>-1</v>
      </c>
      <c r="AM1164" s="17">
        <v>-1</v>
      </c>
      <c r="AN1164" s="17">
        <v>-1</v>
      </c>
      <c r="AO1164" s="17">
        <v>-1</v>
      </c>
      <c r="AP1164" s="17">
        <v>-1</v>
      </c>
      <c r="AQ1164" s="17">
        <v>-1</v>
      </c>
      <c r="AR1164" s="17">
        <v>0.10599886301739959</v>
      </c>
      <c r="AS1164" s="17">
        <v>1.271986356208795</v>
      </c>
      <c r="AT1164" s="17">
        <v>5.6535822630714332</v>
      </c>
      <c r="AU1164" s="17">
        <v>-1</v>
      </c>
      <c r="AV1164" s="17">
        <v>-1</v>
      </c>
      <c r="AW1164" s="17">
        <v>-1</v>
      </c>
      <c r="AX1164" s="17">
        <v>-1</v>
      </c>
      <c r="AY1164" s="17">
        <v>2.1199772603479917E-2</v>
      </c>
      <c r="AZ1164" s="17">
        <v>0.18359260864936566</v>
      </c>
      <c r="BA1164" s="17">
        <v>0.32922790417114728</v>
      </c>
      <c r="BB1164" s="17">
        <v>6.1254106481501605E-2</v>
      </c>
      <c r="BC1164" s="17">
        <v>0.11823307300567787</v>
      </c>
      <c r="BD1164" s="17">
        <v>2.535859252013978</v>
      </c>
      <c r="BE1164" s="17">
        <v>4.515422799268074</v>
      </c>
      <c r="BF1164" s="17">
        <v>-1</v>
      </c>
      <c r="BG1164" s="22">
        <v>328.71997695117159</v>
      </c>
    </row>
    <row r="1165" spans="1:59" x14ac:dyDescent="0.25">
      <c r="A1165">
        <v>3196</v>
      </c>
      <c r="B1165" t="s">
        <v>1129</v>
      </c>
      <c r="C1165" s="49">
        <v>0</v>
      </c>
      <c r="D1165" s="22">
        <v>1555.5569726562501</v>
      </c>
      <c r="E1165" s="17">
        <v>131.82818887604469</v>
      </c>
      <c r="F1165" s="17">
        <v>115.60360501260524</v>
      </c>
      <c r="G1165" s="17">
        <v>1.1872823092531402</v>
      </c>
      <c r="H1165" s="17">
        <v>9.8203684969638516</v>
      </c>
      <c r="I1165" s="17">
        <v>111.64152358552336</v>
      </c>
      <c r="J1165" s="17">
        <v>22.42037429972714</v>
      </c>
      <c r="K1165" s="17">
        <v>-1</v>
      </c>
      <c r="L1165" s="17">
        <v>-1</v>
      </c>
      <c r="M1165" s="17">
        <v>-1</v>
      </c>
      <c r="N1165" s="17">
        <v>0.16666666666666666</v>
      </c>
      <c r="O1165" s="17">
        <v>-1</v>
      </c>
      <c r="P1165" s="17">
        <v>-1</v>
      </c>
      <c r="Q1165" s="17">
        <v>6.7323736547281552</v>
      </c>
      <c r="R1165" s="17">
        <v>-1</v>
      </c>
      <c r="S1165" s="17">
        <v>2.2640938232953154</v>
      </c>
      <c r="T1165" s="17">
        <v>0.23800725691883817</v>
      </c>
      <c r="U1165" s="17">
        <v>1.3286611105144164</v>
      </c>
      <c r="V1165" s="17">
        <v>1.768302252343134</v>
      </c>
      <c r="W1165" s="17">
        <v>5.2967060126790644</v>
      </c>
      <c r="X1165" s="17">
        <v>7.2599590295936967</v>
      </c>
      <c r="Y1165" s="17">
        <v>0</v>
      </c>
      <c r="Z1165" s="17">
        <v>68.848603675791423</v>
      </c>
      <c r="AA1165" s="17">
        <v>2.5361976731496867</v>
      </c>
      <c r="AB1165" s="17">
        <v>4.4324460202672906</v>
      </c>
      <c r="AC1165" s="17">
        <v>56.425329295531064</v>
      </c>
      <c r="AD1165" s="17">
        <v>1.6608263881430207</v>
      </c>
      <c r="AE1165" s="17">
        <v>0.16608263881430205</v>
      </c>
      <c r="AF1165" s="17">
        <v>106.2321401314079</v>
      </c>
      <c r="AG1165" s="17">
        <v>105.53715017565064</v>
      </c>
      <c r="AH1165" s="17">
        <v>-1</v>
      </c>
      <c r="AI1165" s="17">
        <v>-1</v>
      </c>
      <c r="AJ1165" s="17">
        <v>-1</v>
      </c>
      <c r="AK1165" s="17">
        <v>-1</v>
      </c>
      <c r="AL1165" s="17">
        <v>-1</v>
      </c>
      <c r="AM1165" s="17">
        <v>-1</v>
      </c>
      <c r="AN1165" s="17">
        <v>-1</v>
      </c>
      <c r="AO1165" s="17">
        <v>-1</v>
      </c>
      <c r="AP1165" s="17">
        <v>-1</v>
      </c>
      <c r="AQ1165" s="17">
        <v>-1</v>
      </c>
      <c r="AR1165" s="17">
        <v>0.83041319407151037</v>
      </c>
      <c r="AS1165" s="17">
        <v>9.964958328858124</v>
      </c>
      <c r="AT1165" s="17">
        <v>16.954445827515563</v>
      </c>
      <c r="AU1165" s="17">
        <v>-1</v>
      </c>
      <c r="AV1165" s="17">
        <v>-1</v>
      </c>
      <c r="AW1165" s="17">
        <v>-1</v>
      </c>
      <c r="AX1165" s="17">
        <v>-1</v>
      </c>
      <c r="AY1165" s="17">
        <v>0.16608263881430205</v>
      </c>
      <c r="AZ1165" s="17">
        <v>-1.0754720094179058</v>
      </c>
      <c r="BA1165" s="17">
        <v>1.588292522238419</v>
      </c>
      <c r="BB1165" s="17">
        <v>-0.4313476386352938</v>
      </c>
      <c r="BC1165" s="17">
        <v>0.61083481812247309</v>
      </c>
      <c r="BD1165" s="17">
        <v>-14.578113103613234</v>
      </c>
      <c r="BE1165" s="17">
        <v>21.629395154895303</v>
      </c>
      <c r="BF1165" s="17">
        <v>-1</v>
      </c>
      <c r="BG1165" s="22">
        <v>3117.2949073870732</v>
      </c>
    </row>
    <row r="1166" spans="1:59" x14ac:dyDescent="0.25">
      <c r="A1166">
        <v>3197</v>
      </c>
      <c r="B1166" t="s">
        <v>1130</v>
      </c>
      <c r="C1166" s="49">
        <v>0</v>
      </c>
      <c r="D1166" s="22">
        <v>1531.7491601562499</v>
      </c>
      <c r="E1166" s="17">
        <v>97.106382251004987</v>
      </c>
      <c r="F1166" s="17">
        <v>57.382572723001871</v>
      </c>
      <c r="G1166" s="17">
        <v>0.76366777401032748</v>
      </c>
      <c r="H1166" s="17">
        <v>6.6114368008714646</v>
      </c>
      <c r="I1166" s="17">
        <v>80.635962870380297</v>
      </c>
      <c r="J1166" s="17">
        <v>14.066701872400262</v>
      </c>
      <c r="K1166" s="17">
        <v>-1</v>
      </c>
      <c r="L1166" s="17">
        <v>-1</v>
      </c>
      <c r="M1166" s="17">
        <v>-1</v>
      </c>
      <c r="N1166" s="17">
        <v>0.16666666666666666</v>
      </c>
      <c r="O1166" s="17">
        <v>-1</v>
      </c>
      <c r="P1166" s="17">
        <v>-1</v>
      </c>
      <c r="Q1166" s="17">
        <v>4.7299733544044171</v>
      </c>
      <c r="R1166" s="17">
        <v>-1</v>
      </c>
      <c r="S1166" s="17">
        <v>1.2465145423292365</v>
      </c>
      <c r="T1166" s="17">
        <v>0.13105400743238202</v>
      </c>
      <c r="U1166" s="17">
        <v>0.71116623669730983</v>
      </c>
      <c r="V1166" s="17">
        <v>0.87773848038963664</v>
      </c>
      <c r="W1166" s="17">
        <v>2.9778092684529054</v>
      </c>
      <c r="X1166" s="17">
        <v>3.810267669785905</v>
      </c>
      <c r="Y1166" s="17">
        <v>0</v>
      </c>
      <c r="Z1166" s="17">
        <v>48.792706681322564</v>
      </c>
      <c r="AA1166" s="17">
        <v>1.4203201939405377</v>
      </c>
      <c r="AB1166" s="17">
        <v>2.6521214492212586</v>
      </c>
      <c r="AC1166" s="17">
        <v>35.956299793206149</v>
      </c>
      <c r="AD1166" s="17">
        <v>0.88895779587163737</v>
      </c>
      <c r="AE1166" s="17">
        <v>8.8895779587163729E-2</v>
      </c>
      <c r="AF1166" s="17">
        <v>75.755593211629048</v>
      </c>
      <c r="AG1166" s="17">
        <v>52.385850720419192</v>
      </c>
      <c r="AH1166" s="17">
        <v>-1</v>
      </c>
      <c r="AI1166" s="17">
        <v>-1</v>
      </c>
      <c r="AJ1166" s="17">
        <v>-1</v>
      </c>
      <c r="AK1166" s="17">
        <v>-1</v>
      </c>
      <c r="AL1166" s="17">
        <v>-1</v>
      </c>
      <c r="AM1166" s="17">
        <v>-1</v>
      </c>
      <c r="AN1166" s="17">
        <v>-1</v>
      </c>
      <c r="AO1166" s="17">
        <v>-1</v>
      </c>
      <c r="AP1166" s="17">
        <v>-1</v>
      </c>
      <c r="AQ1166" s="17">
        <v>-1</v>
      </c>
      <c r="AR1166" s="17">
        <v>0.44447889793581868</v>
      </c>
      <c r="AS1166" s="17">
        <v>5.333746775229824</v>
      </c>
      <c r="AT1166" s="17">
        <v>10.933870807798773</v>
      </c>
      <c r="AU1166" s="17">
        <v>-1</v>
      </c>
      <c r="AV1166" s="17">
        <v>-1</v>
      </c>
      <c r="AW1166" s="17">
        <v>-1</v>
      </c>
      <c r="AX1166" s="17">
        <v>-1</v>
      </c>
      <c r="AY1166" s="17">
        <v>8.8895779587163729E-2</v>
      </c>
      <c r="AZ1166" s="17">
        <v>-0.40470088254624553</v>
      </c>
      <c r="BA1166" s="17">
        <v>0.91752139536675847</v>
      </c>
      <c r="BB1166" s="17">
        <v>-0.16891231726302341</v>
      </c>
      <c r="BC1166" s="17">
        <v>0.34839949675020282</v>
      </c>
      <c r="BD1166" s="17">
        <v>-5.4605838223471004</v>
      </c>
      <c r="BE1166" s="17">
        <v>12.511865873629162</v>
      </c>
      <c r="BF1166" s="17">
        <v>-1</v>
      </c>
      <c r="BG1166" s="22">
        <v>625.7587815685298</v>
      </c>
    </row>
    <row r="1167" spans="1:59" x14ac:dyDescent="0.25">
      <c r="A1167">
        <v>3200</v>
      </c>
      <c r="B1167" t="s">
        <v>1131</v>
      </c>
      <c r="C1167" s="49">
        <v>0</v>
      </c>
      <c r="D1167" s="22">
        <v>1538.0046484375</v>
      </c>
      <c r="E1167" s="17">
        <v>55.573923507341675</v>
      </c>
      <c r="F1167" s="17">
        <v>-12.258464325964709</v>
      </c>
      <c r="G1167" s="17">
        <v>0.25696161674774831</v>
      </c>
      <c r="H1167" s="17">
        <v>2.7730759483264453</v>
      </c>
      <c r="I1167" s="17">
        <v>43.548688434113657</v>
      </c>
      <c r="J1167" s="17">
        <v>4.0744638764709569</v>
      </c>
      <c r="K1167" s="17">
        <v>-1</v>
      </c>
      <c r="L1167" s="17">
        <v>-1</v>
      </c>
      <c r="M1167" s="17">
        <v>-1</v>
      </c>
      <c r="N1167" s="17">
        <v>0.16666666666666666</v>
      </c>
      <c r="O1167" s="17">
        <v>-1</v>
      </c>
      <c r="P1167" s="17">
        <v>-1</v>
      </c>
      <c r="Q1167" s="17">
        <v>2.3348039797348288</v>
      </c>
      <c r="R1167" s="17">
        <v>-1</v>
      </c>
      <c r="S1167" s="17">
        <v>2.9337971953070086E-2</v>
      </c>
      <c r="T1167" s="17">
        <v>3.1219712406479229E-3</v>
      </c>
      <c r="U1167" s="17">
        <v>-2.7449718635436451E-2</v>
      </c>
      <c r="V1167" s="17">
        <v>-0.18750859954157797</v>
      </c>
      <c r="W1167" s="17">
        <v>0.20406294815244025</v>
      </c>
      <c r="X1167" s="17">
        <v>-0.31607764475387695</v>
      </c>
      <c r="Y1167" s="17">
        <v>0</v>
      </c>
      <c r="Z1167" s="17">
        <v>24.802862964802312</v>
      </c>
      <c r="AA1167" s="17">
        <v>8.5564319376823877E-2</v>
      </c>
      <c r="AB1167" s="17">
        <v>0.52258776464689238</v>
      </c>
      <c r="AC1167" s="17">
        <v>11.472287987349684</v>
      </c>
      <c r="AD1167" s="17">
        <v>-3.4312148294295575E-2</v>
      </c>
      <c r="AE1167" s="17">
        <v>-3.4312148294295564E-3</v>
      </c>
      <c r="AF1167" s="17">
        <v>39.301098165791608</v>
      </c>
      <c r="AG1167" s="17">
        <v>-11.191029815645695</v>
      </c>
      <c r="AH1167" s="17">
        <v>-1</v>
      </c>
      <c r="AI1167" s="17">
        <v>-1</v>
      </c>
      <c r="AJ1167" s="17">
        <v>-1</v>
      </c>
      <c r="AK1167" s="17">
        <v>-1</v>
      </c>
      <c r="AL1167" s="17">
        <v>-1</v>
      </c>
      <c r="AM1167" s="17">
        <v>-1</v>
      </c>
      <c r="AN1167" s="17">
        <v>-1</v>
      </c>
      <c r="AO1167" s="17">
        <v>-1</v>
      </c>
      <c r="AP1167" s="17">
        <v>-1</v>
      </c>
      <c r="AQ1167" s="17">
        <v>-1</v>
      </c>
      <c r="AR1167" s="17">
        <v>-1.7156074147147787E-2</v>
      </c>
      <c r="AS1167" s="17">
        <v>-0.20587288976577345</v>
      </c>
      <c r="AT1167" s="17">
        <v>3.7323652433044945</v>
      </c>
      <c r="AU1167" s="17">
        <v>-1</v>
      </c>
      <c r="AV1167" s="17">
        <v>-1</v>
      </c>
      <c r="AW1167" s="17">
        <v>-1</v>
      </c>
      <c r="AX1167" s="17">
        <v>-1</v>
      </c>
      <c r="AY1167" s="17">
        <v>-3.4312148294295564E-3</v>
      </c>
      <c r="AZ1167" s="17">
        <v>0.39764141646153095</v>
      </c>
      <c r="BA1167" s="17">
        <v>0.11517909635898191</v>
      </c>
      <c r="BB1167" s="17">
        <v>0.14499946375339384</v>
      </c>
      <c r="BC1167" s="17">
        <v>3.4487715733785666E-2</v>
      </c>
      <c r="BD1167" s="17">
        <v>5.445340883922273</v>
      </c>
      <c r="BE1167" s="17">
        <v>1.6059411673597759</v>
      </c>
      <c r="BF1167" s="17">
        <v>-1</v>
      </c>
      <c r="BG1167" s="22">
        <v>114.30588214767363</v>
      </c>
    </row>
    <row r="1168" spans="1:59" x14ac:dyDescent="0.25">
      <c r="A1168">
        <v>3201</v>
      </c>
      <c r="B1168" t="s">
        <v>1132</v>
      </c>
      <c r="C1168" s="49">
        <v>0</v>
      </c>
      <c r="D1168" s="22">
        <v>1515.734326171875</v>
      </c>
      <c r="E1168" s="17">
        <v>71.58116204224028</v>
      </c>
      <c r="F1168" s="17">
        <v>14.582245942136153</v>
      </c>
      <c r="G1168" s="17">
        <v>0.45225384291871767</v>
      </c>
      <c r="H1168" s="17">
        <v>4.2524383460337356</v>
      </c>
      <c r="I1168" s="17">
        <v>57.842685622545076</v>
      </c>
      <c r="J1168" s="17">
        <v>7.9256237147437432</v>
      </c>
      <c r="K1168" s="17">
        <v>-1</v>
      </c>
      <c r="L1168" s="17">
        <v>-1</v>
      </c>
      <c r="M1168" s="17">
        <v>-1</v>
      </c>
      <c r="N1168" s="17">
        <v>0.16666666666666666</v>
      </c>
      <c r="O1168" s="17">
        <v>-1</v>
      </c>
      <c r="P1168" s="17">
        <v>-1</v>
      </c>
      <c r="Q1168" s="17">
        <v>3.2579385273052792</v>
      </c>
      <c r="R1168" s="17">
        <v>-1</v>
      </c>
      <c r="S1168" s="17">
        <v>0.49845625414660255</v>
      </c>
      <c r="T1168" s="17">
        <v>5.2428915291698401E-2</v>
      </c>
      <c r="U1168" s="17">
        <v>0.25722405557248168</v>
      </c>
      <c r="V1168" s="17">
        <v>0.22305375633302474</v>
      </c>
      <c r="W1168" s="17">
        <v>1.2731067834423748</v>
      </c>
      <c r="X1168" s="17">
        <v>1.2742783256177808</v>
      </c>
      <c r="Y1168" s="17">
        <v>0</v>
      </c>
      <c r="Z1168" s="17">
        <v>34.04891201659045</v>
      </c>
      <c r="AA1168" s="17">
        <v>0.59999944593331223</v>
      </c>
      <c r="AB1168" s="17">
        <v>1.3433422946753912</v>
      </c>
      <c r="AC1168" s="17">
        <v>20.908796904063269</v>
      </c>
      <c r="AD1168" s="17">
        <v>0.32153006946560203</v>
      </c>
      <c r="AE1168" s="17">
        <v>3.215300694656021E-2</v>
      </c>
      <c r="AF1168" s="17">
        <v>53.35121259483514</v>
      </c>
      <c r="AG1168" s="17">
        <v>13.312462701536759</v>
      </c>
      <c r="AH1168" s="17">
        <v>-1</v>
      </c>
      <c r="AI1168" s="17">
        <v>-1</v>
      </c>
      <c r="AJ1168" s="17">
        <v>-1</v>
      </c>
      <c r="AK1168" s="17">
        <v>-1</v>
      </c>
      <c r="AL1168" s="17">
        <v>-1</v>
      </c>
      <c r="AM1168" s="17">
        <v>-1</v>
      </c>
      <c r="AN1168" s="17">
        <v>-1</v>
      </c>
      <c r="AO1168" s="17">
        <v>-1</v>
      </c>
      <c r="AP1168" s="17">
        <v>-1</v>
      </c>
      <c r="AQ1168" s="17">
        <v>-1</v>
      </c>
      <c r="AR1168" s="17">
        <v>0.16076503473280102</v>
      </c>
      <c r="AS1168" s="17">
        <v>1.9291804167936124</v>
      </c>
      <c r="AT1168" s="17">
        <v>6.5079345418316965</v>
      </c>
      <c r="AU1168" s="17">
        <v>-1</v>
      </c>
      <c r="AV1168" s="17">
        <v>-1</v>
      </c>
      <c r="AW1168" s="17">
        <v>-1</v>
      </c>
      <c r="AX1168" s="17">
        <v>-1</v>
      </c>
      <c r="AY1168" s="17">
        <v>3.215300694656021E-2</v>
      </c>
      <c r="AZ1168" s="17">
        <v>8.8406544379320245E-2</v>
      </c>
      <c r="BA1168" s="17">
        <v>0.42441396844119267</v>
      </c>
      <c r="BB1168" s="17">
        <v>2.401310971502861E-2</v>
      </c>
      <c r="BC1168" s="17">
        <v>0.15547406977215084</v>
      </c>
      <c r="BD1168" s="17">
        <v>1.242032351327079</v>
      </c>
      <c r="BE1168" s="17">
        <v>5.8092496999549743</v>
      </c>
      <c r="BF1168" s="17">
        <v>-1</v>
      </c>
      <c r="BG1168" s="22">
        <v>130.08224225745153</v>
      </c>
    </row>
    <row r="1169" spans="1:59" x14ac:dyDescent="0.25">
      <c r="A1169">
        <v>3202</v>
      </c>
      <c r="B1169" t="s">
        <v>1133</v>
      </c>
      <c r="C1169" s="49">
        <v>0</v>
      </c>
      <c r="D1169" s="22">
        <v>1493.9621875</v>
      </c>
      <c r="E1169" s="17">
        <v>9.6792009623854725</v>
      </c>
      <c r="F1169" s="17">
        <v>-89.214083371585971</v>
      </c>
      <c r="G1169" s="17">
        <v>-0.30296522608418713</v>
      </c>
      <c r="H1169" s="17">
        <v>-1.4684380791052272</v>
      </c>
      <c r="I1169" s="17">
        <v>2.5660396411187705</v>
      </c>
      <c r="J1169" s="17">
        <v>-6.9672852589883698</v>
      </c>
      <c r="K1169" s="17">
        <v>-1</v>
      </c>
      <c r="L1169" s="17">
        <v>-1</v>
      </c>
      <c r="M1169" s="17">
        <v>-1</v>
      </c>
      <c r="N1169" s="17">
        <v>0.16666666666666666</v>
      </c>
      <c r="O1169" s="17">
        <v>-1</v>
      </c>
      <c r="P1169" s="17">
        <v>-1</v>
      </c>
      <c r="Q1169" s="17">
        <v>-0.31193635839669476</v>
      </c>
      <c r="R1169" s="17">
        <v>-1</v>
      </c>
      <c r="S1169" s="17">
        <v>-1.3156818673589588</v>
      </c>
      <c r="T1169" s="17">
        <v>-0.13824710449524844</v>
      </c>
      <c r="U1169" s="17">
        <v>-0.84364445794752008</v>
      </c>
      <c r="V1169" s="17">
        <v>-1.3646413928830503</v>
      </c>
      <c r="W1169" s="17">
        <v>-2.8610172717780848</v>
      </c>
      <c r="X1169" s="17">
        <v>-4.8758239025979773</v>
      </c>
      <c r="Y1169" s="17">
        <v>0</v>
      </c>
      <c r="Z1169" s="17">
        <v>-1.7066973783964912</v>
      </c>
      <c r="AA1169" s="17">
        <v>-1.3893844888898736</v>
      </c>
      <c r="AB1169" s="17">
        <v>-1.8306164654925121</v>
      </c>
      <c r="AC1169" s="17">
        <v>-15.583344224375727</v>
      </c>
      <c r="AD1169" s="17">
        <v>-1.0545555724344002</v>
      </c>
      <c r="AE1169" s="17">
        <v>-0.10545555724344001</v>
      </c>
      <c r="AF1169" s="17">
        <v>-0.98230874665015477</v>
      </c>
      <c r="AG1169" s="17">
        <v>-81.445557978433655</v>
      </c>
      <c r="AH1169" s="17">
        <v>-1</v>
      </c>
      <c r="AI1169" s="17">
        <v>-1</v>
      </c>
      <c r="AJ1169" s="17">
        <v>-1</v>
      </c>
      <c r="AK1169" s="17">
        <v>-1</v>
      </c>
      <c r="AL1169" s="17">
        <v>-1</v>
      </c>
      <c r="AM1169" s="17">
        <v>-1</v>
      </c>
      <c r="AN1169" s="17">
        <v>-1</v>
      </c>
      <c r="AO1169" s="17">
        <v>-1</v>
      </c>
      <c r="AP1169" s="17">
        <v>-1</v>
      </c>
      <c r="AQ1169" s="17">
        <v>-1</v>
      </c>
      <c r="AR1169" s="17">
        <v>-0.52727778621720012</v>
      </c>
      <c r="AS1169" s="17">
        <v>-6.327333434606401</v>
      </c>
      <c r="AT1169" s="17">
        <v>-4.2255334649883203</v>
      </c>
      <c r="AU1169" s="17">
        <v>-1</v>
      </c>
      <c r="AV1169" s="17">
        <v>-1</v>
      </c>
      <c r="AW1169" s="17">
        <v>-1</v>
      </c>
      <c r="AX1169" s="17">
        <v>-1</v>
      </c>
      <c r="AY1169" s="17">
        <v>-0.10545555724344001</v>
      </c>
      <c r="AZ1169" s="17">
        <v>1.2842558455834854</v>
      </c>
      <c r="BA1169" s="17">
        <v>-0.77143533276297305</v>
      </c>
      <c r="BB1169" s="17">
        <v>0.49188222796102948</v>
      </c>
      <c r="BC1169" s="17">
        <v>-0.3123950484738498</v>
      </c>
      <c r="BD1169" s="17">
        <v>17.496743657344197</v>
      </c>
      <c r="BE1169" s="17">
        <v>-10.445461606062164</v>
      </c>
      <c r="BF1169" s="17">
        <v>-1</v>
      </c>
      <c r="BG1169" s="22">
        <v>48.67656583525968</v>
      </c>
    </row>
    <row r="1170" spans="1:59" x14ac:dyDescent="0.25">
      <c r="A1170">
        <v>3204</v>
      </c>
      <c r="B1170" t="s">
        <v>1134</v>
      </c>
      <c r="C1170" s="49">
        <v>0</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25">
      <c r="A1171">
        <v>3205</v>
      </c>
      <c r="B1171" t="s">
        <v>1053</v>
      </c>
      <c r="C1171" s="49">
        <v>0</v>
      </c>
      <c r="D1171" s="22">
        <v>1535.808564453125</v>
      </c>
      <c r="E1171" s="17">
        <v>68.552470855644458</v>
      </c>
      <c r="F1171" s="17">
        <v>9.503779568705303</v>
      </c>
      <c r="G1171" s="17">
        <v>0.41530306949673346</v>
      </c>
      <c r="H1171" s="17">
        <v>3.9725317371611948</v>
      </c>
      <c r="I1171" s="17">
        <v>55.138152719418578</v>
      </c>
      <c r="J1171" s="17">
        <v>7.1969550043400679</v>
      </c>
      <c r="K1171" s="17">
        <v>-1</v>
      </c>
      <c r="L1171" s="17">
        <v>-1</v>
      </c>
      <c r="M1171" s="17">
        <v>-1</v>
      </c>
      <c r="N1171" s="17">
        <v>0.16666666666666666</v>
      </c>
      <c r="O1171" s="17">
        <v>-1</v>
      </c>
      <c r="P1171" s="17">
        <v>-1</v>
      </c>
      <c r="Q1171" s="17">
        <v>3.0832744550373978</v>
      </c>
      <c r="R1171" s="17">
        <v>-1</v>
      </c>
      <c r="S1171" s="17">
        <v>0.40969550983377823</v>
      </c>
      <c r="T1171" s="17">
        <v>4.309966674206181E-2</v>
      </c>
      <c r="U1171" s="17">
        <v>0.20336161395778549</v>
      </c>
      <c r="V1171" s="17">
        <v>0.14537223830763576</v>
      </c>
      <c r="W1171" s="17">
        <v>1.0708355650202692</v>
      </c>
      <c r="X1171" s="17">
        <v>0.97337088924057946</v>
      </c>
      <c r="Y1171" s="17">
        <v>0</v>
      </c>
      <c r="Z1171" s="17">
        <v>32.299489265568717</v>
      </c>
      <c r="AA1171" s="17">
        <v>0.50266441025679098</v>
      </c>
      <c r="AB1171" s="17">
        <v>1.1880492998195702</v>
      </c>
      <c r="AC1171" s="17">
        <v>19.123337699093387</v>
      </c>
      <c r="AD1171" s="17">
        <v>0.25420201744723186</v>
      </c>
      <c r="AE1171" s="17">
        <v>2.5420201744723186E-2</v>
      </c>
      <c r="AF1171" s="17">
        <v>50.692824163305687</v>
      </c>
      <c r="AG1171" s="17">
        <v>8.6762156895484885</v>
      </c>
      <c r="AH1171" s="17">
        <v>-1</v>
      </c>
      <c r="AI1171" s="17">
        <v>-1</v>
      </c>
      <c r="AJ1171" s="17">
        <v>-1</v>
      </c>
      <c r="AK1171" s="17">
        <v>-1</v>
      </c>
      <c r="AL1171" s="17">
        <v>-1</v>
      </c>
      <c r="AM1171" s="17">
        <v>-1</v>
      </c>
      <c r="AN1171" s="17">
        <v>-1</v>
      </c>
      <c r="AO1171" s="17">
        <v>-1</v>
      </c>
      <c r="AP1171" s="17">
        <v>-1</v>
      </c>
      <c r="AQ1171" s="17">
        <v>-1</v>
      </c>
      <c r="AR1171" s="17">
        <v>0.12710100872361593</v>
      </c>
      <c r="AS1171" s="17">
        <v>1.5252121046833911</v>
      </c>
      <c r="AT1171" s="17">
        <v>5.9827757360884082</v>
      </c>
      <c r="AU1171" s="17">
        <v>-1</v>
      </c>
      <c r="AV1171" s="17">
        <v>-1</v>
      </c>
      <c r="AW1171" s="17">
        <v>-1</v>
      </c>
      <c r="AX1171" s="17">
        <v>-1</v>
      </c>
      <c r="AY1171" s="17">
        <v>2.5420201744723186E-2</v>
      </c>
      <c r="AZ1171" s="17">
        <v>0.14691613237737344</v>
      </c>
      <c r="BA1171" s="17">
        <v>0.3659043804431395</v>
      </c>
      <c r="BB1171" s="17">
        <v>4.6904647401274487E-2</v>
      </c>
      <c r="BC1171" s="17">
        <v>0.13258253208590498</v>
      </c>
      <c r="BD1171" s="17">
        <v>2.0373302710437935</v>
      </c>
      <c r="BE1171" s="17">
        <v>5.0139517802382594</v>
      </c>
      <c r="BF1171" s="17">
        <v>-1</v>
      </c>
      <c r="BG1171" s="22">
        <v>128.71049530475995</v>
      </c>
    </row>
    <row r="1172" spans="1:59" x14ac:dyDescent="0.25">
      <c r="A1172">
        <v>3206</v>
      </c>
      <c r="B1172" t="s">
        <v>1135</v>
      </c>
      <c r="C1172" s="49">
        <v>0</v>
      </c>
      <c r="D1172" s="22">
        <v>1556.6305371093749</v>
      </c>
      <c r="E1172" s="17">
        <v>86.884187829759639</v>
      </c>
      <c r="F1172" s="17">
        <v>40.242142275447378</v>
      </c>
      <c r="G1172" s="17">
        <v>0.63895450129154163</v>
      </c>
      <c r="H1172" s="17">
        <v>5.6667185713108648</v>
      </c>
      <c r="I1172" s="17">
        <v>71.507841364705115</v>
      </c>
      <c r="J1172" s="17">
        <v>11.607357961938218</v>
      </c>
      <c r="K1172" s="17">
        <v>-1</v>
      </c>
      <c r="L1172" s="17">
        <v>-1</v>
      </c>
      <c r="M1172" s="17">
        <v>-1</v>
      </c>
      <c r="N1172" s="17">
        <v>0.16666666666666666</v>
      </c>
      <c r="O1172" s="17">
        <v>-1</v>
      </c>
      <c r="P1172" s="17">
        <v>-1</v>
      </c>
      <c r="Q1172" s="17">
        <v>4.1404612532596534</v>
      </c>
      <c r="R1172" s="17">
        <v>-1</v>
      </c>
      <c r="S1172" s="17">
        <v>0.94693643104613945</v>
      </c>
      <c r="T1172" s="17">
        <v>9.9566679539538988E-2</v>
      </c>
      <c r="U1172" s="17">
        <v>0.52937406434736034</v>
      </c>
      <c r="V1172" s="17">
        <v>0.61555408083534469</v>
      </c>
      <c r="W1172" s="17">
        <v>2.295119752372877</v>
      </c>
      <c r="X1172" s="17">
        <v>2.7946691396156678</v>
      </c>
      <c r="Y1172" s="17">
        <v>0</v>
      </c>
      <c r="Z1172" s="17">
        <v>42.888195992005947</v>
      </c>
      <c r="AA1172" s="17">
        <v>1.0918028254191912</v>
      </c>
      <c r="AB1172" s="17">
        <v>2.1279890475095149</v>
      </c>
      <c r="AC1172" s="17">
        <v>29.930161768576987</v>
      </c>
      <c r="AD1172" s="17">
        <v>0.66171758043420048</v>
      </c>
      <c r="AE1172" s="17">
        <v>6.6171758043420043E-2</v>
      </c>
      <c r="AF1172" s="17">
        <v>66.783214807864752</v>
      </c>
      <c r="AG1172" s="17">
        <v>36.73796342467606</v>
      </c>
      <c r="AH1172" s="17">
        <v>-1</v>
      </c>
      <c r="AI1172" s="17">
        <v>-1</v>
      </c>
      <c r="AJ1172" s="17">
        <v>-1</v>
      </c>
      <c r="AK1172" s="17">
        <v>-1</v>
      </c>
      <c r="AL1172" s="17">
        <v>-1</v>
      </c>
      <c r="AM1172" s="17">
        <v>-1</v>
      </c>
      <c r="AN1172" s="17">
        <v>-1</v>
      </c>
      <c r="AO1172" s="17">
        <v>-1</v>
      </c>
      <c r="AP1172" s="17">
        <v>-1</v>
      </c>
      <c r="AQ1172" s="17">
        <v>-1</v>
      </c>
      <c r="AR1172" s="17">
        <v>0.33085879021710024</v>
      </c>
      <c r="AS1172" s="17">
        <v>3.9703054826052031</v>
      </c>
      <c r="AT1172" s="17">
        <v>9.1613971273867634</v>
      </c>
      <c r="AU1172" s="17">
        <v>-1</v>
      </c>
      <c r="AV1172" s="17">
        <v>-1</v>
      </c>
      <c r="AW1172" s="17">
        <v>-1</v>
      </c>
      <c r="AX1172" s="17">
        <v>-1</v>
      </c>
      <c r="AY1172" s="17">
        <v>6.6171758043420043E-2</v>
      </c>
      <c r="AZ1172" s="17">
        <v>-0.20722403622065172</v>
      </c>
      <c r="BA1172" s="17">
        <v>0.72004454904116466</v>
      </c>
      <c r="BB1172" s="17">
        <v>-9.1650644014294888E-2</v>
      </c>
      <c r="BC1172" s="17">
        <v>0.27113782350147425</v>
      </c>
      <c r="BD1172" s="17">
        <v>-2.7763583740293365</v>
      </c>
      <c r="BE1172" s="17">
        <v>9.8276404253113956</v>
      </c>
      <c r="BF1172" s="17">
        <v>-1</v>
      </c>
      <c r="BG1172" s="22">
        <v>171.48044399079049</v>
      </c>
    </row>
    <row r="1173" spans="1:59" x14ac:dyDescent="0.25">
      <c r="A1173">
        <v>3211</v>
      </c>
      <c r="B1173" t="s">
        <v>1136</v>
      </c>
      <c r="C1173" s="49">
        <v>0</v>
      </c>
      <c r="D1173" s="22">
        <v>1588.7561621093748</v>
      </c>
      <c r="E1173" s="17">
        <v>93.59902934055377</v>
      </c>
      <c r="F1173" s="17">
        <v>51.501493168139227</v>
      </c>
      <c r="G1173" s="17">
        <v>0.72087721045647546</v>
      </c>
      <c r="H1173" s="17">
        <v>6.2872930705273076</v>
      </c>
      <c r="I1173" s="17">
        <v>77.503999007186437</v>
      </c>
      <c r="J1173" s="17">
        <v>13.222872586172631</v>
      </c>
      <c r="K1173" s="17">
        <v>-1</v>
      </c>
      <c r="L1173" s="17">
        <v>-1</v>
      </c>
      <c r="M1173" s="17">
        <v>-1</v>
      </c>
      <c r="N1173" s="17">
        <v>0.16666666666666666</v>
      </c>
      <c r="O1173" s="17">
        <v>-1</v>
      </c>
      <c r="P1173" s="17">
        <v>-1</v>
      </c>
      <c r="Q1173" s="17">
        <v>4.5277049472022375</v>
      </c>
      <c r="R1173" s="17">
        <v>-1</v>
      </c>
      <c r="S1173" s="17">
        <v>1.1437258340326628</v>
      </c>
      <c r="T1173" s="17">
        <v>0.12025034174414513</v>
      </c>
      <c r="U1173" s="17">
        <v>0.64879124376392694</v>
      </c>
      <c r="V1173" s="17">
        <v>0.78777998625843004</v>
      </c>
      <c r="W1173" s="17">
        <v>2.743570614550829</v>
      </c>
      <c r="X1173" s="17">
        <v>3.4618040900637923</v>
      </c>
      <c r="Y1173" s="17">
        <v>0</v>
      </c>
      <c r="Z1173" s="17">
        <v>46.766800902429935</v>
      </c>
      <c r="AA1173" s="17">
        <v>1.3076020924121237</v>
      </c>
      <c r="AB1173" s="17">
        <v>2.4722855716346617</v>
      </c>
      <c r="AC1173" s="17">
        <v>33.888662271507656</v>
      </c>
      <c r="AD1173" s="17">
        <v>0.81098905470490867</v>
      </c>
      <c r="AE1173" s="17">
        <v>8.1098905470490867E-2</v>
      </c>
      <c r="AF1173" s="17">
        <v>72.677066604591715</v>
      </c>
      <c r="AG1173" s="17">
        <v>47.016879950789566</v>
      </c>
      <c r="AH1173" s="17">
        <v>-1</v>
      </c>
      <c r="AI1173" s="17">
        <v>-1</v>
      </c>
      <c r="AJ1173" s="17">
        <v>-1</v>
      </c>
      <c r="AK1173" s="17">
        <v>-1</v>
      </c>
      <c r="AL1173" s="17">
        <v>-1</v>
      </c>
      <c r="AM1173" s="17">
        <v>-1</v>
      </c>
      <c r="AN1173" s="17">
        <v>-1</v>
      </c>
      <c r="AO1173" s="17">
        <v>-1</v>
      </c>
      <c r="AP1173" s="17">
        <v>-1</v>
      </c>
      <c r="AQ1173" s="17">
        <v>-1</v>
      </c>
      <c r="AR1173" s="17">
        <v>0.40549452735245434</v>
      </c>
      <c r="AS1173" s="17">
        <v>4.8659343282294518</v>
      </c>
      <c r="AT1173" s="17">
        <v>10.325714626698288</v>
      </c>
      <c r="AU1173" s="17">
        <v>-1</v>
      </c>
      <c r="AV1173" s="17">
        <v>-1</v>
      </c>
      <c r="AW1173" s="17">
        <v>-1</v>
      </c>
      <c r="AX1173" s="17">
        <v>-1</v>
      </c>
      <c r="AY1173" s="17">
        <v>8.1098905470490867E-2</v>
      </c>
      <c r="AZ1173" s="17">
        <v>-0.33694429690869515</v>
      </c>
      <c r="BA1173" s="17">
        <v>0.84976480972920809</v>
      </c>
      <c r="BB1173" s="17">
        <v>-0.14240294526633568</v>
      </c>
      <c r="BC1173" s="17">
        <v>0.32189012475351508</v>
      </c>
      <c r="BD1173" s="17">
        <v>-4.5395950844594886</v>
      </c>
      <c r="BE1173" s="17">
        <v>11.590877135741549</v>
      </c>
      <c r="BF1173" s="17">
        <v>-1</v>
      </c>
      <c r="BG1173" s="22">
        <v>3627.5418682011955</v>
      </c>
    </row>
    <row r="1174" spans="1:59" x14ac:dyDescent="0.25">
      <c r="A1174">
        <v>3212</v>
      </c>
      <c r="B1174" t="s">
        <v>1137</v>
      </c>
      <c r="C1174" s="49">
        <v>0</v>
      </c>
      <c r="D1174" s="22">
        <v>1475.825703125</v>
      </c>
      <c r="E1174" s="17">
        <v>14.052611705911758</v>
      </c>
      <c r="F1174" s="17">
        <v>-81.880810340483976</v>
      </c>
      <c r="G1174" s="17">
        <v>-0.24960854509257152</v>
      </c>
      <c r="H1174" s="17">
        <v>-1.0642547223322003</v>
      </c>
      <c r="I1174" s="17">
        <v>6.4713678921803037</v>
      </c>
      <c r="J1174" s="17">
        <v>-5.9150922917242736</v>
      </c>
      <c r="K1174" s="17">
        <v>-1</v>
      </c>
      <c r="L1174" s="17">
        <v>-1</v>
      </c>
      <c r="M1174" s="17">
        <v>-1</v>
      </c>
      <c r="N1174" s="17">
        <v>0.16666666666666666</v>
      </c>
      <c r="O1174" s="17">
        <v>-1</v>
      </c>
      <c r="P1174" s="17">
        <v>-1</v>
      </c>
      <c r="Q1174" s="17">
        <v>-5.9722552794749806E-2</v>
      </c>
      <c r="R1174" s="17">
        <v>-1</v>
      </c>
      <c r="S1174" s="17">
        <v>-1.1875119190660761</v>
      </c>
      <c r="T1174" s="17">
        <v>-0.12477572913133535</v>
      </c>
      <c r="U1174" s="17">
        <v>-0.76586743602042295</v>
      </c>
      <c r="V1174" s="17">
        <v>-1.2524697766386359</v>
      </c>
      <c r="W1174" s="17">
        <v>-2.5689389233256383</v>
      </c>
      <c r="X1174" s="17">
        <v>-4.4413154849411249</v>
      </c>
      <c r="Y1174" s="17">
        <v>0</v>
      </c>
      <c r="Z1174" s="17">
        <v>0.8194579087944831</v>
      </c>
      <c r="AA1174" s="17">
        <v>-1.2488333185912361</v>
      </c>
      <c r="AB1174" s="17">
        <v>-1.6063743720421786</v>
      </c>
      <c r="AC1174" s="17">
        <v>-13.00515252767792</v>
      </c>
      <c r="AD1174" s="17">
        <v>-0.95733429502552858</v>
      </c>
      <c r="AE1174" s="17">
        <v>-9.5733429502552869E-2</v>
      </c>
      <c r="AF1174" s="17">
        <v>2.8563871819316162</v>
      </c>
      <c r="AG1174" s="17">
        <v>-74.750846882892375</v>
      </c>
      <c r="AH1174" s="17">
        <v>-1</v>
      </c>
      <c r="AI1174" s="17">
        <v>-1</v>
      </c>
      <c r="AJ1174" s="17">
        <v>-1</v>
      </c>
      <c r="AK1174" s="17">
        <v>-1</v>
      </c>
      <c r="AL1174" s="17">
        <v>-1</v>
      </c>
      <c r="AM1174" s="17">
        <v>-1</v>
      </c>
      <c r="AN1174" s="17">
        <v>-1</v>
      </c>
      <c r="AO1174" s="17">
        <v>-1</v>
      </c>
      <c r="AP1174" s="17">
        <v>-1</v>
      </c>
      <c r="AQ1174" s="17">
        <v>-1</v>
      </c>
      <c r="AR1174" s="17">
        <v>-0.47866714751276429</v>
      </c>
      <c r="AS1174" s="17">
        <v>-5.744005770153171</v>
      </c>
      <c r="AT1174" s="17">
        <v>-3.4672075011991232</v>
      </c>
      <c r="AU1174" s="17">
        <v>-1</v>
      </c>
      <c r="AV1174" s="17">
        <v>-1</v>
      </c>
      <c r="AW1174" s="17">
        <v>-1</v>
      </c>
      <c r="AX1174" s="17">
        <v>-1</v>
      </c>
      <c r="AY1174" s="17">
        <v>-9.5733429502552869E-2</v>
      </c>
      <c r="AZ1174" s="17">
        <v>1.1997683739381531</v>
      </c>
      <c r="BA1174" s="17">
        <v>-0.6869478611176405</v>
      </c>
      <c r="BB1174" s="17">
        <v>0.45882699364201324</v>
      </c>
      <c r="BC1174" s="17">
        <v>-0.2793398141548335</v>
      </c>
      <c r="BD1174" s="17">
        <v>16.348338537077527</v>
      </c>
      <c r="BE1174" s="17">
        <v>-9.2970564857954905</v>
      </c>
      <c r="BF1174" s="17">
        <v>-1</v>
      </c>
      <c r="BG1174" s="22">
        <v>27.748475898758443</v>
      </c>
    </row>
    <row r="1175" spans="1:59" x14ac:dyDescent="0.25">
      <c r="A1175">
        <v>3215</v>
      </c>
      <c r="B1175" t="s">
        <v>1138</v>
      </c>
      <c r="C1175" s="49">
        <v>0</v>
      </c>
      <c r="D1175" s="22">
        <v>1474.6573730468751</v>
      </c>
      <c r="E1175" s="17">
        <v>70.665191615826416</v>
      </c>
      <c r="F1175" s="17">
        <v>13.04635973815892</v>
      </c>
      <c r="G1175" s="17">
        <v>0.44107877963149655</v>
      </c>
      <c r="H1175" s="17">
        <v>4.1677858806322652</v>
      </c>
      <c r="I1175" s="17">
        <v>57.024750744439686</v>
      </c>
      <c r="J1175" s="17">
        <v>7.7052516304794887</v>
      </c>
      <c r="K1175" s="17">
        <v>-1</v>
      </c>
      <c r="L1175" s="17">
        <v>-1</v>
      </c>
      <c r="M1175" s="17">
        <v>-1</v>
      </c>
      <c r="N1175" s="17">
        <v>0.16666666666666666</v>
      </c>
      <c r="O1175" s="17">
        <v>-1</v>
      </c>
      <c r="P1175" s="17">
        <v>-1</v>
      </c>
      <c r="Q1175" s="17">
        <v>3.2051146786862934</v>
      </c>
      <c r="R1175" s="17">
        <v>-1</v>
      </c>
      <c r="S1175" s="17">
        <v>0.47161224404189067</v>
      </c>
      <c r="T1175" s="17">
        <v>4.9607460331235316E-2</v>
      </c>
      <c r="U1175" s="17">
        <v>0.24093437776318399</v>
      </c>
      <c r="V1175" s="17">
        <v>0.19956044889214045</v>
      </c>
      <c r="W1175" s="17">
        <v>1.2119336750682612</v>
      </c>
      <c r="X1175" s="17">
        <v>1.1832745567193996</v>
      </c>
      <c r="Y1175" s="17">
        <v>0</v>
      </c>
      <c r="Z1175" s="17">
        <v>33.519832158490892</v>
      </c>
      <c r="AA1175" s="17">
        <v>0.57056230340514258</v>
      </c>
      <c r="AB1175" s="17">
        <v>1.296376862429705</v>
      </c>
      <c r="AC1175" s="17">
        <v>20.368818501326537</v>
      </c>
      <c r="AD1175" s="17">
        <v>0.30116797220398001</v>
      </c>
      <c r="AE1175" s="17">
        <v>3.0116797220397999E-2</v>
      </c>
      <c r="AF1175" s="17">
        <v>52.547233240327685</v>
      </c>
      <c r="AG1175" s="17">
        <v>11.91031738829864</v>
      </c>
      <c r="AH1175" s="17">
        <v>-1</v>
      </c>
      <c r="AI1175" s="17">
        <v>-1</v>
      </c>
      <c r="AJ1175" s="17">
        <v>-1</v>
      </c>
      <c r="AK1175" s="17">
        <v>-1</v>
      </c>
      <c r="AL1175" s="17">
        <v>-1</v>
      </c>
      <c r="AM1175" s="17">
        <v>-1</v>
      </c>
      <c r="AN1175" s="17">
        <v>-1</v>
      </c>
      <c r="AO1175" s="17">
        <v>-1</v>
      </c>
      <c r="AP1175" s="17">
        <v>-1</v>
      </c>
      <c r="AQ1175" s="17">
        <v>-1</v>
      </c>
      <c r="AR1175" s="17">
        <v>0.15058398610199</v>
      </c>
      <c r="AS1175" s="17">
        <v>1.8070078332238797</v>
      </c>
      <c r="AT1175" s="17">
        <v>6.3491101831910441</v>
      </c>
      <c r="AU1175" s="17">
        <v>-1</v>
      </c>
      <c r="AV1175" s="17">
        <v>-1</v>
      </c>
      <c r="AW1175" s="17">
        <v>-1</v>
      </c>
      <c r="AX1175" s="17">
        <v>-1</v>
      </c>
      <c r="AY1175" s="17">
        <v>3.0116797220397999E-2</v>
      </c>
      <c r="AZ1175" s="17">
        <v>0.10610166381079783</v>
      </c>
      <c r="BA1175" s="17">
        <v>0.40671884900971511</v>
      </c>
      <c r="BB1175" s="17">
        <v>3.093622278398013E-2</v>
      </c>
      <c r="BC1175" s="17">
        <v>0.14855095670319934</v>
      </c>
      <c r="BD1175" s="17">
        <v>1.4825551810804041</v>
      </c>
      <c r="BE1175" s="17">
        <v>5.5687268702016492</v>
      </c>
      <c r="BF1175" s="17">
        <v>-1</v>
      </c>
      <c r="BG1175" s="22">
        <v>276.6489444583359</v>
      </c>
    </row>
    <row r="1176" spans="1:59" x14ac:dyDescent="0.25">
      <c r="A1176">
        <v>3216</v>
      </c>
      <c r="B1176" t="s">
        <v>1139</v>
      </c>
      <c r="C1176" s="49">
        <v>0</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25">
      <c r="A1177">
        <v>3218</v>
      </c>
      <c r="B1177" t="s">
        <v>435</v>
      </c>
      <c r="C1177" s="49">
        <v>0</v>
      </c>
      <c r="D1177" s="22">
        <v>1552.795859375</v>
      </c>
      <c r="E1177" s="17">
        <v>107.39541613473517</v>
      </c>
      <c r="F1177" s="17">
        <v>74.635078632112041</v>
      </c>
      <c r="G1177" s="17">
        <v>0.889196504523178</v>
      </c>
      <c r="H1177" s="17">
        <v>7.5623322225359644</v>
      </c>
      <c r="I1177" s="17">
        <v>89.82377006679792</v>
      </c>
      <c r="J1177" s="17">
        <v>16.54212659861151</v>
      </c>
      <c r="K1177" s="17">
        <v>-1</v>
      </c>
      <c r="L1177" s="17">
        <v>-1</v>
      </c>
      <c r="M1177" s="17">
        <v>-1</v>
      </c>
      <c r="N1177" s="17">
        <v>0.16666666666666666</v>
      </c>
      <c r="O1177" s="17">
        <v>-1</v>
      </c>
      <c r="P1177" s="17">
        <v>-1</v>
      </c>
      <c r="Q1177" s="17">
        <v>5.3233400752467803</v>
      </c>
      <c r="R1177" s="17">
        <v>-1</v>
      </c>
      <c r="S1177" s="17">
        <v>1.5480514932807286</v>
      </c>
      <c r="T1177" s="17">
        <v>0.16274722028345548</v>
      </c>
      <c r="U1177" s="17">
        <v>0.89414708640782348</v>
      </c>
      <c r="V1177" s="17">
        <v>1.1416372148133274</v>
      </c>
      <c r="W1177" s="17">
        <v>3.66496265974587</v>
      </c>
      <c r="X1177" s="17">
        <v>4.8325068543068239</v>
      </c>
      <c r="Y1177" s="17">
        <v>0</v>
      </c>
      <c r="Z1177" s="17">
        <v>54.735824963534256</v>
      </c>
      <c r="AA1177" s="17">
        <v>1.750985626118672</v>
      </c>
      <c r="AB1177" s="17">
        <v>3.1796809749493957</v>
      </c>
      <c r="AC1177" s="17">
        <v>42.021840690626341</v>
      </c>
      <c r="AD1177" s="17">
        <v>1.1176838580097797</v>
      </c>
      <c r="AE1177" s="17">
        <v>0.11176838580097793</v>
      </c>
      <c r="AF1177" s="17">
        <v>84.786638954812304</v>
      </c>
      <c r="AG1177" s="17">
        <v>68.136054244241194</v>
      </c>
      <c r="AH1177" s="17">
        <v>-1</v>
      </c>
      <c r="AI1177" s="17">
        <v>-1</v>
      </c>
      <c r="AJ1177" s="17">
        <v>-1</v>
      </c>
      <c r="AK1177" s="17">
        <v>-1</v>
      </c>
      <c r="AL1177" s="17">
        <v>-1</v>
      </c>
      <c r="AM1177" s="17">
        <v>-1</v>
      </c>
      <c r="AN1177" s="17">
        <v>-1</v>
      </c>
      <c r="AO1177" s="17">
        <v>-1</v>
      </c>
      <c r="AP1177" s="17">
        <v>-1</v>
      </c>
      <c r="AQ1177" s="17">
        <v>-1</v>
      </c>
      <c r="AR1177" s="17">
        <v>0.55884192900488983</v>
      </c>
      <c r="AS1177" s="17">
        <v>6.7061031480586761</v>
      </c>
      <c r="AT1177" s="17">
        <v>12.717934092476279</v>
      </c>
      <c r="AU1177" s="17">
        <v>-1</v>
      </c>
      <c r="AV1177" s="17">
        <v>-1</v>
      </c>
      <c r="AW1177" s="17">
        <v>-1</v>
      </c>
      <c r="AX1177" s="17">
        <v>-1</v>
      </c>
      <c r="AY1177" s="17">
        <v>0.11176838580097793</v>
      </c>
      <c r="AZ1177" s="17">
        <v>-0.60346896299610608</v>
      </c>
      <c r="BA1177" s="17">
        <v>1.1162894758166191</v>
      </c>
      <c r="BB1177" s="17">
        <v>-0.24667917838999176</v>
      </c>
      <c r="BC1177" s="17">
        <v>0.42616635787717111</v>
      </c>
      <c r="BD1177" s="17">
        <v>-8.1623605105220083</v>
      </c>
      <c r="BE1177" s="17">
        <v>15.213642561804075</v>
      </c>
      <c r="BF1177" s="17">
        <v>-1</v>
      </c>
      <c r="BG1177" s="22">
        <v>608.41834473749964</v>
      </c>
    </row>
    <row r="1178" spans="1:59" x14ac:dyDescent="0.25">
      <c r="A1178">
        <v>3219</v>
      </c>
      <c r="B1178" t="s">
        <v>1140</v>
      </c>
      <c r="C1178" s="49">
        <v>0</v>
      </c>
      <c r="D1178" s="22">
        <v>1546.4326757812498</v>
      </c>
      <c r="E1178" s="17">
        <v>83.425145316524052</v>
      </c>
      <c r="F1178" s="17">
        <v>34.442068908614914</v>
      </c>
      <c r="G1178" s="17">
        <v>0.59675333640247963</v>
      </c>
      <c r="H1178" s="17">
        <v>5.3470396076348194</v>
      </c>
      <c r="I1178" s="17">
        <v>68.419017277336224</v>
      </c>
      <c r="J1178" s="17">
        <v>10.775151608743181</v>
      </c>
      <c r="K1178" s="17">
        <v>-1</v>
      </c>
      <c r="L1178" s="17">
        <v>-1</v>
      </c>
      <c r="M1178" s="17">
        <v>-1</v>
      </c>
      <c r="N1178" s="17">
        <v>0.16666666666666666</v>
      </c>
      <c r="O1178" s="17">
        <v>-1</v>
      </c>
      <c r="P1178" s="17">
        <v>-1</v>
      </c>
      <c r="Q1178" s="17">
        <v>3.9409788979164109</v>
      </c>
      <c r="R1178" s="17">
        <v>-1</v>
      </c>
      <c r="S1178" s="17">
        <v>0.84556353788248073</v>
      </c>
      <c r="T1178" s="17">
        <v>8.8911823906665619E-2</v>
      </c>
      <c r="U1178" s="17">
        <v>0.46785822666920002</v>
      </c>
      <c r="V1178" s="17">
        <v>0.52683467803465389</v>
      </c>
      <c r="W1178" s="17">
        <v>2.0641075095854466</v>
      </c>
      <c r="X1178" s="17">
        <v>2.4510053089867805</v>
      </c>
      <c r="Y1178" s="17">
        <v>0</v>
      </c>
      <c r="Z1178" s="17">
        <v>40.890195107601727</v>
      </c>
      <c r="AA1178" s="17">
        <v>0.98063730682077077</v>
      </c>
      <c r="AB1178" s="17">
        <v>1.9506302353627669</v>
      </c>
      <c r="AC1178" s="17">
        <v>27.891003955799022</v>
      </c>
      <c r="AD1178" s="17">
        <v>0.58482278333649995</v>
      </c>
      <c r="AE1178" s="17">
        <v>5.8482278333650002E-2</v>
      </c>
      <c r="AF1178" s="17">
        <v>63.747091930084814</v>
      </c>
      <c r="AG1178" s="17">
        <v>31.44294503940646</v>
      </c>
      <c r="AH1178" s="17">
        <v>-1</v>
      </c>
      <c r="AI1178" s="17">
        <v>-1</v>
      </c>
      <c r="AJ1178" s="17">
        <v>-1</v>
      </c>
      <c r="AK1178" s="17">
        <v>-1</v>
      </c>
      <c r="AL1178" s="17">
        <v>-1</v>
      </c>
      <c r="AM1178" s="17">
        <v>-1</v>
      </c>
      <c r="AN1178" s="17">
        <v>-1</v>
      </c>
      <c r="AO1178" s="17">
        <v>-1</v>
      </c>
      <c r="AP1178" s="17">
        <v>-1</v>
      </c>
      <c r="AQ1178" s="17">
        <v>-1</v>
      </c>
      <c r="AR1178" s="17">
        <v>0.29241139166824998</v>
      </c>
      <c r="AS1178" s="17">
        <v>3.5089367000189999</v>
      </c>
      <c r="AT1178" s="17">
        <v>8.5616177100247004</v>
      </c>
      <c r="AU1178" s="17">
        <v>-1</v>
      </c>
      <c r="AV1178" s="17">
        <v>-1</v>
      </c>
      <c r="AW1178" s="17">
        <v>-1</v>
      </c>
      <c r="AX1178" s="17">
        <v>-1</v>
      </c>
      <c r="AY1178" s="17">
        <v>5.8482278333650002E-2</v>
      </c>
      <c r="AZ1178" s="17">
        <v>-0.1404007320776357</v>
      </c>
      <c r="BA1178" s="17">
        <v>0.6532212448981487</v>
      </c>
      <c r="BB1178" s="17">
        <v>-6.5506413001076721E-2</v>
      </c>
      <c r="BC1178" s="17">
        <v>0.24499359248825614</v>
      </c>
      <c r="BD1178" s="17">
        <v>-1.8680553660624</v>
      </c>
      <c r="BE1178" s="17">
        <v>8.9193374173444582</v>
      </c>
      <c r="BF1178" s="17">
        <v>-1</v>
      </c>
      <c r="BG1178" s="22">
        <v>3065.441919116156</v>
      </c>
    </row>
    <row r="1179" spans="1:59" x14ac:dyDescent="0.25">
      <c r="A1179">
        <v>3220</v>
      </c>
      <c r="B1179" t="s">
        <v>1141</v>
      </c>
      <c r="C1179" s="49">
        <v>0</v>
      </c>
      <c r="D1179" s="22">
        <v>1497.36208984375</v>
      </c>
      <c r="E1179" s="17">
        <v>67.405352395778976</v>
      </c>
      <c r="F1179" s="17">
        <v>7.580307624602459</v>
      </c>
      <c r="G1179" s="17">
        <v>0.4013079436528515</v>
      </c>
      <c r="H1179" s="17">
        <v>3.8665169544401703</v>
      </c>
      <c r="I1179" s="17">
        <v>54.11380938847072</v>
      </c>
      <c r="J1179" s="17">
        <v>6.9209713277837519</v>
      </c>
      <c r="K1179" s="17">
        <v>-1</v>
      </c>
      <c r="L1179" s="17">
        <v>-1</v>
      </c>
      <c r="M1179" s="17">
        <v>-1</v>
      </c>
      <c r="N1179" s="17">
        <v>0.16666666666666666</v>
      </c>
      <c r="O1179" s="17">
        <v>-1</v>
      </c>
      <c r="P1179" s="17">
        <v>-1</v>
      </c>
      <c r="Q1179" s="17">
        <v>3.0171203411876575</v>
      </c>
      <c r="R1179" s="17">
        <v>-1</v>
      </c>
      <c r="S1179" s="17">
        <v>0.37607732889698797</v>
      </c>
      <c r="T1179" s="17">
        <v>3.9566208700738716E-2</v>
      </c>
      <c r="U1179" s="17">
        <v>0.18296118444450415</v>
      </c>
      <c r="V1179" s="17">
        <v>0.11595032044698587</v>
      </c>
      <c r="W1179" s="17">
        <v>0.9942252293154018</v>
      </c>
      <c r="X1179" s="17">
        <v>0.85940203150204764</v>
      </c>
      <c r="Y1179" s="17">
        <v>0</v>
      </c>
      <c r="Z1179" s="17">
        <v>31.636894432299741</v>
      </c>
      <c r="AA1179" s="17">
        <v>0.46579871172986387</v>
      </c>
      <c r="AB1179" s="17">
        <v>1.1292319922395486</v>
      </c>
      <c r="AC1179" s="17">
        <v>18.447094038986283</v>
      </c>
      <c r="AD1179" s="17">
        <v>0.22870148055563022</v>
      </c>
      <c r="AE1179" s="17">
        <v>2.2870148055563019E-2</v>
      </c>
      <c r="AF1179" s="17">
        <v>49.685958076463791</v>
      </c>
      <c r="AG1179" s="17">
        <v>6.9202345728584165</v>
      </c>
      <c r="AH1179" s="17">
        <v>-1</v>
      </c>
      <c r="AI1179" s="17">
        <v>-1</v>
      </c>
      <c r="AJ1179" s="17">
        <v>-1</v>
      </c>
      <c r="AK1179" s="17">
        <v>-1</v>
      </c>
      <c r="AL1179" s="17">
        <v>-1</v>
      </c>
      <c r="AM1179" s="17">
        <v>-1</v>
      </c>
      <c r="AN1179" s="17">
        <v>-1</v>
      </c>
      <c r="AO1179" s="17">
        <v>-1</v>
      </c>
      <c r="AP1179" s="17">
        <v>-1</v>
      </c>
      <c r="AQ1179" s="17">
        <v>-1</v>
      </c>
      <c r="AR1179" s="17">
        <v>0.11435074027781511</v>
      </c>
      <c r="AS1179" s="17">
        <v>1.3722088833337811</v>
      </c>
      <c r="AT1179" s="17">
        <v>5.7838715483339156</v>
      </c>
      <c r="AU1179" s="17">
        <v>-1</v>
      </c>
      <c r="AV1179" s="17">
        <v>-1</v>
      </c>
      <c r="AW1179" s="17">
        <v>-1</v>
      </c>
      <c r="AX1179" s="17">
        <v>-1</v>
      </c>
      <c r="AY1179" s="17">
        <v>2.2870148055563019E-2</v>
      </c>
      <c r="AZ1179" s="17">
        <v>0.1690766711502712</v>
      </c>
      <c r="BA1179" s="17">
        <v>0.34374384167024175</v>
      </c>
      <c r="BB1179" s="17">
        <v>5.5574829944419056E-2</v>
      </c>
      <c r="BC1179" s="17">
        <v>0.12391234954276041</v>
      </c>
      <c r="BD1179" s="17">
        <v>2.338549797431051</v>
      </c>
      <c r="BE1179" s="17">
        <v>4.7127322538510015</v>
      </c>
      <c r="BF1179" s="17">
        <v>-1</v>
      </c>
      <c r="BG1179" s="22">
        <v>88.131345349523826</v>
      </c>
    </row>
    <row r="1180" spans="1:59" x14ac:dyDescent="0.25">
      <c r="A1180">
        <v>3223</v>
      </c>
      <c r="B1180" t="s">
        <v>1142</v>
      </c>
      <c r="C1180" s="49">
        <v>0</v>
      </c>
      <c r="D1180" s="22">
        <v>1503.8645800781248</v>
      </c>
      <c r="E1180" s="17">
        <v>91.301444995739701</v>
      </c>
      <c r="F1180" s="17">
        <v>47.648936365088531</v>
      </c>
      <c r="G1180" s="17">
        <v>0.69284611936377627</v>
      </c>
      <c r="H1180" s="17">
        <v>6.0749541416190791</v>
      </c>
      <c r="I1180" s="17">
        <v>75.45232319231333</v>
      </c>
      <c r="J1180" s="17">
        <v>12.670099880593137</v>
      </c>
      <c r="K1180" s="17">
        <v>-1</v>
      </c>
      <c r="L1180" s="17">
        <v>-1</v>
      </c>
      <c r="M1180" s="17">
        <v>-1</v>
      </c>
      <c r="N1180" s="17">
        <v>0.16666666666666666</v>
      </c>
      <c r="O1180" s="17">
        <v>-1</v>
      </c>
      <c r="P1180" s="17">
        <v>-1</v>
      </c>
      <c r="Q1180" s="17">
        <v>4.3952036741043958</v>
      </c>
      <c r="R1180" s="17">
        <v>-1</v>
      </c>
      <c r="S1180" s="17">
        <v>1.0763913703970986</v>
      </c>
      <c r="T1180" s="17">
        <v>0.11317311461997055</v>
      </c>
      <c r="U1180" s="17">
        <v>0.60793085391134372</v>
      </c>
      <c r="V1180" s="17">
        <v>0.72885029395885526</v>
      </c>
      <c r="W1180" s="17">
        <v>2.5901263852712337</v>
      </c>
      <c r="X1180" s="17">
        <v>3.2335338002045391</v>
      </c>
      <c r="Y1180" s="17">
        <v>0</v>
      </c>
      <c r="Z1180" s="17">
        <v>45.439677707104472</v>
      </c>
      <c r="AA1180" s="17">
        <v>1.2337631169622509</v>
      </c>
      <c r="AB1180" s="17">
        <v>2.3544793207302699</v>
      </c>
      <c r="AC1180" s="17">
        <v>32.534201593641782</v>
      </c>
      <c r="AD1180" s="17">
        <v>0.7599135673891797</v>
      </c>
      <c r="AE1180" s="17">
        <v>7.5991356738917964E-2</v>
      </c>
      <c r="AF1180" s="17">
        <v>70.660396278561535</v>
      </c>
      <c r="AG1180" s="17">
        <v>43.499793560279059</v>
      </c>
      <c r="AH1180" s="17">
        <v>-1</v>
      </c>
      <c r="AI1180" s="17">
        <v>-1</v>
      </c>
      <c r="AJ1180" s="17">
        <v>-1</v>
      </c>
      <c r="AK1180" s="17">
        <v>-1</v>
      </c>
      <c r="AL1180" s="17">
        <v>-1</v>
      </c>
      <c r="AM1180" s="17">
        <v>-1</v>
      </c>
      <c r="AN1180" s="17">
        <v>-1</v>
      </c>
      <c r="AO1180" s="17">
        <v>-1</v>
      </c>
      <c r="AP1180" s="17">
        <v>-1</v>
      </c>
      <c r="AQ1180" s="17">
        <v>-1</v>
      </c>
      <c r="AR1180" s="17">
        <v>0.37995678369458985</v>
      </c>
      <c r="AS1180" s="17">
        <v>4.5594814043350782</v>
      </c>
      <c r="AT1180" s="17">
        <v>9.9273258256356023</v>
      </c>
      <c r="AU1180" s="17">
        <v>-1</v>
      </c>
      <c r="AV1180" s="17">
        <v>-1</v>
      </c>
      <c r="AW1180" s="17">
        <v>-1</v>
      </c>
      <c r="AX1180" s="17">
        <v>-1</v>
      </c>
      <c r="AY1180" s="17">
        <v>7.5991356738917964E-2</v>
      </c>
      <c r="AZ1180" s="17">
        <v>-0.29255855233334754</v>
      </c>
      <c r="BA1180" s="17">
        <v>0.8053790651538606</v>
      </c>
      <c r="BB1180" s="17">
        <v>-0.12503727957898786</v>
      </c>
      <c r="BC1180" s="17">
        <v>0.30452445906616721</v>
      </c>
      <c r="BD1180" s="17">
        <v>-3.9362770380732135</v>
      </c>
      <c r="BE1180" s="17">
        <v>10.987559089355273</v>
      </c>
      <c r="BF1180" s="17">
        <v>-1</v>
      </c>
      <c r="BG1180" s="22">
        <v>544.29920234517272</v>
      </c>
    </row>
    <row r="1181" spans="1:59" x14ac:dyDescent="0.25">
      <c r="A1181">
        <v>3225</v>
      </c>
      <c r="B1181" t="s">
        <v>395</v>
      </c>
      <c r="C1181" s="49">
        <v>0</v>
      </c>
      <c r="D1181" s="22">
        <v>1541.964853515625</v>
      </c>
      <c r="E1181" s="17">
        <v>24.0409277361791</v>
      </c>
      <c r="F1181" s="17">
        <v>-65.132543857783546</v>
      </c>
      <c r="G1181" s="17">
        <v>-0.12774864596022906</v>
      </c>
      <c r="H1181" s="17">
        <v>-0.14115114519867822</v>
      </c>
      <c r="I1181" s="17">
        <v>15.390642815368061</v>
      </c>
      <c r="J1181" s="17">
        <v>-3.5120168665734672</v>
      </c>
      <c r="K1181" s="17">
        <v>-1</v>
      </c>
      <c r="L1181" s="17">
        <v>-1</v>
      </c>
      <c r="M1181" s="17">
        <v>-1</v>
      </c>
      <c r="N1181" s="17">
        <v>0.16666666666666666</v>
      </c>
      <c r="O1181" s="17">
        <v>-1</v>
      </c>
      <c r="P1181" s="17">
        <v>-1</v>
      </c>
      <c r="Q1181" s="17">
        <v>0.51630182389515022</v>
      </c>
      <c r="R1181" s="17">
        <v>-1</v>
      </c>
      <c r="S1181" s="17">
        <v>-0.8947879962039611</v>
      </c>
      <c r="T1181" s="17">
        <v>-9.4008814613576394E-2</v>
      </c>
      <c r="U1181" s="17">
        <v>-0.58823457223079967</v>
      </c>
      <c r="V1181" s="17">
        <v>-0.99628401719823712</v>
      </c>
      <c r="W1181" s="17">
        <v>-1.9018689815736542</v>
      </c>
      <c r="X1181" s="17">
        <v>-3.4489533109120116</v>
      </c>
      <c r="Y1181" s="17">
        <v>0</v>
      </c>
      <c r="Z1181" s="17">
        <v>6.5888765227089898</v>
      </c>
      <c r="AA1181" s="17">
        <v>-0.92783225335976049</v>
      </c>
      <c r="AB1181" s="17">
        <v>-1.0942338419110631</v>
      </c>
      <c r="AC1181" s="17">
        <v>-7.1168893474248893</v>
      </c>
      <c r="AD1181" s="17">
        <v>-0.73529321528849945</v>
      </c>
      <c r="AE1181" s="17">
        <v>-7.3529321528849959E-2</v>
      </c>
      <c r="AF1181" s="17">
        <v>11.623482322842193</v>
      </c>
      <c r="AG1181" s="17">
        <v>-59.46097495568182</v>
      </c>
      <c r="AH1181" s="17">
        <v>-1</v>
      </c>
      <c r="AI1181" s="17">
        <v>-1</v>
      </c>
      <c r="AJ1181" s="17">
        <v>-1</v>
      </c>
      <c r="AK1181" s="17">
        <v>-1</v>
      </c>
      <c r="AL1181" s="17">
        <v>-1</v>
      </c>
      <c r="AM1181" s="17">
        <v>-1</v>
      </c>
      <c r="AN1181" s="17">
        <v>-1</v>
      </c>
      <c r="AO1181" s="17">
        <v>-1</v>
      </c>
      <c r="AP1181" s="17">
        <v>-1</v>
      </c>
      <c r="AQ1181" s="17">
        <v>-1</v>
      </c>
      <c r="AR1181" s="17">
        <v>-0.36764660764424972</v>
      </c>
      <c r="AS1181" s="17">
        <v>-4.4117592917309967</v>
      </c>
      <c r="AT1181" s="17">
        <v>-1.7352870792502957</v>
      </c>
      <c r="AU1181" s="17">
        <v>-1</v>
      </c>
      <c r="AV1181" s="17">
        <v>-1</v>
      </c>
      <c r="AW1181" s="17">
        <v>-1</v>
      </c>
      <c r="AX1181" s="17">
        <v>-1</v>
      </c>
      <c r="AY1181" s="17">
        <v>-7.3529321528849959E-2</v>
      </c>
      <c r="AZ1181" s="17">
        <v>1.0068096932011588</v>
      </c>
      <c r="BA1181" s="17">
        <v>-0.49398918038064615</v>
      </c>
      <c r="BB1181" s="17">
        <v>0.38333302653142326</v>
      </c>
      <c r="BC1181" s="17">
        <v>-0.20384584704424363</v>
      </c>
      <c r="BD1181" s="17">
        <v>13.72552674447835</v>
      </c>
      <c r="BE1181" s="17">
        <v>-6.6742446931963109</v>
      </c>
      <c r="BF1181" s="17">
        <v>-1</v>
      </c>
      <c r="BG1181" s="22">
        <v>135.83508010269588</v>
      </c>
    </row>
    <row r="1182" spans="1:59" x14ac:dyDescent="0.25">
      <c r="A1182">
        <v>3229</v>
      </c>
      <c r="B1182" t="s">
        <v>1143</v>
      </c>
      <c r="C1182" s="49">
        <v>0</v>
      </c>
      <c r="D1182" s="22">
        <v>1506.4115429687499</v>
      </c>
      <c r="E1182" s="17">
        <v>105.17607158593748</v>
      </c>
      <c r="F1182" s="17">
        <v>70.913713207994874</v>
      </c>
      <c r="G1182" s="17">
        <v>0.86211995808263042</v>
      </c>
      <c r="H1182" s="17">
        <v>7.3572240856209081</v>
      </c>
      <c r="I1182" s="17">
        <v>87.841960108040041</v>
      </c>
      <c r="J1182" s="17">
        <v>16.008177499584519</v>
      </c>
      <c r="K1182" s="17">
        <v>-1</v>
      </c>
      <c r="L1182" s="17">
        <v>-1</v>
      </c>
      <c r="M1182" s="17">
        <v>-1</v>
      </c>
      <c r="N1182" s="17">
        <v>0.16666666666666666</v>
      </c>
      <c r="O1182" s="17">
        <v>-1</v>
      </c>
      <c r="P1182" s="17">
        <v>-1</v>
      </c>
      <c r="Q1182" s="17">
        <v>5.1953508770168266</v>
      </c>
      <c r="R1182" s="17">
        <v>-1</v>
      </c>
      <c r="S1182" s="17">
        <v>1.4830099747166305</v>
      </c>
      <c r="T1182" s="17">
        <v>0.15591099445605891</v>
      </c>
      <c r="U1182" s="17">
        <v>0.85467811819093875</v>
      </c>
      <c r="V1182" s="17">
        <v>1.0847142593350729</v>
      </c>
      <c r="W1182" s="17">
        <v>3.5167436772459313</v>
      </c>
      <c r="X1182" s="17">
        <v>4.6120098681591415</v>
      </c>
      <c r="Y1182" s="17">
        <v>0</v>
      </c>
      <c r="Z1182" s="17">
        <v>53.453894384673674</v>
      </c>
      <c r="AA1182" s="17">
        <v>1.6796610943236305</v>
      </c>
      <c r="AB1182" s="17">
        <v>3.0658863883223217</v>
      </c>
      <c r="AC1182" s="17">
        <v>40.713503554378271</v>
      </c>
      <c r="AD1182" s="17">
        <v>1.0683476477386735</v>
      </c>
      <c r="AE1182" s="17">
        <v>0.10683476477386734</v>
      </c>
      <c r="AF1182" s="17">
        <v>82.838642440604119</v>
      </c>
      <c r="AG1182" s="17">
        <v>64.738735435881338</v>
      </c>
      <c r="AH1182" s="17">
        <v>-1</v>
      </c>
      <c r="AI1182" s="17">
        <v>-1</v>
      </c>
      <c r="AJ1182" s="17">
        <v>-1</v>
      </c>
      <c r="AK1182" s="17">
        <v>-1</v>
      </c>
      <c r="AL1182" s="17">
        <v>-1</v>
      </c>
      <c r="AM1182" s="17">
        <v>-1</v>
      </c>
      <c r="AN1182" s="17">
        <v>-1</v>
      </c>
      <c r="AO1182" s="17">
        <v>-1</v>
      </c>
      <c r="AP1182" s="17">
        <v>-1</v>
      </c>
      <c r="AQ1182" s="17">
        <v>-1</v>
      </c>
      <c r="AR1182" s="17">
        <v>0.53417382386933676</v>
      </c>
      <c r="AS1182" s="17">
        <v>6.4100858864320402</v>
      </c>
      <c r="AT1182" s="17">
        <v>12.333111652361653</v>
      </c>
      <c r="AU1182" s="17">
        <v>-1</v>
      </c>
      <c r="AV1182" s="17">
        <v>-1</v>
      </c>
      <c r="AW1182" s="17">
        <v>-1</v>
      </c>
      <c r="AX1182" s="17">
        <v>-1</v>
      </c>
      <c r="AY1182" s="17">
        <v>0.10683476477386734</v>
      </c>
      <c r="AZ1182" s="17">
        <v>-0.56059468920068833</v>
      </c>
      <c r="BA1182" s="17">
        <v>1.0734152020212016</v>
      </c>
      <c r="BB1182" s="17">
        <v>-0.22990486689781575</v>
      </c>
      <c r="BC1182" s="17">
        <v>0.4093920463849951</v>
      </c>
      <c r="BD1182" s="17">
        <v>-7.5795872946177205</v>
      </c>
      <c r="BE1182" s="17">
        <v>14.630869345899784</v>
      </c>
      <c r="BF1182" s="17">
        <v>-1</v>
      </c>
      <c r="BG1182" s="22">
        <v>163.83068626390155</v>
      </c>
    </row>
    <row r="1183" spans="1:59" x14ac:dyDescent="0.25">
      <c r="A1183">
        <v>3230</v>
      </c>
      <c r="B1183" t="s">
        <v>1144</v>
      </c>
      <c r="C1183" s="49">
        <v>0</v>
      </c>
      <c r="D1183" s="22">
        <v>1657.2600585937498</v>
      </c>
      <c r="E1183" s="17">
        <v>142.35082951002556</v>
      </c>
      <c r="F1183" s="17">
        <v>133.24781940325531</v>
      </c>
      <c r="G1183" s="17">
        <v>1.3156610992691062</v>
      </c>
      <c r="H1183" s="17">
        <v>10.7928534664706</v>
      </c>
      <c r="I1183" s="17">
        <v>121.03793479718084</v>
      </c>
      <c r="J1183" s="17">
        <v>24.952002157574967</v>
      </c>
      <c r="K1183" s="17">
        <v>-1</v>
      </c>
      <c r="L1183" s="17">
        <v>-1</v>
      </c>
      <c r="M1183" s="17">
        <v>-1</v>
      </c>
      <c r="N1183" s="17">
        <v>0.16666666666666666</v>
      </c>
      <c r="O1183" s="17">
        <v>-1</v>
      </c>
      <c r="P1183" s="17">
        <v>-1</v>
      </c>
      <c r="Q1183" s="17">
        <v>7.3392124345538292</v>
      </c>
      <c r="R1183" s="17">
        <v>-1</v>
      </c>
      <c r="S1183" s="17">
        <v>2.5724770017923952</v>
      </c>
      <c r="T1183" s="17">
        <v>0.27042004641265655</v>
      </c>
      <c r="U1183" s="17">
        <v>1.5157964379088438</v>
      </c>
      <c r="V1183" s="17">
        <v>2.0381926596916733</v>
      </c>
      <c r="W1183" s="17">
        <v>5.9994608367671463</v>
      </c>
      <c r="X1183" s="17">
        <v>8.3054075821246158</v>
      </c>
      <c r="Y1183" s="17">
        <v>0</v>
      </c>
      <c r="Z1183" s="17">
        <v>74.926657129171957</v>
      </c>
      <c r="AA1183" s="17">
        <v>2.8743706787214247</v>
      </c>
      <c r="AB1183" s="17">
        <v>4.9719834894799009</v>
      </c>
      <c r="AC1183" s="17">
        <v>62.628584901015316</v>
      </c>
      <c r="AD1183" s="17">
        <v>1.8947455473860546</v>
      </c>
      <c r="AE1183" s="17">
        <v>0.18947455473860547</v>
      </c>
      <c r="AF1183" s="17">
        <v>115.4682307088556</v>
      </c>
      <c r="AG1183" s="17">
        <v>121.6449532469681</v>
      </c>
      <c r="AH1183" s="17">
        <v>-1</v>
      </c>
      <c r="AI1183" s="17">
        <v>-1</v>
      </c>
      <c r="AJ1183" s="17">
        <v>-1</v>
      </c>
      <c r="AK1183" s="17">
        <v>-1</v>
      </c>
      <c r="AL1183" s="17">
        <v>-1</v>
      </c>
      <c r="AM1183" s="17">
        <v>-1</v>
      </c>
      <c r="AN1183" s="17">
        <v>-1</v>
      </c>
      <c r="AO1183" s="17">
        <v>-1</v>
      </c>
      <c r="AP1183" s="17">
        <v>-1</v>
      </c>
      <c r="AQ1183" s="17">
        <v>-1</v>
      </c>
      <c r="AR1183" s="17">
        <v>0.9473727736930273</v>
      </c>
      <c r="AS1183" s="17">
        <v>11.368473284316327</v>
      </c>
      <c r="AT1183" s="17">
        <v>18.779015269611225</v>
      </c>
      <c r="AU1183" s="17">
        <v>-1</v>
      </c>
      <c r="AV1183" s="17">
        <v>-1</v>
      </c>
      <c r="AW1183" s="17">
        <v>-1</v>
      </c>
      <c r="AX1183" s="17">
        <v>-1</v>
      </c>
      <c r="AY1183" s="17">
        <v>0.18947455473860547</v>
      </c>
      <c r="AZ1183" s="17">
        <v>-1.2787530077813605</v>
      </c>
      <c r="BA1183" s="17">
        <v>1.7915735206018739</v>
      </c>
      <c r="BB1183" s="17">
        <v>-0.51088015277792542</v>
      </c>
      <c r="BC1183" s="17">
        <v>0.69036733226510472</v>
      </c>
      <c r="BD1183" s="17">
        <v>-17.341232117915158</v>
      </c>
      <c r="BE1183" s="17">
        <v>24.392514169197231</v>
      </c>
      <c r="BF1183" s="17">
        <v>-1</v>
      </c>
      <c r="BG1183" s="22">
        <v>1225.1069048523618</v>
      </c>
    </row>
    <row r="1184" spans="1:59" x14ac:dyDescent="0.25">
      <c r="A1184">
        <v>3234</v>
      </c>
      <c r="B1184" t="s">
        <v>1145</v>
      </c>
      <c r="C1184" s="49">
        <v>0</v>
      </c>
      <c r="D1184" s="22">
        <v>1530.9917480468748</v>
      </c>
      <c r="E1184" s="17">
        <v>58.831203963989182</v>
      </c>
      <c r="F1184" s="17">
        <v>-6.7967027105420819</v>
      </c>
      <c r="G1184" s="17">
        <v>0.29670123518693298</v>
      </c>
      <c r="H1184" s="17">
        <v>3.0741083978551726</v>
      </c>
      <c r="I1184" s="17">
        <v>46.457344888988374</v>
      </c>
      <c r="J1184" s="17">
        <v>4.8581285697459977</v>
      </c>
      <c r="K1184" s="17">
        <v>-1</v>
      </c>
      <c r="L1184" s="17">
        <v>-1</v>
      </c>
      <c r="M1184" s="17">
        <v>-1</v>
      </c>
      <c r="N1184" s="17">
        <v>0.16666666666666666</v>
      </c>
      <c r="O1184" s="17">
        <v>-1</v>
      </c>
      <c r="P1184" s="17">
        <v>-1</v>
      </c>
      <c r="Q1184" s="17">
        <v>2.522650753811555</v>
      </c>
      <c r="R1184" s="17">
        <v>-1</v>
      </c>
      <c r="S1184" s="17">
        <v>0.12479789835534287</v>
      </c>
      <c r="T1184" s="17">
        <v>1.3155341136670176E-2</v>
      </c>
      <c r="U1184" s="17">
        <v>3.0477969468038893E-2</v>
      </c>
      <c r="V1184" s="17">
        <v>-0.1039640996511117</v>
      </c>
      <c r="W1184" s="17">
        <v>0.42160050682613948</v>
      </c>
      <c r="X1184" s="17">
        <v>7.540661433693252E-3</v>
      </c>
      <c r="Y1184" s="17">
        <v>0</v>
      </c>
      <c r="Z1184" s="17">
        <v>26.684322706401929</v>
      </c>
      <c r="AA1184" s="17">
        <v>0.19024567839400883</v>
      </c>
      <c r="AB1184" s="17">
        <v>0.68960143690136633</v>
      </c>
      <c r="AC1184" s="17">
        <v>13.392504020013801</v>
      </c>
      <c r="AD1184" s="17">
        <v>3.8097461835048627E-2</v>
      </c>
      <c r="AE1184" s="17">
        <v>3.8097461835048616E-3</v>
      </c>
      <c r="AF1184" s="17">
        <v>42.16012741331663</v>
      </c>
      <c r="AG1184" s="17">
        <v>-6.204863893159021</v>
      </c>
      <c r="AH1184" s="17">
        <v>-1</v>
      </c>
      <c r="AI1184" s="17">
        <v>-1</v>
      </c>
      <c r="AJ1184" s="17">
        <v>-1</v>
      </c>
      <c r="AK1184" s="17">
        <v>-1</v>
      </c>
      <c r="AL1184" s="17">
        <v>-1</v>
      </c>
      <c r="AM1184" s="17">
        <v>-1</v>
      </c>
      <c r="AN1184" s="17">
        <v>-1</v>
      </c>
      <c r="AO1184" s="17">
        <v>-1</v>
      </c>
      <c r="AP1184" s="17">
        <v>-1</v>
      </c>
      <c r="AQ1184" s="17">
        <v>-1</v>
      </c>
      <c r="AR1184" s="17">
        <v>1.9048730917524313E-2</v>
      </c>
      <c r="AS1184" s="17">
        <v>0.22858477101029162</v>
      </c>
      <c r="AT1184" s="17">
        <v>4.2971602023133793</v>
      </c>
      <c r="AU1184" s="17">
        <v>-1</v>
      </c>
      <c r="AV1184" s="17">
        <v>-1</v>
      </c>
      <c r="AW1184" s="17">
        <v>-1</v>
      </c>
      <c r="AX1184" s="17">
        <v>-1</v>
      </c>
      <c r="AY1184" s="17">
        <v>3.8097461835048616E-3</v>
      </c>
      <c r="AZ1184" s="17">
        <v>0.3347158404384547</v>
      </c>
      <c r="BA1184" s="17">
        <v>0.17810467238205818</v>
      </c>
      <c r="BB1184" s="17">
        <v>0.12038019630941682</v>
      </c>
      <c r="BC1184" s="17">
        <v>5.9106983177762681E-2</v>
      </c>
      <c r="BD1184" s="17">
        <v>4.5900181681001477</v>
      </c>
      <c r="BE1184" s="17">
        <v>2.461263883181902</v>
      </c>
      <c r="BF1184" s="17">
        <v>-1</v>
      </c>
      <c r="BG1184" s="22">
        <v>428.27903910205032</v>
      </c>
    </row>
    <row r="1185" spans="1:59" x14ac:dyDescent="0.25">
      <c r="A1185">
        <v>3236</v>
      </c>
      <c r="B1185" t="s">
        <v>1146</v>
      </c>
      <c r="C1185" s="49">
        <v>0</v>
      </c>
      <c r="D1185" s="22">
        <v>1508.6311718750001</v>
      </c>
      <c r="E1185" s="17">
        <v>70.468868855620457</v>
      </c>
      <c r="F1185" s="17">
        <v>12.717168521683096</v>
      </c>
      <c r="G1185" s="17">
        <v>0.43868359392816225</v>
      </c>
      <c r="H1185" s="17">
        <v>4.1496420572220245</v>
      </c>
      <c r="I1185" s="17">
        <v>56.849440244987143</v>
      </c>
      <c r="J1185" s="17">
        <v>7.6580186035088671</v>
      </c>
      <c r="K1185" s="17">
        <v>-1</v>
      </c>
      <c r="L1185" s="17">
        <v>-1</v>
      </c>
      <c r="M1185" s="17">
        <v>-1</v>
      </c>
      <c r="N1185" s="17">
        <v>0.16666666666666666</v>
      </c>
      <c r="O1185" s="17">
        <v>-1</v>
      </c>
      <c r="P1185" s="17">
        <v>-1</v>
      </c>
      <c r="Q1185" s="17">
        <v>3.1937927806571365</v>
      </c>
      <c r="R1185" s="17">
        <v>-1</v>
      </c>
      <c r="S1185" s="17">
        <v>0.46585868474916692</v>
      </c>
      <c r="T1185" s="17">
        <v>4.9002729207105522E-2</v>
      </c>
      <c r="U1185" s="17">
        <v>0.23744296099014717</v>
      </c>
      <c r="V1185" s="17">
        <v>0.19452505601246076</v>
      </c>
      <c r="W1185" s="17">
        <v>1.1988222545026392</v>
      </c>
      <c r="X1185" s="17">
        <v>1.1637694388858217</v>
      </c>
      <c r="Y1185" s="17">
        <v>0</v>
      </c>
      <c r="Z1185" s="17">
        <v>33.406432844368766</v>
      </c>
      <c r="AA1185" s="17">
        <v>0.56425295006026155</v>
      </c>
      <c r="AB1185" s="17">
        <v>1.2863106168099223</v>
      </c>
      <c r="AC1185" s="17">
        <v>20.253083268594274</v>
      </c>
      <c r="AD1185" s="17">
        <v>0.29680370123768396</v>
      </c>
      <c r="AE1185" s="17">
        <v>2.9680370123768396E-2</v>
      </c>
      <c r="AF1185" s="17">
        <v>52.374913871193172</v>
      </c>
      <c r="AG1185" s="17">
        <v>11.609791268495318</v>
      </c>
      <c r="AH1185" s="17">
        <v>-1</v>
      </c>
      <c r="AI1185" s="17">
        <v>-1</v>
      </c>
      <c r="AJ1185" s="17">
        <v>-1</v>
      </c>
      <c r="AK1185" s="17">
        <v>-1</v>
      </c>
      <c r="AL1185" s="17">
        <v>-1</v>
      </c>
      <c r="AM1185" s="17">
        <v>-1</v>
      </c>
      <c r="AN1185" s="17">
        <v>-1</v>
      </c>
      <c r="AO1185" s="17">
        <v>-1</v>
      </c>
      <c r="AP1185" s="17">
        <v>-1</v>
      </c>
      <c r="AQ1185" s="17">
        <v>-1</v>
      </c>
      <c r="AR1185" s="17">
        <v>0.14840185061884198</v>
      </c>
      <c r="AS1185" s="17">
        <v>1.7808222074261035</v>
      </c>
      <c r="AT1185" s="17">
        <v>6.3150688696539348</v>
      </c>
      <c r="AU1185" s="17">
        <v>-1</v>
      </c>
      <c r="AV1185" s="17">
        <v>-1</v>
      </c>
      <c r="AW1185" s="17">
        <v>-1</v>
      </c>
      <c r="AX1185" s="17">
        <v>-1</v>
      </c>
      <c r="AY1185" s="17">
        <v>2.9680370123768396E-2</v>
      </c>
      <c r="AZ1185" s="17">
        <v>0.10989431321167717</v>
      </c>
      <c r="BA1185" s="17">
        <v>0.40292619960883574</v>
      </c>
      <c r="BB1185" s="17">
        <v>3.2420074912520774E-2</v>
      </c>
      <c r="BC1185" s="17">
        <v>0.14706710457465869</v>
      </c>
      <c r="BD1185" s="17">
        <v>1.5341071793415191</v>
      </c>
      <c r="BE1185" s="17">
        <v>5.5171748719405347</v>
      </c>
      <c r="BF1185" s="17">
        <v>-1</v>
      </c>
      <c r="BG1185" s="22">
        <v>493.64570479682311</v>
      </c>
    </row>
    <row r="1186" spans="1:59" x14ac:dyDescent="0.25">
      <c r="A1186">
        <v>3237</v>
      </c>
      <c r="B1186" t="s">
        <v>1885</v>
      </c>
      <c r="C1186" s="49">
        <v>0</v>
      </c>
      <c r="D1186" s="22">
        <v>1450</v>
      </c>
      <c r="E1186" s="17">
        <v>42.510834345099084</v>
      </c>
      <c r="F1186" s="17">
        <v>-34.162466733731819</v>
      </c>
      <c r="G1186" s="17">
        <v>9.7588733186206644E-2</v>
      </c>
      <c r="H1186" s="17">
        <v>1.5658069454695622</v>
      </c>
      <c r="I1186" s="17">
        <v>31.883730774475264</v>
      </c>
      <c r="J1186" s="17">
        <v>0.93163294809285269</v>
      </c>
      <c r="K1186" s="17">
        <v>-1</v>
      </c>
      <c r="L1186" s="17">
        <v>-1</v>
      </c>
      <c r="M1186" s="17">
        <v>-1</v>
      </c>
      <c r="N1186" s="17">
        <v>0.16666666666666666</v>
      </c>
      <c r="O1186" s="17">
        <v>-1</v>
      </c>
      <c r="P1186" s="17">
        <v>-1</v>
      </c>
      <c r="Q1186" s="17">
        <v>1.5814579933319561</v>
      </c>
      <c r="R1186" s="17">
        <v>-1</v>
      </c>
      <c r="S1186" s="17">
        <v>-0.35349720193228051</v>
      </c>
      <c r="T1186" s="17">
        <v>-3.7116137603193253E-2</v>
      </c>
      <c r="U1186" s="17">
        <v>-0.25976454836216811</v>
      </c>
      <c r="V1186" s="17">
        <v>-0.52255781179374472</v>
      </c>
      <c r="W1186" s="17">
        <v>-0.66835579592337224</v>
      </c>
      <c r="X1186" s="17">
        <v>-1.6139256024373154</v>
      </c>
      <c r="Y1186" s="17">
        <v>0</v>
      </c>
      <c r="Z1186" s="17">
        <v>17.257403896478259</v>
      </c>
      <c r="AA1186" s="17">
        <v>-0.33425274724250115</v>
      </c>
      <c r="AB1186" s="17">
        <v>-0.1472085642265627</v>
      </c>
      <c r="AC1186" s="17">
        <v>3.7713995992259974</v>
      </c>
      <c r="AD1186" s="17">
        <v>-0.32470568545271017</v>
      </c>
      <c r="AE1186" s="17">
        <v>-3.2470568545271014E-2</v>
      </c>
      <c r="AF1186" s="17">
        <v>27.835166854393844</v>
      </c>
      <c r="AG1186" s="17">
        <v>-31.187689879181502</v>
      </c>
      <c r="AH1186" s="17">
        <v>-1</v>
      </c>
      <c r="AI1186" s="17">
        <v>-1</v>
      </c>
      <c r="AJ1186" s="17">
        <v>-1</v>
      </c>
      <c r="AK1186" s="17">
        <v>-1</v>
      </c>
      <c r="AL1186" s="17">
        <v>-1</v>
      </c>
      <c r="AM1186" s="17">
        <v>-1</v>
      </c>
      <c r="AN1186" s="17">
        <v>-1</v>
      </c>
      <c r="AO1186" s="17">
        <v>-1</v>
      </c>
      <c r="AP1186" s="17">
        <v>-1</v>
      </c>
      <c r="AQ1186" s="17">
        <v>-1</v>
      </c>
      <c r="AR1186" s="17">
        <v>-0.16235284272635508</v>
      </c>
      <c r="AS1186" s="17">
        <v>-1.948234112716261</v>
      </c>
      <c r="AT1186" s="17">
        <v>1.4672956534688604</v>
      </c>
      <c r="AU1186" s="17">
        <v>-1</v>
      </c>
      <c r="AV1186" s="17">
        <v>-1</v>
      </c>
      <c r="AW1186" s="17">
        <v>-1</v>
      </c>
      <c r="AX1186" s="17">
        <v>-1</v>
      </c>
      <c r="AY1186" s="17">
        <v>-3.2470568545271014E-2</v>
      </c>
      <c r="AZ1186" s="17">
        <v>0.64999991647873501</v>
      </c>
      <c r="BA1186" s="17">
        <v>-0.13717940365822218</v>
      </c>
      <c r="BB1186" s="17">
        <v>0.24373326638725484</v>
      </c>
      <c r="BC1186" s="17">
        <v>-6.4246086900075286E-2</v>
      </c>
      <c r="BD1186" s="17">
        <v>8.8755511614786737</v>
      </c>
      <c r="BE1186" s="17">
        <v>-1.8242691101966289</v>
      </c>
      <c r="BF1186" s="17">
        <v>-1</v>
      </c>
      <c r="BG1186" s="22">
        <v>43.046721000000005</v>
      </c>
    </row>
    <row r="1187" spans="1:59" x14ac:dyDescent="0.25">
      <c r="A1187">
        <v>3238</v>
      </c>
      <c r="B1187" t="s">
        <v>1147</v>
      </c>
      <c r="C1187" s="49">
        <v>0</v>
      </c>
      <c r="D1187" s="22">
        <v>1672.1944238281249</v>
      </c>
      <c r="E1187" s="17">
        <v>150.66923468686767</v>
      </c>
      <c r="F1187" s="17">
        <v>147.19600308012855</v>
      </c>
      <c r="G1187" s="17">
        <v>1.4171476774590837</v>
      </c>
      <c r="H1187" s="17">
        <v>11.561626656217523</v>
      </c>
      <c r="I1187" s="17">
        <v>128.46602802830151</v>
      </c>
      <c r="J1187" s="17">
        <v>26.953315992293653</v>
      </c>
      <c r="K1187" s="17">
        <v>-1</v>
      </c>
      <c r="L1187" s="17">
        <v>-1</v>
      </c>
      <c r="M1187" s="17">
        <v>-1</v>
      </c>
      <c r="N1187" s="17">
        <v>0.16666666666666666</v>
      </c>
      <c r="O1187" s="17">
        <v>-1</v>
      </c>
      <c r="P1187" s="17">
        <v>-1</v>
      </c>
      <c r="Q1187" s="17">
        <v>7.8189333547294257</v>
      </c>
      <c r="R1187" s="17">
        <v>-1</v>
      </c>
      <c r="S1187" s="17">
        <v>2.8162614583457364</v>
      </c>
      <c r="T1187" s="17">
        <v>0.29604315046988111</v>
      </c>
      <c r="U1187" s="17">
        <v>1.6637314981579676</v>
      </c>
      <c r="V1187" s="17">
        <v>2.2515476377585015</v>
      </c>
      <c r="W1187" s="17">
        <v>6.5550057394284753</v>
      </c>
      <c r="X1187" s="17">
        <v>9.1318602715200594</v>
      </c>
      <c r="Y1187" s="17">
        <v>0</v>
      </c>
      <c r="Z1187" s="17">
        <v>79.731507268066807</v>
      </c>
      <c r="AA1187" s="17">
        <v>3.1417047232892825</v>
      </c>
      <c r="AB1187" s="17">
        <v>5.3985010750472551</v>
      </c>
      <c r="AC1187" s="17">
        <v>67.532410408017668</v>
      </c>
      <c r="AD1187" s="17">
        <v>2.0796643726974597</v>
      </c>
      <c r="AE1187" s="17">
        <v>0.20796643726974595</v>
      </c>
      <c r="AF1187" s="17">
        <v>122.76958655152467</v>
      </c>
      <c r="AG1187" s="17">
        <v>134.37856614098828</v>
      </c>
      <c r="AH1187" s="17">
        <v>-1</v>
      </c>
      <c r="AI1187" s="17">
        <v>-1</v>
      </c>
      <c r="AJ1187" s="17">
        <v>-1</v>
      </c>
      <c r="AK1187" s="17">
        <v>-1</v>
      </c>
      <c r="AL1187" s="17">
        <v>-1</v>
      </c>
      <c r="AM1187" s="17">
        <v>-1</v>
      </c>
      <c r="AN1187" s="17">
        <v>-1</v>
      </c>
      <c r="AO1187" s="17">
        <v>-1</v>
      </c>
      <c r="AP1187" s="17">
        <v>-1</v>
      </c>
      <c r="AQ1187" s="17">
        <v>-1</v>
      </c>
      <c r="AR1187" s="17">
        <v>1.0398321863487299</v>
      </c>
      <c r="AS1187" s="17">
        <v>12.477986236184755</v>
      </c>
      <c r="AT1187" s="17">
        <v>20.221382107040185</v>
      </c>
      <c r="AU1187" s="17">
        <v>-1</v>
      </c>
      <c r="AV1187" s="17">
        <v>-1</v>
      </c>
      <c r="AW1187" s="17">
        <v>-1</v>
      </c>
      <c r="AX1187" s="17">
        <v>-1</v>
      </c>
      <c r="AY1187" s="17">
        <v>0.20796643726974595</v>
      </c>
      <c r="AZ1187" s="17">
        <v>-1.4394516164252318</v>
      </c>
      <c r="BA1187" s="17">
        <v>1.952272129245745</v>
      </c>
      <c r="BB1187" s="17">
        <v>-0.57375255338380304</v>
      </c>
      <c r="BC1187" s="17">
        <v>0.75323973287098223</v>
      </c>
      <c r="BD1187" s="17">
        <v>-19.525545382265836</v>
      </c>
      <c r="BE1187" s="17">
        <v>26.576827433547912</v>
      </c>
      <c r="BF1187" s="17">
        <v>-1</v>
      </c>
      <c r="BG1187" s="22">
        <v>3567.007977889275</v>
      </c>
    </row>
    <row r="1188" spans="1:59" x14ac:dyDescent="0.25">
      <c r="A1188">
        <v>3239</v>
      </c>
      <c r="B1188" t="s">
        <v>1148</v>
      </c>
      <c r="C1188" s="49">
        <v>0</v>
      </c>
      <c r="D1188" s="22">
        <v>1508.920361328125</v>
      </c>
      <c r="E1188" s="17">
        <v>44.029781288033561</v>
      </c>
      <c r="F1188" s="17">
        <v>-31.615518069286249</v>
      </c>
      <c r="G1188" s="17">
        <v>0.1161202574884489</v>
      </c>
      <c r="H1188" s="17">
        <v>1.7061854989964984</v>
      </c>
      <c r="I1188" s="17">
        <v>33.240106097073621</v>
      </c>
      <c r="J1188" s="17">
        <v>1.2970743357715007</v>
      </c>
      <c r="K1188" s="17">
        <v>-1</v>
      </c>
      <c r="L1188" s="17">
        <v>-1</v>
      </c>
      <c r="M1188" s="17">
        <v>-1</v>
      </c>
      <c r="N1188" s="17">
        <v>0.16666666666666666</v>
      </c>
      <c r="O1188" s="17">
        <v>-1</v>
      </c>
      <c r="P1188" s="17">
        <v>-1</v>
      </c>
      <c r="Q1188" s="17">
        <v>1.6690553884661827</v>
      </c>
      <c r="R1188" s="17">
        <v>-1</v>
      </c>
      <c r="S1188" s="17">
        <v>-0.30898197970584718</v>
      </c>
      <c r="T1188" s="17">
        <v>-3.2437339835014775E-2</v>
      </c>
      <c r="U1188" s="17">
        <v>-0.23275149685275143</v>
      </c>
      <c r="V1188" s="17">
        <v>-0.48359903486416406</v>
      </c>
      <c r="W1188" s="17">
        <v>-0.56691288545906116</v>
      </c>
      <c r="X1188" s="17">
        <v>-1.4630147295777001</v>
      </c>
      <c r="Y1188" s="17">
        <v>0</v>
      </c>
      <c r="Z1188" s="17">
        <v>18.134773088598237</v>
      </c>
      <c r="AA1188" s="17">
        <v>-0.28543735281219401</v>
      </c>
      <c r="AB1188" s="17">
        <v>-6.9326137375209207E-2</v>
      </c>
      <c r="AC1188" s="17">
        <v>4.666841766828254</v>
      </c>
      <c r="AD1188" s="17">
        <v>-0.29093937106593926</v>
      </c>
      <c r="AE1188" s="17">
        <v>-2.9093937106593928E-2</v>
      </c>
      <c r="AF1188" s="17">
        <v>29.16839983604444</v>
      </c>
      <c r="AG1188" s="17">
        <v>-28.862522738762689</v>
      </c>
      <c r="AH1188" s="17">
        <v>-1</v>
      </c>
      <c r="AI1188" s="17">
        <v>-1</v>
      </c>
      <c r="AJ1188" s="17">
        <v>-1</v>
      </c>
      <c r="AK1188" s="17">
        <v>-1</v>
      </c>
      <c r="AL1188" s="17">
        <v>-1</v>
      </c>
      <c r="AM1188" s="17">
        <v>-1</v>
      </c>
      <c r="AN1188" s="17">
        <v>-1</v>
      </c>
      <c r="AO1188" s="17">
        <v>-1</v>
      </c>
      <c r="AP1188" s="17">
        <v>-1</v>
      </c>
      <c r="AQ1188" s="17">
        <v>-1</v>
      </c>
      <c r="AR1188" s="17">
        <v>-0.14546968553296963</v>
      </c>
      <c r="AS1188" s="17">
        <v>-1.7456362263956362</v>
      </c>
      <c r="AT1188" s="17">
        <v>1.7306729056856733</v>
      </c>
      <c r="AU1188" s="17">
        <v>-1</v>
      </c>
      <c r="AV1188" s="17">
        <v>-1</v>
      </c>
      <c r="AW1188" s="17">
        <v>-1</v>
      </c>
      <c r="AX1188" s="17">
        <v>-1</v>
      </c>
      <c r="AY1188" s="17">
        <v>-2.9093937106593928E-2</v>
      </c>
      <c r="AZ1188" s="17">
        <v>0.62065623158430716</v>
      </c>
      <c r="BA1188" s="17">
        <v>-0.10783571876379433</v>
      </c>
      <c r="BB1188" s="17">
        <v>0.23225271949575277</v>
      </c>
      <c r="BC1188" s="17">
        <v>-5.2765540008573183E-2</v>
      </c>
      <c r="BD1188" s="17">
        <v>8.4766939424851362</v>
      </c>
      <c r="BE1188" s="17">
        <v>-1.4254118912030904</v>
      </c>
      <c r="BF1188" s="17">
        <v>-1</v>
      </c>
      <c r="BG1188" s="22">
        <v>553.1507474514467</v>
      </c>
    </row>
    <row r="1189" spans="1:59" x14ac:dyDescent="0.25">
      <c r="A1189">
        <v>3240</v>
      </c>
      <c r="B1189" t="s">
        <v>1149</v>
      </c>
      <c r="C1189" s="49">
        <v>0</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25">
      <c r="A1190">
        <v>3242</v>
      </c>
      <c r="B1190" t="s">
        <v>1150</v>
      </c>
      <c r="C1190" s="49">
        <v>0</v>
      </c>
      <c r="D1190" s="22">
        <v>1489.66037109375</v>
      </c>
      <c r="E1190" s="17">
        <v>5.13063660581264</v>
      </c>
      <c r="F1190" s="17">
        <v>-96.841051493814646</v>
      </c>
      <c r="G1190" s="17">
        <v>-0.35845882400492673</v>
      </c>
      <c r="H1190" s="17">
        <v>-1.8888088418695324</v>
      </c>
      <c r="I1190" s="17">
        <v>-1.4956956783432744</v>
      </c>
      <c r="J1190" s="17">
        <v>-8.0616181967803371</v>
      </c>
      <c r="K1190" s="17">
        <v>-1</v>
      </c>
      <c r="L1190" s="17">
        <v>-1</v>
      </c>
      <c r="M1190" s="17">
        <v>-1</v>
      </c>
      <c r="N1190" s="17">
        <v>0.16666666666666666</v>
      </c>
      <c r="O1190" s="17">
        <v>-1</v>
      </c>
      <c r="P1190" s="17">
        <v>-1</v>
      </c>
      <c r="Q1190" s="17">
        <v>-0.57425124114461701</v>
      </c>
      <c r="R1190" s="17">
        <v>-1</v>
      </c>
      <c r="S1190" s="17">
        <v>-1.4489849784952165</v>
      </c>
      <c r="T1190" s="17">
        <v>-0.15225800386138078</v>
      </c>
      <c r="U1190" s="17">
        <v>-0.9245364231537726</v>
      </c>
      <c r="V1190" s="17">
        <v>-1.4813054442127274</v>
      </c>
      <c r="W1190" s="17">
        <v>-3.1647932587612462</v>
      </c>
      <c r="X1190" s="17">
        <v>-5.3277342346220982</v>
      </c>
      <c r="Y1190" s="17">
        <v>0</v>
      </c>
      <c r="Z1190" s="17">
        <v>-4.3340243257895459</v>
      </c>
      <c r="AA1190" s="17">
        <v>-1.535564685762832</v>
      </c>
      <c r="AB1190" s="17">
        <v>-2.0638393785292712</v>
      </c>
      <c r="AC1190" s="17">
        <v>-18.264791621780745</v>
      </c>
      <c r="AD1190" s="17">
        <v>-1.1556705289422156</v>
      </c>
      <c r="AE1190" s="17">
        <v>-0.11556705289422158</v>
      </c>
      <c r="AF1190" s="17">
        <v>-4.9747431417762584</v>
      </c>
      <c r="AG1190" s="17">
        <v>-88.40838997673319</v>
      </c>
      <c r="AH1190" s="17">
        <v>-1</v>
      </c>
      <c r="AI1190" s="17">
        <v>-1</v>
      </c>
      <c r="AJ1190" s="17">
        <v>-1</v>
      </c>
      <c r="AK1190" s="17">
        <v>-1</v>
      </c>
      <c r="AL1190" s="17">
        <v>-1</v>
      </c>
      <c r="AM1190" s="17">
        <v>-1</v>
      </c>
      <c r="AN1190" s="17">
        <v>-1</v>
      </c>
      <c r="AO1190" s="17">
        <v>-1</v>
      </c>
      <c r="AP1190" s="17">
        <v>-1</v>
      </c>
      <c r="AQ1190" s="17">
        <v>-1</v>
      </c>
      <c r="AR1190" s="17">
        <v>-0.57783526447110778</v>
      </c>
      <c r="AS1190" s="17">
        <v>-6.9340231736532933</v>
      </c>
      <c r="AT1190" s="17">
        <v>-5.0142301257492825</v>
      </c>
      <c r="AU1190" s="17">
        <v>-1</v>
      </c>
      <c r="AV1190" s="17">
        <v>-1</v>
      </c>
      <c r="AW1190" s="17">
        <v>-1</v>
      </c>
      <c r="AX1190" s="17">
        <v>-1</v>
      </c>
      <c r="AY1190" s="17">
        <v>-0.11556705289422158</v>
      </c>
      <c r="AZ1190" s="17">
        <v>1.372127011737218</v>
      </c>
      <c r="BA1190" s="17">
        <v>-0.85930649891670541</v>
      </c>
      <c r="BB1190" s="17">
        <v>0.52626131317368674</v>
      </c>
      <c r="BC1190" s="17">
        <v>-0.34677413368650706</v>
      </c>
      <c r="BD1190" s="17">
        <v>18.691142012148376</v>
      </c>
      <c r="BE1190" s="17">
        <v>-11.639859960866344</v>
      </c>
      <c r="BF1190" s="17">
        <v>-1</v>
      </c>
      <c r="BG1190" s="22">
        <v>854.85914575474078</v>
      </c>
    </row>
    <row r="1191" spans="1:59" x14ac:dyDescent="0.25">
      <c r="A1191">
        <v>3243</v>
      </c>
      <c r="B1191" t="s">
        <v>1151</v>
      </c>
      <c r="C1191" s="49">
        <v>0</v>
      </c>
      <c r="D1191" s="22">
        <v>1502.2611328125001</v>
      </c>
      <c r="E1191" s="17">
        <v>14.858037720705852</v>
      </c>
      <c r="F1191" s="17">
        <v>-80.530283436149546</v>
      </c>
      <c r="G1191" s="17">
        <v>-0.23978215067093384</v>
      </c>
      <c r="H1191" s="17">
        <v>-0.98981858784067622</v>
      </c>
      <c r="I1191" s="17">
        <v>7.1905898345444683</v>
      </c>
      <c r="J1191" s="17">
        <v>-5.7213159377258878</v>
      </c>
      <c r="K1191" s="17">
        <v>-1</v>
      </c>
      <c r="L1191" s="17">
        <v>-1</v>
      </c>
      <c r="M1191" s="17">
        <v>-1</v>
      </c>
      <c r="N1191" s="17">
        <v>0.16666666666666666</v>
      </c>
      <c r="O1191" s="17">
        <v>-1</v>
      </c>
      <c r="P1191" s="17">
        <v>-1</v>
      </c>
      <c r="Q1191" s="17">
        <v>-1.3273780375483657E-2</v>
      </c>
      <c r="R1191" s="17">
        <v>-1</v>
      </c>
      <c r="S1191" s="17">
        <v>-1.1639075935810508</v>
      </c>
      <c r="T1191" s="17">
        <v>-0.12229478306670767</v>
      </c>
      <c r="U1191" s="17">
        <v>-0.7515436872378457</v>
      </c>
      <c r="V1191" s="17">
        <v>-1.2318117723616573</v>
      </c>
      <c r="W1191" s="17">
        <v>-2.5151485263111533</v>
      </c>
      <c r="X1191" s="17">
        <v>-4.3612945576257847</v>
      </c>
      <c r="Y1191" s="17">
        <v>0</v>
      </c>
      <c r="Z1191" s="17">
        <v>1.2846854634496232</v>
      </c>
      <c r="AA1191" s="17">
        <v>-1.222948814343414</v>
      </c>
      <c r="AB1191" s="17">
        <v>-1.5650769896858261</v>
      </c>
      <c r="AC1191" s="17">
        <v>-12.530341725440715</v>
      </c>
      <c r="AD1191" s="17">
        <v>-0.9394296090473071</v>
      </c>
      <c r="AE1191" s="17">
        <v>-9.3942960904730713E-2</v>
      </c>
      <c r="AF1191" s="17">
        <v>3.5633378309966659</v>
      </c>
      <c r="AG1191" s="17">
        <v>-73.517920273869606</v>
      </c>
      <c r="AH1191" s="17">
        <v>-1</v>
      </c>
      <c r="AI1191" s="17">
        <v>-1</v>
      </c>
      <c r="AJ1191" s="17">
        <v>-1</v>
      </c>
      <c r="AK1191" s="17">
        <v>-1</v>
      </c>
      <c r="AL1191" s="17">
        <v>-1</v>
      </c>
      <c r="AM1191" s="17">
        <v>-1</v>
      </c>
      <c r="AN1191" s="17">
        <v>-1</v>
      </c>
      <c r="AO1191" s="17">
        <v>-1</v>
      </c>
      <c r="AP1191" s="17">
        <v>-1</v>
      </c>
      <c r="AQ1191" s="17">
        <v>-1</v>
      </c>
      <c r="AR1191" s="17">
        <v>-0.46971480452365355</v>
      </c>
      <c r="AS1191" s="17">
        <v>-5.6365776542838431</v>
      </c>
      <c r="AT1191" s="17">
        <v>-3.3275509505689946</v>
      </c>
      <c r="AU1191" s="17">
        <v>-1</v>
      </c>
      <c r="AV1191" s="17">
        <v>-1</v>
      </c>
      <c r="AW1191" s="17">
        <v>-1</v>
      </c>
      <c r="AX1191" s="17">
        <v>-1</v>
      </c>
      <c r="AY1191" s="17">
        <v>-9.3942960904730713E-2</v>
      </c>
      <c r="AZ1191" s="17">
        <v>1.1842088000545299</v>
      </c>
      <c r="BA1191" s="17">
        <v>-0.67138828723401733</v>
      </c>
      <c r="BB1191" s="17">
        <v>0.45273940040941785</v>
      </c>
      <c r="BC1191" s="17">
        <v>-0.27325222092223822</v>
      </c>
      <c r="BD1191" s="17">
        <v>16.136843341764653</v>
      </c>
      <c r="BE1191" s="17">
        <v>-9.0855612904826142</v>
      </c>
      <c r="BF1191" s="17">
        <v>-1</v>
      </c>
      <c r="BG1191" s="22">
        <v>216.20432186508339</v>
      </c>
    </row>
    <row r="1192" spans="1:59" x14ac:dyDescent="0.25">
      <c r="A1192">
        <v>3244</v>
      </c>
      <c r="B1192" t="s">
        <v>1152</v>
      </c>
      <c r="C1192" s="49">
        <v>0</v>
      </c>
      <c r="D1192" s="22">
        <v>1499.9214941406249</v>
      </c>
      <c r="E1192" s="17">
        <v>59.240498432131517</v>
      </c>
      <c r="F1192" s="17">
        <v>-6.1104035584557357</v>
      </c>
      <c r="G1192" s="17">
        <v>0.30169472782894696</v>
      </c>
      <c r="H1192" s="17">
        <v>3.1119347127713453</v>
      </c>
      <c r="I1192" s="17">
        <v>46.822832912679161</v>
      </c>
      <c r="J1192" s="17">
        <v>4.9566001714717078</v>
      </c>
      <c r="K1192" s="17">
        <v>-1</v>
      </c>
      <c r="L1192" s="17">
        <v>-1</v>
      </c>
      <c r="M1192" s="17">
        <v>-1</v>
      </c>
      <c r="N1192" s="17">
        <v>0.16666666666666666</v>
      </c>
      <c r="O1192" s="17">
        <v>-1</v>
      </c>
      <c r="P1192" s="17">
        <v>-1</v>
      </c>
      <c r="Q1192" s="17">
        <v>2.546254691670538</v>
      </c>
      <c r="R1192" s="17">
        <v>-1</v>
      </c>
      <c r="S1192" s="17">
        <v>0.13679294155955554</v>
      </c>
      <c r="T1192" s="17">
        <v>1.4416086979689897E-2</v>
      </c>
      <c r="U1192" s="17">
        <v>3.7756888986510265E-2</v>
      </c>
      <c r="V1192" s="17">
        <v>-9.3466292629582046E-2</v>
      </c>
      <c r="W1192" s="17">
        <v>0.44893524835772158</v>
      </c>
      <c r="X1192" s="17">
        <v>4.8205008355938661E-2</v>
      </c>
      <c r="Y1192" s="17">
        <v>0</v>
      </c>
      <c r="Z1192" s="17">
        <v>26.920738045676032</v>
      </c>
      <c r="AA1192" s="17">
        <v>0.20339944323974557</v>
      </c>
      <c r="AB1192" s="17">
        <v>0.71058758564345192</v>
      </c>
      <c r="AC1192" s="17">
        <v>13.633789291659259</v>
      </c>
      <c r="AD1192" s="17">
        <v>4.7196111233137841E-2</v>
      </c>
      <c r="AE1192" s="17">
        <v>4.7196111233137831E-3</v>
      </c>
      <c r="AF1192" s="17">
        <v>42.519379516672053</v>
      </c>
      <c r="AG1192" s="17">
        <v>-5.5783258481624074</v>
      </c>
      <c r="AH1192" s="17">
        <v>-1</v>
      </c>
      <c r="AI1192" s="17">
        <v>-1</v>
      </c>
      <c r="AJ1192" s="17">
        <v>-1</v>
      </c>
      <c r="AK1192" s="17">
        <v>-1</v>
      </c>
      <c r="AL1192" s="17">
        <v>-1</v>
      </c>
      <c r="AM1192" s="17">
        <v>-1</v>
      </c>
      <c r="AN1192" s="17">
        <v>-1</v>
      </c>
      <c r="AO1192" s="17">
        <v>-1</v>
      </c>
      <c r="AP1192" s="17">
        <v>-1</v>
      </c>
      <c r="AQ1192" s="17">
        <v>-1</v>
      </c>
      <c r="AR1192" s="17">
        <v>2.3598055616568921E-2</v>
      </c>
      <c r="AS1192" s="17">
        <v>0.28317666739882685</v>
      </c>
      <c r="AT1192" s="17">
        <v>4.3681296676184749</v>
      </c>
      <c r="AU1192" s="17">
        <v>-1</v>
      </c>
      <c r="AV1192" s="17">
        <v>-1</v>
      </c>
      <c r="AW1192" s="17">
        <v>-1</v>
      </c>
      <c r="AX1192" s="17">
        <v>-1</v>
      </c>
      <c r="AY1192" s="17">
        <v>4.7196111233137831E-3</v>
      </c>
      <c r="AZ1192" s="17">
        <v>0.32680890994422795</v>
      </c>
      <c r="BA1192" s="17">
        <v>0.18601160287628488</v>
      </c>
      <c r="BB1192" s="17">
        <v>0.11728665551406649</v>
      </c>
      <c r="BC1192" s="17">
        <v>6.2200523973113014E-2</v>
      </c>
      <c r="BD1192" s="17">
        <v>4.4825423579199022</v>
      </c>
      <c r="BE1192" s="17">
        <v>2.568739693362148</v>
      </c>
      <c r="BF1192" s="17">
        <v>-1</v>
      </c>
      <c r="BG1192" s="22">
        <v>133.69044166658756</v>
      </c>
    </row>
    <row r="1193" spans="1:59" x14ac:dyDescent="0.25">
      <c r="A1193">
        <v>3245</v>
      </c>
      <c r="B1193" t="s">
        <v>1153</v>
      </c>
      <c r="C1193" s="49">
        <v>0</v>
      </c>
      <c r="D1193" s="22">
        <v>1577.5867578124999</v>
      </c>
      <c r="E1193" s="17">
        <v>107.30362097781855</v>
      </c>
      <c r="F1193" s="17">
        <v>74.481157816510915</v>
      </c>
      <c r="G1193" s="17">
        <v>0.88807658115183097</v>
      </c>
      <c r="H1193" s="17">
        <v>7.5538486666035647</v>
      </c>
      <c r="I1193" s="17">
        <v>89.741799668717249</v>
      </c>
      <c r="J1193" s="17">
        <v>16.520041726139944</v>
      </c>
      <c r="K1193" s="17">
        <v>-1</v>
      </c>
      <c r="L1193" s="17">
        <v>-1</v>
      </c>
      <c r="M1193" s="17">
        <v>-1</v>
      </c>
      <c r="N1193" s="17">
        <v>0.16666666666666666</v>
      </c>
      <c r="O1193" s="17">
        <v>-1</v>
      </c>
      <c r="P1193" s="17">
        <v>-1</v>
      </c>
      <c r="Q1193" s="17">
        <v>5.3180462651705058</v>
      </c>
      <c r="R1193" s="17">
        <v>-1</v>
      </c>
      <c r="S1193" s="17">
        <v>1.5453612862076895</v>
      </c>
      <c r="T1193" s="17">
        <v>0.16246446453789842</v>
      </c>
      <c r="U1193" s="17">
        <v>0.8925145953497009</v>
      </c>
      <c r="V1193" s="17">
        <v>1.1392828027266082</v>
      </c>
      <c r="W1193" s="17">
        <v>3.6588321178415169</v>
      </c>
      <c r="X1193" s="17">
        <v>4.8233867943080151</v>
      </c>
      <c r="Y1193" s="17">
        <v>0</v>
      </c>
      <c r="Z1193" s="17">
        <v>54.682802543601106</v>
      </c>
      <c r="AA1193" s="17">
        <v>1.7480355449374165</v>
      </c>
      <c r="AB1193" s="17">
        <v>3.1749742736211353</v>
      </c>
      <c r="AC1193" s="17">
        <v>41.967726058994778</v>
      </c>
      <c r="AD1193" s="17">
        <v>1.115643244187126</v>
      </c>
      <c r="AE1193" s="17">
        <v>0.11156432441871261</v>
      </c>
      <c r="AF1193" s="17">
        <v>84.706067127516889</v>
      </c>
      <c r="AG1193" s="17">
        <v>67.995536444389842</v>
      </c>
      <c r="AH1193" s="17">
        <v>-1</v>
      </c>
      <c r="AI1193" s="17">
        <v>-1</v>
      </c>
      <c r="AJ1193" s="17">
        <v>-1</v>
      </c>
      <c r="AK1193" s="17">
        <v>-1</v>
      </c>
      <c r="AL1193" s="17">
        <v>-1</v>
      </c>
      <c r="AM1193" s="17">
        <v>-1</v>
      </c>
      <c r="AN1193" s="17">
        <v>-1</v>
      </c>
      <c r="AO1193" s="17">
        <v>-1</v>
      </c>
      <c r="AP1193" s="17">
        <v>-1</v>
      </c>
      <c r="AQ1193" s="17">
        <v>-1</v>
      </c>
      <c r="AR1193" s="17">
        <v>0.55782162209356301</v>
      </c>
      <c r="AS1193" s="17">
        <v>6.6938594651227561</v>
      </c>
      <c r="AT1193" s="17">
        <v>12.702017304659583</v>
      </c>
      <c r="AU1193" s="17">
        <v>-1</v>
      </c>
      <c r="AV1193" s="17">
        <v>-1</v>
      </c>
      <c r="AW1193" s="17">
        <v>-1</v>
      </c>
      <c r="AX1193" s="17">
        <v>-1</v>
      </c>
      <c r="AY1193" s="17">
        <v>0.11156432441871261</v>
      </c>
      <c r="AZ1193" s="17">
        <v>-0.60169562379428254</v>
      </c>
      <c r="BA1193" s="17">
        <v>1.1145161366147958</v>
      </c>
      <c r="BB1193" s="17">
        <v>-0.24598536969028961</v>
      </c>
      <c r="BC1193" s="17">
        <v>0.42547254917746902</v>
      </c>
      <c r="BD1193" s="17">
        <v>-8.1382562051180969</v>
      </c>
      <c r="BE1193" s="17">
        <v>15.18953825640016</v>
      </c>
      <c r="BF1193" s="17">
        <v>-1</v>
      </c>
      <c r="BG1193" s="22">
        <v>1326.4213910070077</v>
      </c>
    </row>
    <row r="1194" spans="1:59" x14ac:dyDescent="0.25">
      <c r="A1194">
        <v>3247</v>
      </c>
      <c r="B1194" t="s">
        <v>1154</v>
      </c>
      <c r="C1194" s="49">
        <v>0</v>
      </c>
      <c r="D1194" s="22">
        <v>1537.6281347656247</v>
      </c>
      <c r="E1194" s="17">
        <v>51.716459187284741</v>
      </c>
      <c r="F1194" s="17">
        <v>-18.726605720775286</v>
      </c>
      <c r="G1194" s="17">
        <v>0.20989960834469965</v>
      </c>
      <c r="H1194" s="17">
        <v>2.4165755030342497</v>
      </c>
      <c r="I1194" s="17">
        <v>40.104085292531408</v>
      </c>
      <c r="J1194" s="17">
        <v>3.1464017604110621</v>
      </c>
      <c r="K1194" s="17">
        <v>-1</v>
      </c>
      <c r="L1194" s="17">
        <v>-1</v>
      </c>
      <c r="M1194" s="17">
        <v>-1</v>
      </c>
      <c r="N1194" s="17">
        <v>0.16666666666666666</v>
      </c>
      <c r="O1194" s="17">
        <v>-1</v>
      </c>
      <c r="P1194" s="17">
        <v>-1</v>
      </c>
      <c r="Q1194" s="17">
        <v>2.1123447109420641</v>
      </c>
      <c r="R1194" s="17">
        <v>-1</v>
      </c>
      <c r="S1194" s="17">
        <v>-8.3711323308113567E-2</v>
      </c>
      <c r="T1194" s="17">
        <v>-8.7601392803705082E-3</v>
      </c>
      <c r="U1194" s="17">
        <v>-9.6051115713945243E-2</v>
      </c>
      <c r="V1194" s="17">
        <v>-0.28644694143558957</v>
      </c>
      <c r="W1194" s="17">
        <v>-5.3557905201942591E-2</v>
      </c>
      <c r="X1194" s="17">
        <v>-0.69932559839206143</v>
      </c>
      <c r="Y1194" s="17">
        <v>0</v>
      </c>
      <c r="Z1194" s="17">
        <v>22.574726972388</v>
      </c>
      <c r="AA1194" s="17">
        <v>-3.8405542217307354E-2</v>
      </c>
      <c r="AB1194" s="17">
        <v>0.32480028817445017</v>
      </c>
      <c r="AC1194" s="17">
        <v>9.1982545010140448</v>
      </c>
      <c r="AD1194" s="17">
        <v>-0.12006389464243156</v>
      </c>
      <c r="AE1194" s="17">
        <v>-1.2006389464243155E-2</v>
      </c>
      <c r="AF1194" s="17">
        <v>35.915266500661382</v>
      </c>
      <c r="AG1194" s="17">
        <v>-17.095942639662155</v>
      </c>
      <c r="AH1194" s="17">
        <v>-1</v>
      </c>
      <c r="AI1194" s="17">
        <v>-1</v>
      </c>
      <c r="AJ1194" s="17">
        <v>-1</v>
      </c>
      <c r="AK1194" s="17">
        <v>-1</v>
      </c>
      <c r="AL1194" s="17">
        <v>-1</v>
      </c>
      <c r="AM1194" s="17">
        <v>-1</v>
      </c>
      <c r="AN1194" s="17">
        <v>-1</v>
      </c>
      <c r="AO1194" s="17">
        <v>-1</v>
      </c>
      <c r="AP1194" s="17">
        <v>-1</v>
      </c>
      <c r="AQ1194" s="17">
        <v>-1</v>
      </c>
      <c r="AR1194" s="17">
        <v>-6.0031947321215778E-2</v>
      </c>
      <c r="AS1194" s="17">
        <v>-0.72038336785458945</v>
      </c>
      <c r="AT1194" s="17">
        <v>3.0635016217890341</v>
      </c>
      <c r="AU1194" s="17">
        <v>-1</v>
      </c>
      <c r="AV1194" s="17">
        <v>-1</v>
      </c>
      <c r="AW1194" s="17">
        <v>-1</v>
      </c>
      <c r="AX1194" s="17">
        <v>-1</v>
      </c>
      <c r="AY1194" s="17">
        <v>-1.2006389464243155E-2</v>
      </c>
      <c r="AZ1194" s="17">
        <v>0.47216160824688141</v>
      </c>
      <c r="BA1194" s="17">
        <v>4.0658904573631444E-2</v>
      </c>
      <c r="BB1194" s="17">
        <v>0.17415505751176008</v>
      </c>
      <c r="BC1194" s="17">
        <v>5.3321219754194349E-3</v>
      </c>
      <c r="BD1194" s="17">
        <v>6.4582646718278003</v>
      </c>
      <c r="BE1194" s="17">
        <v>0.59301737945424815</v>
      </c>
      <c r="BF1194" s="17">
        <v>-1</v>
      </c>
      <c r="BG1194" s="22">
        <v>137.89850748655977</v>
      </c>
    </row>
    <row r="1195" spans="1:59" x14ac:dyDescent="0.25">
      <c r="A1195">
        <v>3250</v>
      </c>
      <c r="B1195" t="s">
        <v>1155</v>
      </c>
      <c r="C1195" s="49">
        <v>0</v>
      </c>
      <c r="D1195" s="22">
        <v>1527.5511621093749</v>
      </c>
      <c r="E1195" s="17">
        <v>36.057676189078578</v>
      </c>
      <c r="F1195" s="17">
        <v>-44.98303069311531</v>
      </c>
      <c r="G1195" s="17">
        <v>1.8858624968288773E-2</v>
      </c>
      <c r="H1195" s="17">
        <v>0.96941678725072444</v>
      </c>
      <c r="I1195" s="17">
        <v>26.121248736267503</v>
      </c>
      <c r="J1195" s="17">
        <v>-0.6209236322508831</v>
      </c>
      <c r="K1195" s="17">
        <v>-1</v>
      </c>
      <c r="L1195" s="17">
        <v>-1</v>
      </c>
      <c r="M1195" s="17">
        <v>-1</v>
      </c>
      <c r="N1195" s="17">
        <v>0.16666666666666666</v>
      </c>
      <c r="O1195" s="17">
        <v>-1</v>
      </c>
      <c r="P1195" s="17">
        <v>-1</v>
      </c>
      <c r="Q1195" s="17">
        <v>1.2093055310711511</v>
      </c>
      <c r="R1195" s="17">
        <v>-1</v>
      </c>
      <c r="S1195" s="17">
        <v>-0.5426175465985692</v>
      </c>
      <c r="T1195" s="17">
        <v>-5.699373906816689E-2</v>
      </c>
      <c r="U1195" s="17">
        <v>-0.37452793392863448</v>
      </c>
      <c r="V1195" s="17">
        <v>-0.68807192027604003</v>
      </c>
      <c r="W1195" s="17">
        <v>-1.0993301285544681</v>
      </c>
      <c r="X1195" s="17">
        <v>-2.2550617096306333</v>
      </c>
      <c r="Y1195" s="17">
        <v>0</v>
      </c>
      <c r="Z1195" s="17">
        <v>13.529951674195857</v>
      </c>
      <c r="AA1195" s="17">
        <v>-0.54164212458224936</v>
      </c>
      <c r="AB1195" s="17">
        <v>-0.47808754613196569</v>
      </c>
      <c r="AC1195" s="17">
        <v>-3.2834613157859849E-2</v>
      </c>
      <c r="AD1195" s="17">
        <v>-0.4681599174107931</v>
      </c>
      <c r="AE1195" s="17">
        <v>-4.681599174107931E-2</v>
      </c>
      <c r="AF1195" s="17">
        <v>22.171003712004715</v>
      </c>
      <c r="AG1195" s="17">
        <v>-41.066027872552638</v>
      </c>
      <c r="AH1195" s="17">
        <v>-1</v>
      </c>
      <c r="AI1195" s="17">
        <v>-1</v>
      </c>
      <c r="AJ1195" s="17">
        <v>-1</v>
      </c>
      <c r="AK1195" s="17">
        <v>-1</v>
      </c>
      <c r="AL1195" s="17">
        <v>-1</v>
      </c>
      <c r="AM1195" s="17">
        <v>-1</v>
      </c>
      <c r="AN1195" s="17">
        <v>-1</v>
      </c>
      <c r="AO1195" s="17">
        <v>-1</v>
      </c>
      <c r="AP1195" s="17">
        <v>-1</v>
      </c>
      <c r="AQ1195" s="17">
        <v>-1</v>
      </c>
      <c r="AR1195" s="17">
        <v>-0.23407995870539655</v>
      </c>
      <c r="AS1195" s="17">
        <v>-2.8089595044647586</v>
      </c>
      <c r="AT1195" s="17">
        <v>0.34835264419581424</v>
      </c>
      <c r="AU1195" s="17">
        <v>-1</v>
      </c>
      <c r="AV1195" s="17">
        <v>-1</v>
      </c>
      <c r="AW1195" s="17">
        <v>-1</v>
      </c>
      <c r="AX1195" s="17">
        <v>-1</v>
      </c>
      <c r="AY1195" s="17">
        <v>-4.681599174107931E-2</v>
      </c>
      <c r="AZ1195" s="17">
        <v>0.77466486306228477</v>
      </c>
      <c r="BA1195" s="17">
        <v>-0.26184435024177216</v>
      </c>
      <c r="BB1195" s="17">
        <v>0.29250770525300307</v>
      </c>
      <c r="BC1195" s="17">
        <v>-0.11302052576582348</v>
      </c>
      <c r="BD1195" s="17">
        <v>10.570072966738888</v>
      </c>
      <c r="BE1195" s="17">
        <v>-3.5187909154568455</v>
      </c>
      <c r="BF1195" s="17">
        <v>-1</v>
      </c>
      <c r="BG1195" s="22">
        <v>1759.4287722477707</v>
      </c>
    </row>
    <row r="1196" spans="1:59" x14ac:dyDescent="0.25">
      <c r="A1196">
        <v>3255</v>
      </c>
      <c r="B1196" t="s">
        <v>1156</v>
      </c>
      <c r="C1196" s="49">
        <v>0</v>
      </c>
      <c r="D1196" s="22">
        <v>1666.8555078125</v>
      </c>
      <c r="E1196" s="17">
        <v>143.07410446948407</v>
      </c>
      <c r="F1196" s="17">
        <v>134.46059658457074</v>
      </c>
      <c r="G1196" s="17">
        <v>1.324485230718039</v>
      </c>
      <c r="H1196" s="17">
        <v>10.859697336879192</v>
      </c>
      <c r="I1196" s="17">
        <v>121.68379824292279</v>
      </c>
      <c r="J1196" s="17">
        <v>25.126013900438807</v>
      </c>
      <c r="K1196" s="17">
        <v>-1</v>
      </c>
      <c r="L1196" s="17">
        <v>-1</v>
      </c>
      <c r="M1196" s="17">
        <v>-1</v>
      </c>
      <c r="N1196" s="17">
        <v>0.16666666666666666</v>
      </c>
      <c r="O1196" s="17">
        <v>-1</v>
      </c>
      <c r="P1196" s="17">
        <v>-1</v>
      </c>
      <c r="Q1196" s="17">
        <v>7.380923570488557</v>
      </c>
      <c r="R1196" s="17">
        <v>-1</v>
      </c>
      <c r="S1196" s="17">
        <v>2.5936737563603387</v>
      </c>
      <c r="T1196" s="17">
        <v>0.27264794336576287</v>
      </c>
      <c r="U1196" s="17">
        <v>1.5286592069648703</v>
      </c>
      <c r="V1196" s="17">
        <v>2.0567436090420554</v>
      </c>
      <c r="W1196" s="17">
        <v>6.0477647734482272</v>
      </c>
      <c r="X1196" s="17">
        <v>8.3772666131178362</v>
      </c>
      <c r="Y1196" s="17">
        <v>0</v>
      </c>
      <c r="Z1196" s="17">
        <v>75.344432858477404</v>
      </c>
      <c r="AA1196" s="17">
        <v>2.8976150406076413</v>
      </c>
      <c r="AB1196" s="17">
        <v>5.0090686617997564</v>
      </c>
      <c r="AC1196" s="17">
        <v>63.054966415183777</v>
      </c>
      <c r="AD1196" s="17">
        <v>1.9108240087060879</v>
      </c>
      <c r="AE1196" s="17">
        <v>0.19108240087060879</v>
      </c>
      <c r="AF1196" s="17">
        <v>116.10307449667687</v>
      </c>
      <c r="AG1196" s="17">
        <v>122.75212501293623</v>
      </c>
      <c r="AH1196" s="17">
        <v>-1</v>
      </c>
      <c r="AI1196" s="17">
        <v>-1</v>
      </c>
      <c r="AJ1196" s="17">
        <v>-1</v>
      </c>
      <c r="AK1196" s="17">
        <v>-1</v>
      </c>
      <c r="AL1196" s="17">
        <v>-1</v>
      </c>
      <c r="AM1196" s="17">
        <v>-1</v>
      </c>
      <c r="AN1196" s="17">
        <v>-1</v>
      </c>
      <c r="AO1196" s="17">
        <v>-1</v>
      </c>
      <c r="AP1196" s="17">
        <v>-1</v>
      </c>
      <c r="AQ1196" s="17">
        <v>-1</v>
      </c>
      <c r="AR1196" s="17">
        <v>0.95541200435304396</v>
      </c>
      <c r="AS1196" s="17">
        <v>11.464944052236525</v>
      </c>
      <c r="AT1196" s="17">
        <v>18.904427267907487</v>
      </c>
      <c r="AU1196" s="17">
        <v>-1</v>
      </c>
      <c r="AV1196" s="17">
        <v>-1</v>
      </c>
      <c r="AW1196" s="17">
        <v>-1</v>
      </c>
      <c r="AX1196" s="17">
        <v>-1</v>
      </c>
      <c r="AY1196" s="17">
        <v>0.19108240087060879</v>
      </c>
      <c r="AZ1196" s="17">
        <v>-1.2927255514578226</v>
      </c>
      <c r="BA1196" s="17">
        <v>1.8055460642783359</v>
      </c>
      <c r="BB1196" s="17">
        <v>-0.51634682962673673</v>
      </c>
      <c r="BC1196" s="17">
        <v>0.69583400911391591</v>
      </c>
      <c r="BD1196" s="17">
        <v>-17.531155433037643</v>
      </c>
      <c r="BE1196" s="17">
        <v>24.582437484319716</v>
      </c>
      <c r="BF1196" s="17">
        <v>-1</v>
      </c>
      <c r="BG1196" s="22">
        <v>1828.426757235791</v>
      </c>
    </row>
    <row r="1197" spans="1:59" x14ac:dyDescent="0.25">
      <c r="A1197">
        <v>3256</v>
      </c>
      <c r="B1197" t="s">
        <v>1157</v>
      </c>
      <c r="C1197" s="49">
        <v>0</v>
      </c>
      <c r="D1197" s="22">
        <v>1579.944326171875</v>
      </c>
      <c r="E1197" s="17">
        <v>167.22515525736299</v>
      </c>
      <c r="F1197" s="17">
        <v>174.95673559408118</v>
      </c>
      <c r="G1197" s="17">
        <v>1.6191339586950841</v>
      </c>
      <c r="H1197" s="17">
        <v>13.091697336305288</v>
      </c>
      <c r="I1197" s="17">
        <v>143.24998227316482</v>
      </c>
      <c r="J1197" s="17">
        <v>30.93648249835395</v>
      </c>
      <c r="K1197" s="17">
        <v>-1</v>
      </c>
      <c r="L1197" s="17">
        <v>-1</v>
      </c>
      <c r="M1197" s="17">
        <v>-1</v>
      </c>
      <c r="N1197" s="17">
        <v>0.16666666666666666</v>
      </c>
      <c r="O1197" s="17">
        <v>-1</v>
      </c>
      <c r="P1197" s="17">
        <v>-1</v>
      </c>
      <c r="Q1197" s="17">
        <v>8.7737102959323767</v>
      </c>
      <c r="R1197" s="17">
        <v>-1</v>
      </c>
      <c r="S1197" s="17">
        <v>3.3014597641766006</v>
      </c>
      <c r="T1197" s="17">
        <v>0.34704019455736201</v>
      </c>
      <c r="U1197" s="17">
        <v>1.9581630694757908</v>
      </c>
      <c r="V1197" s="17">
        <v>2.6761828887592389</v>
      </c>
      <c r="W1197" s="17">
        <v>7.6606933185103303</v>
      </c>
      <c r="X1197" s="17">
        <v>10.776729064277943</v>
      </c>
      <c r="Y1197" s="17">
        <v>0</v>
      </c>
      <c r="Z1197" s="17">
        <v>89.294484252421299</v>
      </c>
      <c r="AA1197" s="17">
        <v>3.6737732043938447</v>
      </c>
      <c r="AB1197" s="17">
        <v>6.2473887065647737</v>
      </c>
      <c r="AC1197" s="17">
        <v>77.292375672936515</v>
      </c>
      <c r="AD1197" s="17">
        <v>2.4477038368447386</v>
      </c>
      <c r="AE1197" s="17">
        <v>0.24477038368447385</v>
      </c>
      <c r="AF1197" s="17">
        <v>137.30129843839873</v>
      </c>
      <c r="AG1197" s="17">
        <v>159.72196781078594</v>
      </c>
      <c r="AH1197" s="17">
        <v>-1</v>
      </c>
      <c r="AI1197" s="17">
        <v>-1</v>
      </c>
      <c r="AJ1197" s="17">
        <v>-1</v>
      </c>
      <c r="AK1197" s="17">
        <v>-1</v>
      </c>
      <c r="AL1197" s="17">
        <v>-1</v>
      </c>
      <c r="AM1197" s="17">
        <v>-1</v>
      </c>
      <c r="AN1197" s="17">
        <v>-1</v>
      </c>
      <c r="AO1197" s="17">
        <v>-1</v>
      </c>
      <c r="AP1197" s="17">
        <v>-1</v>
      </c>
      <c r="AQ1197" s="17">
        <v>-1</v>
      </c>
      <c r="AR1197" s="17">
        <v>1.2238519184223693</v>
      </c>
      <c r="AS1197" s="17">
        <v>14.686223021068429</v>
      </c>
      <c r="AT1197" s="17">
        <v>23.092089927388962</v>
      </c>
      <c r="AU1197" s="17">
        <v>-1</v>
      </c>
      <c r="AV1197" s="17">
        <v>-1</v>
      </c>
      <c r="AW1197" s="17">
        <v>-1</v>
      </c>
      <c r="AX1197" s="17">
        <v>-1</v>
      </c>
      <c r="AY1197" s="17">
        <v>0.24477038368447385</v>
      </c>
      <c r="AZ1197" s="17">
        <v>-1.7592861693156991</v>
      </c>
      <c r="BA1197" s="17">
        <v>2.2721066821362124</v>
      </c>
      <c r="BB1197" s="17">
        <v>-0.69888597119387807</v>
      </c>
      <c r="BC1197" s="17">
        <v>0.87837315068105704</v>
      </c>
      <c r="BD1197" s="17">
        <v>-23.872931225689953</v>
      </c>
      <c r="BE1197" s="17">
        <v>30.924213276972036</v>
      </c>
      <c r="BF1197" s="17">
        <v>-1</v>
      </c>
      <c r="BG1197" s="22">
        <v>4259.5014293456325</v>
      </c>
    </row>
    <row r="1198" spans="1:59" x14ac:dyDescent="0.25">
      <c r="A1198">
        <v>3257</v>
      </c>
      <c r="B1198" t="s">
        <v>1158</v>
      </c>
      <c r="C1198" s="49">
        <v>0</v>
      </c>
      <c r="D1198" s="22">
        <v>1502.1724414062498</v>
      </c>
      <c r="E1198" s="17">
        <v>37.718813037161837</v>
      </c>
      <c r="F1198" s="17">
        <v>-42.197660014852261</v>
      </c>
      <c r="G1198" s="17">
        <v>3.9124900898989845E-2</v>
      </c>
      <c r="H1198" s="17">
        <v>1.1229362956370563</v>
      </c>
      <c r="I1198" s="17">
        <v>27.604595497442773</v>
      </c>
      <c r="J1198" s="17">
        <v>-0.22127296788013417</v>
      </c>
      <c r="K1198" s="17">
        <v>-1</v>
      </c>
      <c r="L1198" s="17">
        <v>-1</v>
      </c>
      <c r="M1198" s="17">
        <v>-1</v>
      </c>
      <c r="N1198" s="17">
        <v>0.16666666666666666</v>
      </c>
      <c r="O1198" s="17">
        <v>-1</v>
      </c>
      <c r="P1198" s="17">
        <v>-1</v>
      </c>
      <c r="Q1198" s="17">
        <v>1.3051029922862598</v>
      </c>
      <c r="R1198" s="17">
        <v>-1</v>
      </c>
      <c r="S1198" s="17">
        <v>-0.49393521685366981</v>
      </c>
      <c r="T1198" s="17">
        <v>-5.1876955092529209E-2</v>
      </c>
      <c r="U1198" s="17">
        <v>-0.3449861678714386</v>
      </c>
      <c r="V1198" s="17">
        <v>-0.64546617936124751</v>
      </c>
      <c r="W1198" s="17">
        <v>-0.98839106163516555</v>
      </c>
      <c r="X1198" s="17">
        <v>-2.0900239426107965</v>
      </c>
      <c r="Y1198" s="17">
        <v>0</v>
      </c>
      <c r="Z1198" s="17">
        <v>14.489452136791282</v>
      </c>
      <c r="AA1198" s="17">
        <v>-0.48825707988460881</v>
      </c>
      <c r="AB1198" s="17">
        <v>-0.39291447957903258</v>
      </c>
      <c r="AC1198" s="17">
        <v>0.94643065140630256</v>
      </c>
      <c r="AD1198" s="17">
        <v>-0.43123270983929829</v>
      </c>
      <c r="AE1198" s="17">
        <v>-4.3123270983929825E-2</v>
      </c>
      <c r="AF1198" s="17">
        <v>23.629041758166576</v>
      </c>
      <c r="AG1198" s="17">
        <v>-38.523199873939198</v>
      </c>
      <c r="AH1198" s="17">
        <v>-1</v>
      </c>
      <c r="AI1198" s="17">
        <v>-1</v>
      </c>
      <c r="AJ1198" s="17">
        <v>-1</v>
      </c>
      <c r="AK1198" s="17">
        <v>-1</v>
      </c>
      <c r="AL1198" s="17">
        <v>-1</v>
      </c>
      <c r="AM1198" s="17">
        <v>-1</v>
      </c>
      <c r="AN1198" s="17">
        <v>-1</v>
      </c>
      <c r="AO1198" s="17">
        <v>-1</v>
      </c>
      <c r="AP1198" s="17">
        <v>-1</v>
      </c>
      <c r="AQ1198" s="17">
        <v>-1</v>
      </c>
      <c r="AR1198" s="17">
        <v>-0.21561635491964914</v>
      </c>
      <c r="AS1198" s="17">
        <v>-2.5873962590357902</v>
      </c>
      <c r="AT1198" s="17">
        <v>0.63638486325347277</v>
      </c>
      <c r="AU1198" s="17">
        <v>-1</v>
      </c>
      <c r="AV1198" s="17">
        <v>-1</v>
      </c>
      <c r="AW1198" s="17">
        <v>-1</v>
      </c>
      <c r="AX1198" s="17">
        <v>-1</v>
      </c>
      <c r="AY1198" s="17">
        <v>-4.3123270983929825E-2</v>
      </c>
      <c r="AZ1198" s="17">
        <v>0.74257429106211403</v>
      </c>
      <c r="BA1198" s="17">
        <v>-0.22975377824160131</v>
      </c>
      <c r="BB1198" s="17">
        <v>0.27995245467869484</v>
      </c>
      <c r="BC1198" s="17">
        <v>-0.10046527519151525</v>
      </c>
      <c r="BD1198" s="17">
        <v>10.133878386884653</v>
      </c>
      <c r="BE1198" s="17">
        <v>-3.0825963356026085</v>
      </c>
      <c r="BF1198" s="17">
        <v>-1</v>
      </c>
      <c r="BG1198" s="22">
        <v>136.08691634423047</v>
      </c>
    </row>
    <row r="1199" spans="1:59" x14ac:dyDescent="0.25">
      <c r="A1199">
        <v>3258</v>
      </c>
      <c r="B1199" t="s">
        <v>1159</v>
      </c>
      <c r="C1199" s="49">
        <v>0</v>
      </c>
      <c r="D1199" s="22">
        <v>1510.5647753906248</v>
      </c>
      <c r="E1199" s="17">
        <v>63.741505535420245</v>
      </c>
      <c r="F1199" s="17">
        <v>1.436821236792301</v>
      </c>
      <c r="G1199" s="17">
        <v>0.35660811562511185</v>
      </c>
      <c r="H1199" s="17">
        <v>3.5279103131787353</v>
      </c>
      <c r="I1199" s="17">
        <v>50.842100991882958</v>
      </c>
      <c r="J1199" s="17">
        <v>6.039491374109482</v>
      </c>
      <c r="K1199" s="17">
        <v>-1</v>
      </c>
      <c r="L1199" s="17">
        <v>-1</v>
      </c>
      <c r="M1199" s="17">
        <v>-1</v>
      </c>
      <c r="N1199" s="17">
        <v>0.16666666666666666</v>
      </c>
      <c r="O1199" s="17">
        <v>-1</v>
      </c>
      <c r="P1199" s="17">
        <v>-1</v>
      </c>
      <c r="Q1199" s="17">
        <v>2.8058269562336675</v>
      </c>
      <c r="R1199" s="17">
        <v>-1</v>
      </c>
      <c r="S1199" s="17">
        <v>0.26870230967650099</v>
      </c>
      <c r="T1199" s="17">
        <v>2.8280496192521293E-2</v>
      </c>
      <c r="U1199" s="17">
        <v>0.11780309289834361</v>
      </c>
      <c r="V1199" s="17">
        <v>2.1977984414562467E-2</v>
      </c>
      <c r="W1199" s="17">
        <v>0.7495351229629823</v>
      </c>
      <c r="X1199" s="17">
        <v>0.49539041786891103</v>
      </c>
      <c r="Y1199" s="17">
        <v>0</v>
      </c>
      <c r="Z1199" s="17">
        <v>29.520595127128463</v>
      </c>
      <c r="AA1199" s="17">
        <v>0.34805126146334747</v>
      </c>
      <c r="AB1199" s="17">
        <v>0.941372049913202</v>
      </c>
      <c r="AC1199" s="17">
        <v>16.287200969868145</v>
      </c>
      <c r="AD1199" s="17">
        <v>0.14725386612292951</v>
      </c>
      <c r="AE1199" s="17">
        <v>1.4725386612292951E-2</v>
      </c>
      <c r="AF1199" s="17">
        <v>46.470071243372487</v>
      </c>
      <c r="AG1199" s="17">
        <v>1.3117066602410778</v>
      </c>
      <c r="AH1199" s="17">
        <v>-1</v>
      </c>
      <c r="AI1199" s="17">
        <v>-1</v>
      </c>
      <c r="AJ1199" s="17">
        <v>-1</v>
      </c>
      <c r="AK1199" s="17">
        <v>-1</v>
      </c>
      <c r="AL1199" s="17">
        <v>-1</v>
      </c>
      <c r="AM1199" s="17">
        <v>-1</v>
      </c>
      <c r="AN1199" s="17">
        <v>-1</v>
      </c>
      <c r="AO1199" s="17">
        <v>-1</v>
      </c>
      <c r="AP1199" s="17">
        <v>-1</v>
      </c>
      <c r="AQ1199" s="17">
        <v>-1</v>
      </c>
      <c r="AR1199" s="17">
        <v>7.3626933061464755E-2</v>
      </c>
      <c r="AS1199" s="17">
        <v>0.88352319673757695</v>
      </c>
      <c r="AT1199" s="17">
        <v>5.1485801557588502</v>
      </c>
      <c r="AU1199" s="17">
        <v>-1</v>
      </c>
      <c r="AV1199" s="17">
        <v>-1</v>
      </c>
      <c r="AW1199" s="17">
        <v>-1</v>
      </c>
      <c r="AX1199" s="17">
        <v>-1</v>
      </c>
      <c r="AY1199" s="17">
        <v>1.4725386612292951E-2</v>
      </c>
      <c r="AZ1199" s="17">
        <v>0.23985647571941823</v>
      </c>
      <c r="BA1199" s="17">
        <v>0.27296403710109468</v>
      </c>
      <c r="BB1199" s="17">
        <v>8.3267018851537297E-2</v>
      </c>
      <c r="BC1199" s="17">
        <v>9.6220160635642177E-2</v>
      </c>
      <c r="BD1199" s="17">
        <v>3.300631966488047</v>
      </c>
      <c r="BE1199" s="17">
        <v>3.7506500847940041</v>
      </c>
      <c r="BF1199" s="17">
        <v>-1</v>
      </c>
      <c r="BG1199" s="22">
        <v>100.85272694387481</v>
      </c>
    </row>
    <row r="1200" spans="1:59" x14ac:dyDescent="0.25">
      <c r="A1200">
        <v>3260</v>
      </c>
      <c r="B1200" t="s">
        <v>1160</v>
      </c>
      <c r="C1200" s="49">
        <v>0</v>
      </c>
      <c r="D1200" s="22">
        <v>1572.8883496093749</v>
      </c>
      <c r="E1200" s="17">
        <v>78.688499867657711</v>
      </c>
      <c r="F1200" s="17">
        <v>26.499729081632065</v>
      </c>
      <c r="G1200" s="17">
        <v>0.53896510314319712</v>
      </c>
      <c r="H1200" s="17">
        <v>4.9092867027195046</v>
      </c>
      <c r="I1200" s="17">
        <v>64.189331027513589</v>
      </c>
      <c r="J1200" s="17">
        <v>9.6355684957008076</v>
      </c>
      <c r="K1200" s="17">
        <v>-1</v>
      </c>
      <c r="L1200" s="17">
        <v>-1</v>
      </c>
      <c r="M1200" s="17">
        <v>-1</v>
      </c>
      <c r="N1200" s="17">
        <v>0.16666666666666666</v>
      </c>
      <c r="O1200" s="17">
        <v>-1</v>
      </c>
      <c r="P1200" s="17">
        <v>-1</v>
      </c>
      <c r="Q1200" s="17">
        <v>3.6678174126353671</v>
      </c>
      <c r="R1200" s="17">
        <v>-1</v>
      </c>
      <c r="S1200" s="17">
        <v>0.70674840299912567</v>
      </c>
      <c r="T1200" s="17">
        <v>7.4321580147397828E-2</v>
      </c>
      <c r="U1200" s="17">
        <v>0.38362141504964492</v>
      </c>
      <c r="V1200" s="17">
        <v>0.40534662060429122</v>
      </c>
      <c r="W1200" s="17">
        <v>1.7477705220391591</v>
      </c>
      <c r="X1200" s="17">
        <v>1.9804086877947402</v>
      </c>
      <c r="Y1200" s="17">
        <v>0</v>
      </c>
      <c r="Z1200" s="17">
        <v>38.15422937149642</v>
      </c>
      <c r="AA1200" s="17">
        <v>0.82841262449168962</v>
      </c>
      <c r="AB1200" s="17">
        <v>1.7077636596682642</v>
      </c>
      <c r="AC1200" s="17">
        <v>25.098679913392225</v>
      </c>
      <c r="AD1200" s="17">
        <v>0.47952676881205614</v>
      </c>
      <c r="AE1200" s="17">
        <v>4.7952676881205615E-2</v>
      </c>
      <c r="AF1200" s="17">
        <v>59.589572166679744</v>
      </c>
      <c r="AG1200" s="17">
        <v>24.192203066654468</v>
      </c>
      <c r="AH1200" s="17">
        <v>-1</v>
      </c>
      <c r="AI1200" s="17">
        <v>-1</v>
      </c>
      <c r="AJ1200" s="17">
        <v>-1</v>
      </c>
      <c r="AK1200" s="17">
        <v>-1</v>
      </c>
      <c r="AL1200" s="17">
        <v>-1</v>
      </c>
      <c r="AM1200" s="17">
        <v>-1</v>
      </c>
      <c r="AN1200" s="17">
        <v>-1</v>
      </c>
      <c r="AO1200" s="17">
        <v>-1</v>
      </c>
      <c r="AP1200" s="17">
        <v>-1</v>
      </c>
      <c r="AQ1200" s="17">
        <v>-1</v>
      </c>
      <c r="AR1200" s="17">
        <v>0.23976338440602807</v>
      </c>
      <c r="AS1200" s="17">
        <v>2.8771606128723364</v>
      </c>
      <c r="AT1200" s="17">
        <v>7.7403087967340376</v>
      </c>
      <c r="AU1200" s="17">
        <v>-1</v>
      </c>
      <c r="AV1200" s="17">
        <v>-1</v>
      </c>
      <c r="AW1200" s="17">
        <v>-1</v>
      </c>
      <c r="AX1200" s="17">
        <v>-1</v>
      </c>
      <c r="AY1200" s="17">
        <v>4.7952676881205615E-2</v>
      </c>
      <c r="AZ1200" s="17">
        <v>-4.8896132687454685E-2</v>
      </c>
      <c r="BA1200" s="17">
        <v>0.56171664550796763</v>
      </c>
      <c r="BB1200" s="17">
        <v>-2.9705768062765786E-2</v>
      </c>
      <c r="BC1200" s="17">
        <v>0.20919294754994522</v>
      </c>
      <c r="BD1200" s="17">
        <v>-0.62426917597773102</v>
      </c>
      <c r="BE1200" s="17">
        <v>7.6755512272597866</v>
      </c>
      <c r="BF1200" s="17">
        <v>-1</v>
      </c>
      <c r="BG1200" s="22">
        <v>1226.7714329051612</v>
      </c>
    </row>
    <row r="1201" spans="1:59" x14ac:dyDescent="0.25">
      <c r="A1201">
        <v>3265</v>
      </c>
      <c r="B1201" t="s">
        <v>1161</v>
      </c>
      <c r="C1201" s="49">
        <v>0</v>
      </c>
      <c r="D1201" s="22">
        <v>1491.1813281249999</v>
      </c>
      <c r="E1201" s="17">
        <v>11.432191653827267</v>
      </c>
      <c r="F1201" s="17">
        <v>-86.274693473129332</v>
      </c>
      <c r="G1201" s="17">
        <v>-0.28157831079319057</v>
      </c>
      <c r="H1201" s="17">
        <v>-1.3064295910830106</v>
      </c>
      <c r="I1201" s="17">
        <v>4.1314092056558493</v>
      </c>
      <c r="J1201" s="17">
        <v>-6.5455356028544776</v>
      </c>
      <c r="K1201" s="17">
        <v>-1</v>
      </c>
      <c r="L1201" s="17">
        <v>-1</v>
      </c>
      <c r="M1201" s="17">
        <v>-1</v>
      </c>
      <c r="N1201" s="17">
        <v>0.16666666666666666</v>
      </c>
      <c r="O1201" s="17">
        <v>-1</v>
      </c>
      <c r="P1201" s="17">
        <v>-1</v>
      </c>
      <c r="Q1201" s="17">
        <v>-0.21084170266883406</v>
      </c>
      <c r="R1201" s="17">
        <v>-1</v>
      </c>
      <c r="S1201" s="17">
        <v>-1.2643076106389419</v>
      </c>
      <c r="T1201" s="17">
        <v>-0.13284738400276688</v>
      </c>
      <c r="U1201" s="17">
        <v>-0.81246915714869039</v>
      </c>
      <c r="V1201" s="17">
        <v>-1.3196797346597728</v>
      </c>
      <c r="W1201" s="17">
        <v>-2.7439437435789031</v>
      </c>
      <c r="X1201" s="17">
        <v>-4.7016602449463258</v>
      </c>
      <c r="Y1201" s="17">
        <v>0</v>
      </c>
      <c r="Z1201" s="17">
        <v>-0.6941405975962347</v>
      </c>
      <c r="AA1201" s="17">
        <v>-1.3330474769662919</v>
      </c>
      <c r="AB1201" s="17">
        <v>-1.7407336885249634</v>
      </c>
      <c r="AC1201" s="17">
        <v>-14.549929731635983</v>
      </c>
      <c r="AD1201" s="17">
        <v>-1.015586446435863</v>
      </c>
      <c r="AE1201" s="17">
        <v>-0.1015586446435863</v>
      </c>
      <c r="AF1201" s="17">
        <v>0.5563526379545678</v>
      </c>
      <c r="AG1201" s="17">
        <v>-78.762122344186935</v>
      </c>
      <c r="AH1201" s="17">
        <v>-1</v>
      </c>
      <c r="AI1201" s="17">
        <v>-1</v>
      </c>
      <c r="AJ1201" s="17">
        <v>-1</v>
      </c>
      <c r="AK1201" s="17">
        <v>-1</v>
      </c>
      <c r="AL1201" s="17">
        <v>-1</v>
      </c>
      <c r="AM1201" s="17">
        <v>-1</v>
      </c>
      <c r="AN1201" s="17">
        <v>-1</v>
      </c>
      <c r="AO1201" s="17">
        <v>-1</v>
      </c>
      <c r="AP1201" s="17">
        <v>-1</v>
      </c>
      <c r="AQ1201" s="17">
        <v>-1</v>
      </c>
      <c r="AR1201" s="17">
        <v>-0.50779322321793152</v>
      </c>
      <c r="AS1201" s="17">
        <v>-6.0935186786151778</v>
      </c>
      <c r="AT1201" s="17">
        <v>-3.9215742821997317</v>
      </c>
      <c r="AU1201" s="17">
        <v>-1</v>
      </c>
      <c r="AV1201" s="17">
        <v>-1</v>
      </c>
      <c r="AW1201" s="17">
        <v>-1</v>
      </c>
      <c r="AX1201" s="17">
        <v>-1</v>
      </c>
      <c r="AY1201" s="17">
        <v>-0.1015586446435863</v>
      </c>
      <c r="AZ1201" s="17">
        <v>1.2503908006510029</v>
      </c>
      <c r="BA1201" s="17">
        <v>-0.73757028783049017</v>
      </c>
      <c r="BB1201" s="17">
        <v>0.47863272512152688</v>
      </c>
      <c r="BC1201" s="17">
        <v>-0.29914554563434714</v>
      </c>
      <c r="BD1201" s="17">
        <v>17.036429361731443</v>
      </c>
      <c r="BE1201" s="17">
        <v>-9.9851473104494044</v>
      </c>
      <c r="BF1201" s="17">
        <v>-1</v>
      </c>
      <c r="BG1201" s="22">
        <v>75.353953524301232</v>
      </c>
    </row>
    <row r="1202" spans="1:59" x14ac:dyDescent="0.25">
      <c r="A1202">
        <v>3266</v>
      </c>
      <c r="B1202" t="s">
        <v>1162</v>
      </c>
      <c r="C1202" s="49">
        <v>0</v>
      </c>
      <c r="D1202" s="22">
        <v>1454.0431054687499</v>
      </c>
      <c r="E1202" s="17">
        <v>-17.238128259294996</v>
      </c>
      <c r="F1202" s="17">
        <v>-134.34867877697559</v>
      </c>
      <c r="G1202" s="17">
        <v>-0.63136322770190723</v>
      </c>
      <c r="H1202" s="17">
        <v>-3.9560929366527082</v>
      </c>
      <c r="I1202" s="17">
        <v>-21.470350356815409</v>
      </c>
      <c r="J1202" s="17">
        <v>-13.443289038534655</v>
      </c>
      <c r="K1202" s="17">
        <v>-1</v>
      </c>
      <c r="L1202" s="17">
        <v>-1</v>
      </c>
      <c r="M1202" s="17">
        <v>-1</v>
      </c>
      <c r="N1202" s="17">
        <v>0.16666666666666666</v>
      </c>
      <c r="O1202" s="17">
        <v>-1</v>
      </c>
      <c r="P1202" s="17">
        <v>-1</v>
      </c>
      <c r="Q1202" s="17">
        <v>-1.8642538601748533</v>
      </c>
      <c r="R1202" s="17">
        <v>-1</v>
      </c>
      <c r="S1202" s="17">
        <v>-2.1045381849669291</v>
      </c>
      <c r="T1202" s="17">
        <v>-0.22116029673909179</v>
      </c>
      <c r="U1202" s="17">
        <v>-1.3223439965610613</v>
      </c>
      <c r="V1202" s="17">
        <v>-2.0550316856878812</v>
      </c>
      <c r="W1202" s="17">
        <v>-4.65869179284996</v>
      </c>
      <c r="X1202" s="17">
        <v>-7.5501224795092741</v>
      </c>
      <c r="Y1202" s="17">
        <v>0</v>
      </c>
      <c r="Z1202" s="17">
        <v>-17.254597522708568</v>
      </c>
      <c r="AA1202" s="17">
        <v>-2.2544443575566944</v>
      </c>
      <c r="AB1202" s="17">
        <v>-3.2107745637676852</v>
      </c>
      <c r="AC1202" s="17">
        <v>-31.451516405400319</v>
      </c>
      <c r="AD1202" s="17">
        <v>-1.6529299957013268</v>
      </c>
      <c r="AE1202" s="17">
        <v>-0.16529299957013266</v>
      </c>
      <c r="AF1202" s="17">
        <v>-24.608592247350394</v>
      </c>
      <c r="AG1202" s="17">
        <v>-122.64995271072981</v>
      </c>
      <c r="AH1202" s="17">
        <v>-1</v>
      </c>
      <c r="AI1202" s="17">
        <v>-1</v>
      </c>
      <c r="AJ1202" s="17">
        <v>-1</v>
      </c>
      <c r="AK1202" s="17">
        <v>-1</v>
      </c>
      <c r="AL1202" s="17">
        <v>-1</v>
      </c>
      <c r="AM1202" s="17">
        <v>-1</v>
      </c>
      <c r="AN1202" s="17">
        <v>-1</v>
      </c>
      <c r="AO1202" s="17">
        <v>-1</v>
      </c>
      <c r="AP1202" s="17">
        <v>-1</v>
      </c>
      <c r="AQ1202" s="17">
        <v>-1</v>
      </c>
      <c r="AR1202" s="17">
        <v>-0.82646499785066341</v>
      </c>
      <c r="AS1202" s="17">
        <v>-9.9175799742079604</v>
      </c>
      <c r="AT1202" s="17">
        <v>-8.8928539664703479</v>
      </c>
      <c r="AU1202" s="17">
        <v>-1</v>
      </c>
      <c r="AV1202" s="17">
        <v>-1</v>
      </c>
      <c r="AW1202" s="17">
        <v>-1</v>
      </c>
      <c r="AX1202" s="17">
        <v>-1</v>
      </c>
      <c r="AY1202" s="17">
        <v>-0.16529299957013266</v>
      </c>
      <c r="AZ1202" s="17">
        <v>1.8042566465032575</v>
      </c>
      <c r="BA1202" s="17">
        <v>-1.2914361336827449</v>
      </c>
      <c r="BB1202" s="17">
        <v>0.6953295318717847</v>
      </c>
      <c r="BC1202" s="17">
        <v>-0.51584235238460474</v>
      </c>
      <c r="BD1202" s="17">
        <v>24.564910933385864</v>
      </c>
      <c r="BE1202" s="17">
        <v>-17.513628882103838</v>
      </c>
      <c r="BF1202" s="17">
        <v>-1</v>
      </c>
      <c r="BG1202" s="22">
        <v>1.8285399369165347</v>
      </c>
    </row>
    <row r="1203" spans="1:59" x14ac:dyDescent="0.25">
      <c r="A1203">
        <v>3267</v>
      </c>
      <c r="B1203" t="s">
        <v>1163</v>
      </c>
      <c r="C1203" s="49">
        <v>0</v>
      </c>
      <c r="D1203" s="22">
        <v>1521.8079492187501</v>
      </c>
      <c r="E1203" s="17">
        <v>45.375981898244824</v>
      </c>
      <c r="F1203" s="17">
        <v>-29.358228002505225</v>
      </c>
      <c r="G1203" s="17">
        <v>0.13254423427043416</v>
      </c>
      <c r="H1203" s="17">
        <v>1.8305991233811973</v>
      </c>
      <c r="I1203" s="17">
        <v>34.442223982396072</v>
      </c>
      <c r="J1203" s="17">
        <v>1.6209549172347524</v>
      </c>
      <c r="K1203" s="17">
        <v>-1</v>
      </c>
      <c r="L1203" s="17">
        <v>-1</v>
      </c>
      <c r="M1203" s="17">
        <v>-1</v>
      </c>
      <c r="N1203" s="17">
        <v>0.16666666666666666</v>
      </c>
      <c r="O1203" s="17">
        <v>-1</v>
      </c>
      <c r="P1203" s="17">
        <v>-1</v>
      </c>
      <c r="Q1203" s="17">
        <v>1.7466905338747478</v>
      </c>
      <c r="R1203" s="17">
        <v>-1</v>
      </c>
      <c r="S1203" s="17">
        <v>-0.26952937103925234</v>
      </c>
      <c r="T1203" s="17">
        <v>-2.8290650946455814E-2</v>
      </c>
      <c r="U1203" s="17">
        <v>-0.20881057739219999</v>
      </c>
      <c r="V1203" s="17">
        <v>-0.44907094978545531</v>
      </c>
      <c r="W1203" s="17">
        <v>-0.47700684324745157</v>
      </c>
      <c r="X1203" s="17">
        <v>-1.3292666022476907</v>
      </c>
      <c r="Y1203" s="17">
        <v>0</v>
      </c>
      <c r="Z1203" s="17">
        <v>18.912361105945745</v>
      </c>
      <c r="AA1203" s="17">
        <v>-0.242173620609128</v>
      </c>
      <c r="AB1203" s="17">
        <v>-3.0109931201394158E-4</v>
      </c>
      <c r="AC1203" s="17">
        <v>5.4604473618375433</v>
      </c>
      <c r="AD1203" s="17">
        <v>-0.26101322174024999</v>
      </c>
      <c r="AE1203" s="17">
        <v>-2.6101322174024999E-2</v>
      </c>
      <c r="AF1203" s="17">
        <v>30.350007305482723</v>
      </c>
      <c r="AG1203" s="17">
        <v>-26.801791494768199</v>
      </c>
      <c r="AH1203" s="17">
        <v>-1</v>
      </c>
      <c r="AI1203" s="17">
        <v>-1</v>
      </c>
      <c r="AJ1203" s="17">
        <v>-1</v>
      </c>
      <c r="AK1203" s="17">
        <v>-1</v>
      </c>
      <c r="AL1203" s="17">
        <v>-1</v>
      </c>
      <c r="AM1203" s="17">
        <v>-1</v>
      </c>
      <c r="AN1203" s="17">
        <v>-1</v>
      </c>
      <c r="AO1203" s="17">
        <v>-1</v>
      </c>
      <c r="AP1203" s="17">
        <v>-1</v>
      </c>
      <c r="AQ1203" s="17">
        <v>-1</v>
      </c>
      <c r="AR1203" s="17">
        <v>-0.13050661087012499</v>
      </c>
      <c r="AS1203" s="17">
        <v>-1.5660793304415002</v>
      </c>
      <c r="AT1203" s="17">
        <v>1.96409687042605</v>
      </c>
      <c r="AU1203" s="17">
        <v>-1</v>
      </c>
      <c r="AV1203" s="17">
        <v>-1</v>
      </c>
      <c r="AW1203" s="17">
        <v>-1</v>
      </c>
      <c r="AX1203" s="17">
        <v>-1</v>
      </c>
      <c r="AY1203" s="17">
        <v>-2.6101322174024999E-2</v>
      </c>
      <c r="AZ1203" s="17">
        <v>0.59464973629855988</v>
      </c>
      <c r="BA1203" s="17">
        <v>-8.1829223478046997E-2</v>
      </c>
      <c r="BB1203" s="17">
        <v>0.22207782872501841</v>
      </c>
      <c r="BC1203" s="17">
        <v>-4.2590649237838826E-2</v>
      </c>
      <c r="BD1203" s="17">
        <v>8.123197835136617</v>
      </c>
      <c r="BE1203" s="17">
        <v>-1.0719157838545712</v>
      </c>
      <c r="BF1203" s="17">
        <v>-1</v>
      </c>
      <c r="BG1203" s="22">
        <v>113.46492158831688</v>
      </c>
    </row>
    <row r="1204" spans="1:59" x14ac:dyDescent="0.25">
      <c r="A1204">
        <v>3268</v>
      </c>
      <c r="B1204" t="s">
        <v>1164</v>
      </c>
      <c r="C1204" s="49">
        <v>0</v>
      </c>
      <c r="D1204" s="22">
        <v>1469.4080273437501</v>
      </c>
      <c r="E1204" s="17">
        <v>72.071244274413019</v>
      </c>
      <c r="F1204" s="17">
        <v>15.404008869740084</v>
      </c>
      <c r="G1204" s="17">
        <v>0.45823296604599473</v>
      </c>
      <c r="H1204" s="17">
        <v>4.2977309319148151</v>
      </c>
      <c r="I1204" s="17">
        <v>58.280314763480582</v>
      </c>
      <c r="J1204" s="17">
        <v>8.0435319351953787</v>
      </c>
      <c r="K1204" s="17">
        <v>-1</v>
      </c>
      <c r="L1204" s="17">
        <v>-1</v>
      </c>
      <c r="M1204" s="17">
        <v>-1</v>
      </c>
      <c r="N1204" s="17">
        <v>0.16666666666666666</v>
      </c>
      <c r="O1204" s="17">
        <v>-1</v>
      </c>
      <c r="P1204" s="17">
        <v>-1</v>
      </c>
      <c r="Q1204" s="17">
        <v>3.2862014808861084</v>
      </c>
      <c r="R1204" s="17">
        <v>-1</v>
      </c>
      <c r="S1204" s="17">
        <v>0.51281891478848729</v>
      </c>
      <c r="T1204" s="17">
        <v>5.393851091304637E-2</v>
      </c>
      <c r="U1204" s="17">
        <v>0.26593970995600896</v>
      </c>
      <c r="V1204" s="17">
        <v>0.23562365184463677</v>
      </c>
      <c r="W1204" s="17">
        <v>1.3058369378626495</v>
      </c>
      <c r="X1204" s="17">
        <v>1.3229691227349569</v>
      </c>
      <c r="Y1204" s="17">
        <v>0</v>
      </c>
      <c r="Z1204" s="17">
        <v>34.331991721325274</v>
      </c>
      <c r="AA1204" s="17">
        <v>0.61574954015357486</v>
      </c>
      <c r="AB1204" s="17">
        <v>1.3684707521082777</v>
      </c>
      <c r="AC1204" s="17">
        <v>21.197707782959615</v>
      </c>
      <c r="AD1204" s="17">
        <v>0.33242463744501116</v>
      </c>
      <c r="AE1204" s="17">
        <v>3.324246374450112E-2</v>
      </c>
      <c r="AF1204" s="17">
        <v>53.781374950862762</v>
      </c>
      <c r="AG1204" s="17">
        <v>14.062668696322666</v>
      </c>
      <c r="AH1204" s="17">
        <v>-1</v>
      </c>
      <c r="AI1204" s="17">
        <v>-1</v>
      </c>
      <c r="AJ1204" s="17">
        <v>-1</v>
      </c>
      <c r="AK1204" s="17">
        <v>-1</v>
      </c>
      <c r="AL1204" s="17">
        <v>-1</v>
      </c>
      <c r="AM1204" s="17">
        <v>-1</v>
      </c>
      <c r="AN1204" s="17">
        <v>-1</v>
      </c>
      <c r="AO1204" s="17">
        <v>-1</v>
      </c>
      <c r="AP1204" s="17">
        <v>-1</v>
      </c>
      <c r="AQ1204" s="17">
        <v>-1</v>
      </c>
      <c r="AR1204" s="17">
        <v>0.16621231872250558</v>
      </c>
      <c r="AS1204" s="17">
        <v>1.994547824670067</v>
      </c>
      <c r="AT1204" s="17">
        <v>6.5929121720710873</v>
      </c>
      <c r="AU1204" s="17">
        <v>-1</v>
      </c>
      <c r="AV1204" s="17">
        <v>-1</v>
      </c>
      <c r="AW1204" s="17">
        <v>-1</v>
      </c>
      <c r="AX1204" s="17">
        <v>-1</v>
      </c>
      <c r="AY1204" s="17">
        <v>3.324246374450112E-2</v>
      </c>
      <c r="AZ1204" s="17">
        <v>7.8938920338777863E-2</v>
      </c>
      <c r="BA1204" s="17">
        <v>0.43388159248173508</v>
      </c>
      <c r="BB1204" s="17">
        <v>2.0308956602029513E-2</v>
      </c>
      <c r="BC1204" s="17">
        <v>0.15917822288514993</v>
      </c>
      <c r="BD1204" s="17">
        <v>1.1133426448749701</v>
      </c>
      <c r="BE1204" s="17">
        <v>5.9379394064070841</v>
      </c>
      <c r="BF1204" s="17">
        <v>-1</v>
      </c>
      <c r="BG1204" s="22">
        <v>26.978146963768722</v>
      </c>
    </row>
    <row r="1205" spans="1:59" x14ac:dyDescent="0.25">
      <c r="A1205">
        <v>3274</v>
      </c>
      <c r="B1205" t="s">
        <v>1165</v>
      </c>
      <c r="C1205" s="49">
        <v>0</v>
      </c>
      <c r="D1205" s="22">
        <v>1516.7773046875</v>
      </c>
      <c r="E1205" s="17">
        <v>67.487482264335043</v>
      </c>
      <c r="F1205" s="17">
        <v>7.7180218219304129</v>
      </c>
      <c r="G1205" s="17">
        <v>0.40230994814166293</v>
      </c>
      <c r="H1205" s="17">
        <v>3.87410726047613</v>
      </c>
      <c r="I1205" s="17">
        <v>54.187148965916712</v>
      </c>
      <c r="J1205" s="17">
        <v>6.9407308416197058</v>
      </c>
      <c r="K1205" s="17">
        <v>-1</v>
      </c>
      <c r="L1205" s="17">
        <v>-1</v>
      </c>
      <c r="M1205" s="17">
        <v>-1</v>
      </c>
      <c r="N1205" s="17">
        <v>0.16666666666666666</v>
      </c>
      <c r="O1205" s="17">
        <v>-1</v>
      </c>
      <c r="P1205" s="17">
        <v>-1</v>
      </c>
      <c r="Q1205" s="17">
        <v>3.0218567558344582</v>
      </c>
      <c r="R1205" s="17">
        <v>-1</v>
      </c>
      <c r="S1205" s="17">
        <v>0.37848427890087555</v>
      </c>
      <c r="T1205" s="17">
        <v>3.9819192550825375E-2</v>
      </c>
      <c r="U1205" s="17">
        <v>0.18442178738398576</v>
      </c>
      <c r="V1205" s="17">
        <v>0.11805683196354363</v>
      </c>
      <c r="W1205" s="17">
        <v>0.99971027468919427</v>
      </c>
      <c r="X1205" s="17">
        <v>0.86756182286888572</v>
      </c>
      <c r="Y1205" s="17">
        <v>0</v>
      </c>
      <c r="Z1205" s="17">
        <v>31.684334019810777</v>
      </c>
      <c r="AA1205" s="17">
        <v>0.46843817319803627</v>
      </c>
      <c r="AB1205" s="17">
        <v>1.1334431159459315</v>
      </c>
      <c r="AC1205" s="17">
        <v>18.49551083712846</v>
      </c>
      <c r="AD1205" s="17">
        <v>0.23052723422998223</v>
      </c>
      <c r="AE1205" s="17">
        <v>2.305272342299822E-2</v>
      </c>
      <c r="AF1205" s="17">
        <v>49.758046341328424</v>
      </c>
      <c r="AG1205" s="17">
        <v>7.045956983704813</v>
      </c>
      <c r="AH1205" s="17">
        <v>-1</v>
      </c>
      <c r="AI1205" s="17">
        <v>-1</v>
      </c>
      <c r="AJ1205" s="17">
        <v>-1</v>
      </c>
      <c r="AK1205" s="17">
        <v>-1</v>
      </c>
      <c r="AL1205" s="17">
        <v>-1</v>
      </c>
      <c r="AM1205" s="17">
        <v>-1</v>
      </c>
      <c r="AN1205" s="17">
        <v>-1</v>
      </c>
      <c r="AO1205" s="17">
        <v>-1</v>
      </c>
      <c r="AP1205" s="17">
        <v>-1</v>
      </c>
      <c r="AQ1205" s="17">
        <v>-1</v>
      </c>
      <c r="AR1205" s="17">
        <v>0.11526361711499111</v>
      </c>
      <c r="AS1205" s="17">
        <v>1.3831634053798931</v>
      </c>
      <c r="AT1205" s="17">
        <v>5.7981124269938613</v>
      </c>
      <c r="AU1205" s="17">
        <v>-1</v>
      </c>
      <c r="AV1205" s="17">
        <v>-1</v>
      </c>
      <c r="AW1205" s="17">
        <v>-1</v>
      </c>
      <c r="AX1205" s="17">
        <v>-1</v>
      </c>
      <c r="AY1205" s="17">
        <v>2.305272342299822E-2</v>
      </c>
      <c r="AZ1205" s="17">
        <v>0.16749005023863214</v>
      </c>
      <c r="BA1205" s="17">
        <v>0.34533046258188077</v>
      </c>
      <c r="BB1205" s="17">
        <v>5.4954073695139376E-2</v>
      </c>
      <c r="BC1205" s="17">
        <v>0.12453310579204011</v>
      </c>
      <c r="BD1205" s="17">
        <v>2.3169834806344336</v>
      </c>
      <c r="BE1205" s="17">
        <v>4.7342985706476188</v>
      </c>
      <c r="BF1205" s="17">
        <v>-1</v>
      </c>
      <c r="BG1205" s="22">
        <v>359.72250943183798</v>
      </c>
    </row>
    <row r="1206" spans="1:59" x14ac:dyDescent="0.25">
      <c r="A1206">
        <v>3275</v>
      </c>
      <c r="B1206" t="s">
        <v>1166</v>
      </c>
      <c r="C1206" s="49">
        <v>0</v>
      </c>
      <c r="D1206" s="22">
        <v>1532.3706933593749</v>
      </c>
      <c r="E1206" s="17">
        <v>36.768107199208245</v>
      </c>
      <c r="F1206" s="17">
        <v>-43.791790063646843</v>
      </c>
      <c r="G1206" s="17">
        <v>2.7526057093238521E-2</v>
      </c>
      <c r="H1206" s="17">
        <v>1.0350736411958756</v>
      </c>
      <c r="I1206" s="17">
        <v>26.755642909830197</v>
      </c>
      <c r="J1206" s="17">
        <v>-0.45000199775971073</v>
      </c>
      <c r="K1206" s="17">
        <v>-1</v>
      </c>
      <c r="L1206" s="17">
        <v>-1</v>
      </c>
      <c r="M1206" s="17">
        <v>-1</v>
      </c>
      <c r="N1206" s="17">
        <v>0.16666666666666666</v>
      </c>
      <c r="O1206" s="17">
        <v>-1</v>
      </c>
      <c r="P1206" s="17">
        <v>-1</v>
      </c>
      <c r="Q1206" s="17">
        <v>1.2502759587739842</v>
      </c>
      <c r="R1206" s="17">
        <v>-1</v>
      </c>
      <c r="S1206" s="17">
        <v>-0.52179720495360382</v>
      </c>
      <c r="T1206" s="17">
        <v>-5.4805405209567573E-2</v>
      </c>
      <c r="U1206" s="17">
        <v>-0.36189358250524351</v>
      </c>
      <c r="V1206" s="17">
        <v>-0.66985039952033298</v>
      </c>
      <c r="W1206" s="17">
        <v>-1.0518839753580806</v>
      </c>
      <c r="X1206" s="17">
        <v>-2.1844787545485547</v>
      </c>
      <c r="Y1206" s="17">
        <v>0</v>
      </c>
      <c r="Z1206" s="17">
        <v>13.940308523270692</v>
      </c>
      <c r="AA1206" s="17">
        <v>-0.51881053712205638</v>
      </c>
      <c r="AB1206" s="17">
        <v>-0.44166093397363471</v>
      </c>
      <c r="AC1206" s="17">
        <v>0.38597519886453036</v>
      </c>
      <c r="AD1206" s="17">
        <v>-0.45236697813155435</v>
      </c>
      <c r="AE1206" s="17">
        <v>-4.5236697813155438E-2</v>
      </c>
      <c r="AF1206" s="17">
        <v>22.794573915228778</v>
      </c>
      <c r="AG1206" s="17">
        <v>-39.978517312705975</v>
      </c>
      <c r="AH1206" s="17">
        <v>-1</v>
      </c>
      <c r="AI1206" s="17">
        <v>-1</v>
      </c>
      <c r="AJ1206" s="17">
        <v>-1</v>
      </c>
      <c r="AK1206" s="17">
        <v>-1</v>
      </c>
      <c r="AL1206" s="17">
        <v>-1</v>
      </c>
      <c r="AM1206" s="17">
        <v>-1</v>
      </c>
      <c r="AN1206" s="17">
        <v>-1</v>
      </c>
      <c r="AO1206" s="17">
        <v>-1</v>
      </c>
      <c r="AP1206" s="17">
        <v>-1</v>
      </c>
      <c r="AQ1206" s="17">
        <v>-1</v>
      </c>
      <c r="AR1206" s="17">
        <v>-0.22618348906577718</v>
      </c>
      <c r="AS1206" s="17">
        <v>-2.7142018687893259</v>
      </c>
      <c r="AT1206" s="17">
        <v>0.4715375705738758</v>
      </c>
      <c r="AU1206" s="17">
        <v>-1</v>
      </c>
      <c r="AV1206" s="17">
        <v>-1</v>
      </c>
      <c r="AW1206" s="17">
        <v>-1</v>
      </c>
      <c r="AX1206" s="17">
        <v>-1</v>
      </c>
      <c r="AY1206" s="17">
        <v>-4.5236697813155438E-2</v>
      </c>
      <c r="AZ1206" s="17">
        <v>0.76094044444618691</v>
      </c>
      <c r="BA1206" s="17">
        <v>-0.24811993162567419</v>
      </c>
      <c r="BB1206" s="17">
        <v>0.28713810589806188</v>
      </c>
      <c r="BC1206" s="17">
        <v>-0.10765092641088229</v>
      </c>
      <c r="BD1206" s="17">
        <v>10.383522318406392</v>
      </c>
      <c r="BE1206" s="17">
        <v>-3.332240267124349</v>
      </c>
      <c r="BF1206" s="17">
        <v>-1</v>
      </c>
      <c r="BG1206" s="22">
        <v>148.53090088744102</v>
      </c>
    </row>
    <row r="1207" spans="1:59" x14ac:dyDescent="0.25">
      <c r="A1207">
        <v>3276</v>
      </c>
      <c r="B1207" t="s">
        <v>1167</v>
      </c>
      <c r="C1207" s="49">
        <v>0</v>
      </c>
      <c r="D1207" s="22">
        <v>1559.619189453125</v>
      </c>
      <c r="E1207" s="17">
        <v>113.9515676063433</v>
      </c>
      <c r="F1207" s="17">
        <v>85.62834032053928</v>
      </c>
      <c r="G1207" s="17">
        <v>0.96918315638777064</v>
      </c>
      <c r="H1207" s="17">
        <v>8.1682408519116692</v>
      </c>
      <c r="I1207" s="17">
        <v>95.678222132204752</v>
      </c>
      <c r="J1207" s="17">
        <v>18.119462201254244</v>
      </c>
      <c r="K1207" s="17">
        <v>-1</v>
      </c>
      <c r="L1207" s="17">
        <v>-1</v>
      </c>
      <c r="M1207" s="17">
        <v>-1</v>
      </c>
      <c r="N1207" s="17">
        <v>0.16666666666666666</v>
      </c>
      <c r="O1207" s="17">
        <v>-1</v>
      </c>
      <c r="P1207" s="17">
        <v>-1</v>
      </c>
      <c r="Q1207" s="17">
        <v>5.701432143366552</v>
      </c>
      <c r="R1207" s="17">
        <v>-1</v>
      </c>
      <c r="S1207" s="17">
        <v>1.7401902253584713</v>
      </c>
      <c r="T1207" s="17">
        <v>0.18294207107524083</v>
      </c>
      <c r="U1207" s="17">
        <v>1.0107421118166398</v>
      </c>
      <c r="V1207" s="17">
        <v>1.3097929518435325</v>
      </c>
      <c r="W1207" s="17">
        <v>4.1028154035948008</v>
      </c>
      <c r="X1207" s="17">
        <v>5.4838755843223774</v>
      </c>
      <c r="Y1207" s="17">
        <v>0</v>
      </c>
      <c r="Z1207" s="17">
        <v>58.522767849734322</v>
      </c>
      <c r="AA1207" s="17">
        <v>1.9616849672115857</v>
      </c>
      <c r="AB1207" s="17">
        <v>3.5158408321379966</v>
      </c>
      <c r="AC1207" s="17">
        <v>45.88679101833425</v>
      </c>
      <c r="AD1207" s="17">
        <v>1.2634276397707995</v>
      </c>
      <c r="AE1207" s="17">
        <v>0.12634276397707997</v>
      </c>
      <c r="AF1207" s="17">
        <v>90.541202940937097</v>
      </c>
      <c r="AG1207" s="17">
        <v>78.172051907162384</v>
      </c>
      <c r="AH1207" s="17">
        <v>-1</v>
      </c>
      <c r="AI1207" s="17">
        <v>-1</v>
      </c>
      <c r="AJ1207" s="17">
        <v>-1</v>
      </c>
      <c r="AK1207" s="17">
        <v>-1</v>
      </c>
      <c r="AL1207" s="17">
        <v>-1</v>
      </c>
      <c r="AM1207" s="17">
        <v>-1</v>
      </c>
      <c r="AN1207" s="17">
        <v>-1</v>
      </c>
      <c r="AO1207" s="17">
        <v>-1</v>
      </c>
      <c r="AP1207" s="17">
        <v>-1</v>
      </c>
      <c r="AQ1207" s="17">
        <v>-1</v>
      </c>
      <c r="AR1207" s="17">
        <v>0.63171381988539976</v>
      </c>
      <c r="AS1207" s="17">
        <v>7.5805658386247972</v>
      </c>
      <c r="AT1207" s="17">
        <v>13.854735590212236</v>
      </c>
      <c r="AU1207" s="17">
        <v>-1</v>
      </c>
      <c r="AV1207" s="17">
        <v>-1</v>
      </c>
      <c r="AW1207" s="17">
        <v>-1</v>
      </c>
      <c r="AX1207" s="17">
        <v>-1</v>
      </c>
      <c r="AY1207" s="17">
        <v>0.12634276397707997</v>
      </c>
      <c r="AZ1207" s="17">
        <v>-0.7301235797342942</v>
      </c>
      <c r="BA1207" s="17">
        <v>1.2429440925548072</v>
      </c>
      <c r="BB1207" s="17">
        <v>-0.2962320641887386</v>
      </c>
      <c r="BC1207" s="17">
        <v>0.47571924367591795</v>
      </c>
      <c r="BD1207" s="17">
        <v>-9.8839271231214738</v>
      </c>
      <c r="BE1207" s="17">
        <v>16.935209174403539</v>
      </c>
      <c r="BF1207" s="17">
        <v>-1</v>
      </c>
      <c r="BG1207" s="22">
        <v>384.48011376605183</v>
      </c>
    </row>
    <row r="1208" spans="1:59" x14ac:dyDescent="0.25">
      <c r="A1208">
        <v>3277</v>
      </c>
      <c r="B1208" t="s">
        <v>1168</v>
      </c>
      <c r="C1208" s="49">
        <v>0</v>
      </c>
      <c r="D1208" s="22">
        <v>1604.6539550781249</v>
      </c>
      <c r="E1208" s="17">
        <v>127.65912738049202</v>
      </c>
      <c r="F1208" s="17">
        <v>108.61298189868955</v>
      </c>
      <c r="G1208" s="17">
        <v>1.1364187390792415</v>
      </c>
      <c r="H1208" s="17">
        <v>9.4350707582687257</v>
      </c>
      <c r="I1208" s="17">
        <v>107.91867325341235</v>
      </c>
      <c r="J1208" s="17">
        <v>21.417345441254298</v>
      </c>
      <c r="K1208" s="17">
        <v>-1</v>
      </c>
      <c r="L1208" s="17">
        <v>-1</v>
      </c>
      <c r="M1208" s="17">
        <v>-1</v>
      </c>
      <c r="N1208" s="17">
        <v>0.16666666666666666</v>
      </c>
      <c r="O1208" s="17">
        <v>-1</v>
      </c>
      <c r="P1208" s="17">
        <v>-1</v>
      </c>
      <c r="Q1208" s="17">
        <v>6.4919446332514186</v>
      </c>
      <c r="R1208" s="17">
        <v>-1</v>
      </c>
      <c r="S1208" s="17">
        <v>2.1419126636350208</v>
      </c>
      <c r="T1208" s="17">
        <v>0.2251653365927033</v>
      </c>
      <c r="U1208" s="17">
        <v>1.2545182489423599</v>
      </c>
      <c r="V1208" s="17">
        <v>1.6613718967000621</v>
      </c>
      <c r="W1208" s="17">
        <v>5.0182751339832565</v>
      </c>
      <c r="X1208" s="17">
        <v>6.8457531797937099</v>
      </c>
      <c r="Y1208" s="17">
        <v>0</v>
      </c>
      <c r="Z1208" s="17">
        <v>66.440483936477179</v>
      </c>
      <c r="AA1208" s="17">
        <v>2.4022138086992029</v>
      </c>
      <c r="AB1208" s="17">
        <v>4.2186817222603503</v>
      </c>
      <c r="AC1208" s="17">
        <v>53.9676045673502</v>
      </c>
      <c r="AD1208" s="17">
        <v>1.5681478111779497</v>
      </c>
      <c r="AE1208" s="17">
        <v>0.15681478111779498</v>
      </c>
      <c r="AF1208" s="17">
        <v>102.5728087016595</v>
      </c>
      <c r="AG1208" s="17">
        <v>99.155251952716768</v>
      </c>
      <c r="AH1208" s="17">
        <v>-1</v>
      </c>
      <c r="AI1208" s="17">
        <v>-1</v>
      </c>
      <c r="AJ1208" s="17">
        <v>-1</v>
      </c>
      <c r="AK1208" s="17">
        <v>-1</v>
      </c>
      <c r="AL1208" s="17">
        <v>-1</v>
      </c>
      <c r="AM1208" s="17">
        <v>-1</v>
      </c>
      <c r="AN1208" s="17">
        <v>-1</v>
      </c>
      <c r="AO1208" s="17">
        <v>-1</v>
      </c>
      <c r="AP1208" s="17">
        <v>-1</v>
      </c>
      <c r="AQ1208" s="17">
        <v>-1</v>
      </c>
      <c r="AR1208" s="17">
        <v>0.78407390558897483</v>
      </c>
      <c r="AS1208" s="17">
        <v>9.4088868670676966</v>
      </c>
      <c r="AT1208" s="17">
        <v>16.231552927188005</v>
      </c>
      <c r="AU1208" s="17">
        <v>-1</v>
      </c>
      <c r="AV1208" s="17">
        <v>-1</v>
      </c>
      <c r="AW1208" s="17">
        <v>-1</v>
      </c>
      <c r="AX1208" s="17">
        <v>-1</v>
      </c>
      <c r="AY1208" s="17">
        <v>0.15681478111779498</v>
      </c>
      <c r="AZ1208" s="17">
        <v>-0.99493224639323619</v>
      </c>
      <c r="BA1208" s="17">
        <v>1.5077527592137492</v>
      </c>
      <c r="BB1208" s="17">
        <v>-0.39983692246716968</v>
      </c>
      <c r="BC1208" s="17">
        <v>0.57932410195434891</v>
      </c>
      <c r="BD1208" s="17">
        <v>-13.483367640867396</v>
      </c>
      <c r="BE1208" s="17">
        <v>20.534649692149465</v>
      </c>
      <c r="BF1208" s="17">
        <v>-1</v>
      </c>
      <c r="BG1208" s="22">
        <v>893.11387261510288</v>
      </c>
    </row>
    <row r="1209" spans="1:59" x14ac:dyDescent="0.25">
      <c r="A1209">
        <v>3278</v>
      </c>
      <c r="B1209" t="s">
        <v>1169</v>
      </c>
      <c r="C1209" s="49">
        <v>0</v>
      </c>
      <c r="D1209" s="22">
        <v>1527.0828906250001</v>
      </c>
      <c r="E1209" s="17">
        <v>48.77006604082213</v>
      </c>
      <c r="F1209" s="17">
        <v>-23.66707590916571</v>
      </c>
      <c r="G1209" s="17">
        <v>0.17395289114590989</v>
      </c>
      <c r="H1209" s="17">
        <v>2.1442747423354986</v>
      </c>
      <c r="I1209" s="17">
        <v>37.47304213916486</v>
      </c>
      <c r="J1209" s="17">
        <v>2.4375330240153086</v>
      </c>
      <c r="K1209" s="17">
        <v>-1</v>
      </c>
      <c r="L1209" s="17">
        <v>-1</v>
      </c>
      <c r="M1209" s="17">
        <v>-1</v>
      </c>
      <c r="N1209" s="17">
        <v>0.16666666666666666</v>
      </c>
      <c r="O1209" s="17">
        <v>-1</v>
      </c>
      <c r="P1209" s="17">
        <v>-1</v>
      </c>
      <c r="Q1209" s="17">
        <v>1.9424267517453833</v>
      </c>
      <c r="R1209" s="17">
        <v>-1</v>
      </c>
      <c r="S1209" s="17">
        <v>-0.17006018907417816</v>
      </c>
      <c r="T1209" s="17">
        <v>-1.7835885962616763E-2</v>
      </c>
      <c r="U1209" s="17">
        <v>-0.14844996361486251</v>
      </c>
      <c r="V1209" s="17">
        <v>-0.36201763458838793</v>
      </c>
      <c r="W1209" s="17">
        <v>-0.25033284690717139</v>
      </c>
      <c r="X1209" s="17">
        <v>-0.99205653516938508</v>
      </c>
      <c r="Y1209" s="17">
        <v>0</v>
      </c>
      <c r="Z1209" s="17">
        <v>20.872840947596636</v>
      </c>
      <c r="AA1209" s="17">
        <v>-0.13309571178535046</v>
      </c>
      <c r="AB1209" s="17">
        <v>0.17372703984795945</v>
      </c>
      <c r="AC1209" s="17">
        <v>7.4613112338714132</v>
      </c>
      <c r="AD1209" s="17">
        <v>-0.1855624545185782</v>
      </c>
      <c r="AE1209" s="17">
        <v>-1.8556245451857814E-2</v>
      </c>
      <c r="AF1209" s="17">
        <v>33.329113944085421</v>
      </c>
      <c r="AG1209" s="17">
        <v>-21.606209807832492</v>
      </c>
      <c r="AH1209" s="17">
        <v>-1</v>
      </c>
      <c r="AI1209" s="17">
        <v>-1</v>
      </c>
      <c r="AJ1209" s="17">
        <v>-1</v>
      </c>
      <c r="AK1209" s="17">
        <v>-1</v>
      </c>
      <c r="AL1209" s="17">
        <v>-1</v>
      </c>
      <c r="AM1209" s="17">
        <v>-1</v>
      </c>
      <c r="AN1209" s="17">
        <v>-1</v>
      </c>
      <c r="AO1209" s="17">
        <v>-1</v>
      </c>
      <c r="AP1209" s="17">
        <v>-1</v>
      </c>
      <c r="AQ1209" s="17">
        <v>-1</v>
      </c>
      <c r="AR1209" s="17">
        <v>-9.2781227259289098E-2</v>
      </c>
      <c r="AS1209" s="17">
        <v>-1.1133747271114691</v>
      </c>
      <c r="AT1209" s="17">
        <v>2.5526128547550906</v>
      </c>
      <c r="AU1209" s="17">
        <v>-1</v>
      </c>
      <c r="AV1209" s="17">
        <v>-1</v>
      </c>
      <c r="AW1209" s="17">
        <v>-1</v>
      </c>
      <c r="AX1209" s="17">
        <v>-1</v>
      </c>
      <c r="AY1209" s="17">
        <v>-1.8556245451857814E-2</v>
      </c>
      <c r="AZ1209" s="17">
        <v>0.52908132652082651</v>
      </c>
      <c r="BA1209" s="17">
        <v>-1.6260813700313737E-2</v>
      </c>
      <c r="BB1209" s="17">
        <v>0.19642456786964996</v>
      </c>
      <c r="BC1209" s="17">
        <v>-1.69373883824704E-2</v>
      </c>
      <c r="BD1209" s="17">
        <v>7.2319521149121062</v>
      </c>
      <c r="BE1209" s="17">
        <v>-0.18067006363005911</v>
      </c>
      <c r="BF1209" s="17">
        <v>-1</v>
      </c>
      <c r="BG1209" s="22">
        <v>533.79168020649217</v>
      </c>
    </row>
    <row r="1210" spans="1:59" x14ac:dyDescent="0.25">
      <c r="A1210">
        <v>3282</v>
      </c>
      <c r="B1210" t="s">
        <v>1170</v>
      </c>
      <c r="C1210" s="49">
        <v>0</v>
      </c>
      <c r="D1210" s="22">
        <v>1434.568349609375</v>
      </c>
      <c r="E1210" s="17">
        <v>-56.996635488285861</v>
      </c>
      <c r="F1210" s="17">
        <v>-201.01517911674182</v>
      </c>
      <c r="G1210" s="17">
        <v>-1.1164267425021748</v>
      </c>
      <c r="H1210" s="17">
        <v>-7.6305081367080216</v>
      </c>
      <c r="I1210" s="17">
        <v>-56.97353782468587</v>
      </c>
      <c r="J1210" s="17">
        <v>-23.008734442259172</v>
      </c>
      <c r="K1210" s="17">
        <v>-1</v>
      </c>
      <c r="L1210" s="17">
        <v>-1</v>
      </c>
      <c r="M1210" s="17">
        <v>-1</v>
      </c>
      <c r="N1210" s="17">
        <v>0.16666666666666666</v>
      </c>
      <c r="O1210" s="17">
        <v>-1</v>
      </c>
      <c r="P1210" s="17">
        <v>-1</v>
      </c>
      <c r="Q1210" s="17">
        <v>-4.157119772236646</v>
      </c>
      <c r="R1210" s="17">
        <v>-1</v>
      </c>
      <c r="S1210" s="17">
        <v>-3.2697262074468774</v>
      </c>
      <c r="T1210" s="17">
        <v>-0.34362804701464267</v>
      </c>
      <c r="U1210" s="17">
        <v>-2.029411882447433</v>
      </c>
      <c r="V1210" s="17">
        <v>-3.0747794928067749</v>
      </c>
      <c r="W1210" s="17">
        <v>-7.3139647158352501</v>
      </c>
      <c r="X1210" s="17">
        <v>-11.50022163039263</v>
      </c>
      <c r="Y1210" s="17">
        <v>0</v>
      </c>
      <c r="Z1210" s="17">
        <v>-40.219777135898568</v>
      </c>
      <c r="AA1210" s="17">
        <v>-3.5321895884690364</v>
      </c>
      <c r="AB1210" s="17">
        <v>-5.2493507269342174</v>
      </c>
      <c r="AC1210" s="17">
        <v>-54.889756996594841</v>
      </c>
      <c r="AD1210" s="17">
        <v>-2.5367648530592919</v>
      </c>
      <c r="AE1210" s="17">
        <v>-0.25367648530592912</v>
      </c>
      <c r="AF1210" s="17">
        <v>-59.50602785920838</v>
      </c>
      <c r="AG1210" s="17">
        <v>-183.51131129272039</v>
      </c>
      <c r="AH1210" s="17">
        <v>-1</v>
      </c>
      <c r="AI1210" s="17">
        <v>-1</v>
      </c>
      <c r="AJ1210" s="17">
        <v>-1</v>
      </c>
      <c r="AK1210" s="17">
        <v>-1</v>
      </c>
      <c r="AL1210" s="17">
        <v>-1</v>
      </c>
      <c r="AM1210" s="17">
        <v>-1</v>
      </c>
      <c r="AN1210" s="17">
        <v>-1</v>
      </c>
      <c r="AO1210" s="17">
        <v>-1</v>
      </c>
      <c r="AP1210" s="17">
        <v>-1</v>
      </c>
      <c r="AQ1210" s="17">
        <v>-1</v>
      </c>
      <c r="AR1210" s="17">
        <v>-1.2683824265296459</v>
      </c>
      <c r="AS1210" s="17">
        <v>-15.22058911835575</v>
      </c>
      <c r="AT1210" s="17">
        <v>-15.786765853862473</v>
      </c>
      <c r="AU1210" s="17">
        <v>-1</v>
      </c>
      <c r="AV1210" s="17">
        <v>-1</v>
      </c>
      <c r="AW1210" s="17">
        <v>-1</v>
      </c>
      <c r="AX1210" s="17">
        <v>-1</v>
      </c>
      <c r="AY1210" s="17">
        <v>-0.25367648530592912</v>
      </c>
      <c r="AZ1210" s="17">
        <v>2.5723289701793228</v>
      </c>
      <c r="BA1210" s="17">
        <v>-2.0595084573588114</v>
      </c>
      <c r="BB1210" s="17">
        <v>0.99583338337349281</v>
      </c>
      <c r="BC1210" s="17">
        <v>-0.81634620388631274</v>
      </c>
      <c r="BD1210" s="17">
        <v>35.005017283679813</v>
      </c>
      <c r="BE1210" s="17">
        <v>-27.953735232397797</v>
      </c>
      <c r="BF1210" s="17">
        <v>-1</v>
      </c>
      <c r="BG1210" s="22">
        <v>-42.284104213838646</v>
      </c>
    </row>
    <row r="1211" spans="1:59" x14ac:dyDescent="0.25">
      <c r="A1211">
        <v>3283</v>
      </c>
      <c r="B1211" t="s">
        <v>1171</v>
      </c>
      <c r="C1211" s="49">
        <v>0</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25">
      <c r="A1212">
        <v>3284</v>
      </c>
      <c r="B1212" t="s">
        <v>2966</v>
      </c>
      <c r="C1212" s="49">
        <v>0</v>
      </c>
      <c r="D1212" s="22">
        <v>1628.3739355468749</v>
      </c>
      <c r="E1212" s="17">
        <v>114.50970776520768</v>
      </c>
      <c r="F1212" s="17">
        <v>86.564221813178349</v>
      </c>
      <c r="G1212" s="17">
        <v>0.97599260287052303</v>
      </c>
      <c r="H1212" s="17">
        <v>8.2198232383347971</v>
      </c>
      <c r="I1212" s="17">
        <v>96.176625016884969</v>
      </c>
      <c r="J1212" s="17">
        <v>18.253744386108266</v>
      </c>
      <c r="K1212" s="17">
        <v>-1</v>
      </c>
      <c r="L1212" s="17">
        <v>-1</v>
      </c>
      <c r="M1212" s="17">
        <v>-1</v>
      </c>
      <c r="N1212" s="17">
        <v>0.16666666666666666</v>
      </c>
      <c r="O1212" s="17">
        <v>-1</v>
      </c>
      <c r="P1212" s="17">
        <v>-1</v>
      </c>
      <c r="Q1212" s="17">
        <v>5.7336199852551353</v>
      </c>
      <c r="R1212" s="17">
        <v>-1</v>
      </c>
      <c r="S1212" s="17">
        <v>1.7565474347533858</v>
      </c>
      <c r="T1212" s="17">
        <v>0.18466130487848376</v>
      </c>
      <c r="U1212" s="17">
        <v>1.0206681128076616</v>
      </c>
      <c r="V1212" s="17">
        <v>1.3241084340569069</v>
      </c>
      <c r="W1212" s="17">
        <v>4.1400908083912524</v>
      </c>
      <c r="X1212" s="17">
        <v>5.5393280930120508</v>
      </c>
      <c r="Y1212" s="17">
        <v>0</v>
      </c>
      <c r="Z1212" s="17">
        <v>58.845158952695755</v>
      </c>
      <c r="AA1212" s="17">
        <v>1.9796222836722399</v>
      </c>
      <c r="AB1212" s="17">
        <v>3.5444588890739275</v>
      </c>
      <c r="AC1212" s="17">
        <v>46.215823073077289</v>
      </c>
      <c r="AD1212" s="17">
        <v>1.275835141009577</v>
      </c>
      <c r="AE1212" s="17">
        <v>0.1275835141009577</v>
      </c>
      <c r="AF1212" s="17">
        <v>91.031102125133813</v>
      </c>
      <c r="AG1212" s="17">
        <v>79.026439325482869</v>
      </c>
      <c r="AH1212" s="17">
        <v>-1</v>
      </c>
      <c r="AI1212" s="17">
        <v>-1</v>
      </c>
      <c r="AJ1212" s="17">
        <v>-1</v>
      </c>
      <c r="AK1212" s="17">
        <v>-1</v>
      </c>
      <c r="AL1212" s="17">
        <v>-1</v>
      </c>
      <c r="AM1212" s="17">
        <v>-1</v>
      </c>
      <c r="AN1212" s="17">
        <v>-1</v>
      </c>
      <c r="AO1212" s="17">
        <v>-1</v>
      </c>
      <c r="AP1212" s="17">
        <v>-1</v>
      </c>
      <c r="AQ1212" s="17">
        <v>-1</v>
      </c>
      <c r="AR1212" s="17">
        <v>0.63791757050478848</v>
      </c>
      <c r="AS1212" s="17">
        <v>7.6550108460574613</v>
      </c>
      <c r="AT1212" s="17">
        <v>13.9515140998747</v>
      </c>
      <c r="AU1212" s="17">
        <v>-1</v>
      </c>
      <c r="AV1212" s="17">
        <v>-1</v>
      </c>
      <c r="AW1212" s="17">
        <v>-1</v>
      </c>
      <c r="AX1212" s="17">
        <v>-1</v>
      </c>
      <c r="AY1212" s="17">
        <v>0.1275835141009577</v>
      </c>
      <c r="AZ1212" s="17">
        <v>-0.74090597672638481</v>
      </c>
      <c r="BA1212" s="17">
        <v>1.253726489546898</v>
      </c>
      <c r="BB1212" s="17">
        <v>-0.30045061460992295</v>
      </c>
      <c r="BC1212" s="17">
        <v>0.4799377940971023</v>
      </c>
      <c r="BD1212" s="17">
        <v>-10.030488023493133</v>
      </c>
      <c r="BE1212" s="17">
        <v>17.0817700747752</v>
      </c>
      <c r="BF1212" s="17">
        <v>-1</v>
      </c>
      <c r="BG1212" s="22">
        <v>5352.9113075055629</v>
      </c>
    </row>
    <row r="1213" spans="1:59" x14ac:dyDescent="0.25">
      <c r="A1213">
        <v>3288</v>
      </c>
      <c r="B1213" t="s">
        <v>1172</v>
      </c>
      <c r="C1213" s="49">
        <v>0</v>
      </c>
      <c r="D1213" s="22">
        <v>1538.0403710937499</v>
      </c>
      <c r="E1213" s="17">
        <v>97.55916797659637</v>
      </c>
      <c r="F1213" s="17">
        <v>58.141797397990885</v>
      </c>
      <c r="G1213" s="17">
        <v>0.76919187063301442</v>
      </c>
      <c r="H1213" s="17">
        <v>6.6532825055630092</v>
      </c>
      <c r="I1213" s="17">
        <v>81.040287318626298</v>
      </c>
      <c r="J1213" s="17">
        <v>14.175636976849354</v>
      </c>
      <c r="K1213" s="17">
        <v>-1</v>
      </c>
      <c r="L1213" s="17">
        <v>-1</v>
      </c>
      <c r="M1213" s="17">
        <v>-1</v>
      </c>
      <c r="N1213" s="17">
        <v>0.16666666666666666</v>
      </c>
      <c r="O1213" s="17">
        <v>-1</v>
      </c>
      <c r="P1213" s="17">
        <v>-1</v>
      </c>
      <c r="Q1213" s="17">
        <v>4.7560854252046916</v>
      </c>
      <c r="R1213" s="17">
        <v>-1</v>
      </c>
      <c r="S1213" s="17">
        <v>1.2597841679006982</v>
      </c>
      <c r="T1213" s="17">
        <v>0.13244871898054664</v>
      </c>
      <c r="U1213" s="17">
        <v>0.71921860757505696</v>
      </c>
      <c r="V1213" s="17">
        <v>0.88935177482514449</v>
      </c>
      <c r="W1213" s="17">
        <v>3.008048574726466</v>
      </c>
      <c r="X1213" s="17">
        <v>3.8552529731799527</v>
      </c>
      <c r="Y1213" s="17">
        <v>0</v>
      </c>
      <c r="Z1213" s="17">
        <v>49.054243299249514</v>
      </c>
      <c r="AA1213" s="17">
        <v>1.4348716658599285</v>
      </c>
      <c r="AB1213" s="17">
        <v>2.675337567017039</v>
      </c>
      <c r="AC1213" s="17">
        <v>36.223223818083291</v>
      </c>
      <c r="AD1213" s="17">
        <v>0.89902325946882122</v>
      </c>
      <c r="AE1213" s="17">
        <v>8.990232594688212E-2</v>
      </c>
      <c r="AF1213" s="17">
        <v>76.153019116323762</v>
      </c>
      <c r="AG1213" s="17">
        <v>53.078964127502289</v>
      </c>
      <c r="AH1213" s="17">
        <v>-1</v>
      </c>
      <c r="AI1213" s="17">
        <v>-1</v>
      </c>
      <c r="AJ1213" s="17">
        <v>-1</v>
      </c>
      <c r="AK1213" s="17">
        <v>-1</v>
      </c>
      <c r="AL1213" s="17">
        <v>-1</v>
      </c>
      <c r="AM1213" s="17">
        <v>-1</v>
      </c>
      <c r="AN1213" s="17">
        <v>-1</v>
      </c>
      <c r="AO1213" s="17">
        <v>-1</v>
      </c>
      <c r="AP1213" s="17">
        <v>-1</v>
      </c>
      <c r="AQ1213" s="17">
        <v>-1</v>
      </c>
      <c r="AR1213" s="17">
        <v>0.44951162973441061</v>
      </c>
      <c r="AS1213" s="17">
        <v>5.3941395568129265</v>
      </c>
      <c r="AT1213" s="17">
        <v>11.012381423856805</v>
      </c>
      <c r="AU1213" s="17">
        <v>-1</v>
      </c>
      <c r="AV1213" s="17">
        <v>-1</v>
      </c>
      <c r="AW1213" s="17">
        <v>-1</v>
      </c>
      <c r="AX1213" s="17">
        <v>-1</v>
      </c>
      <c r="AY1213" s="17">
        <v>8.990232594688212E-2</v>
      </c>
      <c r="AZ1213" s="17">
        <v>-0.41344799627411538</v>
      </c>
      <c r="BA1213" s="17">
        <v>0.92626850909462854</v>
      </c>
      <c r="BB1213" s="17">
        <v>-0.17233457488606596</v>
      </c>
      <c r="BC1213" s="17">
        <v>0.35182175437324531</v>
      </c>
      <c r="BD1213" s="17">
        <v>-5.5794799142411673</v>
      </c>
      <c r="BE1213" s="17">
        <v>12.630761965523227</v>
      </c>
      <c r="BF1213" s="17">
        <v>-1</v>
      </c>
      <c r="BG1213" s="22">
        <v>524.37363526815466</v>
      </c>
    </row>
    <row r="1214" spans="1:59" x14ac:dyDescent="0.25">
      <c r="A1214">
        <v>3289</v>
      </c>
      <c r="B1214" t="s">
        <v>1173</v>
      </c>
      <c r="C1214" s="49">
        <v>0</v>
      </c>
      <c r="D1214" s="22">
        <v>1546.2152050781251</v>
      </c>
      <c r="E1214" s="17">
        <v>69.20585353610079</v>
      </c>
      <c r="F1214" s="17">
        <v>10.599362369079611</v>
      </c>
      <c r="G1214" s="17">
        <v>0.42327449804324269</v>
      </c>
      <c r="H1214" s="17">
        <v>4.0329162792340183</v>
      </c>
      <c r="I1214" s="17">
        <v>55.721604398298169</v>
      </c>
      <c r="J1214" s="17">
        <v>7.3541514584636536</v>
      </c>
      <c r="K1214" s="17">
        <v>-1</v>
      </c>
      <c r="L1214" s="17">
        <v>-1</v>
      </c>
      <c r="M1214" s="17">
        <v>-1</v>
      </c>
      <c r="N1214" s="17">
        <v>0.16666666666666666</v>
      </c>
      <c r="O1214" s="17">
        <v>-1</v>
      </c>
      <c r="P1214" s="17">
        <v>-1</v>
      </c>
      <c r="Q1214" s="17">
        <v>3.1209549158988033</v>
      </c>
      <c r="R1214" s="17">
        <v>-1</v>
      </c>
      <c r="S1214" s="17">
        <v>0.42884395695677391</v>
      </c>
      <c r="T1214" s="17">
        <v>4.5112275175362079E-2</v>
      </c>
      <c r="U1214" s="17">
        <v>0.21498141416517774</v>
      </c>
      <c r="V1214" s="17">
        <v>0.16213055249099573</v>
      </c>
      <c r="W1214" s="17">
        <v>1.1144717440591598</v>
      </c>
      <c r="X1214" s="17">
        <v>1.0382859615396354</v>
      </c>
      <c r="Y1214" s="17">
        <v>0</v>
      </c>
      <c r="Z1214" s="17">
        <v>32.676894044032984</v>
      </c>
      <c r="AA1214" s="17">
        <v>0.52366259811896132</v>
      </c>
      <c r="AB1214" s="17">
        <v>1.2215508181269001</v>
      </c>
      <c r="AC1214" s="17">
        <v>19.508516659018941</v>
      </c>
      <c r="AD1214" s="17">
        <v>0.26872676770647219</v>
      </c>
      <c r="AE1214" s="17">
        <v>2.6872676770647218E-2</v>
      </c>
      <c r="AF1214" s="17">
        <v>51.266321047627898</v>
      </c>
      <c r="AG1214" s="17">
        <v>9.6763980499545976</v>
      </c>
      <c r="AH1214" s="17">
        <v>-1</v>
      </c>
      <c r="AI1214" s="17">
        <v>-1</v>
      </c>
      <c r="AJ1214" s="17">
        <v>-1</v>
      </c>
      <c r="AK1214" s="17">
        <v>-1</v>
      </c>
      <c r="AL1214" s="17">
        <v>-1</v>
      </c>
      <c r="AM1214" s="17">
        <v>-1</v>
      </c>
      <c r="AN1214" s="17">
        <v>-1</v>
      </c>
      <c r="AO1214" s="17">
        <v>-1</v>
      </c>
      <c r="AP1214" s="17">
        <v>-1</v>
      </c>
      <c r="AQ1214" s="17">
        <v>-1</v>
      </c>
      <c r="AR1214" s="17">
        <v>0.1343633838532361</v>
      </c>
      <c r="AS1214" s="17">
        <v>1.6123606062388331</v>
      </c>
      <c r="AT1214" s="17">
        <v>6.0960687881104834</v>
      </c>
      <c r="AU1214" s="17">
        <v>-1</v>
      </c>
      <c r="AV1214" s="17">
        <v>-1</v>
      </c>
      <c r="AW1214" s="17">
        <v>-1</v>
      </c>
      <c r="AX1214" s="17">
        <v>-1</v>
      </c>
      <c r="AY1214" s="17">
        <v>2.6872676770647218E-2</v>
      </c>
      <c r="AZ1214" s="17">
        <v>0.13429379847692297</v>
      </c>
      <c r="BA1214" s="17">
        <v>0.37852671434358998</v>
      </c>
      <c r="BB1214" s="17">
        <v>4.1966232313132776E-2</v>
      </c>
      <c r="BC1214" s="17">
        <v>0.1375209471740467</v>
      </c>
      <c r="BD1214" s="17">
        <v>1.8657598287201858</v>
      </c>
      <c r="BE1214" s="17">
        <v>5.1855222225618673</v>
      </c>
      <c r="BF1214" s="17">
        <v>-1</v>
      </c>
      <c r="BG1214" s="22">
        <v>226.13349957570324</v>
      </c>
    </row>
    <row r="1215" spans="1:59" x14ac:dyDescent="0.25">
      <c r="A1215">
        <v>3291</v>
      </c>
      <c r="B1215" t="s">
        <v>1174</v>
      </c>
      <c r="C1215" s="49">
        <v>0</v>
      </c>
      <c r="D1215" s="22">
        <v>1469.9310253906249</v>
      </c>
      <c r="E1215" s="17">
        <v>3.5719765845448634</v>
      </c>
      <c r="F1215" s="17">
        <v>-99.454590484072781</v>
      </c>
      <c r="G1215" s="17">
        <v>-0.37747485757832805</v>
      </c>
      <c r="H1215" s="17">
        <v>-2.0328576121334407</v>
      </c>
      <c r="I1215" s="17">
        <v>-2.8875336217304977</v>
      </c>
      <c r="J1215" s="17">
        <v>-8.436614100186226</v>
      </c>
      <c r="K1215" s="17">
        <v>-1</v>
      </c>
      <c r="L1215" s="17">
        <v>-1</v>
      </c>
      <c r="M1215" s="17">
        <v>-1</v>
      </c>
      <c r="N1215" s="17">
        <v>0.16666666666666666</v>
      </c>
      <c r="O1215" s="17">
        <v>-1</v>
      </c>
      <c r="P1215" s="17">
        <v>-1</v>
      </c>
      <c r="Q1215" s="17">
        <v>-0.66413888231471763</v>
      </c>
      <c r="R1215" s="17">
        <v>-1</v>
      </c>
      <c r="S1215" s="17">
        <v>-1.4946640573761076</v>
      </c>
      <c r="T1215" s="17">
        <v>-0.15705912944564104</v>
      </c>
      <c r="U1215" s="17">
        <v>-0.95225573463863145</v>
      </c>
      <c r="V1215" s="17">
        <v>-1.5212828037644139</v>
      </c>
      <c r="W1215" s="17">
        <v>-3.2688884081785816</v>
      </c>
      <c r="X1215" s="17">
        <v>-5.4825906931673076</v>
      </c>
      <c r="Y1215" s="17">
        <v>0</v>
      </c>
      <c r="Z1215" s="17">
        <v>-5.2343324570317655</v>
      </c>
      <c r="AA1215" s="17">
        <v>-1.5856563654458264</v>
      </c>
      <c r="AB1215" s="17">
        <v>-2.1437580522243489</v>
      </c>
      <c r="AC1215" s="17">
        <v>-19.183645248953951</v>
      </c>
      <c r="AD1215" s="17">
        <v>-1.1903196682982893</v>
      </c>
      <c r="AE1215" s="17">
        <v>-0.11903196682982893</v>
      </c>
      <c r="AF1215" s="17">
        <v>-6.3428336845043631</v>
      </c>
      <c r="AG1215" s="17">
        <v>-90.794348934282297</v>
      </c>
      <c r="AH1215" s="17">
        <v>-1</v>
      </c>
      <c r="AI1215" s="17">
        <v>-1</v>
      </c>
      <c r="AJ1215" s="17">
        <v>-1</v>
      </c>
      <c r="AK1215" s="17">
        <v>-1</v>
      </c>
      <c r="AL1215" s="17">
        <v>-1</v>
      </c>
      <c r="AM1215" s="17">
        <v>-1</v>
      </c>
      <c r="AN1215" s="17">
        <v>-1</v>
      </c>
      <c r="AO1215" s="17">
        <v>-1</v>
      </c>
      <c r="AP1215" s="17">
        <v>-1</v>
      </c>
      <c r="AQ1215" s="17">
        <v>-1</v>
      </c>
      <c r="AR1215" s="17">
        <v>-0.59515983414914464</v>
      </c>
      <c r="AS1215" s="17">
        <v>-7.1419180097897357</v>
      </c>
      <c r="AT1215" s="17">
        <v>-5.2844934127266558</v>
      </c>
      <c r="AU1215" s="17">
        <v>-1</v>
      </c>
      <c r="AV1215" s="17">
        <v>-1</v>
      </c>
      <c r="AW1215" s="17">
        <v>-1</v>
      </c>
      <c r="AX1215" s="17">
        <v>-1</v>
      </c>
      <c r="AY1215" s="17">
        <v>-0.11903196682982893</v>
      </c>
      <c r="AZ1215" s="17">
        <v>1.4022378913399407</v>
      </c>
      <c r="BA1215" s="17">
        <v>-0.88941737851942815</v>
      </c>
      <c r="BB1215" s="17">
        <v>0.53804202055475181</v>
      </c>
      <c r="BC1215" s="17">
        <v>-0.35855484106757207</v>
      </c>
      <c r="BD1215" s="17">
        <v>19.100427408409974</v>
      </c>
      <c r="BE1215" s="17">
        <v>-12.049145357127939</v>
      </c>
      <c r="BF1215" s="17">
        <v>-1</v>
      </c>
      <c r="BG1215" s="22">
        <v>6.8935065091852721</v>
      </c>
    </row>
    <row r="1216" spans="1:59" x14ac:dyDescent="0.25">
      <c r="A1216">
        <v>3292</v>
      </c>
      <c r="B1216" t="s">
        <v>1175</v>
      </c>
      <c r="C1216" s="49">
        <v>0</v>
      </c>
      <c r="D1216" s="22">
        <v>1485.8762792968751</v>
      </c>
      <c r="E1216" s="17">
        <v>-18.776838210172826</v>
      </c>
      <c r="F1216" s="17">
        <v>-136.92876577250041</v>
      </c>
      <c r="G1216" s="17">
        <v>-0.65013586553592306</v>
      </c>
      <c r="H1216" s="17">
        <v>-4.0982979545478271</v>
      </c>
      <c r="I1216" s="17">
        <v>-22.844373469153474</v>
      </c>
      <c r="J1216" s="17">
        <v>-13.813485181526595</v>
      </c>
      <c r="K1216" s="17">
        <v>-1</v>
      </c>
      <c r="L1216" s="17">
        <v>-1</v>
      </c>
      <c r="M1216" s="17">
        <v>-1</v>
      </c>
      <c r="N1216" s="17">
        <v>0.16666666666666666</v>
      </c>
      <c r="O1216" s="17">
        <v>-1</v>
      </c>
      <c r="P1216" s="17">
        <v>-1</v>
      </c>
      <c r="Q1216" s="17">
        <v>-1.9529909843983071</v>
      </c>
      <c r="R1216" s="17">
        <v>-1</v>
      </c>
      <c r="S1216" s="17">
        <v>-2.1496325944352561</v>
      </c>
      <c r="T1216" s="17">
        <v>-0.22589997031197692</v>
      </c>
      <c r="U1216" s="17">
        <v>-1.3497085146928234</v>
      </c>
      <c r="V1216" s="17">
        <v>-2.0944973549888539</v>
      </c>
      <c r="W1216" s="17">
        <v>-4.7614545763056411</v>
      </c>
      <c r="X1216" s="17">
        <v>-7.7029968526695001</v>
      </c>
      <c r="Y1216" s="17">
        <v>0</v>
      </c>
      <c r="Z1216" s="17">
        <v>-18.143382159188722</v>
      </c>
      <c r="AA1216" s="17">
        <v>-2.3038948887390593</v>
      </c>
      <c r="AB1216" s="17">
        <v>-3.2896703183245726</v>
      </c>
      <c r="AC1216" s="17">
        <v>-32.358609164719063</v>
      </c>
      <c r="AD1216" s="17">
        <v>-1.6871356433660294</v>
      </c>
      <c r="AE1216" s="17">
        <v>-0.16871356433660292</v>
      </c>
      <c r="AF1216" s="17">
        <v>-25.959171913906125</v>
      </c>
      <c r="AG1216" s="17">
        <v>-125.0053725843856</v>
      </c>
      <c r="AH1216" s="17">
        <v>-1</v>
      </c>
      <c r="AI1216" s="17">
        <v>-1</v>
      </c>
      <c r="AJ1216" s="17">
        <v>-1</v>
      </c>
      <c r="AK1216" s="17">
        <v>-1</v>
      </c>
      <c r="AL1216" s="17">
        <v>-1</v>
      </c>
      <c r="AM1216" s="17">
        <v>-1</v>
      </c>
      <c r="AN1216" s="17">
        <v>-1</v>
      </c>
      <c r="AO1216" s="17">
        <v>-1</v>
      </c>
      <c r="AP1216" s="17">
        <v>-1</v>
      </c>
      <c r="AQ1216" s="17">
        <v>-1</v>
      </c>
      <c r="AR1216" s="17">
        <v>-0.8435678216830147</v>
      </c>
      <c r="AS1216" s="17">
        <v>-10.122813860196175</v>
      </c>
      <c r="AT1216" s="17">
        <v>-9.159658018255028</v>
      </c>
      <c r="AU1216" s="17">
        <v>-1</v>
      </c>
      <c r="AV1216" s="17">
        <v>-1</v>
      </c>
      <c r="AW1216" s="17">
        <v>-1</v>
      </c>
      <c r="AX1216" s="17">
        <v>-1</v>
      </c>
      <c r="AY1216" s="17">
        <v>-0.16871356433660292</v>
      </c>
      <c r="AZ1216" s="17">
        <v>1.8339821218745374</v>
      </c>
      <c r="BA1216" s="17">
        <v>-1.321161609054025</v>
      </c>
      <c r="BB1216" s="17">
        <v>0.70695945207778355</v>
      </c>
      <c r="BC1216" s="17">
        <v>-0.5274722725906037</v>
      </c>
      <c r="BD1216" s="17">
        <v>24.968957680837853</v>
      </c>
      <c r="BE1216" s="17">
        <v>-17.917675629555827</v>
      </c>
      <c r="BF1216" s="17">
        <v>-1</v>
      </c>
      <c r="BG1216" s="22">
        <v>56.223658774571277</v>
      </c>
    </row>
    <row r="1217" spans="1:59" x14ac:dyDescent="0.25">
      <c r="A1217">
        <v>3293</v>
      </c>
      <c r="B1217" t="s">
        <v>1176</v>
      </c>
      <c r="C1217" s="49">
        <v>0</v>
      </c>
      <c r="D1217" s="22">
        <v>1602.4058886718751</v>
      </c>
      <c r="E1217" s="17">
        <v>145.10961267586708</v>
      </c>
      <c r="F1217" s="17">
        <v>137.8737078402539</v>
      </c>
      <c r="G1217" s="17">
        <v>1.34931892880701</v>
      </c>
      <c r="H1217" s="17">
        <v>11.0478156243766</v>
      </c>
      <c r="I1217" s="17">
        <v>123.50144770917109</v>
      </c>
      <c r="J1217" s="17">
        <v>25.615734062839483</v>
      </c>
      <c r="K1217" s="17">
        <v>-1</v>
      </c>
      <c r="L1217" s="17">
        <v>-1</v>
      </c>
      <c r="M1217" s="17">
        <v>-1</v>
      </c>
      <c r="N1217" s="17">
        <v>0.16666666666666666</v>
      </c>
      <c r="O1217" s="17">
        <v>-1</v>
      </c>
      <c r="P1217" s="17">
        <v>-1</v>
      </c>
      <c r="Q1217" s="17">
        <v>7.4983109601422235</v>
      </c>
      <c r="R1217" s="17">
        <v>-1</v>
      </c>
      <c r="S1217" s="17">
        <v>2.6533276505087517</v>
      </c>
      <c r="T1217" s="17">
        <v>0.2789178998625545</v>
      </c>
      <c r="U1217" s="17">
        <v>1.5648588176771692</v>
      </c>
      <c r="V1217" s="17">
        <v>2.1089514300720671</v>
      </c>
      <c r="W1217" s="17">
        <v>6.1837062411143489</v>
      </c>
      <c r="X1217" s="17">
        <v>8.5794990357623853</v>
      </c>
      <c r="Y1217" s="17">
        <v>0</v>
      </c>
      <c r="Z1217" s="17">
        <v>76.520176487242765</v>
      </c>
      <c r="AA1217" s="17">
        <v>2.9630315032582395</v>
      </c>
      <c r="AB1217" s="17">
        <v>5.1134372309103329</v>
      </c>
      <c r="AC1217" s="17">
        <v>64.25492925060351</v>
      </c>
      <c r="AD1217" s="17">
        <v>1.9560735220964616</v>
      </c>
      <c r="AE1217" s="17">
        <v>0.19560735220964615</v>
      </c>
      <c r="AF1217" s="17">
        <v>117.88971140838325</v>
      </c>
      <c r="AG1217" s="17">
        <v>125.86803160700794</v>
      </c>
      <c r="AH1217" s="17">
        <v>-1</v>
      </c>
      <c r="AI1217" s="17">
        <v>-1</v>
      </c>
      <c r="AJ1217" s="17">
        <v>-1</v>
      </c>
      <c r="AK1217" s="17">
        <v>-1</v>
      </c>
      <c r="AL1217" s="17">
        <v>-1</v>
      </c>
      <c r="AM1217" s="17">
        <v>-1</v>
      </c>
      <c r="AN1217" s="17">
        <v>-1</v>
      </c>
      <c r="AO1217" s="17">
        <v>-1</v>
      </c>
      <c r="AP1217" s="17">
        <v>-1</v>
      </c>
      <c r="AQ1217" s="17">
        <v>-1</v>
      </c>
      <c r="AR1217" s="17">
        <v>0.97803676104823078</v>
      </c>
      <c r="AS1217" s="17">
        <v>11.736441132578769</v>
      </c>
      <c r="AT1217" s="17">
        <v>19.257373472352398</v>
      </c>
      <c r="AU1217" s="17">
        <v>-1</v>
      </c>
      <c r="AV1217" s="17">
        <v>-1</v>
      </c>
      <c r="AW1217" s="17">
        <v>-1</v>
      </c>
      <c r="AX1217" s="17">
        <v>-1</v>
      </c>
      <c r="AY1217" s="17">
        <v>0.19560735220964615</v>
      </c>
      <c r="AZ1217" s="17">
        <v>-1.3320483939612831</v>
      </c>
      <c r="BA1217" s="17">
        <v>1.844868906781796</v>
      </c>
      <c r="BB1217" s="17">
        <v>-0.53173166417946383</v>
      </c>
      <c r="BC1217" s="17">
        <v>0.7112188436666429</v>
      </c>
      <c r="BD1217" s="17">
        <v>-18.065655433984336</v>
      </c>
      <c r="BE1217" s="17">
        <v>25.116937485266408</v>
      </c>
      <c r="BF1217" s="17">
        <v>-1</v>
      </c>
      <c r="BG1217" s="22">
        <v>394.30469367780631</v>
      </c>
    </row>
    <row r="1218" spans="1:59" x14ac:dyDescent="0.25">
      <c r="A1218">
        <v>3294</v>
      </c>
      <c r="B1218" t="s">
        <v>1177</v>
      </c>
      <c r="C1218" s="49">
        <v>0</v>
      </c>
      <c r="D1218" s="22">
        <v>1539.8143847656249</v>
      </c>
      <c r="E1218" s="17">
        <v>3.6226329752427873</v>
      </c>
      <c r="F1218" s="17">
        <v>-99.36965056748528</v>
      </c>
      <c r="G1218" s="17">
        <v>-0.37685683721912516</v>
      </c>
      <c r="H1218" s="17">
        <v>-2.0281760326443434</v>
      </c>
      <c r="I1218" s="17">
        <v>-2.8422989421426692</v>
      </c>
      <c r="J1218" s="17">
        <v>-8.4244267477592381</v>
      </c>
      <c r="K1218" s="17">
        <v>-1</v>
      </c>
      <c r="L1218" s="17">
        <v>-1</v>
      </c>
      <c r="M1218" s="17">
        <v>-1</v>
      </c>
      <c r="N1218" s="17">
        <v>0.16666666666666666</v>
      </c>
      <c r="O1218" s="17">
        <v>-1</v>
      </c>
      <c r="P1218" s="17">
        <v>-1</v>
      </c>
      <c r="Q1218" s="17">
        <v>-0.66121753743649103</v>
      </c>
      <c r="R1218" s="17">
        <v>-1</v>
      </c>
      <c r="S1218" s="17">
        <v>-1.4931794890706798</v>
      </c>
      <c r="T1218" s="17">
        <v>-0.15690309304894934</v>
      </c>
      <c r="U1218" s="17">
        <v>-0.95135485808229781</v>
      </c>
      <c r="V1218" s="17">
        <v>-1.5199835411177243</v>
      </c>
      <c r="W1218" s="17">
        <v>-3.2655053198291708</v>
      </c>
      <c r="X1218" s="17">
        <v>-5.4775578642250595</v>
      </c>
      <c r="Y1218" s="17">
        <v>0</v>
      </c>
      <c r="Z1218" s="17">
        <v>-5.2050724774195167</v>
      </c>
      <c r="AA1218" s="17">
        <v>-1.5840283877841725</v>
      </c>
      <c r="AB1218" s="17">
        <v>-2.1411606984053524</v>
      </c>
      <c r="AC1218" s="17">
        <v>-19.153782541437771</v>
      </c>
      <c r="AD1218" s="17">
        <v>-1.1891935726028724</v>
      </c>
      <c r="AE1218" s="17">
        <v>-0.11891935726028723</v>
      </c>
      <c r="AF1218" s="17">
        <v>-6.2983707945239047</v>
      </c>
      <c r="AG1218" s="17">
        <v>-90.716805359998204</v>
      </c>
      <c r="AH1218" s="17">
        <v>-1</v>
      </c>
      <c r="AI1218" s="17">
        <v>-1</v>
      </c>
      <c r="AJ1218" s="17">
        <v>-1</v>
      </c>
      <c r="AK1218" s="17">
        <v>-1</v>
      </c>
      <c r="AL1218" s="17">
        <v>-1</v>
      </c>
      <c r="AM1218" s="17">
        <v>-1</v>
      </c>
      <c r="AN1218" s="17">
        <v>-1</v>
      </c>
      <c r="AO1218" s="17">
        <v>-1</v>
      </c>
      <c r="AP1218" s="17">
        <v>-1</v>
      </c>
      <c r="AQ1218" s="17">
        <v>-1</v>
      </c>
      <c r="AR1218" s="17">
        <v>-0.5945967863014362</v>
      </c>
      <c r="AS1218" s="17">
        <v>-7.1351614356172339</v>
      </c>
      <c r="AT1218" s="17">
        <v>-5.2757098663024049</v>
      </c>
      <c r="AU1218" s="17">
        <v>-1</v>
      </c>
      <c r="AV1218" s="17">
        <v>-1</v>
      </c>
      <c r="AW1218" s="17">
        <v>-1</v>
      </c>
      <c r="AX1218" s="17">
        <v>-1</v>
      </c>
      <c r="AY1218" s="17">
        <v>-0.11891935726028723</v>
      </c>
      <c r="AZ1218" s="17">
        <v>1.4012592889118287</v>
      </c>
      <c r="BA1218" s="17">
        <v>-0.88843877609131638</v>
      </c>
      <c r="BB1218" s="17">
        <v>0.53765914801831005</v>
      </c>
      <c r="BC1218" s="17">
        <v>-0.35817196853113037</v>
      </c>
      <c r="BD1218" s="17">
        <v>19.087125648784983</v>
      </c>
      <c r="BE1218" s="17">
        <v>-12.035843597502952</v>
      </c>
      <c r="BF1218" s="17">
        <v>-1</v>
      </c>
      <c r="BG1218" s="22">
        <v>270.92997629901186</v>
      </c>
    </row>
    <row r="1219" spans="1:59" x14ac:dyDescent="0.25">
      <c r="A1219">
        <v>3295</v>
      </c>
      <c r="B1219" t="s">
        <v>1178</v>
      </c>
      <c r="C1219" s="49">
        <v>0</v>
      </c>
      <c r="D1219" s="22">
        <v>1420.468759765625</v>
      </c>
      <c r="E1219" s="17">
        <v>-14.01508028881517</v>
      </c>
      <c r="F1219" s="17">
        <v>-128.94431770824815</v>
      </c>
      <c r="G1219" s="17">
        <v>-0.59204125396867724</v>
      </c>
      <c r="H1219" s="17">
        <v>-3.6582241966361551</v>
      </c>
      <c r="I1219" s="17">
        <v>-18.592262513757596</v>
      </c>
      <c r="J1219" s="17">
        <v>-12.667860292740858</v>
      </c>
      <c r="K1219" s="17">
        <v>-1</v>
      </c>
      <c r="L1219" s="17">
        <v>-1</v>
      </c>
      <c r="M1219" s="17">
        <v>-1</v>
      </c>
      <c r="N1219" s="17">
        <v>0.16666666666666666</v>
      </c>
      <c r="O1219" s="17">
        <v>-1</v>
      </c>
      <c r="P1219" s="17">
        <v>-1</v>
      </c>
      <c r="Q1219" s="17">
        <v>-1.678381267376285</v>
      </c>
      <c r="R1219" s="17">
        <v>-1</v>
      </c>
      <c r="S1219" s="17">
        <v>-2.0100814975100363</v>
      </c>
      <c r="T1219" s="17">
        <v>-0.21123237284342236</v>
      </c>
      <c r="U1219" s="17">
        <v>-1.2650251012244726</v>
      </c>
      <c r="V1219" s="17">
        <v>-1.9723651992122715</v>
      </c>
      <c r="W1219" s="17">
        <v>-4.4434404516412176</v>
      </c>
      <c r="X1219" s="17">
        <v>-7.2299052495684757</v>
      </c>
      <c r="Y1219" s="17">
        <v>0</v>
      </c>
      <c r="Z1219" s="17">
        <v>-15.392911038412574</v>
      </c>
      <c r="AA1219" s="17">
        <v>-2.1508631504061548</v>
      </c>
      <c r="AB1219" s="17">
        <v>-3.0455161266860373</v>
      </c>
      <c r="AC1219" s="17">
        <v>-29.551480940437393</v>
      </c>
      <c r="AD1219" s="17">
        <v>-1.5812813765305911</v>
      </c>
      <c r="AE1219" s="17">
        <v>-0.15812813765305908</v>
      </c>
      <c r="AF1219" s="17">
        <v>-21.779610053025586</v>
      </c>
      <c r="AG1219" s="17">
        <v>-117.71618904780999</v>
      </c>
      <c r="AH1219" s="17">
        <v>-1</v>
      </c>
      <c r="AI1219" s="17">
        <v>-1</v>
      </c>
      <c r="AJ1219" s="17">
        <v>-1</v>
      </c>
      <c r="AK1219" s="17">
        <v>-1</v>
      </c>
      <c r="AL1219" s="17">
        <v>-1</v>
      </c>
      <c r="AM1219" s="17">
        <v>-1</v>
      </c>
      <c r="AN1219" s="17">
        <v>-1</v>
      </c>
      <c r="AO1219" s="17">
        <v>-1</v>
      </c>
      <c r="AP1219" s="17">
        <v>-1</v>
      </c>
      <c r="AQ1219" s="17">
        <v>-1</v>
      </c>
      <c r="AR1219" s="17">
        <v>-0.79064068826529554</v>
      </c>
      <c r="AS1219" s="17">
        <v>-9.4876882591835461</v>
      </c>
      <c r="AT1219" s="17">
        <v>-8.3339947369386085</v>
      </c>
      <c r="AU1219" s="17">
        <v>-1</v>
      </c>
      <c r="AV1219" s="17">
        <v>-1</v>
      </c>
      <c r="AW1219" s="17">
        <v>-1</v>
      </c>
      <c r="AX1219" s="17">
        <v>-1</v>
      </c>
      <c r="AY1219" s="17">
        <v>-0.15812813765305908</v>
      </c>
      <c r="AZ1219" s="17">
        <v>1.7419923886993132</v>
      </c>
      <c r="BA1219" s="17">
        <v>-1.2291718758788006</v>
      </c>
      <c r="BB1219" s="17">
        <v>0.6709690013537345</v>
      </c>
      <c r="BC1219" s="17">
        <v>-0.49148182186655465</v>
      </c>
      <c r="BD1219" s="17">
        <v>23.718577257171468</v>
      </c>
      <c r="BE1219" s="17">
        <v>-16.667295205889438</v>
      </c>
      <c r="BF1219" s="17">
        <v>-1</v>
      </c>
      <c r="BG1219" s="22">
        <v>-73.079945944633437</v>
      </c>
    </row>
    <row r="1220" spans="1:59" x14ac:dyDescent="0.25">
      <c r="A1220">
        <v>3297</v>
      </c>
      <c r="B1220" t="s">
        <v>482</v>
      </c>
      <c r="C1220" s="49">
        <v>0</v>
      </c>
      <c r="D1220" s="22">
        <v>1487.449921875</v>
      </c>
      <c r="E1220" s="17">
        <v>-21.46169053475279</v>
      </c>
      <c r="F1220" s="17">
        <v>-141.43068802471004</v>
      </c>
      <c r="G1220" s="17">
        <v>-0.6828917207238363</v>
      </c>
      <c r="H1220" s="17">
        <v>-4.3464275469020128</v>
      </c>
      <c r="I1220" s="17">
        <v>-25.241868295961375</v>
      </c>
      <c r="J1220" s="17">
        <v>-14.459430165826859</v>
      </c>
      <c r="K1220" s="17">
        <v>-1</v>
      </c>
      <c r="L1220" s="17">
        <v>-1</v>
      </c>
      <c r="M1220" s="17">
        <v>-1</v>
      </c>
      <c r="N1220" s="17">
        <v>0.16666666666666666</v>
      </c>
      <c r="O1220" s="17">
        <v>-1</v>
      </c>
      <c r="P1220" s="17">
        <v>-1</v>
      </c>
      <c r="Q1220" s="17">
        <v>-2.1078259317592196</v>
      </c>
      <c r="R1220" s="17">
        <v>-1</v>
      </c>
      <c r="S1220" s="17">
        <v>-2.228316579040365</v>
      </c>
      <c r="T1220" s="17">
        <v>-0.23417009529729413</v>
      </c>
      <c r="U1220" s="17">
        <v>-1.3974561035578705</v>
      </c>
      <c r="V1220" s="17">
        <v>-2.1633599069619347</v>
      </c>
      <c r="W1220" s="17">
        <v>-4.9407625075267863</v>
      </c>
      <c r="X1220" s="17">
        <v>-7.9697431071626088</v>
      </c>
      <c r="Y1220" s="17">
        <v>0</v>
      </c>
      <c r="Z1220" s="17">
        <v>-19.694197825223331</v>
      </c>
      <c r="AA1220" s="17">
        <v>-2.3901797493269461</v>
      </c>
      <c r="AB1220" s="17">
        <v>-3.4273333326572639</v>
      </c>
      <c r="AC1220" s="17">
        <v>-33.941370166607165</v>
      </c>
      <c r="AD1220" s="17">
        <v>-1.7468201294473384</v>
      </c>
      <c r="AE1220" s="17">
        <v>-0.17468201294473382</v>
      </c>
      <c r="AF1220" s="17">
        <v>-28.315760922259464</v>
      </c>
      <c r="AG1220" s="17">
        <v>-129.11527940570616</v>
      </c>
      <c r="AH1220" s="17">
        <v>-1</v>
      </c>
      <c r="AI1220" s="17">
        <v>-1</v>
      </c>
      <c r="AJ1220" s="17">
        <v>-1</v>
      </c>
      <c r="AK1220" s="17">
        <v>-1</v>
      </c>
      <c r="AL1220" s="17">
        <v>-1</v>
      </c>
      <c r="AM1220" s="17">
        <v>-1</v>
      </c>
      <c r="AN1220" s="17">
        <v>-1</v>
      </c>
      <c r="AO1220" s="17">
        <v>-1</v>
      </c>
      <c r="AP1220" s="17">
        <v>-1</v>
      </c>
      <c r="AQ1220" s="17">
        <v>-1</v>
      </c>
      <c r="AR1220" s="17">
        <v>-0.87341006472366922</v>
      </c>
      <c r="AS1220" s="17">
        <v>-10.48092077668403</v>
      </c>
      <c r="AT1220" s="17">
        <v>-9.6251970096892379</v>
      </c>
      <c r="AU1220" s="17">
        <v>-1</v>
      </c>
      <c r="AV1220" s="17">
        <v>-1</v>
      </c>
      <c r="AW1220" s="17">
        <v>-1</v>
      </c>
      <c r="AX1220" s="17">
        <v>-1</v>
      </c>
      <c r="AY1220" s="17">
        <v>-0.17468201294473382</v>
      </c>
      <c r="AZ1220" s="17">
        <v>1.8858492795570456</v>
      </c>
      <c r="BA1220" s="17">
        <v>-1.3730287667365333</v>
      </c>
      <c r="BB1220" s="17">
        <v>0.72725217734542857</v>
      </c>
      <c r="BC1220" s="17">
        <v>-0.54776499785824884</v>
      </c>
      <c r="BD1220" s="17">
        <v>25.67396764617704</v>
      </c>
      <c r="BE1220" s="17">
        <v>-18.622685594895014</v>
      </c>
      <c r="BF1220" s="17">
        <v>-1</v>
      </c>
      <c r="BG1220" s="22">
        <v>43.308573900416377</v>
      </c>
    </row>
    <row r="1221" spans="1:59" x14ac:dyDescent="0.25">
      <c r="A1221">
        <v>3298</v>
      </c>
      <c r="B1221" t="s">
        <v>1179</v>
      </c>
      <c r="C1221" s="49">
        <v>0</v>
      </c>
      <c r="D1221" s="22">
        <v>1487.8608886718748</v>
      </c>
      <c r="E1221" s="17">
        <v>103.71142214802086</v>
      </c>
      <c r="F1221" s="17">
        <v>68.457809828923644</v>
      </c>
      <c r="G1221" s="17">
        <v>0.84425087662506404</v>
      </c>
      <c r="H1221" s="17">
        <v>7.221863617320702</v>
      </c>
      <c r="I1221" s="17">
        <v>86.53407087393046</v>
      </c>
      <c r="J1221" s="17">
        <v>15.655799475095421</v>
      </c>
      <c r="K1221" s="17">
        <v>-1</v>
      </c>
      <c r="L1221" s="17">
        <v>-1</v>
      </c>
      <c r="M1221" s="17">
        <v>-1</v>
      </c>
      <c r="N1221" s="17">
        <v>0.16666666666666666</v>
      </c>
      <c r="O1221" s="17">
        <v>-1</v>
      </c>
      <c r="P1221" s="17">
        <v>-1</v>
      </c>
      <c r="Q1221" s="17">
        <v>5.1108848091642898</v>
      </c>
      <c r="R1221" s="17">
        <v>-1</v>
      </c>
      <c r="S1221" s="17">
        <v>1.4400860296006017</v>
      </c>
      <c r="T1221" s="17">
        <v>0.1513994487742531</v>
      </c>
      <c r="U1221" s="17">
        <v>0.82863069705241998</v>
      </c>
      <c r="V1221" s="17">
        <v>1.0471481343316591</v>
      </c>
      <c r="W1221" s="17">
        <v>3.4189270270440879</v>
      </c>
      <c r="X1221" s="17">
        <v>4.4664935773252248</v>
      </c>
      <c r="Y1221" s="17">
        <v>0</v>
      </c>
      <c r="Z1221" s="17">
        <v>52.607888340775062</v>
      </c>
      <c r="AA1221" s="17">
        <v>1.632590694434678</v>
      </c>
      <c r="AB1221" s="17">
        <v>2.9907880096448918</v>
      </c>
      <c r="AC1221" s="17">
        <v>39.850070586185339</v>
      </c>
      <c r="AD1221" s="17">
        <v>1.0357883713155251</v>
      </c>
      <c r="AE1221" s="17">
        <v>0.1035788371315525</v>
      </c>
      <c r="AF1221" s="17">
        <v>81.553068282619392</v>
      </c>
      <c r="AG1221" s="17">
        <v>62.496685599237679</v>
      </c>
      <c r="AH1221" s="17">
        <v>-1</v>
      </c>
      <c r="AI1221" s="17">
        <v>-1</v>
      </c>
      <c r="AJ1221" s="17">
        <v>-1</v>
      </c>
      <c r="AK1221" s="17">
        <v>-1</v>
      </c>
      <c r="AL1221" s="17">
        <v>-1</v>
      </c>
      <c r="AM1221" s="17">
        <v>-1</v>
      </c>
      <c r="AN1221" s="17">
        <v>-1</v>
      </c>
      <c r="AO1221" s="17">
        <v>-1</v>
      </c>
      <c r="AP1221" s="17">
        <v>-1</v>
      </c>
      <c r="AQ1221" s="17">
        <v>-1</v>
      </c>
      <c r="AR1221" s="17">
        <v>0.51789418565776257</v>
      </c>
      <c r="AS1221" s="17">
        <v>6.2147302278931491</v>
      </c>
      <c r="AT1221" s="17">
        <v>12.079149296261093</v>
      </c>
      <c r="AU1221" s="17">
        <v>-1</v>
      </c>
      <c r="AV1221" s="17">
        <v>-1</v>
      </c>
      <c r="AW1221" s="17">
        <v>-1</v>
      </c>
      <c r="AX1221" s="17">
        <v>-1</v>
      </c>
      <c r="AY1221" s="17">
        <v>0.1035788371315525</v>
      </c>
      <c r="AZ1221" s="17">
        <v>-0.53229994738173048</v>
      </c>
      <c r="BA1221" s="17">
        <v>1.0451204602022437</v>
      </c>
      <c r="BB1221" s="17">
        <v>-0.21883471291394524</v>
      </c>
      <c r="BC1221" s="17">
        <v>0.39832189240112459</v>
      </c>
      <c r="BD1221" s="17">
        <v>-7.1949879481262116</v>
      </c>
      <c r="BE1221" s="17">
        <v>14.246269999408275</v>
      </c>
      <c r="BF1221" s="17">
        <v>-1</v>
      </c>
      <c r="BG1221" s="22">
        <v>70.10303752444679</v>
      </c>
    </row>
    <row r="1222" spans="1:59" x14ac:dyDescent="0.25">
      <c r="A1222">
        <v>3299</v>
      </c>
      <c r="B1222" t="s">
        <v>1180</v>
      </c>
      <c r="C1222" s="49">
        <v>0</v>
      </c>
      <c r="D1222" s="22">
        <v>1525.2465136718752</v>
      </c>
      <c r="E1222" s="17">
        <v>107.66846304079681</v>
      </c>
      <c r="F1222" s="17">
        <v>75.092919806854567</v>
      </c>
      <c r="G1222" s="17">
        <v>0.89252774357591114</v>
      </c>
      <c r="H1222" s="17">
        <v>7.5875667640689857</v>
      </c>
      <c r="I1222" s="17">
        <v>90.06759299097348</v>
      </c>
      <c r="J1222" s="17">
        <v>16.607818583915325</v>
      </c>
      <c r="K1222" s="17">
        <v>-1</v>
      </c>
      <c r="L1222" s="17">
        <v>-1</v>
      </c>
      <c r="M1222" s="17">
        <v>-1</v>
      </c>
      <c r="N1222" s="17">
        <v>0.16666666666666666</v>
      </c>
      <c r="O1222" s="17">
        <v>-1</v>
      </c>
      <c r="P1222" s="17">
        <v>-1</v>
      </c>
      <c r="Q1222" s="17">
        <v>5.3390866408735231</v>
      </c>
      <c r="R1222" s="17">
        <v>-1</v>
      </c>
      <c r="S1222" s="17">
        <v>1.5560535790402821</v>
      </c>
      <c r="T1222" s="17">
        <v>0.16358828406164189</v>
      </c>
      <c r="U1222" s="17">
        <v>0.89900297039523924</v>
      </c>
      <c r="V1222" s="17">
        <v>1.1486404702950601</v>
      </c>
      <c r="W1222" s="17">
        <v>3.683198104356368</v>
      </c>
      <c r="X1222" s="17">
        <v>4.8596346925220102</v>
      </c>
      <c r="Y1222" s="17">
        <v>0</v>
      </c>
      <c r="Z1222" s="17">
        <v>54.893541429205754</v>
      </c>
      <c r="AA1222" s="17">
        <v>1.7597607136748068</v>
      </c>
      <c r="AB1222" s="17">
        <v>3.1936811714587283</v>
      </c>
      <c r="AC1222" s="17">
        <v>42.182805966311726</v>
      </c>
      <c r="AD1222" s="17">
        <v>1.1237537129940491</v>
      </c>
      <c r="AE1222" s="17">
        <v>0.11237537129940491</v>
      </c>
      <c r="AF1222" s="17">
        <v>85.026301796488482</v>
      </c>
      <c r="AG1222" s="17">
        <v>68.554027825688991</v>
      </c>
      <c r="AH1222" s="17">
        <v>-1</v>
      </c>
      <c r="AI1222" s="17">
        <v>-1</v>
      </c>
      <c r="AJ1222" s="17">
        <v>-1</v>
      </c>
      <c r="AK1222" s="17">
        <v>-1</v>
      </c>
      <c r="AL1222" s="17">
        <v>-1</v>
      </c>
      <c r="AM1222" s="17">
        <v>-1</v>
      </c>
      <c r="AN1222" s="17">
        <v>-1</v>
      </c>
      <c r="AO1222" s="17">
        <v>-1</v>
      </c>
      <c r="AP1222" s="17">
        <v>-1</v>
      </c>
      <c r="AQ1222" s="17">
        <v>-1</v>
      </c>
      <c r="AR1222" s="17">
        <v>0.56187685649702457</v>
      </c>
      <c r="AS1222" s="17">
        <v>6.7425222779642944</v>
      </c>
      <c r="AT1222" s="17">
        <v>12.765278961353584</v>
      </c>
      <c r="AU1222" s="17">
        <v>-1</v>
      </c>
      <c r="AV1222" s="17">
        <v>-1</v>
      </c>
      <c r="AW1222" s="17">
        <v>-1</v>
      </c>
      <c r="AX1222" s="17">
        <v>-1</v>
      </c>
      <c r="AY1222" s="17">
        <v>0.11237537129940491</v>
      </c>
      <c r="AZ1222" s="17">
        <v>-0.60874380318070931</v>
      </c>
      <c r="BA1222" s="17">
        <v>1.1215643160012223</v>
      </c>
      <c r="BB1222" s="17">
        <v>-0.24874292908464352</v>
      </c>
      <c r="BC1222" s="17">
        <v>0.42823010857182281</v>
      </c>
      <c r="BD1222" s="17">
        <v>-8.2340593477415212</v>
      </c>
      <c r="BE1222" s="17">
        <v>15.285341399023583</v>
      </c>
      <c r="BF1222" s="17">
        <v>-1</v>
      </c>
      <c r="BG1222" s="22">
        <v>329.32120013656674</v>
      </c>
    </row>
    <row r="1223" spans="1:59" x14ac:dyDescent="0.25">
      <c r="A1223">
        <v>3300</v>
      </c>
      <c r="B1223" t="s">
        <v>1181</v>
      </c>
      <c r="C1223" s="49">
        <v>0</v>
      </c>
      <c r="D1223" s="22">
        <v>1444.694775390625</v>
      </c>
      <c r="E1223" s="17">
        <v>27.59059190857765</v>
      </c>
      <c r="F1223" s="17">
        <v>-59.180517379719262</v>
      </c>
      <c r="G1223" s="17">
        <v>-8.4441874659501703E-2</v>
      </c>
      <c r="H1223" s="17">
        <v>0.18690292169652967</v>
      </c>
      <c r="I1223" s="17">
        <v>18.560389401546608</v>
      </c>
      <c r="J1223" s="17">
        <v>-2.6580079711419797</v>
      </c>
      <c r="K1223" s="17">
        <v>-1</v>
      </c>
      <c r="L1223" s="17">
        <v>-1</v>
      </c>
      <c r="M1223" s="17">
        <v>-1</v>
      </c>
      <c r="N1223" s="17">
        <v>0.16666666666666666</v>
      </c>
      <c r="O1223" s="17">
        <v>-1</v>
      </c>
      <c r="P1223" s="17">
        <v>-1</v>
      </c>
      <c r="Q1223" s="17">
        <v>0.7210103139117221</v>
      </c>
      <c r="R1223" s="17">
        <v>-1</v>
      </c>
      <c r="S1223" s="17">
        <v>-0.7907592872365099</v>
      </c>
      <c r="T1223" s="17">
        <v>-8.3074817949074134E-2</v>
      </c>
      <c r="U1223" s="17">
        <v>-0.52510711305511104</v>
      </c>
      <c r="V1223" s="17">
        <v>-0.90524030081915519</v>
      </c>
      <c r="W1223" s="17">
        <v>-1.664804568959386</v>
      </c>
      <c r="X1223" s="17">
        <v>-3.0962860099855707</v>
      </c>
      <c r="Y1223" s="17">
        <v>0</v>
      </c>
      <c r="Z1223" s="17">
        <v>8.6392219950912299</v>
      </c>
      <c r="AA1223" s="17">
        <v>-0.81375436704728243</v>
      </c>
      <c r="AB1223" s="17">
        <v>-0.91222849831452513</v>
      </c>
      <c r="AC1223" s="17">
        <v>-5.0243086976676263</v>
      </c>
      <c r="AD1223" s="17">
        <v>-0.65638389131888886</v>
      </c>
      <c r="AE1223" s="17">
        <v>-6.563838913188888E-2</v>
      </c>
      <c r="AF1223" s="17">
        <v>14.739147007799772</v>
      </c>
      <c r="AG1223" s="17">
        <v>-54.027235132460689</v>
      </c>
      <c r="AH1223" s="17">
        <v>-1</v>
      </c>
      <c r="AI1223" s="17">
        <v>-1</v>
      </c>
      <c r="AJ1223" s="17">
        <v>-1</v>
      </c>
      <c r="AK1223" s="17">
        <v>-1</v>
      </c>
      <c r="AL1223" s="17">
        <v>-1</v>
      </c>
      <c r="AM1223" s="17">
        <v>-1</v>
      </c>
      <c r="AN1223" s="17">
        <v>-1</v>
      </c>
      <c r="AO1223" s="17">
        <v>-1</v>
      </c>
      <c r="AP1223" s="17">
        <v>-1</v>
      </c>
      <c r="AQ1223" s="17">
        <v>-1</v>
      </c>
      <c r="AR1223" s="17">
        <v>-0.32819194565944443</v>
      </c>
      <c r="AS1223" s="17">
        <v>-3.9383033479133323</v>
      </c>
      <c r="AT1223" s="17">
        <v>-1.1197943522873315</v>
      </c>
      <c r="AU1223" s="17">
        <v>-1</v>
      </c>
      <c r="AV1223" s="17">
        <v>-1</v>
      </c>
      <c r="AW1223" s="17">
        <v>-1</v>
      </c>
      <c r="AX1223" s="17">
        <v>-1</v>
      </c>
      <c r="AY1223" s="17">
        <v>-6.563838913188888E-2</v>
      </c>
      <c r="AZ1223" s="17">
        <v>0.93823572000188804</v>
      </c>
      <c r="BA1223" s="17">
        <v>-0.42541520718137532</v>
      </c>
      <c r="BB1223" s="17">
        <v>0.35650385638175563</v>
      </c>
      <c r="BC1223" s="17">
        <v>-0.17701667689457595</v>
      </c>
      <c r="BD1223" s="17">
        <v>12.793427577519518</v>
      </c>
      <c r="BE1223" s="17">
        <v>-5.7421455262374774</v>
      </c>
      <c r="BF1223" s="17">
        <v>-1</v>
      </c>
      <c r="BG1223" s="22">
        <v>1.5523075071487256</v>
      </c>
    </row>
    <row r="1224" spans="1:59" x14ac:dyDescent="0.25">
      <c r="A1224">
        <v>3302</v>
      </c>
      <c r="B1224" t="s">
        <v>1182</v>
      </c>
      <c r="C1224" s="49">
        <v>0</v>
      </c>
      <c r="D1224" s="22">
        <v>1483.3664648437498</v>
      </c>
      <c r="E1224" s="17">
        <v>95.495286840323473</v>
      </c>
      <c r="F1224" s="17">
        <v>54.681110816371778</v>
      </c>
      <c r="G1224" s="17">
        <v>0.74401201585817223</v>
      </c>
      <c r="H1224" s="17">
        <v>6.4625420390120203</v>
      </c>
      <c r="I1224" s="17">
        <v>79.197301653433385</v>
      </c>
      <c r="J1224" s="17">
        <v>13.679090609675887</v>
      </c>
      <c r="K1224" s="17">
        <v>-1</v>
      </c>
      <c r="L1224" s="17">
        <v>-1</v>
      </c>
      <c r="M1224" s="17">
        <v>-1</v>
      </c>
      <c r="N1224" s="17">
        <v>0.16666666666666666</v>
      </c>
      <c r="O1224" s="17">
        <v>-1</v>
      </c>
      <c r="P1224" s="17">
        <v>-1</v>
      </c>
      <c r="Q1224" s="17">
        <v>4.637061773822305</v>
      </c>
      <c r="R1224" s="17">
        <v>-1</v>
      </c>
      <c r="S1224" s="17">
        <v>1.1992987586785437</v>
      </c>
      <c r="T1224" s="17">
        <v>0.12609136561866824</v>
      </c>
      <c r="U1224" s="17">
        <v>0.68251441082691644</v>
      </c>
      <c r="V1224" s="17">
        <v>0.83641622946508876</v>
      </c>
      <c r="W1224" s="17">
        <v>2.8702122202113856</v>
      </c>
      <c r="X1224" s="17">
        <v>3.6502016346837438</v>
      </c>
      <c r="Y1224" s="17">
        <v>0</v>
      </c>
      <c r="Z1224" s="17">
        <v>47.862110991016849</v>
      </c>
      <c r="AA1224" s="17">
        <v>1.368543363747023</v>
      </c>
      <c r="AB1224" s="17">
        <v>2.5695142053957785</v>
      </c>
      <c r="AC1224" s="17">
        <v>35.006534711900763</v>
      </c>
      <c r="AD1224" s="17">
        <v>0.85314301353364552</v>
      </c>
      <c r="AE1224" s="17">
        <v>8.5314301353364555E-2</v>
      </c>
      <c r="AF1224" s="17">
        <v>74.341478289381101</v>
      </c>
      <c r="AG1224" s="17">
        <v>49.919624940498814</v>
      </c>
      <c r="AH1224" s="17">
        <v>-1</v>
      </c>
      <c r="AI1224" s="17">
        <v>-1</v>
      </c>
      <c r="AJ1224" s="17">
        <v>-1</v>
      </c>
      <c r="AK1224" s="17">
        <v>-1</v>
      </c>
      <c r="AL1224" s="17">
        <v>-1</v>
      </c>
      <c r="AM1224" s="17">
        <v>-1</v>
      </c>
      <c r="AN1224" s="17">
        <v>-1</v>
      </c>
      <c r="AO1224" s="17">
        <v>-1</v>
      </c>
      <c r="AP1224" s="17">
        <v>-1</v>
      </c>
      <c r="AQ1224" s="17">
        <v>-1</v>
      </c>
      <c r="AR1224" s="17">
        <v>0.42657150676682276</v>
      </c>
      <c r="AS1224" s="17">
        <v>5.1188580812018731</v>
      </c>
      <c r="AT1224" s="17">
        <v>10.654515505562436</v>
      </c>
      <c r="AU1224" s="17">
        <v>-1</v>
      </c>
      <c r="AV1224" s="17">
        <v>-1</v>
      </c>
      <c r="AW1224" s="17">
        <v>-1</v>
      </c>
      <c r="AX1224" s="17">
        <v>-1</v>
      </c>
      <c r="AY1224" s="17">
        <v>8.5314301353364555E-2</v>
      </c>
      <c r="AZ1224" s="17">
        <v>-0.37357703303602791</v>
      </c>
      <c r="BA1224" s="17">
        <v>0.88639754585654096</v>
      </c>
      <c r="BB1224" s="17">
        <v>-0.1567352912681062</v>
      </c>
      <c r="BC1224" s="17">
        <v>0.33622247075528561</v>
      </c>
      <c r="BD1224" s="17">
        <v>-5.0375295227701553</v>
      </c>
      <c r="BE1224" s="17">
        <v>12.088811574052215</v>
      </c>
      <c r="BF1224" s="17">
        <v>-1</v>
      </c>
      <c r="BG1224" s="22">
        <v>966.79200539399483</v>
      </c>
    </row>
    <row r="1225" spans="1:59" x14ac:dyDescent="0.25">
      <c r="A1225">
        <v>3303</v>
      </c>
      <c r="B1225" t="s">
        <v>1183</v>
      </c>
      <c r="C1225" s="49">
        <v>0</v>
      </c>
      <c r="D1225" s="22">
        <v>1545.29537109375</v>
      </c>
      <c r="E1225" s="17">
        <v>88.757300341426628</v>
      </c>
      <c r="F1225" s="17">
        <v>43.382950736294546</v>
      </c>
      <c r="G1225" s="17">
        <v>0.66180693217614572</v>
      </c>
      <c r="H1225" s="17">
        <v>5.8398285184384662</v>
      </c>
      <c r="I1225" s="17">
        <v>73.180476211559608</v>
      </c>
      <c r="J1225" s="17">
        <v>12.058007564102335</v>
      </c>
      <c r="K1225" s="17">
        <v>-1</v>
      </c>
      <c r="L1225" s="17">
        <v>-1</v>
      </c>
      <c r="M1225" s="17">
        <v>-1</v>
      </c>
      <c r="N1225" s="17">
        <v>0.16666666666666666</v>
      </c>
      <c r="O1225" s="17">
        <v>-1</v>
      </c>
      <c r="P1225" s="17">
        <v>-1</v>
      </c>
      <c r="Q1225" s="17">
        <v>4.248483312607144</v>
      </c>
      <c r="R1225" s="17">
        <v>-1</v>
      </c>
      <c r="S1225" s="17">
        <v>1.0018310539951687</v>
      </c>
      <c r="T1225" s="17">
        <v>0.10533641012815557</v>
      </c>
      <c r="U1225" s="17">
        <v>0.56268561943225448</v>
      </c>
      <c r="V1225" s="17">
        <v>0.66359668880495626</v>
      </c>
      <c r="W1225" s="17">
        <v>2.4202156194105529</v>
      </c>
      <c r="X1225" s="17">
        <v>2.9807671764265069</v>
      </c>
      <c r="Y1225" s="17">
        <v>0</v>
      </c>
      <c r="Z1225" s="17">
        <v>43.970137147854459</v>
      </c>
      <c r="AA1225" s="17">
        <v>1.1520002710868584</v>
      </c>
      <c r="AB1225" s="17">
        <v>2.2240309460451062</v>
      </c>
      <c r="AC1225" s="17">
        <v>31.034389888862524</v>
      </c>
      <c r="AD1225" s="17">
        <v>0.7033570242903181</v>
      </c>
      <c r="AE1225" s="17">
        <v>7.033570242903181E-2</v>
      </c>
      <c r="AF1225" s="17">
        <v>68.427311325200805</v>
      </c>
      <c r="AG1225" s="17">
        <v>39.60527862794536</v>
      </c>
      <c r="AH1225" s="17">
        <v>-1</v>
      </c>
      <c r="AI1225" s="17">
        <v>-1</v>
      </c>
      <c r="AJ1225" s="17">
        <v>-1</v>
      </c>
      <c r="AK1225" s="17">
        <v>-1</v>
      </c>
      <c r="AL1225" s="17">
        <v>-1</v>
      </c>
      <c r="AM1225" s="17">
        <v>-1</v>
      </c>
      <c r="AN1225" s="17">
        <v>-1</v>
      </c>
      <c r="AO1225" s="17">
        <v>-1</v>
      </c>
      <c r="AP1225" s="17">
        <v>-1</v>
      </c>
      <c r="AQ1225" s="17">
        <v>-1</v>
      </c>
      <c r="AR1225" s="17">
        <v>0.35167851214515905</v>
      </c>
      <c r="AS1225" s="17">
        <v>4.2201421457419084</v>
      </c>
      <c r="AT1225" s="17">
        <v>9.4861847894644811</v>
      </c>
      <c r="AU1225" s="17">
        <v>-1</v>
      </c>
      <c r="AV1225" s="17">
        <v>-1</v>
      </c>
      <c r="AW1225" s="17">
        <v>-1</v>
      </c>
      <c r="AX1225" s="17">
        <v>-1</v>
      </c>
      <c r="AY1225" s="17">
        <v>7.033570242903181E-2</v>
      </c>
      <c r="AZ1225" s="17">
        <v>-0.24340964729142461</v>
      </c>
      <c r="BA1225" s="17">
        <v>0.75623016011193767</v>
      </c>
      <c r="BB1225" s="17">
        <v>-0.10580805492537489</v>
      </c>
      <c r="BC1225" s="17">
        <v>0.28529523441255428</v>
      </c>
      <c r="BD1225" s="17">
        <v>-3.2682152165219103</v>
      </c>
      <c r="BE1225" s="17">
        <v>10.319497267803968</v>
      </c>
      <c r="BF1225" s="17">
        <v>-1</v>
      </c>
      <c r="BG1225" s="22">
        <v>1299.3413954047996</v>
      </c>
    </row>
    <row r="1226" spans="1:59" x14ac:dyDescent="0.25">
      <c r="A1226">
        <v>3309</v>
      </c>
      <c r="B1226" t="s">
        <v>1184</v>
      </c>
      <c r="C1226" s="49">
        <v>0</v>
      </c>
      <c r="D1226" s="22">
        <v>1674.5696582031251</v>
      </c>
      <c r="E1226" s="17">
        <v>165.4492313253335</v>
      </c>
      <c r="F1226" s="17">
        <v>171.97889156346551</v>
      </c>
      <c r="G1226" s="17">
        <v>1.5974672522584805</v>
      </c>
      <c r="H1226" s="17">
        <v>12.927569396279591</v>
      </c>
      <c r="I1226" s="17">
        <v>141.66413399359095</v>
      </c>
      <c r="J1226" s="17">
        <v>30.509215364928757</v>
      </c>
      <c r="K1226" s="17">
        <v>-1</v>
      </c>
      <c r="L1226" s="17">
        <v>-1</v>
      </c>
      <c r="M1226" s="17">
        <v>-1</v>
      </c>
      <c r="N1226" s="17">
        <v>0.16666666666666666</v>
      </c>
      <c r="O1226" s="17">
        <v>-1</v>
      </c>
      <c r="P1226" s="17">
        <v>-1</v>
      </c>
      <c r="Q1226" s="17">
        <v>8.6712930843727847</v>
      </c>
      <c r="R1226" s="17">
        <v>-1</v>
      </c>
      <c r="S1226" s="17">
        <v>3.2494134113666697</v>
      </c>
      <c r="T1226" s="17">
        <v>0.34156983302282312</v>
      </c>
      <c r="U1226" s="17">
        <v>1.9265799224304847</v>
      </c>
      <c r="V1226" s="17">
        <v>2.6306330263142907</v>
      </c>
      <c r="W1226" s="17">
        <v>7.5420881932514785</v>
      </c>
      <c r="X1226" s="17">
        <v>10.600286936419886</v>
      </c>
      <c r="Y1226" s="17">
        <v>0</v>
      </c>
      <c r="Z1226" s="17">
        <v>88.268680847793462</v>
      </c>
      <c r="AA1226" s="17">
        <v>3.6166991718718404</v>
      </c>
      <c r="AB1226" s="17">
        <v>6.156330051505603</v>
      </c>
      <c r="AC1226" s="17">
        <v>76.245441688447897</v>
      </c>
      <c r="AD1226" s="17">
        <v>2.4082249030381058</v>
      </c>
      <c r="AE1226" s="17">
        <v>0.24082249030381059</v>
      </c>
      <c r="AF1226" s="17">
        <v>135.74250774455786</v>
      </c>
      <c r="AG1226" s="17">
        <v>157.00342652805963</v>
      </c>
      <c r="AH1226" s="17">
        <v>-1</v>
      </c>
      <c r="AI1226" s="17">
        <v>-1</v>
      </c>
      <c r="AJ1226" s="17">
        <v>-1</v>
      </c>
      <c r="AK1226" s="17">
        <v>-1</v>
      </c>
      <c r="AL1226" s="17">
        <v>-1</v>
      </c>
      <c r="AM1226" s="17">
        <v>-1</v>
      </c>
      <c r="AN1226" s="17">
        <v>-1</v>
      </c>
      <c r="AO1226" s="17">
        <v>-1</v>
      </c>
      <c r="AP1226" s="17">
        <v>-1</v>
      </c>
      <c r="AQ1226" s="17">
        <v>-1</v>
      </c>
      <c r="AR1226" s="17">
        <v>1.2041124515190529</v>
      </c>
      <c r="AS1226" s="17">
        <v>14.449349418228632</v>
      </c>
      <c r="AT1226" s="17">
        <v>22.784154243697223</v>
      </c>
      <c r="AU1226" s="17">
        <v>-1</v>
      </c>
      <c r="AV1226" s="17">
        <v>-1</v>
      </c>
      <c r="AW1226" s="17">
        <v>-1</v>
      </c>
      <c r="AX1226" s="17">
        <v>-1</v>
      </c>
      <c r="AY1226" s="17">
        <v>0.24082249030381059</v>
      </c>
      <c r="AZ1226" s="17">
        <v>-1.724978089958253</v>
      </c>
      <c r="BA1226" s="17">
        <v>2.2377986027787662</v>
      </c>
      <c r="BB1226" s="17">
        <v>-0.68546313369962286</v>
      </c>
      <c r="BC1226" s="17">
        <v>0.86495031318680193</v>
      </c>
      <c r="BD1226" s="17">
        <v>-23.406594936612674</v>
      </c>
      <c r="BE1226" s="17">
        <v>30.457876987894753</v>
      </c>
      <c r="BF1226" s="17">
        <v>-1</v>
      </c>
      <c r="BG1226" s="22">
        <v>5174.7588185880577</v>
      </c>
    </row>
    <row r="1227" spans="1:59" x14ac:dyDescent="0.25">
      <c r="A1227">
        <v>3310</v>
      </c>
      <c r="B1227" t="s">
        <v>1185</v>
      </c>
      <c r="C1227" s="49">
        <v>0</v>
      </c>
      <c r="D1227" s="22">
        <v>1726.6123144531248</v>
      </c>
      <c r="E1227" s="17">
        <v>198.98810755531701</v>
      </c>
      <c r="F1227" s="17">
        <v>228.21640296457764</v>
      </c>
      <c r="G1227" s="17">
        <v>2.0066497472869758</v>
      </c>
      <c r="H1227" s="17">
        <v>16.027176630083503</v>
      </c>
      <c r="I1227" s="17">
        <v>171.61337236405359</v>
      </c>
      <c r="J1227" s="17">
        <v>38.578288170716895</v>
      </c>
      <c r="K1227" s="17">
        <v>-1</v>
      </c>
      <c r="L1227" s="17">
        <v>-1</v>
      </c>
      <c r="M1227" s="17">
        <v>-1</v>
      </c>
      <c r="N1227" s="17">
        <v>0.16666666666666666</v>
      </c>
      <c r="O1227" s="17">
        <v>-1</v>
      </c>
      <c r="P1227" s="17">
        <v>-1</v>
      </c>
      <c r="Q1227" s="17">
        <v>10.605474003029487</v>
      </c>
      <c r="R1227" s="17">
        <v>-1</v>
      </c>
      <c r="S1227" s="17">
        <v>4.2323249841160298</v>
      </c>
      <c r="T1227" s="17">
        <v>0.44487931330585545</v>
      </c>
      <c r="U1227" s="17">
        <v>2.5230374849429755</v>
      </c>
      <c r="V1227" s="17">
        <v>3.4908563564251121</v>
      </c>
      <c r="W1227" s="17">
        <v>9.7819829007643815</v>
      </c>
      <c r="X1227" s="17">
        <v>13.932451440348684</v>
      </c>
      <c r="Y1227" s="17">
        <v>0</v>
      </c>
      <c r="Z1227" s="17">
        <v>107.64129743548291</v>
      </c>
      <c r="AA1227" s="17">
        <v>4.6945600408979447</v>
      </c>
      <c r="AB1227" s="17">
        <v>7.8760010951906194</v>
      </c>
      <c r="AC1227" s="17">
        <v>96.017115853906787</v>
      </c>
      <c r="AD1227" s="17">
        <v>3.1537968561787189</v>
      </c>
      <c r="AE1227" s="17">
        <v>0.31537968561787194</v>
      </c>
      <c r="AF1227" s="17">
        <v>165.18075518651625</v>
      </c>
      <c r="AG1227" s="17">
        <v>208.34392482477693</v>
      </c>
      <c r="AH1227" s="17">
        <v>-1</v>
      </c>
      <c r="AI1227" s="17">
        <v>-1</v>
      </c>
      <c r="AJ1227" s="17">
        <v>-1</v>
      </c>
      <c r="AK1227" s="17">
        <v>-1</v>
      </c>
      <c r="AL1227" s="17">
        <v>-1</v>
      </c>
      <c r="AM1227" s="17">
        <v>-1</v>
      </c>
      <c r="AN1227" s="17">
        <v>-1</v>
      </c>
      <c r="AO1227" s="17">
        <v>-1</v>
      </c>
      <c r="AP1227" s="17">
        <v>-1</v>
      </c>
      <c r="AQ1227" s="17">
        <v>-1</v>
      </c>
      <c r="AR1227" s="17">
        <v>1.5768984280893594</v>
      </c>
      <c r="AS1227" s="17">
        <v>18.922781137072313</v>
      </c>
      <c r="AT1227" s="17">
        <v>28.599615478194007</v>
      </c>
      <c r="AU1227" s="17">
        <v>-1</v>
      </c>
      <c r="AV1227" s="17">
        <v>-1</v>
      </c>
      <c r="AW1227" s="17">
        <v>-1</v>
      </c>
      <c r="AX1227" s="17">
        <v>-1</v>
      </c>
      <c r="AY1227" s="17">
        <v>0.31537968561787194</v>
      </c>
      <c r="AZ1227" s="17">
        <v>-2.3728968473472047</v>
      </c>
      <c r="BA1227" s="17">
        <v>2.885717360167718</v>
      </c>
      <c r="BB1227" s="17">
        <v>-0.93895759776743148</v>
      </c>
      <c r="BC1227" s="17">
        <v>1.1184447772546104</v>
      </c>
      <c r="BD1227" s="17">
        <v>-32.213500907545452</v>
      </c>
      <c r="BE1227" s="17">
        <v>39.264782958827539</v>
      </c>
      <c r="BF1227" s="17">
        <v>-1</v>
      </c>
      <c r="BG1227" s="22">
        <v>3514.2505693933226</v>
      </c>
    </row>
    <row r="1228" spans="1:59" x14ac:dyDescent="0.25">
      <c r="A1228">
        <v>3313</v>
      </c>
      <c r="B1228" t="s">
        <v>1186</v>
      </c>
      <c r="C1228" s="49">
        <v>0</v>
      </c>
      <c r="D1228" s="22">
        <v>1588.713173828125</v>
      </c>
      <c r="E1228" s="17">
        <v>8.599484240237814</v>
      </c>
      <c r="F1228" s="17">
        <v>-91.024537039006901</v>
      </c>
      <c r="G1228" s="17">
        <v>-0.31613803423860581</v>
      </c>
      <c r="H1228" s="17">
        <v>-1.5682237051792463</v>
      </c>
      <c r="I1228" s="17">
        <v>1.6018840962986332</v>
      </c>
      <c r="J1228" s="17">
        <v>-7.2270528427587424</v>
      </c>
      <c r="K1228" s="17">
        <v>-1</v>
      </c>
      <c r="L1228" s="17">
        <v>-1</v>
      </c>
      <c r="M1228" s="17">
        <v>-1</v>
      </c>
      <c r="N1228" s="17">
        <v>0.16666666666666666</v>
      </c>
      <c r="O1228" s="17">
        <v>-1</v>
      </c>
      <c r="P1228" s="17">
        <v>-1</v>
      </c>
      <c r="Q1228" s="17">
        <v>-0.37420342623797209</v>
      </c>
      <c r="R1228" s="17">
        <v>-1</v>
      </c>
      <c r="S1228" s="17">
        <v>-1.3473247302328546</v>
      </c>
      <c r="T1228" s="17">
        <v>-0.14157294560730854</v>
      </c>
      <c r="U1228" s="17">
        <v>-0.86284621056081834</v>
      </c>
      <c r="V1228" s="17">
        <v>-1.3923345543334589</v>
      </c>
      <c r="W1228" s="17">
        <v>-2.9331261807041882</v>
      </c>
      <c r="X1228" s="17">
        <v>-4.9830962426480108</v>
      </c>
      <c r="Y1228" s="17">
        <v>0</v>
      </c>
      <c r="Z1228" s="17">
        <v>-2.3303598391793585</v>
      </c>
      <c r="AA1228" s="17">
        <v>-1.4240840535519623</v>
      </c>
      <c r="AB1228" s="17">
        <v>-1.8859778189775733</v>
      </c>
      <c r="AC1228" s="17">
        <v>-16.219853541948396</v>
      </c>
      <c r="AD1228" s="17">
        <v>-1.078557763201023</v>
      </c>
      <c r="AE1228" s="17">
        <v>-0.10785577632010229</v>
      </c>
      <c r="AF1228" s="17">
        <v>-1.9300139653893424</v>
      </c>
      <c r="AG1228" s="17">
        <v>-83.098362149755374</v>
      </c>
      <c r="AH1228" s="17">
        <v>-1</v>
      </c>
      <c r="AI1228" s="17">
        <v>-1</v>
      </c>
      <c r="AJ1228" s="17">
        <v>-1</v>
      </c>
      <c r="AK1228" s="17">
        <v>-1</v>
      </c>
      <c r="AL1228" s="17">
        <v>-1</v>
      </c>
      <c r="AM1228" s="17">
        <v>-1</v>
      </c>
      <c r="AN1228" s="17">
        <v>-1</v>
      </c>
      <c r="AO1228" s="17">
        <v>-1</v>
      </c>
      <c r="AP1228" s="17">
        <v>-1</v>
      </c>
      <c r="AQ1228" s="17">
        <v>-1</v>
      </c>
      <c r="AR1228" s="17">
        <v>-0.53927888160051152</v>
      </c>
      <c r="AS1228" s="17">
        <v>-6.4713465792061378</v>
      </c>
      <c r="AT1228" s="17">
        <v>-4.4127505529679798</v>
      </c>
      <c r="AU1228" s="17">
        <v>-1</v>
      </c>
      <c r="AV1228" s="17">
        <v>-1</v>
      </c>
      <c r="AW1228" s="17">
        <v>-1</v>
      </c>
      <c r="AX1228" s="17">
        <v>-1</v>
      </c>
      <c r="AY1228" s="17">
        <v>-0.10785577632010229</v>
      </c>
      <c r="AZ1228" s="17">
        <v>1.3051142879519442</v>
      </c>
      <c r="BA1228" s="17">
        <v>-0.79229377513143162</v>
      </c>
      <c r="BB1228" s="17">
        <v>0.50004297282168131</v>
      </c>
      <c r="BC1228" s="17">
        <v>-0.32055579333450152</v>
      </c>
      <c r="BD1228" s="17">
        <v>17.780264297153153</v>
      </c>
      <c r="BE1228" s="17">
        <v>-10.728982245871116</v>
      </c>
      <c r="BF1228" s="17">
        <v>-1</v>
      </c>
      <c r="BG1228" s="22">
        <v>1381.1083526013763</v>
      </c>
    </row>
    <row r="1229" spans="1:59" x14ac:dyDescent="0.25">
      <c r="A1229">
        <v>3314</v>
      </c>
      <c r="B1229" t="s">
        <v>1187</v>
      </c>
      <c r="C1229" s="49">
        <v>0</v>
      </c>
      <c r="D1229" s="22">
        <v>1621.204345703125</v>
      </c>
      <c r="E1229" s="17">
        <v>132.62607464400941</v>
      </c>
      <c r="F1229" s="17">
        <v>116.94148853812975</v>
      </c>
      <c r="G1229" s="17">
        <v>1.197016710818797</v>
      </c>
      <c r="H1229" s="17">
        <v>9.8941077743675958</v>
      </c>
      <c r="I1229" s="17">
        <v>112.35401230736704</v>
      </c>
      <c r="J1229" s="17">
        <v>22.612336555953654</v>
      </c>
      <c r="K1229" s="17">
        <v>-1</v>
      </c>
      <c r="L1229" s="17">
        <v>-1</v>
      </c>
      <c r="M1229" s="17">
        <v>-1</v>
      </c>
      <c r="N1229" s="17">
        <v>0.16666666666666666</v>
      </c>
      <c r="O1229" s="17">
        <v>-1</v>
      </c>
      <c r="P1229" s="17">
        <v>-1</v>
      </c>
      <c r="Q1229" s="17">
        <v>6.7783875824782278</v>
      </c>
      <c r="R1229" s="17">
        <v>-1</v>
      </c>
      <c r="S1229" s="17">
        <v>2.2874771695257237</v>
      </c>
      <c r="T1229" s="17">
        <v>0.24046497683313783</v>
      </c>
      <c r="U1229" s="17">
        <v>1.3428507630555526</v>
      </c>
      <c r="V1229" s="17">
        <v>1.7887668602703677</v>
      </c>
      <c r="W1229" s="17">
        <v>5.3499928341160414</v>
      </c>
      <c r="X1229" s="17">
        <v>7.3392308160414821</v>
      </c>
      <c r="Y1229" s="17">
        <v>0</v>
      </c>
      <c r="Z1229" s="17">
        <v>69.309475857601015</v>
      </c>
      <c r="AA1229" s="17">
        <v>2.5618398515382745</v>
      </c>
      <c r="AB1229" s="17">
        <v>4.4733567842991109</v>
      </c>
      <c r="AC1229" s="17">
        <v>56.895695008361713</v>
      </c>
      <c r="AD1229" s="17">
        <v>1.6785634538194407</v>
      </c>
      <c r="AE1229" s="17">
        <v>0.16785634538194408</v>
      </c>
      <c r="AF1229" s="17">
        <v>106.93247244149178</v>
      </c>
      <c r="AG1229" s="17">
        <v>106.75853435770458</v>
      </c>
      <c r="AH1229" s="17">
        <v>-1</v>
      </c>
      <c r="AI1229" s="17">
        <v>-1</v>
      </c>
      <c r="AJ1229" s="17">
        <v>-1</v>
      </c>
      <c r="AK1229" s="17">
        <v>-1</v>
      </c>
      <c r="AL1229" s="17">
        <v>-1</v>
      </c>
      <c r="AM1229" s="17">
        <v>-1</v>
      </c>
      <c r="AN1229" s="17">
        <v>-1</v>
      </c>
      <c r="AO1229" s="17">
        <v>-1</v>
      </c>
      <c r="AP1229" s="17">
        <v>-1</v>
      </c>
      <c r="AQ1229" s="17">
        <v>-1</v>
      </c>
      <c r="AR1229" s="17">
        <v>0.83928172690972036</v>
      </c>
      <c r="AS1229" s="17">
        <v>10.071380722916643</v>
      </c>
      <c r="AT1229" s="17">
        <v>17.092794939791638</v>
      </c>
      <c r="AU1229" s="17">
        <v>-1</v>
      </c>
      <c r="AV1229" s="17">
        <v>-1</v>
      </c>
      <c r="AW1229" s="17">
        <v>-1</v>
      </c>
      <c r="AX1229" s="17">
        <v>-1</v>
      </c>
      <c r="AY1229" s="17">
        <v>0.16785634538194408</v>
      </c>
      <c r="AZ1229" s="17">
        <v>-1.0908859174979821</v>
      </c>
      <c r="BA1229" s="17">
        <v>1.6037064303184951</v>
      </c>
      <c r="BB1229" s="17">
        <v>-0.43737824096527678</v>
      </c>
      <c r="BC1229" s="17">
        <v>0.61686542045245596</v>
      </c>
      <c r="BD1229" s="17">
        <v>-14.787628320695216</v>
      </c>
      <c r="BE1229" s="17">
        <v>21.838910371977285</v>
      </c>
      <c r="BF1229" s="17">
        <v>-1</v>
      </c>
      <c r="BG1229" s="22">
        <v>2907.2627720376076</v>
      </c>
    </row>
    <row r="1230" spans="1:59" x14ac:dyDescent="0.25">
      <c r="A1230">
        <v>3316</v>
      </c>
      <c r="B1230" t="s">
        <v>1188</v>
      </c>
      <c r="C1230" s="49">
        <v>0</v>
      </c>
      <c r="D1230" s="22">
        <v>1544.5670214843751</v>
      </c>
      <c r="E1230" s="17">
        <v>108.06259849058611</v>
      </c>
      <c r="F1230" s="17">
        <v>75.753800532228823</v>
      </c>
      <c r="G1230" s="17">
        <v>0.89733629248548352</v>
      </c>
      <c r="H1230" s="17">
        <v>7.6239921076877852</v>
      </c>
      <c r="I1230" s="17">
        <v>90.419544453361382</v>
      </c>
      <c r="J1230" s="17">
        <v>16.702643097947458</v>
      </c>
      <c r="K1230" s="17">
        <v>-1</v>
      </c>
      <c r="L1230" s="17">
        <v>-1</v>
      </c>
      <c r="M1230" s="17">
        <v>-1</v>
      </c>
      <c r="N1230" s="17">
        <v>0.16666666666666666</v>
      </c>
      <c r="O1230" s="17">
        <v>-1</v>
      </c>
      <c r="P1230" s="17">
        <v>-1</v>
      </c>
      <c r="Q1230" s="17">
        <v>5.3618163608892218</v>
      </c>
      <c r="R1230" s="17">
        <v>-1</v>
      </c>
      <c r="S1230" s="17">
        <v>1.5676043624407812</v>
      </c>
      <c r="T1230" s="17">
        <v>0.16480233572513955</v>
      </c>
      <c r="U1230" s="17">
        <v>0.90601230094254415</v>
      </c>
      <c r="V1230" s="17">
        <v>1.1587494705730537</v>
      </c>
      <c r="W1230" s="17">
        <v>3.7095204504592187</v>
      </c>
      <c r="X1230" s="17">
        <v>4.8987929561001398</v>
      </c>
      <c r="Y1230" s="17">
        <v>0</v>
      </c>
      <c r="Z1230" s="17">
        <v>55.12120066561031</v>
      </c>
      <c r="AA1230" s="17">
        <v>1.7724273032024582</v>
      </c>
      <c r="AB1230" s="17">
        <v>3.213890057279611</v>
      </c>
      <c r="AC1230" s="17">
        <v>42.415154767650641</v>
      </c>
      <c r="AD1230" s="17">
        <v>1.1325153761781801</v>
      </c>
      <c r="AE1230" s="17">
        <v>0.11325153761781802</v>
      </c>
      <c r="AF1230" s="17">
        <v>85.372248298004621</v>
      </c>
      <c r="AG1230" s="17">
        <v>69.157360813050516</v>
      </c>
      <c r="AH1230" s="17">
        <v>-1</v>
      </c>
      <c r="AI1230" s="17">
        <v>-1</v>
      </c>
      <c r="AJ1230" s="17">
        <v>-1</v>
      </c>
      <c r="AK1230" s="17">
        <v>-1</v>
      </c>
      <c r="AL1230" s="17">
        <v>-1</v>
      </c>
      <c r="AM1230" s="17">
        <v>-1</v>
      </c>
      <c r="AN1230" s="17">
        <v>-1</v>
      </c>
      <c r="AO1230" s="17">
        <v>-1</v>
      </c>
      <c r="AP1230" s="17">
        <v>-1</v>
      </c>
      <c r="AQ1230" s="17">
        <v>-1</v>
      </c>
      <c r="AR1230" s="17">
        <v>0.56625768808909005</v>
      </c>
      <c r="AS1230" s="17">
        <v>6.7950922570690802</v>
      </c>
      <c r="AT1230" s="17">
        <v>12.833619934189805</v>
      </c>
      <c r="AU1230" s="17">
        <v>-1</v>
      </c>
      <c r="AV1230" s="17">
        <v>-1</v>
      </c>
      <c r="AW1230" s="17">
        <v>-1</v>
      </c>
      <c r="AX1230" s="17">
        <v>-1</v>
      </c>
      <c r="AY1230" s="17">
        <v>0.11325153761781802</v>
      </c>
      <c r="AZ1230" s="17">
        <v>-0.61635788509327294</v>
      </c>
      <c r="BA1230" s="17">
        <v>1.1291783979137859</v>
      </c>
      <c r="BB1230" s="17">
        <v>-0.25172189456724797</v>
      </c>
      <c r="BC1230" s="17">
        <v>0.43120907405442738</v>
      </c>
      <c r="BD1230" s="17">
        <v>-8.3375545818186421</v>
      </c>
      <c r="BE1230" s="17">
        <v>15.388836633100706</v>
      </c>
      <c r="BF1230" s="17">
        <v>-1</v>
      </c>
      <c r="BG1230" s="22">
        <v>1924.177040795171</v>
      </c>
    </row>
    <row r="1231" spans="1:59" x14ac:dyDescent="0.25">
      <c r="A1231">
        <v>3319</v>
      </c>
      <c r="B1231" t="s">
        <v>1189</v>
      </c>
      <c r="C1231" s="49">
        <v>0</v>
      </c>
      <c r="D1231" s="22">
        <v>1516.0985742187499</v>
      </c>
      <c r="E1231" s="17">
        <v>43.936016200267119</v>
      </c>
      <c r="F1231" s="17">
        <v>-31.772742036962814</v>
      </c>
      <c r="G1231" s="17">
        <v>0.11497630047880594</v>
      </c>
      <c r="H1231" s="17">
        <v>1.6975198853269717</v>
      </c>
      <c r="I1231" s="17">
        <v>33.156376608193668</v>
      </c>
      <c r="J1231" s="17">
        <v>1.2745155203049263</v>
      </c>
      <c r="K1231" s="17">
        <v>-1</v>
      </c>
      <c r="L1231" s="17">
        <v>-1</v>
      </c>
      <c r="M1231" s="17">
        <v>-1</v>
      </c>
      <c r="N1231" s="17">
        <v>0.16666666666666666</v>
      </c>
      <c r="O1231" s="17">
        <v>-1</v>
      </c>
      <c r="P1231" s="17">
        <v>-1</v>
      </c>
      <c r="Q1231" s="17">
        <v>1.6636479728345319</v>
      </c>
      <c r="R1231" s="17">
        <v>-1</v>
      </c>
      <c r="S1231" s="17">
        <v>-0.31172991882144274</v>
      </c>
      <c r="T1231" s="17">
        <v>-3.2726163539763223E-2</v>
      </c>
      <c r="U1231" s="17">
        <v>-0.23441902128960002</v>
      </c>
      <c r="V1231" s="17">
        <v>-0.48600397280822277</v>
      </c>
      <c r="W1231" s="17">
        <v>-0.57317498924564425</v>
      </c>
      <c r="X1231" s="17">
        <v>-1.4723305067379309</v>
      </c>
      <c r="Y1231" s="17">
        <v>0</v>
      </c>
      <c r="Z1231" s="17">
        <v>18.080612803615693</v>
      </c>
      <c r="AA1231" s="17">
        <v>-0.28845074295356937</v>
      </c>
      <c r="AB1231" s="17">
        <v>-7.4133844861734244E-2</v>
      </c>
      <c r="AC1231" s="17">
        <v>4.6115658312035457</v>
      </c>
      <c r="AD1231" s="17">
        <v>-0.29302377661200008</v>
      </c>
      <c r="AE1231" s="17">
        <v>-2.9302377661200002E-2</v>
      </c>
      <c r="AF1231" s="17">
        <v>29.086098931382118</v>
      </c>
      <c r="AG1231" s="17">
        <v>-29.00605606098118</v>
      </c>
      <c r="AH1231" s="17">
        <v>-1</v>
      </c>
      <c r="AI1231" s="17">
        <v>-1</v>
      </c>
      <c r="AJ1231" s="17">
        <v>-1</v>
      </c>
      <c r="AK1231" s="17">
        <v>-1</v>
      </c>
      <c r="AL1231" s="17">
        <v>-1</v>
      </c>
      <c r="AM1231" s="17">
        <v>-1</v>
      </c>
      <c r="AN1231" s="17">
        <v>-1</v>
      </c>
      <c r="AO1231" s="17">
        <v>-1</v>
      </c>
      <c r="AP1231" s="17">
        <v>-1</v>
      </c>
      <c r="AQ1231" s="17">
        <v>-1</v>
      </c>
      <c r="AR1231" s="17">
        <v>-0.14651188830600004</v>
      </c>
      <c r="AS1231" s="17">
        <v>-1.7581426596720005</v>
      </c>
      <c r="AT1231" s="17">
        <v>1.7144145424263995</v>
      </c>
      <c r="AU1231" s="17">
        <v>-1</v>
      </c>
      <c r="AV1231" s="17">
        <v>-1</v>
      </c>
      <c r="AW1231" s="17">
        <v>-1</v>
      </c>
      <c r="AX1231" s="17">
        <v>-1</v>
      </c>
      <c r="AY1231" s="17">
        <v>-2.9302377661200002E-2</v>
      </c>
      <c r="AZ1231" s="17">
        <v>0.62246762677642709</v>
      </c>
      <c r="BA1231" s="17">
        <v>-0.10964711395591431</v>
      </c>
      <c r="BB1231" s="17">
        <v>0.2329614173814134</v>
      </c>
      <c r="BC1231" s="17">
        <v>-5.3474237894233848E-2</v>
      </c>
      <c r="BD1231" s="17">
        <v>8.5013155280639943</v>
      </c>
      <c r="BE1231" s="17">
        <v>-1.4500334767819485</v>
      </c>
      <c r="BF1231" s="17">
        <v>-1</v>
      </c>
      <c r="BG1231" s="22">
        <v>81.197344391420074</v>
      </c>
    </row>
    <row r="1232" spans="1:59" x14ac:dyDescent="0.25">
      <c r="A1232">
        <v>3322</v>
      </c>
      <c r="B1232" t="s">
        <v>1190</v>
      </c>
      <c r="C1232" s="49">
        <v>0</v>
      </c>
      <c r="D1232" s="22">
        <v>1547.9155371093748</v>
      </c>
      <c r="E1232" s="17">
        <v>79.519882082334391</v>
      </c>
      <c r="F1232" s="17">
        <v>27.8937789733444</v>
      </c>
      <c r="G1232" s="17">
        <v>0.54910816955338282</v>
      </c>
      <c r="H1232" s="17">
        <v>4.9861216660914724</v>
      </c>
      <c r="I1232" s="17">
        <v>64.931731099405539</v>
      </c>
      <c r="J1232" s="17">
        <v>9.8355896166728378</v>
      </c>
      <c r="K1232" s="17">
        <v>-1</v>
      </c>
      <c r="L1232" s="17">
        <v>-1</v>
      </c>
      <c r="M1232" s="17">
        <v>-1</v>
      </c>
      <c r="N1232" s="17">
        <v>0.16666666666666666</v>
      </c>
      <c r="O1232" s="17">
        <v>-1</v>
      </c>
      <c r="P1232" s="17">
        <v>-1</v>
      </c>
      <c r="Q1232" s="17">
        <v>3.7157630744014769</v>
      </c>
      <c r="R1232" s="17">
        <v>-1</v>
      </c>
      <c r="S1232" s="17">
        <v>0.73111341733592561</v>
      </c>
      <c r="T1232" s="17">
        <v>7.6882478846741237E-2</v>
      </c>
      <c r="U1232" s="17">
        <v>0.39840677058397778</v>
      </c>
      <c r="V1232" s="17">
        <v>0.42667036360629212</v>
      </c>
      <c r="W1232" s="17">
        <v>1.803294404527203</v>
      </c>
      <c r="X1232" s="17">
        <v>2.0630084232762385</v>
      </c>
      <c r="Y1232" s="17">
        <v>0</v>
      </c>
      <c r="Z1232" s="17">
        <v>38.634449661893534</v>
      </c>
      <c r="AA1232" s="17">
        <v>0.85513130016404681</v>
      </c>
      <c r="AB1232" s="17">
        <v>1.7503919192143029</v>
      </c>
      <c r="AC1232" s="17">
        <v>25.588792287546539</v>
      </c>
      <c r="AD1232" s="17">
        <v>0.49800846322997216</v>
      </c>
      <c r="AE1232" s="17">
        <v>4.9800846322997222E-2</v>
      </c>
      <c r="AF1232" s="17">
        <v>60.319305482330179</v>
      </c>
      <c r="AG1232" s="17">
        <v>25.464862796928031</v>
      </c>
      <c r="AH1232" s="17">
        <v>-1</v>
      </c>
      <c r="AI1232" s="17">
        <v>-1</v>
      </c>
      <c r="AJ1232" s="17">
        <v>-1</v>
      </c>
      <c r="AK1232" s="17">
        <v>-1</v>
      </c>
      <c r="AL1232" s="17">
        <v>-1</v>
      </c>
      <c r="AM1232" s="17">
        <v>-1</v>
      </c>
      <c r="AN1232" s="17">
        <v>-1</v>
      </c>
      <c r="AO1232" s="17">
        <v>-1</v>
      </c>
      <c r="AP1232" s="17">
        <v>-1</v>
      </c>
      <c r="AQ1232" s="17">
        <v>-1</v>
      </c>
      <c r="AR1232" s="17">
        <v>0.24900423161498608</v>
      </c>
      <c r="AS1232" s="17">
        <v>2.9880507793798325</v>
      </c>
      <c r="AT1232" s="17">
        <v>7.8844660131937827</v>
      </c>
      <c r="AU1232" s="17">
        <v>-1</v>
      </c>
      <c r="AV1232" s="17">
        <v>-1</v>
      </c>
      <c r="AW1232" s="17">
        <v>-1</v>
      </c>
      <c r="AX1232" s="17">
        <v>-1</v>
      </c>
      <c r="AY1232" s="17">
        <v>4.9800846322997222E-2</v>
      </c>
      <c r="AZ1232" s="17">
        <v>-6.4957139852835633E-2</v>
      </c>
      <c r="BA1232" s="17">
        <v>0.57777765267334869</v>
      </c>
      <c r="BB1232" s="17">
        <v>-3.5989544164857237E-2</v>
      </c>
      <c r="BC1232" s="17">
        <v>0.21547672365203668</v>
      </c>
      <c r="BD1232" s="17">
        <v>-0.84258015754895155</v>
      </c>
      <c r="BE1232" s="17">
        <v>7.893862208831008</v>
      </c>
      <c r="BF1232" s="17">
        <v>-1</v>
      </c>
      <c r="BG1232" s="22">
        <v>2038.0437154212839</v>
      </c>
    </row>
    <row r="1233" spans="1:59" x14ac:dyDescent="0.25">
      <c r="A1233">
        <v>3323</v>
      </c>
      <c r="B1233" t="s">
        <v>1191</v>
      </c>
      <c r="C1233" s="49">
        <v>0</v>
      </c>
      <c r="D1233" s="22">
        <v>1469.065166015625</v>
      </c>
      <c r="E1233" s="17">
        <v>38.875899532954087</v>
      </c>
      <c r="F1233" s="17">
        <v>-40.257473809656268</v>
      </c>
      <c r="G1233" s="17">
        <v>5.3241639219780146E-2</v>
      </c>
      <c r="H1233" s="17">
        <v>1.2298723076817342</v>
      </c>
      <c r="I1233" s="17">
        <v>28.637839993772833</v>
      </c>
      <c r="J1233" s="17">
        <v>5.710890493870302E-2</v>
      </c>
      <c r="K1233" s="17">
        <v>-1</v>
      </c>
      <c r="L1233" s="17">
        <v>-1</v>
      </c>
      <c r="M1233" s="17">
        <v>-1</v>
      </c>
      <c r="N1233" s="17">
        <v>0.16666666666666666</v>
      </c>
      <c r="O1233" s="17">
        <v>-1</v>
      </c>
      <c r="P1233" s="17">
        <v>-1</v>
      </c>
      <c r="Q1233" s="17">
        <v>1.371831960962794</v>
      </c>
      <c r="R1233" s="17">
        <v>-1</v>
      </c>
      <c r="S1233" s="17">
        <v>-0.46002490633558935</v>
      </c>
      <c r="T1233" s="17">
        <v>-4.8312792605297541E-2</v>
      </c>
      <c r="U1233" s="17">
        <v>-0.32440846615705099</v>
      </c>
      <c r="V1233" s="17">
        <v>-0.61578859589627633</v>
      </c>
      <c r="W1233" s="17">
        <v>-0.91111501039577691</v>
      </c>
      <c r="X1233" s="17">
        <v>-1.9750647375731682</v>
      </c>
      <c r="Y1233" s="17">
        <v>0</v>
      </c>
      <c r="Z1233" s="17">
        <v>15.157804674546764</v>
      </c>
      <c r="AA1233" s="17">
        <v>-0.45107103204744131</v>
      </c>
      <c r="AB1233" s="17">
        <v>-0.33358607131012274</v>
      </c>
      <c r="AC1233" s="17">
        <v>1.6285506192663064</v>
      </c>
      <c r="AD1233" s="17">
        <v>-0.40551058269631379</v>
      </c>
      <c r="AE1233" s="17">
        <v>-4.0551058269631374E-2</v>
      </c>
      <c r="AF1233" s="17">
        <v>24.644657139591583</v>
      </c>
      <c r="AG1233" s="17">
        <v>-36.751959929612482</v>
      </c>
      <c r="AH1233" s="17">
        <v>-1</v>
      </c>
      <c r="AI1233" s="17">
        <v>-1</v>
      </c>
      <c r="AJ1233" s="17">
        <v>-1</v>
      </c>
      <c r="AK1233" s="17">
        <v>-1</v>
      </c>
      <c r="AL1233" s="17">
        <v>-1</v>
      </c>
      <c r="AM1233" s="17">
        <v>-1</v>
      </c>
      <c r="AN1233" s="17">
        <v>-1</v>
      </c>
      <c r="AO1233" s="17">
        <v>-1</v>
      </c>
      <c r="AP1233" s="17">
        <v>-1</v>
      </c>
      <c r="AQ1233" s="17">
        <v>-1</v>
      </c>
      <c r="AR1233" s="17">
        <v>-0.2027552913481569</v>
      </c>
      <c r="AS1233" s="17">
        <v>-2.4330634961778825</v>
      </c>
      <c r="AT1233" s="17">
        <v>0.83701745496875279</v>
      </c>
      <c r="AU1233" s="17">
        <v>-1</v>
      </c>
      <c r="AV1233" s="17">
        <v>-1</v>
      </c>
      <c r="AW1233" s="17">
        <v>-1</v>
      </c>
      <c r="AX1233" s="17">
        <v>-1</v>
      </c>
      <c r="AY1233" s="17">
        <v>-4.0551058269631374E-2</v>
      </c>
      <c r="AZ1233" s="17">
        <v>0.72022118538843527</v>
      </c>
      <c r="BA1233" s="17">
        <v>-0.20740067256792255</v>
      </c>
      <c r="BB1233" s="17">
        <v>0.27120693145008007</v>
      </c>
      <c r="BC1233" s="17">
        <v>-9.1719751962900484E-2</v>
      </c>
      <c r="BD1233" s="17">
        <v>9.8300413740163322</v>
      </c>
      <c r="BE1233" s="17">
        <v>-2.7787593227342891</v>
      </c>
      <c r="BF1233" s="17">
        <v>-1</v>
      </c>
      <c r="BG1233" s="22">
        <v>52.11572966276011</v>
      </c>
    </row>
    <row r="1234" spans="1:59" x14ac:dyDescent="0.25">
      <c r="A1234">
        <v>3324</v>
      </c>
      <c r="B1234" t="s">
        <v>1192</v>
      </c>
      <c r="C1234" s="49">
        <v>0</v>
      </c>
      <c r="D1234" s="22">
        <v>1585.937744140625</v>
      </c>
      <c r="E1234" s="17">
        <v>102.3075245343839</v>
      </c>
      <c r="F1234" s="17">
        <v>66.103774246111826</v>
      </c>
      <c r="G1234" s="17">
        <v>0.82712298228616654</v>
      </c>
      <c r="H1234" s="17">
        <v>7.092117731712916</v>
      </c>
      <c r="I1234" s="17">
        <v>85.280431247181482</v>
      </c>
      <c r="J1234" s="17">
        <v>15.318037649725092</v>
      </c>
      <c r="K1234" s="17">
        <v>-1</v>
      </c>
      <c r="L1234" s="17">
        <v>-1</v>
      </c>
      <c r="M1234" s="17">
        <v>-1</v>
      </c>
      <c r="N1234" s="17">
        <v>0.16666666666666666</v>
      </c>
      <c r="O1234" s="17">
        <v>-1</v>
      </c>
      <c r="P1234" s="17">
        <v>-1</v>
      </c>
      <c r="Q1234" s="17">
        <v>5.0299222880164667</v>
      </c>
      <c r="R1234" s="17">
        <v>-1</v>
      </c>
      <c r="S1234" s="17">
        <v>1.3989425159677462</v>
      </c>
      <c r="T1234" s="17">
        <v>0.14707503635682803</v>
      </c>
      <c r="U1234" s="17">
        <v>0.80366369031954676</v>
      </c>
      <c r="V1234" s="17">
        <v>1.0111402051435674</v>
      </c>
      <c r="W1234" s="17">
        <v>3.3251676889818254</v>
      </c>
      <c r="X1234" s="17">
        <v>4.3270131199827304</v>
      </c>
      <c r="Y1234" s="17">
        <v>0</v>
      </c>
      <c r="Z1234" s="17">
        <v>51.796973567994243</v>
      </c>
      <c r="AA1234" s="17">
        <v>1.5874727157796384</v>
      </c>
      <c r="AB1234" s="17">
        <v>2.9188046176577847</v>
      </c>
      <c r="AC1234" s="17">
        <v>39.022451736103534</v>
      </c>
      <c r="AD1234" s="17">
        <v>1.0045796128994335</v>
      </c>
      <c r="AE1234" s="17">
        <v>0.10045796128994335</v>
      </c>
      <c r="AF1234" s="17">
        <v>80.320818130586218</v>
      </c>
      <c r="AG1234" s="17">
        <v>60.347633181755143</v>
      </c>
      <c r="AH1234" s="17">
        <v>-1</v>
      </c>
      <c r="AI1234" s="17">
        <v>-1</v>
      </c>
      <c r="AJ1234" s="17">
        <v>-1</v>
      </c>
      <c r="AK1234" s="17">
        <v>-1</v>
      </c>
      <c r="AL1234" s="17">
        <v>-1</v>
      </c>
      <c r="AM1234" s="17">
        <v>-1</v>
      </c>
      <c r="AN1234" s="17">
        <v>-1</v>
      </c>
      <c r="AO1234" s="17">
        <v>-1</v>
      </c>
      <c r="AP1234" s="17">
        <v>-1</v>
      </c>
      <c r="AQ1234" s="17">
        <v>-1</v>
      </c>
      <c r="AR1234" s="17">
        <v>0.50228980644971677</v>
      </c>
      <c r="AS1234" s="17">
        <v>6.0274776773965995</v>
      </c>
      <c r="AT1234" s="17">
        <v>11.83572098061558</v>
      </c>
      <c r="AU1234" s="17">
        <v>-1</v>
      </c>
      <c r="AV1234" s="17">
        <v>-1</v>
      </c>
      <c r="AW1234" s="17">
        <v>-1</v>
      </c>
      <c r="AX1234" s="17">
        <v>-1</v>
      </c>
      <c r="AY1234" s="17">
        <v>0.10045796128994335</v>
      </c>
      <c r="AZ1234" s="17">
        <v>-0.50517883601557867</v>
      </c>
      <c r="BA1234" s="17">
        <v>1.0179993488360917</v>
      </c>
      <c r="BB1234" s="17">
        <v>-0.20822373505247416</v>
      </c>
      <c r="BC1234" s="17">
        <v>0.38771091453965345</v>
      </c>
      <c r="BD1234" s="17">
        <v>-6.8263413008344251</v>
      </c>
      <c r="BE1234" s="17">
        <v>13.877623352116487</v>
      </c>
      <c r="BF1234" s="17">
        <v>-1</v>
      </c>
      <c r="BG1234" s="22">
        <v>2587.8394194540806</v>
      </c>
    </row>
    <row r="1235" spans="1:59" x14ac:dyDescent="0.25">
      <c r="A1235">
        <v>3328</v>
      </c>
      <c r="B1235" t="s">
        <v>1193</v>
      </c>
      <c r="C1235" s="49">
        <v>0</v>
      </c>
      <c r="D1235" s="22">
        <v>1532.9217968749999</v>
      </c>
      <c r="E1235" s="17">
        <v>82.345042475325272</v>
      </c>
      <c r="F1235" s="17">
        <v>32.630967802252073</v>
      </c>
      <c r="G1235" s="17">
        <v>0.58357581750117637</v>
      </c>
      <c r="H1235" s="17">
        <v>5.2472182970794323</v>
      </c>
      <c r="I1235" s="17">
        <v>67.454516939463943</v>
      </c>
      <c r="J1235" s="17">
        <v>10.515291129113276</v>
      </c>
      <c r="K1235" s="17">
        <v>-1</v>
      </c>
      <c r="L1235" s="17">
        <v>-1</v>
      </c>
      <c r="M1235" s="17">
        <v>-1</v>
      </c>
      <c r="N1235" s="17">
        <v>0.16666666666666666</v>
      </c>
      <c r="O1235" s="17">
        <v>-1</v>
      </c>
      <c r="P1235" s="17">
        <v>-1</v>
      </c>
      <c r="Q1235" s="17">
        <v>3.8786895626593783</v>
      </c>
      <c r="R1235" s="17">
        <v>-1</v>
      </c>
      <c r="S1235" s="17">
        <v>0.81390935915884677</v>
      </c>
      <c r="T1235" s="17">
        <v>8.558479343577835E-2</v>
      </c>
      <c r="U1235" s="17">
        <v>0.44864960728951153</v>
      </c>
      <c r="V1235" s="17">
        <v>0.49913161319291871</v>
      </c>
      <c r="W1235" s="17">
        <v>1.9919728136886317</v>
      </c>
      <c r="X1235" s="17">
        <v>2.3436946071208178</v>
      </c>
      <c r="Y1235" s="17">
        <v>0</v>
      </c>
      <c r="Z1235" s="17">
        <v>40.26630961798859</v>
      </c>
      <c r="AA1235" s="17">
        <v>0.94592533319741845</v>
      </c>
      <c r="AB1235" s="17">
        <v>1.895249084024401</v>
      </c>
      <c r="AC1235" s="17">
        <v>27.254267015213138</v>
      </c>
      <c r="AD1235" s="17">
        <v>0.56081200911188944</v>
      </c>
      <c r="AE1235" s="17">
        <v>5.6081200911188941E-2</v>
      </c>
      <c r="AF1235" s="17">
        <v>62.799047801118263</v>
      </c>
      <c r="AG1235" s="17">
        <v>29.789549806406068</v>
      </c>
      <c r="AH1235" s="17">
        <v>-1</v>
      </c>
      <c r="AI1235" s="17">
        <v>-1</v>
      </c>
      <c r="AJ1235" s="17">
        <v>-1</v>
      </c>
      <c r="AK1235" s="17">
        <v>-1</v>
      </c>
      <c r="AL1235" s="17">
        <v>-1</v>
      </c>
      <c r="AM1235" s="17">
        <v>-1</v>
      </c>
      <c r="AN1235" s="17">
        <v>-1</v>
      </c>
      <c r="AO1235" s="17">
        <v>-1</v>
      </c>
      <c r="AP1235" s="17">
        <v>-1</v>
      </c>
      <c r="AQ1235" s="17">
        <v>-1</v>
      </c>
      <c r="AR1235" s="17">
        <v>0.28040600455594472</v>
      </c>
      <c r="AS1235" s="17">
        <v>3.364872054671336</v>
      </c>
      <c r="AT1235" s="17">
        <v>8.374333671072737</v>
      </c>
      <c r="AU1235" s="17">
        <v>-1</v>
      </c>
      <c r="AV1235" s="17">
        <v>-1</v>
      </c>
      <c r="AW1235" s="17">
        <v>-1</v>
      </c>
      <c r="AX1235" s="17">
        <v>-1</v>
      </c>
      <c r="AY1235" s="17">
        <v>5.6081200911188941E-2</v>
      </c>
      <c r="AZ1235" s="17">
        <v>-0.11953483049157865</v>
      </c>
      <c r="BA1235" s="17">
        <v>0.63235534331209164</v>
      </c>
      <c r="BB1235" s="17">
        <v>-5.7342749764709142E-2</v>
      </c>
      <c r="BC1235" s="17">
        <v>0.2368299292518885</v>
      </c>
      <c r="BD1235" s="17">
        <v>-1.5844333360293579</v>
      </c>
      <c r="BE1235" s="17">
        <v>8.6357153873114143</v>
      </c>
      <c r="BF1235" s="17">
        <v>-1</v>
      </c>
      <c r="BG1235" s="22">
        <v>106.02490115246337</v>
      </c>
    </row>
    <row r="1236" spans="1:59" x14ac:dyDescent="0.25">
      <c r="A1236">
        <v>3329</v>
      </c>
      <c r="B1236" t="s">
        <v>1194</v>
      </c>
      <c r="C1236" s="49">
        <v>0</v>
      </c>
      <c r="D1236" s="22">
        <v>1535.9860058593749</v>
      </c>
      <c r="E1236" s="17">
        <v>71.288045338042679</v>
      </c>
      <c r="F1236" s="17">
        <v>14.090752014875932</v>
      </c>
      <c r="G1236" s="17">
        <v>0.44867774741880706</v>
      </c>
      <c r="H1236" s="17">
        <v>4.2253489870925014</v>
      </c>
      <c r="I1236" s="17">
        <v>57.580940953934793</v>
      </c>
      <c r="J1236" s="17">
        <v>7.8551031638897264</v>
      </c>
      <c r="K1236" s="17">
        <v>-1</v>
      </c>
      <c r="L1236" s="17">
        <v>-1</v>
      </c>
      <c r="M1236" s="17">
        <v>-1</v>
      </c>
      <c r="N1236" s="17">
        <v>0.16666666666666666</v>
      </c>
      <c r="O1236" s="17">
        <v>-1</v>
      </c>
      <c r="P1236" s="17">
        <v>-1</v>
      </c>
      <c r="Q1236" s="17">
        <v>3.2410345400544571</v>
      </c>
      <c r="R1236" s="17">
        <v>-1</v>
      </c>
      <c r="S1236" s="17">
        <v>0.48986599015724425</v>
      </c>
      <c r="T1236" s="17">
        <v>5.1526030705903662E-2</v>
      </c>
      <c r="U1236" s="17">
        <v>0.25201124898592409</v>
      </c>
      <c r="V1236" s="17">
        <v>0.21553573975826085</v>
      </c>
      <c r="W1236" s="17">
        <v>1.2535309768496399</v>
      </c>
      <c r="X1236" s="17">
        <v>1.2451565067906289</v>
      </c>
      <c r="Y1236" s="17">
        <v>0</v>
      </c>
      <c r="Z1236" s="17">
        <v>33.87960289940569</v>
      </c>
      <c r="AA1236" s="17">
        <v>0.59057936210742512</v>
      </c>
      <c r="AB1236" s="17">
        <v>1.3283130401120444</v>
      </c>
      <c r="AC1236" s="17">
        <v>20.736000179208574</v>
      </c>
      <c r="AD1236" s="17">
        <v>0.31501406123240516</v>
      </c>
      <c r="AE1236" s="17">
        <v>3.1501406123240511E-2</v>
      </c>
      <c r="AF1236" s="17">
        <v>53.0939337877466</v>
      </c>
      <c r="AG1236" s="17">
        <v>12.863766759865856</v>
      </c>
      <c r="AH1236" s="17">
        <v>-1</v>
      </c>
      <c r="AI1236" s="17">
        <v>-1</v>
      </c>
      <c r="AJ1236" s="17">
        <v>-1</v>
      </c>
      <c r="AK1236" s="17">
        <v>-1</v>
      </c>
      <c r="AL1236" s="17">
        <v>-1</v>
      </c>
      <c r="AM1236" s="17">
        <v>-1</v>
      </c>
      <c r="AN1236" s="17">
        <v>-1</v>
      </c>
      <c r="AO1236" s="17">
        <v>-1</v>
      </c>
      <c r="AP1236" s="17">
        <v>-1</v>
      </c>
      <c r="AQ1236" s="17">
        <v>-1</v>
      </c>
      <c r="AR1236" s="17">
        <v>0.15750703061620258</v>
      </c>
      <c r="AS1236" s="17">
        <v>1.8900843673944305</v>
      </c>
      <c r="AT1236" s="17">
        <v>6.4571096776127597</v>
      </c>
      <c r="AU1236" s="17">
        <v>-1</v>
      </c>
      <c r="AV1236" s="17">
        <v>-1</v>
      </c>
      <c r="AW1236" s="17">
        <v>-1</v>
      </c>
      <c r="AX1236" s="17">
        <v>-1</v>
      </c>
      <c r="AY1236" s="17">
        <v>3.1501406123240511E-2</v>
      </c>
      <c r="AZ1236" s="17">
        <v>9.4069101748605999E-2</v>
      </c>
      <c r="BA1236" s="17">
        <v>0.41875141107190694</v>
      </c>
      <c r="BB1236" s="17">
        <v>2.6228552514315565E-2</v>
      </c>
      <c r="BC1236" s="17">
        <v>0.15325862697286388</v>
      </c>
      <c r="BD1236" s="17">
        <v>1.3190012764239256</v>
      </c>
      <c r="BE1236" s="17">
        <v>5.7322807748581273</v>
      </c>
      <c r="BF1236" s="17">
        <v>-1</v>
      </c>
      <c r="BG1236" s="22">
        <v>1128.0344462285836</v>
      </c>
    </row>
    <row r="1237" spans="1:59" x14ac:dyDescent="0.25">
      <c r="A1237">
        <v>3330</v>
      </c>
      <c r="B1237" t="s">
        <v>1195</v>
      </c>
      <c r="C1237" s="49">
        <v>0</v>
      </c>
      <c r="D1237" s="22">
        <v>1537.9041308593751</v>
      </c>
      <c r="E1237" s="17">
        <v>53.32891907719825</v>
      </c>
      <c r="F1237" s="17">
        <v>-16.022855874744995</v>
      </c>
      <c r="G1237" s="17">
        <v>0.22957201347729422</v>
      </c>
      <c r="H1237" s="17">
        <v>2.5655963677979416</v>
      </c>
      <c r="I1237" s="17">
        <v>41.5439649496398</v>
      </c>
      <c r="J1237" s="17">
        <v>3.5343413013457528</v>
      </c>
      <c r="K1237" s="17">
        <v>-1</v>
      </c>
      <c r="L1237" s="17">
        <v>-1</v>
      </c>
      <c r="M1237" s="17">
        <v>-1</v>
      </c>
      <c r="N1237" s="17">
        <v>0.16666666666666666</v>
      </c>
      <c r="O1237" s="17">
        <v>-1</v>
      </c>
      <c r="P1237" s="17">
        <v>-1</v>
      </c>
      <c r="Q1237" s="17">
        <v>2.2053349807943921</v>
      </c>
      <c r="R1237" s="17">
        <v>-1</v>
      </c>
      <c r="S1237" s="17">
        <v>-3.6455551363874933E-2</v>
      </c>
      <c r="T1237" s="17">
        <v>-3.7932944743040362E-3</v>
      </c>
      <c r="U1237" s="17">
        <v>-6.737502385588949E-2</v>
      </c>
      <c r="V1237" s="17">
        <v>-0.24508969360593538</v>
      </c>
      <c r="W1237" s="17">
        <v>5.4130269820010901E-2</v>
      </c>
      <c r="X1237" s="17">
        <v>-0.53912399913945119</v>
      </c>
      <c r="Y1237" s="17">
        <v>0</v>
      </c>
      <c r="Z1237" s="17">
        <v>23.506110808749106</v>
      </c>
      <c r="AA1237" s="17">
        <v>1.3415139140469989E-2</v>
      </c>
      <c r="AB1237" s="17">
        <v>0.40747749425533947</v>
      </c>
      <c r="AC1237" s="17">
        <v>10.148823963438076</v>
      </c>
      <c r="AD1237" s="17">
        <v>-8.4218779819861866E-2</v>
      </c>
      <c r="AE1237" s="17">
        <v>-8.4218779819861863E-3</v>
      </c>
      <c r="AF1237" s="17">
        <v>37.330579074165875</v>
      </c>
      <c r="AG1237" s="17">
        <v>-14.627628148026906</v>
      </c>
      <c r="AH1237" s="17">
        <v>-1</v>
      </c>
      <c r="AI1237" s="17">
        <v>-1</v>
      </c>
      <c r="AJ1237" s="17">
        <v>-1</v>
      </c>
      <c r="AK1237" s="17">
        <v>-1</v>
      </c>
      <c r="AL1237" s="17">
        <v>-1</v>
      </c>
      <c r="AM1237" s="17">
        <v>-1</v>
      </c>
      <c r="AN1237" s="17">
        <v>-1</v>
      </c>
      <c r="AO1237" s="17">
        <v>-1</v>
      </c>
      <c r="AP1237" s="17">
        <v>-1</v>
      </c>
      <c r="AQ1237" s="17">
        <v>-1</v>
      </c>
      <c r="AR1237" s="17">
        <v>-4.2109389909930933E-2</v>
      </c>
      <c r="AS1237" s="17">
        <v>-0.50531267891917153</v>
      </c>
      <c r="AT1237" s="17">
        <v>3.3430935174050775</v>
      </c>
      <c r="AU1237" s="17">
        <v>-1</v>
      </c>
      <c r="AV1237" s="17">
        <v>-1</v>
      </c>
      <c r="AW1237" s="17">
        <v>-1</v>
      </c>
      <c r="AX1237" s="17">
        <v>-1</v>
      </c>
      <c r="AY1237" s="17">
        <v>-8.4218779819861863E-3</v>
      </c>
      <c r="AZ1237" s="17">
        <v>0.44101139912692611</v>
      </c>
      <c r="BA1237" s="17">
        <v>7.1809113693586724E-2</v>
      </c>
      <c r="BB1237" s="17">
        <v>0.16196771847208641</v>
      </c>
      <c r="BC1237" s="17">
        <v>1.7519461015093121E-2</v>
      </c>
      <c r="BD1237" s="17">
        <v>6.0348520763970246</v>
      </c>
      <c r="BE1237" s="17">
        <v>1.0164299748850243</v>
      </c>
      <c r="BF1237" s="17">
        <v>-1</v>
      </c>
      <c r="BG1237" s="22">
        <v>125.47172392144103</v>
      </c>
    </row>
    <row r="1238" spans="1:59" x14ac:dyDescent="0.25">
      <c r="A1238">
        <v>3335</v>
      </c>
      <c r="B1238" t="s">
        <v>1196</v>
      </c>
      <c r="C1238" s="49">
        <v>0</v>
      </c>
      <c r="D1238" s="22">
        <v>1572.486298828125</v>
      </c>
      <c r="E1238" s="17">
        <v>100.26853247375794</v>
      </c>
      <c r="F1238" s="17">
        <v>62.684821313105736</v>
      </c>
      <c r="G1238" s="17">
        <v>0.80224678032313379</v>
      </c>
      <c r="H1238" s="17">
        <v>6.9036774721929817</v>
      </c>
      <c r="I1238" s="17">
        <v>83.459670800694752</v>
      </c>
      <c r="J1238" s="17">
        <v>14.827479311550771</v>
      </c>
      <c r="K1238" s="17">
        <v>-1</v>
      </c>
      <c r="L1238" s="17">
        <v>-1</v>
      </c>
      <c r="M1238" s="17">
        <v>-1</v>
      </c>
      <c r="N1238" s="17">
        <v>0.16666666666666666</v>
      </c>
      <c r="O1238" s="17">
        <v>-1</v>
      </c>
      <c r="P1238" s="17">
        <v>-1</v>
      </c>
      <c r="Q1238" s="17">
        <v>4.9123339851194974</v>
      </c>
      <c r="R1238" s="17">
        <v>-1</v>
      </c>
      <c r="S1238" s="17">
        <v>1.339186521777886</v>
      </c>
      <c r="T1238" s="17">
        <v>0.14079434857706929</v>
      </c>
      <c r="U1238" s="17">
        <v>0.76740212251614959</v>
      </c>
      <c r="V1238" s="17">
        <v>0.95884302832602253</v>
      </c>
      <c r="W1238" s="17">
        <v>3.1889935520209107</v>
      </c>
      <c r="X1238" s="17">
        <v>4.1244345684051282</v>
      </c>
      <c r="Y1238" s="17">
        <v>0</v>
      </c>
      <c r="Z1238" s="17">
        <v>50.619217606673857</v>
      </c>
      <c r="AA1238" s="17">
        <v>1.5219442902196052</v>
      </c>
      <c r="AB1238" s="17">
        <v>2.8142574175393906</v>
      </c>
      <c r="AC1238" s="17">
        <v>37.820435115981546</v>
      </c>
      <c r="AD1238" s="17">
        <v>0.95925265314518704</v>
      </c>
      <c r="AE1238" s="17">
        <v>9.5925265314518698E-2</v>
      </c>
      <c r="AF1238" s="17">
        <v>78.531123317877046</v>
      </c>
      <c r="AG1238" s="17">
        <v>57.226393588104045</v>
      </c>
      <c r="AH1238" s="17">
        <v>-1</v>
      </c>
      <c r="AI1238" s="17">
        <v>-1</v>
      </c>
      <c r="AJ1238" s="17">
        <v>-1</v>
      </c>
      <c r="AK1238" s="17">
        <v>-1</v>
      </c>
      <c r="AL1238" s="17">
        <v>-1</v>
      </c>
      <c r="AM1238" s="17">
        <v>-1</v>
      </c>
      <c r="AN1238" s="17">
        <v>-1</v>
      </c>
      <c r="AO1238" s="17">
        <v>-1</v>
      </c>
      <c r="AP1238" s="17">
        <v>-1</v>
      </c>
      <c r="AQ1238" s="17">
        <v>-1</v>
      </c>
      <c r="AR1238" s="17">
        <v>0.47962632657259352</v>
      </c>
      <c r="AS1238" s="17">
        <v>5.7555159188711222</v>
      </c>
      <c r="AT1238" s="17">
        <v>11.48217069453246</v>
      </c>
      <c r="AU1238" s="17">
        <v>-1</v>
      </c>
      <c r="AV1238" s="17">
        <v>-1</v>
      </c>
      <c r="AW1238" s="17">
        <v>-1</v>
      </c>
      <c r="AX1238" s="17">
        <v>-1</v>
      </c>
      <c r="AY1238" s="17">
        <v>9.5925265314518698E-2</v>
      </c>
      <c r="AZ1238" s="17">
        <v>-0.4657886908840711</v>
      </c>
      <c r="BA1238" s="17">
        <v>0.97860920370458415</v>
      </c>
      <c r="BB1238" s="17">
        <v>-0.19281256873603037</v>
      </c>
      <c r="BC1238" s="17">
        <v>0.37229974822320971</v>
      </c>
      <c r="BD1238" s="17">
        <v>-6.2909264816176211</v>
      </c>
      <c r="BE1238" s="17">
        <v>13.342208532899683</v>
      </c>
      <c r="BF1238" s="17">
        <v>-1</v>
      </c>
      <c r="BG1238" s="22">
        <v>190.54398853444536</v>
      </c>
    </row>
    <row r="1239" spans="1:59" x14ac:dyDescent="0.25">
      <c r="A1239">
        <v>3336</v>
      </c>
      <c r="B1239" t="s">
        <v>1197</v>
      </c>
      <c r="C1239" s="49">
        <v>0</v>
      </c>
      <c r="D1239" s="22">
        <v>1483.76419921875</v>
      </c>
      <c r="E1239" s="17">
        <v>14.655273361765261</v>
      </c>
      <c r="F1239" s="17">
        <v>-80.870275833911109</v>
      </c>
      <c r="G1239" s="17">
        <v>-0.24225592545471714</v>
      </c>
      <c r="H1239" s="17">
        <v>-1.0085577331066107</v>
      </c>
      <c r="I1239" s="17">
        <v>7.0095271752799064</v>
      </c>
      <c r="J1239" s="17">
        <v>-5.770098740211318</v>
      </c>
      <c r="K1239" s="17">
        <v>-1</v>
      </c>
      <c r="L1239" s="17">
        <v>-1</v>
      </c>
      <c r="M1239" s="17">
        <v>-1</v>
      </c>
      <c r="N1239" s="17">
        <v>0.16666666666666666</v>
      </c>
      <c r="O1239" s="17">
        <v>-1</v>
      </c>
      <c r="P1239" s="17">
        <v>-1</v>
      </c>
      <c r="Q1239" s="17">
        <v>-2.496716423716272E-2</v>
      </c>
      <c r="R1239" s="17">
        <v>-1</v>
      </c>
      <c r="S1239" s="17">
        <v>-1.1698499344507081</v>
      </c>
      <c r="T1239" s="17">
        <v>-0.1229193561859271</v>
      </c>
      <c r="U1239" s="17">
        <v>-0.75514966182294507</v>
      </c>
      <c r="V1239" s="17">
        <v>-1.2370123828674955</v>
      </c>
      <c r="W1239" s="17">
        <v>-2.528690149213153</v>
      </c>
      <c r="X1239" s="17">
        <v>-4.3814396631114514</v>
      </c>
      <c r="Y1239" s="17">
        <v>0</v>
      </c>
      <c r="Z1239" s="17">
        <v>1.1675653740205973</v>
      </c>
      <c r="AA1239" s="17">
        <v>-1.2294651855729257</v>
      </c>
      <c r="AB1239" s="17">
        <v>-1.5754735215901885</v>
      </c>
      <c r="AC1239" s="17">
        <v>-12.649874377931839</v>
      </c>
      <c r="AD1239" s="17">
        <v>-0.94393707727868126</v>
      </c>
      <c r="AE1239" s="17">
        <v>-9.4393707727868134E-2</v>
      </c>
      <c r="AF1239" s="17">
        <v>3.3853644448291575</v>
      </c>
      <c r="AG1239" s="17">
        <v>-73.828307036784395</v>
      </c>
      <c r="AH1239" s="17">
        <v>-1</v>
      </c>
      <c r="AI1239" s="17">
        <v>-1</v>
      </c>
      <c r="AJ1239" s="17">
        <v>-1</v>
      </c>
      <c r="AK1239" s="17">
        <v>-1</v>
      </c>
      <c r="AL1239" s="17">
        <v>-1</v>
      </c>
      <c r="AM1239" s="17">
        <v>-1</v>
      </c>
      <c r="AN1239" s="17">
        <v>-1</v>
      </c>
      <c r="AO1239" s="17">
        <v>-1</v>
      </c>
      <c r="AP1239" s="17">
        <v>-1</v>
      </c>
      <c r="AQ1239" s="17">
        <v>-1</v>
      </c>
      <c r="AR1239" s="17">
        <v>-0.47196853863934063</v>
      </c>
      <c r="AS1239" s="17">
        <v>-5.6636224636720867</v>
      </c>
      <c r="AT1239" s="17">
        <v>-3.3627092027737131</v>
      </c>
      <c r="AU1239" s="17">
        <v>-1</v>
      </c>
      <c r="AV1239" s="17">
        <v>-1</v>
      </c>
      <c r="AW1239" s="17">
        <v>-1</v>
      </c>
      <c r="AX1239" s="17">
        <v>-1</v>
      </c>
      <c r="AY1239" s="17">
        <v>-9.4393707727868134E-2</v>
      </c>
      <c r="AZ1239" s="17">
        <v>1.1881258910920081</v>
      </c>
      <c r="BA1239" s="17">
        <v>-0.67530537827149528</v>
      </c>
      <c r="BB1239" s="17">
        <v>0.4542719396080851</v>
      </c>
      <c r="BC1239" s="17">
        <v>-0.27478476012090536</v>
      </c>
      <c r="BD1239" s="17">
        <v>16.190086826465844</v>
      </c>
      <c r="BE1239" s="17">
        <v>-9.1388047751838055</v>
      </c>
      <c r="BF1239" s="17">
        <v>-1</v>
      </c>
      <c r="BG1239" s="22">
        <v>30.668858162469405</v>
      </c>
    </row>
    <row r="1240" spans="1:59" x14ac:dyDescent="0.25">
      <c r="A1240">
        <v>3337</v>
      </c>
      <c r="B1240" t="s">
        <v>1198</v>
      </c>
      <c r="C1240" s="49">
        <v>0</v>
      </c>
      <c r="D1240" s="22">
        <v>1477.2191113281249</v>
      </c>
      <c r="E1240" s="17">
        <v>55.245593576553823</v>
      </c>
      <c r="F1240" s="17">
        <v>-12.809003291533889</v>
      </c>
      <c r="G1240" s="17">
        <v>0.2529559112687973</v>
      </c>
      <c r="H1240" s="17">
        <v>2.7427322414721726</v>
      </c>
      <c r="I1240" s="17">
        <v>43.255499381090715</v>
      </c>
      <c r="J1240" s="17">
        <v>3.9954714231257835</v>
      </c>
      <c r="K1240" s="17">
        <v>-1</v>
      </c>
      <c r="L1240" s="17">
        <v>-1</v>
      </c>
      <c r="M1240" s="17">
        <v>-1</v>
      </c>
      <c r="N1240" s="17">
        <v>0.16666666666666666</v>
      </c>
      <c r="O1240" s="17">
        <v>-1</v>
      </c>
      <c r="P1240" s="17">
        <v>-1</v>
      </c>
      <c r="Q1240" s="17">
        <v>2.3158692520832802</v>
      </c>
      <c r="R1240" s="17">
        <v>-1</v>
      </c>
      <c r="S1240" s="17">
        <v>1.9715726817651297E-2</v>
      </c>
      <c r="T1240" s="17">
        <v>2.1106196891390976E-3</v>
      </c>
      <c r="U1240" s="17">
        <v>-3.3288759540526139E-2</v>
      </c>
      <c r="V1240" s="17">
        <v>-0.19592978409471101</v>
      </c>
      <c r="W1240" s="17">
        <v>0.18213542532052396</v>
      </c>
      <c r="X1240" s="17">
        <v>-0.34869797864480773</v>
      </c>
      <c r="Y1240" s="17">
        <v>0</v>
      </c>
      <c r="Z1240" s="17">
        <v>24.613214098221349</v>
      </c>
      <c r="AA1240" s="17">
        <v>7.5012564985903307E-2</v>
      </c>
      <c r="AB1240" s="17">
        <v>0.50575298846419492</v>
      </c>
      <c r="AC1240" s="17">
        <v>11.278732533499937</v>
      </c>
      <c r="AD1240" s="17">
        <v>-4.1610949425657684E-2</v>
      </c>
      <c r="AE1240" s="17">
        <v>-4.1610949425657674E-3</v>
      </c>
      <c r="AF1240" s="17">
        <v>39.012911475252082</v>
      </c>
      <c r="AG1240" s="17">
        <v>-11.693629310535899</v>
      </c>
      <c r="AH1240" s="17">
        <v>-1</v>
      </c>
      <c r="AI1240" s="17">
        <v>-1</v>
      </c>
      <c r="AJ1240" s="17">
        <v>-1</v>
      </c>
      <c r="AK1240" s="17">
        <v>-1</v>
      </c>
      <c r="AL1240" s="17">
        <v>-1</v>
      </c>
      <c r="AM1240" s="17">
        <v>-1</v>
      </c>
      <c r="AN1240" s="17">
        <v>-1</v>
      </c>
      <c r="AO1240" s="17">
        <v>-1</v>
      </c>
      <c r="AP1240" s="17">
        <v>-1</v>
      </c>
      <c r="AQ1240" s="17">
        <v>-1</v>
      </c>
      <c r="AR1240" s="17">
        <v>-2.0805474712828842E-2</v>
      </c>
      <c r="AS1240" s="17">
        <v>-0.2496656965539461</v>
      </c>
      <c r="AT1240" s="17">
        <v>3.6754345944798699</v>
      </c>
      <c r="AU1240" s="17">
        <v>-1</v>
      </c>
      <c r="AV1240" s="17">
        <v>-1</v>
      </c>
      <c r="AW1240" s="17">
        <v>-1</v>
      </c>
      <c r="AX1240" s="17">
        <v>-1</v>
      </c>
      <c r="AY1240" s="17">
        <v>-4.1610949425657674E-3</v>
      </c>
      <c r="AZ1240" s="17">
        <v>0.40398423842464382</v>
      </c>
      <c r="BA1240" s="17">
        <v>0.10883627439586904</v>
      </c>
      <c r="BB1240" s="17">
        <v>0.14748105613805695</v>
      </c>
      <c r="BC1240" s="17">
        <v>3.2006123349122555E-2</v>
      </c>
      <c r="BD1240" s="17">
        <v>5.5315563792794613</v>
      </c>
      <c r="BE1240" s="17">
        <v>1.519725672002588</v>
      </c>
      <c r="BF1240" s="17">
        <v>-1</v>
      </c>
      <c r="BG1240" s="22">
        <v>1744.6808359604922</v>
      </c>
    </row>
    <row r="1241" spans="1:59" x14ac:dyDescent="0.25">
      <c r="A1241">
        <v>3339</v>
      </c>
      <c r="B1241" t="s">
        <v>1199</v>
      </c>
      <c r="C1241" s="49">
        <v>0</v>
      </c>
      <c r="D1241" s="22">
        <v>1629.0387109374999</v>
      </c>
      <c r="E1241" s="17">
        <v>124.2018022795566</v>
      </c>
      <c r="F1241" s="17">
        <v>102.81578826441428</v>
      </c>
      <c r="G1241" s="17">
        <v>1.0942385270403929</v>
      </c>
      <c r="H1241" s="17">
        <v>9.115550514984875</v>
      </c>
      <c r="I1241" s="17">
        <v>104.83138276514218</v>
      </c>
      <c r="J1241" s="17">
        <v>20.585552277958424</v>
      </c>
      <c r="K1241" s="17">
        <v>-1</v>
      </c>
      <c r="L1241" s="17">
        <v>-1</v>
      </c>
      <c r="M1241" s="17">
        <v>-1</v>
      </c>
      <c r="N1241" s="17">
        <v>0.16666666666666666</v>
      </c>
      <c r="O1241" s="17">
        <v>-1</v>
      </c>
      <c r="P1241" s="17">
        <v>-1</v>
      </c>
      <c r="Q1241" s="17">
        <v>6.2925613207645217</v>
      </c>
      <c r="R1241" s="17">
        <v>-1</v>
      </c>
      <c r="S1241" s="17">
        <v>2.0405901020451882</v>
      </c>
      <c r="T1241" s="17">
        <v>0.21451577108854339</v>
      </c>
      <c r="U1241" s="17">
        <v>1.1930329538365669</v>
      </c>
      <c r="V1241" s="17">
        <v>1.5726965430236739</v>
      </c>
      <c r="W1241" s="17">
        <v>4.7873775886202532</v>
      </c>
      <c r="X1241" s="17">
        <v>6.5022599780274586</v>
      </c>
      <c r="Y1241" s="17">
        <v>0</v>
      </c>
      <c r="Z1241" s="17">
        <v>64.443475058179118</v>
      </c>
      <c r="AA1241" s="17">
        <v>2.2911034837066042</v>
      </c>
      <c r="AB1241" s="17">
        <v>4.0414109686455113</v>
      </c>
      <c r="AC1241" s="17">
        <v>51.929459195065881</v>
      </c>
      <c r="AD1241" s="17">
        <v>1.4912911922957088</v>
      </c>
      <c r="AE1241" s="17">
        <v>0.14912911922957087</v>
      </c>
      <c r="AF1241" s="17">
        <v>99.538193256862854</v>
      </c>
      <c r="AG1241" s="17">
        <v>93.862862540542949</v>
      </c>
      <c r="AH1241" s="17">
        <v>-1</v>
      </c>
      <c r="AI1241" s="17">
        <v>-1</v>
      </c>
      <c r="AJ1241" s="17">
        <v>-1</v>
      </c>
      <c r="AK1241" s="17">
        <v>-1</v>
      </c>
      <c r="AL1241" s="17">
        <v>-1</v>
      </c>
      <c r="AM1241" s="17">
        <v>-1</v>
      </c>
      <c r="AN1241" s="17">
        <v>-1</v>
      </c>
      <c r="AO1241" s="17">
        <v>-1</v>
      </c>
      <c r="AP1241" s="17">
        <v>-1</v>
      </c>
      <c r="AQ1241" s="17">
        <v>-1</v>
      </c>
      <c r="AR1241" s="17">
        <v>0.74564559614785442</v>
      </c>
      <c r="AS1241" s="17">
        <v>8.9477471537742517</v>
      </c>
      <c r="AT1241" s="17">
        <v>15.632071299906528</v>
      </c>
      <c r="AU1241" s="17">
        <v>-1</v>
      </c>
      <c r="AV1241" s="17">
        <v>-1</v>
      </c>
      <c r="AW1241" s="17">
        <v>-1</v>
      </c>
      <c r="AX1241" s="17">
        <v>-1</v>
      </c>
      <c r="AY1241" s="17">
        <v>0.14912911922957087</v>
      </c>
      <c r="AZ1241" s="17">
        <v>-0.92814211997614682</v>
      </c>
      <c r="BA1241" s="17">
        <v>1.4409626327966598</v>
      </c>
      <c r="BB1241" s="17">
        <v>-0.37370567204720773</v>
      </c>
      <c r="BC1241" s="17">
        <v>0.55319285153438702</v>
      </c>
      <c r="BD1241" s="17">
        <v>-12.575515604737951</v>
      </c>
      <c r="BE1241" s="17">
        <v>19.62679765602002</v>
      </c>
      <c r="BF1241" s="17">
        <v>-1</v>
      </c>
      <c r="BG1241" s="22">
        <v>3457.2444285299771</v>
      </c>
    </row>
    <row r="1242" spans="1:59" x14ac:dyDescent="0.25">
      <c r="A1242">
        <v>3340</v>
      </c>
      <c r="B1242" t="s">
        <v>2967</v>
      </c>
      <c r="C1242" s="49">
        <v>0</v>
      </c>
      <c r="D1242" s="22">
        <v>1495.5614160156249</v>
      </c>
      <c r="E1242" s="17">
        <v>58.037080001128629</v>
      </c>
      <c r="F1242" s="17">
        <v>-8.128278494686624</v>
      </c>
      <c r="G1242" s="17">
        <v>0.28701272856384275</v>
      </c>
      <c r="H1242" s="17">
        <v>3.0007167802308743</v>
      </c>
      <c r="I1242" s="17">
        <v>45.748215349396197</v>
      </c>
      <c r="J1242" s="17">
        <v>4.6670713611143544</v>
      </c>
      <c r="K1242" s="17">
        <v>-1</v>
      </c>
      <c r="L1242" s="17">
        <v>-1</v>
      </c>
      <c r="M1242" s="17">
        <v>-1</v>
      </c>
      <c r="N1242" s="17">
        <v>0.16666666666666666</v>
      </c>
      <c r="O1242" s="17">
        <v>-1</v>
      </c>
      <c r="P1242" s="17">
        <v>-1</v>
      </c>
      <c r="Q1242" s="17">
        <v>2.4768537686806171</v>
      </c>
      <c r="R1242" s="17">
        <v>-1</v>
      </c>
      <c r="S1242" s="17">
        <v>0.10152479797055963</v>
      </c>
      <c r="T1242" s="17">
        <v>1.0709208674721951E-2</v>
      </c>
      <c r="U1242" s="17">
        <v>1.6355217114246007E-2</v>
      </c>
      <c r="V1242" s="17">
        <v>-0.12433222275602374</v>
      </c>
      <c r="W1242" s="17">
        <v>0.36856491763933352</v>
      </c>
      <c r="X1242" s="17">
        <v>-7.1357381023602395E-2</v>
      </c>
      <c r="Y1242" s="17">
        <v>0</v>
      </c>
      <c r="Z1242" s="17">
        <v>26.225623406219629</v>
      </c>
      <c r="AA1242" s="17">
        <v>0.16472439560403515</v>
      </c>
      <c r="AB1242" s="17">
        <v>0.64888355551907861</v>
      </c>
      <c r="AC1242" s="17">
        <v>12.924355948116711</v>
      </c>
      <c r="AD1242" s="17">
        <v>2.0444021392807502E-2</v>
      </c>
      <c r="AE1242" s="17">
        <v>2.0444021392807508E-3</v>
      </c>
      <c r="AF1242" s="17">
        <v>41.463096971450533</v>
      </c>
      <c r="AG1242" s="17">
        <v>-7.4204895951965915</v>
      </c>
      <c r="AH1242" s="17">
        <v>-1</v>
      </c>
      <c r="AI1242" s="17">
        <v>-1</v>
      </c>
      <c r="AJ1242" s="17">
        <v>-1</v>
      </c>
      <c r="AK1242" s="17">
        <v>-1</v>
      </c>
      <c r="AL1242" s="17">
        <v>-1</v>
      </c>
      <c r="AM1242" s="17">
        <v>-1</v>
      </c>
      <c r="AN1242" s="17">
        <v>-1</v>
      </c>
      <c r="AO1242" s="17">
        <v>-1</v>
      </c>
      <c r="AP1242" s="17">
        <v>-1</v>
      </c>
      <c r="AQ1242" s="17">
        <v>-1</v>
      </c>
      <c r="AR1242" s="17">
        <v>1.0222010696403751E-2</v>
      </c>
      <c r="AS1242" s="17">
        <v>0.12266412835684493</v>
      </c>
      <c r="AT1242" s="17">
        <v>4.1594633668638981</v>
      </c>
      <c r="AU1242" s="17">
        <v>-1</v>
      </c>
      <c r="AV1242" s="17">
        <v>-1</v>
      </c>
      <c r="AW1242" s="17">
        <v>-1</v>
      </c>
      <c r="AX1242" s="17">
        <v>-1</v>
      </c>
      <c r="AY1242" s="17">
        <v>2.0444021392807508E-3</v>
      </c>
      <c r="AZ1242" s="17">
        <v>0.35005707631353805</v>
      </c>
      <c r="BA1242" s="17">
        <v>0.16276343650697483</v>
      </c>
      <c r="BB1242" s="17">
        <v>0.12638236605977882</v>
      </c>
      <c r="BC1242" s="17">
        <v>5.3104813427400699E-2</v>
      </c>
      <c r="BD1242" s="17">
        <v>4.7985455803550963</v>
      </c>
      <c r="BE1242" s="17">
        <v>2.2527364709269539</v>
      </c>
      <c r="BF1242" s="17">
        <v>-1</v>
      </c>
      <c r="BG1242" s="22">
        <v>1020.1867374725308</v>
      </c>
    </row>
    <row r="1243" spans="1:59" x14ac:dyDescent="0.25">
      <c r="A1243">
        <v>3341</v>
      </c>
      <c r="B1243" t="s">
        <v>1200</v>
      </c>
      <c r="C1243" s="49">
        <v>0</v>
      </c>
      <c r="D1243" s="22">
        <v>1490.6310058593749</v>
      </c>
      <c r="E1243" s="17">
        <v>46.381798693501707</v>
      </c>
      <c r="F1243" s="17">
        <v>-27.671688683095333</v>
      </c>
      <c r="G1243" s="17">
        <v>0.14481544523774864</v>
      </c>
      <c r="H1243" s="17">
        <v>1.9235550409582016</v>
      </c>
      <c r="I1243" s="17">
        <v>35.340389047665404</v>
      </c>
      <c r="J1243" s="17">
        <v>1.8629430176874631</v>
      </c>
      <c r="K1243" s="17">
        <v>-1</v>
      </c>
      <c r="L1243" s="17">
        <v>-1</v>
      </c>
      <c r="M1243" s="17">
        <v>-1</v>
      </c>
      <c r="N1243" s="17">
        <v>0.16666666666666666</v>
      </c>
      <c r="O1243" s="17">
        <v>-1</v>
      </c>
      <c r="P1243" s="17">
        <v>-1</v>
      </c>
      <c r="Q1243" s="17">
        <v>1.8046958063147078</v>
      </c>
      <c r="R1243" s="17">
        <v>-1</v>
      </c>
      <c r="S1243" s="17">
        <v>-0.24005226628045204</v>
      </c>
      <c r="T1243" s="17">
        <v>-2.5192443073735308E-2</v>
      </c>
      <c r="U1243" s="17">
        <v>-0.19092306589899399</v>
      </c>
      <c r="V1243" s="17">
        <v>-0.42327321383377298</v>
      </c>
      <c r="W1243" s="17">
        <v>-0.40983334283036299</v>
      </c>
      <c r="X1243" s="17">
        <v>-1.2293363899284675</v>
      </c>
      <c r="Y1243" s="17">
        <v>0</v>
      </c>
      <c r="Z1243" s="17">
        <v>19.493337731350692</v>
      </c>
      <c r="AA1243" s="17">
        <v>-0.20984902638055253</v>
      </c>
      <c r="AB1243" s="17">
        <v>5.1271112177558975E-2</v>
      </c>
      <c r="AC1243" s="17">
        <v>6.0533915561986706</v>
      </c>
      <c r="AD1243" s="17">
        <v>-0.23865383237374252</v>
      </c>
      <c r="AE1243" s="17">
        <v>-2.3865383237374249E-2</v>
      </c>
      <c r="AF1243" s="17">
        <v>31.232847967674587</v>
      </c>
      <c r="AG1243" s="17">
        <v>-25.262111539196805</v>
      </c>
      <c r="AH1243" s="17">
        <v>-1</v>
      </c>
      <c r="AI1243" s="17">
        <v>-1</v>
      </c>
      <c r="AJ1243" s="17">
        <v>-1</v>
      </c>
      <c r="AK1243" s="17">
        <v>-1</v>
      </c>
      <c r="AL1243" s="17">
        <v>-1</v>
      </c>
      <c r="AM1243" s="17">
        <v>-1</v>
      </c>
      <c r="AN1243" s="17">
        <v>-1</v>
      </c>
      <c r="AO1243" s="17">
        <v>-1</v>
      </c>
      <c r="AP1243" s="17">
        <v>-1</v>
      </c>
      <c r="AQ1243" s="17">
        <v>-1</v>
      </c>
      <c r="AR1243" s="17">
        <v>-0.11932691618687126</v>
      </c>
      <c r="AS1243" s="17">
        <v>-1.4319229942424552</v>
      </c>
      <c r="AT1243" s="17">
        <v>2.1385001074848082</v>
      </c>
      <c r="AU1243" s="17">
        <v>-1</v>
      </c>
      <c r="AV1243" s="17">
        <v>-1</v>
      </c>
      <c r="AW1243" s="17">
        <v>-1</v>
      </c>
      <c r="AX1243" s="17">
        <v>-1</v>
      </c>
      <c r="AY1243" s="17">
        <v>-2.3865383237374249E-2</v>
      </c>
      <c r="AZ1243" s="17">
        <v>0.57521892521010798</v>
      </c>
      <c r="BA1243" s="17">
        <v>-6.2398412389595259E-2</v>
      </c>
      <c r="BB1243" s="17">
        <v>0.21447563634040584</v>
      </c>
      <c r="BC1243" s="17">
        <v>-3.4988456853226296E-2</v>
      </c>
      <c r="BD1243" s="17">
        <v>7.859082428315288</v>
      </c>
      <c r="BE1243" s="17">
        <v>-0.80780037703324137</v>
      </c>
      <c r="BF1243" s="17">
        <v>-1</v>
      </c>
      <c r="BG1243" s="22">
        <v>1477.4011928826096</v>
      </c>
    </row>
    <row r="1244" spans="1:59" x14ac:dyDescent="0.25">
      <c r="A1244">
        <v>3344</v>
      </c>
      <c r="B1244" t="s">
        <v>1201</v>
      </c>
      <c r="C1244" s="49">
        <v>0</v>
      </c>
      <c r="D1244" s="22">
        <v>1462.9996679687499</v>
      </c>
      <c r="E1244" s="17">
        <v>19.429430929408682</v>
      </c>
      <c r="F1244" s="17">
        <v>-72.865036218845319</v>
      </c>
      <c r="G1244" s="17">
        <v>-0.18401003516930886</v>
      </c>
      <c r="H1244" s="17">
        <v>-0.56733802048076232</v>
      </c>
      <c r="I1244" s="17">
        <v>11.272710653194885</v>
      </c>
      <c r="J1244" s="17">
        <v>-4.6214906373202664</v>
      </c>
      <c r="K1244" s="17">
        <v>-1</v>
      </c>
      <c r="L1244" s="17">
        <v>-1</v>
      </c>
      <c r="M1244" s="17">
        <v>-1</v>
      </c>
      <c r="N1244" s="17">
        <v>0.16666666666666666</v>
      </c>
      <c r="O1244" s="17">
        <v>-1</v>
      </c>
      <c r="P1244" s="17">
        <v>-1</v>
      </c>
      <c r="Q1244" s="17">
        <v>0.25035763814071776</v>
      </c>
      <c r="R1244" s="17">
        <v>-1</v>
      </c>
      <c r="S1244" s="17">
        <v>-1.0299354456292094</v>
      </c>
      <c r="T1244" s="17">
        <v>-0.10821356420528773</v>
      </c>
      <c r="U1244" s="17">
        <v>-0.67024573223625727</v>
      </c>
      <c r="V1244" s="17">
        <v>-1.1145621942222208</v>
      </c>
      <c r="W1244" s="17">
        <v>-2.2098479138541411</v>
      </c>
      <c r="X1244" s="17">
        <v>-3.9071161266286585</v>
      </c>
      <c r="Y1244" s="17">
        <v>0</v>
      </c>
      <c r="Z1244" s="17">
        <v>3.9251987381488966</v>
      </c>
      <c r="AA1244" s="17">
        <v>-1.0760349516723839</v>
      </c>
      <c r="AB1244" s="17">
        <v>-1.3306835509671893</v>
      </c>
      <c r="AC1244" s="17">
        <v>-9.835436374859496</v>
      </c>
      <c r="AD1244" s="17">
        <v>-0.83780716529532162</v>
      </c>
      <c r="AE1244" s="17">
        <v>-8.3780716529532159E-2</v>
      </c>
      <c r="AF1244" s="17">
        <v>7.5758099099500456</v>
      </c>
      <c r="AG1244" s="17">
        <v>-66.520142422409734</v>
      </c>
      <c r="AH1244" s="17">
        <v>-1</v>
      </c>
      <c r="AI1244" s="17">
        <v>-1</v>
      </c>
      <c r="AJ1244" s="17">
        <v>-1</v>
      </c>
      <c r="AK1244" s="17">
        <v>-1</v>
      </c>
      <c r="AL1244" s="17">
        <v>-1</v>
      </c>
      <c r="AM1244" s="17">
        <v>-1</v>
      </c>
      <c r="AN1244" s="17">
        <v>-1</v>
      </c>
      <c r="AO1244" s="17">
        <v>-1</v>
      </c>
      <c r="AP1244" s="17">
        <v>-1</v>
      </c>
      <c r="AQ1244" s="17">
        <v>-1</v>
      </c>
      <c r="AR1244" s="17">
        <v>-0.41890358264766081</v>
      </c>
      <c r="AS1244" s="17">
        <v>-5.0268429917719288</v>
      </c>
      <c r="AT1244" s="17">
        <v>-2.5348958893035078</v>
      </c>
      <c r="AU1244" s="17">
        <v>-1</v>
      </c>
      <c r="AV1244" s="17">
        <v>-1</v>
      </c>
      <c r="AW1244" s="17">
        <v>-1</v>
      </c>
      <c r="AX1244" s="17">
        <v>-1</v>
      </c>
      <c r="AY1244" s="17">
        <v>-8.3780716529532159E-2</v>
      </c>
      <c r="AZ1244" s="17">
        <v>1.0958966160979571</v>
      </c>
      <c r="BA1244" s="17">
        <v>-0.58307610327744452</v>
      </c>
      <c r="BB1244" s="17">
        <v>0.41818776953374276</v>
      </c>
      <c r="BC1244" s="17">
        <v>-0.23870059004656313</v>
      </c>
      <c r="BD1244" s="17">
        <v>14.936450404650842</v>
      </c>
      <c r="BE1244" s="17">
        <v>-7.8851683533688028</v>
      </c>
      <c r="BF1244" s="17">
        <v>-1</v>
      </c>
      <c r="BG1244" s="22">
        <v>28.090252154339623</v>
      </c>
    </row>
    <row r="1245" spans="1:59" x14ac:dyDescent="0.25">
      <c r="A1245">
        <v>3345</v>
      </c>
      <c r="B1245" t="s">
        <v>721</v>
      </c>
      <c r="C1245" s="49">
        <v>0</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25">
      <c r="A1246">
        <v>3352</v>
      </c>
      <c r="B1246" t="s">
        <v>1202</v>
      </c>
      <c r="C1246" s="49">
        <v>0</v>
      </c>
      <c r="D1246" s="22">
        <v>1548.5513964843749</v>
      </c>
      <c r="E1246" s="17">
        <v>44.103760434863418</v>
      </c>
      <c r="F1246" s="17">
        <v>-31.491470886406304</v>
      </c>
      <c r="G1246" s="17">
        <v>0.11702282117819046</v>
      </c>
      <c r="H1246" s="17">
        <v>1.7130225288686998</v>
      </c>
      <c r="I1246" s="17">
        <v>33.306167317719705</v>
      </c>
      <c r="J1246" s="17">
        <v>1.3148728785070061</v>
      </c>
      <c r="K1246" s="17">
        <v>-1</v>
      </c>
      <c r="L1246" s="17">
        <v>-1</v>
      </c>
      <c r="M1246" s="17">
        <v>-1</v>
      </c>
      <c r="N1246" s="17">
        <v>0.16666666666666666</v>
      </c>
      <c r="O1246" s="17">
        <v>-1</v>
      </c>
      <c r="P1246" s="17">
        <v>-1</v>
      </c>
      <c r="Q1246" s="17">
        <v>1.6733217524670401</v>
      </c>
      <c r="R1246" s="17">
        <v>-1</v>
      </c>
      <c r="S1246" s="17">
        <v>-0.30681389992098607</v>
      </c>
      <c r="T1246" s="17">
        <v>-3.2209462575253103E-2</v>
      </c>
      <c r="U1246" s="17">
        <v>-0.23143584688009544</v>
      </c>
      <c r="V1246" s="17">
        <v>-0.48170157748937448</v>
      </c>
      <c r="W1246" s="17">
        <v>-0.56197218624438749</v>
      </c>
      <c r="X1246" s="17">
        <v>-1.4556647311637101</v>
      </c>
      <c r="Y1246" s="17">
        <v>0</v>
      </c>
      <c r="Z1246" s="17">
        <v>18.177504682739659</v>
      </c>
      <c r="AA1246" s="17">
        <v>-0.28305983643552574</v>
      </c>
      <c r="AB1246" s="17">
        <v>-6.5532933459626408E-2</v>
      </c>
      <c r="AC1246" s="17">
        <v>4.7104535913905483</v>
      </c>
      <c r="AD1246" s="17">
        <v>-0.28929480860011936</v>
      </c>
      <c r="AE1246" s="17">
        <v>-2.892948086001193E-2</v>
      </c>
      <c r="AF1246" s="17">
        <v>29.233333926709509</v>
      </c>
      <c r="AG1246" s="17">
        <v>-28.749277255051002</v>
      </c>
      <c r="AH1246" s="17">
        <v>-1</v>
      </c>
      <c r="AI1246" s="17">
        <v>-1</v>
      </c>
      <c r="AJ1246" s="17">
        <v>-1</v>
      </c>
      <c r="AK1246" s="17">
        <v>-1</v>
      </c>
      <c r="AL1246" s="17">
        <v>-1</v>
      </c>
      <c r="AM1246" s="17">
        <v>-1</v>
      </c>
      <c r="AN1246" s="17">
        <v>-1</v>
      </c>
      <c r="AO1246" s="17">
        <v>-1</v>
      </c>
      <c r="AP1246" s="17">
        <v>-1</v>
      </c>
      <c r="AQ1246" s="17">
        <v>-1</v>
      </c>
      <c r="AR1246" s="17">
        <v>-0.14464740430005968</v>
      </c>
      <c r="AS1246" s="17">
        <v>-1.7357688516007159</v>
      </c>
      <c r="AT1246" s="17">
        <v>1.7435004929190687</v>
      </c>
      <c r="AU1246" s="17">
        <v>-1</v>
      </c>
      <c r="AV1246" s="17">
        <v>-1</v>
      </c>
      <c r="AW1246" s="17">
        <v>-1</v>
      </c>
      <c r="AX1246" s="17">
        <v>-1</v>
      </c>
      <c r="AY1246" s="17">
        <v>-2.892948086001193E-2</v>
      </c>
      <c r="AZ1246" s="17">
        <v>0.6192270698986857</v>
      </c>
      <c r="BA1246" s="17">
        <v>-0.10640655707817281</v>
      </c>
      <c r="BB1246" s="17">
        <v>0.23169356825737397</v>
      </c>
      <c r="BC1246" s="17">
        <v>-5.2206388770194415E-2</v>
      </c>
      <c r="BD1246" s="17">
        <v>8.4572679072932377</v>
      </c>
      <c r="BE1246" s="17">
        <v>-1.405985856011192</v>
      </c>
      <c r="BF1246" s="17">
        <v>-1</v>
      </c>
      <c r="BG1246" s="22">
        <v>1710.1833694747199</v>
      </c>
    </row>
    <row r="1247" spans="1:59" x14ac:dyDescent="0.25">
      <c r="A1247">
        <v>3354</v>
      </c>
      <c r="B1247" t="s">
        <v>1203</v>
      </c>
      <c r="C1247" s="49">
        <v>0</v>
      </c>
      <c r="D1247" s="22">
        <v>1495.8985546874999</v>
      </c>
      <c r="E1247" s="17">
        <v>63.935318082847161</v>
      </c>
      <c r="F1247" s="17">
        <v>1.7618033641259436</v>
      </c>
      <c r="G1247" s="17">
        <v>0.35897267611843803</v>
      </c>
      <c r="H1247" s="17">
        <v>3.5458221468933475</v>
      </c>
      <c r="I1247" s="17">
        <v>51.015169944529795</v>
      </c>
      <c r="J1247" s="17">
        <v>6.0861204723875257</v>
      </c>
      <c r="K1247" s="17">
        <v>-1</v>
      </c>
      <c r="L1247" s="17">
        <v>-1</v>
      </c>
      <c r="M1247" s="17">
        <v>-1</v>
      </c>
      <c r="N1247" s="17">
        <v>0.16666666666666666</v>
      </c>
      <c r="O1247" s="17">
        <v>-1</v>
      </c>
      <c r="P1247" s="17">
        <v>-1</v>
      </c>
      <c r="Q1247" s="17">
        <v>2.8170040907464289</v>
      </c>
      <c r="R1247" s="17">
        <v>-1</v>
      </c>
      <c r="S1247" s="17">
        <v>0.27438230308187467</v>
      </c>
      <c r="T1247" s="17">
        <v>2.8877495132190747E-2</v>
      </c>
      <c r="U1247" s="17">
        <v>0.12124986788358443</v>
      </c>
      <c r="V1247" s="17">
        <v>2.6948993992271422E-2</v>
      </c>
      <c r="W1247" s="17">
        <v>0.76247889890390197</v>
      </c>
      <c r="X1247" s="17">
        <v>0.51464614028857369</v>
      </c>
      <c r="Y1247" s="17">
        <v>0</v>
      </c>
      <c r="Z1247" s="17">
        <v>29.632544500310754</v>
      </c>
      <c r="AA1247" s="17">
        <v>0.35427994245329014</v>
      </c>
      <c r="AB1247" s="17">
        <v>0.95130958697996071</v>
      </c>
      <c r="AC1247" s="17">
        <v>16.401456394248665</v>
      </c>
      <c r="AD1247" s="17">
        <v>0.15156233485448053</v>
      </c>
      <c r="AE1247" s="17">
        <v>1.5156233485448053E-2</v>
      </c>
      <c r="AF1247" s="17">
        <v>46.640187310750122</v>
      </c>
      <c r="AG1247" s="17">
        <v>1.6083902072037639</v>
      </c>
      <c r="AH1247" s="17">
        <v>-1</v>
      </c>
      <c r="AI1247" s="17">
        <v>-1</v>
      </c>
      <c r="AJ1247" s="17">
        <v>-1</v>
      </c>
      <c r="AK1247" s="17">
        <v>-1</v>
      </c>
      <c r="AL1247" s="17">
        <v>-1</v>
      </c>
      <c r="AM1247" s="17">
        <v>-1</v>
      </c>
      <c r="AN1247" s="17">
        <v>-1</v>
      </c>
      <c r="AO1247" s="17">
        <v>-1</v>
      </c>
      <c r="AP1247" s="17">
        <v>-1</v>
      </c>
      <c r="AQ1247" s="17">
        <v>-1</v>
      </c>
      <c r="AR1247" s="17">
        <v>7.5781167427240267E-2</v>
      </c>
      <c r="AS1247" s="17">
        <v>0.90937400912688304</v>
      </c>
      <c r="AT1247" s="17">
        <v>5.1821862118649484</v>
      </c>
      <c r="AU1247" s="17">
        <v>-1</v>
      </c>
      <c r="AV1247" s="17">
        <v>-1</v>
      </c>
      <c r="AW1247" s="17">
        <v>-1</v>
      </c>
      <c r="AX1247" s="17">
        <v>-1</v>
      </c>
      <c r="AY1247" s="17">
        <v>1.5156233485448053E-2</v>
      </c>
      <c r="AZ1247" s="17">
        <v>0.23611231971269514</v>
      </c>
      <c r="BA1247" s="17">
        <v>0.27670819310781775</v>
      </c>
      <c r="BB1247" s="17">
        <v>8.1802139482809955E-2</v>
      </c>
      <c r="BC1247" s="17">
        <v>9.7685040004369533E-2</v>
      </c>
      <c r="BD1247" s="17">
        <v>3.2497391199456862</v>
      </c>
      <c r="BE1247" s="17">
        <v>3.8015429313363653</v>
      </c>
      <c r="BF1247" s="17">
        <v>-1</v>
      </c>
      <c r="BG1247" s="22">
        <v>2118.3921349917418</v>
      </c>
    </row>
    <row r="1248" spans="1:59" x14ac:dyDescent="0.25">
      <c r="A1248">
        <v>3355</v>
      </c>
      <c r="B1248" t="s">
        <v>1204</v>
      </c>
      <c r="C1248" s="49">
        <v>0</v>
      </c>
      <c r="D1248" s="22">
        <v>1484.7670214843749</v>
      </c>
      <c r="E1248" s="17">
        <v>-26.480554380059658</v>
      </c>
      <c r="F1248" s="17">
        <v>-149.84624765126506</v>
      </c>
      <c r="G1248" s="17">
        <v>-0.74412308746220779</v>
      </c>
      <c r="H1248" s="17">
        <v>-4.8102626072575134</v>
      </c>
      <c r="I1248" s="17">
        <v>-29.723567343397399</v>
      </c>
      <c r="J1248" s="17">
        <v>-15.666911820621078</v>
      </c>
      <c r="K1248" s="17">
        <v>-1</v>
      </c>
      <c r="L1248" s="17">
        <v>-1</v>
      </c>
      <c r="M1248" s="17">
        <v>-1</v>
      </c>
      <c r="N1248" s="17">
        <v>0.16666666666666666</v>
      </c>
      <c r="O1248" s="17">
        <v>-1</v>
      </c>
      <c r="P1248" s="17">
        <v>-1</v>
      </c>
      <c r="Q1248" s="17">
        <v>-2.3972629008563007</v>
      </c>
      <c r="R1248" s="17">
        <v>-1</v>
      </c>
      <c r="S1248" s="17">
        <v>-2.3754025851956726</v>
      </c>
      <c r="T1248" s="17">
        <v>-0.24962965368900972</v>
      </c>
      <c r="U1248" s="17">
        <v>-1.4867119055479683</v>
      </c>
      <c r="V1248" s="17">
        <v>-2.2920864552451174</v>
      </c>
      <c r="W1248" s="17">
        <v>-5.2759474579032899</v>
      </c>
      <c r="X1248" s="17">
        <v>-8.4683787752364328</v>
      </c>
      <c r="Y1248" s="17">
        <v>0</v>
      </c>
      <c r="Z1248" s="17">
        <v>-22.593177633438412</v>
      </c>
      <c r="AA1248" s="17">
        <v>-2.5514742694155466</v>
      </c>
      <c r="AB1248" s="17">
        <v>-3.6846703635043494</v>
      </c>
      <c r="AC1248" s="17">
        <v>-36.900066216819411</v>
      </c>
      <c r="AD1248" s="17">
        <v>-1.8583898819349602</v>
      </c>
      <c r="AE1248" s="17">
        <v>-0.18583898819349604</v>
      </c>
      <c r="AF1248" s="17">
        <v>-32.720993665971911</v>
      </c>
      <c r="AG1248" s="17">
        <v>-136.79803445493698</v>
      </c>
      <c r="AH1248" s="17">
        <v>-1</v>
      </c>
      <c r="AI1248" s="17">
        <v>-1</v>
      </c>
      <c r="AJ1248" s="17">
        <v>-1</v>
      </c>
      <c r="AK1248" s="17">
        <v>-1</v>
      </c>
      <c r="AL1248" s="17">
        <v>-1</v>
      </c>
      <c r="AM1248" s="17">
        <v>-1</v>
      </c>
      <c r="AN1248" s="17">
        <v>-1</v>
      </c>
      <c r="AO1248" s="17">
        <v>-1</v>
      </c>
      <c r="AP1248" s="17">
        <v>-1</v>
      </c>
      <c r="AQ1248" s="17">
        <v>-1</v>
      </c>
      <c r="AR1248" s="17">
        <v>-0.92919494096748012</v>
      </c>
      <c r="AS1248" s="17">
        <v>-11.150339291609761</v>
      </c>
      <c r="AT1248" s="17">
        <v>-10.495441079092691</v>
      </c>
      <c r="AU1248" s="17">
        <v>-1</v>
      </c>
      <c r="AV1248" s="17">
        <v>-1</v>
      </c>
      <c r="AW1248" s="17">
        <v>-1</v>
      </c>
      <c r="AX1248" s="17">
        <v>-1</v>
      </c>
      <c r="AY1248" s="17">
        <v>-0.18583898819349604</v>
      </c>
      <c r="AZ1248" s="17">
        <v>1.9828058980154919</v>
      </c>
      <c r="BA1248" s="17">
        <v>-1.4699853851949796</v>
      </c>
      <c r="BB1248" s="17">
        <v>0.7651858931912201</v>
      </c>
      <c r="BC1248" s="17">
        <v>-0.58569871370404025</v>
      </c>
      <c r="BD1248" s="17">
        <v>26.991860996670898</v>
      </c>
      <c r="BE1248" s="17">
        <v>-19.940578945388872</v>
      </c>
      <c r="BF1248" s="17">
        <v>-1</v>
      </c>
      <c r="BG1248" s="22">
        <v>40.466472902746318</v>
      </c>
    </row>
    <row r="1249" spans="1:59" x14ac:dyDescent="0.25">
      <c r="A1249">
        <v>3357</v>
      </c>
      <c r="B1249" t="s">
        <v>1205</v>
      </c>
      <c r="C1249" s="49">
        <v>0</v>
      </c>
      <c r="D1249" s="22">
        <v>1568.6871874999999</v>
      </c>
      <c r="E1249" s="17">
        <v>119.69602662273996</v>
      </c>
      <c r="F1249" s="17">
        <v>95.260567626325411</v>
      </c>
      <c r="G1249" s="17">
        <v>1.0392669617245984</v>
      </c>
      <c r="H1249" s="17">
        <v>8.6991342127809013</v>
      </c>
      <c r="I1249" s="17">
        <v>100.80785650670452</v>
      </c>
      <c r="J1249" s="17">
        <v>19.501513815486089</v>
      </c>
      <c r="K1249" s="17">
        <v>-1</v>
      </c>
      <c r="L1249" s="17">
        <v>-1</v>
      </c>
      <c r="M1249" s="17">
        <v>-1</v>
      </c>
      <c r="N1249" s="17">
        <v>0.16666666666666666</v>
      </c>
      <c r="O1249" s="17">
        <v>-1</v>
      </c>
      <c r="P1249" s="17">
        <v>-1</v>
      </c>
      <c r="Q1249" s="17">
        <v>6.0327140545829714</v>
      </c>
      <c r="R1249" s="17">
        <v>-1</v>
      </c>
      <c r="S1249" s="17">
        <v>1.9085409836749632</v>
      </c>
      <c r="T1249" s="17">
        <v>0.20063667334580146</v>
      </c>
      <c r="U1249" s="17">
        <v>1.1129019456577551</v>
      </c>
      <c r="V1249" s="17">
        <v>1.4571299595263418</v>
      </c>
      <c r="W1249" s="17">
        <v>4.4864592460455706</v>
      </c>
      <c r="X1249" s="17">
        <v>6.0546008017522421</v>
      </c>
      <c r="Y1249" s="17">
        <v>0</v>
      </c>
      <c r="Z1249" s="17">
        <v>61.840863580349762</v>
      </c>
      <c r="AA1249" s="17">
        <v>2.1462984153498028</v>
      </c>
      <c r="AB1249" s="17">
        <v>3.8103820017464543</v>
      </c>
      <c r="AC1249" s="17">
        <v>49.273236382519997</v>
      </c>
      <c r="AD1249" s="17">
        <v>1.3911274320721938</v>
      </c>
      <c r="AE1249" s="17">
        <v>0.13911274320721939</v>
      </c>
      <c r="AF1249" s="17">
        <v>95.583316003559446</v>
      </c>
      <c r="AG1249" s="17">
        <v>86.965530446053194</v>
      </c>
      <c r="AH1249" s="17">
        <v>-1</v>
      </c>
      <c r="AI1249" s="17">
        <v>-1</v>
      </c>
      <c r="AJ1249" s="17">
        <v>-1</v>
      </c>
      <c r="AK1249" s="17">
        <v>-1</v>
      </c>
      <c r="AL1249" s="17">
        <v>-1</v>
      </c>
      <c r="AM1249" s="17">
        <v>-1</v>
      </c>
      <c r="AN1249" s="17">
        <v>-1</v>
      </c>
      <c r="AO1249" s="17">
        <v>-1</v>
      </c>
      <c r="AP1249" s="17">
        <v>-1</v>
      </c>
      <c r="AQ1249" s="17">
        <v>-1</v>
      </c>
      <c r="AR1249" s="17">
        <v>0.6955637160360969</v>
      </c>
      <c r="AS1249" s="17">
        <v>8.3467645924331606</v>
      </c>
      <c r="AT1249" s="17">
        <v>14.850793970163112</v>
      </c>
      <c r="AU1249" s="17">
        <v>-1</v>
      </c>
      <c r="AV1249" s="17">
        <v>-1</v>
      </c>
      <c r="AW1249" s="17">
        <v>-1</v>
      </c>
      <c r="AX1249" s="17">
        <v>-1</v>
      </c>
      <c r="AY1249" s="17">
        <v>0.13911274320721939</v>
      </c>
      <c r="AZ1249" s="17">
        <v>-0.84109756473764663</v>
      </c>
      <c r="BA1249" s="17">
        <v>1.3539180775581596</v>
      </c>
      <c r="BB1249" s="17">
        <v>-0.33964999357121267</v>
      </c>
      <c r="BC1249" s="17">
        <v>0.51913717305839191</v>
      </c>
      <c r="BD1249" s="17">
        <v>-11.392353048437792</v>
      </c>
      <c r="BE1249" s="17">
        <v>18.443635099719859</v>
      </c>
      <c r="BF1249" s="17">
        <v>-1</v>
      </c>
      <c r="BG1249" s="22">
        <v>2929.1894635977055</v>
      </c>
    </row>
    <row r="1250" spans="1:59" x14ac:dyDescent="0.25">
      <c r="A1250">
        <v>3359</v>
      </c>
      <c r="B1250" t="s">
        <v>877</v>
      </c>
      <c r="C1250" s="49">
        <v>0</v>
      </c>
      <c r="D1250" s="22">
        <v>1572.3152636718751</v>
      </c>
      <c r="E1250" s="17">
        <v>98.931483000264876</v>
      </c>
      <c r="F1250" s="17">
        <v>60.44287574242513</v>
      </c>
      <c r="G1250" s="17">
        <v>0.78593444964786441</v>
      </c>
      <c r="H1250" s="17">
        <v>6.7801095806639342</v>
      </c>
      <c r="I1250" s="17">
        <v>82.265724613584695</v>
      </c>
      <c r="J1250" s="17">
        <v>14.50580038967589</v>
      </c>
      <c r="K1250" s="17">
        <v>-1</v>
      </c>
      <c r="L1250" s="17">
        <v>-1</v>
      </c>
      <c r="M1250" s="17">
        <v>-1</v>
      </c>
      <c r="N1250" s="17">
        <v>0.16666666666666666</v>
      </c>
      <c r="O1250" s="17">
        <v>-1</v>
      </c>
      <c r="P1250" s="17">
        <v>-1</v>
      </c>
      <c r="Q1250" s="17">
        <v>4.8352265841083</v>
      </c>
      <c r="R1250" s="17">
        <v>-1</v>
      </c>
      <c r="S1250" s="17">
        <v>1.300002102126405</v>
      </c>
      <c r="T1250" s="17">
        <v>0.13667584784758502</v>
      </c>
      <c r="U1250" s="17">
        <v>0.74362394746789551</v>
      </c>
      <c r="V1250" s="17">
        <v>0.92454965657664723</v>
      </c>
      <c r="W1250" s="17">
        <v>3.0996986687092676</v>
      </c>
      <c r="X1250" s="17">
        <v>3.9915956275587066</v>
      </c>
      <c r="Y1250" s="17">
        <v>0</v>
      </c>
      <c r="Z1250" s="17">
        <v>49.846915439149328</v>
      </c>
      <c r="AA1250" s="17">
        <v>1.4789746541009767</v>
      </c>
      <c r="AB1250" s="17">
        <v>2.7457015945066336</v>
      </c>
      <c r="AC1250" s="17">
        <v>37.03222425430188</v>
      </c>
      <c r="AD1250" s="17">
        <v>0.92952993433486941</v>
      </c>
      <c r="AE1250" s="17">
        <v>9.2952993433486938E-2</v>
      </c>
      <c r="AF1250" s="17">
        <v>77.357548121948426</v>
      </c>
      <c r="AG1250" s="17">
        <v>55.179670682250432</v>
      </c>
      <c r="AH1250" s="17">
        <v>-1</v>
      </c>
      <c r="AI1250" s="17">
        <v>-1</v>
      </c>
      <c r="AJ1250" s="17">
        <v>-1</v>
      </c>
      <c r="AK1250" s="17">
        <v>-1</v>
      </c>
      <c r="AL1250" s="17">
        <v>-1</v>
      </c>
      <c r="AM1250" s="17">
        <v>-1</v>
      </c>
      <c r="AN1250" s="17">
        <v>-1</v>
      </c>
      <c r="AO1250" s="17">
        <v>-1</v>
      </c>
      <c r="AP1250" s="17">
        <v>-1</v>
      </c>
      <c r="AQ1250" s="17">
        <v>-1</v>
      </c>
      <c r="AR1250" s="17">
        <v>0.46476496716743471</v>
      </c>
      <c r="AS1250" s="17">
        <v>5.5771796060092171</v>
      </c>
      <c r="AT1250" s="17">
        <v>11.250333487811982</v>
      </c>
      <c r="AU1250" s="17">
        <v>-1</v>
      </c>
      <c r="AV1250" s="17">
        <v>-1</v>
      </c>
      <c r="AW1250" s="17">
        <v>-1</v>
      </c>
      <c r="AX1250" s="17">
        <v>-1</v>
      </c>
      <c r="AY1250" s="17">
        <v>9.2952993433486938E-2</v>
      </c>
      <c r="AZ1250" s="17">
        <v>-0.43995898128101923</v>
      </c>
      <c r="BA1250" s="17">
        <v>0.9527794941015324</v>
      </c>
      <c r="BB1250" s="17">
        <v>-0.18270684434052237</v>
      </c>
      <c r="BC1250" s="17">
        <v>0.36219402382770177</v>
      </c>
      <c r="BD1250" s="17">
        <v>-5.939833352832002</v>
      </c>
      <c r="BE1250" s="17">
        <v>12.991115404114064</v>
      </c>
      <c r="BF1250" s="17">
        <v>-1</v>
      </c>
      <c r="BG1250" s="22">
        <v>308.49390150991974</v>
      </c>
    </row>
    <row r="1251" spans="1:59" x14ac:dyDescent="0.25">
      <c r="A1251">
        <v>3360</v>
      </c>
      <c r="B1251" t="s">
        <v>1206</v>
      </c>
      <c r="C1251" s="49">
        <v>0</v>
      </c>
      <c r="D1251" s="22">
        <v>1623.1515332031249</v>
      </c>
      <c r="E1251" s="17">
        <v>83.318968894936461</v>
      </c>
      <c r="F1251" s="17">
        <v>34.26403379263143</v>
      </c>
      <c r="G1251" s="17">
        <v>0.59545795808388335</v>
      </c>
      <c r="H1251" s="17">
        <v>5.3372269591085075</v>
      </c>
      <c r="I1251" s="17">
        <v>68.32420482930894</v>
      </c>
      <c r="J1251" s="17">
        <v>10.74960676728298</v>
      </c>
      <c r="K1251" s="17">
        <v>-1</v>
      </c>
      <c r="L1251" s="17">
        <v>-1</v>
      </c>
      <c r="M1251" s="17">
        <v>-1</v>
      </c>
      <c r="N1251" s="17">
        <v>0.16666666666666666</v>
      </c>
      <c r="O1251" s="17">
        <v>-1</v>
      </c>
      <c r="P1251" s="17">
        <v>-1</v>
      </c>
      <c r="Q1251" s="17">
        <v>3.9348557229108523</v>
      </c>
      <c r="R1251" s="17">
        <v>-1</v>
      </c>
      <c r="S1251" s="17">
        <v>0.84245186434828367</v>
      </c>
      <c r="T1251" s="17">
        <v>8.8584769688828738E-2</v>
      </c>
      <c r="U1251" s="17">
        <v>0.46596997826212277</v>
      </c>
      <c r="V1251" s="17">
        <v>0.52411140745364182</v>
      </c>
      <c r="W1251" s="17">
        <v>2.0570165145519259</v>
      </c>
      <c r="X1251" s="17">
        <v>2.4404564372612563</v>
      </c>
      <c r="Y1251" s="17">
        <v>0</v>
      </c>
      <c r="Z1251" s="17">
        <v>40.828865828350857</v>
      </c>
      <c r="AA1251" s="17">
        <v>0.9772250455017657</v>
      </c>
      <c r="AB1251" s="17">
        <v>1.9451861496255405</v>
      </c>
      <c r="AC1251" s="17">
        <v>27.828411351404981</v>
      </c>
      <c r="AD1251" s="17">
        <v>0.5824624728276534</v>
      </c>
      <c r="AE1251" s="17">
        <v>5.8246247282765347E-2</v>
      </c>
      <c r="AF1251" s="17">
        <v>63.653897162622613</v>
      </c>
      <c r="AG1251" s="17">
        <v>31.280412748393221</v>
      </c>
      <c r="AH1251" s="17">
        <v>-1</v>
      </c>
      <c r="AI1251" s="17">
        <v>-1</v>
      </c>
      <c r="AJ1251" s="17">
        <v>-1</v>
      </c>
      <c r="AK1251" s="17">
        <v>-1</v>
      </c>
      <c r="AL1251" s="17">
        <v>-1</v>
      </c>
      <c r="AM1251" s="17">
        <v>-1</v>
      </c>
      <c r="AN1251" s="17">
        <v>-1</v>
      </c>
      <c r="AO1251" s="17">
        <v>-1</v>
      </c>
      <c r="AP1251" s="17">
        <v>-1</v>
      </c>
      <c r="AQ1251" s="17">
        <v>-1</v>
      </c>
      <c r="AR1251" s="17">
        <v>0.2912312364138267</v>
      </c>
      <c r="AS1251" s="17">
        <v>3.4947748369659202</v>
      </c>
      <c r="AT1251" s="17">
        <v>8.5432072880556973</v>
      </c>
      <c r="AU1251" s="17">
        <v>-1</v>
      </c>
      <c r="AV1251" s="17">
        <v>-1</v>
      </c>
      <c r="AW1251" s="17">
        <v>-1</v>
      </c>
      <c r="AX1251" s="17">
        <v>-1</v>
      </c>
      <c r="AY1251" s="17">
        <v>5.8246247282765347E-2</v>
      </c>
      <c r="AZ1251" s="17">
        <v>-0.13834956928174186</v>
      </c>
      <c r="BA1251" s="17">
        <v>0.6511700821022548</v>
      </c>
      <c r="BB1251" s="17">
        <v>-6.4703907428068877E-2</v>
      </c>
      <c r="BC1251" s="17">
        <v>0.24419108691524827</v>
      </c>
      <c r="BD1251" s="17">
        <v>-1.8401747133285449</v>
      </c>
      <c r="BE1251" s="17">
        <v>8.8914567646106022</v>
      </c>
      <c r="BF1251" s="17">
        <v>-1</v>
      </c>
      <c r="BG1251" s="22">
        <v>1652.0192354508354</v>
      </c>
    </row>
    <row r="1252" spans="1:59" x14ac:dyDescent="0.25">
      <c r="A1252">
        <v>3361</v>
      </c>
      <c r="B1252" t="s">
        <v>1207</v>
      </c>
      <c r="C1252" s="49">
        <v>0</v>
      </c>
      <c r="D1252" s="22">
        <v>1456.8817187499999</v>
      </c>
      <c r="E1252" s="17">
        <v>20.370036255181297</v>
      </c>
      <c r="F1252" s="17">
        <v>-71.287842565445743</v>
      </c>
      <c r="G1252" s="17">
        <v>-0.17253442008317649</v>
      </c>
      <c r="H1252" s="17">
        <v>-0.4804088385986085</v>
      </c>
      <c r="I1252" s="17">
        <v>12.112643777993689</v>
      </c>
      <c r="J1252" s="17">
        <v>-4.3951916759857754</v>
      </c>
      <c r="K1252" s="17">
        <v>-1</v>
      </c>
      <c r="L1252" s="17">
        <v>-1</v>
      </c>
      <c r="M1252" s="17">
        <v>-1</v>
      </c>
      <c r="N1252" s="17">
        <v>0.16666666666666666</v>
      </c>
      <c r="O1252" s="17">
        <v>-1</v>
      </c>
      <c r="P1252" s="17">
        <v>-1</v>
      </c>
      <c r="Q1252" s="17">
        <v>0.30460217694460967</v>
      </c>
      <c r="R1252" s="17">
        <v>-1</v>
      </c>
      <c r="S1252" s="17">
        <v>-1.0023694695436705</v>
      </c>
      <c r="T1252" s="17">
        <v>-0.10531622659949912</v>
      </c>
      <c r="U1252" s="17">
        <v>-0.65351794576990452</v>
      </c>
      <c r="V1252" s="17">
        <v>-1.0904370374904417</v>
      </c>
      <c r="W1252" s="17">
        <v>-2.1470295630957748</v>
      </c>
      <c r="X1252" s="17">
        <v>-3.813664823810591</v>
      </c>
      <c r="Y1252" s="17">
        <v>0</v>
      </c>
      <c r="Z1252" s="17">
        <v>4.4685081266799642</v>
      </c>
      <c r="AA1252" s="17">
        <v>-1.045806101221471</v>
      </c>
      <c r="AB1252" s="17">
        <v>-1.282454989843814</v>
      </c>
      <c r="AC1252" s="17">
        <v>-9.2809353268236148</v>
      </c>
      <c r="AD1252" s="17">
        <v>-0.81689743221238065</v>
      </c>
      <c r="AE1252" s="17">
        <v>-8.1689743221238065E-2</v>
      </c>
      <c r="AF1252" s="17">
        <v>8.4014121792521834</v>
      </c>
      <c r="AG1252" s="17">
        <v>-65.080286602716527</v>
      </c>
      <c r="AH1252" s="17">
        <v>-1</v>
      </c>
      <c r="AI1252" s="17">
        <v>-1</v>
      </c>
      <c r="AJ1252" s="17">
        <v>-1</v>
      </c>
      <c r="AK1252" s="17">
        <v>-1</v>
      </c>
      <c r="AL1252" s="17">
        <v>-1</v>
      </c>
      <c r="AM1252" s="17">
        <v>-1</v>
      </c>
      <c r="AN1252" s="17">
        <v>-1</v>
      </c>
      <c r="AO1252" s="17">
        <v>-1</v>
      </c>
      <c r="AP1252" s="17">
        <v>-1</v>
      </c>
      <c r="AQ1252" s="17">
        <v>-1</v>
      </c>
      <c r="AR1252" s="17">
        <v>-0.40844871610619032</v>
      </c>
      <c r="AS1252" s="17">
        <v>-4.9013845932742832</v>
      </c>
      <c r="AT1252" s="17">
        <v>-2.3717999712565678</v>
      </c>
      <c r="AU1252" s="17">
        <v>-1</v>
      </c>
      <c r="AV1252" s="17">
        <v>-1</v>
      </c>
      <c r="AW1252" s="17">
        <v>-1</v>
      </c>
      <c r="AX1252" s="17">
        <v>-1</v>
      </c>
      <c r="AY1252" s="17">
        <v>-8.1689743221238065E-2</v>
      </c>
      <c r="AZ1252" s="17">
        <v>1.0777255888491912</v>
      </c>
      <c r="BA1252" s="17">
        <v>-0.56490507602867845</v>
      </c>
      <c r="BB1252" s="17">
        <v>0.41107846028554285</v>
      </c>
      <c r="BC1252" s="17">
        <v>-0.23159128079836316</v>
      </c>
      <c r="BD1252" s="17">
        <v>14.689458746282982</v>
      </c>
      <c r="BE1252" s="17">
        <v>-7.6381766950009435</v>
      </c>
      <c r="BF1252" s="17">
        <v>-1</v>
      </c>
      <c r="BG1252" s="22">
        <v>319.82655257029506</v>
      </c>
    </row>
    <row r="1253" spans="1:59" x14ac:dyDescent="0.25">
      <c r="A1253">
        <v>3366</v>
      </c>
      <c r="B1253" t="s">
        <v>1208</v>
      </c>
      <c r="C1253" s="49">
        <v>0</v>
      </c>
      <c r="D1253" s="22">
        <v>1571.8047949218751</v>
      </c>
      <c r="E1253" s="17">
        <v>93.79889636744538</v>
      </c>
      <c r="F1253" s="17">
        <v>51.836627360663989</v>
      </c>
      <c r="G1253" s="17">
        <v>0.72331563708045177</v>
      </c>
      <c r="H1253" s="17">
        <v>6.3057644491776834</v>
      </c>
      <c r="I1253" s="17">
        <v>77.682474433426904</v>
      </c>
      <c r="J1253" s="17">
        <v>13.270958323464658</v>
      </c>
      <c r="K1253" s="17">
        <v>-1</v>
      </c>
      <c r="L1253" s="17">
        <v>-1</v>
      </c>
      <c r="M1253" s="17">
        <v>-1</v>
      </c>
      <c r="N1253" s="17">
        <v>0.16666666666666666</v>
      </c>
      <c r="O1253" s="17">
        <v>-1</v>
      </c>
      <c r="P1253" s="17">
        <v>-1</v>
      </c>
      <c r="Q1253" s="17">
        <v>4.5392312424493273</v>
      </c>
      <c r="R1253" s="17">
        <v>-1</v>
      </c>
      <c r="S1253" s="17">
        <v>1.149583263852185</v>
      </c>
      <c r="T1253" s="17">
        <v>0.12086599023911253</v>
      </c>
      <c r="U1253" s="17">
        <v>0.65234569200688297</v>
      </c>
      <c r="V1253" s="17">
        <v>0.79290628441681454</v>
      </c>
      <c r="W1253" s="17">
        <v>2.7569187390577747</v>
      </c>
      <c r="X1253" s="17">
        <v>3.4816613389455724</v>
      </c>
      <c r="Y1253" s="17">
        <v>0</v>
      </c>
      <c r="Z1253" s="17">
        <v>46.882247444345701</v>
      </c>
      <c r="AA1253" s="17">
        <v>1.3140253501807444</v>
      </c>
      <c r="AB1253" s="17">
        <v>2.482533545847514</v>
      </c>
      <c r="AC1253" s="17">
        <v>34.006486902989707</v>
      </c>
      <c r="AD1253" s="17">
        <v>0.81543211500860391</v>
      </c>
      <c r="AE1253" s="17">
        <v>8.1543211500860371E-2</v>
      </c>
      <c r="AF1253" s="17">
        <v>72.852496900847854</v>
      </c>
      <c r="AG1253" s="17">
        <v>47.322831548074305</v>
      </c>
      <c r="AH1253" s="17">
        <v>-1</v>
      </c>
      <c r="AI1253" s="17">
        <v>-1</v>
      </c>
      <c r="AJ1253" s="17">
        <v>-1</v>
      </c>
      <c r="AK1253" s="17">
        <v>-1</v>
      </c>
      <c r="AL1253" s="17">
        <v>-1</v>
      </c>
      <c r="AM1253" s="17">
        <v>-1</v>
      </c>
      <c r="AN1253" s="17">
        <v>-1</v>
      </c>
      <c r="AO1253" s="17">
        <v>-1</v>
      </c>
      <c r="AP1253" s="17">
        <v>-1</v>
      </c>
      <c r="AQ1253" s="17">
        <v>-1</v>
      </c>
      <c r="AR1253" s="17">
        <v>0.40771605750430195</v>
      </c>
      <c r="AS1253" s="17">
        <v>4.8925926900516226</v>
      </c>
      <c r="AT1253" s="17">
        <v>10.360370497067109</v>
      </c>
      <c r="AU1253" s="17">
        <v>-1</v>
      </c>
      <c r="AV1253" s="17">
        <v>-1</v>
      </c>
      <c r="AW1253" s="17">
        <v>-1</v>
      </c>
      <c r="AX1253" s="17">
        <v>-1</v>
      </c>
      <c r="AY1253" s="17">
        <v>8.1543211500860371E-2</v>
      </c>
      <c r="AZ1253" s="17">
        <v>-0.34080541601175168</v>
      </c>
      <c r="BA1253" s="17">
        <v>0.85362592883226474</v>
      </c>
      <c r="BB1253" s="17">
        <v>-0.14391358576959201</v>
      </c>
      <c r="BC1253" s="17">
        <v>0.32340076525677142</v>
      </c>
      <c r="BD1253" s="17">
        <v>-4.5920777645723874</v>
      </c>
      <c r="BE1253" s="17">
        <v>11.643359815854446</v>
      </c>
      <c r="BF1253" s="17">
        <v>-1</v>
      </c>
      <c r="BG1253" s="22">
        <v>298.63475385627402</v>
      </c>
    </row>
    <row r="1254" spans="1:59" x14ac:dyDescent="0.25">
      <c r="A1254">
        <v>3367</v>
      </c>
      <c r="B1254" t="s">
        <v>2968</v>
      </c>
      <c r="C1254" s="49">
        <v>0</v>
      </c>
      <c r="D1254" s="22">
        <v>1479.58203125</v>
      </c>
      <c r="E1254" s="17">
        <v>52.965406945322741</v>
      </c>
      <c r="F1254" s="17">
        <v>-16.632387855500973</v>
      </c>
      <c r="G1254" s="17">
        <v>0.22513707653802456</v>
      </c>
      <c r="H1254" s="17">
        <v>2.5320011803560467</v>
      </c>
      <c r="I1254" s="17">
        <v>41.219359217073197</v>
      </c>
      <c r="J1254" s="17">
        <v>3.4468844098930678</v>
      </c>
      <c r="K1254" s="17">
        <v>-1</v>
      </c>
      <c r="L1254" s="17">
        <v>-1</v>
      </c>
      <c r="M1254" s="17">
        <v>-1</v>
      </c>
      <c r="N1254" s="17">
        <v>0.16666666666666666</v>
      </c>
      <c r="O1254" s="17">
        <v>-1</v>
      </c>
      <c r="P1254" s="17">
        <v>-1</v>
      </c>
      <c r="Q1254" s="17">
        <v>2.1843713019772331</v>
      </c>
      <c r="R1254" s="17">
        <v>-1</v>
      </c>
      <c r="S1254" s="17">
        <v>-4.7108868392303077E-2</v>
      </c>
      <c r="T1254" s="17">
        <v>-4.913017423967516E-3</v>
      </c>
      <c r="U1254" s="17">
        <v>-7.3839747319949647E-2</v>
      </c>
      <c r="V1254" s="17">
        <v>-0.254413250378481</v>
      </c>
      <c r="W1254" s="17">
        <v>2.9853102787897767E-2</v>
      </c>
      <c r="X1254" s="17">
        <v>-0.57523976563910995</v>
      </c>
      <c r="Y1254" s="17">
        <v>0</v>
      </c>
      <c r="Z1254" s="17">
        <v>23.296140113621814</v>
      </c>
      <c r="AA1254" s="17">
        <v>1.7327112714472515E-3</v>
      </c>
      <c r="AB1254" s="17">
        <v>0.3888387872537119</v>
      </c>
      <c r="AC1254" s="17">
        <v>9.9345280705957109</v>
      </c>
      <c r="AD1254" s="17">
        <v>-9.2299684149937028E-2</v>
      </c>
      <c r="AE1254" s="17">
        <v>-9.2299684149937059E-3</v>
      </c>
      <c r="AF1254" s="17">
        <v>37.011511732346648</v>
      </c>
      <c r="AG1254" s="17">
        <v>-15.184083703049527</v>
      </c>
      <c r="AH1254" s="17">
        <v>-1</v>
      </c>
      <c r="AI1254" s="17">
        <v>-1</v>
      </c>
      <c r="AJ1254" s="17">
        <v>-1</v>
      </c>
      <c r="AK1254" s="17">
        <v>-1</v>
      </c>
      <c r="AL1254" s="17">
        <v>-1</v>
      </c>
      <c r="AM1254" s="17">
        <v>-1</v>
      </c>
      <c r="AN1254" s="17">
        <v>-1</v>
      </c>
      <c r="AO1254" s="17">
        <v>-1</v>
      </c>
      <c r="AP1254" s="17">
        <v>-1</v>
      </c>
      <c r="AQ1254" s="17">
        <v>-1</v>
      </c>
      <c r="AR1254" s="17">
        <v>-4.6149842074968514E-2</v>
      </c>
      <c r="AS1254" s="17">
        <v>-0.55379810489962233</v>
      </c>
      <c r="AT1254" s="17">
        <v>3.2800624636304909</v>
      </c>
      <c r="AU1254" s="17">
        <v>-1</v>
      </c>
      <c r="AV1254" s="17">
        <v>-1</v>
      </c>
      <c r="AW1254" s="17">
        <v>-1</v>
      </c>
      <c r="AX1254" s="17">
        <v>-1</v>
      </c>
      <c r="AY1254" s="17">
        <v>-9.2299684149937059E-3</v>
      </c>
      <c r="AZ1254" s="17">
        <v>0.44803388631956576</v>
      </c>
      <c r="BA1254" s="17">
        <v>6.4786626500947075E-2</v>
      </c>
      <c r="BB1254" s="17">
        <v>0.16471522594431195</v>
      </c>
      <c r="BC1254" s="17">
        <v>1.4771953542867575E-2</v>
      </c>
      <c r="BD1254" s="17">
        <v>6.130305995090306</v>
      </c>
      <c r="BE1254" s="17">
        <v>0.92097605619174239</v>
      </c>
      <c r="BF1254" s="17">
        <v>-1</v>
      </c>
      <c r="BG1254" s="22">
        <v>65.543449874644466</v>
      </c>
    </row>
    <row r="1255" spans="1:59" x14ac:dyDescent="0.25">
      <c r="A1255">
        <v>3370</v>
      </c>
      <c r="B1255" t="s">
        <v>263</v>
      </c>
      <c r="C1255" s="49">
        <v>0</v>
      </c>
      <c r="D1255" s="22">
        <v>1412.5617089843749</v>
      </c>
      <c r="E1255" s="17">
        <v>21.499548136328151</v>
      </c>
      <c r="F1255" s="17">
        <v>-69.393893082519995</v>
      </c>
      <c r="G1255" s="17">
        <v>-0.15875409880697283</v>
      </c>
      <c r="H1255" s="17">
        <v>-0.37602122663860049</v>
      </c>
      <c r="I1255" s="17">
        <v>13.121264947611024</v>
      </c>
      <c r="J1255" s="17">
        <v>-4.1234439423563236</v>
      </c>
      <c r="K1255" s="17">
        <v>-1</v>
      </c>
      <c r="L1255" s="17">
        <v>-1</v>
      </c>
      <c r="M1255" s="17">
        <v>-1</v>
      </c>
      <c r="N1255" s="17">
        <v>0.16666666666666666</v>
      </c>
      <c r="O1255" s="17">
        <v>-1</v>
      </c>
      <c r="P1255" s="17">
        <v>-1</v>
      </c>
      <c r="Q1255" s="17">
        <v>0.36974092258800706</v>
      </c>
      <c r="R1255" s="17">
        <v>-1</v>
      </c>
      <c r="S1255" s="17">
        <v>-0.96926727816658942</v>
      </c>
      <c r="T1255" s="17">
        <v>-0.10183700193452742</v>
      </c>
      <c r="U1255" s="17">
        <v>-0.63343063280097844</v>
      </c>
      <c r="V1255" s="17">
        <v>-1.0614667027321394</v>
      </c>
      <c r="W1255" s="17">
        <v>-2.0715950832013057</v>
      </c>
      <c r="X1255" s="17">
        <v>-3.701445220168694</v>
      </c>
      <c r="Y1255" s="17">
        <v>0</v>
      </c>
      <c r="Z1255" s="17">
        <v>5.1209331052228073</v>
      </c>
      <c r="AA1255" s="17">
        <v>-1.0095062368658529</v>
      </c>
      <c r="AB1255" s="17">
        <v>-1.2245404413005936</v>
      </c>
      <c r="AC1255" s="17">
        <v>-8.6150710108306665</v>
      </c>
      <c r="AD1255" s="17">
        <v>-0.79178829100122305</v>
      </c>
      <c r="AE1255" s="17">
        <v>-7.9178829100122305E-2</v>
      </c>
      <c r="AF1255" s="17">
        <v>9.3928243547175967</v>
      </c>
      <c r="AG1255" s="17">
        <v>-63.351257209707235</v>
      </c>
      <c r="AH1255" s="17">
        <v>-1</v>
      </c>
      <c r="AI1255" s="17">
        <v>-1</v>
      </c>
      <c r="AJ1255" s="17">
        <v>-1</v>
      </c>
      <c r="AK1255" s="17">
        <v>-1</v>
      </c>
      <c r="AL1255" s="17">
        <v>-1</v>
      </c>
      <c r="AM1255" s="17">
        <v>-1</v>
      </c>
      <c r="AN1255" s="17">
        <v>-1</v>
      </c>
      <c r="AO1255" s="17">
        <v>-1</v>
      </c>
      <c r="AP1255" s="17">
        <v>-1</v>
      </c>
      <c r="AQ1255" s="17">
        <v>-1</v>
      </c>
      <c r="AR1255" s="17">
        <v>-0.39589414550061153</v>
      </c>
      <c r="AS1255" s="17">
        <v>-4.7507297460073383</v>
      </c>
      <c r="AT1255" s="17">
        <v>-2.1759486698095394</v>
      </c>
      <c r="AU1255" s="17">
        <v>-1</v>
      </c>
      <c r="AV1255" s="17">
        <v>-1</v>
      </c>
      <c r="AW1255" s="17">
        <v>-1</v>
      </c>
      <c r="AX1255" s="17">
        <v>-1</v>
      </c>
      <c r="AY1255" s="17">
        <v>-7.9178829100122305E-2</v>
      </c>
      <c r="AZ1255" s="17">
        <v>1.0559051817052429</v>
      </c>
      <c r="BA1255" s="17">
        <v>-0.54308466888473017</v>
      </c>
      <c r="BB1255" s="17">
        <v>0.40254135227374926</v>
      </c>
      <c r="BC1255" s="17">
        <v>-0.22305417278656958</v>
      </c>
      <c r="BD1255" s="17">
        <v>14.392862495946522</v>
      </c>
      <c r="BE1255" s="17">
        <v>-7.3415804446644835</v>
      </c>
      <c r="BF1255" s="17">
        <v>-1</v>
      </c>
      <c r="BG1255" s="22">
        <v>-61.148167966031679</v>
      </c>
    </row>
    <row r="1256" spans="1:59" x14ac:dyDescent="0.25">
      <c r="A1256">
        <v>3373</v>
      </c>
      <c r="B1256" t="s">
        <v>1209</v>
      </c>
      <c r="C1256" s="49">
        <v>0</v>
      </c>
      <c r="D1256" s="22">
        <v>1509.4917382812498</v>
      </c>
      <c r="E1256" s="17">
        <v>54.853397409762692</v>
      </c>
      <c r="F1256" s="17">
        <v>-13.466632254715147</v>
      </c>
      <c r="G1256" s="17">
        <v>0.24817102208623315</v>
      </c>
      <c r="H1256" s="17">
        <v>2.7064861231669575</v>
      </c>
      <c r="I1256" s="17">
        <v>42.905279641864375</v>
      </c>
      <c r="J1256" s="17">
        <v>3.9011134785635422</v>
      </c>
      <c r="K1256" s="17">
        <v>-1</v>
      </c>
      <c r="L1256" s="17">
        <v>-1</v>
      </c>
      <c r="M1256" s="17">
        <v>-1</v>
      </c>
      <c r="N1256" s="17">
        <v>0.16666666666666666</v>
      </c>
      <c r="O1256" s="17">
        <v>-1</v>
      </c>
      <c r="P1256" s="17">
        <v>-1</v>
      </c>
      <c r="Q1256" s="17">
        <v>2.2932513701669044</v>
      </c>
      <c r="R1256" s="17">
        <v>-1</v>
      </c>
      <c r="S1256" s="17">
        <v>8.2217772743356232E-3</v>
      </c>
      <c r="T1256" s="17">
        <v>9.0254158054800873E-4</v>
      </c>
      <c r="U1256" s="17">
        <v>-4.0263601752497699E-2</v>
      </c>
      <c r="V1256" s="17">
        <v>-0.20598904458812464</v>
      </c>
      <c r="W1256" s="17">
        <v>0.15594259428234669</v>
      </c>
      <c r="X1256" s="17">
        <v>-0.38766356999607704</v>
      </c>
      <c r="Y1256" s="17">
        <v>0</v>
      </c>
      <c r="Z1256" s="17">
        <v>24.386675024153817</v>
      </c>
      <c r="AA1256" s="17">
        <v>6.2408299468256878E-2</v>
      </c>
      <c r="AB1256" s="17">
        <v>0.48564353736481625</v>
      </c>
      <c r="AC1256" s="17">
        <v>11.047526968782662</v>
      </c>
      <c r="AD1256" s="17">
        <v>-5.0329502190622127E-2</v>
      </c>
      <c r="AE1256" s="17">
        <v>-5.0329502190622124E-3</v>
      </c>
      <c r="AF1256" s="17">
        <v>38.668667150409043</v>
      </c>
      <c r="AG1256" s="17">
        <v>-12.293993690518253</v>
      </c>
      <c r="AH1256" s="17">
        <v>-1</v>
      </c>
      <c r="AI1256" s="17">
        <v>-1</v>
      </c>
      <c r="AJ1256" s="17">
        <v>-1</v>
      </c>
      <c r="AK1256" s="17">
        <v>-1</v>
      </c>
      <c r="AL1256" s="17">
        <v>-1</v>
      </c>
      <c r="AM1256" s="17">
        <v>-1</v>
      </c>
      <c r="AN1256" s="17">
        <v>-1</v>
      </c>
      <c r="AO1256" s="17">
        <v>-1</v>
      </c>
      <c r="AP1256" s="17">
        <v>-1</v>
      </c>
      <c r="AQ1256" s="17">
        <v>-1</v>
      </c>
      <c r="AR1256" s="17">
        <v>-2.5164751095311064E-2</v>
      </c>
      <c r="AS1256" s="17">
        <v>-0.30197701314373293</v>
      </c>
      <c r="AT1256" s="17">
        <v>3.6074298829131468</v>
      </c>
      <c r="AU1256" s="17">
        <v>-1</v>
      </c>
      <c r="AV1256" s="17">
        <v>-1</v>
      </c>
      <c r="AW1256" s="17">
        <v>-1</v>
      </c>
      <c r="AX1256" s="17">
        <v>-1</v>
      </c>
      <c r="AY1256" s="17">
        <v>-5.0329502190622124E-3</v>
      </c>
      <c r="AZ1256" s="17">
        <v>0.41156085641558426</v>
      </c>
      <c r="BA1256" s="17">
        <v>0.10125965640492859</v>
      </c>
      <c r="BB1256" s="17">
        <v>0.15044536407814488</v>
      </c>
      <c r="BC1256" s="17">
        <v>2.9041815409034624E-2</v>
      </c>
      <c r="BD1256" s="17">
        <v>5.6345423809392861</v>
      </c>
      <c r="BE1256" s="17">
        <v>1.4167396703427633</v>
      </c>
      <c r="BF1256" s="17">
        <v>-1</v>
      </c>
      <c r="BG1256" s="22">
        <v>800.80740991326229</v>
      </c>
    </row>
    <row r="1257" spans="1:59" x14ac:dyDescent="0.25">
      <c r="A1257">
        <v>3374</v>
      </c>
      <c r="B1257" t="s">
        <v>1210</v>
      </c>
      <c r="C1257" s="49">
        <v>0</v>
      </c>
      <c r="D1257" s="22">
        <v>1544.7819921875</v>
      </c>
      <c r="E1257" s="17">
        <v>37.671937154551671</v>
      </c>
      <c r="F1257" s="17">
        <v>-42.276260829162496</v>
      </c>
      <c r="G1257" s="17">
        <v>3.8553003663329199E-2</v>
      </c>
      <c r="H1257" s="17">
        <v>1.1186041044260837</v>
      </c>
      <c r="I1257" s="17">
        <v>27.562736701325367</v>
      </c>
      <c r="J1257" s="17">
        <v>-0.23255077298676063</v>
      </c>
      <c r="K1257" s="17">
        <v>-1</v>
      </c>
      <c r="L1257" s="17">
        <v>-1</v>
      </c>
      <c r="M1257" s="17">
        <v>-1</v>
      </c>
      <c r="N1257" s="17">
        <v>0.16666666666666666</v>
      </c>
      <c r="O1257" s="17">
        <v>-1</v>
      </c>
      <c r="P1257" s="17">
        <v>-1</v>
      </c>
      <c r="Q1257" s="17">
        <v>1.3023996686248449</v>
      </c>
      <c r="R1257" s="17">
        <v>-1</v>
      </c>
      <c r="S1257" s="17">
        <v>-0.49530899119197591</v>
      </c>
      <c r="T1257" s="17">
        <v>-5.2021346426247644E-2</v>
      </c>
      <c r="U1257" s="17">
        <v>-0.34581981162534847</v>
      </c>
      <c r="V1257" s="17">
        <v>-0.6466684774813245</v>
      </c>
      <c r="W1257" s="17">
        <v>-0.99152166865516589</v>
      </c>
      <c r="X1257" s="17">
        <v>-2.0946811693781111</v>
      </c>
      <c r="Y1257" s="17">
        <v>0</v>
      </c>
      <c r="Z1257" s="17">
        <v>14.46237584196288</v>
      </c>
      <c r="AA1257" s="17">
        <v>-0.48976356087759426</v>
      </c>
      <c r="AB1257" s="17">
        <v>-0.39531799177243843</v>
      </c>
      <c r="AC1257" s="17">
        <v>0.91879661051503447</v>
      </c>
      <c r="AD1257" s="17">
        <v>-0.43227476453168567</v>
      </c>
      <c r="AE1257" s="17">
        <v>-4.3227476453168559E-2</v>
      </c>
      <c r="AF1257" s="17">
        <v>23.587897152668294</v>
      </c>
      <c r="AG1257" s="17">
        <v>-38.594956338133223</v>
      </c>
      <c r="AH1257" s="17">
        <v>-1</v>
      </c>
      <c r="AI1257" s="17">
        <v>-1</v>
      </c>
      <c r="AJ1257" s="17">
        <v>-1</v>
      </c>
      <c r="AK1257" s="17">
        <v>-1</v>
      </c>
      <c r="AL1257" s="17">
        <v>-1</v>
      </c>
      <c r="AM1257" s="17">
        <v>-1</v>
      </c>
      <c r="AN1257" s="17">
        <v>-1</v>
      </c>
      <c r="AO1257" s="17">
        <v>-1</v>
      </c>
      <c r="AP1257" s="17">
        <v>-1</v>
      </c>
      <c r="AQ1257" s="17">
        <v>-1</v>
      </c>
      <c r="AR1257" s="17">
        <v>-0.21613738226584284</v>
      </c>
      <c r="AS1257" s="17">
        <v>-2.5936485871901138</v>
      </c>
      <c r="AT1257" s="17">
        <v>0.62825683665285137</v>
      </c>
      <c r="AU1257" s="17">
        <v>-1</v>
      </c>
      <c r="AV1257" s="17">
        <v>-1</v>
      </c>
      <c r="AW1257" s="17">
        <v>-1</v>
      </c>
      <c r="AX1257" s="17">
        <v>-1</v>
      </c>
      <c r="AY1257" s="17">
        <v>-4.3227476453168559E-2</v>
      </c>
      <c r="AZ1257" s="17">
        <v>0.74347985997277244</v>
      </c>
      <c r="BA1257" s="17">
        <v>-0.23065934715225966</v>
      </c>
      <c r="BB1257" s="17">
        <v>0.28030675327410653</v>
      </c>
      <c r="BC1257" s="17">
        <v>-0.10081957378692695</v>
      </c>
      <c r="BD1257" s="17">
        <v>10.146187430503804</v>
      </c>
      <c r="BE1257" s="17">
        <v>-3.0949053792217613</v>
      </c>
      <c r="BF1257" s="17">
        <v>-1</v>
      </c>
      <c r="BG1257" s="22">
        <v>1937.1851953988603</v>
      </c>
    </row>
    <row r="1258" spans="1:59" x14ac:dyDescent="0.25">
      <c r="A1258">
        <v>3379</v>
      </c>
      <c r="B1258" t="s">
        <v>1211</v>
      </c>
      <c r="C1258" s="49">
        <v>0</v>
      </c>
      <c r="D1258" s="22">
        <v>1454.289267578125</v>
      </c>
      <c r="E1258" s="17">
        <v>-28.956951790834466</v>
      </c>
      <c r="F1258" s="17">
        <v>-153.9986356641237</v>
      </c>
      <c r="G1258" s="17">
        <v>-0.77433574170484065</v>
      </c>
      <c r="H1258" s="17">
        <v>-5.0391271427170743</v>
      </c>
      <c r="I1258" s="17">
        <v>-31.934918011401827</v>
      </c>
      <c r="J1258" s="17">
        <v>-16.262704919548558</v>
      </c>
      <c r="K1258" s="17">
        <v>-1</v>
      </c>
      <c r="L1258" s="17">
        <v>-1</v>
      </c>
      <c r="M1258" s="17">
        <v>-1</v>
      </c>
      <c r="N1258" s="17">
        <v>0.16666666666666666</v>
      </c>
      <c r="O1258" s="17">
        <v>-1</v>
      </c>
      <c r="P1258" s="17">
        <v>-1</v>
      </c>
      <c r="Q1258" s="17">
        <v>-2.5400762910869914</v>
      </c>
      <c r="R1258" s="17">
        <v>-1</v>
      </c>
      <c r="S1258" s="17">
        <v>-2.447977457922061</v>
      </c>
      <c r="T1258" s="17">
        <v>-0.25725767699328128</v>
      </c>
      <c r="U1258" s="17">
        <v>-1.5307523186290273</v>
      </c>
      <c r="V1258" s="17">
        <v>-2.3556024422676667</v>
      </c>
      <c r="W1258" s="17">
        <v>-5.4413337223701452</v>
      </c>
      <c r="X1258" s="17">
        <v>-8.714414554527929</v>
      </c>
      <c r="Y1258" s="17">
        <v>0</v>
      </c>
      <c r="Z1258" s="17">
        <v>-24.023586250254215</v>
      </c>
      <c r="AA1258" s="17">
        <v>-2.6310598776788749</v>
      </c>
      <c r="AB1258" s="17">
        <v>-3.8116450686424677</v>
      </c>
      <c r="AC1258" s="17">
        <v>-38.359939898163972</v>
      </c>
      <c r="AD1258" s="17">
        <v>-1.9134403982862844</v>
      </c>
      <c r="AE1258" s="17">
        <v>-0.19134403982862841</v>
      </c>
      <c r="AF1258" s="17">
        <v>-34.894614488658895</v>
      </c>
      <c r="AG1258" s="17">
        <v>-140.58884354997213</v>
      </c>
      <c r="AH1258" s="17">
        <v>-1</v>
      </c>
      <c r="AI1258" s="17">
        <v>-1</v>
      </c>
      <c r="AJ1258" s="17">
        <v>-1</v>
      </c>
      <c r="AK1258" s="17">
        <v>-1</v>
      </c>
      <c r="AL1258" s="17">
        <v>-1</v>
      </c>
      <c r="AM1258" s="17">
        <v>-1</v>
      </c>
      <c r="AN1258" s="17">
        <v>-1</v>
      </c>
      <c r="AO1258" s="17">
        <v>-1</v>
      </c>
      <c r="AP1258" s="17">
        <v>-1</v>
      </c>
      <c r="AQ1258" s="17">
        <v>-1</v>
      </c>
      <c r="AR1258" s="17">
        <v>-0.95672019914314221</v>
      </c>
      <c r="AS1258" s="17">
        <v>-11.480642389717705</v>
      </c>
      <c r="AT1258" s="17">
        <v>-10.924835106633017</v>
      </c>
      <c r="AU1258" s="17">
        <v>-1</v>
      </c>
      <c r="AV1258" s="17">
        <v>-1</v>
      </c>
      <c r="AW1258" s="17">
        <v>-1</v>
      </c>
      <c r="AX1258" s="17">
        <v>-1</v>
      </c>
      <c r="AY1258" s="17">
        <v>-0.19134403982862841</v>
      </c>
      <c r="AZ1258" s="17">
        <v>2.0306460320196247</v>
      </c>
      <c r="BA1258" s="17">
        <v>-1.5178255191991121</v>
      </c>
      <c r="BB1258" s="17">
        <v>0.78390306875067028</v>
      </c>
      <c r="BC1258" s="17">
        <v>-0.60441588926349032</v>
      </c>
      <c r="BD1258" s="17">
        <v>27.642133205966264</v>
      </c>
      <c r="BE1258" s="17">
        <v>-20.590851154684238</v>
      </c>
      <c r="BF1258" s="17">
        <v>-1</v>
      </c>
      <c r="BG1258" s="22">
        <v>513.42720053492144</v>
      </c>
    </row>
    <row r="1259" spans="1:59" x14ac:dyDescent="0.25">
      <c r="A1259">
        <v>3381</v>
      </c>
      <c r="B1259" t="s">
        <v>2969</v>
      </c>
      <c r="C1259" s="49">
        <v>0</v>
      </c>
      <c r="D1259" s="22">
        <v>1506.7444628906248</v>
      </c>
      <c r="E1259" s="17">
        <v>115.75214532321365</v>
      </c>
      <c r="F1259" s="17">
        <v>88.647523467485613</v>
      </c>
      <c r="G1259" s="17">
        <v>0.99115064503078787</v>
      </c>
      <c r="H1259" s="17">
        <v>8.3346472537829399</v>
      </c>
      <c r="I1259" s="17">
        <v>97.286085522656833</v>
      </c>
      <c r="J1259" s="17">
        <v>18.552660755382242</v>
      </c>
      <c r="K1259" s="17">
        <v>-1</v>
      </c>
      <c r="L1259" s="17">
        <v>-1</v>
      </c>
      <c r="M1259" s="17">
        <v>-1</v>
      </c>
      <c r="N1259" s="17">
        <v>0.16666666666666666</v>
      </c>
      <c r="O1259" s="17">
        <v>-1</v>
      </c>
      <c r="P1259" s="17">
        <v>-1</v>
      </c>
      <c r="Q1259" s="17">
        <v>5.8052711342333847</v>
      </c>
      <c r="R1259" s="17">
        <v>-1</v>
      </c>
      <c r="S1259" s="17">
        <v>1.7929590976191436</v>
      </c>
      <c r="T1259" s="17">
        <v>0.18848837342787567</v>
      </c>
      <c r="U1259" s="17">
        <v>1.0427637033796475</v>
      </c>
      <c r="V1259" s="17">
        <v>1.3559751479644881</v>
      </c>
      <c r="W1259" s="17">
        <v>4.2230670325053135</v>
      </c>
      <c r="X1259" s="17">
        <v>5.6627671224162137</v>
      </c>
      <c r="Y1259" s="17">
        <v>0</v>
      </c>
      <c r="Z1259" s="17">
        <v>59.562811693364438</v>
      </c>
      <c r="AA1259" s="17">
        <v>2.019551314591463</v>
      </c>
      <c r="AB1259" s="17">
        <v>3.6081635844083384</v>
      </c>
      <c r="AC1259" s="17">
        <v>46.948258781399019</v>
      </c>
      <c r="AD1259" s="17">
        <v>1.3034546292245592</v>
      </c>
      <c r="AE1259" s="17">
        <v>0.13034546292245594</v>
      </c>
      <c r="AF1259" s="17">
        <v>92.121633126022402</v>
      </c>
      <c r="AG1259" s="17">
        <v>80.928332605781819</v>
      </c>
      <c r="AH1259" s="17">
        <v>-1</v>
      </c>
      <c r="AI1259" s="17">
        <v>-1</v>
      </c>
      <c r="AJ1259" s="17">
        <v>-1</v>
      </c>
      <c r="AK1259" s="17">
        <v>-1</v>
      </c>
      <c r="AL1259" s="17">
        <v>-1</v>
      </c>
      <c r="AM1259" s="17">
        <v>-1</v>
      </c>
      <c r="AN1259" s="17">
        <v>-1</v>
      </c>
      <c r="AO1259" s="17">
        <v>-1</v>
      </c>
      <c r="AP1259" s="17">
        <v>-1</v>
      </c>
      <c r="AQ1259" s="17">
        <v>-1</v>
      </c>
      <c r="AR1259" s="17">
        <v>0.65172731461227962</v>
      </c>
      <c r="AS1259" s="17">
        <v>7.8207277753473541</v>
      </c>
      <c r="AT1259" s="17">
        <v>14.166946107951562</v>
      </c>
      <c r="AU1259" s="17">
        <v>-1</v>
      </c>
      <c r="AV1259" s="17">
        <v>-1</v>
      </c>
      <c r="AW1259" s="17">
        <v>-1</v>
      </c>
      <c r="AX1259" s="17">
        <v>-1</v>
      </c>
      <c r="AY1259" s="17">
        <v>0.13034546292245594</v>
      </c>
      <c r="AZ1259" s="17">
        <v>-0.76490793174707639</v>
      </c>
      <c r="BA1259" s="17">
        <v>1.2777284445675894</v>
      </c>
      <c r="BB1259" s="17">
        <v>-0.30984124060301693</v>
      </c>
      <c r="BC1259" s="17">
        <v>0.48932842009019617</v>
      </c>
      <c r="BD1259" s="17">
        <v>-10.356737199914015</v>
      </c>
      <c r="BE1259" s="17">
        <v>17.40801925119608</v>
      </c>
      <c r="BF1259" s="17">
        <v>-1</v>
      </c>
      <c r="BG1259" s="22">
        <v>945.02726580744854</v>
      </c>
    </row>
    <row r="1260" spans="1:59" x14ac:dyDescent="0.25">
      <c r="A1260">
        <v>3386</v>
      </c>
      <c r="B1260" t="s">
        <v>1212</v>
      </c>
      <c r="C1260" s="49">
        <v>0</v>
      </c>
      <c r="D1260" s="22">
        <v>1523.594013671875</v>
      </c>
      <c r="E1260" s="17">
        <v>73.3273185657428</v>
      </c>
      <c r="F1260" s="17">
        <v>17.510176404839299</v>
      </c>
      <c r="G1260" s="17">
        <v>0.47355737968892975</v>
      </c>
      <c r="H1260" s="17">
        <v>4.4138152316064154</v>
      </c>
      <c r="I1260" s="17">
        <v>59.401952474418991</v>
      </c>
      <c r="J1260" s="17">
        <v>8.3457291476695943</v>
      </c>
      <c r="K1260" s="17">
        <v>-1</v>
      </c>
      <c r="L1260" s="17">
        <v>-1</v>
      </c>
      <c r="M1260" s="17">
        <v>-1</v>
      </c>
      <c r="N1260" s="17">
        <v>0.16666666666666666</v>
      </c>
      <c r="O1260" s="17">
        <v>-1</v>
      </c>
      <c r="P1260" s="17">
        <v>-1</v>
      </c>
      <c r="Q1260" s="17">
        <v>3.358639057805676</v>
      </c>
      <c r="R1260" s="17">
        <v>-1</v>
      </c>
      <c r="S1260" s="17">
        <v>0.54963022440765863</v>
      </c>
      <c r="T1260" s="17">
        <v>5.7807584561916842E-2</v>
      </c>
      <c r="U1260" s="17">
        <v>0.28827781708290745</v>
      </c>
      <c r="V1260" s="17">
        <v>0.26784012810177282</v>
      </c>
      <c r="W1260" s="17">
        <v>1.3897238915607986</v>
      </c>
      <c r="X1260" s="17">
        <v>1.447762992963824</v>
      </c>
      <c r="Y1260" s="17">
        <v>0</v>
      </c>
      <c r="Z1260" s="17">
        <v>35.057521267536828</v>
      </c>
      <c r="AA1260" s="17">
        <v>0.65611682371818358</v>
      </c>
      <c r="AB1260" s="17">
        <v>1.4328746567801325</v>
      </c>
      <c r="AC1260" s="17">
        <v>21.938182551567991</v>
      </c>
      <c r="AD1260" s="17">
        <v>0.36034727135363431</v>
      </c>
      <c r="AE1260" s="17">
        <v>3.6034727135363431E-2</v>
      </c>
      <c r="AF1260" s="17">
        <v>54.883875390653635</v>
      </c>
      <c r="AG1260" s="17">
        <v>15.985436757254753</v>
      </c>
      <c r="AH1260" s="17">
        <v>-1</v>
      </c>
      <c r="AI1260" s="17">
        <v>-1</v>
      </c>
      <c r="AJ1260" s="17">
        <v>-1</v>
      </c>
      <c r="AK1260" s="17">
        <v>-1</v>
      </c>
      <c r="AL1260" s="17">
        <v>-1</v>
      </c>
      <c r="AM1260" s="17">
        <v>-1</v>
      </c>
      <c r="AN1260" s="17">
        <v>-1</v>
      </c>
      <c r="AO1260" s="17">
        <v>-1</v>
      </c>
      <c r="AP1260" s="17">
        <v>-1</v>
      </c>
      <c r="AQ1260" s="17">
        <v>-1</v>
      </c>
      <c r="AR1260" s="17">
        <v>0.18017363567681716</v>
      </c>
      <c r="AS1260" s="17">
        <v>2.1620836281218057</v>
      </c>
      <c r="AT1260" s="17">
        <v>6.8107087165583478</v>
      </c>
      <c r="AU1260" s="17">
        <v>-1</v>
      </c>
      <c r="AV1260" s="17">
        <v>-1</v>
      </c>
      <c r="AW1260" s="17">
        <v>-1</v>
      </c>
      <c r="AX1260" s="17">
        <v>-1</v>
      </c>
      <c r="AY1260" s="17">
        <v>3.6034727135363431E-2</v>
      </c>
      <c r="AZ1260" s="17">
        <v>5.4673524907936505E-2</v>
      </c>
      <c r="BA1260" s="17">
        <v>0.45814698791257646</v>
      </c>
      <c r="BB1260" s="17">
        <v>1.0815261073097632E-2</v>
      </c>
      <c r="BC1260" s="17">
        <v>0.1686719184140818</v>
      </c>
      <c r="BD1260" s="17">
        <v>0.78351262611131567</v>
      </c>
      <c r="BE1260" s="17">
        <v>6.267769425170739</v>
      </c>
      <c r="BF1260" s="17">
        <v>-1</v>
      </c>
      <c r="BG1260" s="22">
        <v>1894.9579761080704</v>
      </c>
    </row>
    <row r="1261" spans="1:59" x14ac:dyDescent="0.25">
      <c r="A1261">
        <v>3387</v>
      </c>
      <c r="B1261" t="s">
        <v>1213</v>
      </c>
      <c r="C1261" s="49">
        <v>0</v>
      </c>
      <c r="D1261" s="22">
        <v>1480.7340234374999</v>
      </c>
      <c r="E1261" s="17">
        <v>18.387417260382399</v>
      </c>
      <c r="F1261" s="17">
        <v>-74.612269942186117</v>
      </c>
      <c r="G1261" s="17">
        <v>-0.19672285685189089</v>
      </c>
      <c r="H1261" s="17">
        <v>-0.66363919300928398</v>
      </c>
      <c r="I1261" s="17">
        <v>10.342222835268267</v>
      </c>
      <c r="J1261" s="17">
        <v>-4.8721872946066762</v>
      </c>
      <c r="K1261" s="17">
        <v>-1</v>
      </c>
      <c r="L1261" s="17">
        <v>-1</v>
      </c>
      <c r="M1261" s="17">
        <v>-1</v>
      </c>
      <c r="N1261" s="17">
        <v>0.16666666666666666</v>
      </c>
      <c r="O1261" s="17">
        <v>-1</v>
      </c>
      <c r="P1261" s="17">
        <v>-1</v>
      </c>
      <c r="Q1261" s="17">
        <v>0.19026489854533768</v>
      </c>
      <c r="R1261" s="17">
        <v>-1</v>
      </c>
      <c r="S1261" s="17">
        <v>-1.0604733589220023</v>
      </c>
      <c r="T1261" s="17">
        <v>-0.1114232689627382</v>
      </c>
      <c r="U1261" s="17">
        <v>-0.68877697129358972</v>
      </c>
      <c r="V1261" s="17">
        <v>-1.1412883272698582</v>
      </c>
      <c r="W1261" s="17">
        <v>-2.2794388234124487</v>
      </c>
      <c r="X1261" s="17">
        <v>-4.0106425816216218</v>
      </c>
      <c r="Y1261" s="17">
        <v>0</v>
      </c>
      <c r="Z1261" s="17">
        <v>3.3233141922638723</v>
      </c>
      <c r="AA1261" s="17">
        <v>-1.1095228285807242</v>
      </c>
      <c r="AB1261" s="17">
        <v>-1.3841117195635628</v>
      </c>
      <c r="AC1261" s="17">
        <v>-10.449719173086452</v>
      </c>
      <c r="AD1261" s="17">
        <v>-0.86097121411698718</v>
      </c>
      <c r="AE1261" s="17">
        <v>-8.6097121411698715E-2</v>
      </c>
      <c r="AF1261" s="17">
        <v>6.6611979826942544</v>
      </c>
      <c r="AG1261" s="17">
        <v>-68.115231674445369</v>
      </c>
      <c r="AH1261" s="17">
        <v>-1</v>
      </c>
      <c r="AI1261" s="17">
        <v>-1</v>
      </c>
      <c r="AJ1261" s="17">
        <v>-1</v>
      </c>
      <c r="AK1261" s="17">
        <v>-1</v>
      </c>
      <c r="AL1261" s="17">
        <v>-1</v>
      </c>
      <c r="AM1261" s="17">
        <v>-1</v>
      </c>
      <c r="AN1261" s="17">
        <v>-1</v>
      </c>
      <c r="AO1261" s="17">
        <v>-1</v>
      </c>
      <c r="AP1261" s="17">
        <v>-1</v>
      </c>
      <c r="AQ1261" s="17">
        <v>-1</v>
      </c>
      <c r="AR1261" s="17">
        <v>-0.43048560705849359</v>
      </c>
      <c r="AS1261" s="17">
        <v>-5.1658272847019227</v>
      </c>
      <c r="AT1261" s="17">
        <v>-2.7155754701124994</v>
      </c>
      <c r="AU1261" s="17">
        <v>-1</v>
      </c>
      <c r="AV1261" s="17">
        <v>-1</v>
      </c>
      <c r="AW1261" s="17">
        <v>-1</v>
      </c>
      <c r="AX1261" s="17">
        <v>-1</v>
      </c>
      <c r="AY1261" s="17">
        <v>-8.6097121411698715E-2</v>
      </c>
      <c r="AZ1261" s="17">
        <v>1.116026694308933</v>
      </c>
      <c r="BA1261" s="17">
        <v>-0.60320618148842042</v>
      </c>
      <c r="BB1261" s="17">
        <v>0.42606354613310909</v>
      </c>
      <c r="BC1261" s="17">
        <v>-0.24657636664592941</v>
      </c>
      <c r="BD1261" s="17">
        <v>15.210070675664484</v>
      </c>
      <c r="BE1261" s="17">
        <v>-8.1587886243824457</v>
      </c>
      <c r="BF1261" s="17">
        <v>-1</v>
      </c>
      <c r="BG1261" s="22">
        <v>267.97361416191472</v>
      </c>
    </row>
    <row r="1262" spans="1:59" x14ac:dyDescent="0.25">
      <c r="A1262">
        <v>3388</v>
      </c>
      <c r="B1262" t="s">
        <v>492</v>
      </c>
      <c r="C1262" s="49">
        <v>0</v>
      </c>
      <c r="D1262" s="22">
        <v>1491.386474609375</v>
      </c>
      <c r="E1262" s="17">
        <v>39.565197444630329</v>
      </c>
      <c r="F1262" s="17">
        <v>-39.101668859578659</v>
      </c>
      <c r="G1262" s="17">
        <v>6.1651242373551574E-2</v>
      </c>
      <c r="H1262" s="17">
        <v>1.2935760757694541</v>
      </c>
      <c r="I1262" s="17">
        <v>29.253362926726634</v>
      </c>
      <c r="J1262" s="17">
        <v>0.22294615589647027</v>
      </c>
      <c r="K1262" s="17">
        <v>-1</v>
      </c>
      <c r="L1262" s="17">
        <v>-1</v>
      </c>
      <c r="M1262" s="17">
        <v>-1</v>
      </c>
      <c r="N1262" s="17">
        <v>0.16666666666666666</v>
      </c>
      <c r="O1262" s="17">
        <v>-1</v>
      </c>
      <c r="P1262" s="17">
        <v>-1</v>
      </c>
      <c r="Q1262" s="17">
        <v>1.4115836467047929</v>
      </c>
      <c r="R1262" s="17">
        <v>-1</v>
      </c>
      <c r="S1262" s="17">
        <v>-0.43982390467373733</v>
      </c>
      <c r="T1262" s="17">
        <v>-4.6189554828123897E-2</v>
      </c>
      <c r="U1262" s="17">
        <v>-0.3121499471350031</v>
      </c>
      <c r="V1262" s="17">
        <v>-0.59810910833817865</v>
      </c>
      <c r="W1262" s="17">
        <v>-0.86508023172054427</v>
      </c>
      <c r="X1262" s="17">
        <v>-1.9065814044355343</v>
      </c>
      <c r="Y1262" s="17">
        <v>0</v>
      </c>
      <c r="Z1262" s="17">
        <v>15.555954692037837</v>
      </c>
      <c r="AA1262" s="17">
        <v>-0.42891861283689453</v>
      </c>
      <c r="AB1262" s="17">
        <v>-0.29824303682519016</v>
      </c>
      <c r="AC1262" s="17">
        <v>2.0349021505203613</v>
      </c>
      <c r="AD1262" s="17">
        <v>-0.39018743391875388</v>
      </c>
      <c r="AE1262" s="17">
        <v>-3.9018743391875388E-2</v>
      </c>
      <c r="AF1262" s="17">
        <v>25.249678081438461</v>
      </c>
      <c r="AG1262" s="17">
        <v>-35.696799404326079</v>
      </c>
      <c r="AH1262" s="17">
        <v>-1</v>
      </c>
      <c r="AI1262" s="17">
        <v>-1</v>
      </c>
      <c r="AJ1262" s="17">
        <v>-1</v>
      </c>
      <c r="AK1262" s="17">
        <v>-1</v>
      </c>
      <c r="AL1262" s="17">
        <v>-1</v>
      </c>
      <c r="AM1262" s="17">
        <v>-1</v>
      </c>
      <c r="AN1262" s="17">
        <v>-1</v>
      </c>
      <c r="AO1262" s="17">
        <v>-1</v>
      </c>
      <c r="AP1262" s="17">
        <v>-1</v>
      </c>
      <c r="AQ1262" s="17">
        <v>-1</v>
      </c>
      <c r="AR1262" s="17">
        <v>-0.19509371695937694</v>
      </c>
      <c r="AS1262" s="17">
        <v>-2.3411246035125233</v>
      </c>
      <c r="AT1262" s="17">
        <v>0.95653801543372019</v>
      </c>
      <c r="AU1262" s="17">
        <v>-1</v>
      </c>
      <c r="AV1262" s="17">
        <v>-1</v>
      </c>
      <c r="AW1262" s="17">
        <v>-1</v>
      </c>
      <c r="AX1262" s="17">
        <v>-1</v>
      </c>
      <c r="AY1262" s="17">
        <v>-3.9018743391875388E-2</v>
      </c>
      <c r="AZ1262" s="17">
        <v>0.70690502526006449</v>
      </c>
      <c r="BA1262" s="17">
        <v>-0.19408451243955172</v>
      </c>
      <c r="BB1262" s="17">
        <v>0.26599706086570968</v>
      </c>
      <c r="BC1262" s="17">
        <v>-8.6509881378530148E-2</v>
      </c>
      <c r="BD1262" s="17">
        <v>9.6490400234503308</v>
      </c>
      <c r="BE1262" s="17">
        <v>-2.597757972168286</v>
      </c>
      <c r="BF1262" s="17">
        <v>-1</v>
      </c>
      <c r="BG1262" s="22">
        <v>1015.3786102276069</v>
      </c>
    </row>
    <row r="1263" spans="1:59" x14ac:dyDescent="0.25">
      <c r="A1263">
        <v>3389</v>
      </c>
      <c r="B1263" t="s">
        <v>1214</v>
      </c>
      <c r="C1263" s="49">
        <v>0</v>
      </c>
      <c r="D1263" s="22">
        <v>1492.8074316406251</v>
      </c>
      <c r="E1263" s="17">
        <v>46.234417928385355</v>
      </c>
      <c r="F1263" s="17">
        <v>-27.918814657194773</v>
      </c>
      <c r="G1263" s="17">
        <v>0.14301736384778235</v>
      </c>
      <c r="H1263" s="17">
        <v>1.9099343554425137</v>
      </c>
      <c r="I1263" s="17">
        <v>35.208782322519838</v>
      </c>
      <c r="J1263" s="17">
        <v>1.8274848790264722</v>
      </c>
      <c r="K1263" s="17">
        <v>-1</v>
      </c>
      <c r="L1263" s="17">
        <v>-1</v>
      </c>
      <c r="M1263" s="17">
        <v>-1</v>
      </c>
      <c r="N1263" s="17">
        <v>0.16666666666666666</v>
      </c>
      <c r="O1263" s="17">
        <v>-1</v>
      </c>
      <c r="P1263" s="17">
        <v>-1</v>
      </c>
      <c r="Q1263" s="17">
        <v>1.7961963842795048</v>
      </c>
      <c r="R1263" s="17">
        <v>-1</v>
      </c>
      <c r="S1263" s="17">
        <v>-0.24437150043248976</v>
      </c>
      <c r="T1263" s="17">
        <v>-2.5646418637599724E-2</v>
      </c>
      <c r="U1263" s="17">
        <v>-0.19354409503902031</v>
      </c>
      <c r="V1263" s="17">
        <v>-0.42705331581731309</v>
      </c>
      <c r="W1263" s="17">
        <v>-0.41967617100115884</v>
      </c>
      <c r="X1263" s="17">
        <v>-1.243979007967158</v>
      </c>
      <c r="Y1263" s="17">
        <v>0</v>
      </c>
      <c r="Z1263" s="17">
        <v>19.408208133226388</v>
      </c>
      <c r="AA1263" s="17">
        <v>-0.21458549872019589</v>
      </c>
      <c r="AB1263" s="17">
        <v>4.3714316522606711E-2</v>
      </c>
      <c r="AC1263" s="17">
        <v>5.9665083688743614</v>
      </c>
      <c r="AD1263" s="17">
        <v>-0.24193011879877538</v>
      </c>
      <c r="AE1263" s="17">
        <v>-2.4193011879877539E-2</v>
      </c>
      <c r="AF1263" s="17">
        <v>31.103486703393422</v>
      </c>
      <c r="AG1263" s="17">
        <v>-25.487718439933097</v>
      </c>
      <c r="AH1263" s="17">
        <v>-1</v>
      </c>
      <c r="AI1263" s="17">
        <v>-1</v>
      </c>
      <c r="AJ1263" s="17">
        <v>-1</v>
      </c>
      <c r="AK1263" s="17">
        <v>-1</v>
      </c>
      <c r="AL1263" s="17">
        <v>-1</v>
      </c>
      <c r="AM1263" s="17">
        <v>-1</v>
      </c>
      <c r="AN1263" s="17">
        <v>-1</v>
      </c>
      <c r="AO1263" s="17">
        <v>-1</v>
      </c>
      <c r="AP1263" s="17">
        <v>-1</v>
      </c>
      <c r="AQ1263" s="17">
        <v>-1</v>
      </c>
      <c r="AR1263" s="17">
        <v>-0.12096505939938769</v>
      </c>
      <c r="AS1263" s="17">
        <v>-1.4515807127926528</v>
      </c>
      <c r="AT1263" s="17">
        <v>2.1129450733695516</v>
      </c>
      <c r="AU1263" s="17">
        <v>-1</v>
      </c>
      <c r="AV1263" s="17">
        <v>-1</v>
      </c>
      <c r="AW1263" s="17">
        <v>-1</v>
      </c>
      <c r="AX1263" s="17">
        <v>-1</v>
      </c>
      <c r="AY1263" s="17">
        <v>-2.4193011879877539E-2</v>
      </c>
      <c r="AZ1263" s="17">
        <v>0.57806609163102252</v>
      </c>
      <c r="BA1263" s="17">
        <v>-6.5245578810509741E-2</v>
      </c>
      <c r="BB1263" s="17">
        <v>0.21558957372491705</v>
      </c>
      <c r="BC1263" s="17">
        <v>-3.6102394237737465E-2</v>
      </c>
      <c r="BD1263" s="17">
        <v>7.8977828466418698</v>
      </c>
      <c r="BE1263" s="17">
        <v>-0.84650079535982403</v>
      </c>
      <c r="BF1263" s="17">
        <v>-1</v>
      </c>
      <c r="BG1263" s="22">
        <v>49.937034230052404</v>
      </c>
    </row>
    <row r="1264" spans="1:59" x14ac:dyDescent="0.25">
      <c r="A1264">
        <v>3390</v>
      </c>
      <c r="B1264" t="s">
        <v>1215</v>
      </c>
      <c r="C1264" s="49">
        <v>0</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25">
      <c r="A1265">
        <v>3393</v>
      </c>
      <c r="B1265" t="s">
        <v>1216</v>
      </c>
      <c r="C1265" s="49">
        <v>0</v>
      </c>
      <c r="D1265" s="22">
        <v>1507.064736328125</v>
      </c>
      <c r="E1265" s="17">
        <v>64.598769197576743</v>
      </c>
      <c r="F1265" s="17">
        <v>2.8742687721150637</v>
      </c>
      <c r="G1265" s="17">
        <v>0.36706694202624418</v>
      </c>
      <c r="H1265" s="17">
        <v>3.6071371969382455</v>
      </c>
      <c r="I1265" s="17">
        <v>51.607612441587044</v>
      </c>
      <c r="J1265" s="17">
        <v>6.2457392774758231</v>
      </c>
      <c r="K1265" s="17">
        <v>-1</v>
      </c>
      <c r="L1265" s="17">
        <v>-1</v>
      </c>
      <c r="M1265" s="17">
        <v>-1</v>
      </c>
      <c r="N1265" s="17">
        <v>0.16666666666666666</v>
      </c>
      <c r="O1265" s="17">
        <v>-1</v>
      </c>
      <c r="P1265" s="17">
        <v>-1</v>
      </c>
      <c r="Q1265" s="17">
        <v>2.8552651963890883</v>
      </c>
      <c r="R1265" s="17">
        <v>-1</v>
      </c>
      <c r="S1265" s="17">
        <v>0.2938258221237614</v>
      </c>
      <c r="T1265" s="17">
        <v>3.0921117267467789E-2</v>
      </c>
      <c r="U1265" s="17">
        <v>0.13304872578282517</v>
      </c>
      <c r="V1265" s="17">
        <v>4.396554885132177E-2</v>
      </c>
      <c r="W1265" s="17">
        <v>0.806787498583452</v>
      </c>
      <c r="X1265" s="17">
        <v>0.58056153469339633</v>
      </c>
      <c r="Y1265" s="17">
        <v>0</v>
      </c>
      <c r="Z1265" s="17">
        <v>30.015764975027821</v>
      </c>
      <c r="AA1265" s="17">
        <v>0.37560170619322908</v>
      </c>
      <c r="AB1265" s="17">
        <v>0.98532735379711578</v>
      </c>
      <c r="AC1265" s="17">
        <v>16.792570848268944</v>
      </c>
      <c r="AD1265" s="17">
        <v>0.16631090722853148</v>
      </c>
      <c r="AE1265" s="17">
        <v>1.6631090722853147E-2</v>
      </c>
      <c r="AF1265" s="17">
        <v>47.22252161280381</v>
      </c>
      <c r="AG1265" s="17">
        <v>2.623985082600274</v>
      </c>
      <c r="AH1265" s="17">
        <v>-1</v>
      </c>
      <c r="AI1265" s="17">
        <v>-1</v>
      </c>
      <c r="AJ1265" s="17">
        <v>-1</v>
      </c>
      <c r="AK1265" s="17">
        <v>-1</v>
      </c>
      <c r="AL1265" s="17">
        <v>-1</v>
      </c>
      <c r="AM1265" s="17">
        <v>-1</v>
      </c>
      <c r="AN1265" s="17">
        <v>-1</v>
      </c>
      <c r="AO1265" s="17">
        <v>-1</v>
      </c>
      <c r="AP1265" s="17">
        <v>-1</v>
      </c>
      <c r="AQ1265" s="17">
        <v>-1</v>
      </c>
      <c r="AR1265" s="17">
        <v>8.315545361426574E-2</v>
      </c>
      <c r="AS1265" s="17">
        <v>0.99786544337118865</v>
      </c>
      <c r="AT1265" s="17">
        <v>5.2972250763825457</v>
      </c>
      <c r="AU1265" s="17">
        <v>-1</v>
      </c>
      <c r="AV1265" s="17">
        <v>-1</v>
      </c>
      <c r="AW1265" s="17">
        <v>-1</v>
      </c>
      <c r="AX1265" s="17">
        <v>-1</v>
      </c>
      <c r="AY1265" s="17">
        <v>1.6631090722853147E-2</v>
      </c>
      <c r="AZ1265" s="17">
        <v>0.22329547937206354</v>
      </c>
      <c r="BA1265" s="17">
        <v>0.28952503344844938</v>
      </c>
      <c r="BB1265" s="17">
        <v>7.6787624875632635E-2</v>
      </c>
      <c r="BC1265" s="17">
        <v>0.10269955461154685</v>
      </c>
      <c r="BD1265" s="17">
        <v>3.0755248277413942</v>
      </c>
      <c r="BE1265" s="17">
        <v>3.9757572235406577</v>
      </c>
      <c r="BF1265" s="17">
        <v>-1</v>
      </c>
      <c r="BG1265" s="22">
        <v>385.22029147015365</v>
      </c>
    </row>
    <row r="1266" spans="1:59" x14ac:dyDescent="0.25">
      <c r="A1266">
        <v>3397</v>
      </c>
      <c r="B1266" t="s">
        <v>1217</v>
      </c>
      <c r="C1266" s="49">
        <v>0</v>
      </c>
      <c r="D1266" s="22">
        <v>1443.6107324218749</v>
      </c>
      <c r="E1266" s="17">
        <v>-2.1293459546307787</v>
      </c>
      <c r="F1266" s="17">
        <v>-109.01448715740463</v>
      </c>
      <c r="G1266" s="17">
        <v>-0.44703238734005873</v>
      </c>
      <c r="H1266" s="17">
        <v>-2.5597643714266933</v>
      </c>
      <c r="I1266" s="17">
        <v>-7.9786483800721371</v>
      </c>
      <c r="J1266" s="17">
        <v>-9.8082875677892218</v>
      </c>
      <c r="K1266" s="17">
        <v>-1</v>
      </c>
      <c r="L1266" s="17">
        <v>-1</v>
      </c>
      <c r="M1266" s="17">
        <v>-1</v>
      </c>
      <c r="N1266" s="17">
        <v>0.16666666666666666</v>
      </c>
      <c r="O1266" s="17">
        <v>-1</v>
      </c>
      <c r="P1266" s="17">
        <v>-1</v>
      </c>
      <c r="Q1266" s="17">
        <v>-0.99293312070134876</v>
      </c>
      <c r="R1266" s="17">
        <v>-1</v>
      </c>
      <c r="S1266" s="17">
        <v>-1.6617506307396679</v>
      </c>
      <c r="T1266" s="17">
        <v>-0.17462085883720641</v>
      </c>
      <c r="U1266" s="17">
        <v>-1.0536484265551875</v>
      </c>
      <c r="V1266" s="17">
        <v>-1.6675134236294002</v>
      </c>
      <c r="W1266" s="17">
        <v>-3.6496513798939825</v>
      </c>
      <c r="X1266" s="17">
        <v>-6.0490302023571365</v>
      </c>
      <c r="Y1266" s="17">
        <v>0</v>
      </c>
      <c r="Z1266" s="17">
        <v>-8.5275118359955862</v>
      </c>
      <c r="AA1266" s="17">
        <v>-1.7688835083153356</v>
      </c>
      <c r="AB1266" s="17">
        <v>-2.4360874437668132</v>
      </c>
      <c r="AC1266" s="17">
        <v>-22.544661008211634</v>
      </c>
      <c r="AD1266" s="17">
        <v>-1.3170605331939844</v>
      </c>
      <c r="AE1266" s="17">
        <v>-0.13170605331939844</v>
      </c>
      <c r="AF1266" s="17">
        <v>-11.347084348831089</v>
      </c>
      <c r="AG1266" s="17">
        <v>-99.521795200054996</v>
      </c>
      <c r="AH1266" s="17">
        <v>-1</v>
      </c>
      <c r="AI1266" s="17">
        <v>-1</v>
      </c>
      <c r="AJ1266" s="17">
        <v>-1</v>
      </c>
      <c r="AK1266" s="17">
        <v>-1</v>
      </c>
      <c r="AL1266" s="17">
        <v>-1</v>
      </c>
      <c r="AM1266" s="17">
        <v>-1</v>
      </c>
      <c r="AN1266" s="17">
        <v>-1</v>
      </c>
      <c r="AO1266" s="17">
        <v>-1</v>
      </c>
      <c r="AP1266" s="17">
        <v>-1</v>
      </c>
      <c r="AQ1266" s="17">
        <v>-1</v>
      </c>
      <c r="AR1266" s="17">
        <v>-0.65853026659699221</v>
      </c>
      <c r="AS1266" s="17">
        <v>-7.9023631991639052</v>
      </c>
      <c r="AT1266" s="17">
        <v>-6.2730721589130773</v>
      </c>
      <c r="AU1266" s="17">
        <v>-1</v>
      </c>
      <c r="AV1266" s="17">
        <v>-1</v>
      </c>
      <c r="AW1266" s="17">
        <v>-1</v>
      </c>
      <c r="AX1266" s="17">
        <v>-1</v>
      </c>
      <c r="AY1266" s="17">
        <v>-0.13170605331939844</v>
      </c>
      <c r="AZ1266" s="17">
        <v>1.5123785469100846</v>
      </c>
      <c r="BA1266" s="17">
        <v>-0.999558034089572</v>
      </c>
      <c r="BB1266" s="17">
        <v>0.58113391461928821</v>
      </c>
      <c r="BC1266" s="17">
        <v>-0.40164673513210847</v>
      </c>
      <c r="BD1266" s="17">
        <v>20.597526213038119</v>
      </c>
      <c r="BE1266" s="17">
        <v>-13.546244161756082</v>
      </c>
      <c r="BF1266" s="17">
        <v>-1</v>
      </c>
      <c r="BG1266" s="22">
        <v>-13.612703789240268</v>
      </c>
    </row>
    <row r="1267" spans="1:59" x14ac:dyDescent="0.25">
      <c r="A1267">
        <v>3398</v>
      </c>
      <c r="B1267" t="s">
        <v>1218</v>
      </c>
      <c r="C1267" s="49">
        <v>0</v>
      </c>
      <c r="D1267" s="22">
        <v>1463.8729003906251</v>
      </c>
      <c r="E1267" s="17">
        <v>19.896386222179515</v>
      </c>
      <c r="F1267" s="17">
        <v>-72.082052214821573</v>
      </c>
      <c r="G1267" s="17">
        <v>-0.17831306636055927</v>
      </c>
      <c r="H1267" s="17">
        <v>-0.52418278792584561</v>
      </c>
      <c r="I1267" s="17">
        <v>11.689688111701386</v>
      </c>
      <c r="J1267" s="17">
        <v>-4.5091464958952931</v>
      </c>
      <c r="K1267" s="17">
        <v>-1</v>
      </c>
      <c r="L1267" s="17">
        <v>-1</v>
      </c>
      <c r="M1267" s="17">
        <v>-1</v>
      </c>
      <c r="N1267" s="17">
        <v>0.16666666666666666</v>
      </c>
      <c r="O1267" s="17">
        <v>-1</v>
      </c>
      <c r="P1267" s="17">
        <v>-1</v>
      </c>
      <c r="Q1267" s="17">
        <v>0.27728686531427638</v>
      </c>
      <c r="R1267" s="17">
        <v>-1</v>
      </c>
      <c r="S1267" s="17">
        <v>-1.0162505577375067</v>
      </c>
      <c r="T1267" s="17">
        <v>-0.10677520627460553</v>
      </c>
      <c r="U1267" s="17">
        <v>-0.66194136885155319</v>
      </c>
      <c r="V1267" s="17">
        <v>-1.1025854710247662</v>
      </c>
      <c r="W1267" s="17">
        <v>-2.1786622926738026</v>
      </c>
      <c r="X1267" s="17">
        <v>-3.8607230441406526</v>
      </c>
      <c r="Y1267" s="17">
        <v>0</v>
      </c>
      <c r="Z1267" s="17">
        <v>4.1949199353771576</v>
      </c>
      <c r="AA1267" s="17">
        <v>-1.061028103076415</v>
      </c>
      <c r="AB1267" s="17">
        <v>-1.3067409033314412</v>
      </c>
      <c r="AC1267" s="17">
        <v>-9.5601591760889644</v>
      </c>
      <c r="AD1267" s="17">
        <v>-0.82742671106444143</v>
      </c>
      <c r="AE1267" s="17">
        <v>-8.2742671106444149E-2</v>
      </c>
      <c r="AF1267" s="17">
        <v>7.9856729405017575</v>
      </c>
      <c r="AG1267" s="17">
        <v>-65.805338585550359</v>
      </c>
      <c r="AH1267" s="17">
        <v>-1</v>
      </c>
      <c r="AI1267" s="17">
        <v>-1</v>
      </c>
      <c r="AJ1267" s="17">
        <v>-1</v>
      </c>
      <c r="AK1267" s="17">
        <v>-1</v>
      </c>
      <c r="AL1267" s="17">
        <v>-1</v>
      </c>
      <c r="AM1267" s="17">
        <v>-1</v>
      </c>
      <c r="AN1267" s="17">
        <v>-1</v>
      </c>
      <c r="AO1267" s="17">
        <v>-1</v>
      </c>
      <c r="AP1267" s="17">
        <v>-1</v>
      </c>
      <c r="AQ1267" s="17">
        <v>-1</v>
      </c>
      <c r="AR1267" s="17">
        <v>-0.41371335553222072</v>
      </c>
      <c r="AS1267" s="17">
        <v>-4.9645602663866493</v>
      </c>
      <c r="AT1267" s="17">
        <v>-2.4539283463026438</v>
      </c>
      <c r="AU1267" s="17">
        <v>-1</v>
      </c>
      <c r="AV1267" s="17">
        <v>-1</v>
      </c>
      <c r="AW1267" s="17">
        <v>-1</v>
      </c>
      <c r="AX1267" s="17">
        <v>-1</v>
      </c>
      <c r="AY1267" s="17">
        <v>-8.2742671106444149E-2</v>
      </c>
      <c r="AZ1267" s="17">
        <v>1.0868757684412371</v>
      </c>
      <c r="BA1267" s="17">
        <v>-0.57405525562072457</v>
      </c>
      <c r="BB1267" s="17">
        <v>0.41465841509524354</v>
      </c>
      <c r="BC1267" s="17">
        <v>-0.23517123560806391</v>
      </c>
      <c r="BD1267" s="17">
        <v>14.813833554644829</v>
      </c>
      <c r="BE1267" s="17">
        <v>-7.7625515033627899</v>
      </c>
      <c r="BF1267" s="17">
        <v>-1</v>
      </c>
      <c r="BG1267" s="22">
        <v>45.324872184502865</v>
      </c>
    </row>
    <row r="1268" spans="1:59" x14ac:dyDescent="0.25">
      <c r="A1268">
        <v>3402</v>
      </c>
      <c r="B1268" t="s">
        <v>1219</v>
      </c>
      <c r="C1268" s="49">
        <v>0</v>
      </c>
      <c r="D1268" s="22">
        <v>1551.4540234374999</v>
      </c>
      <c r="E1268" s="17">
        <v>105.07980727636955</v>
      </c>
      <c r="F1268" s="17">
        <v>70.752298580691189</v>
      </c>
      <c r="G1268" s="17">
        <v>0.86094550995559405</v>
      </c>
      <c r="H1268" s="17">
        <v>7.3483274980236413</v>
      </c>
      <c r="I1268" s="17">
        <v>87.755998886976812</v>
      </c>
      <c r="J1268" s="17">
        <v>15.985017399729763</v>
      </c>
      <c r="K1268" s="17">
        <v>-1</v>
      </c>
      <c r="L1268" s="17">
        <v>-1</v>
      </c>
      <c r="M1268" s="17">
        <v>-1</v>
      </c>
      <c r="N1268" s="17">
        <v>0.16666666666666666</v>
      </c>
      <c r="O1268" s="17">
        <v>-1</v>
      </c>
      <c r="P1268" s="17">
        <v>-1</v>
      </c>
      <c r="Q1268" s="17">
        <v>5.1897993317164648</v>
      </c>
      <c r="R1268" s="17">
        <v>-1</v>
      </c>
      <c r="S1268" s="17">
        <v>1.4801887918222416</v>
      </c>
      <c r="T1268" s="17">
        <v>0.15561447242225332</v>
      </c>
      <c r="U1268" s="17">
        <v>0.85296614743055565</v>
      </c>
      <c r="V1268" s="17">
        <v>1.0822452199916102</v>
      </c>
      <c r="W1268" s="17">
        <v>3.5103146628673616</v>
      </c>
      <c r="X1268" s="17">
        <v>4.6024457875638971</v>
      </c>
      <c r="Y1268" s="17">
        <v>0</v>
      </c>
      <c r="Z1268" s="17">
        <v>53.398290507323985</v>
      </c>
      <c r="AA1268" s="17">
        <v>1.6765673850515725</v>
      </c>
      <c r="AB1268" s="17">
        <v>3.0609505358337303</v>
      </c>
      <c r="AC1268" s="17">
        <v>40.656754289749109</v>
      </c>
      <c r="AD1268" s="17">
        <v>1.0662076842881947</v>
      </c>
      <c r="AE1268" s="17">
        <v>0.10662076842881946</v>
      </c>
      <c r="AF1268" s="17">
        <v>82.754147881351216</v>
      </c>
      <c r="AG1268" s="17">
        <v>64.59137636554405</v>
      </c>
      <c r="AH1268" s="17">
        <v>-1</v>
      </c>
      <c r="AI1268" s="17">
        <v>-1</v>
      </c>
      <c r="AJ1268" s="17">
        <v>-1</v>
      </c>
      <c r="AK1268" s="17">
        <v>-1</v>
      </c>
      <c r="AL1268" s="17">
        <v>-1</v>
      </c>
      <c r="AM1268" s="17">
        <v>-1</v>
      </c>
      <c r="AN1268" s="17">
        <v>-1</v>
      </c>
      <c r="AO1268" s="17">
        <v>-1</v>
      </c>
      <c r="AP1268" s="17">
        <v>-1</v>
      </c>
      <c r="AQ1268" s="17">
        <v>-1</v>
      </c>
      <c r="AR1268" s="17">
        <v>0.53310384214409734</v>
      </c>
      <c r="AS1268" s="17">
        <v>6.3972461057291667</v>
      </c>
      <c r="AT1268" s="17">
        <v>12.316419937447918</v>
      </c>
      <c r="AU1268" s="17">
        <v>-1</v>
      </c>
      <c r="AV1268" s="17">
        <v>-1</v>
      </c>
      <c r="AW1268" s="17">
        <v>-1</v>
      </c>
      <c r="AX1268" s="17">
        <v>-1</v>
      </c>
      <c r="AY1268" s="17">
        <v>0.10662076842881946</v>
      </c>
      <c r="AZ1268" s="17">
        <v>-0.55873501294294892</v>
      </c>
      <c r="BA1268" s="17">
        <v>1.0715555257634619</v>
      </c>
      <c r="BB1268" s="17">
        <v>-0.22917727932465293</v>
      </c>
      <c r="BC1268" s="17">
        <v>0.40866445881183228</v>
      </c>
      <c r="BD1268" s="17">
        <v>-7.5543094434187683</v>
      </c>
      <c r="BE1268" s="17">
        <v>14.60559149470083</v>
      </c>
      <c r="BF1268" s="17">
        <v>-1</v>
      </c>
      <c r="BG1268" s="22">
        <v>484.09207190715028</v>
      </c>
    </row>
    <row r="1269" spans="1:59" x14ac:dyDescent="0.25">
      <c r="A1269">
        <v>3405</v>
      </c>
      <c r="B1269" t="s">
        <v>2970</v>
      </c>
      <c r="C1269" s="49">
        <v>0</v>
      </c>
      <c r="D1269" s="22">
        <v>1454.7466699218749</v>
      </c>
      <c r="E1269" s="17">
        <v>22.80657653348495</v>
      </c>
      <c r="F1269" s="17">
        <v>-67.202286426332421</v>
      </c>
      <c r="G1269" s="17">
        <v>-0.14280803260742642</v>
      </c>
      <c r="H1269" s="17">
        <v>-0.25522783312016939</v>
      </c>
      <c r="I1269" s="17">
        <v>14.288403189065214</v>
      </c>
      <c r="J1269" s="17">
        <v>-3.8089877505754481</v>
      </c>
      <c r="K1269" s="17">
        <v>-1</v>
      </c>
      <c r="L1269" s="17">
        <v>-1</v>
      </c>
      <c r="M1269" s="17">
        <v>-1</v>
      </c>
      <c r="N1269" s="17">
        <v>0.16666666666666666</v>
      </c>
      <c r="O1269" s="17">
        <v>-1</v>
      </c>
      <c r="P1269" s="17">
        <v>-1</v>
      </c>
      <c r="Q1269" s="17">
        <v>0.44511701356338351</v>
      </c>
      <c r="R1269" s="17">
        <v>-1</v>
      </c>
      <c r="S1269" s="17">
        <v>-0.93096267521364506</v>
      </c>
      <c r="T1269" s="17">
        <v>-9.7810974839895093E-2</v>
      </c>
      <c r="U1269" s="17">
        <v>-0.61018635453247161</v>
      </c>
      <c r="V1269" s="17">
        <v>-1.0279433278688375</v>
      </c>
      <c r="W1269" s="17">
        <v>-1.9843051582412281</v>
      </c>
      <c r="X1269" s="17">
        <v>-3.571588942314659</v>
      </c>
      <c r="Y1269" s="17">
        <v>0</v>
      </c>
      <c r="Z1269" s="17">
        <v>5.8758945962910261</v>
      </c>
      <c r="AA1269" s="17">
        <v>-0.96750140777316673</v>
      </c>
      <c r="AB1269" s="17">
        <v>-1.1575239177757179</v>
      </c>
      <c r="AC1269" s="17">
        <v>-7.8445580271403141</v>
      </c>
      <c r="AD1269" s="17">
        <v>-0.76273294316558937</v>
      </c>
      <c r="AE1269" s="17">
        <v>-7.6273294316558951E-2</v>
      </c>
      <c r="AF1269" s="17">
        <v>10.540048999494758</v>
      </c>
      <c r="AG1269" s="17">
        <v>-61.35048983939209</v>
      </c>
      <c r="AH1269" s="17">
        <v>-1</v>
      </c>
      <c r="AI1269" s="17">
        <v>-1</v>
      </c>
      <c r="AJ1269" s="17">
        <v>-1</v>
      </c>
      <c r="AK1269" s="17">
        <v>-1</v>
      </c>
      <c r="AL1269" s="17">
        <v>-1</v>
      </c>
      <c r="AM1269" s="17">
        <v>-1</v>
      </c>
      <c r="AN1269" s="17">
        <v>-1</v>
      </c>
      <c r="AO1269" s="17">
        <v>-1</v>
      </c>
      <c r="AP1269" s="17">
        <v>-1</v>
      </c>
      <c r="AQ1269" s="17">
        <v>-1</v>
      </c>
      <c r="AR1269" s="17">
        <v>-0.38136647158279469</v>
      </c>
      <c r="AS1269" s="17">
        <v>-4.5763976589935362</v>
      </c>
      <c r="AT1269" s="17">
        <v>-1.9493169566915975</v>
      </c>
      <c r="AU1269" s="17">
        <v>-1</v>
      </c>
      <c r="AV1269" s="17">
        <v>-1</v>
      </c>
      <c r="AW1269" s="17">
        <v>-1</v>
      </c>
      <c r="AX1269" s="17">
        <v>-1</v>
      </c>
      <c r="AY1269" s="17">
        <v>-7.6273294316558951E-2</v>
      </c>
      <c r="AZ1269" s="17">
        <v>1.0306554324545263</v>
      </c>
      <c r="BA1269" s="17">
        <v>-0.51783491963401374</v>
      </c>
      <c r="BB1269" s="17">
        <v>0.39266253400963386</v>
      </c>
      <c r="BC1269" s="17">
        <v>-0.21317535452245412</v>
      </c>
      <c r="BD1269" s="17">
        <v>14.049652541141647</v>
      </c>
      <c r="BE1269" s="17">
        <v>-6.9983704898596084</v>
      </c>
      <c r="BF1269" s="17">
        <v>-1</v>
      </c>
      <c r="BG1269" s="22">
        <v>20.907773633586007</v>
      </c>
    </row>
    <row r="1270" spans="1:59" x14ac:dyDescent="0.25">
      <c r="A1270">
        <v>3407</v>
      </c>
      <c r="B1270" t="s">
        <v>2971</v>
      </c>
      <c r="C1270" s="49">
        <v>0</v>
      </c>
      <c r="D1270" s="22">
        <v>1485.3109277343749</v>
      </c>
      <c r="E1270" s="17">
        <v>47.067420526028229</v>
      </c>
      <c r="F1270" s="17">
        <v>-26.522047730334624</v>
      </c>
      <c r="G1270" s="17">
        <v>0.15318019932656951</v>
      </c>
      <c r="H1270" s="17">
        <v>1.9869190719167951</v>
      </c>
      <c r="I1270" s="17">
        <v>35.952629349144949</v>
      </c>
      <c r="J1270" s="17">
        <v>2.0278958457416283</v>
      </c>
      <c r="K1270" s="17">
        <v>-1</v>
      </c>
      <c r="L1270" s="17">
        <v>-1</v>
      </c>
      <c r="M1270" s="17">
        <v>-1</v>
      </c>
      <c r="N1270" s="17">
        <v>0.16666666666666666</v>
      </c>
      <c r="O1270" s="17">
        <v>-1</v>
      </c>
      <c r="P1270" s="17">
        <v>-1</v>
      </c>
      <c r="Q1270" s="17">
        <v>1.8442354932378404</v>
      </c>
      <c r="R1270" s="17">
        <v>-1</v>
      </c>
      <c r="S1270" s="17">
        <v>-0.21995899812504857</v>
      </c>
      <c r="T1270" s="17">
        <v>-2.3080528688074028E-2</v>
      </c>
      <c r="U1270" s="17">
        <v>-0.17872992250832415</v>
      </c>
      <c r="V1270" s="17">
        <v>-0.40568801235211505</v>
      </c>
      <c r="W1270" s="17">
        <v>-0.36404407119524074</v>
      </c>
      <c r="X1270" s="17">
        <v>-1.1612182837105534</v>
      </c>
      <c r="Y1270" s="17">
        <v>0</v>
      </c>
      <c r="Z1270" s="17">
        <v>19.889364383961407</v>
      </c>
      <c r="AA1270" s="17">
        <v>-0.18781474773738066</v>
      </c>
      <c r="AB1270" s="17">
        <v>8.6425659522233134E-2</v>
      </c>
      <c r="AC1270" s="17">
        <v>6.4575759832642508</v>
      </c>
      <c r="AD1270" s="17">
        <v>-0.2234124031354052</v>
      </c>
      <c r="AE1270" s="17">
        <v>-2.2341240313540518E-2</v>
      </c>
      <c r="AF1270" s="17">
        <v>31.834642285979172</v>
      </c>
      <c r="AG1270" s="17">
        <v>-24.2125782667149</v>
      </c>
      <c r="AH1270" s="17">
        <v>-1</v>
      </c>
      <c r="AI1270" s="17">
        <v>-1</v>
      </c>
      <c r="AJ1270" s="17">
        <v>-1</v>
      </c>
      <c r="AK1270" s="17">
        <v>-1</v>
      </c>
      <c r="AL1270" s="17">
        <v>-1</v>
      </c>
      <c r="AM1270" s="17">
        <v>-1</v>
      </c>
      <c r="AN1270" s="17">
        <v>-1</v>
      </c>
      <c r="AO1270" s="17">
        <v>-1</v>
      </c>
      <c r="AP1270" s="17">
        <v>-1</v>
      </c>
      <c r="AQ1270" s="17">
        <v>-1</v>
      </c>
      <c r="AR1270" s="17">
        <v>-0.1117062015677026</v>
      </c>
      <c r="AS1270" s="17">
        <v>-1.3404744188124313</v>
      </c>
      <c r="AT1270" s="17">
        <v>2.2573832555438398</v>
      </c>
      <c r="AU1270" s="17">
        <v>-1</v>
      </c>
      <c r="AV1270" s="17">
        <v>-1</v>
      </c>
      <c r="AW1270" s="17">
        <v>-1</v>
      </c>
      <c r="AX1270" s="17">
        <v>-1</v>
      </c>
      <c r="AY1270" s="17">
        <v>-2.2341240313540518E-2</v>
      </c>
      <c r="AZ1270" s="17">
        <v>0.56197378119505048</v>
      </c>
      <c r="BA1270" s="17">
        <v>-4.9153268374537706E-2</v>
      </c>
      <c r="BB1270" s="17">
        <v>0.20929355039937114</v>
      </c>
      <c r="BC1270" s="17">
        <v>-2.9806370912191599E-2</v>
      </c>
      <c r="BD1270" s="17">
        <v>7.6790463719705739</v>
      </c>
      <c r="BE1270" s="17">
        <v>-0.62776432068852728</v>
      </c>
      <c r="BF1270" s="17">
        <v>-1</v>
      </c>
      <c r="BG1270" s="22">
        <v>141.42493306098589</v>
      </c>
    </row>
    <row r="1271" spans="1:59" x14ac:dyDescent="0.25">
      <c r="A1271">
        <v>3408</v>
      </c>
      <c r="B1271" t="s">
        <v>1220</v>
      </c>
      <c r="C1271" s="49">
        <v>0</v>
      </c>
      <c r="D1271" s="22">
        <v>1520.6493066406251</v>
      </c>
      <c r="E1271" s="17">
        <v>26.290640610960232</v>
      </c>
      <c r="F1271" s="17">
        <v>-61.360257255895974</v>
      </c>
      <c r="G1271" s="17">
        <v>-0.100301598513311</v>
      </c>
      <c r="H1271" s="17">
        <v>6.6763581962614449E-2</v>
      </c>
      <c r="I1271" s="17">
        <v>17.399570803589796</v>
      </c>
      <c r="J1271" s="17">
        <v>-2.9707614931301807</v>
      </c>
      <c r="K1271" s="17">
        <v>-1</v>
      </c>
      <c r="L1271" s="17">
        <v>-1</v>
      </c>
      <c r="M1271" s="17">
        <v>-1</v>
      </c>
      <c r="N1271" s="17">
        <v>0.16666666666666666</v>
      </c>
      <c r="O1271" s="17">
        <v>-1</v>
      </c>
      <c r="P1271" s="17">
        <v>-1</v>
      </c>
      <c r="Q1271" s="17">
        <v>0.64604235798519527</v>
      </c>
      <c r="R1271" s="17">
        <v>-1</v>
      </c>
      <c r="S1271" s="17">
        <v>-0.82885648422298575</v>
      </c>
      <c r="T1271" s="17">
        <v>-8.7079045521554585E-2</v>
      </c>
      <c r="U1271" s="17">
        <v>-0.54822553172379218</v>
      </c>
      <c r="V1271" s="17">
        <v>-0.93858215838618464</v>
      </c>
      <c r="W1271" s="17">
        <v>-1.751621849645574</v>
      </c>
      <c r="X1271" s="17">
        <v>-3.2254391617207054</v>
      </c>
      <c r="Y1271" s="17">
        <v>0</v>
      </c>
      <c r="Z1271" s="17">
        <v>7.8883483552374933</v>
      </c>
      <c r="AA1271" s="17">
        <v>-0.8555317547490473</v>
      </c>
      <c r="AB1271" s="17">
        <v>-0.97888215091111774</v>
      </c>
      <c r="AC1271" s="17">
        <v>-5.7906496242750425</v>
      </c>
      <c r="AD1271" s="17">
        <v>-0.6852819146547402</v>
      </c>
      <c r="AE1271" s="17">
        <v>-6.8528191465474023E-2</v>
      </c>
      <c r="AF1271" s="17">
        <v>13.598134181390733</v>
      </c>
      <c r="AG1271" s="17">
        <v>-56.017169050445617</v>
      </c>
      <c r="AH1271" s="17">
        <v>-1</v>
      </c>
      <c r="AI1271" s="17">
        <v>-1</v>
      </c>
      <c r="AJ1271" s="17">
        <v>-1</v>
      </c>
      <c r="AK1271" s="17">
        <v>-1</v>
      </c>
      <c r="AL1271" s="17">
        <v>-1</v>
      </c>
      <c r="AM1271" s="17">
        <v>-1</v>
      </c>
      <c r="AN1271" s="17">
        <v>-1</v>
      </c>
      <c r="AO1271" s="17">
        <v>-1</v>
      </c>
      <c r="AP1271" s="17">
        <v>-1</v>
      </c>
      <c r="AQ1271" s="17">
        <v>-1</v>
      </c>
      <c r="AR1271" s="17">
        <v>-0.3426409573273701</v>
      </c>
      <c r="AS1271" s="17">
        <v>-4.1116914879284403</v>
      </c>
      <c r="AT1271" s="17">
        <v>-1.345198934306973</v>
      </c>
      <c r="AU1271" s="17">
        <v>-1</v>
      </c>
      <c r="AV1271" s="17">
        <v>-1</v>
      </c>
      <c r="AW1271" s="17">
        <v>-1</v>
      </c>
      <c r="AX1271" s="17">
        <v>-1</v>
      </c>
      <c r="AY1271" s="17">
        <v>-6.8528191465474023E-2</v>
      </c>
      <c r="AZ1271" s="17">
        <v>0.96334875073204285</v>
      </c>
      <c r="BA1271" s="17">
        <v>-0.45052823791153002</v>
      </c>
      <c r="BB1271" s="17">
        <v>0.36632918431594508</v>
      </c>
      <c r="BC1271" s="17">
        <v>-0.18684200482876545</v>
      </c>
      <c r="BD1271" s="17">
        <v>13.134779171007727</v>
      </c>
      <c r="BE1271" s="17">
        <v>-6.0834971197256866</v>
      </c>
      <c r="BF1271" s="17">
        <v>-1</v>
      </c>
      <c r="BG1271" s="22">
        <v>507.99939668312749</v>
      </c>
    </row>
    <row r="1272" spans="1:59" x14ac:dyDescent="0.25">
      <c r="A1272">
        <v>3410</v>
      </c>
      <c r="B1272" t="s">
        <v>2972</v>
      </c>
      <c r="C1272" s="49">
        <v>0</v>
      </c>
      <c r="D1272" s="22">
        <v>1485.5111132812499</v>
      </c>
      <c r="E1272" s="17">
        <v>15.632947781538597</v>
      </c>
      <c r="F1272" s="17">
        <v>-79.230925250082535</v>
      </c>
      <c r="G1272" s="17">
        <v>-0.23032805835311326</v>
      </c>
      <c r="H1272" s="17">
        <v>-0.91820268712789943</v>
      </c>
      <c r="I1272" s="17">
        <v>7.882561919965795</v>
      </c>
      <c r="J1272" s="17">
        <v>-5.5348813757590465</v>
      </c>
      <c r="K1272" s="17">
        <v>-1</v>
      </c>
      <c r="L1272" s="17">
        <v>-1</v>
      </c>
      <c r="M1272" s="17">
        <v>-1</v>
      </c>
      <c r="N1272" s="17">
        <v>0.16666666666666666</v>
      </c>
      <c r="O1272" s="17">
        <v>-1</v>
      </c>
      <c r="P1272" s="17">
        <v>-1</v>
      </c>
      <c r="Q1272" s="17">
        <v>3.1415142504939375E-2</v>
      </c>
      <c r="R1272" s="17">
        <v>-1</v>
      </c>
      <c r="S1272" s="17">
        <v>-1.1411975879920297</v>
      </c>
      <c r="T1272" s="17">
        <v>-0.11990783500375636</v>
      </c>
      <c r="U1272" s="17">
        <v>-0.7377626361709797</v>
      </c>
      <c r="V1272" s="17">
        <v>-1.2119364578611078</v>
      </c>
      <c r="W1272" s="17">
        <v>-2.4633961380630929</v>
      </c>
      <c r="X1272" s="17">
        <v>-4.2843054605332664</v>
      </c>
      <c r="Y1272" s="17">
        <v>0</v>
      </c>
      <c r="Z1272" s="17">
        <v>1.7322864920444658</v>
      </c>
      <c r="AA1272" s="17">
        <v>-1.1980450213284426</v>
      </c>
      <c r="AB1272" s="17">
        <v>-1.5253442811735791</v>
      </c>
      <c r="AC1272" s="17">
        <v>-12.073520539028285</v>
      </c>
      <c r="AD1272" s="17">
        <v>-0.92220329521372468</v>
      </c>
      <c r="AE1272" s="17">
        <v>-9.2220329521372463E-2</v>
      </c>
      <c r="AF1272" s="17">
        <v>4.2435035574697366</v>
      </c>
      <c r="AG1272" s="17">
        <v>-72.331706747051285</v>
      </c>
      <c r="AH1272" s="17">
        <v>-1</v>
      </c>
      <c r="AI1272" s="17">
        <v>-1</v>
      </c>
      <c r="AJ1272" s="17">
        <v>-1</v>
      </c>
      <c r="AK1272" s="17">
        <v>-1</v>
      </c>
      <c r="AL1272" s="17">
        <v>-1</v>
      </c>
      <c r="AM1272" s="17">
        <v>-1</v>
      </c>
      <c r="AN1272" s="17">
        <v>-1</v>
      </c>
      <c r="AO1272" s="17">
        <v>-1</v>
      </c>
      <c r="AP1272" s="17">
        <v>-1</v>
      </c>
      <c r="AQ1272" s="17">
        <v>-1</v>
      </c>
      <c r="AR1272" s="17">
        <v>-0.46110164760686234</v>
      </c>
      <c r="AS1272" s="17">
        <v>-5.5332197712823472</v>
      </c>
      <c r="AT1272" s="17">
        <v>-3.1931857026670514</v>
      </c>
      <c r="AU1272" s="17">
        <v>-1</v>
      </c>
      <c r="AV1272" s="17">
        <v>-1</v>
      </c>
      <c r="AW1272" s="17">
        <v>-1</v>
      </c>
      <c r="AX1272" s="17">
        <v>-1</v>
      </c>
      <c r="AY1272" s="17">
        <v>-9.2220329521372463E-2</v>
      </c>
      <c r="AZ1272" s="17">
        <v>1.1692387467867913</v>
      </c>
      <c r="BA1272" s="17">
        <v>-0.65641823396627874</v>
      </c>
      <c r="BB1272" s="17">
        <v>0.44688245370599983</v>
      </c>
      <c r="BC1272" s="17">
        <v>-0.26739527421882009</v>
      </c>
      <c r="BD1272" s="17">
        <v>15.933361269351545</v>
      </c>
      <c r="BE1272" s="17">
        <v>-8.8820792180695083</v>
      </c>
      <c r="BF1272" s="17">
        <v>-1</v>
      </c>
      <c r="BG1272" s="22">
        <v>1352.5346995460352</v>
      </c>
    </row>
    <row r="1273" spans="1:59" x14ac:dyDescent="0.25">
      <c r="A1273">
        <v>3414</v>
      </c>
      <c r="B1273" t="s">
        <v>1221</v>
      </c>
      <c r="C1273" s="49">
        <v>0</v>
      </c>
      <c r="D1273" s="22">
        <v>1531.2481933593749</v>
      </c>
      <c r="E1273" s="17">
        <v>105.1757748685262</v>
      </c>
      <c r="F1273" s="17">
        <v>70.913215676453092</v>
      </c>
      <c r="G1273" s="17">
        <v>0.86211633805762311</v>
      </c>
      <c r="H1273" s="17">
        <v>7.3571966634905976</v>
      </c>
      <c r="I1273" s="17">
        <v>87.841695148045005</v>
      </c>
      <c r="J1273" s="17">
        <v>16.008106112744422</v>
      </c>
      <c r="K1273" s="17">
        <v>-1</v>
      </c>
      <c r="L1273" s="17">
        <v>-1</v>
      </c>
      <c r="M1273" s="17">
        <v>-1</v>
      </c>
      <c r="N1273" s="17">
        <v>0.16666666666666666</v>
      </c>
      <c r="O1273" s="17">
        <v>-1</v>
      </c>
      <c r="P1273" s="17">
        <v>-1</v>
      </c>
      <c r="Q1273" s="17">
        <v>5.1953337653774501</v>
      </c>
      <c r="R1273" s="17">
        <v>-1</v>
      </c>
      <c r="S1273" s="17">
        <v>1.4830012789280362</v>
      </c>
      <c r="T1273" s="17">
        <v>0.15591008048024946</v>
      </c>
      <c r="U1273" s="17">
        <v>0.85467284134914234</v>
      </c>
      <c r="V1273" s="17">
        <v>1.0847066489656052</v>
      </c>
      <c r="W1273" s="17">
        <v>3.5167238609660227</v>
      </c>
      <c r="X1273" s="17">
        <v>4.6119803886017818</v>
      </c>
      <c r="Y1273" s="17">
        <v>0</v>
      </c>
      <c r="Z1273" s="17">
        <v>53.453722995727773</v>
      </c>
      <c r="AA1273" s="17">
        <v>1.6796515585215186</v>
      </c>
      <c r="AB1273" s="17">
        <v>3.0658711744452418</v>
      </c>
      <c r="AC1273" s="17">
        <v>40.713328634982197</v>
      </c>
      <c r="AD1273" s="17">
        <v>1.068341051686428</v>
      </c>
      <c r="AE1273" s="17">
        <v>0.10683410516864279</v>
      </c>
      <c r="AF1273" s="17">
        <v>82.838382001330189</v>
      </c>
      <c r="AG1273" s="17">
        <v>64.738281228064579</v>
      </c>
      <c r="AH1273" s="17">
        <v>-1</v>
      </c>
      <c r="AI1273" s="17">
        <v>-1</v>
      </c>
      <c r="AJ1273" s="17">
        <v>-1</v>
      </c>
      <c r="AK1273" s="17">
        <v>-1</v>
      </c>
      <c r="AL1273" s="17">
        <v>-1</v>
      </c>
      <c r="AM1273" s="17">
        <v>-1</v>
      </c>
      <c r="AN1273" s="17">
        <v>-1</v>
      </c>
      <c r="AO1273" s="17">
        <v>-1</v>
      </c>
      <c r="AP1273" s="17">
        <v>-1</v>
      </c>
      <c r="AQ1273" s="17">
        <v>-1</v>
      </c>
      <c r="AR1273" s="17">
        <v>0.53417052584321401</v>
      </c>
      <c r="AS1273" s="17">
        <v>6.4100463101185676</v>
      </c>
      <c r="AT1273" s="17">
        <v>12.33306020315414</v>
      </c>
      <c r="AU1273" s="17">
        <v>-1</v>
      </c>
      <c r="AV1273" s="17">
        <v>-1</v>
      </c>
      <c r="AW1273" s="17">
        <v>-1</v>
      </c>
      <c r="AX1273" s="17">
        <v>-1</v>
      </c>
      <c r="AY1273" s="17">
        <v>0.10683410516864279</v>
      </c>
      <c r="AZ1273" s="17">
        <v>-0.56058895708327627</v>
      </c>
      <c r="BA1273" s="17">
        <v>1.0734094699037895</v>
      </c>
      <c r="BB1273" s="17">
        <v>-0.22990262424005231</v>
      </c>
      <c r="BC1273" s="17">
        <v>0.40938980372723166</v>
      </c>
      <c r="BD1273" s="17">
        <v>-7.5795093801901992</v>
      </c>
      <c r="BE1273" s="17">
        <v>14.630791431472263</v>
      </c>
      <c r="BF1273" s="17">
        <v>-1</v>
      </c>
      <c r="BG1273" s="22">
        <v>2649.7726955947678</v>
      </c>
    </row>
    <row r="1274" spans="1:59" x14ac:dyDescent="0.25">
      <c r="A1274">
        <v>3418</v>
      </c>
      <c r="B1274" t="s">
        <v>2973</v>
      </c>
      <c r="C1274" s="49">
        <v>0</v>
      </c>
      <c r="D1274" s="22">
        <v>1590.1402441406251</v>
      </c>
      <c r="E1274" s="17">
        <v>116.18894017237253</v>
      </c>
      <c r="F1274" s="17">
        <v>89.379934867947455</v>
      </c>
      <c r="G1274" s="17">
        <v>0.99647964904895603</v>
      </c>
      <c r="H1274" s="17">
        <v>8.3750151082351056</v>
      </c>
      <c r="I1274" s="17">
        <v>97.676130584594645</v>
      </c>
      <c r="J1274" s="17">
        <v>18.65774863652911</v>
      </c>
      <c r="K1274" s="17">
        <v>-1</v>
      </c>
      <c r="L1274" s="17">
        <v>-1</v>
      </c>
      <c r="M1274" s="17">
        <v>-1</v>
      </c>
      <c r="N1274" s="17">
        <v>0.16666666666666666</v>
      </c>
      <c r="O1274" s="17">
        <v>-1</v>
      </c>
      <c r="P1274" s="17">
        <v>-1</v>
      </c>
      <c r="Q1274" s="17">
        <v>5.8304610140855697</v>
      </c>
      <c r="R1274" s="17">
        <v>-1</v>
      </c>
      <c r="S1274" s="17">
        <v>1.8057600844265589</v>
      </c>
      <c r="T1274" s="17">
        <v>0.18983382843201696</v>
      </c>
      <c r="U1274" s="17">
        <v>1.0505316914678824</v>
      </c>
      <c r="V1274" s="17">
        <v>1.3671782997082182</v>
      </c>
      <c r="W1274" s="17">
        <v>4.2522383876870107</v>
      </c>
      <c r="X1274" s="17">
        <v>5.7061636954523998</v>
      </c>
      <c r="Y1274" s="17">
        <v>0</v>
      </c>
      <c r="Z1274" s="17">
        <v>59.815111713263946</v>
      </c>
      <c r="AA1274" s="17">
        <v>2.0335888772239161</v>
      </c>
      <c r="AB1274" s="17">
        <v>3.6305597866238957</v>
      </c>
      <c r="AC1274" s="17">
        <v>47.205755943065967</v>
      </c>
      <c r="AD1274" s="17">
        <v>1.313164614334853</v>
      </c>
      <c r="AE1274" s="17">
        <v>0.1313164614334853</v>
      </c>
      <c r="AF1274" s="17">
        <v>92.505023277878962</v>
      </c>
      <c r="AG1274" s="17">
        <v>81.59696756705722</v>
      </c>
      <c r="AH1274" s="17">
        <v>-1</v>
      </c>
      <c r="AI1274" s="17">
        <v>-1</v>
      </c>
      <c r="AJ1274" s="17">
        <v>-1</v>
      </c>
      <c r="AK1274" s="17">
        <v>-1</v>
      </c>
      <c r="AL1274" s="17">
        <v>-1</v>
      </c>
      <c r="AM1274" s="17">
        <v>-1</v>
      </c>
      <c r="AN1274" s="17">
        <v>-1</v>
      </c>
      <c r="AO1274" s="17">
        <v>-1</v>
      </c>
      <c r="AP1274" s="17">
        <v>-1</v>
      </c>
      <c r="AQ1274" s="17">
        <v>-1</v>
      </c>
      <c r="AR1274" s="17">
        <v>0.65658230716742649</v>
      </c>
      <c r="AS1274" s="17">
        <v>7.8789876860091184</v>
      </c>
      <c r="AT1274" s="17">
        <v>14.242683991811854</v>
      </c>
      <c r="AU1274" s="17">
        <v>-1</v>
      </c>
      <c r="AV1274" s="17">
        <v>-1</v>
      </c>
      <c r="AW1274" s="17">
        <v>-1</v>
      </c>
      <c r="AX1274" s="17">
        <v>-1</v>
      </c>
      <c r="AY1274" s="17">
        <v>0.1313164614334853</v>
      </c>
      <c r="AZ1274" s="17">
        <v>-0.77334612669315206</v>
      </c>
      <c r="BA1274" s="17">
        <v>1.2861666395136651</v>
      </c>
      <c r="BB1274" s="17">
        <v>-0.3131426355405168</v>
      </c>
      <c r="BC1274" s="17">
        <v>0.49262981502769615</v>
      </c>
      <c r="BD1274" s="17">
        <v>-10.471434279767003</v>
      </c>
      <c r="BE1274" s="17">
        <v>17.522716331049068</v>
      </c>
      <c r="BF1274" s="17">
        <v>-1</v>
      </c>
      <c r="BG1274" s="22">
        <v>956.84185991548043</v>
      </c>
    </row>
    <row r="1275" spans="1:59" x14ac:dyDescent="0.25">
      <c r="A1275">
        <v>3419</v>
      </c>
      <c r="B1275" t="s">
        <v>1222</v>
      </c>
      <c r="C1275" s="49">
        <v>0</v>
      </c>
      <c r="D1275" s="22">
        <v>1668.30224609375</v>
      </c>
      <c r="E1275" s="17">
        <v>142.52595124955644</v>
      </c>
      <c r="F1275" s="17">
        <v>133.54146104932352</v>
      </c>
      <c r="G1275" s="17">
        <v>1.3177976273335412</v>
      </c>
      <c r="H1275" s="17">
        <v>10.809037926764503</v>
      </c>
      <c r="I1275" s="17">
        <v>121.19431340346139</v>
      </c>
      <c r="J1275" s="17">
        <v>24.99413445969687</v>
      </c>
      <c r="K1275" s="17">
        <v>-1</v>
      </c>
      <c r="L1275" s="17">
        <v>-1</v>
      </c>
      <c r="M1275" s="17">
        <v>-1</v>
      </c>
      <c r="N1275" s="17">
        <v>0.16666666666666666</v>
      </c>
      <c r="O1275" s="17">
        <v>-1</v>
      </c>
      <c r="P1275" s="17">
        <v>-1</v>
      </c>
      <c r="Q1275" s="17">
        <v>7.3493116735599298</v>
      </c>
      <c r="R1275" s="17">
        <v>-1</v>
      </c>
      <c r="S1275" s="17">
        <v>2.5776092305303107</v>
      </c>
      <c r="T1275" s="17">
        <v>0.27095947223518968</v>
      </c>
      <c r="U1275" s="17">
        <v>1.5189108143473171</v>
      </c>
      <c r="V1275" s="17">
        <v>2.0426842772676781</v>
      </c>
      <c r="W1275" s="17">
        <v>6.0111563466243005</v>
      </c>
      <c r="X1275" s="17">
        <v>8.3228063297847825</v>
      </c>
      <c r="Y1275" s="17">
        <v>0</v>
      </c>
      <c r="Z1275" s="17">
        <v>75.027810378697595</v>
      </c>
      <c r="AA1275" s="17">
        <v>2.8799986809556604</v>
      </c>
      <c r="AB1275" s="17">
        <v>4.9809626747849167</v>
      </c>
      <c r="AC1275" s="17">
        <v>62.731821811803563</v>
      </c>
      <c r="AD1275" s="17">
        <v>1.8986385179341463</v>
      </c>
      <c r="AE1275" s="17">
        <v>0.18986385179341464</v>
      </c>
      <c r="AF1275" s="17">
        <v>115.62194119889782</v>
      </c>
      <c r="AG1275" s="17">
        <v>121.91302535852158</v>
      </c>
      <c r="AH1275" s="17">
        <v>-1</v>
      </c>
      <c r="AI1275" s="17">
        <v>-1</v>
      </c>
      <c r="AJ1275" s="17">
        <v>-1</v>
      </c>
      <c r="AK1275" s="17">
        <v>-1</v>
      </c>
      <c r="AL1275" s="17">
        <v>-1</v>
      </c>
      <c r="AM1275" s="17">
        <v>-1</v>
      </c>
      <c r="AN1275" s="17">
        <v>-1</v>
      </c>
      <c r="AO1275" s="17">
        <v>-1</v>
      </c>
      <c r="AP1275" s="17">
        <v>-1</v>
      </c>
      <c r="AQ1275" s="17">
        <v>-1</v>
      </c>
      <c r="AR1275" s="17">
        <v>0.94931925896707314</v>
      </c>
      <c r="AS1275" s="17">
        <v>11.391831107604876</v>
      </c>
      <c r="AT1275" s="17">
        <v>18.80938043988634</v>
      </c>
      <c r="AU1275" s="17">
        <v>-1</v>
      </c>
      <c r="AV1275" s="17">
        <v>-1</v>
      </c>
      <c r="AW1275" s="17">
        <v>-1</v>
      </c>
      <c r="AX1275" s="17">
        <v>-1</v>
      </c>
      <c r="AY1275" s="17">
        <v>0.18986385179341464</v>
      </c>
      <c r="AZ1275" s="17">
        <v>-1.2821360865431706</v>
      </c>
      <c r="BA1275" s="17">
        <v>1.794956599363684</v>
      </c>
      <c r="BB1275" s="17">
        <v>-0.51220376276427659</v>
      </c>
      <c r="BC1275" s="17">
        <v>0.69169094225145578</v>
      </c>
      <c r="BD1275" s="17">
        <v>-17.387216982850369</v>
      </c>
      <c r="BE1275" s="17">
        <v>24.438499034132445</v>
      </c>
      <c r="BF1275" s="17">
        <v>-1</v>
      </c>
      <c r="BG1275" s="22">
        <v>1580.3178899903762</v>
      </c>
    </row>
    <row r="1276" spans="1:59" x14ac:dyDescent="0.25">
      <c r="A1276">
        <v>3451</v>
      </c>
      <c r="B1276" t="s">
        <v>1223</v>
      </c>
      <c r="C1276" s="49">
        <v>0</v>
      </c>
      <c r="D1276" s="22">
        <v>1457.9981738281249</v>
      </c>
      <c r="E1276" s="17">
        <v>8.9011279987632292</v>
      </c>
      <c r="F1276" s="17">
        <v>-90.51874506813634</v>
      </c>
      <c r="G1276" s="17">
        <v>-0.31245790658981915</v>
      </c>
      <c r="H1276" s="17">
        <v>-1.5403462900402936</v>
      </c>
      <c r="I1276" s="17">
        <v>1.8712431757469616</v>
      </c>
      <c r="J1276" s="17">
        <v>-7.1544807794533769</v>
      </c>
      <c r="K1276" s="17">
        <v>-1</v>
      </c>
      <c r="L1276" s="17">
        <v>-1</v>
      </c>
      <c r="M1276" s="17">
        <v>-1</v>
      </c>
      <c r="N1276" s="17">
        <v>0.16666666666666666</v>
      </c>
      <c r="O1276" s="17">
        <v>-1</v>
      </c>
      <c r="P1276" s="17">
        <v>-1</v>
      </c>
      <c r="Q1276" s="17">
        <v>-0.3568076853082216</v>
      </c>
      <c r="R1276" s="17">
        <v>-1</v>
      </c>
      <c r="S1276" s="17">
        <v>-1.3384845669826266</v>
      </c>
      <c r="T1276" s="17">
        <v>-0.14064379521746867</v>
      </c>
      <c r="U1276" s="17">
        <v>-0.85748175828390127</v>
      </c>
      <c r="V1276" s="17">
        <v>-1.3845978312337772</v>
      </c>
      <c r="W1276" s="17">
        <v>-2.9129808945699036</v>
      </c>
      <c r="X1276" s="17">
        <v>-4.9531272413583523</v>
      </c>
      <c r="Y1276" s="17">
        <v>0</v>
      </c>
      <c r="Z1276" s="17">
        <v>-2.1561253526118485</v>
      </c>
      <c r="AA1276" s="17">
        <v>-1.4143899301868557</v>
      </c>
      <c r="AB1276" s="17">
        <v>-1.8705113485601559</v>
      </c>
      <c r="AC1276" s="17">
        <v>-16.042029989760408</v>
      </c>
      <c r="AD1276" s="17">
        <v>-1.0718521978548765</v>
      </c>
      <c r="AE1276" s="17">
        <v>-0.10718521978548766</v>
      </c>
      <c r="AF1276" s="17">
        <v>-1.6652506637837021</v>
      </c>
      <c r="AG1276" s="17">
        <v>-82.636613200130611</v>
      </c>
      <c r="AH1276" s="17">
        <v>-1</v>
      </c>
      <c r="AI1276" s="17">
        <v>-1</v>
      </c>
      <c r="AJ1276" s="17">
        <v>-1</v>
      </c>
      <c r="AK1276" s="17">
        <v>-1</v>
      </c>
      <c r="AL1276" s="17">
        <v>-1</v>
      </c>
      <c r="AM1276" s="17">
        <v>-1</v>
      </c>
      <c r="AN1276" s="17">
        <v>-1</v>
      </c>
      <c r="AO1276" s="17">
        <v>-1</v>
      </c>
      <c r="AP1276" s="17">
        <v>-1</v>
      </c>
      <c r="AQ1276" s="17">
        <v>-1</v>
      </c>
      <c r="AR1276" s="17">
        <v>-0.53592609892743825</v>
      </c>
      <c r="AS1276" s="17">
        <v>-6.4311131871292586</v>
      </c>
      <c r="AT1276" s="17">
        <v>-4.3604471432680381</v>
      </c>
      <c r="AU1276" s="17">
        <v>-1</v>
      </c>
      <c r="AV1276" s="17">
        <v>-1</v>
      </c>
      <c r="AW1276" s="17">
        <v>-1</v>
      </c>
      <c r="AX1276" s="17">
        <v>-1</v>
      </c>
      <c r="AY1276" s="17">
        <v>-0.10718521978548766</v>
      </c>
      <c r="AZ1276" s="17">
        <v>1.2992870011979774</v>
      </c>
      <c r="BA1276" s="17">
        <v>-0.7864664883774648</v>
      </c>
      <c r="BB1276" s="17">
        <v>0.49776308060399149</v>
      </c>
      <c r="BC1276" s="17">
        <v>-0.31827590111681181</v>
      </c>
      <c r="BD1276" s="17">
        <v>17.701056270031565</v>
      </c>
      <c r="BE1276" s="17">
        <v>-10.649774218749529</v>
      </c>
      <c r="BF1276" s="17">
        <v>-1</v>
      </c>
      <c r="BG1276" s="22">
        <v>502.77525089693711</v>
      </c>
    </row>
    <row r="1277" spans="1:59" x14ac:dyDescent="0.25">
      <c r="A1277">
        <v>3452</v>
      </c>
      <c r="B1277" t="s">
        <v>1224</v>
      </c>
      <c r="C1277" s="49">
        <v>0</v>
      </c>
      <c r="D1277" s="22">
        <v>1634.9163281250001</v>
      </c>
      <c r="E1277" s="17">
        <v>155.54467569475207</v>
      </c>
      <c r="F1277" s="17">
        <v>155.37107332953758</v>
      </c>
      <c r="G1277" s="17">
        <v>1.4766292504936305</v>
      </c>
      <c r="H1277" s="17">
        <v>12.012206816160772</v>
      </c>
      <c r="I1277" s="17">
        <v>132.81965466459656</v>
      </c>
      <c r="J1277" s="17">
        <v>28.126291740889979</v>
      </c>
      <c r="K1277" s="17">
        <v>-1</v>
      </c>
      <c r="L1277" s="17">
        <v>-1</v>
      </c>
      <c r="M1277" s="17">
        <v>-1</v>
      </c>
      <c r="N1277" s="17">
        <v>0.16666666666666666</v>
      </c>
      <c r="O1277" s="17">
        <v>-1</v>
      </c>
      <c r="P1277" s="17">
        <v>-1</v>
      </c>
      <c r="Q1277" s="17">
        <v>8.1000991547646741</v>
      </c>
      <c r="R1277" s="17">
        <v>-1</v>
      </c>
      <c r="S1277" s="17">
        <v>2.9591442238876025</v>
      </c>
      <c r="T1277" s="17">
        <v>0.31106092486462478</v>
      </c>
      <c r="U1277" s="17">
        <v>1.7504366590523106</v>
      </c>
      <c r="V1277" s="17">
        <v>2.3765955991392649</v>
      </c>
      <c r="W1277" s="17">
        <v>6.8806121919365308</v>
      </c>
      <c r="X1277" s="17">
        <v>9.6162465507761219</v>
      </c>
      <c r="Y1277" s="17">
        <v>0</v>
      </c>
      <c r="Z1277" s="17">
        <v>82.547643643477187</v>
      </c>
      <c r="AA1277" s="17">
        <v>3.298389969557189</v>
      </c>
      <c r="AB1277" s="17">
        <v>5.6484842488710099</v>
      </c>
      <c r="AC1277" s="17">
        <v>70.406556529068382</v>
      </c>
      <c r="AD1277" s="17">
        <v>2.1880458238153881</v>
      </c>
      <c r="AE1277" s="17">
        <v>0.21880458238153883</v>
      </c>
      <c r="AF1277" s="17">
        <v>127.04893204284625</v>
      </c>
      <c r="AG1277" s="17">
        <v>141.84177298920292</v>
      </c>
      <c r="AH1277" s="17">
        <v>-1</v>
      </c>
      <c r="AI1277" s="17">
        <v>-1</v>
      </c>
      <c r="AJ1277" s="17">
        <v>-1</v>
      </c>
      <c r="AK1277" s="17">
        <v>-1</v>
      </c>
      <c r="AL1277" s="17">
        <v>-1</v>
      </c>
      <c r="AM1277" s="17">
        <v>-1</v>
      </c>
      <c r="AN1277" s="17">
        <v>-1</v>
      </c>
      <c r="AO1277" s="17">
        <v>-1</v>
      </c>
      <c r="AP1277" s="17">
        <v>-1</v>
      </c>
      <c r="AQ1277" s="17">
        <v>-1</v>
      </c>
      <c r="AR1277" s="17">
        <v>1.0940229119076941</v>
      </c>
      <c r="AS1277" s="17">
        <v>13.128274942892332</v>
      </c>
      <c r="AT1277" s="17">
        <v>21.066757425760027</v>
      </c>
      <c r="AU1277" s="17">
        <v>-1</v>
      </c>
      <c r="AV1277" s="17">
        <v>-1</v>
      </c>
      <c r="AW1277" s="17">
        <v>-1</v>
      </c>
      <c r="AX1277" s="17">
        <v>-1</v>
      </c>
      <c r="AY1277" s="17">
        <v>0.21880458238153883</v>
      </c>
      <c r="AZ1277" s="17">
        <v>-1.5336375294501763</v>
      </c>
      <c r="BA1277" s="17">
        <v>2.0464580422706899</v>
      </c>
      <c r="BB1277" s="17">
        <v>-0.61060224676389896</v>
      </c>
      <c r="BC1277" s="17">
        <v>0.79008942625107803</v>
      </c>
      <c r="BD1277" s="17">
        <v>-20.805777618696048</v>
      </c>
      <c r="BE1277" s="17">
        <v>27.857059669978124</v>
      </c>
      <c r="BF1277" s="17">
        <v>-1</v>
      </c>
      <c r="BG1277" s="22">
        <v>1282.7330770048782</v>
      </c>
    </row>
    <row r="1278" spans="1:59" x14ac:dyDescent="0.25">
      <c r="A1278">
        <v>3453</v>
      </c>
      <c r="B1278" t="s">
        <v>1225</v>
      </c>
      <c r="C1278" s="49">
        <v>0</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25">
      <c r="A1279">
        <v>3454</v>
      </c>
      <c r="B1279" t="s">
        <v>1226</v>
      </c>
      <c r="C1279" s="49">
        <v>0</v>
      </c>
      <c r="D1279" s="22">
        <v>1491.1202148437501</v>
      </c>
      <c r="E1279" s="17">
        <v>40.97637769358154</v>
      </c>
      <c r="F1279" s="17">
        <v>-36.735421857287335</v>
      </c>
      <c r="G1279" s="17">
        <v>7.8867986644922561E-2</v>
      </c>
      <c r="H1279" s="17">
        <v>1.4239950104366796</v>
      </c>
      <c r="I1279" s="17">
        <v>30.51350573442587</v>
      </c>
      <c r="J1279" s="17">
        <v>0.5624601006331682</v>
      </c>
      <c r="K1279" s="17">
        <v>-1</v>
      </c>
      <c r="L1279" s="17">
        <v>-1</v>
      </c>
      <c r="M1279" s="17">
        <v>-1</v>
      </c>
      <c r="N1279" s="17">
        <v>0.16666666666666666</v>
      </c>
      <c r="O1279" s="17">
        <v>-1</v>
      </c>
      <c r="P1279" s="17">
        <v>-1</v>
      </c>
      <c r="Q1279" s="17">
        <v>1.4929661561123835</v>
      </c>
      <c r="R1279" s="17">
        <v>-1</v>
      </c>
      <c r="S1279" s="17">
        <v>-0.39846696151267091</v>
      </c>
      <c r="T1279" s="17">
        <v>-4.1842709778661669E-2</v>
      </c>
      <c r="U1279" s="17">
        <v>-0.28705342554067709</v>
      </c>
      <c r="V1279" s="17">
        <v>-0.56191439016052591</v>
      </c>
      <c r="W1279" s="17">
        <v>-0.77083452267240526</v>
      </c>
      <c r="X1279" s="17">
        <v>-1.7663774005221049</v>
      </c>
      <c r="Y1279" s="17">
        <v>0</v>
      </c>
      <c r="Z1279" s="17">
        <v>16.371076036938824</v>
      </c>
      <c r="AA1279" s="17">
        <v>-0.38356658735289167</v>
      </c>
      <c r="AB1279" s="17">
        <v>-0.22588623527642226</v>
      </c>
      <c r="AC1279" s="17">
        <v>2.866814224129163</v>
      </c>
      <c r="AD1279" s="17">
        <v>-0.35881678192584632</v>
      </c>
      <c r="AE1279" s="17">
        <v>-3.5881678192584636E-2</v>
      </c>
      <c r="AF1279" s="17">
        <v>26.488320457794867</v>
      </c>
      <c r="AG1279" s="17">
        <v>-33.536598905334095</v>
      </c>
      <c r="AH1279" s="17">
        <v>-1</v>
      </c>
      <c r="AI1279" s="17">
        <v>-1</v>
      </c>
      <c r="AJ1279" s="17">
        <v>-1</v>
      </c>
      <c r="AK1279" s="17">
        <v>-1</v>
      </c>
      <c r="AL1279" s="17">
        <v>-1</v>
      </c>
      <c r="AM1279" s="17">
        <v>-1</v>
      </c>
      <c r="AN1279" s="17">
        <v>-1</v>
      </c>
      <c r="AO1279" s="17">
        <v>-1</v>
      </c>
      <c r="AP1279" s="17">
        <v>-1</v>
      </c>
      <c r="AQ1279" s="17">
        <v>-1</v>
      </c>
      <c r="AR1279" s="17">
        <v>-0.17940839096292316</v>
      </c>
      <c r="AS1279" s="17">
        <v>-2.1529006915550779</v>
      </c>
      <c r="AT1279" s="17">
        <v>1.2012291009783986</v>
      </c>
      <c r="AU1279" s="17">
        <v>-1</v>
      </c>
      <c r="AV1279" s="17">
        <v>-1</v>
      </c>
      <c r="AW1279" s="17">
        <v>-1</v>
      </c>
      <c r="AX1279" s="17">
        <v>-1</v>
      </c>
      <c r="AY1279" s="17">
        <v>-3.5881678192584636E-2</v>
      </c>
      <c r="AZ1279" s="17">
        <v>0.67964322474288141</v>
      </c>
      <c r="BA1279" s="17">
        <v>-0.16682271192236869</v>
      </c>
      <c r="BB1279" s="17">
        <v>0.25533103918812111</v>
      </c>
      <c r="BC1279" s="17">
        <v>-7.5843859700941582E-2</v>
      </c>
      <c r="BD1279" s="17">
        <v>9.2784810436166474</v>
      </c>
      <c r="BE1279" s="17">
        <v>-2.2271989923346034</v>
      </c>
      <c r="BF1279" s="17">
        <v>-1</v>
      </c>
      <c r="BG1279" s="22">
        <v>66.060974253323593</v>
      </c>
    </row>
    <row r="1280" spans="1:59" x14ac:dyDescent="0.25">
      <c r="A1280">
        <v>3455</v>
      </c>
      <c r="B1280" t="s">
        <v>1227</v>
      </c>
      <c r="C1280" s="49">
        <v>0</v>
      </c>
      <c r="D1280" s="22">
        <v>1539.54150390625</v>
      </c>
      <c r="E1280" s="17">
        <v>51.808098850028998</v>
      </c>
      <c r="F1280" s="17">
        <v>-18.572945635594294</v>
      </c>
      <c r="G1280" s="17">
        <v>0.21101763464910339</v>
      </c>
      <c r="H1280" s="17">
        <v>2.4250446884535126</v>
      </c>
      <c r="I1280" s="17">
        <v>40.185916838850865</v>
      </c>
      <c r="J1280" s="17">
        <v>3.1684492227503096</v>
      </c>
      <c r="K1280" s="17">
        <v>-1</v>
      </c>
      <c r="L1280" s="17">
        <v>-1</v>
      </c>
      <c r="M1280" s="17">
        <v>-1</v>
      </c>
      <c r="N1280" s="17">
        <v>0.16666666666666666</v>
      </c>
      <c r="O1280" s="17">
        <v>-1</v>
      </c>
      <c r="P1280" s="17">
        <v>-1</v>
      </c>
      <c r="Q1280" s="17">
        <v>2.1176295536975767</v>
      </c>
      <c r="R1280" s="17">
        <v>-1</v>
      </c>
      <c r="S1280" s="17">
        <v>-8.1025673245883695E-2</v>
      </c>
      <c r="T1280" s="17">
        <v>-8.4778625020282029E-3</v>
      </c>
      <c r="U1280" s="17">
        <v>-9.44213899743261E-2</v>
      </c>
      <c r="V1280" s="17">
        <v>-0.28409651754793347</v>
      </c>
      <c r="W1280" s="17">
        <v>-4.7437747979870326E-2</v>
      </c>
      <c r="X1280" s="17">
        <v>-0.69022098709696333</v>
      </c>
      <c r="Y1280" s="17">
        <v>0</v>
      </c>
      <c r="Z1280" s="17">
        <v>22.627659576283129</v>
      </c>
      <c r="AA1280" s="17">
        <v>-3.5460458254283123E-2</v>
      </c>
      <c r="AB1280" s="17">
        <v>0.32949901670052606</v>
      </c>
      <c r="AC1280" s="17">
        <v>9.2522774664821625</v>
      </c>
      <c r="AD1280" s="17">
        <v>-0.11802673746790765</v>
      </c>
      <c r="AE1280" s="17">
        <v>-1.1802673746790763E-2</v>
      </c>
      <c r="AF1280" s="17">
        <v>35.995701845270546</v>
      </c>
      <c r="AG1280" s="17">
        <v>-16.955662866518566</v>
      </c>
      <c r="AH1280" s="17">
        <v>-1</v>
      </c>
      <c r="AI1280" s="17">
        <v>-1</v>
      </c>
      <c r="AJ1280" s="17">
        <v>-1</v>
      </c>
      <c r="AK1280" s="17">
        <v>-1</v>
      </c>
      <c r="AL1280" s="17">
        <v>-1</v>
      </c>
      <c r="AM1280" s="17">
        <v>-1</v>
      </c>
      <c r="AN1280" s="17">
        <v>-1</v>
      </c>
      <c r="AO1280" s="17">
        <v>-1</v>
      </c>
      <c r="AP1280" s="17">
        <v>-1</v>
      </c>
      <c r="AQ1280" s="17">
        <v>-1</v>
      </c>
      <c r="AR1280" s="17">
        <v>-5.9013368733953825E-2</v>
      </c>
      <c r="AS1280" s="17">
        <v>-0.70816042480744601</v>
      </c>
      <c r="AT1280" s="17">
        <v>3.0793914477503206</v>
      </c>
      <c r="AU1280" s="17">
        <v>-1</v>
      </c>
      <c r="AV1280" s="17">
        <v>-1</v>
      </c>
      <c r="AW1280" s="17">
        <v>-1</v>
      </c>
      <c r="AX1280" s="17">
        <v>-1</v>
      </c>
      <c r="AY1280" s="17">
        <v>-1.1802673746790763E-2</v>
      </c>
      <c r="AZ1280" s="17">
        <v>0.47039127294984728</v>
      </c>
      <c r="BA1280" s="17">
        <v>4.2429239870665547E-2</v>
      </c>
      <c r="BB1280" s="17">
        <v>0.17346242407242196</v>
      </c>
      <c r="BC1280" s="17">
        <v>6.0247554147575544E-3</v>
      </c>
      <c r="BD1280" s="17">
        <v>6.4342011973254811</v>
      </c>
      <c r="BE1280" s="17">
        <v>0.61708085395656687</v>
      </c>
      <c r="BF1280" s="17">
        <v>-1</v>
      </c>
      <c r="BG1280" s="22">
        <v>113.30375341749664</v>
      </c>
    </row>
    <row r="1281" spans="1:59" x14ac:dyDescent="0.25">
      <c r="A1281">
        <v>3457</v>
      </c>
      <c r="B1281" t="s">
        <v>1228</v>
      </c>
      <c r="C1281" s="49">
        <v>0</v>
      </c>
      <c r="D1281" s="22">
        <v>1494.4533203125</v>
      </c>
      <c r="E1281" s="17">
        <v>-8.2632737457315386</v>
      </c>
      <c r="F1281" s="17">
        <v>-119.29977017405021</v>
      </c>
      <c r="G1281" s="17">
        <v>-0.5218678070087539</v>
      </c>
      <c r="H1281" s="17">
        <v>-3.1266517895545993</v>
      </c>
      <c r="I1281" s="17">
        <v>-13.456067012204173</v>
      </c>
      <c r="J1281" s="17">
        <v>-11.284040947015178</v>
      </c>
      <c r="K1281" s="17">
        <v>-1</v>
      </c>
      <c r="L1281" s="17">
        <v>-1</v>
      </c>
      <c r="M1281" s="17">
        <v>-1</v>
      </c>
      <c r="N1281" s="17">
        <v>0.16666666666666666</v>
      </c>
      <c r="O1281" s="17">
        <v>-1</v>
      </c>
      <c r="P1281" s="17">
        <v>-1</v>
      </c>
      <c r="Q1281" s="17">
        <v>-1.3466756256263852</v>
      </c>
      <c r="R1281" s="17">
        <v>-1</v>
      </c>
      <c r="S1281" s="17">
        <v>-1.8415154079176186</v>
      </c>
      <c r="T1281" s="17">
        <v>-0.1935151380565486</v>
      </c>
      <c r="U1281" s="17">
        <v>-1.1627345984894992</v>
      </c>
      <c r="V1281" s="17">
        <v>-1.8248397381706971</v>
      </c>
      <c r="W1281" s="17">
        <v>-4.0593059044325841</v>
      </c>
      <c r="X1281" s="17">
        <v>-6.658450038460523</v>
      </c>
      <c r="Y1281" s="17">
        <v>0</v>
      </c>
      <c r="Z1281" s="17">
        <v>-12.07057125333333</v>
      </c>
      <c r="AA1281" s="17">
        <v>-1.9660135699823564</v>
      </c>
      <c r="AB1281" s="17">
        <v>-2.7505982202781811</v>
      </c>
      <c r="AC1281" s="17">
        <v>-26.160704098280213</v>
      </c>
      <c r="AD1281" s="17">
        <v>-1.4534182481118743</v>
      </c>
      <c r="AE1281" s="17">
        <v>-0.1453418248111874</v>
      </c>
      <c r="AF1281" s="17">
        <v>-16.73104780864729</v>
      </c>
      <c r="AG1281" s="17">
        <v>-108.91146309327023</v>
      </c>
      <c r="AH1281" s="17">
        <v>-1</v>
      </c>
      <c r="AI1281" s="17">
        <v>-1</v>
      </c>
      <c r="AJ1281" s="17">
        <v>-1</v>
      </c>
      <c r="AK1281" s="17">
        <v>-1</v>
      </c>
      <c r="AL1281" s="17">
        <v>-1</v>
      </c>
      <c r="AM1281" s="17">
        <v>-1</v>
      </c>
      <c r="AN1281" s="17">
        <v>-1</v>
      </c>
      <c r="AO1281" s="17">
        <v>-1</v>
      </c>
      <c r="AP1281" s="17">
        <v>-1</v>
      </c>
      <c r="AQ1281" s="17">
        <v>-1</v>
      </c>
      <c r="AR1281" s="17">
        <v>-0.72670912405593713</v>
      </c>
      <c r="AS1281" s="17">
        <v>-8.7205094886712438</v>
      </c>
      <c r="AT1281" s="17">
        <v>-7.336662335272619</v>
      </c>
      <c r="AU1281" s="17">
        <v>-1</v>
      </c>
      <c r="AV1281" s="17">
        <v>-1</v>
      </c>
      <c r="AW1281" s="17">
        <v>-1</v>
      </c>
      <c r="AX1281" s="17">
        <v>-1</v>
      </c>
      <c r="AY1281" s="17">
        <v>-0.1453418248111874</v>
      </c>
      <c r="AZ1281" s="17">
        <v>1.6308764609448601</v>
      </c>
      <c r="BA1281" s="17">
        <v>-1.1180559481243475</v>
      </c>
      <c r="BB1281" s="17">
        <v>0.62749553769137079</v>
      </c>
      <c r="BC1281" s="17">
        <v>-0.44800835820419094</v>
      </c>
      <c r="BD1281" s="17">
        <v>22.208221959618363</v>
      </c>
      <c r="BE1281" s="17">
        <v>-15.15693990833633</v>
      </c>
      <c r="BF1281" s="17">
        <v>-1</v>
      </c>
      <c r="BG1281" s="22">
        <v>45.696827209483899</v>
      </c>
    </row>
    <row r="1282" spans="1:59" x14ac:dyDescent="0.25">
      <c r="A1282">
        <v>3458</v>
      </c>
      <c r="B1282" t="s">
        <v>1229</v>
      </c>
      <c r="C1282" s="49">
        <v>0</v>
      </c>
      <c r="D1282" s="22">
        <v>1454.81494140625</v>
      </c>
      <c r="E1282" s="17">
        <v>98.508989250965072</v>
      </c>
      <c r="F1282" s="17">
        <v>59.734444223127369</v>
      </c>
      <c r="G1282" s="17">
        <v>0.78077992254662876</v>
      </c>
      <c r="H1282" s="17">
        <v>6.741063410106916</v>
      </c>
      <c r="I1282" s="17">
        <v>81.888450016754319</v>
      </c>
      <c r="J1282" s="17">
        <v>14.404153190774132</v>
      </c>
      <c r="K1282" s="17">
        <v>-1</v>
      </c>
      <c r="L1282" s="17">
        <v>-1</v>
      </c>
      <c r="M1282" s="17">
        <v>-1</v>
      </c>
      <c r="N1282" s="17">
        <v>0.16666666666666666</v>
      </c>
      <c r="O1282" s="17">
        <v>-1</v>
      </c>
      <c r="P1282" s="17">
        <v>-1</v>
      </c>
      <c r="Q1282" s="17">
        <v>4.8108614460952115</v>
      </c>
      <c r="R1282" s="17">
        <v>-1</v>
      </c>
      <c r="S1282" s="17">
        <v>1.2876202324193393</v>
      </c>
      <c r="T1282" s="17">
        <v>0.13537444438481866</v>
      </c>
      <c r="U1282" s="17">
        <v>0.7361102910723708</v>
      </c>
      <c r="V1282" s="17">
        <v>0.91371330721653432</v>
      </c>
      <c r="W1282" s="17">
        <v>3.0714824128477223</v>
      </c>
      <c r="X1282" s="17">
        <v>3.9496199016907645</v>
      </c>
      <c r="Y1282" s="17">
        <v>0</v>
      </c>
      <c r="Z1282" s="17">
        <v>49.602875974029644</v>
      </c>
      <c r="AA1282" s="17">
        <v>1.4653966952971191</v>
      </c>
      <c r="AB1282" s="17">
        <v>2.7240386663325742</v>
      </c>
      <c r="AC1282" s="17">
        <v>36.783157807029831</v>
      </c>
      <c r="AD1282" s="17">
        <v>0.92013786384046348</v>
      </c>
      <c r="AE1282" s="17">
        <v>9.201378638404635E-2</v>
      </c>
      <c r="AF1282" s="17">
        <v>76.986710546792892</v>
      </c>
      <c r="AG1282" s="17">
        <v>54.532927497787107</v>
      </c>
      <c r="AH1282" s="17">
        <v>-1</v>
      </c>
      <c r="AI1282" s="17">
        <v>-1</v>
      </c>
      <c r="AJ1282" s="17">
        <v>-1</v>
      </c>
      <c r="AK1282" s="17">
        <v>-1</v>
      </c>
      <c r="AL1282" s="17">
        <v>-1</v>
      </c>
      <c r="AM1282" s="17">
        <v>-1</v>
      </c>
      <c r="AN1282" s="17">
        <v>-1</v>
      </c>
      <c r="AO1282" s="17">
        <v>-1</v>
      </c>
      <c r="AP1282" s="17">
        <v>-1</v>
      </c>
      <c r="AQ1282" s="17">
        <v>-1</v>
      </c>
      <c r="AR1282" s="17">
        <v>0.46006893192023174</v>
      </c>
      <c r="AS1282" s="17">
        <v>5.5208271830427806</v>
      </c>
      <c r="AT1282" s="17">
        <v>11.177075337955614</v>
      </c>
      <c r="AU1282" s="17">
        <v>-1</v>
      </c>
      <c r="AV1282" s="17">
        <v>-1</v>
      </c>
      <c r="AW1282" s="17">
        <v>-1</v>
      </c>
      <c r="AX1282" s="17">
        <v>-1</v>
      </c>
      <c r="AY1282" s="17">
        <v>9.201378638404635E-2</v>
      </c>
      <c r="AZ1282" s="17">
        <v>-0.43179706126993039</v>
      </c>
      <c r="BA1282" s="17">
        <v>0.94461757409044367</v>
      </c>
      <c r="BB1282" s="17">
        <v>-0.17951354037242434</v>
      </c>
      <c r="BC1282" s="17">
        <v>0.35900071985960375</v>
      </c>
      <c r="BD1282" s="17">
        <v>-5.8288915699924271</v>
      </c>
      <c r="BE1282" s="17">
        <v>12.880173621274487</v>
      </c>
      <c r="BF1282" s="17">
        <v>-1</v>
      </c>
      <c r="BG1282" s="22">
        <v>49.716842020687182</v>
      </c>
    </row>
    <row r="1283" spans="1:59" x14ac:dyDescent="0.25">
      <c r="A1283">
        <v>3459</v>
      </c>
      <c r="B1283" t="s">
        <v>1230</v>
      </c>
      <c r="C1283" s="49">
        <v>0</v>
      </c>
      <c r="D1283" s="22">
        <v>1534.3741894531249</v>
      </c>
      <c r="E1283" s="17">
        <v>72.159599930639587</v>
      </c>
      <c r="F1283" s="17">
        <v>15.552162379426022</v>
      </c>
      <c r="G1283" s="17">
        <v>0.4593109266674763</v>
      </c>
      <c r="H1283" s="17">
        <v>4.3058966149063789</v>
      </c>
      <c r="I1283" s="17">
        <v>58.359213787752076</v>
      </c>
      <c r="J1283" s="17">
        <v>8.0647893028545248</v>
      </c>
      <c r="K1283" s="17">
        <v>-1</v>
      </c>
      <c r="L1283" s="17">
        <v>-1</v>
      </c>
      <c r="M1283" s="17">
        <v>-1</v>
      </c>
      <c r="N1283" s="17">
        <v>0.16666666666666666</v>
      </c>
      <c r="O1283" s="17">
        <v>-1</v>
      </c>
      <c r="P1283" s="17">
        <v>-1</v>
      </c>
      <c r="Q1283" s="17">
        <v>3.2912969355804442</v>
      </c>
      <c r="R1283" s="17">
        <v>-1</v>
      </c>
      <c r="S1283" s="17">
        <v>0.51540832167342399</v>
      </c>
      <c r="T1283" s="17">
        <v>5.4210671997461976E-2</v>
      </c>
      <c r="U1283" s="17">
        <v>0.26751103270951182</v>
      </c>
      <c r="V1283" s="17">
        <v>0.23788984574785993</v>
      </c>
      <c r="W1283" s="17">
        <v>1.3117377726253774</v>
      </c>
      <c r="X1283" s="17">
        <v>1.3317474604282244</v>
      </c>
      <c r="Y1283" s="17">
        <v>0</v>
      </c>
      <c r="Z1283" s="17">
        <v>34.383027428058369</v>
      </c>
      <c r="AA1283" s="17">
        <v>0.61858908384462441</v>
      </c>
      <c r="AB1283" s="17">
        <v>1.3730010966110782</v>
      </c>
      <c r="AC1283" s="17">
        <v>21.249794776978373</v>
      </c>
      <c r="AD1283" s="17">
        <v>0.33438879088688978</v>
      </c>
      <c r="AE1283" s="17">
        <v>3.3438879088688978E-2</v>
      </c>
      <c r="AF1283" s="17">
        <v>53.858927807823697</v>
      </c>
      <c r="AG1283" s="17">
        <v>14.197921391937733</v>
      </c>
      <c r="AH1283" s="17">
        <v>-1</v>
      </c>
      <c r="AI1283" s="17">
        <v>-1</v>
      </c>
      <c r="AJ1283" s="17">
        <v>-1</v>
      </c>
      <c r="AK1283" s="17">
        <v>-1</v>
      </c>
      <c r="AL1283" s="17">
        <v>-1</v>
      </c>
      <c r="AM1283" s="17">
        <v>-1</v>
      </c>
      <c r="AN1283" s="17">
        <v>-1</v>
      </c>
      <c r="AO1283" s="17">
        <v>-1</v>
      </c>
      <c r="AP1283" s="17">
        <v>-1</v>
      </c>
      <c r="AQ1283" s="17">
        <v>-1</v>
      </c>
      <c r="AR1283" s="17">
        <v>0.16719439544344489</v>
      </c>
      <c r="AS1283" s="17">
        <v>2.0063327453213384</v>
      </c>
      <c r="AT1283" s="17">
        <v>6.6082325689177406</v>
      </c>
      <c r="AU1283" s="17">
        <v>-1</v>
      </c>
      <c r="AV1283" s="17">
        <v>-1</v>
      </c>
      <c r="AW1283" s="17">
        <v>-1</v>
      </c>
      <c r="AX1283" s="17">
        <v>-1</v>
      </c>
      <c r="AY1283" s="17">
        <v>3.3438879088688978E-2</v>
      </c>
      <c r="AZ1283" s="17">
        <v>7.7232026923564873E-2</v>
      </c>
      <c r="BA1283" s="17">
        <v>0.4355884858969481</v>
      </c>
      <c r="BB1283" s="17">
        <v>1.9641144431790797E-2</v>
      </c>
      <c r="BC1283" s="17">
        <v>0.15984603505538866</v>
      </c>
      <c r="BD1283" s="17">
        <v>1.0901415110310229</v>
      </c>
      <c r="BE1283" s="17">
        <v>5.9611405402510309</v>
      </c>
      <c r="BF1283" s="17">
        <v>-1</v>
      </c>
      <c r="BG1283" s="22">
        <v>1685.8085397013642</v>
      </c>
    </row>
    <row r="1284" spans="1:59" x14ac:dyDescent="0.25">
      <c r="A1284">
        <v>3461</v>
      </c>
      <c r="B1284" t="s">
        <v>1231</v>
      </c>
      <c r="C1284" s="49">
        <v>0</v>
      </c>
      <c r="D1284" s="22">
        <v>1574.0821679687499</v>
      </c>
      <c r="E1284" s="17">
        <v>79.988653454925128</v>
      </c>
      <c r="F1284" s="17">
        <v>28.679808154221309</v>
      </c>
      <c r="G1284" s="17">
        <v>0.55482729498022476</v>
      </c>
      <c r="H1284" s="17">
        <v>5.0294447377268732</v>
      </c>
      <c r="I1284" s="17">
        <v>65.350330264228404</v>
      </c>
      <c r="J1284" s="17">
        <v>9.9483706862819101</v>
      </c>
      <c r="K1284" s="17">
        <v>-1</v>
      </c>
      <c r="L1284" s="17">
        <v>-1</v>
      </c>
      <c r="M1284" s="17">
        <v>-1</v>
      </c>
      <c r="N1284" s="17">
        <v>0.16666666666666666</v>
      </c>
      <c r="O1284" s="17">
        <v>-1</v>
      </c>
      <c r="P1284" s="17">
        <v>-1</v>
      </c>
      <c r="Q1284" s="17">
        <v>3.7427970345693762</v>
      </c>
      <c r="R1284" s="17">
        <v>-1</v>
      </c>
      <c r="S1284" s="17">
        <v>0.74485152841434954</v>
      </c>
      <c r="T1284" s="17">
        <v>7.832643083075605E-2</v>
      </c>
      <c r="U1284" s="17">
        <v>0.40674343125065615</v>
      </c>
      <c r="V1284" s="17">
        <v>0.43869366660623327</v>
      </c>
      <c r="W1284" s="17">
        <v>1.8346013126447991</v>
      </c>
      <c r="X1284" s="17">
        <v>2.1095819374719338</v>
      </c>
      <c r="Y1284" s="17">
        <v>0</v>
      </c>
      <c r="Z1284" s="17">
        <v>38.905219857239743</v>
      </c>
      <c r="AA1284" s="17">
        <v>0.87019651330865111</v>
      </c>
      <c r="AB1284" s="17">
        <v>1.7744276844565525</v>
      </c>
      <c r="AC1284" s="17">
        <v>25.865140092804033</v>
      </c>
      <c r="AD1284" s="17">
        <v>0.50842928906332019</v>
      </c>
      <c r="AE1284" s="17">
        <v>5.0842928906332019E-2</v>
      </c>
      <c r="AF1284" s="17">
        <v>60.730762549806258</v>
      </c>
      <c r="AG1284" s="17">
        <v>26.182446644729357</v>
      </c>
      <c r="AH1284" s="17">
        <v>-1</v>
      </c>
      <c r="AI1284" s="17">
        <v>-1</v>
      </c>
      <c r="AJ1284" s="17">
        <v>-1</v>
      </c>
      <c r="AK1284" s="17">
        <v>-1</v>
      </c>
      <c r="AL1284" s="17">
        <v>-1</v>
      </c>
      <c r="AM1284" s="17">
        <v>-1</v>
      </c>
      <c r="AN1284" s="17">
        <v>-1</v>
      </c>
      <c r="AO1284" s="17">
        <v>-1</v>
      </c>
      <c r="AP1284" s="17">
        <v>-1</v>
      </c>
      <c r="AQ1284" s="17">
        <v>-1</v>
      </c>
      <c r="AR1284" s="17">
        <v>0.25421464453166009</v>
      </c>
      <c r="AS1284" s="17">
        <v>3.0505757343799207</v>
      </c>
      <c r="AT1284" s="17">
        <v>7.9657484546938973</v>
      </c>
      <c r="AU1284" s="17">
        <v>-1</v>
      </c>
      <c r="AV1284" s="17">
        <v>-1</v>
      </c>
      <c r="AW1284" s="17">
        <v>-1</v>
      </c>
      <c r="AX1284" s="17">
        <v>-1</v>
      </c>
      <c r="AY1284" s="17">
        <v>5.0842928906332019E-2</v>
      </c>
      <c r="AZ1284" s="17">
        <v>-7.4013071338010661E-2</v>
      </c>
      <c r="BA1284" s="17">
        <v>0.58683358415852371</v>
      </c>
      <c r="BB1284" s="17">
        <v>-3.953262494819558E-2</v>
      </c>
      <c r="BC1284" s="17">
        <v>0.219019804435375</v>
      </c>
      <c r="BD1284" s="17">
        <v>-0.9656738882977729</v>
      </c>
      <c r="BE1284" s="17">
        <v>8.0169559395798302</v>
      </c>
      <c r="BF1284" s="17">
        <v>-1</v>
      </c>
      <c r="BG1284" s="22">
        <v>1262.3171199693081</v>
      </c>
    </row>
    <row r="1285" spans="1:59" x14ac:dyDescent="0.25">
      <c r="A1285">
        <v>3464</v>
      </c>
      <c r="B1285" t="s">
        <v>1232</v>
      </c>
      <c r="C1285" s="49">
        <v>0</v>
      </c>
      <c r="D1285" s="22">
        <v>1599.178203125</v>
      </c>
      <c r="E1285" s="17">
        <v>128.9093517463433</v>
      </c>
      <c r="F1285" s="17">
        <v>110.70934036181701</v>
      </c>
      <c r="G1285" s="17">
        <v>1.1516717822002005</v>
      </c>
      <c r="H1285" s="17">
        <v>9.5506144175642085</v>
      </c>
      <c r="I1285" s="17">
        <v>109.03508715150137</v>
      </c>
      <c r="J1285" s="17">
        <v>21.718135228081014</v>
      </c>
      <c r="K1285" s="17">
        <v>-1</v>
      </c>
      <c r="L1285" s="17">
        <v>-1</v>
      </c>
      <c r="M1285" s="17">
        <v>-1</v>
      </c>
      <c r="N1285" s="17">
        <v>0.16666666666666666</v>
      </c>
      <c r="O1285" s="17">
        <v>-1</v>
      </c>
      <c r="P1285" s="17">
        <v>-1</v>
      </c>
      <c r="Q1285" s="17">
        <v>6.5640448460280005</v>
      </c>
      <c r="R1285" s="17">
        <v>-1</v>
      </c>
      <c r="S1285" s="17">
        <v>2.1785525316288648</v>
      </c>
      <c r="T1285" s="17">
        <v>0.22901639077196684</v>
      </c>
      <c r="U1285" s="17">
        <v>1.2767523206129761</v>
      </c>
      <c r="V1285" s="17">
        <v>1.6934383308883618</v>
      </c>
      <c r="W1285" s="17">
        <v>5.1017714002585857</v>
      </c>
      <c r="X1285" s="17">
        <v>6.9699658464695311</v>
      </c>
      <c r="Y1285" s="17">
        <v>0</v>
      </c>
      <c r="Z1285" s="17">
        <v>67.162634467763368</v>
      </c>
      <c r="AA1285" s="17">
        <v>2.4423930893707886</v>
      </c>
      <c r="AB1285" s="17">
        <v>4.2827856780792954</v>
      </c>
      <c r="AC1285" s="17">
        <v>54.704630716521848</v>
      </c>
      <c r="AD1285" s="17">
        <v>1.5959404007662201</v>
      </c>
      <c r="AE1285" s="17">
        <v>0.15959404007662201</v>
      </c>
      <c r="AF1285" s="17">
        <v>103.67017445677662</v>
      </c>
      <c r="AG1285" s="17">
        <v>101.06906508960773</v>
      </c>
      <c r="AH1285" s="17">
        <v>-1</v>
      </c>
      <c r="AI1285" s="17">
        <v>-1</v>
      </c>
      <c r="AJ1285" s="17">
        <v>-1</v>
      </c>
      <c r="AK1285" s="17">
        <v>-1</v>
      </c>
      <c r="AL1285" s="17">
        <v>-1</v>
      </c>
      <c r="AM1285" s="17">
        <v>-1</v>
      </c>
      <c r="AN1285" s="17">
        <v>-1</v>
      </c>
      <c r="AO1285" s="17">
        <v>-1</v>
      </c>
      <c r="AP1285" s="17">
        <v>-1</v>
      </c>
      <c r="AQ1285" s="17">
        <v>-1</v>
      </c>
      <c r="AR1285" s="17">
        <v>0.79797020038311006</v>
      </c>
      <c r="AS1285" s="17">
        <v>9.5756424045973176</v>
      </c>
      <c r="AT1285" s="17">
        <v>16.448335125976516</v>
      </c>
      <c r="AU1285" s="17">
        <v>-1</v>
      </c>
      <c r="AV1285" s="17">
        <v>-1</v>
      </c>
      <c r="AW1285" s="17">
        <v>-1</v>
      </c>
      <c r="AX1285" s="17">
        <v>-1</v>
      </c>
      <c r="AY1285" s="17">
        <v>0.15959404007662201</v>
      </c>
      <c r="AZ1285" s="17">
        <v>-1.0190846303915879</v>
      </c>
      <c r="BA1285" s="17">
        <v>1.5319051432121009</v>
      </c>
      <c r="BB1285" s="17">
        <v>-0.40928640292718166</v>
      </c>
      <c r="BC1285" s="17">
        <v>0.58877358241436084</v>
      </c>
      <c r="BD1285" s="17">
        <v>-13.811661539479836</v>
      </c>
      <c r="BE1285" s="17">
        <v>20.862943590761908</v>
      </c>
      <c r="BF1285" s="17">
        <v>-1</v>
      </c>
      <c r="BG1285" s="22">
        <v>254.24495329186405</v>
      </c>
    </row>
    <row r="1286" spans="1:59" x14ac:dyDescent="0.25">
      <c r="A1286">
        <v>3465</v>
      </c>
      <c r="B1286" t="s">
        <v>1233</v>
      </c>
      <c r="C1286" s="49">
        <v>0</v>
      </c>
      <c r="D1286" s="22">
        <v>1485.415283203125</v>
      </c>
      <c r="E1286" s="17">
        <v>29.743581210456824</v>
      </c>
      <c r="F1286" s="17">
        <v>-55.570415491372174</v>
      </c>
      <c r="G1286" s="17">
        <v>-5.8174878464649971E-2</v>
      </c>
      <c r="H1286" s="17">
        <v>0.38587861690605374</v>
      </c>
      <c r="I1286" s="17">
        <v>20.482946059941455</v>
      </c>
      <c r="J1286" s="17">
        <v>-2.1400231910969323</v>
      </c>
      <c r="K1286" s="17">
        <v>-1</v>
      </c>
      <c r="L1286" s="17">
        <v>-1</v>
      </c>
      <c r="M1286" s="17">
        <v>-1</v>
      </c>
      <c r="N1286" s="17">
        <v>0.16666666666666666</v>
      </c>
      <c r="O1286" s="17">
        <v>-1</v>
      </c>
      <c r="P1286" s="17">
        <v>-1</v>
      </c>
      <c r="Q1286" s="17">
        <v>0.84517281706810077</v>
      </c>
      <c r="R1286" s="17">
        <v>-1</v>
      </c>
      <c r="S1286" s="17">
        <v>-0.72766241761239459</v>
      </c>
      <c r="T1286" s="17">
        <v>-7.6442985555321433E-2</v>
      </c>
      <c r="U1286" s="17">
        <v>-0.4868182108775751</v>
      </c>
      <c r="V1286" s="17">
        <v>-0.85001926078622292</v>
      </c>
      <c r="W1286" s="17">
        <v>-1.5210171233233925</v>
      </c>
      <c r="X1286" s="17">
        <v>-2.8823815702582003</v>
      </c>
      <c r="Y1286" s="17">
        <v>0</v>
      </c>
      <c r="Z1286" s="17">
        <v>9.8828246720770174</v>
      </c>
      <c r="AA1286" s="17">
        <v>-0.74456233735569777</v>
      </c>
      <c r="AB1286" s="17">
        <v>-0.80183620805360978</v>
      </c>
      <c r="AC1286" s="17">
        <v>-3.7550889818198332</v>
      </c>
      <c r="AD1286" s="17">
        <v>-0.60852276359696877</v>
      </c>
      <c r="AE1286" s="17">
        <v>-6.0852276359696887E-2</v>
      </c>
      <c r="AF1286" s="17">
        <v>16.628901195566716</v>
      </c>
      <c r="AG1286" s="17">
        <v>-50.731491326734705</v>
      </c>
      <c r="AH1286" s="17">
        <v>-1</v>
      </c>
      <c r="AI1286" s="17">
        <v>-1</v>
      </c>
      <c r="AJ1286" s="17">
        <v>-1</v>
      </c>
      <c r="AK1286" s="17">
        <v>-1</v>
      </c>
      <c r="AL1286" s="17">
        <v>-1</v>
      </c>
      <c r="AM1286" s="17">
        <v>-1</v>
      </c>
      <c r="AN1286" s="17">
        <v>-1</v>
      </c>
      <c r="AO1286" s="17">
        <v>-1</v>
      </c>
      <c r="AP1286" s="17">
        <v>-1</v>
      </c>
      <c r="AQ1286" s="17">
        <v>-1</v>
      </c>
      <c r="AR1286" s="17">
        <v>-0.30426138179848439</v>
      </c>
      <c r="AS1286" s="17">
        <v>-3.6511365815818131</v>
      </c>
      <c r="AT1286" s="17">
        <v>-0.74647755605635702</v>
      </c>
      <c r="AU1286" s="17">
        <v>-1</v>
      </c>
      <c r="AV1286" s="17">
        <v>-1</v>
      </c>
      <c r="AW1286" s="17">
        <v>-1</v>
      </c>
      <c r="AX1286" s="17">
        <v>-1</v>
      </c>
      <c r="AY1286" s="17">
        <v>-6.0852276359696887E-2</v>
      </c>
      <c r="AZ1286" s="17">
        <v>0.89664332604152674</v>
      </c>
      <c r="BA1286" s="17">
        <v>-0.38382281322101425</v>
      </c>
      <c r="BB1286" s="17">
        <v>0.34023107295630284</v>
      </c>
      <c r="BC1286" s="17">
        <v>-0.16074389346912321</v>
      </c>
      <c r="BD1286" s="17">
        <v>12.228078452281894</v>
      </c>
      <c r="BE1286" s="17">
        <v>-5.1767964009998533</v>
      </c>
      <c r="BF1286" s="17">
        <v>-1</v>
      </c>
      <c r="BG1286" s="22">
        <v>53.400551641154379</v>
      </c>
    </row>
    <row r="1287" spans="1:59" x14ac:dyDescent="0.25">
      <c r="A1287">
        <v>3466</v>
      </c>
      <c r="B1287" t="s">
        <v>2974</v>
      </c>
      <c r="C1287" s="49">
        <v>0</v>
      </c>
      <c r="D1287" s="22">
        <v>1491.8741210937499</v>
      </c>
      <c r="E1287" s="17">
        <v>53.249757856792471</v>
      </c>
      <c r="F1287" s="17">
        <v>-16.155592285010162</v>
      </c>
      <c r="G1287" s="17">
        <v>0.2286062272221728</v>
      </c>
      <c r="H1287" s="17">
        <v>2.5582804192931694</v>
      </c>
      <c r="I1287" s="17">
        <v>41.473276288416571</v>
      </c>
      <c r="J1287" s="17">
        <v>3.5152960105474222</v>
      </c>
      <c r="K1287" s="17">
        <v>-1</v>
      </c>
      <c r="L1287" s="17">
        <v>-1</v>
      </c>
      <c r="M1287" s="17">
        <v>-1</v>
      </c>
      <c r="N1287" s="17">
        <v>0.16666666666666666</v>
      </c>
      <c r="O1287" s="17">
        <v>-1</v>
      </c>
      <c r="P1287" s="17">
        <v>-1</v>
      </c>
      <c r="Q1287" s="17">
        <v>2.2007697675488287</v>
      </c>
      <c r="R1287" s="17">
        <v>-1</v>
      </c>
      <c r="S1287" s="17">
        <v>-3.8775500282742986E-2</v>
      </c>
      <c r="T1287" s="17">
        <v>-4.0371340258326012E-3</v>
      </c>
      <c r="U1287" s="17">
        <v>-6.8782832163030452E-2</v>
      </c>
      <c r="V1287" s="17">
        <v>-0.24712006362090372</v>
      </c>
      <c r="W1287" s="17">
        <v>4.884348568892416E-2</v>
      </c>
      <c r="X1287" s="17">
        <v>-0.54698884848368734</v>
      </c>
      <c r="Y1287" s="17">
        <v>0</v>
      </c>
      <c r="Z1287" s="17">
        <v>23.46038596212578</v>
      </c>
      <c r="AA1287" s="17">
        <v>1.0871083065524423E-2</v>
      </c>
      <c r="AB1287" s="17">
        <v>0.40341858489948934</v>
      </c>
      <c r="AC1287" s="17">
        <v>10.102157228223977</v>
      </c>
      <c r="AD1287" s="17">
        <v>-8.5978540203788034E-2</v>
      </c>
      <c r="AE1287" s="17">
        <v>-8.5978540203788065E-3</v>
      </c>
      <c r="AF1287" s="17">
        <v>37.261096495854879</v>
      </c>
      <c r="AG1287" s="17">
        <v>-14.748806224285032</v>
      </c>
      <c r="AH1287" s="17">
        <v>-1</v>
      </c>
      <c r="AI1287" s="17">
        <v>-1</v>
      </c>
      <c r="AJ1287" s="17">
        <v>-1</v>
      </c>
      <c r="AK1287" s="17">
        <v>-1</v>
      </c>
      <c r="AL1287" s="17">
        <v>-1</v>
      </c>
      <c r="AM1287" s="17">
        <v>-1</v>
      </c>
      <c r="AN1287" s="17">
        <v>-1</v>
      </c>
      <c r="AO1287" s="17">
        <v>-1</v>
      </c>
      <c r="AP1287" s="17">
        <v>-1</v>
      </c>
      <c r="AQ1287" s="17">
        <v>-1</v>
      </c>
      <c r="AR1287" s="17">
        <v>-4.2989270101894017E-2</v>
      </c>
      <c r="AS1287" s="17">
        <v>-0.51587124122272843</v>
      </c>
      <c r="AT1287" s="17">
        <v>3.3293673864104534</v>
      </c>
      <c r="AU1287" s="17">
        <v>-1</v>
      </c>
      <c r="AV1287" s="17">
        <v>-1</v>
      </c>
      <c r="AW1287" s="17">
        <v>-1</v>
      </c>
      <c r="AX1287" s="17">
        <v>-1</v>
      </c>
      <c r="AY1287" s="17">
        <v>-8.5978540203788065E-3</v>
      </c>
      <c r="AZ1287" s="17">
        <v>0.44254067038834211</v>
      </c>
      <c r="BA1287" s="17">
        <v>7.0279842432170725E-2</v>
      </c>
      <c r="BB1287" s="17">
        <v>0.16256603700262129</v>
      </c>
      <c r="BC1287" s="17">
        <v>1.6921142484558213E-2</v>
      </c>
      <c r="BD1287" s="17">
        <v>6.0556388618539163</v>
      </c>
      <c r="BE1287" s="17">
        <v>0.99564318942813168</v>
      </c>
      <c r="BF1287" s="17">
        <v>-1</v>
      </c>
      <c r="BG1287" s="22">
        <v>58.410120807177464</v>
      </c>
    </row>
    <row r="1288" spans="1:59" x14ac:dyDescent="0.25">
      <c r="A1288">
        <v>3467</v>
      </c>
      <c r="B1288" t="s">
        <v>1234</v>
      </c>
      <c r="C1288" s="49">
        <v>0</v>
      </c>
      <c r="D1288" s="22">
        <v>1591.4973828125001</v>
      </c>
      <c r="E1288" s="17">
        <v>99.773126924681392</v>
      </c>
      <c r="F1288" s="17">
        <v>61.85413232331009</v>
      </c>
      <c r="G1288" s="17">
        <v>0.79620271142732268</v>
      </c>
      <c r="H1288" s="17">
        <v>6.8578929142055722</v>
      </c>
      <c r="I1288" s="17">
        <v>83.017288093009427</v>
      </c>
      <c r="J1288" s="17">
        <v>14.708290361495362</v>
      </c>
      <c r="K1288" s="17">
        <v>-1</v>
      </c>
      <c r="L1288" s="17">
        <v>-1</v>
      </c>
      <c r="M1288" s="17">
        <v>-1</v>
      </c>
      <c r="N1288" s="17">
        <v>0.16666666666666666</v>
      </c>
      <c r="O1288" s="17">
        <v>-1</v>
      </c>
      <c r="P1288" s="17">
        <v>-1</v>
      </c>
      <c r="Q1288" s="17">
        <v>4.8837640368168209</v>
      </c>
      <c r="R1288" s="17">
        <v>-1</v>
      </c>
      <c r="S1288" s="17">
        <v>1.3246678526354698</v>
      </c>
      <c r="T1288" s="17">
        <v>0.13926835559347991</v>
      </c>
      <c r="U1288" s="17">
        <v>0.75859179791758147</v>
      </c>
      <c r="V1288" s="17">
        <v>0.94613659748857493</v>
      </c>
      <c r="W1288" s="17">
        <v>3.1559078797449547</v>
      </c>
      <c r="X1288" s="17">
        <v>4.0752148875081753</v>
      </c>
      <c r="Y1288" s="17">
        <v>0</v>
      </c>
      <c r="Z1288" s="17">
        <v>50.333063064945534</v>
      </c>
      <c r="AA1288" s="17">
        <v>1.506023117071573</v>
      </c>
      <c r="AB1288" s="17">
        <v>2.7888560125613022</v>
      </c>
      <c r="AC1288" s="17">
        <v>37.528386061358034</v>
      </c>
      <c r="AD1288" s="17">
        <v>0.94823974739697681</v>
      </c>
      <c r="AE1288" s="17">
        <v>9.4823974739697683E-2</v>
      </c>
      <c r="AF1288" s="17">
        <v>78.096288499983046</v>
      </c>
      <c r="AG1288" s="17">
        <v>56.468038788911045</v>
      </c>
      <c r="AH1288" s="17">
        <v>-1</v>
      </c>
      <c r="AI1288" s="17">
        <v>-1</v>
      </c>
      <c r="AJ1288" s="17">
        <v>-1</v>
      </c>
      <c r="AK1288" s="17">
        <v>-1</v>
      </c>
      <c r="AL1288" s="17">
        <v>-1</v>
      </c>
      <c r="AM1288" s="17">
        <v>-1</v>
      </c>
      <c r="AN1288" s="17">
        <v>-1</v>
      </c>
      <c r="AO1288" s="17">
        <v>-1</v>
      </c>
      <c r="AP1288" s="17">
        <v>-1</v>
      </c>
      <c r="AQ1288" s="17">
        <v>-1</v>
      </c>
      <c r="AR1288" s="17">
        <v>0.4741198736984884</v>
      </c>
      <c r="AS1288" s="17">
        <v>5.6894384843818617</v>
      </c>
      <c r="AT1288" s="17">
        <v>11.396270029696421</v>
      </c>
      <c r="AU1288" s="17">
        <v>-1</v>
      </c>
      <c r="AV1288" s="17">
        <v>-1</v>
      </c>
      <c r="AW1288" s="17">
        <v>-1</v>
      </c>
      <c r="AX1288" s="17">
        <v>-1</v>
      </c>
      <c r="AY1288" s="17">
        <v>9.4823974739697683E-2</v>
      </c>
      <c r="AZ1288" s="17">
        <v>-0.45621822866702438</v>
      </c>
      <c r="BA1288" s="17">
        <v>0.96903874148753744</v>
      </c>
      <c r="BB1288" s="17">
        <v>-0.18906818078163889</v>
      </c>
      <c r="BC1288" s="17">
        <v>0.36855536026881824</v>
      </c>
      <c r="BD1288" s="17">
        <v>-6.1608389360994771</v>
      </c>
      <c r="BE1288" s="17">
        <v>13.212120987381537</v>
      </c>
      <c r="BF1288" s="17">
        <v>-1</v>
      </c>
      <c r="BG1288" s="22">
        <v>3465.2039870688918</v>
      </c>
    </row>
    <row r="1289" spans="1:59" x14ac:dyDescent="0.25">
      <c r="A1289">
        <v>3468</v>
      </c>
      <c r="B1289" t="s">
        <v>1235</v>
      </c>
      <c r="C1289" s="49">
        <v>0</v>
      </c>
      <c r="D1289" s="22">
        <v>1499.2269433593751</v>
      </c>
      <c r="E1289" s="17">
        <v>-3.5514548846016396</v>
      </c>
      <c r="F1289" s="17">
        <v>-111.3990592168394</v>
      </c>
      <c r="G1289" s="17">
        <v>-0.46438246419348556</v>
      </c>
      <c r="H1289" s="17">
        <v>-2.6911933166414448</v>
      </c>
      <c r="I1289" s="17">
        <v>-9.2485501812059709</v>
      </c>
      <c r="J1289" s="17">
        <v>-10.150430829090197</v>
      </c>
      <c r="K1289" s="17">
        <v>-1</v>
      </c>
      <c r="L1289" s="17">
        <v>-1</v>
      </c>
      <c r="M1289" s="17">
        <v>-1</v>
      </c>
      <c r="N1289" s="17">
        <v>0.16666666666666666</v>
      </c>
      <c r="O1289" s="17">
        <v>-1</v>
      </c>
      <c r="P1289" s="17">
        <v>-1</v>
      </c>
      <c r="Q1289" s="17">
        <v>-1.0749458851642766</v>
      </c>
      <c r="R1289" s="17">
        <v>-1</v>
      </c>
      <c r="S1289" s="17">
        <v>-1.7034278567562313</v>
      </c>
      <c r="T1289" s="17">
        <v>-0.17900136739848629</v>
      </c>
      <c r="U1289" s="17">
        <v>-1.0789393045256115</v>
      </c>
      <c r="V1289" s="17">
        <v>-1.703988446558947</v>
      </c>
      <c r="W1289" s="17">
        <v>-3.7446269611837595</v>
      </c>
      <c r="X1289" s="17">
        <v>-6.1903199958694399</v>
      </c>
      <c r="Y1289" s="17">
        <v>0</v>
      </c>
      <c r="Z1289" s="17">
        <v>-9.3489457700767069</v>
      </c>
      <c r="AA1289" s="17">
        <v>-1.8145867559911724</v>
      </c>
      <c r="AB1289" s="17">
        <v>-2.5090046020838375</v>
      </c>
      <c r="AC1289" s="17">
        <v>-23.383015704366791</v>
      </c>
      <c r="AD1289" s="17">
        <v>-1.3486741306570145</v>
      </c>
      <c r="AE1289" s="17">
        <v>-0.13486741306570144</v>
      </c>
      <c r="AF1289" s="17">
        <v>-12.595319211646036</v>
      </c>
      <c r="AG1289" s="17">
        <v>-101.69872505889279</v>
      </c>
      <c r="AH1289" s="17">
        <v>-1</v>
      </c>
      <c r="AI1289" s="17">
        <v>-1</v>
      </c>
      <c r="AJ1289" s="17">
        <v>-1</v>
      </c>
      <c r="AK1289" s="17">
        <v>-1</v>
      </c>
      <c r="AL1289" s="17">
        <v>-1</v>
      </c>
      <c r="AM1289" s="17">
        <v>-1</v>
      </c>
      <c r="AN1289" s="17">
        <v>-1</v>
      </c>
      <c r="AO1289" s="17">
        <v>-1</v>
      </c>
      <c r="AP1289" s="17">
        <v>-1</v>
      </c>
      <c r="AQ1289" s="17">
        <v>-1</v>
      </c>
      <c r="AR1289" s="17">
        <v>-0.67433706532850723</v>
      </c>
      <c r="AS1289" s="17">
        <v>-8.0920447839420859</v>
      </c>
      <c r="AT1289" s="17">
        <v>-6.5196582191247128</v>
      </c>
      <c r="AU1289" s="17">
        <v>-1</v>
      </c>
      <c r="AV1289" s="17">
        <v>-1</v>
      </c>
      <c r="AW1289" s="17">
        <v>-1</v>
      </c>
      <c r="AX1289" s="17">
        <v>-1</v>
      </c>
      <c r="AY1289" s="17">
        <v>-0.13486741306570144</v>
      </c>
      <c r="AZ1289" s="17">
        <v>1.5398514724923293</v>
      </c>
      <c r="BA1289" s="17">
        <v>-1.0270309596718168</v>
      </c>
      <c r="BB1289" s="17">
        <v>0.5918825377567184</v>
      </c>
      <c r="BC1289" s="17">
        <v>-0.41239535826953866</v>
      </c>
      <c r="BD1289" s="17">
        <v>20.970954933213317</v>
      </c>
      <c r="BE1289" s="17">
        <v>-13.919672881931287</v>
      </c>
      <c r="BF1289" s="17">
        <v>-1</v>
      </c>
      <c r="BG1289" s="22">
        <v>64.828047766431609</v>
      </c>
    </row>
    <row r="1290" spans="1:59" x14ac:dyDescent="0.25">
      <c r="A1290">
        <v>3470</v>
      </c>
      <c r="B1290" t="s">
        <v>1236</v>
      </c>
      <c r="C1290" s="49">
        <v>0</v>
      </c>
      <c r="D1290" s="22">
        <v>1513.9716210937499</v>
      </c>
      <c r="E1290" s="17">
        <v>52.538932691434937</v>
      </c>
      <c r="F1290" s="17">
        <v>-17.347493828367611</v>
      </c>
      <c r="G1290" s="17">
        <v>0.21993398630701613</v>
      </c>
      <c r="H1290" s="17">
        <v>2.4925871381765417</v>
      </c>
      <c r="I1290" s="17">
        <v>40.838530145730232</v>
      </c>
      <c r="J1290" s="17">
        <v>3.3442795467838371</v>
      </c>
      <c r="K1290" s="17">
        <v>-1</v>
      </c>
      <c r="L1290" s="17">
        <v>-1</v>
      </c>
      <c r="M1290" s="17">
        <v>-1</v>
      </c>
      <c r="N1290" s="17">
        <v>0.16666666666666666</v>
      </c>
      <c r="O1290" s="17">
        <v>-1</v>
      </c>
      <c r="P1290" s="17">
        <v>-1</v>
      </c>
      <c r="Q1290" s="17">
        <v>2.1597766089853816</v>
      </c>
      <c r="R1290" s="17">
        <v>-1</v>
      </c>
      <c r="S1290" s="17">
        <v>-5.9607393290737859E-2</v>
      </c>
      <c r="T1290" s="17">
        <v>-6.2266819970176641E-3</v>
      </c>
      <c r="U1290" s="17">
        <v>-8.1424193268703413E-2</v>
      </c>
      <c r="V1290" s="17">
        <v>-0.26535169388416774</v>
      </c>
      <c r="W1290" s="17">
        <v>1.3710088255540764E-3</v>
      </c>
      <c r="X1290" s="17">
        <v>-0.61761096379434277</v>
      </c>
      <c r="Y1290" s="17">
        <v>0</v>
      </c>
      <c r="Z1290" s="17">
        <v>23.04980144239039</v>
      </c>
      <c r="AA1290" s="17">
        <v>-1.1973171619817258E-2</v>
      </c>
      <c r="AB1290" s="17">
        <v>0.36697176284123678</v>
      </c>
      <c r="AC1290" s="17">
        <v>9.683115055740771</v>
      </c>
      <c r="AD1290" s="17">
        <v>-0.10178024158587926</v>
      </c>
      <c r="AE1290" s="17">
        <v>-1.0178024158587927E-2</v>
      </c>
      <c r="AF1290" s="17">
        <v>36.637180328769389</v>
      </c>
      <c r="AG1290" s="17">
        <v>-15.83692014739486</v>
      </c>
      <c r="AH1290" s="17">
        <v>-1</v>
      </c>
      <c r="AI1290" s="17">
        <v>-1</v>
      </c>
      <c r="AJ1290" s="17">
        <v>-1</v>
      </c>
      <c r="AK1290" s="17">
        <v>-1</v>
      </c>
      <c r="AL1290" s="17">
        <v>-1</v>
      </c>
      <c r="AM1290" s="17">
        <v>-1</v>
      </c>
      <c r="AN1290" s="17">
        <v>-1</v>
      </c>
      <c r="AO1290" s="17">
        <v>-1</v>
      </c>
      <c r="AP1290" s="17">
        <v>-1</v>
      </c>
      <c r="AQ1290" s="17">
        <v>-1</v>
      </c>
      <c r="AR1290" s="17">
        <v>-5.0890120792939628E-2</v>
      </c>
      <c r="AS1290" s="17">
        <v>-0.6106814495152757</v>
      </c>
      <c r="AT1290" s="17">
        <v>3.2061141156301414</v>
      </c>
      <c r="AU1290" s="17">
        <v>-1</v>
      </c>
      <c r="AV1290" s="17">
        <v>-1</v>
      </c>
      <c r="AW1290" s="17">
        <v>-1</v>
      </c>
      <c r="AX1290" s="17">
        <v>-1</v>
      </c>
      <c r="AY1290" s="17">
        <v>-1.0178024158587927E-2</v>
      </c>
      <c r="AZ1290" s="17">
        <v>0.45627270346843429</v>
      </c>
      <c r="BA1290" s="17">
        <v>5.6547809352078565E-2</v>
      </c>
      <c r="BB1290" s="17">
        <v>0.1679386154725323</v>
      </c>
      <c r="BC1290" s="17">
        <v>1.1548564014647211E-2</v>
      </c>
      <c r="BD1290" s="17">
        <v>6.2422930106139756</v>
      </c>
      <c r="BE1290" s="17">
        <v>0.80898904066807242</v>
      </c>
      <c r="BF1290" s="17">
        <v>-1</v>
      </c>
      <c r="BG1290" s="22">
        <v>1068.3685587606112</v>
      </c>
    </row>
    <row r="1291" spans="1:59" x14ac:dyDescent="0.25">
      <c r="A1291">
        <v>3472</v>
      </c>
      <c r="B1291" t="s">
        <v>1237</v>
      </c>
      <c r="C1291" s="49">
        <v>0</v>
      </c>
      <c r="D1291" s="22">
        <v>1529.4444042968751</v>
      </c>
      <c r="E1291" s="17">
        <v>56.595077573814592</v>
      </c>
      <c r="F1291" s="17">
        <v>-10.546207687973261</v>
      </c>
      <c r="G1291" s="17">
        <v>0.26941994617604137</v>
      </c>
      <c r="H1291" s="17">
        <v>2.8674493110343495</v>
      </c>
      <c r="I1291" s="17">
        <v>44.46054923529411</v>
      </c>
      <c r="J1291" s="17">
        <v>4.3201419502321254</v>
      </c>
      <c r="K1291" s="17">
        <v>-1</v>
      </c>
      <c r="L1291" s="17">
        <v>-1</v>
      </c>
      <c r="M1291" s="17">
        <v>-1</v>
      </c>
      <c r="N1291" s="17">
        <v>0.16666666666666666</v>
      </c>
      <c r="O1291" s="17">
        <v>-1</v>
      </c>
      <c r="P1291" s="17">
        <v>-1</v>
      </c>
      <c r="Q1291" s="17">
        <v>2.3936937498284041</v>
      </c>
      <c r="R1291" s="17">
        <v>-1</v>
      </c>
      <c r="S1291" s="17">
        <v>5.9264560507012093E-2</v>
      </c>
      <c r="T1291" s="17">
        <v>6.2674223634828254E-3</v>
      </c>
      <c r="U1291" s="17">
        <v>-9.2894481105210425E-3</v>
      </c>
      <c r="V1291" s="17">
        <v>-0.16131748492002607</v>
      </c>
      <c r="W1291" s="17">
        <v>0.27226074862027938</v>
      </c>
      <c r="X1291" s="17">
        <v>-0.21462363925855682</v>
      </c>
      <c r="Y1291" s="17">
        <v>0</v>
      </c>
      <c r="Z1291" s="17">
        <v>25.392698654915698</v>
      </c>
      <c r="AA1291" s="17">
        <v>0.11838181755268873</v>
      </c>
      <c r="AB1291" s="17">
        <v>0.57494637878807775</v>
      </c>
      <c r="AC1291" s="17">
        <v>12.074273734772738</v>
      </c>
      <c r="AD1291" s="17">
        <v>-1.1611810138151296E-2</v>
      </c>
      <c r="AE1291" s="17">
        <v>-1.1611810138151303E-3</v>
      </c>
      <c r="AF1291" s="17">
        <v>40.197400888609657</v>
      </c>
      <c r="AG1291" s="17">
        <v>-9.6278719372797568</v>
      </c>
      <c r="AH1291" s="17">
        <v>-1</v>
      </c>
      <c r="AI1291" s="17">
        <v>-1</v>
      </c>
      <c r="AJ1291" s="17">
        <v>-1</v>
      </c>
      <c r="AK1291" s="17">
        <v>-1</v>
      </c>
      <c r="AL1291" s="17">
        <v>-1</v>
      </c>
      <c r="AM1291" s="17">
        <v>-1</v>
      </c>
      <c r="AN1291" s="17">
        <v>-1</v>
      </c>
      <c r="AO1291" s="17">
        <v>-1</v>
      </c>
      <c r="AP1291" s="17">
        <v>-1</v>
      </c>
      <c r="AQ1291" s="17">
        <v>-1</v>
      </c>
      <c r="AR1291" s="17">
        <v>-5.8059050690756481E-3</v>
      </c>
      <c r="AS1291" s="17">
        <v>-6.9670860828908054E-2</v>
      </c>
      <c r="AT1291" s="17">
        <v>3.9094278809224194</v>
      </c>
      <c r="AU1291" s="17">
        <v>-1</v>
      </c>
      <c r="AV1291" s="17">
        <v>-1</v>
      </c>
      <c r="AW1291" s="17">
        <v>-1</v>
      </c>
      <c r="AX1291" s="17">
        <v>-1</v>
      </c>
      <c r="AY1291" s="17">
        <v>-1.1611810138151303E-3</v>
      </c>
      <c r="AZ1291" s="17">
        <v>0.37791431322423402</v>
      </c>
      <c r="BA1291" s="17">
        <v>0.13490619959627881</v>
      </c>
      <c r="BB1291" s="17">
        <v>0.13728134878030479</v>
      </c>
      <c r="BC1291" s="17">
        <v>4.2205830706874704E-2</v>
      </c>
      <c r="BD1291" s="17">
        <v>5.1771980939374735</v>
      </c>
      <c r="BE1291" s="17">
        <v>1.8740839573445751</v>
      </c>
      <c r="BF1291" s="17">
        <v>-1</v>
      </c>
      <c r="BG1291" s="22">
        <v>373.337892653457</v>
      </c>
    </row>
    <row r="1292" spans="1:59" x14ac:dyDescent="0.25">
      <c r="A1292">
        <v>3473</v>
      </c>
      <c r="B1292" t="s">
        <v>2975</v>
      </c>
      <c r="C1292" s="49">
        <v>0</v>
      </c>
      <c r="D1292" s="22">
        <v>1591.0667480468751</v>
      </c>
      <c r="E1292" s="17">
        <v>125.3277501040989</v>
      </c>
      <c r="F1292" s="17">
        <v>104.70376158783607</v>
      </c>
      <c r="G1292" s="17">
        <v>1.1079753659541023</v>
      </c>
      <c r="H1292" s="17">
        <v>9.2196087427533122</v>
      </c>
      <c r="I1292" s="17">
        <v>105.83682133615113</v>
      </c>
      <c r="J1292" s="17">
        <v>20.856442540036682</v>
      </c>
      <c r="K1292" s="17">
        <v>-1</v>
      </c>
      <c r="L1292" s="17">
        <v>-1</v>
      </c>
      <c r="M1292" s="17">
        <v>-1</v>
      </c>
      <c r="N1292" s="17">
        <v>0.16666666666666666</v>
      </c>
      <c r="O1292" s="17">
        <v>-1</v>
      </c>
      <c r="P1292" s="17">
        <v>-1</v>
      </c>
      <c r="Q1292" s="17">
        <v>6.3574945279089459</v>
      </c>
      <c r="R1292" s="17">
        <v>-1</v>
      </c>
      <c r="S1292" s="17">
        <v>2.0735878429195584</v>
      </c>
      <c r="T1292" s="17">
        <v>0.21798401742397921</v>
      </c>
      <c r="U1292" s="17">
        <v>1.2130568833903648</v>
      </c>
      <c r="V1292" s="17">
        <v>1.6015754649206726</v>
      </c>
      <c r="W1292" s="17">
        <v>4.8625740429031579</v>
      </c>
      <c r="X1292" s="17">
        <v>6.6141254844471851</v>
      </c>
      <c r="Y1292" s="17">
        <v>0</v>
      </c>
      <c r="Z1292" s="17">
        <v>65.093841377939725</v>
      </c>
      <c r="AA1292" s="17">
        <v>2.3272888076368745</v>
      </c>
      <c r="AB1292" s="17">
        <v>4.0991427738881239</v>
      </c>
      <c r="AC1292" s="17">
        <v>52.593222445852895</v>
      </c>
      <c r="AD1292" s="17">
        <v>1.5163211042379559</v>
      </c>
      <c r="AE1292" s="17">
        <v>0.1516321104237956</v>
      </c>
      <c r="AF1292" s="17">
        <v>100.52647713490104</v>
      </c>
      <c r="AG1292" s="17">
        <v>95.586436162142917</v>
      </c>
      <c r="AH1292" s="17">
        <v>-1</v>
      </c>
      <c r="AI1292" s="17">
        <v>-1</v>
      </c>
      <c r="AJ1292" s="17">
        <v>-1</v>
      </c>
      <c r="AK1292" s="17">
        <v>-1</v>
      </c>
      <c r="AL1292" s="17">
        <v>-1</v>
      </c>
      <c r="AM1292" s="17">
        <v>-1</v>
      </c>
      <c r="AN1292" s="17">
        <v>-1</v>
      </c>
      <c r="AO1292" s="17">
        <v>-1</v>
      </c>
      <c r="AP1292" s="17">
        <v>-1</v>
      </c>
      <c r="AQ1292" s="17">
        <v>-1</v>
      </c>
      <c r="AR1292" s="17">
        <v>0.75816055211897793</v>
      </c>
      <c r="AS1292" s="17">
        <v>9.0979266254277356</v>
      </c>
      <c r="AT1292" s="17">
        <v>15.827304613056056</v>
      </c>
      <c r="AU1292" s="17">
        <v>-1</v>
      </c>
      <c r="AV1292" s="17">
        <v>-1</v>
      </c>
      <c r="AW1292" s="17">
        <v>-1</v>
      </c>
      <c r="AX1292" s="17">
        <v>-1</v>
      </c>
      <c r="AY1292" s="17">
        <v>0.1516321104237956</v>
      </c>
      <c r="AZ1292" s="17">
        <v>-0.94989367510756306</v>
      </c>
      <c r="BA1292" s="17">
        <v>1.4627141879280761</v>
      </c>
      <c r="BB1292" s="17">
        <v>-0.38221584210757181</v>
      </c>
      <c r="BC1292" s="17">
        <v>0.56170302159475105</v>
      </c>
      <c r="BD1292" s="17">
        <v>-12.871175976627672</v>
      </c>
      <c r="BE1292" s="17">
        <v>19.922458027909745</v>
      </c>
      <c r="BF1292" s="17">
        <v>-1</v>
      </c>
      <c r="BG1292" s="22">
        <v>252.25555268137364</v>
      </c>
    </row>
    <row r="1293" spans="1:59" x14ac:dyDescent="0.25">
      <c r="A1293">
        <v>3476</v>
      </c>
      <c r="B1293" t="s">
        <v>1238</v>
      </c>
      <c r="C1293" s="49">
        <v>0</v>
      </c>
      <c r="D1293" s="22">
        <v>1658.89572265625</v>
      </c>
      <c r="E1293" s="17">
        <v>101.39959298420239</v>
      </c>
      <c r="F1293" s="17">
        <v>64.581367515646718</v>
      </c>
      <c r="G1293" s="17">
        <v>0.81604599525562793</v>
      </c>
      <c r="H1293" s="17">
        <v>7.0082082059004325</v>
      </c>
      <c r="I1293" s="17">
        <v>84.469674851111762</v>
      </c>
      <c r="J1293" s="17">
        <v>15.099599627805404</v>
      </c>
      <c r="K1293" s="17">
        <v>-1</v>
      </c>
      <c r="L1293" s="17">
        <v>-1</v>
      </c>
      <c r="M1293" s="17">
        <v>-1</v>
      </c>
      <c r="N1293" s="17">
        <v>0.16666666666666666</v>
      </c>
      <c r="O1293" s="17">
        <v>-1</v>
      </c>
      <c r="P1293" s="17">
        <v>-1</v>
      </c>
      <c r="Q1293" s="17">
        <v>4.9775620399340461</v>
      </c>
      <c r="R1293" s="17">
        <v>-1</v>
      </c>
      <c r="S1293" s="17">
        <v>1.3723340982670997</v>
      </c>
      <c r="T1293" s="17">
        <v>0.14427834347008286</v>
      </c>
      <c r="U1293" s="17">
        <v>0.78751697640951634</v>
      </c>
      <c r="V1293" s="17">
        <v>0.98785308317042264</v>
      </c>
      <c r="W1293" s="17">
        <v>3.26453145716266</v>
      </c>
      <c r="X1293" s="17">
        <v>4.2368080319300994</v>
      </c>
      <c r="Y1293" s="17">
        <v>0</v>
      </c>
      <c r="Z1293" s="17">
        <v>51.272537099433961</v>
      </c>
      <c r="AA1293" s="17">
        <v>1.5582939238909588</v>
      </c>
      <c r="AB1293" s="17">
        <v>2.8722513704413681</v>
      </c>
      <c r="AC1293" s="17">
        <v>38.48721237233854</v>
      </c>
      <c r="AD1293" s="17">
        <v>0.98439622051189546</v>
      </c>
      <c r="AE1293" s="17">
        <v>9.8439622051189543E-2</v>
      </c>
      <c r="AF1293" s="17">
        <v>79.523894779567371</v>
      </c>
      <c r="AG1293" s="17">
        <v>58.957793585282367</v>
      </c>
      <c r="AH1293" s="17">
        <v>-1</v>
      </c>
      <c r="AI1293" s="17">
        <v>-1</v>
      </c>
      <c r="AJ1293" s="17">
        <v>-1</v>
      </c>
      <c r="AK1293" s="17">
        <v>-1</v>
      </c>
      <c r="AL1293" s="17">
        <v>-1</v>
      </c>
      <c r="AM1293" s="17">
        <v>-1</v>
      </c>
      <c r="AN1293" s="17">
        <v>-1</v>
      </c>
      <c r="AO1293" s="17">
        <v>-1</v>
      </c>
      <c r="AP1293" s="17">
        <v>-1</v>
      </c>
      <c r="AQ1293" s="17">
        <v>-1</v>
      </c>
      <c r="AR1293" s="17">
        <v>0.49219811025594773</v>
      </c>
      <c r="AS1293" s="17">
        <v>5.9063773230713723</v>
      </c>
      <c r="AT1293" s="17">
        <v>11.678290519992785</v>
      </c>
      <c r="AU1293" s="17">
        <v>-1</v>
      </c>
      <c r="AV1293" s="17">
        <v>-1</v>
      </c>
      <c r="AW1293" s="17">
        <v>-1</v>
      </c>
      <c r="AX1293" s="17">
        <v>-1</v>
      </c>
      <c r="AY1293" s="17">
        <v>9.8439622051189543E-2</v>
      </c>
      <c r="AZ1293" s="17">
        <v>-0.48763901512969171</v>
      </c>
      <c r="BA1293" s="17">
        <v>1.0004595279502049</v>
      </c>
      <c r="BB1293" s="17">
        <v>-0.20136138164071121</v>
      </c>
      <c r="BC1293" s="17">
        <v>0.38084856112789062</v>
      </c>
      <c r="BD1293" s="17">
        <v>-6.5879293834028125</v>
      </c>
      <c r="BE1293" s="17">
        <v>13.639211434684874</v>
      </c>
      <c r="BF1293" s="17">
        <v>-1</v>
      </c>
      <c r="BG1293" s="22">
        <v>4383.9807907916256</v>
      </c>
    </row>
    <row r="1294" spans="1:59" x14ac:dyDescent="0.25">
      <c r="A1294">
        <v>3478</v>
      </c>
      <c r="B1294" t="s">
        <v>1239</v>
      </c>
      <c r="C1294" s="49">
        <v>0</v>
      </c>
      <c r="D1294" s="22">
        <v>1599.88357421875</v>
      </c>
      <c r="E1294" s="17">
        <v>127.29830698570903</v>
      </c>
      <c r="F1294" s="17">
        <v>108.0079633844669</v>
      </c>
      <c r="G1294" s="17">
        <v>1.1320166419910129</v>
      </c>
      <c r="H1294" s="17">
        <v>9.4017243366980026</v>
      </c>
      <c r="I1294" s="17">
        <v>107.59647116356955</v>
      </c>
      <c r="J1294" s="17">
        <v>21.330536151182905</v>
      </c>
      <c r="K1294" s="17">
        <v>-1</v>
      </c>
      <c r="L1294" s="17">
        <v>-1</v>
      </c>
      <c r="M1294" s="17">
        <v>-1</v>
      </c>
      <c r="N1294" s="17">
        <v>0.16666666666666666</v>
      </c>
      <c r="O1294" s="17">
        <v>-1</v>
      </c>
      <c r="P1294" s="17">
        <v>-1</v>
      </c>
      <c r="Q1294" s="17">
        <v>6.4711361864249408</v>
      </c>
      <c r="R1294" s="17">
        <v>-1</v>
      </c>
      <c r="S1294" s="17">
        <v>2.1313382323605725</v>
      </c>
      <c r="T1294" s="17">
        <v>0.2240539049751101</v>
      </c>
      <c r="U1294" s="17">
        <v>1.2481013955063267</v>
      </c>
      <c r="V1294" s="17">
        <v>1.6521173790637604</v>
      </c>
      <c r="W1294" s="17">
        <v>4.9941777346817675</v>
      </c>
      <c r="X1294" s="17">
        <v>6.8099048435660761</v>
      </c>
      <c r="Y1294" s="17">
        <v>0</v>
      </c>
      <c r="Z1294" s="17">
        <v>66.232068033773189</v>
      </c>
      <c r="AA1294" s="17">
        <v>2.3906178869510724</v>
      </c>
      <c r="AB1294" s="17">
        <v>4.2001810312823817</v>
      </c>
      <c r="AC1294" s="17">
        <v>53.754895494184424</v>
      </c>
      <c r="AD1294" s="17">
        <v>1.5601267443829081</v>
      </c>
      <c r="AE1294" s="17">
        <v>0.15601267443829084</v>
      </c>
      <c r="AF1294" s="17">
        <v>102.25610399185081</v>
      </c>
      <c r="AG1294" s="17">
        <v>98.602916843551242</v>
      </c>
      <c r="AH1294" s="17">
        <v>-1</v>
      </c>
      <c r="AI1294" s="17">
        <v>-1</v>
      </c>
      <c r="AJ1294" s="17">
        <v>-1</v>
      </c>
      <c r="AK1294" s="17">
        <v>-1</v>
      </c>
      <c r="AL1294" s="17">
        <v>-1</v>
      </c>
      <c r="AM1294" s="17">
        <v>-1</v>
      </c>
      <c r="AN1294" s="17">
        <v>-1</v>
      </c>
      <c r="AO1294" s="17">
        <v>-1</v>
      </c>
      <c r="AP1294" s="17">
        <v>-1</v>
      </c>
      <c r="AQ1294" s="17">
        <v>-1</v>
      </c>
      <c r="AR1294" s="17">
        <v>0.78006337219145405</v>
      </c>
      <c r="AS1294" s="17">
        <v>9.3607604662974495</v>
      </c>
      <c r="AT1294" s="17">
        <v>16.168988606186684</v>
      </c>
      <c r="AU1294" s="17">
        <v>-1</v>
      </c>
      <c r="AV1294" s="17">
        <v>-1</v>
      </c>
      <c r="AW1294" s="17">
        <v>-1</v>
      </c>
      <c r="AX1294" s="17">
        <v>-1</v>
      </c>
      <c r="AY1294" s="17">
        <v>0.15601267443829084</v>
      </c>
      <c r="AZ1294" s="17">
        <v>-0.98796175936125308</v>
      </c>
      <c r="BA1294" s="17">
        <v>1.5007822721817663</v>
      </c>
      <c r="BB1294" s="17">
        <v>-0.39710975975685558</v>
      </c>
      <c r="BC1294" s="17">
        <v>0.57659693924403488</v>
      </c>
      <c r="BD1294" s="17">
        <v>-13.388620539996804</v>
      </c>
      <c r="BE1294" s="17">
        <v>20.439902591278873</v>
      </c>
      <c r="BF1294" s="17">
        <v>-1</v>
      </c>
      <c r="BG1294" s="22">
        <v>5343.9723905325236</v>
      </c>
    </row>
    <row r="1295" spans="1:59" x14ac:dyDescent="0.25">
      <c r="A1295">
        <v>3480</v>
      </c>
      <c r="B1295" t="s">
        <v>1240</v>
      </c>
      <c r="C1295" s="49">
        <v>0</v>
      </c>
      <c r="D1295" s="22">
        <v>1485.665478515625</v>
      </c>
      <c r="E1295" s="17">
        <v>43.131142293085595</v>
      </c>
      <c r="F1295" s="17">
        <v>-33.122343175092574</v>
      </c>
      <c r="G1295" s="17">
        <v>0.1051566419051104</v>
      </c>
      <c r="H1295" s="17">
        <v>1.623134775703962</v>
      </c>
      <c r="I1295" s="17">
        <v>32.437647681826263</v>
      </c>
      <c r="J1295" s="17">
        <v>1.0808719971292504</v>
      </c>
      <c r="K1295" s="17">
        <v>-1</v>
      </c>
      <c r="L1295" s="17">
        <v>-1</v>
      </c>
      <c r="M1295" s="17">
        <v>-1</v>
      </c>
      <c r="N1295" s="17">
        <v>0.16666666666666666</v>
      </c>
      <c r="O1295" s="17">
        <v>-1</v>
      </c>
      <c r="P1295" s="17">
        <v>-1</v>
      </c>
      <c r="Q1295" s="17">
        <v>1.6172310403613015</v>
      </c>
      <c r="R1295" s="17">
        <v>-1</v>
      </c>
      <c r="S1295" s="17">
        <v>-0.33531806389070029</v>
      </c>
      <c r="T1295" s="17">
        <v>-3.5205408952582409E-2</v>
      </c>
      <c r="U1295" s="17">
        <v>-0.24873295135438311</v>
      </c>
      <c r="V1295" s="17">
        <v>-0.50664781632901512</v>
      </c>
      <c r="W1295" s="17">
        <v>-0.62692851373909242</v>
      </c>
      <c r="X1295" s="17">
        <v>-1.5522965808919333</v>
      </c>
      <c r="Y1295" s="17">
        <v>0</v>
      </c>
      <c r="Z1295" s="17">
        <v>17.615704155563741</v>
      </c>
      <c r="AA1295" s="17">
        <v>-0.31431750375682915</v>
      </c>
      <c r="AB1295" s="17">
        <v>-0.11540291847369699</v>
      </c>
      <c r="AC1295" s="17">
        <v>4.1370805047439116</v>
      </c>
      <c r="AD1295" s="17">
        <v>-0.31091618919297892</v>
      </c>
      <c r="AE1295" s="17">
        <v>-3.1091618919297889E-2</v>
      </c>
      <c r="AF1295" s="17">
        <v>28.379632886523904</v>
      </c>
      <c r="AG1295" s="17">
        <v>-30.238137517061194</v>
      </c>
      <c r="AH1295" s="17">
        <v>-1</v>
      </c>
      <c r="AI1295" s="17">
        <v>-1</v>
      </c>
      <c r="AJ1295" s="17">
        <v>-1</v>
      </c>
      <c r="AK1295" s="17">
        <v>-1</v>
      </c>
      <c r="AL1295" s="17">
        <v>-1</v>
      </c>
      <c r="AM1295" s="17">
        <v>-1</v>
      </c>
      <c r="AN1295" s="17">
        <v>-1</v>
      </c>
      <c r="AO1295" s="17">
        <v>-1</v>
      </c>
      <c r="AP1295" s="17">
        <v>-1</v>
      </c>
      <c r="AQ1295" s="17">
        <v>-1</v>
      </c>
      <c r="AR1295" s="17">
        <v>-0.15545809459648946</v>
      </c>
      <c r="AS1295" s="17">
        <v>-1.8654971351578733</v>
      </c>
      <c r="AT1295" s="17">
        <v>1.5748537242947642</v>
      </c>
      <c r="AU1295" s="17">
        <v>-1</v>
      </c>
      <c r="AV1295" s="17">
        <v>-1</v>
      </c>
      <c r="AW1295" s="17">
        <v>-1</v>
      </c>
      <c r="AX1295" s="17">
        <v>-1</v>
      </c>
      <c r="AY1295" s="17">
        <v>-3.1091618919297889E-2</v>
      </c>
      <c r="AZ1295" s="17">
        <v>0.63801653480244003</v>
      </c>
      <c r="BA1295" s="17">
        <v>-0.12519602198192725</v>
      </c>
      <c r="BB1295" s="17">
        <v>0.23904483765894624</v>
      </c>
      <c r="BC1295" s="17">
        <v>-5.9557658171766656E-2</v>
      </c>
      <c r="BD1295" s="17">
        <v>8.712665746550682</v>
      </c>
      <c r="BE1295" s="17">
        <v>-1.6613836952686363</v>
      </c>
      <c r="BF1295" s="17">
        <v>-1</v>
      </c>
      <c r="BG1295" s="22">
        <v>72.937098481320703</v>
      </c>
    </row>
    <row r="1296" spans="1:59" x14ac:dyDescent="0.25">
      <c r="A1296">
        <v>3481</v>
      </c>
      <c r="B1296" t="s">
        <v>2976</v>
      </c>
      <c r="C1296" s="49">
        <v>0</v>
      </c>
      <c r="D1296" s="22">
        <v>1612.2541601562498</v>
      </c>
      <c r="E1296" s="17">
        <v>82.528078318319643</v>
      </c>
      <c r="F1296" s="17">
        <v>32.937879704625388</v>
      </c>
      <c r="G1296" s="17">
        <v>0.58580889956398918</v>
      </c>
      <c r="H1296" s="17">
        <v>5.264134165670268</v>
      </c>
      <c r="I1296" s="17">
        <v>67.617962609336331</v>
      </c>
      <c r="J1296" s="17">
        <v>10.559327474668287</v>
      </c>
      <c r="K1296" s="17">
        <v>-1</v>
      </c>
      <c r="L1296" s="17">
        <v>-1</v>
      </c>
      <c r="M1296" s="17">
        <v>-1</v>
      </c>
      <c r="N1296" s="17">
        <v>0.16666666666666666</v>
      </c>
      <c r="O1296" s="17">
        <v>-1</v>
      </c>
      <c r="P1296" s="17">
        <v>-1</v>
      </c>
      <c r="Q1296" s="17">
        <v>3.8892452065790586</v>
      </c>
      <c r="R1296" s="17">
        <v>-1</v>
      </c>
      <c r="S1296" s="17">
        <v>0.8192735236309483</v>
      </c>
      <c r="T1296" s="17">
        <v>8.6148596995660562E-2</v>
      </c>
      <c r="U1296" s="17">
        <v>0.45190472866019216</v>
      </c>
      <c r="V1296" s="17">
        <v>0.50382621599685784</v>
      </c>
      <c r="W1296" s="17">
        <v>2.0041968671481718</v>
      </c>
      <c r="X1296" s="17">
        <v>2.3618796391651302</v>
      </c>
      <c r="Y1296" s="17">
        <v>0</v>
      </c>
      <c r="Z1296" s="17">
        <v>40.372034186212616</v>
      </c>
      <c r="AA1296" s="17">
        <v>0.95180767616681239</v>
      </c>
      <c r="AB1296" s="17">
        <v>1.9046340567645572</v>
      </c>
      <c r="AC1296" s="17">
        <v>27.362169409541103</v>
      </c>
      <c r="AD1296" s="17">
        <v>0.56488091082524028</v>
      </c>
      <c r="AE1296" s="17">
        <v>5.648809108252402E-2</v>
      </c>
      <c r="AF1296" s="17">
        <v>62.959704777215698</v>
      </c>
      <c r="AG1296" s="17">
        <v>30.069736635596517</v>
      </c>
      <c r="AH1296" s="17">
        <v>-1</v>
      </c>
      <c r="AI1296" s="17">
        <v>-1</v>
      </c>
      <c r="AJ1296" s="17">
        <v>-1</v>
      </c>
      <c r="AK1296" s="17">
        <v>-1</v>
      </c>
      <c r="AL1296" s="17">
        <v>-1</v>
      </c>
      <c r="AM1296" s="17">
        <v>-1</v>
      </c>
      <c r="AN1296" s="17">
        <v>-1</v>
      </c>
      <c r="AO1296" s="17">
        <v>-1</v>
      </c>
      <c r="AP1296" s="17">
        <v>-1</v>
      </c>
      <c r="AQ1296" s="17">
        <v>-1</v>
      </c>
      <c r="AR1296" s="17">
        <v>0.28244045541262014</v>
      </c>
      <c r="AS1296" s="17">
        <v>3.3892854649514415</v>
      </c>
      <c r="AT1296" s="17">
        <v>8.4060711044368741</v>
      </c>
      <c r="AU1296" s="17">
        <v>-1</v>
      </c>
      <c r="AV1296" s="17">
        <v>-1</v>
      </c>
      <c r="AW1296" s="17">
        <v>-1</v>
      </c>
      <c r="AX1296" s="17">
        <v>-1</v>
      </c>
      <c r="AY1296" s="17">
        <v>5.648809108252402E-2</v>
      </c>
      <c r="AZ1296" s="17">
        <v>-0.12307079738377058</v>
      </c>
      <c r="BA1296" s="17">
        <v>0.63589131020428358</v>
      </c>
      <c r="BB1296" s="17">
        <v>-5.8726176347248374E-2</v>
      </c>
      <c r="BC1296" s="17">
        <v>0.23821335583442782</v>
      </c>
      <c r="BD1296" s="17">
        <v>-1.6324963494561642</v>
      </c>
      <c r="BE1296" s="17">
        <v>8.6837784007382197</v>
      </c>
      <c r="BF1296" s="17">
        <v>-1</v>
      </c>
      <c r="BG1296" s="22">
        <v>775.16951608161264</v>
      </c>
    </row>
    <row r="1297" spans="1:59" x14ac:dyDescent="0.25">
      <c r="A1297">
        <v>3482</v>
      </c>
      <c r="B1297" t="s">
        <v>1241</v>
      </c>
      <c r="C1297" s="49">
        <v>0</v>
      </c>
      <c r="D1297" s="22">
        <v>1521.161103515625</v>
      </c>
      <c r="E1297" s="17">
        <v>68.126363120646602</v>
      </c>
      <c r="F1297" s="17">
        <v>8.7892881695086675</v>
      </c>
      <c r="G1297" s="17">
        <v>0.41010445088584846</v>
      </c>
      <c r="H1297" s="17">
        <v>3.9331515680487192</v>
      </c>
      <c r="I1297" s="17">
        <v>54.757650938755461</v>
      </c>
      <c r="J1297" s="17">
        <v>7.0944383215141444</v>
      </c>
      <c r="K1297" s="17">
        <v>-1</v>
      </c>
      <c r="L1297" s="17">
        <v>-1</v>
      </c>
      <c r="M1297" s="17">
        <v>-1</v>
      </c>
      <c r="N1297" s="17">
        <v>0.16666666666666666</v>
      </c>
      <c r="O1297" s="17">
        <v>-1</v>
      </c>
      <c r="P1297" s="17">
        <v>-1</v>
      </c>
      <c r="Q1297" s="17">
        <v>3.0587008991235574</v>
      </c>
      <c r="R1297" s="17">
        <v>-1</v>
      </c>
      <c r="S1297" s="17">
        <v>0.39720772637033064</v>
      </c>
      <c r="T1297" s="17">
        <v>4.1787131153649529E-2</v>
      </c>
      <c r="U1297" s="17">
        <v>0.19578368620487757</v>
      </c>
      <c r="V1297" s="17">
        <v>0.13444319547768729</v>
      </c>
      <c r="W1297" s="17">
        <v>1.0423779490313729</v>
      </c>
      <c r="X1297" s="17">
        <v>0.93103610558017791</v>
      </c>
      <c r="Y1297" s="17">
        <v>0</v>
      </c>
      <c r="Z1297" s="17">
        <v>32.053362301786237</v>
      </c>
      <c r="AA1297" s="17">
        <v>0.48897030642355244</v>
      </c>
      <c r="AB1297" s="17">
        <v>1.1662010682824944</v>
      </c>
      <c r="AC1297" s="17">
        <v>18.872140752660595</v>
      </c>
      <c r="AD1297" s="17">
        <v>0.24472960775609695</v>
      </c>
      <c r="AE1297" s="17">
        <v>2.4472960775609696E-2</v>
      </c>
      <c r="AF1297" s="17">
        <v>50.318814466207222</v>
      </c>
      <c r="AG1297" s="17">
        <v>8.0239403034305194</v>
      </c>
      <c r="AH1297" s="17">
        <v>-1</v>
      </c>
      <c r="AI1297" s="17">
        <v>-1</v>
      </c>
      <c r="AJ1297" s="17">
        <v>-1</v>
      </c>
      <c r="AK1297" s="17">
        <v>-1</v>
      </c>
      <c r="AL1297" s="17">
        <v>-1</v>
      </c>
      <c r="AM1297" s="17">
        <v>-1</v>
      </c>
      <c r="AN1297" s="17">
        <v>-1</v>
      </c>
      <c r="AO1297" s="17">
        <v>-1</v>
      </c>
      <c r="AP1297" s="17">
        <v>-1</v>
      </c>
      <c r="AQ1297" s="17">
        <v>-1</v>
      </c>
      <c r="AR1297" s="17">
        <v>0.12236480387804848</v>
      </c>
      <c r="AS1297" s="17">
        <v>1.4683776465365814</v>
      </c>
      <c r="AT1297" s="17">
        <v>5.9088909404975558</v>
      </c>
      <c r="AU1297" s="17">
        <v>-1</v>
      </c>
      <c r="AV1297" s="17">
        <v>-1</v>
      </c>
      <c r="AW1297" s="17">
        <v>-1</v>
      </c>
      <c r="AX1297" s="17">
        <v>-1</v>
      </c>
      <c r="AY1297" s="17">
        <v>2.4472960775609696E-2</v>
      </c>
      <c r="AZ1297" s="17">
        <v>0.15514786895317473</v>
      </c>
      <c r="BA1297" s="17">
        <v>0.35767264386733816</v>
      </c>
      <c r="BB1297" s="17">
        <v>5.0125266696260364E-2</v>
      </c>
      <c r="BC1297" s="17">
        <v>0.1293619127909191</v>
      </c>
      <c r="BD1297" s="17">
        <v>2.149221043110221</v>
      </c>
      <c r="BE1297" s="17">
        <v>4.902061008171831</v>
      </c>
      <c r="BF1297" s="17">
        <v>-1</v>
      </c>
      <c r="BG1297" s="22">
        <v>301.50408903595383</v>
      </c>
    </row>
    <row r="1298" spans="1:59" x14ac:dyDescent="0.25">
      <c r="A1298">
        <v>3484</v>
      </c>
      <c r="B1298" t="s">
        <v>1242</v>
      </c>
      <c r="C1298" s="49">
        <v>0</v>
      </c>
      <c r="D1298" s="22">
        <v>1536.9212011718751</v>
      </c>
      <c r="E1298" s="17">
        <v>64.581320476151006</v>
      </c>
      <c r="F1298" s="17">
        <v>2.8450110038050771</v>
      </c>
      <c r="G1298" s="17">
        <v>0.36685406335615761</v>
      </c>
      <c r="H1298" s="17">
        <v>3.6055246150860407</v>
      </c>
      <c r="I1298" s="17">
        <v>51.592031242215434</v>
      </c>
      <c r="J1298" s="17">
        <v>6.2415413132212478</v>
      </c>
      <c r="K1298" s="17">
        <v>-1</v>
      </c>
      <c r="L1298" s="17">
        <v>-1</v>
      </c>
      <c r="M1298" s="17">
        <v>-1</v>
      </c>
      <c r="N1298" s="17">
        <v>0.16666666666666666</v>
      </c>
      <c r="O1298" s="17">
        <v>-1</v>
      </c>
      <c r="P1298" s="17">
        <v>-1</v>
      </c>
      <c r="Q1298" s="17">
        <v>2.8542589317842406</v>
      </c>
      <c r="R1298" s="17">
        <v>-1</v>
      </c>
      <c r="S1298" s="17">
        <v>0.29331445882996998</v>
      </c>
      <c r="T1298" s="17">
        <v>3.0867370137428771E-2</v>
      </c>
      <c r="U1298" s="17">
        <v>0.13273841658286323</v>
      </c>
      <c r="V1298" s="17">
        <v>4.3518014558637366E-2</v>
      </c>
      <c r="W1298" s="17">
        <v>0.8056221852764005</v>
      </c>
      <c r="X1298" s="17">
        <v>0.5788279640819346</v>
      </c>
      <c r="Y1298" s="17">
        <v>0</v>
      </c>
      <c r="Z1298" s="17">
        <v>30.005686301317702</v>
      </c>
      <c r="AA1298" s="17">
        <v>0.37504094518530606</v>
      </c>
      <c r="AB1298" s="17">
        <v>0.98443268872904988</v>
      </c>
      <c r="AC1298" s="17">
        <v>16.782284563413491</v>
      </c>
      <c r="AD1298" s="17">
        <v>0.16592302072857903</v>
      </c>
      <c r="AE1298" s="17">
        <v>1.6592302072857903E-2</v>
      </c>
      <c r="AF1298" s="17">
        <v>47.207206258307309</v>
      </c>
      <c r="AG1298" s="17">
        <v>2.5972750030348597</v>
      </c>
      <c r="AH1298" s="17">
        <v>-1</v>
      </c>
      <c r="AI1298" s="17">
        <v>-1</v>
      </c>
      <c r="AJ1298" s="17">
        <v>-1</v>
      </c>
      <c r="AK1298" s="17">
        <v>-1</v>
      </c>
      <c r="AL1298" s="17">
        <v>-1</v>
      </c>
      <c r="AM1298" s="17">
        <v>-1</v>
      </c>
      <c r="AN1298" s="17">
        <v>-1</v>
      </c>
      <c r="AO1298" s="17">
        <v>-1</v>
      </c>
      <c r="AP1298" s="17">
        <v>-1</v>
      </c>
      <c r="AQ1298" s="17">
        <v>-1</v>
      </c>
      <c r="AR1298" s="17">
        <v>8.2961510364289517E-2</v>
      </c>
      <c r="AS1298" s="17">
        <v>0.99553812437147404</v>
      </c>
      <c r="AT1298" s="17">
        <v>5.2941995616829161</v>
      </c>
      <c r="AU1298" s="17">
        <v>-1</v>
      </c>
      <c r="AV1298" s="17">
        <v>-1</v>
      </c>
      <c r="AW1298" s="17">
        <v>-1</v>
      </c>
      <c r="AX1298" s="17">
        <v>-1</v>
      </c>
      <c r="AY1298" s="17">
        <v>1.6592302072857903E-2</v>
      </c>
      <c r="AZ1298" s="17">
        <v>0.2236325614444222</v>
      </c>
      <c r="BA1298" s="17">
        <v>0.28918795137609066</v>
      </c>
      <c r="BB1298" s="17">
        <v>7.691950628561646E-2</v>
      </c>
      <c r="BC1298" s="17">
        <v>0.10256767320156301</v>
      </c>
      <c r="BD1298" s="17">
        <v>3.0801066523635323</v>
      </c>
      <c r="BE1298" s="17">
        <v>3.9711753989185192</v>
      </c>
      <c r="BF1298" s="17">
        <v>-1</v>
      </c>
      <c r="BG1298" s="22">
        <v>143.61271452990627</v>
      </c>
    </row>
    <row r="1299" spans="1:59" x14ac:dyDescent="0.25">
      <c r="A1299">
        <v>3487</v>
      </c>
      <c r="B1299" t="s">
        <v>1243</v>
      </c>
      <c r="C1299" s="49">
        <v>0</v>
      </c>
      <c r="D1299" s="22">
        <v>1537.0756835937498</v>
      </c>
      <c r="E1299" s="17">
        <v>73.076730326659714</v>
      </c>
      <c r="F1299" s="17">
        <v>17.089993603967123</v>
      </c>
      <c r="G1299" s="17">
        <v>0.47050014186767114</v>
      </c>
      <c r="H1299" s="17">
        <v>4.3906562827721745</v>
      </c>
      <c r="I1299" s="17">
        <v>59.178184484887353</v>
      </c>
      <c r="J1299" s="17">
        <v>8.2854404626352398</v>
      </c>
      <c r="K1299" s="17">
        <v>-1</v>
      </c>
      <c r="L1299" s="17">
        <v>-1</v>
      </c>
      <c r="M1299" s="17">
        <v>-1</v>
      </c>
      <c r="N1299" s="17">
        <v>0.16666666666666666</v>
      </c>
      <c r="O1299" s="17">
        <v>-1</v>
      </c>
      <c r="P1299" s="17">
        <v>-1</v>
      </c>
      <c r="Q1299" s="17">
        <v>3.3441876794365646</v>
      </c>
      <c r="R1299" s="17">
        <v>-1</v>
      </c>
      <c r="S1299" s="17">
        <v>0.5422863265829172</v>
      </c>
      <c r="T1299" s="17">
        <v>5.7035700001229914E-2</v>
      </c>
      <c r="U1299" s="17">
        <v>0.28382133949394833</v>
      </c>
      <c r="V1299" s="17">
        <v>0.2614129047197935</v>
      </c>
      <c r="W1299" s="17">
        <v>1.3729883495993362</v>
      </c>
      <c r="X1299" s="17">
        <v>1.4228664749752993</v>
      </c>
      <c r="Y1299" s="17">
        <v>0</v>
      </c>
      <c r="Z1299" s="17">
        <v>34.912777304028566</v>
      </c>
      <c r="AA1299" s="17">
        <v>0.64806350507704347</v>
      </c>
      <c r="AB1299" s="17">
        <v>1.4200260050935278</v>
      </c>
      <c r="AC1299" s="17">
        <v>21.790456999320131</v>
      </c>
      <c r="AD1299" s="17">
        <v>0.35477667436743543</v>
      </c>
      <c r="AE1299" s="17">
        <v>3.5477667436743542E-2</v>
      </c>
      <c r="AF1299" s="17">
        <v>54.663925308319705</v>
      </c>
      <c r="AG1299" s="17">
        <v>15.601842358515741</v>
      </c>
      <c r="AH1299" s="17">
        <v>-1</v>
      </c>
      <c r="AI1299" s="17">
        <v>-1</v>
      </c>
      <c r="AJ1299" s="17">
        <v>-1</v>
      </c>
      <c r="AK1299" s="17">
        <v>-1</v>
      </c>
      <c r="AL1299" s="17">
        <v>-1</v>
      </c>
      <c r="AM1299" s="17">
        <v>-1</v>
      </c>
      <c r="AN1299" s="17">
        <v>-1</v>
      </c>
      <c r="AO1299" s="17">
        <v>-1</v>
      </c>
      <c r="AP1299" s="17">
        <v>-1</v>
      </c>
      <c r="AQ1299" s="17">
        <v>-1</v>
      </c>
      <c r="AR1299" s="17">
        <v>0.17738833718371771</v>
      </c>
      <c r="AS1299" s="17">
        <v>2.1286600462046126</v>
      </c>
      <c r="AT1299" s="17">
        <v>6.7672580600659966</v>
      </c>
      <c r="AU1299" s="17">
        <v>-1</v>
      </c>
      <c r="AV1299" s="17">
        <v>-1</v>
      </c>
      <c r="AW1299" s="17">
        <v>-1</v>
      </c>
      <c r="AX1299" s="17">
        <v>-1</v>
      </c>
      <c r="AY1299" s="17">
        <v>3.5477667436743542E-2</v>
      </c>
      <c r="AZ1299" s="17">
        <v>5.9514498689218098E-2</v>
      </c>
      <c r="BA1299" s="17">
        <v>0.45330601413129479</v>
      </c>
      <c r="BB1299" s="17">
        <v>1.2709264048405264E-2</v>
      </c>
      <c r="BC1299" s="17">
        <v>0.16677791543877418</v>
      </c>
      <c r="BD1299" s="17">
        <v>0.84931408719466006</v>
      </c>
      <c r="BE1299" s="17">
        <v>6.2019679640873946</v>
      </c>
      <c r="BF1299" s="17">
        <v>-1</v>
      </c>
      <c r="BG1299" s="22">
        <v>139.79852520736472</v>
      </c>
    </row>
    <row r="1300" spans="1:59" x14ac:dyDescent="0.25">
      <c r="A1300">
        <v>3488</v>
      </c>
      <c r="B1300" t="s">
        <v>1244</v>
      </c>
      <c r="C1300" s="49">
        <v>0</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25">
      <c r="A1301">
        <v>3489</v>
      </c>
      <c r="B1301" t="s">
        <v>1245</v>
      </c>
      <c r="C1301" s="49">
        <v>0</v>
      </c>
      <c r="D1301" s="22">
        <v>1571.13427734375</v>
      </c>
      <c r="E1301" s="17">
        <v>120.93519983988469</v>
      </c>
      <c r="F1301" s="17">
        <v>97.338395680231059</v>
      </c>
      <c r="G1301" s="17">
        <v>1.0543851781277607</v>
      </c>
      <c r="H1301" s="17">
        <v>8.8136565432686513</v>
      </c>
      <c r="I1301" s="17">
        <v>101.91440205128607</v>
      </c>
      <c r="J1301" s="17">
        <v>19.799644821413604</v>
      </c>
      <c r="K1301" s="17">
        <v>-1</v>
      </c>
      <c r="L1301" s="17">
        <v>-1</v>
      </c>
      <c r="M1301" s="17">
        <v>-1</v>
      </c>
      <c r="N1301" s="17">
        <v>0.16666666666666666</v>
      </c>
      <c r="O1301" s="17">
        <v>-1</v>
      </c>
      <c r="P1301" s="17">
        <v>-1</v>
      </c>
      <c r="Q1301" s="17">
        <v>6.1041769496148879</v>
      </c>
      <c r="R1301" s="17">
        <v>-1</v>
      </c>
      <c r="S1301" s="17">
        <v>1.9448569796976241</v>
      </c>
      <c r="T1301" s="17">
        <v>0.20445368677720044</v>
      </c>
      <c r="U1301" s="17">
        <v>1.1349394829789412</v>
      </c>
      <c r="V1301" s="17">
        <v>1.4889129478449368</v>
      </c>
      <c r="W1301" s="17">
        <v>4.5692174610716547</v>
      </c>
      <c r="X1301" s="17">
        <v>6.177715511382778</v>
      </c>
      <c r="Y1301" s="17">
        <v>0</v>
      </c>
      <c r="Z1301" s="17">
        <v>62.556630783068897</v>
      </c>
      <c r="AA1301" s="17">
        <v>2.1861225380051534</v>
      </c>
      <c r="AB1301" s="17">
        <v>3.8739193213936973</v>
      </c>
      <c r="AC1301" s="17">
        <v>50.003747712593892</v>
      </c>
      <c r="AD1301" s="17">
        <v>1.4186743537236763</v>
      </c>
      <c r="AE1301" s="17">
        <v>0.14186743537236765</v>
      </c>
      <c r="AF1301" s="17">
        <v>96.670981778035866</v>
      </c>
      <c r="AG1301" s="17">
        <v>88.862426752533509</v>
      </c>
      <c r="AH1301" s="17">
        <v>-1</v>
      </c>
      <c r="AI1301" s="17">
        <v>-1</v>
      </c>
      <c r="AJ1301" s="17">
        <v>-1</v>
      </c>
      <c r="AK1301" s="17">
        <v>-1</v>
      </c>
      <c r="AL1301" s="17">
        <v>-1</v>
      </c>
      <c r="AM1301" s="17">
        <v>-1</v>
      </c>
      <c r="AN1301" s="17">
        <v>-1</v>
      </c>
      <c r="AO1301" s="17">
        <v>-1</v>
      </c>
      <c r="AP1301" s="17">
        <v>-1</v>
      </c>
      <c r="AQ1301" s="17">
        <v>-1</v>
      </c>
      <c r="AR1301" s="17">
        <v>0.70933717686183817</v>
      </c>
      <c r="AS1301" s="17">
        <v>8.512046122342058</v>
      </c>
      <c r="AT1301" s="17">
        <v>15.065659959044675</v>
      </c>
      <c r="AU1301" s="17">
        <v>-1</v>
      </c>
      <c r="AV1301" s="17">
        <v>-1</v>
      </c>
      <c r="AW1301" s="17">
        <v>-1</v>
      </c>
      <c r="AX1301" s="17">
        <v>-1</v>
      </c>
      <c r="AY1301" s="17">
        <v>0.14186743537236765</v>
      </c>
      <c r="AZ1301" s="17">
        <v>-0.86503645778631433</v>
      </c>
      <c r="BA1301" s="17">
        <v>1.3778569706068273</v>
      </c>
      <c r="BB1301" s="17">
        <v>-0.34901594693271681</v>
      </c>
      <c r="BC1301" s="17">
        <v>0.52850312641989605</v>
      </c>
      <c r="BD1301" s="17">
        <v>-11.717745048165423</v>
      </c>
      <c r="BE1301" s="17">
        <v>18.769027099447491</v>
      </c>
      <c r="BF1301" s="17">
        <v>-1</v>
      </c>
      <c r="BG1301" s="22">
        <v>1758.3015638742149</v>
      </c>
    </row>
    <row r="1302" spans="1:59" x14ac:dyDescent="0.25">
      <c r="A1302">
        <v>3490</v>
      </c>
      <c r="B1302" t="s">
        <v>1246</v>
      </c>
      <c r="C1302" s="49">
        <v>0</v>
      </c>
      <c r="D1302" s="22">
        <v>1584.8482617187501</v>
      </c>
      <c r="E1302" s="17">
        <v>97.476069342518826</v>
      </c>
      <c r="F1302" s="17">
        <v>58.00245878839327</v>
      </c>
      <c r="G1302" s="17">
        <v>0.76817804696784031</v>
      </c>
      <c r="H1302" s="17">
        <v>6.6456026678266547</v>
      </c>
      <c r="I1302" s="17">
        <v>80.966082661821986</v>
      </c>
      <c r="J1302" s="17">
        <v>14.155644389028723</v>
      </c>
      <c r="K1302" s="17">
        <v>-1</v>
      </c>
      <c r="L1302" s="17">
        <v>-1</v>
      </c>
      <c r="M1302" s="17">
        <v>-1</v>
      </c>
      <c r="N1302" s="17">
        <v>0.16666666666666666</v>
      </c>
      <c r="O1302" s="17">
        <v>-1</v>
      </c>
      <c r="P1302" s="17">
        <v>-1</v>
      </c>
      <c r="Q1302" s="17">
        <v>4.751293142025701</v>
      </c>
      <c r="R1302" s="17">
        <v>-1</v>
      </c>
      <c r="S1302" s="17">
        <v>1.2573488266401744</v>
      </c>
      <c r="T1302" s="17">
        <v>0.13219275105127218</v>
      </c>
      <c r="U1302" s="17">
        <v>0.71774077604635189</v>
      </c>
      <c r="V1302" s="17">
        <v>0.88722041588384737</v>
      </c>
      <c r="W1302" s="17">
        <v>3.0024988303225251</v>
      </c>
      <c r="X1302" s="17">
        <v>3.846996932730077</v>
      </c>
      <c r="Y1302" s="17">
        <v>0</v>
      </c>
      <c r="Z1302" s="17">
        <v>49.006244136549313</v>
      </c>
      <c r="AA1302" s="17">
        <v>1.4322010705386214</v>
      </c>
      <c r="AB1302" s="17">
        <v>2.6710767708647469</v>
      </c>
      <c r="AC1302" s="17">
        <v>36.174235918032338</v>
      </c>
      <c r="AD1302" s="17">
        <v>0.89717597005793992</v>
      </c>
      <c r="AE1302" s="17">
        <v>8.9717597005793986E-2</v>
      </c>
      <c r="AF1302" s="17">
        <v>76.08008053199886</v>
      </c>
      <c r="AG1302" s="17">
        <v>52.95175875389161</v>
      </c>
      <c r="AH1302" s="17">
        <v>-1</v>
      </c>
      <c r="AI1302" s="17">
        <v>-1</v>
      </c>
      <c r="AJ1302" s="17">
        <v>-1</v>
      </c>
      <c r="AK1302" s="17">
        <v>-1</v>
      </c>
      <c r="AL1302" s="17">
        <v>-1</v>
      </c>
      <c r="AM1302" s="17">
        <v>-1</v>
      </c>
      <c r="AN1302" s="17">
        <v>-1</v>
      </c>
      <c r="AO1302" s="17">
        <v>-1</v>
      </c>
      <c r="AP1302" s="17">
        <v>-1</v>
      </c>
      <c r="AQ1302" s="17">
        <v>-1</v>
      </c>
      <c r="AR1302" s="17">
        <v>0.44858798502896996</v>
      </c>
      <c r="AS1302" s="17">
        <v>5.3830558203476393</v>
      </c>
      <c r="AT1302" s="17">
        <v>10.997972566451931</v>
      </c>
      <c r="AU1302" s="17">
        <v>-1</v>
      </c>
      <c r="AV1302" s="17">
        <v>-1</v>
      </c>
      <c r="AW1302" s="17">
        <v>-1</v>
      </c>
      <c r="AX1302" s="17">
        <v>-1</v>
      </c>
      <c r="AY1302" s="17">
        <v>8.9717597005793986E-2</v>
      </c>
      <c r="AZ1302" s="17">
        <v>-0.41184266032418576</v>
      </c>
      <c r="BA1302" s="17">
        <v>0.92466317314469881</v>
      </c>
      <c r="BB1302" s="17">
        <v>-0.17170649648636632</v>
      </c>
      <c r="BC1302" s="17">
        <v>0.35119367597354573</v>
      </c>
      <c r="BD1302" s="17">
        <v>-5.5576592112571017</v>
      </c>
      <c r="BE1302" s="17">
        <v>12.608941262539162</v>
      </c>
      <c r="BF1302" s="17">
        <v>-1</v>
      </c>
      <c r="BG1302" s="22">
        <v>1458.1268776100794</v>
      </c>
    </row>
    <row r="1303" spans="1:59" x14ac:dyDescent="0.25">
      <c r="A1303">
        <v>3491</v>
      </c>
      <c r="B1303" t="s">
        <v>1247</v>
      </c>
      <c r="C1303" s="49">
        <v>0</v>
      </c>
      <c r="D1303" s="22">
        <v>1484.9608203124999</v>
      </c>
      <c r="E1303" s="17">
        <v>22.47015995602905</v>
      </c>
      <c r="F1303" s="17">
        <v>-67.766384966201969</v>
      </c>
      <c r="G1303" s="17">
        <v>-0.14691239715406218</v>
      </c>
      <c r="H1303" s="17">
        <v>-0.28631889442775194</v>
      </c>
      <c r="I1303" s="17">
        <v>13.987992996400664</v>
      </c>
      <c r="J1303" s="17">
        <v>-3.8899257592896133</v>
      </c>
      <c r="K1303" s="17">
        <v>-1</v>
      </c>
      <c r="L1303" s="17">
        <v>-1</v>
      </c>
      <c r="M1303" s="17">
        <v>-1</v>
      </c>
      <c r="N1303" s="17">
        <v>0.16666666666666666</v>
      </c>
      <c r="O1303" s="17">
        <v>-1</v>
      </c>
      <c r="P1303" s="17">
        <v>-1</v>
      </c>
      <c r="Q1303" s="17">
        <v>0.4257159304628928</v>
      </c>
      <c r="R1303" s="17">
        <v>-1</v>
      </c>
      <c r="S1303" s="17">
        <v>-0.94082191274380733</v>
      </c>
      <c r="T1303" s="17">
        <v>-9.8847235611938908E-2</v>
      </c>
      <c r="U1303" s="17">
        <v>-0.61616920888937288</v>
      </c>
      <c r="V1303" s="17">
        <v>-1.036571923131814</v>
      </c>
      <c r="W1303" s="17">
        <v>-2.0067727479778634</v>
      </c>
      <c r="X1303" s="17">
        <v>-3.6050127031540149</v>
      </c>
      <c r="Y1303" s="17">
        <v>0</v>
      </c>
      <c r="Z1303" s="17">
        <v>5.6815747471671187</v>
      </c>
      <c r="AA1303" s="17">
        <v>-0.97831304803340968</v>
      </c>
      <c r="AB1303" s="17">
        <v>-1.1747733283671593</v>
      </c>
      <c r="AC1303" s="17">
        <v>-8.0428806813552551</v>
      </c>
      <c r="AD1303" s="17">
        <v>-0.77021151111171626</v>
      </c>
      <c r="AE1303" s="17">
        <v>-7.702115111117161E-2</v>
      </c>
      <c r="AF1303" s="17">
        <v>10.244764375680511</v>
      </c>
      <c r="AG1303" s="17">
        <v>-61.865468176872007</v>
      </c>
      <c r="AH1303" s="17">
        <v>-1</v>
      </c>
      <c r="AI1303" s="17">
        <v>-1</v>
      </c>
      <c r="AJ1303" s="17">
        <v>-1</v>
      </c>
      <c r="AK1303" s="17">
        <v>-1</v>
      </c>
      <c r="AL1303" s="17">
        <v>-1</v>
      </c>
      <c r="AM1303" s="17">
        <v>-1</v>
      </c>
      <c r="AN1303" s="17">
        <v>-1</v>
      </c>
      <c r="AO1303" s="17">
        <v>-1</v>
      </c>
      <c r="AP1303" s="17">
        <v>-1</v>
      </c>
      <c r="AQ1303" s="17">
        <v>-1</v>
      </c>
      <c r="AR1303" s="17">
        <v>-0.38510575555585813</v>
      </c>
      <c r="AS1303" s="17">
        <v>-4.6212690666702976</v>
      </c>
      <c r="AT1303" s="17">
        <v>-2.0076497866713856</v>
      </c>
      <c r="AU1303" s="17">
        <v>-1</v>
      </c>
      <c r="AV1303" s="17">
        <v>-1</v>
      </c>
      <c r="AW1303" s="17">
        <v>-1</v>
      </c>
      <c r="AX1303" s="17">
        <v>-1</v>
      </c>
      <c r="AY1303" s="17">
        <v>-7.702115111117161E-2</v>
      </c>
      <c r="AZ1303" s="17">
        <v>1.0371544758135105</v>
      </c>
      <c r="BA1303" s="17">
        <v>-0.52433396299299773</v>
      </c>
      <c r="BB1303" s="17">
        <v>0.39520524711131694</v>
      </c>
      <c r="BC1303" s="17">
        <v>-0.21571806762413726</v>
      </c>
      <c r="BD1303" s="17">
        <v>14.137991492763062</v>
      </c>
      <c r="BE1303" s="17">
        <v>-7.0867094414810214</v>
      </c>
      <c r="BF1303" s="17">
        <v>-1</v>
      </c>
      <c r="BG1303" s="22">
        <v>28.814979267714989</v>
      </c>
    </row>
    <row r="1304" spans="1:59" x14ac:dyDescent="0.25">
      <c r="A1304">
        <v>3492</v>
      </c>
      <c r="B1304" t="s">
        <v>1248</v>
      </c>
      <c r="C1304" s="49">
        <v>0</v>
      </c>
      <c r="D1304" s="22">
        <v>1533.561787109375</v>
      </c>
      <c r="E1304" s="17">
        <v>78.869097141446105</v>
      </c>
      <c r="F1304" s="17">
        <v>26.802552025789158</v>
      </c>
      <c r="G1304" s="17">
        <v>0.54116843406512016</v>
      </c>
      <c r="H1304" s="17">
        <v>4.9259772027947371</v>
      </c>
      <c r="I1304" s="17">
        <v>64.350599126201658</v>
      </c>
      <c r="J1304" s="17">
        <v>9.6790181491934462</v>
      </c>
      <c r="K1304" s="17">
        <v>-1</v>
      </c>
      <c r="L1304" s="17">
        <v>-1</v>
      </c>
      <c r="M1304" s="17">
        <v>-1</v>
      </c>
      <c r="N1304" s="17">
        <v>0.16666666666666666</v>
      </c>
      <c r="O1304" s="17">
        <v>-1</v>
      </c>
      <c r="P1304" s="17">
        <v>-1</v>
      </c>
      <c r="Q1304" s="17">
        <v>3.6782324247105374</v>
      </c>
      <c r="R1304" s="17">
        <v>-1</v>
      </c>
      <c r="S1304" s="17">
        <v>0.7120411012158564</v>
      </c>
      <c r="T1304" s="17">
        <v>7.4877872205833904E-2</v>
      </c>
      <c r="U1304" s="17">
        <v>0.38683316874650608</v>
      </c>
      <c r="V1304" s="17">
        <v>0.4099786776595688</v>
      </c>
      <c r="W1304" s="17">
        <v>1.7598317155918579</v>
      </c>
      <c r="X1304" s="17">
        <v>1.9983514423789253</v>
      </c>
      <c r="Y1304" s="17">
        <v>0</v>
      </c>
      <c r="Z1304" s="17">
        <v>38.258545381308238</v>
      </c>
      <c r="AA1304" s="17">
        <v>0.83421659756265587</v>
      </c>
      <c r="AB1304" s="17">
        <v>1.7170235973051933</v>
      </c>
      <c r="AC1304" s="17">
        <v>25.205144734336997</v>
      </c>
      <c r="AD1304" s="17">
        <v>0.48354146093313255</v>
      </c>
      <c r="AE1304" s="17">
        <v>4.8354146093313261E-2</v>
      </c>
      <c r="AF1304" s="17">
        <v>59.74808872509599</v>
      </c>
      <c r="AG1304" s="17">
        <v>24.468656993248317</v>
      </c>
      <c r="AH1304" s="17">
        <v>-1</v>
      </c>
      <c r="AI1304" s="17">
        <v>-1</v>
      </c>
      <c r="AJ1304" s="17">
        <v>-1</v>
      </c>
      <c r="AK1304" s="17">
        <v>-1</v>
      </c>
      <c r="AL1304" s="17">
        <v>-1</v>
      </c>
      <c r="AM1304" s="17">
        <v>-1</v>
      </c>
      <c r="AN1304" s="17">
        <v>-1</v>
      </c>
      <c r="AO1304" s="17">
        <v>-1</v>
      </c>
      <c r="AP1304" s="17">
        <v>-1</v>
      </c>
      <c r="AQ1304" s="17">
        <v>-1</v>
      </c>
      <c r="AR1304" s="17">
        <v>0.24177073046656627</v>
      </c>
      <c r="AS1304" s="17">
        <v>2.9012487655987953</v>
      </c>
      <c r="AT1304" s="17">
        <v>7.7716233952784339</v>
      </c>
      <c r="AU1304" s="17">
        <v>-1</v>
      </c>
      <c r="AV1304" s="17">
        <v>-1</v>
      </c>
      <c r="AW1304" s="17">
        <v>-1</v>
      </c>
      <c r="AX1304" s="17">
        <v>-1</v>
      </c>
      <c r="AY1304" s="17">
        <v>4.8354146093313261E-2</v>
      </c>
      <c r="AZ1304" s="17">
        <v>-5.2384990227535011E-2</v>
      </c>
      <c r="BA1304" s="17">
        <v>0.56520550304804806</v>
      </c>
      <c r="BB1304" s="17">
        <v>-3.1070763383931777E-2</v>
      </c>
      <c r="BC1304" s="17">
        <v>0.21055794287111121</v>
      </c>
      <c r="BD1304" s="17">
        <v>-0.67169185042736501</v>
      </c>
      <c r="BE1304" s="17">
        <v>7.7229739017094206</v>
      </c>
      <c r="BF1304" s="17">
        <v>-1</v>
      </c>
      <c r="BG1304" s="22">
        <v>653.64306316295688</v>
      </c>
    </row>
    <row r="1305" spans="1:59" x14ac:dyDescent="0.25">
      <c r="A1305">
        <v>3494</v>
      </c>
      <c r="B1305" t="s">
        <v>1249</v>
      </c>
      <c r="C1305" s="49">
        <v>0</v>
      </c>
      <c r="D1305" s="22">
        <v>1577.8894824218751</v>
      </c>
      <c r="E1305" s="17">
        <v>111.83261375302904</v>
      </c>
      <c r="F1305" s="17">
        <v>82.075308589033042</v>
      </c>
      <c r="G1305" s="17">
        <v>0.94333140099191604</v>
      </c>
      <c r="H1305" s="17">
        <v>7.972410656326347</v>
      </c>
      <c r="I1305" s="17">
        <v>93.786058136793784</v>
      </c>
      <c r="J1305" s="17">
        <v>17.609665963680467</v>
      </c>
      <c r="K1305" s="17">
        <v>-1</v>
      </c>
      <c r="L1305" s="17">
        <v>-1</v>
      </c>
      <c r="M1305" s="17">
        <v>-1</v>
      </c>
      <c r="N1305" s="17">
        <v>0.16666666666666666</v>
      </c>
      <c r="O1305" s="17">
        <v>-1</v>
      </c>
      <c r="P1305" s="17">
        <v>-1</v>
      </c>
      <c r="Q1305" s="17">
        <v>5.5792324583654613</v>
      </c>
      <c r="R1305" s="17">
        <v>-1</v>
      </c>
      <c r="S1305" s="17">
        <v>1.6780908201708136</v>
      </c>
      <c r="T1305" s="17">
        <v>0.17641507774879409</v>
      </c>
      <c r="U1305" s="17">
        <v>0.97305849827641033</v>
      </c>
      <c r="V1305" s="17">
        <v>1.2554448714979063</v>
      </c>
      <c r="W1305" s="17">
        <v>3.9613010162624192</v>
      </c>
      <c r="X1305" s="17">
        <v>5.2733526447026895</v>
      </c>
      <c r="Y1305" s="17">
        <v>0</v>
      </c>
      <c r="Z1305" s="17">
        <v>57.298824617832992</v>
      </c>
      <c r="AA1305" s="17">
        <v>1.8935867570599376</v>
      </c>
      <c r="AB1305" s="17">
        <v>3.4071936741514768</v>
      </c>
      <c r="AC1305" s="17">
        <v>44.637635713544427</v>
      </c>
      <c r="AD1305" s="17">
        <v>1.2163231228455129</v>
      </c>
      <c r="AE1305" s="17">
        <v>0.12163231228455129</v>
      </c>
      <c r="AF1305" s="17">
        <v>88.681322859558861</v>
      </c>
      <c r="AG1305" s="17">
        <v>74.928408740619787</v>
      </c>
      <c r="AH1305" s="17">
        <v>-1</v>
      </c>
      <c r="AI1305" s="17">
        <v>-1</v>
      </c>
      <c r="AJ1305" s="17">
        <v>-1</v>
      </c>
      <c r="AK1305" s="17">
        <v>-1</v>
      </c>
      <c r="AL1305" s="17">
        <v>-1</v>
      </c>
      <c r="AM1305" s="17">
        <v>-1</v>
      </c>
      <c r="AN1305" s="17">
        <v>-1</v>
      </c>
      <c r="AO1305" s="17">
        <v>-1</v>
      </c>
      <c r="AP1305" s="17">
        <v>-1</v>
      </c>
      <c r="AQ1305" s="17">
        <v>-1</v>
      </c>
      <c r="AR1305" s="17">
        <v>0.60816156142275646</v>
      </c>
      <c r="AS1305" s="17">
        <v>7.2979387370730766</v>
      </c>
      <c r="AT1305" s="17">
        <v>13.487320358194999</v>
      </c>
      <c r="AU1305" s="17">
        <v>-1</v>
      </c>
      <c r="AV1305" s="17">
        <v>-1</v>
      </c>
      <c r="AW1305" s="17">
        <v>-1</v>
      </c>
      <c r="AX1305" s="17">
        <v>-1</v>
      </c>
      <c r="AY1305" s="17">
        <v>0.12163231228455129</v>
      </c>
      <c r="AZ1305" s="17">
        <v>-0.6891886975340209</v>
      </c>
      <c r="BA1305" s="17">
        <v>1.2020092103545341</v>
      </c>
      <c r="BB1305" s="17">
        <v>-0.28021652843414113</v>
      </c>
      <c r="BC1305" s="17">
        <v>0.45970370792132054</v>
      </c>
      <c r="BD1305" s="17">
        <v>-9.3275152977842453</v>
      </c>
      <c r="BE1305" s="17">
        <v>16.378797349066311</v>
      </c>
      <c r="BF1305" s="17">
        <v>-1</v>
      </c>
      <c r="BG1305" s="22">
        <v>1000.2566480737588</v>
      </c>
    </row>
    <row r="1306" spans="1:59" x14ac:dyDescent="0.25">
      <c r="A1306">
        <v>3495</v>
      </c>
      <c r="B1306" t="s">
        <v>1250</v>
      </c>
      <c r="C1306" s="49">
        <v>0</v>
      </c>
      <c r="D1306" s="22">
        <v>1541.8123242187501</v>
      </c>
      <c r="E1306" s="17">
        <v>67.495907592291232</v>
      </c>
      <c r="F1306" s="17">
        <v>7.7321492922053494</v>
      </c>
      <c r="G1306" s="17">
        <v>0.40241273920391868</v>
      </c>
      <c r="H1306" s="17">
        <v>3.8748859152915469</v>
      </c>
      <c r="I1306" s="17">
        <v>54.194672538071572</v>
      </c>
      <c r="J1306" s="17">
        <v>6.9427578798610856</v>
      </c>
      <c r="K1306" s="17">
        <v>-1</v>
      </c>
      <c r="L1306" s="17">
        <v>-1</v>
      </c>
      <c r="M1306" s="17">
        <v>-1</v>
      </c>
      <c r="N1306" s="17">
        <v>0.16666666666666666</v>
      </c>
      <c r="O1306" s="17">
        <v>-1</v>
      </c>
      <c r="P1306" s="17">
        <v>-1</v>
      </c>
      <c r="Q1306" s="17">
        <v>3.0223426429719558</v>
      </c>
      <c r="R1306" s="17">
        <v>-1</v>
      </c>
      <c r="S1306" s="17">
        <v>0.37873119690419654</v>
      </c>
      <c r="T1306" s="17">
        <v>3.9845145008099096E-2</v>
      </c>
      <c r="U1306" s="17">
        <v>0.18457162396591692</v>
      </c>
      <c r="V1306" s="17">
        <v>0.11827292935518083</v>
      </c>
      <c r="W1306" s="17">
        <v>1.0002729604324108</v>
      </c>
      <c r="X1306" s="17">
        <v>0.86839889858236619</v>
      </c>
      <c r="Y1306" s="17">
        <v>0</v>
      </c>
      <c r="Z1306" s="17">
        <v>31.689200630337659</v>
      </c>
      <c r="AA1306" s="17">
        <v>0.46870894349011183</v>
      </c>
      <c r="AB1306" s="17">
        <v>1.1338751158859546</v>
      </c>
      <c r="AC1306" s="17">
        <v>18.500477695229023</v>
      </c>
      <c r="AD1306" s="17">
        <v>0.23071452995739616</v>
      </c>
      <c r="AE1306" s="17">
        <v>2.3071452995739615E-2</v>
      </c>
      <c r="AF1306" s="17">
        <v>49.765441547042919</v>
      </c>
      <c r="AG1306" s="17">
        <v>7.0588542713961919</v>
      </c>
      <c r="AH1306" s="17">
        <v>-1</v>
      </c>
      <c r="AI1306" s="17">
        <v>-1</v>
      </c>
      <c r="AJ1306" s="17">
        <v>-1</v>
      </c>
      <c r="AK1306" s="17">
        <v>-1</v>
      </c>
      <c r="AL1306" s="17">
        <v>-1</v>
      </c>
      <c r="AM1306" s="17">
        <v>-1</v>
      </c>
      <c r="AN1306" s="17">
        <v>-1</v>
      </c>
      <c r="AO1306" s="17">
        <v>-1</v>
      </c>
      <c r="AP1306" s="17">
        <v>-1</v>
      </c>
      <c r="AQ1306" s="17">
        <v>-1</v>
      </c>
      <c r="AR1306" s="17">
        <v>0.11535726497869808</v>
      </c>
      <c r="AS1306" s="17">
        <v>1.3842871797443768</v>
      </c>
      <c r="AT1306" s="17">
        <v>5.7995733336676896</v>
      </c>
      <c r="AU1306" s="17">
        <v>-1</v>
      </c>
      <c r="AV1306" s="17">
        <v>-1</v>
      </c>
      <c r="AW1306" s="17">
        <v>-1</v>
      </c>
      <c r="AX1306" s="17">
        <v>-1</v>
      </c>
      <c r="AY1306" s="17">
        <v>2.3071452995739615E-2</v>
      </c>
      <c r="AZ1306" s="17">
        <v>0.16732728604872515</v>
      </c>
      <c r="BA1306" s="17">
        <v>0.34549322677178773</v>
      </c>
      <c r="BB1306" s="17">
        <v>5.4890393147818635E-2</v>
      </c>
      <c r="BC1306" s="17">
        <v>0.12459678633936083</v>
      </c>
      <c r="BD1306" s="17">
        <v>2.3147710907327701</v>
      </c>
      <c r="BE1306" s="17">
        <v>4.7365109605492819</v>
      </c>
      <c r="BF1306" s="17">
        <v>-1</v>
      </c>
      <c r="BG1306" s="22">
        <v>104.35743171939339</v>
      </c>
    </row>
    <row r="1307" spans="1:59" x14ac:dyDescent="0.25">
      <c r="A1307">
        <v>3498</v>
      </c>
      <c r="B1307" t="s">
        <v>1251</v>
      </c>
      <c r="C1307" s="49">
        <v>0</v>
      </c>
      <c r="D1307" s="22">
        <v>1502.35572265625</v>
      </c>
      <c r="E1307" s="17">
        <v>25.332111724137896</v>
      </c>
      <c r="F1307" s="17">
        <v>-62.967504881944194</v>
      </c>
      <c r="G1307" s="17">
        <v>-0.11199588542910849</v>
      </c>
      <c r="H1307" s="17">
        <v>-2.182206566109457E-2</v>
      </c>
      <c r="I1307" s="17">
        <v>16.543632461483028</v>
      </c>
      <c r="J1307" s="17">
        <v>-3.2013726597412413</v>
      </c>
      <c r="K1307" s="17">
        <v>-1</v>
      </c>
      <c r="L1307" s="17">
        <v>-1</v>
      </c>
      <c r="M1307" s="17">
        <v>-1</v>
      </c>
      <c r="N1307" s="17">
        <v>0.16666666666666666</v>
      </c>
      <c r="O1307" s="17">
        <v>-1</v>
      </c>
      <c r="P1307" s="17">
        <v>-1</v>
      </c>
      <c r="Q1307" s="17">
        <v>0.59076417066132869</v>
      </c>
      <c r="R1307" s="17">
        <v>-1</v>
      </c>
      <c r="S1307" s="17">
        <v>-0.85694773955341796</v>
      </c>
      <c r="T1307" s="17">
        <v>-9.0031592901343077E-2</v>
      </c>
      <c r="U1307" s="17">
        <v>-0.56527207196895224</v>
      </c>
      <c r="V1307" s="17">
        <v>-0.96316702835545887</v>
      </c>
      <c r="W1307" s="17">
        <v>-1.8156372258874343</v>
      </c>
      <c r="X1307" s="17">
        <v>-3.3206712115591657</v>
      </c>
      <c r="Y1307" s="17">
        <v>0</v>
      </c>
      <c r="Z1307" s="17">
        <v>7.3346860176773241</v>
      </c>
      <c r="AA1307" s="17">
        <v>-0.88633662644040401</v>
      </c>
      <c r="AB1307" s="17">
        <v>-1.0280297240110885</v>
      </c>
      <c r="AC1307" s="17">
        <v>-6.3557168822974948</v>
      </c>
      <c r="AD1307" s="17">
        <v>-0.70659008996119033</v>
      </c>
      <c r="AE1307" s="17">
        <v>-7.065900899611903E-2</v>
      </c>
      <c r="AF1307" s="17">
        <v>12.756799774207629</v>
      </c>
      <c r="AG1307" s="17">
        <v>-57.484461822684111</v>
      </c>
      <c r="AH1307" s="17">
        <v>-1</v>
      </c>
      <c r="AI1307" s="17">
        <v>-1</v>
      </c>
      <c r="AJ1307" s="17">
        <v>-1</v>
      </c>
      <c r="AK1307" s="17">
        <v>-1</v>
      </c>
      <c r="AL1307" s="17">
        <v>-1</v>
      </c>
      <c r="AM1307" s="17">
        <v>-1</v>
      </c>
      <c r="AN1307" s="17">
        <v>-1</v>
      </c>
      <c r="AO1307" s="17">
        <v>-1</v>
      </c>
      <c r="AP1307" s="17">
        <v>-1</v>
      </c>
      <c r="AQ1307" s="17">
        <v>-1</v>
      </c>
      <c r="AR1307" s="17">
        <v>-0.35329504498059516</v>
      </c>
      <c r="AS1307" s="17">
        <v>-4.239540539767142</v>
      </c>
      <c r="AT1307" s="17">
        <v>-1.5114027016972846</v>
      </c>
      <c r="AU1307" s="17">
        <v>-1</v>
      </c>
      <c r="AV1307" s="17">
        <v>-1</v>
      </c>
      <c r="AW1307" s="17">
        <v>-1</v>
      </c>
      <c r="AX1307" s="17">
        <v>-1</v>
      </c>
      <c r="AY1307" s="17">
        <v>-7.065900899611903E-2</v>
      </c>
      <c r="AZ1307" s="17">
        <v>0.98186603321380139</v>
      </c>
      <c r="BA1307" s="17">
        <v>-0.46904552039328856</v>
      </c>
      <c r="BB1307" s="17">
        <v>0.37357396392013814</v>
      </c>
      <c r="BC1307" s="17">
        <v>-0.19408678443295851</v>
      </c>
      <c r="BD1307" s="17">
        <v>13.38647734117839</v>
      </c>
      <c r="BE1307" s="17">
        <v>-6.3351952898963493</v>
      </c>
      <c r="BF1307" s="17">
        <v>-1</v>
      </c>
      <c r="BG1307" s="22">
        <v>51.38899166921351</v>
      </c>
    </row>
    <row r="1308" spans="1:59" x14ac:dyDescent="0.25">
      <c r="A1308">
        <v>3499</v>
      </c>
      <c r="B1308" t="s">
        <v>2977</v>
      </c>
      <c r="C1308" s="49">
        <v>0</v>
      </c>
      <c r="D1308" s="22">
        <v>1450</v>
      </c>
      <c r="E1308" s="17">
        <v>42.510834345099084</v>
      </c>
      <c r="F1308" s="17">
        <v>-34.162466733731819</v>
      </c>
      <c r="G1308" s="17">
        <v>9.7588733186206644E-2</v>
      </c>
      <c r="H1308" s="17">
        <v>1.5658069454695622</v>
      </c>
      <c r="I1308" s="17">
        <v>31.883730774475264</v>
      </c>
      <c r="J1308" s="17">
        <v>0.93163294809285269</v>
      </c>
      <c r="K1308" s="17">
        <v>-1</v>
      </c>
      <c r="L1308" s="17">
        <v>-1</v>
      </c>
      <c r="M1308" s="17">
        <v>-1</v>
      </c>
      <c r="N1308" s="17">
        <v>0.16666666666666666</v>
      </c>
      <c r="O1308" s="17">
        <v>-1</v>
      </c>
      <c r="P1308" s="17">
        <v>-1</v>
      </c>
      <c r="Q1308" s="17">
        <v>1.5814579933319561</v>
      </c>
      <c r="R1308" s="17">
        <v>-1</v>
      </c>
      <c r="S1308" s="17">
        <v>-0.35349720193228051</v>
      </c>
      <c r="T1308" s="17">
        <v>-3.7116137603193253E-2</v>
      </c>
      <c r="U1308" s="17">
        <v>-0.25976454836216811</v>
      </c>
      <c r="V1308" s="17">
        <v>-0.52255781179374472</v>
      </c>
      <c r="W1308" s="17">
        <v>-0.66835579592337224</v>
      </c>
      <c r="X1308" s="17">
        <v>-1.6139256024373154</v>
      </c>
      <c r="Y1308" s="17">
        <v>0</v>
      </c>
      <c r="Z1308" s="17">
        <v>17.257403896478259</v>
      </c>
      <c r="AA1308" s="17">
        <v>-0.33425274724250115</v>
      </c>
      <c r="AB1308" s="17">
        <v>-0.1472085642265627</v>
      </c>
      <c r="AC1308" s="17">
        <v>3.7713995992259974</v>
      </c>
      <c r="AD1308" s="17">
        <v>-0.32470568545271017</v>
      </c>
      <c r="AE1308" s="17">
        <v>-3.2470568545271014E-2</v>
      </c>
      <c r="AF1308" s="17">
        <v>27.835166854393844</v>
      </c>
      <c r="AG1308" s="17">
        <v>-31.187689879181502</v>
      </c>
      <c r="AH1308" s="17">
        <v>-1</v>
      </c>
      <c r="AI1308" s="17">
        <v>-1</v>
      </c>
      <c r="AJ1308" s="17">
        <v>-1</v>
      </c>
      <c r="AK1308" s="17">
        <v>-1</v>
      </c>
      <c r="AL1308" s="17">
        <v>-1</v>
      </c>
      <c r="AM1308" s="17">
        <v>-1</v>
      </c>
      <c r="AN1308" s="17">
        <v>-1</v>
      </c>
      <c r="AO1308" s="17">
        <v>-1</v>
      </c>
      <c r="AP1308" s="17">
        <v>-1</v>
      </c>
      <c r="AQ1308" s="17">
        <v>-1</v>
      </c>
      <c r="AR1308" s="17">
        <v>-0.16235284272635508</v>
      </c>
      <c r="AS1308" s="17">
        <v>-1.948234112716261</v>
      </c>
      <c r="AT1308" s="17">
        <v>1.4672956534688604</v>
      </c>
      <c r="AU1308" s="17">
        <v>-1</v>
      </c>
      <c r="AV1308" s="17">
        <v>-1</v>
      </c>
      <c r="AW1308" s="17">
        <v>-1</v>
      </c>
      <c r="AX1308" s="17">
        <v>-1</v>
      </c>
      <c r="AY1308" s="17">
        <v>-3.2470568545271014E-2</v>
      </c>
      <c r="AZ1308" s="17">
        <v>0.64999991647873501</v>
      </c>
      <c r="BA1308" s="17">
        <v>-0.13717940365822218</v>
      </c>
      <c r="BB1308" s="17">
        <v>0.24373326638725484</v>
      </c>
      <c r="BC1308" s="17">
        <v>-6.4246086900075286E-2</v>
      </c>
      <c r="BD1308" s="17">
        <v>8.8755511614786737</v>
      </c>
      <c r="BE1308" s="17">
        <v>-1.8242691101966289</v>
      </c>
      <c r="BF1308" s="17">
        <v>-1</v>
      </c>
      <c r="BG1308" s="22">
        <v>0</v>
      </c>
    </row>
    <row r="1309" spans="1:59" x14ac:dyDescent="0.25">
      <c r="A1309">
        <v>3501</v>
      </c>
      <c r="B1309" t="s">
        <v>1252</v>
      </c>
      <c r="C1309" s="49">
        <v>0</v>
      </c>
      <c r="D1309" s="22">
        <v>1480.662861328125</v>
      </c>
      <c r="E1309" s="17">
        <v>50.035076266851981</v>
      </c>
      <c r="F1309" s="17">
        <v>-21.54592472565416</v>
      </c>
      <c r="G1309" s="17">
        <v>0.18938632537829198</v>
      </c>
      <c r="H1309" s="17">
        <v>2.2611848862696791</v>
      </c>
      <c r="I1309" s="17">
        <v>38.602659379189461</v>
      </c>
      <c r="J1309" s="17">
        <v>2.7418801209158281</v>
      </c>
      <c r="K1309" s="17">
        <v>-1</v>
      </c>
      <c r="L1309" s="17">
        <v>-1</v>
      </c>
      <c r="M1309" s="17">
        <v>-1</v>
      </c>
      <c r="N1309" s="17">
        <v>0.16666666666666666</v>
      </c>
      <c r="O1309" s="17">
        <v>-1</v>
      </c>
      <c r="P1309" s="17">
        <v>-1</v>
      </c>
      <c r="Q1309" s="17">
        <v>2.0153796624009033</v>
      </c>
      <c r="R1309" s="17">
        <v>-1</v>
      </c>
      <c r="S1309" s="17">
        <v>-0.13298699728668964</v>
      </c>
      <c r="T1309" s="17">
        <v>-1.3939287039393723E-2</v>
      </c>
      <c r="U1309" s="17">
        <v>-0.12595293924239426</v>
      </c>
      <c r="V1309" s="17">
        <v>-0.32957196462026894</v>
      </c>
      <c r="W1309" s="17">
        <v>-0.16584910658134511</v>
      </c>
      <c r="X1309" s="17">
        <v>-0.86637485927246827</v>
      </c>
      <c r="Y1309" s="17">
        <v>0</v>
      </c>
      <c r="Z1309" s="17">
        <v>21.603532039341506</v>
      </c>
      <c r="AA1309" s="17">
        <v>-9.2441248224747419E-2</v>
      </c>
      <c r="AB1309" s="17">
        <v>0.23858912529029064</v>
      </c>
      <c r="AC1309" s="17">
        <v>8.2070538709689451</v>
      </c>
      <c r="AD1309" s="17">
        <v>-0.15744117405299277</v>
      </c>
      <c r="AE1309" s="17">
        <v>-1.5744117405299282E-2</v>
      </c>
      <c r="AF1309" s="17">
        <v>34.439457767030277</v>
      </c>
      <c r="AG1309" s="17">
        <v>-19.669762834789498</v>
      </c>
      <c r="AH1309" s="17">
        <v>-1</v>
      </c>
      <c r="AI1309" s="17">
        <v>-1</v>
      </c>
      <c r="AJ1309" s="17">
        <v>-1</v>
      </c>
      <c r="AK1309" s="17">
        <v>-1</v>
      </c>
      <c r="AL1309" s="17">
        <v>-1</v>
      </c>
      <c r="AM1309" s="17">
        <v>-1</v>
      </c>
      <c r="AN1309" s="17">
        <v>-1</v>
      </c>
      <c r="AO1309" s="17">
        <v>-1</v>
      </c>
      <c r="AP1309" s="17">
        <v>-1</v>
      </c>
      <c r="AQ1309" s="17">
        <v>-1</v>
      </c>
      <c r="AR1309" s="17">
        <v>-7.8720587026496383E-2</v>
      </c>
      <c r="AS1309" s="17">
        <v>-0.94464704431795687</v>
      </c>
      <c r="AT1309" s="17">
        <v>2.7719588423866561</v>
      </c>
      <c r="AU1309" s="17">
        <v>-1</v>
      </c>
      <c r="AV1309" s="17">
        <v>-1</v>
      </c>
      <c r="AW1309" s="17">
        <v>-1</v>
      </c>
      <c r="AX1309" s="17">
        <v>-1</v>
      </c>
      <c r="AY1309" s="17">
        <v>-1.5744117405299282E-2</v>
      </c>
      <c r="AZ1309" s="17">
        <v>0.50464330277449609</v>
      </c>
      <c r="BA1309" s="17">
        <v>8.1772100460167085E-3</v>
      </c>
      <c r="BB1309" s="17">
        <v>0.18686333251135093</v>
      </c>
      <c r="BC1309" s="17">
        <v>-7.3761530241713835E-3</v>
      </c>
      <c r="BD1309" s="17">
        <v>6.8997756270501354</v>
      </c>
      <c r="BE1309" s="17">
        <v>0.15150642423191218</v>
      </c>
      <c r="BF1309" s="17">
        <v>-1</v>
      </c>
      <c r="BG1309" s="22">
        <v>442.67698855221749</v>
      </c>
    </row>
    <row r="1310" spans="1:59" x14ac:dyDescent="0.25">
      <c r="A1310">
        <v>3504</v>
      </c>
      <c r="B1310" t="s">
        <v>1253</v>
      </c>
      <c r="C1310" s="49">
        <v>0</v>
      </c>
      <c r="D1310" s="22">
        <v>1555.8684765625001</v>
      </c>
      <c r="E1310" s="17">
        <v>104.2235534453927</v>
      </c>
      <c r="F1310" s="17">
        <v>69.31654431595058</v>
      </c>
      <c r="G1310" s="17">
        <v>0.85049900374190068</v>
      </c>
      <c r="H1310" s="17">
        <v>7.2691939411844455</v>
      </c>
      <c r="I1310" s="17">
        <v>86.991389187066176</v>
      </c>
      <c r="J1310" s="17">
        <v>15.779012450279179</v>
      </c>
      <c r="K1310" s="17">
        <v>-1</v>
      </c>
      <c r="L1310" s="17">
        <v>-1</v>
      </c>
      <c r="M1310" s="17">
        <v>-1</v>
      </c>
      <c r="N1310" s="17">
        <v>0.16666666666666666</v>
      </c>
      <c r="O1310" s="17">
        <v>-1</v>
      </c>
      <c r="P1310" s="17">
        <v>-1</v>
      </c>
      <c r="Q1310" s="17">
        <v>5.140419328342305</v>
      </c>
      <c r="R1310" s="17">
        <v>-1</v>
      </c>
      <c r="S1310" s="17">
        <v>1.4550948741278342</v>
      </c>
      <c r="T1310" s="17">
        <v>0.15297696192064947</v>
      </c>
      <c r="U1310" s="17">
        <v>0.83773847344964114</v>
      </c>
      <c r="V1310" s="17">
        <v>1.0602835562539157</v>
      </c>
      <c r="W1310" s="17">
        <v>3.4531297288480736</v>
      </c>
      <c r="X1310" s="17">
        <v>4.5173749997900545</v>
      </c>
      <c r="Y1310" s="17">
        <v>0</v>
      </c>
      <c r="Z1310" s="17">
        <v>52.903703954825687</v>
      </c>
      <c r="AA1310" s="17">
        <v>1.6490493939288244</v>
      </c>
      <c r="AB1310" s="17">
        <v>3.0170470099946964</v>
      </c>
      <c r="AC1310" s="17">
        <v>40.151979722082906</v>
      </c>
      <c r="AD1310" s="17">
        <v>1.0471730918120514</v>
      </c>
      <c r="AE1310" s="17">
        <v>0.10471730918120514</v>
      </c>
      <c r="AF1310" s="17">
        <v>82.002583876148009</v>
      </c>
      <c r="AG1310" s="17">
        <v>63.280643768262692</v>
      </c>
      <c r="AH1310" s="17">
        <v>-1</v>
      </c>
      <c r="AI1310" s="17">
        <v>-1</v>
      </c>
      <c r="AJ1310" s="17">
        <v>-1</v>
      </c>
      <c r="AK1310" s="17">
        <v>-1</v>
      </c>
      <c r="AL1310" s="17">
        <v>-1</v>
      </c>
      <c r="AM1310" s="17">
        <v>-1</v>
      </c>
      <c r="AN1310" s="17">
        <v>-1</v>
      </c>
      <c r="AO1310" s="17">
        <v>-1</v>
      </c>
      <c r="AP1310" s="17">
        <v>-1</v>
      </c>
      <c r="AQ1310" s="17">
        <v>-1</v>
      </c>
      <c r="AR1310" s="17">
        <v>0.52358654590602571</v>
      </c>
      <c r="AS1310" s="17">
        <v>6.2830385508723081</v>
      </c>
      <c r="AT1310" s="17">
        <v>12.167950116134001</v>
      </c>
      <c r="AU1310" s="17">
        <v>-1</v>
      </c>
      <c r="AV1310" s="17">
        <v>-1</v>
      </c>
      <c r="AW1310" s="17">
        <v>-1</v>
      </c>
      <c r="AX1310" s="17">
        <v>-1</v>
      </c>
      <c r="AY1310" s="17">
        <v>0.10471730918120514</v>
      </c>
      <c r="AZ1310" s="17">
        <v>-0.5421935249583254</v>
      </c>
      <c r="BA1310" s="17">
        <v>1.0550140377788384</v>
      </c>
      <c r="BB1310" s="17">
        <v>-0.22270551788276421</v>
      </c>
      <c r="BC1310" s="17">
        <v>0.40219269736994362</v>
      </c>
      <c r="BD1310" s="17">
        <v>-7.3294674742080499</v>
      </c>
      <c r="BE1310" s="17">
        <v>14.38074952549011</v>
      </c>
      <c r="BF1310" s="17">
        <v>-1</v>
      </c>
      <c r="BG1310" s="22">
        <v>3756.1400549838154</v>
      </c>
    </row>
    <row r="1311" spans="1:59" x14ac:dyDescent="0.25">
      <c r="A1311">
        <v>3506</v>
      </c>
      <c r="B1311" t="s">
        <v>1254</v>
      </c>
      <c r="C1311" s="49">
        <v>0</v>
      </c>
      <c r="D1311" s="22">
        <v>1548.284423828125</v>
      </c>
      <c r="E1311" s="17">
        <v>44.311967854360603</v>
      </c>
      <c r="F1311" s="17">
        <v>-31.142351641996392</v>
      </c>
      <c r="G1311" s="17">
        <v>0.11956300263236638</v>
      </c>
      <c r="H1311" s="17">
        <v>1.732264712750466</v>
      </c>
      <c r="I1311" s="17">
        <v>33.492090471323934</v>
      </c>
      <c r="J1311" s="17">
        <v>1.3649652195594522</v>
      </c>
      <c r="K1311" s="17">
        <v>-1</v>
      </c>
      <c r="L1311" s="17">
        <v>-1</v>
      </c>
      <c r="M1311" s="17">
        <v>-1</v>
      </c>
      <c r="N1311" s="17">
        <v>0.16666666666666666</v>
      </c>
      <c r="O1311" s="17">
        <v>-1</v>
      </c>
      <c r="P1311" s="17">
        <v>-1</v>
      </c>
      <c r="Q1311" s="17">
        <v>1.6853290366453393</v>
      </c>
      <c r="R1311" s="17">
        <v>-1</v>
      </c>
      <c r="S1311" s="17">
        <v>-0.30071204126738227</v>
      </c>
      <c r="T1311" s="17">
        <v>-3.1568123248561633E-2</v>
      </c>
      <c r="U1311" s="17">
        <v>-0.22773307255102332</v>
      </c>
      <c r="V1311" s="17">
        <v>-0.47636136040739796</v>
      </c>
      <c r="W1311" s="17">
        <v>-0.54806704840378961</v>
      </c>
      <c r="X1311" s="17">
        <v>-1.4349788450909109</v>
      </c>
      <c r="Y1311" s="17">
        <v>0</v>
      </c>
      <c r="Z1311" s="17">
        <v>18.297768775101389</v>
      </c>
      <c r="AA1311" s="17">
        <v>-0.27636853799791444</v>
      </c>
      <c r="AB1311" s="17">
        <v>-5.4857314278635161E-2</v>
      </c>
      <c r="AC1311" s="17">
        <v>4.8331950103009795</v>
      </c>
      <c r="AD1311" s="17">
        <v>-0.28466634068877927</v>
      </c>
      <c r="AE1311" s="17">
        <v>-2.8466634068877915E-2</v>
      </c>
      <c r="AF1311" s="17">
        <v>29.41608487794533</v>
      </c>
      <c r="AG1311" s="17">
        <v>-28.430558387049604</v>
      </c>
      <c r="AH1311" s="17">
        <v>-1</v>
      </c>
      <c r="AI1311" s="17">
        <v>-1</v>
      </c>
      <c r="AJ1311" s="17">
        <v>-1</v>
      </c>
      <c r="AK1311" s="17">
        <v>-1</v>
      </c>
      <c r="AL1311" s="17">
        <v>-1</v>
      </c>
      <c r="AM1311" s="17">
        <v>-1</v>
      </c>
      <c r="AN1311" s="17">
        <v>-1</v>
      </c>
      <c r="AO1311" s="17">
        <v>-1</v>
      </c>
      <c r="AP1311" s="17">
        <v>-1</v>
      </c>
      <c r="AQ1311" s="17">
        <v>-1</v>
      </c>
      <c r="AR1311" s="17">
        <v>-0.14233317034438964</v>
      </c>
      <c r="AS1311" s="17">
        <v>-1.7079980441326756</v>
      </c>
      <c r="AT1311" s="17">
        <v>1.7796025426275222</v>
      </c>
      <c r="AU1311" s="17">
        <v>-1</v>
      </c>
      <c r="AV1311" s="17">
        <v>-1</v>
      </c>
      <c r="AW1311" s="17">
        <v>-1</v>
      </c>
      <c r="AX1311" s="17">
        <v>-1</v>
      </c>
      <c r="AY1311" s="17">
        <v>-2.8466634068877915E-2</v>
      </c>
      <c r="AZ1311" s="17">
        <v>0.61520482742416949</v>
      </c>
      <c r="BA1311" s="17">
        <v>-0.10238431460365666</v>
      </c>
      <c r="BB1311" s="17">
        <v>0.2301198891675183</v>
      </c>
      <c r="BC1311" s="17">
        <v>-5.0632709680338742E-2</v>
      </c>
      <c r="BD1311" s="17">
        <v>8.4025951402813526</v>
      </c>
      <c r="BE1311" s="17">
        <v>-1.3513130889993068</v>
      </c>
      <c r="BF1311" s="17">
        <v>-1</v>
      </c>
      <c r="BG1311" s="22">
        <v>3671.8316277750328</v>
      </c>
    </row>
    <row r="1312" spans="1:59" x14ac:dyDescent="0.25">
      <c r="A1312">
        <v>3507</v>
      </c>
      <c r="B1312" t="s">
        <v>1255</v>
      </c>
      <c r="C1312" s="49">
        <v>0</v>
      </c>
      <c r="D1312" s="22">
        <v>1550.822509765625</v>
      </c>
      <c r="E1312" s="17">
        <v>63.465153893270532</v>
      </c>
      <c r="F1312" s="17">
        <v>0.97343872750546656</v>
      </c>
      <c r="G1312" s="17">
        <v>0.3532365579836263</v>
      </c>
      <c r="H1312" s="17">
        <v>3.5023703534255501</v>
      </c>
      <c r="I1312" s="17">
        <v>50.595327034757602</v>
      </c>
      <c r="J1312" s="17">
        <v>5.9730043068263035</v>
      </c>
      <c r="K1312" s="17">
        <v>-1</v>
      </c>
      <c r="L1312" s="17">
        <v>-1</v>
      </c>
      <c r="M1312" s="17">
        <v>-1</v>
      </c>
      <c r="N1312" s="17">
        <v>0.16666666666666666</v>
      </c>
      <c r="O1312" s="17">
        <v>-1</v>
      </c>
      <c r="P1312" s="17">
        <v>-1</v>
      </c>
      <c r="Q1312" s="17">
        <v>2.7898898070751765</v>
      </c>
      <c r="R1312" s="17">
        <v>-1</v>
      </c>
      <c r="S1312" s="17">
        <v>0.26060337322572019</v>
      </c>
      <c r="T1312" s="17">
        <v>2.7429252867310364E-2</v>
      </c>
      <c r="U1312" s="17">
        <v>0.11288843726877959</v>
      </c>
      <c r="V1312" s="17">
        <v>1.488996726510613E-2</v>
      </c>
      <c r="W1312" s="17">
        <v>0.73107897146825052</v>
      </c>
      <c r="X1312" s="17">
        <v>0.46793424652139098</v>
      </c>
      <c r="Y1312" s="17">
        <v>0</v>
      </c>
      <c r="Z1312" s="17">
        <v>29.360969790547909</v>
      </c>
      <c r="AA1312" s="17">
        <v>0.33916996743543415</v>
      </c>
      <c r="AB1312" s="17">
        <v>0.92720240649340235</v>
      </c>
      <c r="AC1312" s="17">
        <v>16.124287502338518</v>
      </c>
      <c r="AD1312" s="17">
        <v>0.14111054658597449</v>
      </c>
      <c r="AE1312" s="17">
        <v>1.4111054658597449E-2</v>
      </c>
      <c r="AF1312" s="17">
        <v>46.227507718977428</v>
      </c>
      <c r="AG1312" s="17">
        <v>0.88867426894115231</v>
      </c>
      <c r="AH1312" s="17">
        <v>-1</v>
      </c>
      <c r="AI1312" s="17">
        <v>-1</v>
      </c>
      <c r="AJ1312" s="17">
        <v>-1</v>
      </c>
      <c r="AK1312" s="17">
        <v>-1</v>
      </c>
      <c r="AL1312" s="17">
        <v>-1</v>
      </c>
      <c r="AM1312" s="17">
        <v>-1</v>
      </c>
      <c r="AN1312" s="17">
        <v>-1</v>
      </c>
      <c r="AO1312" s="17">
        <v>-1</v>
      </c>
      <c r="AP1312" s="17">
        <v>-1</v>
      </c>
      <c r="AQ1312" s="17">
        <v>-1</v>
      </c>
      <c r="AR1312" s="17">
        <v>7.0555273292987247E-2</v>
      </c>
      <c r="AS1312" s="17">
        <v>0.84666327951584675</v>
      </c>
      <c r="AT1312" s="17">
        <v>5.1006622633706007</v>
      </c>
      <c r="AU1312" s="17">
        <v>-1</v>
      </c>
      <c r="AV1312" s="17">
        <v>-1</v>
      </c>
      <c r="AW1312" s="17">
        <v>-1</v>
      </c>
      <c r="AX1312" s="17">
        <v>-1</v>
      </c>
      <c r="AY1312" s="17">
        <v>1.4111054658597449E-2</v>
      </c>
      <c r="AZ1312" s="17">
        <v>0.24519515824879778</v>
      </c>
      <c r="BA1312" s="17">
        <v>0.2676253545717151</v>
      </c>
      <c r="BB1312" s="17">
        <v>8.5355747494102019E-2</v>
      </c>
      <c r="BC1312" s="17">
        <v>9.4131431993077469E-2</v>
      </c>
      <c r="BD1312" s="17">
        <v>3.3731985877020745</v>
      </c>
      <c r="BE1312" s="17">
        <v>3.6780834635799771</v>
      </c>
      <c r="BF1312" s="17">
        <v>-1</v>
      </c>
      <c r="BG1312" s="22">
        <v>485.83154666078144</v>
      </c>
    </row>
    <row r="1313" spans="1:59" x14ac:dyDescent="0.25">
      <c r="A1313">
        <v>3510</v>
      </c>
      <c r="B1313" t="s">
        <v>1256</v>
      </c>
      <c r="C1313" s="49">
        <v>0</v>
      </c>
      <c r="D1313" s="22">
        <v>1470.0214160156249</v>
      </c>
      <c r="E1313" s="17">
        <v>23.008539087386076</v>
      </c>
      <c r="F1313" s="17">
        <v>-66.86363848387515</v>
      </c>
      <c r="G1313" s="17">
        <v>-0.14034404004127971</v>
      </c>
      <c r="H1313" s="17">
        <v>-0.2365627893441995</v>
      </c>
      <c r="I1313" s="17">
        <v>14.468749859812789</v>
      </c>
      <c r="J1313" s="17">
        <v>-3.760397853278465</v>
      </c>
      <c r="K1313" s="17">
        <v>-1</v>
      </c>
      <c r="L1313" s="17">
        <v>-1</v>
      </c>
      <c r="M1313" s="17">
        <v>-1</v>
      </c>
      <c r="N1313" s="17">
        <v>0.16666666666666666</v>
      </c>
      <c r="O1313" s="17">
        <v>-1</v>
      </c>
      <c r="P1313" s="17">
        <v>-1</v>
      </c>
      <c r="Q1313" s="17">
        <v>0.45676415747363563</v>
      </c>
      <c r="R1313" s="17">
        <v>-1</v>
      </c>
      <c r="S1313" s="17">
        <v>-0.92504383255087319</v>
      </c>
      <c r="T1313" s="17">
        <v>-9.7188871513084543E-2</v>
      </c>
      <c r="U1313" s="17">
        <v>-0.60659463930049318</v>
      </c>
      <c r="V1313" s="17">
        <v>-1.0227632824945323</v>
      </c>
      <c r="W1313" s="17">
        <v>-1.9708170839093122</v>
      </c>
      <c r="X1313" s="17">
        <v>-3.5515234980040788</v>
      </c>
      <c r="Y1313" s="17">
        <v>0</v>
      </c>
      <c r="Z1313" s="17">
        <v>5.9925515497013961</v>
      </c>
      <c r="AA1313" s="17">
        <v>-0.9610108046782424</v>
      </c>
      <c r="AB1313" s="17">
        <v>-1.147168497591962</v>
      </c>
      <c r="AC1313" s="17">
        <v>-7.7254980508317619</v>
      </c>
      <c r="AD1313" s="17">
        <v>-0.75824329912561639</v>
      </c>
      <c r="AE1313" s="17">
        <v>-7.5824329912561647E-2</v>
      </c>
      <c r="AF1313" s="17">
        <v>10.717318613270194</v>
      </c>
      <c r="AG1313" s="17">
        <v>-61.041330460185087</v>
      </c>
      <c r="AH1313" s="17">
        <v>-1</v>
      </c>
      <c r="AI1313" s="17">
        <v>-1</v>
      </c>
      <c r="AJ1313" s="17">
        <v>-1</v>
      </c>
      <c r="AK1313" s="17">
        <v>-1</v>
      </c>
      <c r="AL1313" s="17">
        <v>-1</v>
      </c>
      <c r="AM1313" s="17">
        <v>-1</v>
      </c>
      <c r="AN1313" s="17">
        <v>-1</v>
      </c>
      <c r="AO1313" s="17">
        <v>-1</v>
      </c>
      <c r="AP1313" s="17">
        <v>-1</v>
      </c>
      <c r="AQ1313" s="17">
        <v>-1</v>
      </c>
      <c r="AR1313" s="17">
        <v>-0.37912164956280819</v>
      </c>
      <c r="AS1313" s="17">
        <v>-4.5494597947536981</v>
      </c>
      <c r="AT1313" s="17">
        <v>-1.9142977331798079</v>
      </c>
      <c r="AU1313" s="17">
        <v>-1</v>
      </c>
      <c r="AV1313" s="17">
        <v>-1</v>
      </c>
      <c r="AW1313" s="17">
        <v>-1</v>
      </c>
      <c r="AX1313" s="17">
        <v>-1</v>
      </c>
      <c r="AY1313" s="17">
        <v>-7.5824329912561647E-2</v>
      </c>
      <c r="AZ1313" s="17">
        <v>1.0267538310393383</v>
      </c>
      <c r="BA1313" s="17">
        <v>-0.51393331821882549</v>
      </c>
      <c r="BB1313" s="17">
        <v>0.39113605503604304</v>
      </c>
      <c r="BC1313" s="17">
        <v>-0.2116488755488633</v>
      </c>
      <c r="BD1313" s="17">
        <v>13.996619600811147</v>
      </c>
      <c r="BE1313" s="17">
        <v>-6.9453375495291088</v>
      </c>
      <c r="BF1313" s="17">
        <v>-1</v>
      </c>
      <c r="BG1313" s="22">
        <v>293.35148947523697</v>
      </c>
    </row>
    <row r="1314" spans="1:59" x14ac:dyDescent="0.25">
      <c r="A1314">
        <v>3511</v>
      </c>
      <c r="B1314" t="s">
        <v>1257</v>
      </c>
      <c r="C1314" s="49">
        <v>0</v>
      </c>
      <c r="D1314" s="22">
        <v>1549.2283789062501</v>
      </c>
      <c r="E1314" s="17">
        <v>67.796808664003322</v>
      </c>
      <c r="F1314" s="17">
        <v>8.2366959363736925</v>
      </c>
      <c r="G1314" s="17">
        <v>0.40608380589189047</v>
      </c>
      <c r="H1314" s="17">
        <v>3.9026946925487986</v>
      </c>
      <c r="I1314" s="17">
        <v>54.463368419854774</v>
      </c>
      <c r="J1314" s="17">
        <v>7.0151512611519573</v>
      </c>
      <c r="K1314" s="17">
        <v>-1</v>
      </c>
      <c r="L1314" s="17">
        <v>-1</v>
      </c>
      <c r="M1314" s="17">
        <v>-1</v>
      </c>
      <c r="N1314" s="17">
        <v>0.16666666666666666</v>
      </c>
      <c r="O1314" s="17">
        <v>-1</v>
      </c>
      <c r="P1314" s="17">
        <v>-1</v>
      </c>
      <c r="Q1314" s="17">
        <v>3.0396955532876744</v>
      </c>
      <c r="R1314" s="17">
        <v>-1</v>
      </c>
      <c r="S1314" s="17">
        <v>0.38754959450375881</v>
      </c>
      <c r="T1314" s="17">
        <v>4.0772007706837733E-2</v>
      </c>
      <c r="U1314" s="17">
        <v>0.18992286825210267</v>
      </c>
      <c r="V1314" s="17">
        <v>0.12599060361973138</v>
      </c>
      <c r="W1314" s="17">
        <v>1.020368646208857</v>
      </c>
      <c r="X1314" s="17">
        <v>0.89829411222869582</v>
      </c>
      <c r="Y1314" s="17">
        <v>0</v>
      </c>
      <c r="Z1314" s="17">
        <v>31.863006128563981</v>
      </c>
      <c r="AA1314" s="17">
        <v>0.47837919864184925</v>
      </c>
      <c r="AB1314" s="17">
        <v>1.1493035058084076</v>
      </c>
      <c r="AC1314" s="17">
        <v>18.67786342232176</v>
      </c>
      <c r="AD1314" s="17">
        <v>0.23740358531512834</v>
      </c>
      <c r="AE1314" s="17">
        <v>2.3740358531512833E-2</v>
      </c>
      <c r="AF1314" s="17">
        <v>50.029552966396082</v>
      </c>
      <c r="AG1314" s="17">
        <v>7.519466334059886</v>
      </c>
      <c r="AH1314" s="17">
        <v>-1</v>
      </c>
      <c r="AI1314" s="17">
        <v>-1</v>
      </c>
      <c r="AJ1314" s="17">
        <v>-1</v>
      </c>
      <c r="AK1314" s="17">
        <v>-1</v>
      </c>
      <c r="AL1314" s="17">
        <v>-1</v>
      </c>
      <c r="AM1314" s="17">
        <v>-1</v>
      </c>
      <c r="AN1314" s="17">
        <v>-1</v>
      </c>
      <c r="AO1314" s="17">
        <v>-1</v>
      </c>
      <c r="AP1314" s="17">
        <v>-1</v>
      </c>
      <c r="AQ1314" s="17">
        <v>-1</v>
      </c>
      <c r="AR1314" s="17">
        <v>0.11870179265756417</v>
      </c>
      <c r="AS1314" s="17">
        <v>1.4244215118907699</v>
      </c>
      <c r="AT1314" s="17">
        <v>5.8517479654580011</v>
      </c>
      <c r="AU1314" s="17">
        <v>-1</v>
      </c>
      <c r="AV1314" s="17">
        <v>-1</v>
      </c>
      <c r="AW1314" s="17">
        <v>-1</v>
      </c>
      <c r="AX1314" s="17">
        <v>-1</v>
      </c>
      <c r="AY1314" s="17">
        <v>2.3740358531512833E-2</v>
      </c>
      <c r="AZ1314" s="17">
        <v>0.16151434684516264</v>
      </c>
      <c r="BA1314" s="17">
        <v>0.35130616597535025</v>
      </c>
      <c r="BB1314" s="17">
        <v>5.2616114326189692E-2</v>
      </c>
      <c r="BC1314" s="17">
        <v>0.12687106516098978</v>
      </c>
      <c r="BD1314" s="17">
        <v>2.2357580842459219</v>
      </c>
      <c r="BE1314" s="17">
        <v>4.8155239670361309</v>
      </c>
      <c r="BF1314" s="17">
        <v>-1</v>
      </c>
      <c r="BG1314" s="22">
        <v>328.77305521807773</v>
      </c>
    </row>
    <row r="1315" spans="1:59" x14ac:dyDescent="0.25">
      <c r="A1315">
        <v>3512</v>
      </c>
      <c r="B1315" t="s">
        <v>1258</v>
      </c>
      <c r="C1315" s="49">
        <v>0</v>
      </c>
      <c r="D1315" s="22">
        <v>1622.4956640624998</v>
      </c>
      <c r="E1315" s="17">
        <v>105.93864907384709</v>
      </c>
      <c r="F1315" s="17">
        <v>72.192392310910321</v>
      </c>
      <c r="G1315" s="17">
        <v>0.87142358999372149</v>
      </c>
      <c r="H1315" s="17">
        <v>7.4277002304282735</v>
      </c>
      <c r="I1315" s="17">
        <v>88.522919565499024</v>
      </c>
      <c r="J1315" s="17">
        <v>16.191644984535507</v>
      </c>
      <c r="K1315" s="17">
        <v>-1</v>
      </c>
      <c r="L1315" s="17">
        <v>-1</v>
      </c>
      <c r="M1315" s="17">
        <v>-1</v>
      </c>
      <c r="N1315" s="17">
        <v>0.16666666666666666</v>
      </c>
      <c r="O1315" s="17">
        <v>-1</v>
      </c>
      <c r="P1315" s="17">
        <v>-1</v>
      </c>
      <c r="Q1315" s="17">
        <v>5.2393285826500673</v>
      </c>
      <c r="R1315" s="17">
        <v>-1</v>
      </c>
      <c r="S1315" s="17">
        <v>1.5053585541038668</v>
      </c>
      <c r="T1315" s="17">
        <v>0.15825995461236406</v>
      </c>
      <c r="U1315" s="17">
        <v>0.86823984597652359</v>
      </c>
      <c r="V1315" s="17">
        <v>1.1042732613009971</v>
      </c>
      <c r="W1315" s="17">
        <v>3.567672434295643</v>
      </c>
      <c r="X1315" s="17">
        <v>4.6877736957627594</v>
      </c>
      <c r="Y1315" s="17">
        <v>0</v>
      </c>
      <c r="Z1315" s="17">
        <v>53.894371912613892</v>
      </c>
      <c r="AA1315" s="17">
        <v>1.704168547351623</v>
      </c>
      <c r="AB1315" s="17">
        <v>3.1049867569671075</v>
      </c>
      <c r="AC1315" s="17">
        <v>41.163054502760481</v>
      </c>
      <c r="AD1315" s="17">
        <v>1.0852998074706546</v>
      </c>
      <c r="AE1315" s="17">
        <v>0.10852998074706545</v>
      </c>
      <c r="AF1315" s="17">
        <v>83.507983435478621</v>
      </c>
      <c r="AG1315" s="17">
        <v>65.906070559177351</v>
      </c>
      <c r="AH1315" s="17">
        <v>-1</v>
      </c>
      <c r="AI1315" s="17">
        <v>-1</v>
      </c>
      <c r="AJ1315" s="17">
        <v>-1</v>
      </c>
      <c r="AK1315" s="17">
        <v>-1</v>
      </c>
      <c r="AL1315" s="17">
        <v>-1</v>
      </c>
      <c r="AM1315" s="17">
        <v>-1</v>
      </c>
      <c r="AN1315" s="17">
        <v>-1</v>
      </c>
      <c r="AO1315" s="17">
        <v>-1</v>
      </c>
      <c r="AP1315" s="17">
        <v>-1</v>
      </c>
      <c r="AQ1315" s="17">
        <v>-1</v>
      </c>
      <c r="AR1315" s="17">
        <v>0.54264990373532729</v>
      </c>
      <c r="AS1315" s="17">
        <v>6.511798844823927</v>
      </c>
      <c r="AT1315" s="17">
        <v>12.465338498271105</v>
      </c>
      <c r="AU1315" s="17">
        <v>-1</v>
      </c>
      <c r="AV1315" s="17">
        <v>-1</v>
      </c>
      <c r="AW1315" s="17">
        <v>-1</v>
      </c>
      <c r="AX1315" s="17">
        <v>-1</v>
      </c>
      <c r="AY1315" s="17">
        <v>0.10852998074706545</v>
      </c>
      <c r="AZ1315" s="17">
        <v>-0.57532649640231015</v>
      </c>
      <c r="BA1315" s="17">
        <v>1.0881470092228234</v>
      </c>
      <c r="BB1315" s="17">
        <v>-0.23566860120668931</v>
      </c>
      <c r="BC1315" s="17">
        <v>0.4151557806938686</v>
      </c>
      <c r="BD1315" s="17">
        <v>-7.7798309815414317</v>
      </c>
      <c r="BE1315" s="17">
        <v>14.831113032823495</v>
      </c>
      <c r="BF1315" s="17">
        <v>-1</v>
      </c>
      <c r="BG1315" s="22">
        <v>773.32469240179228</v>
      </c>
    </row>
    <row r="1316" spans="1:59" x14ac:dyDescent="0.25">
      <c r="A1316">
        <v>3513</v>
      </c>
      <c r="B1316" t="s">
        <v>1259</v>
      </c>
      <c r="C1316" s="49">
        <v>0</v>
      </c>
      <c r="D1316" s="22">
        <v>1484.2105761718751</v>
      </c>
      <c r="E1316" s="17">
        <v>39.517533950518349</v>
      </c>
      <c r="F1316" s="17">
        <v>-39.181590329670819</v>
      </c>
      <c r="G1316" s="17">
        <v>6.1069736084885806E-2</v>
      </c>
      <c r="H1316" s="17">
        <v>1.2891710948116901</v>
      </c>
      <c r="I1316" s="17">
        <v>29.210800816507422</v>
      </c>
      <c r="J1316" s="17">
        <v>0.21147886040539543</v>
      </c>
      <c r="K1316" s="17">
        <v>-1</v>
      </c>
      <c r="L1316" s="17">
        <v>-1</v>
      </c>
      <c r="M1316" s="17">
        <v>-1</v>
      </c>
      <c r="N1316" s="17">
        <v>0.16666666666666666</v>
      </c>
      <c r="O1316" s="17">
        <v>-1</v>
      </c>
      <c r="P1316" s="17">
        <v>-1</v>
      </c>
      <c r="Q1316" s="17">
        <v>1.4088349016306962</v>
      </c>
      <c r="R1316" s="17">
        <v>-1</v>
      </c>
      <c r="S1316" s="17">
        <v>-0.44122076125411536</v>
      </c>
      <c r="T1316" s="17">
        <v>-4.6336372234032697E-2</v>
      </c>
      <c r="U1316" s="17">
        <v>-0.31299759782323477</v>
      </c>
      <c r="V1316" s="17">
        <v>-0.59933160754621928</v>
      </c>
      <c r="W1316" s="17">
        <v>-0.86826343939485351</v>
      </c>
      <c r="X1316" s="17">
        <v>-1.9113168822173205</v>
      </c>
      <c r="Y1316" s="17">
        <v>0</v>
      </c>
      <c r="Z1316" s="17">
        <v>15.528423459615816</v>
      </c>
      <c r="AA1316" s="17">
        <v>-0.43045040581743682</v>
      </c>
      <c r="AB1316" s="17">
        <v>-0.30068693298030202</v>
      </c>
      <c r="AC1316" s="17">
        <v>2.0068038007513547</v>
      </c>
      <c r="AD1316" s="17">
        <v>-0.39124699727904344</v>
      </c>
      <c r="AE1316" s="17">
        <v>-3.9124699727904347E-2</v>
      </c>
      <c r="AF1316" s="17">
        <v>25.207842161713678</v>
      </c>
      <c r="AG1316" s="17">
        <v>-35.76976152510472</v>
      </c>
      <c r="AH1316" s="17">
        <v>-1</v>
      </c>
      <c r="AI1316" s="17">
        <v>-1</v>
      </c>
      <c r="AJ1316" s="17">
        <v>-1</v>
      </c>
      <c r="AK1316" s="17">
        <v>-1</v>
      </c>
      <c r="AL1316" s="17">
        <v>-1</v>
      </c>
      <c r="AM1316" s="17">
        <v>-1</v>
      </c>
      <c r="AN1316" s="17">
        <v>-1</v>
      </c>
      <c r="AO1316" s="17">
        <v>-1</v>
      </c>
      <c r="AP1316" s="17">
        <v>-1</v>
      </c>
      <c r="AQ1316" s="17">
        <v>-1</v>
      </c>
      <c r="AR1316" s="17">
        <v>-0.19562349863952172</v>
      </c>
      <c r="AS1316" s="17">
        <v>-2.3474819836742609</v>
      </c>
      <c r="AT1316" s="17">
        <v>0.94827342122346092</v>
      </c>
      <c r="AU1316" s="17">
        <v>-1</v>
      </c>
      <c r="AV1316" s="17">
        <v>-1</v>
      </c>
      <c r="AW1316" s="17">
        <v>-1</v>
      </c>
      <c r="AX1316" s="17">
        <v>-1</v>
      </c>
      <c r="AY1316" s="17">
        <v>-3.9124699727904347E-2</v>
      </c>
      <c r="AZ1316" s="17">
        <v>0.70782580959601205</v>
      </c>
      <c r="BA1316" s="17">
        <v>-0.19500529677549927</v>
      </c>
      <c r="BB1316" s="17">
        <v>0.2663573124082082</v>
      </c>
      <c r="BC1316" s="17">
        <v>-8.6870132921028617E-2</v>
      </c>
      <c r="BD1316" s="17">
        <v>9.6615558843877061</v>
      </c>
      <c r="BE1316" s="17">
        <v>-2.610273833105663</v>
      </c>
      <c r="BF1316" s="17">
        <v>-1</v>
      </c>
      <c r="BG1316" s="22">
        <v>728.73169552186675</v>
      </c>
    </row>
    <row r="1317" spans="1:59" x14ac:dyDescent="0.25">
      <c r="A1317">
        <v>3515</v>
      </c>
      <c r="B1317" t="s">
        <v>1260</v>
      </c>
      <c r="C1317" s="49">
        <v>0</v>
      </c>
      <c r="D1317" s="22">
        <v>1481.9754296874999</v>
      </c>
      <c r="E1317" s="17">
        <v>13.463602549069272</v>
      </c>
      <c r="F1317" s="17">
        <v>-82.86845253058442</v>
      </c>
      <c r="G1317" s="17">
        <v>-0.25679460090251477</v>
      </c>
      <c r="H1317" s="17">
        <v>-1.1186899702757067</v>
      </c>
      <c r="I1317" s="17">
        <v>5.9453998925461775</v>
      </c>
      <c r="J1317" s="17">
        <v>-6.056801206991655</v>
      </c>
      <c r="K1317" s="17">
        <v>-1</v>
      </c>
      <c r="L1317" s="17">
        <v>-1</v>
      </c>
      <c r="M1317" s="17">
        <v>-1</v>
      </c>
      <c r="N1317" s="17">
        <v>0.16666666666666666</v>
      </c>
      <c r="O1317" s="17">
        <v>-1</v>
      </c>
      <c r="P1317" s="17">
        <v>-1</v>
      </c>
      <c r="Q1317" s="17">
        <v>-9.3690604206691397E-2</v>
      </c>
      <c r="R1317" s="17">
        <v>-1</v>
      </c>
      <c r="S1317" s="17">
        <v>-1.2047737948888044</v>
      </c>
      <c r="T1317" s="17">
        <v>-0.12659004841436919</v>
      </c>
      <c r="U1317" s="17">
        <v>-0.77634241328497822</v>
      </c>
      <c r="V1317" s="17">
        <v>-1.2675770036933054</v>
      </c>
      <c r="W1317" s="17">
        <v>-2.6082759149422117</v>
      </c>
      <c r="X1317" s="17">
        <v>-4.4998348995888033</v>
      </c>
      <c r="Y1317" s="17">
        <v>0</v>
      </c>
      <c r="Z1317" s="17">
        <v>0.47923635563621758</v>
      </c>
      <c r="AA1317" s="17">
        <v>-1.2677626922919272</v>
      </c>
      <c r="AB1317" s="17">
        <v>-1.636575204787488</v>
      </c>
      <c r="AC1317" s="17">
        <v>-13.352382323026587</v>
      </c>
      <c r="AD1317" s="17">
        <v>-0.97042801660622269</v>
      </c>
      <c r="AE1317" s="17">
        <v>-9.7042801660622277E-2</v>
      </c>
      <c r="AF1317" s="17">
        <v>2.3393931960327379</v>
      </c>
      <c r="AG1317" s="17">
        <v>-75.652487814635606</v>
      </c>
      <c r="AH1317" s="17">
        <v>-1</v>
      </c>
      <c r="AI1317" s="17">
        <v>-1</v>
      </c>
      <c r="AJ1317" s="17">
        <v>-1</v>
      </c>
      <c r="AK1317" s="17">
        <v>-1</v>
      </c>
      <c r="AL1317" s="17">
        <v>-1</v>
      </c>
      <c r="AM1317" s="17">
        <v>-1</v>
      </c>
      <c r="AN1317" s="17">
        <v>-1</v>
      </c>
      <c r="AO1317" s="17">
        <v>-1</v>
      </c>
      <c r="AP1317" s="17">
        <v>-1</v>
      </c>
      <c r="AQ1317" s="17">
        <v>-1</v>
      </c>
      <c r="AR1317" s="17">
        <v>-0.48521400830311134</v>
      </c>
      <c r="AS1317" s="17">
        <v>-5.8225680996373352</v>
      </c>
      <c r="AT1317" s="17">
        <v>-3.5693385295285367</v>
      </c>
      <c r="AU1317" s="17">
        <v>-1</v>
      </c>
      <c r="AV1317" s="17">
        <v>-1</v>
      </c>
      <c r="AW1317" s="17">
        <v>-1</v>
      </c>
      <c r="AX1317" s="17">
        <v>-1</v>
      </c>
      <c r="AY1317" s="17">
        <v>-9.7042801660622277E-2</v>
      </c>
      <c r="AZ1317" s="17">
        <v>1.2111471118056709</v>
      </c>
      <c r="BA1317" s="17">
        <v>-0.69832659898515836</v>
      </c>
      <c r="BB1317" s="17">
        <v>0.4632788589794492</v>
      </c>
      <c r="BC1317" s="17">
        <v>-0.28379167949226947</v>
      </c>
      <c r="BD1317" s="17">
        <v>16.503005265466378</v>
      </c>
      <c r="BE1317" s="17">
        <v>-9.4517232141843426</v>
      </c>
      <c r="BF1317" s="17">
        <v>-1</v>
      </c>
      <c r="BG1317" s="22">
        <v>42.494523713621902</v>
      </c>
    </row>
    <row r="1318" spans="1:59" x14ac:dyDescent="0.25">
      <c r="A1318">
        <v>3522</v>
      </c>
      <c r="B1318" t="s">
        <v>2978</v>
      </c>
      <c r="C1318" s="49">
        <v>0</v>
      </c>
      <c r="D1318" s="22">
        <v>1450</v>
      </c>
      <c r="E1318" s="17">
        <v>42.510834345099084</v>
      </c>
      <c r="F1318" s="17">
        <v>-34.162466733731819</v>
      </c>
      <c r="G1318" s="17">
        <v>9.7588733186206644E-2</v>
      </c>
      <c r="H1318" s="17">
        <v>1.5658069454695622</v>
      </c>
      <c r="I1318" s="17">
        <v>31.883730774475264</v>
      </c>
      <c r="J1318" s="17">
        <v>0.93163294809285269</v>
      </c>
      <c r="K1318" s="17">
        <v>-1</v>
      </c>
      <c r="L1318" s="17">
        <v>-1</v>
      </c>
      <c r="M1318" s="17">
        <v>-1</v>
      </c>
      <c r="N1318" s="17">
        <v>0.16666666666666666</v>
      </c>
      <c r="O1318" s="17">
        <v>-1</v>
      </c>
      <c r="P1318" s="17">
        <v>-1</v>
      </c>
      <c r="Q1318" s="17">
        <v>1.5814579933319561</v>
      </c>
      <c r="R1318" s="17">
        <v>-1</v>
      </c>
      <c r="S1318" s="17">
        <v>-0.35349720193228051</v>
      </c>
      <c r="T1318" s="17">
        <v>-3.7116137603193253E-2</v>
      </c>
      <c r="U1318" s="17">
        <v>-0.25976454836216811</v>
      </c>
      <c r="V1318" s="17">
        <v>-0.52255781179374472</v>
      </c>
      <c r="W1318" s="17">
        <v>-0.66835579592337224</v>
      </c>
      <c r="X1318" s="17">
        <v>-1.6139256024373154</v>
      </c>
      <c r="Y1318" s="17">
        <v>0</v>
      </c>
      <c r="Z1318" s="17">
        <v>17.257403896478259</v>
      </c>
      <c r="AA1318" s="17">
        <v>-0.33425274724250115</v>
      </c>
      <c r="AB1318" s="17">
        <v>-0.1472085642265627</v>
      </c>
      <c r="AC1318" s="17">
        <v>3.7713995992259974</v>
      </c>
      <c r="AD1318" s="17">
        <v>-0.32470568545271017</v>
      </c>
      <c r="AE1318" s="17">
        <v>-3.2470568545271014E-2</v>
      </c>
      <c r="AF1318" s="17">
        <v>27.835166854393844</v>
      </c>
      <c r="AG1318" s="17">
        <v>-31.187689879181502</v>
      </c>
      <c r="AH1318" s="17">
        <v>-1</v>
      </c>
      <c r="AI1318" s="17">
        <v>-1</v>
      </c>
      <c r="AJ1318" s="17">
        <v>-1</v>
      </c>
      <c r="AK1318" s="17">
        <v>-1</v>
      </c>
      <c r="AL1318" s="17">
        <v>-1</v>
      </c>
      <c r="AM1318" s="17">
        <v>-1</v>
      </c>
      <c r="AN1318" s="17">
        <v>-1</v>
      </c>
      <c r="AO1318" s="17">
        <v>-1</v>
      </c>
      <c r="AP1318" s="17">
        <v>-1</v>
      </c>
      <c r="AQ1318" s="17">
        <v>-1</v>
      </c>
      <c r="AR1318" s="17">
        <v>-0.16235284272635508</v>
      </c>
      <c r="AS1318" s="17">
        <v>-1.948234112716261</v>
      </c>
      <c r="AT1318" s="17">
        <v>1.4672956534688604</v>
      </c>
      <c r="AU1318" s="17">
        <v>-1</v>
      </c>
      <c r="AV1318" s="17">
        <v>-1</v>
      </c>
      <c r="AW1318" s="17">
        <v>-1</v>
      </c>
      <c r="AX1318" s="17">
        <v>-1</v>
      </c>
      <c r="AY1318" s="17">
        <v>-3.2470568545271014E-2</v>
      </c>
      <c r="AZ1318" s="17">
        <v>0.64999991647873501</v>
      </c>
      <c r="BA1318" s="17">
        <v>-0.13717940365822218</v>
      </c>
      <c r="BB1318" s="17">
        <v>0.24373326638725484</v>
      </c>
      <c r="BC1318" s="17">
        <v>-6.4246086900075286E-2</v>
      </c>
      <c r="BD1318" s="17">
        <v>8.8755511614786737</v>
      </c>
      <c r="BE1318" s="17">
        <v>-1.8242691101966289</v>
      </c>
      <c r="BF1318" s="17">
        <v>-1</v>
      </c>
      <c r="BG1318" s="22">
        <v>153.35923830918304</v>
      </c>
    </row>
    <row r="1319" spans="1:59" x14ac:dyDescent="0.25">
      <c r="A1319">
        <v>3525</v>
      </c>
      <c r="B1319" t="s">
        <v>1261</v>
      </c>
      <c r="C1319" s="49">
        <v>0</v>
      </c>
      <c r="D1319" s="22">
        <v>1442.1733203125</v>
      </c>
      <c r="E1319" s="17">
        <v>28.504388284474487</v>
      </c>
      <c r="F1319" s="17">
        <v>-57.648276592776874</v>
      </c>
      <c r="G1319" s="17">
        <v>-7.3293335320452735E-2</v>
      </c>
      <c r="H1319" s="17">
        <v>0.27135446496026949</v>
      </c>
      <c r="I1319" s="17">
        <v>19.376382915942685</v>
      </c>
      <c r="J1319" s="17">
        <v>-2.4381589387469971</v>
      </c>
      <c r="K1319" s="17">
        <v>-1</v>
      </c>
      <c r="L1319" s="17">
        <v>-1</v>
      </c>
      <c r="M1319" s="17">
        <v>-1</v>
      </c>
      <c r="N1319" s="17">
        <v>0.16666666666666666</v>
      </c>
      <c r="O1319" s="17">
        <v>-1</v>
      </c>
      <c r="P1319" s="17">
        <v>-1</v>
      </c>
      <c r="Q1319" s="17">
        <v>0.77370878543108756</v>
      </c>
      <c r="R1319" s="17">
        <v>-1</v>
      </c>
      <c r="S1319" s="17">
        <v>-0.76397899123474744</v>
      </c>
      <c r="T1319" s="17">
        <v>-8.026005969566477E-2</v>
      </c>
      <c r="U1319" s="17">
        <v>-0.50885609870201487</v>
      </c>
      <c r="V1319" s="17">
        <v>-0.88180275460779944</v>
      </c>
      <c r="W1319" s="17">
        <v>-1.6037766546047014</v>
      </c>
      <c r="X1319" s="17">
        <v>-3.0054982380070898</v>
      </c>
      <c r="Y1319" s="17">
        <v>0</v>
      </c>
      <c r="Z1319" s="17">
        <v>9.1670460852032214</v>
      </c>
      <c r="AA1319" s="17">
        <v>-0.78438709340689328</v>
      </c>
      <c r="AB1319" s="17">
        <v>-0.86537453825103106</v>
      </c>
      <c r="AC1319" s="17">
        <v>-4.4856119305512134</v>
      </c>
      <c r="AD1319" s="17">
        <v>-0.63607012337751856</v>
      </c>
      <c r="AE1319" s="17">
        <v>-6.3607012337751859E-2</v>
      </c>
      <c r="AF1319" s="17">
        <v>15.541218121952582</v>
      </c>
      <c r="AG1319" s="17">
        <v>-52.628417803025641</v>
      </c>
      <c r="AH1319" s="17">
        <v>-1</v>
      </c>
      <c r="AI1319" s="17">
        <v>-1</v>
      </c>
      <c r="AJ1319" s="17">
        <v>-1</v>
      </c>
      <c r="AK1319" s="17">
        <v>-1</v>
      </c>
      <c r="AL1319" s="17">
        <v>-1</v>
      </c>
      <c r="AM1319" s="17">
        <v>-1</v>
      </c>
      <c r="AN1319" s="17">
        <v>-1</v>
      </c>
      <c r="AO1319" s="17">
        <v>-1</v>
      </c>
      <c r="AP1319" s="17">
        <v>-1</v>
      </c>
      <c r="AQ1319" s="17">
        <v>-1</v>
      </c>
      <c r="AR1319" s="17">
        <v>-0.31803506168875928</v>
      </c>
      <c r="AS1319" s="17">
        <v>-3.8164207402651114</v>
      </c>
      <c r="AT1319" s="17">
        <v>-0.96134696234464467</v>
      </c>
      <c r="AU1319" s="17">
        <v>-1</v>
      </c>
      <c r="AV1319" s="17">
        <v>-1</v>
      </c>
      <c r="AW1319" s="17">
        <v>-1</v>
      </c>
      <c r="AX1319" s="17">
        <v>-1</v>
      </c>
      <c r="AY1319" s="17">
        <v>-6.3607012337751859E-2</v>
      </c>
      <c r="AZ1319" s="17">
        <v>0.92058259983418522</v>
      </c>
      <c r="BA1319" s="17">
        <v>-0.4077620870136725</v>
      </c>
      <c r="BB1319" s="17">
        <v>0.34959717528168976</v>
      </c>
      <c r="BC1319" s="17">
        <v>-0.17010999579451008</v>
      </c>
      <c r="BD1319" s="17">
        <v>12.553475627313507</v>
      </c>
      <c r="BE1319" s="17">
        <v>-5.5021935760314662</v>
      </c>
      <c r="BF1319" s="17">
        <v>-1</v>
      </c>
      <c r="BG1319" s="22">
        <v>740.19123738170777</v>
      </c>
    </row>
    <row r="1320" spans="1:59" x14ac:dyDescent="0.25">
      <c r="A1320">
        <v>3526</v>
      </c>
      <c r="B1320" t="s">
        <v>2979</v>
      </c>
      <c r="C1320" s="49">
        <v>0</v>
      </c>
      <c r="D1320" s="22">
        <v>1450</v>
      </c>
      <c r="E1320" s="17">
        <v>42.510834345099084</v>
      </c>
      <c r="F1320" s="17">
        <v>-34.162466733731819</v>
      </c>
      <c r="G1320" s="17">
        <v>9.7588733186206644E-2</v>
      </c>
      <c r="H1320" s="17">
        <v>1.5658069454695622</v>
      </c>
      <c r="I1320" s="17">
        <v>31.883730774475264</v>
      </c>
      <c r="J1320" s="17">
        <v>0.93163294809285269</v>
      </c>
      <c r="K1320" s="17">
        <v>-1</v>
      </c>
      <c r="L1320" s="17">
        <v>-1</v>
      </c>
      <c r="M1320" s="17">
        <v>-1</v>
      </c>
      <c r="N1320" s="17">
        <v>0.16666666666666666</v>
      </c>
      <c r="O1320" s="17">
        <v>-1</v>
      </c>
      <c r="P1320" s="17">
        <v>-1</v>
      </c>
      <c r="Q1320" s="17">
        <v>1.5814579933319561</v>
      </c>
      <c r="R1320" s="17">
        <v>-1</v>
      </c>
      <c r="S1320" s="17">
        <v>-0.35349720193228051</v>
      </c>
      <c r="T1320" s="17">
        <v>-3.7116137603193253E-2</v>
      </c>
      <c r="U1320" s="17">
        <v>-0.25976454836216811</v>
      </c>
      <c r="V1320" s="17">
        <v>-0.52255781179374472</v>
      </c>
      <c r="W1320" s="17">
        <v>-0.66835579592337224</v>
      </c>
      <c r="X1320" s="17">
        <v>-1.6139256024373154</v>
      </c>
      <c r="Y1320" s="17">
        <v>0</v>
      </c>
      <c r="Z1320" s="17">
        <v>17.257403896478259</v>
      </c>
      <c r="AA1320" s="17">
        <v>-0.33425274724250115</v>
      </c>
      <c r="AB1320" s="17">
        <v>-0.1472085642265627</v>
      </c>
      <c r="AC1320" s="17">
        <v>3.7713995992259974</v>
      </c>
      <c r="AD1320" s="17">
        <v>-0.32470568545271017</v>
      </c>
      <c r="AE1320" s="17">
        <v>-3.2470568545271014E-2</v>
      </c>
      <c r="AF1320" s="17">
        <v>27.835166854393844</v>
      </c>
      <c r="AG1320" s="17">
        <v>-31.187689879181502</v>
      </c>
      <c r="AH1320" s="17">
        <v>-1</v>
      </c>
      <c r="AI1320" s="17">
        <v>-1</v>
      </c>
      <c r="AJ1320" s="17">
        <v>-1</v>
      </c>
      <c r="AK1320" s="17">
        <v>-1</v>
      </c>
      <c r="AL1320" s="17">
        <v>-1</v>
      </c>
      <c r="AM1320" s="17">
        <v>-1</v>
      </c>
      <c r="AN1320" s="17">
        <v>-1</v>
      </c>
      <c r="AO1320" s="17">
        <v>-1</v>
      </c>
      <c r="AP1320" s="17">
        <v>-1</v>
      </c>
      <c r="AQ1320" s="17">
        <v>-1</v>
      </c>
      <c r="AR1320" s="17">
        <v>-0.16235284272635508</v>
      </c>
      <c r="AS1320" s="17">
        <v>-1.948234112716261</v>
      </c>
      <c r="AT1320" s="17">
        <v>1.4672956534688604</v>
      </c>
      <c r="AU1320" s="17">
        <v>-1</v>
      </c>
      <c r="AV1320" s="17">
        <v>-1</v>
      </c>
      <c r="AW1320" s="17">
        <v>-1</v>
      </c>
      <c r="AX1320" s="17">
        <v>-1</v>
      </c>
      <c r="AY1320" s="17">
        <v>-3.2470568545271014E-2</v>
      </c>
      <c r="AZ1320" s="17">
        <v>0.64999991647873501</v>
      </c>
      <c r="BA1320" s="17">
        <v>-0.13717940365822218</v>
      </c>
      <c r="BB1320" s="17">
        <v>0.24373326638725484</v>
      </c>
      <c r="BC1320" s="17">
        <v>-6.4246086900075286E-2</v>
      </c>
      <c r="BD1320" s="17">
        <v>8.8755511614786737</v>
      </c>
      <c r="BE1320" s="17">
        <v>-1.8242691101966289</v>
      </c>
      <c r="BF1320" s="17">
        <v>-1</v>
      </c>
      <c r="BG1320" s="22">
        <v>84.728860944300024</v>
      </c>
    </row>
    <row r="1321" spans="1:59" x14ac:dyDescent="0.25">
      <c r="A1321">
        <v>3527</v>
      </c>
      <c r="B1321" t="s">
        <v>1262</v>
      </c>
      <c r="C1321" s="49">
        <v>0</v>
      </c>
      <c r="D1321" s="22">
        <v>1469.9730859374999</v>
      </c>
      <c r="E1321" s="17">
        <v>-0.94492209008997463</v>
      </c>
      <c r="F1321" s="17">
        <v>-107.02846204048927</v>
      </c>
      <c r="G1321" s="17">
        <v>-0.43258212643266364</v>
      </c>
      <c r="H1321" s="17">
        <v>-2.4503018851690719</v>
      </c>
      <c r="I1321" s="17">
        <v>-6.9209924106963712</v>
      </c>
      <c r="J1321" s="17">
        <v>-9.5233286344499888</v>
      </c>
      <c r="K1321" s="17">
        <v>-1</v>
      </c>
      <c r="L1321" s="17">
        <v>-1</v>
      </c>
      <c r="M1321" s="17">
        <v>-1</v>
      </c>
      <c r="N1321" s="17">
        <v>0.16666666666666666</v>
      </c>
      <c r="O1321" s="17">
        <v>-1</v>
      </c>
      <c r="P1321" s="17">
        <v>-1</v>
      </c>
      <c r="Q1321" s="17">
        <v>-0.92462761091958612</v>
      </c>
      <c r="R1321" s="17">
        <v>-1</v>
      </c>
      <c r="S1321" s="17">
        <v>-1.627039153959271</v>
      </c>
      <c r="T1321" s="17">
        <v>-0.17097248931398604</v>
      </c>
      <c r="U1321" s="17">
        <v>-1.0325845552918425</v>
      </c>
      <c r="V1321" s="17">
        <v>-1.6371346764694954</v>
      </c>
      <c r="W1321" s="17">
        <v>-3.5705496017829681</v>
      </c>
      <c r="X1321" s="17">
        <v>-5.9313549668493728</v>
      </c>
      <c r="Y1321" s="17">
        <v>0</v>
      </c>
      <c r="Z1321" s="17">
        <v>-7.8433687762306583</v>
      </c>
      <c r="AA1321" s="17">
        <v>-1.7308189015236535</v>
      </c>
      <c r="AB1321" s="17">
        <v>-2.3753573403091597</v>
      </c>
      <c r="AC1321" s="17">
        <v>-21.846425248524525</v>
      </c>
      <c r="AD1321" s="17">
        <v>-1.2907306941148033</v>
      </c>
      <c r="AE1321" s="17">
        <v>-0.12907306941148031</v>
      </c>
      <c r="AF1321" s="17">
        <v>-10.307474000487289</v>
      </c>
      <c r="AG1321" s="17">
        <v>-97.708707874675696</v>
      </c>
      <c r="AH1321" s="17">
        <v>-1</v>
      </c>
      <c r="AI1321" s="17">
        <v>-1</v>
      </c>
      <c r="AJ1321" s="17">
        <v>-1</v>
      </c>
      <c r="AK1321" s="17">
        <v>-1</v>
      </c>
      <c r="AL1321" s="17">
        <v>-1</v>
      </c>
      <c r="AM1321" s="17">
        <v>-1</v>
      </c>
      <c r="AN1321" s="17">
        <v>-1</v>
      </c>
      <c r="AO1321" s="17">
        <v>-1</v>
      </c>
      <c r="AP1321" s="17">
        <v>-1</v>
      </c>
      <c r="AQ1321" s="17">
        <v>-1</v>
      </c>
      <c r="AR1321" s="17">
        <v>-0.64536534705740167</v>
      </c>
      <c r="AS1321" s="17">
        <v>-7.7443841646888183</v>
      </c>
      <c r="AT1321" s="17">
        <v>-6.0676994140954665</v>
      </c>
      <c r="AU1321" s="17">
        <v>-1</v>
      </c>
      <c r="AV1321" s="17">
        <v>-1</v>
      </c>
      <c r="AW1321" s="17">
        <v>-1</v>
      </c>
      <c r="AX1321" s="17">
        <v>-1</v>
      </c>
      <c r="AY1321" s="17">
        <v>-0.12907306941148031</v>
      </c>
      <c r="AZ1321" s="17">
        <v>1.4894973259272231</v>
      </c>
      <c r="BA1321" s="17">
        <v>-0.97667681310671051</v>
      </c>
      <c r="BB1321" s="17">
        <v>0.57218176933236653</v>
      </c>
      <c r="BC1321" s="17">
        <v>-0.3926945898451869</v>
      </c>
      <c r="BD1321" s="17">
        <v>20.286510735560242</v>
      </c>
      <c r="BE1321" s="17">
        <v>-13.235228684278209</v>
      </c>
      <c r="BF1321" s="17">
        <v>-1</v>
      </c>
      <c r="BG1321" s="22">
        <v>80.886414191995627</v>
      </c>
    </row>
    <row r="1322" spans="1:59" x14ac:dyDescent="0.25">
      <c r="A1322">
        <v>3532</v>
      </c>
      <c r="B1322" t="s">
        <v>2980</v>
      </c>
      <c r="C1322" s="49">
        <v>0</v>
      </c>
      <c r="D1322" s="22">
        <v>1405.9249511718751</v>
      </c>
      <c r="E1322" s="17">
        <v>-7.8380271634595289</v>
      </c>
      <c r="F1322" s="17">
        <v>-118.58672274351567</v>
      </c>
      <c r="G1322" s="17">
        <v>-0.51667969467179842</v>
      </c>
      <c r="H1322" s="17">
        <v>-3.0873512067466899</v>
      </c>
      <c r="I1322" s="17">
        <v>-13.076334215811215</v>
      </c>
      <c r="J1322" s="17">
        <v>-11.181731447757187</v>
      </c>
      <c r="K1322" s="17">
        <v>-1</v>
      </c>
      <c r="L1322" s="17">
        <v>-1</v>
      </c>
      <c r="M1322" s="17">
        <v>-1</v>
      </c>
      <c r="N1322" s="17">
        <v>0.16666666666666666</v>
      </c>
      <c r="O1322" s="17">
        <v>-1</v>
      </c>
      <c r="P1322" s="17">
        <v>-1</v>
      </c>
      <c r="Q1322" s="17">
        <v>-1.3221517322342993</v>
      </c>
      <c r="R1322" s="17">
        <v>-1</v>
      </c>
      <c r="S1322" s="17">
        <v>-1.8290528619419848</v>
      </c>
      <c r="T1322" s="17">
        <v>-0.19220525506865704</v>
      </c>
      <c r="U1322" s="17">
        <v>-1.1551719855328382</v>
      </c>
      <c r="V1322" s="17">
        <v>-1.8139327826540053</v>
      </c>
      <c r="W1322" s="17">
        <v>-4.0309058005505261</v>
      </c>
      <c r="X1322" s="17">
        <v>-6.6162008123043696</v>
      </c>
      <c r="Y1322" s="17">
        <v>0</v>
      </c>
      <c r="Z1322" s="17">
        <v>-11.824941705787065</v>
      </c>
      <c r="AA1322" s="17">
        <v>-1.9523471415792393</v>
      </c>
      <c r="AB1322" s="17">
        <v>-2.7287941434526899</v>
      </c>
      <c r="AC1322" s="17">
        <v>-25.910014814387615</v>
      </c>
      <c r="AD1322" s="17">
        <v>-1.4439649819160478</v>
      </c>
      <c r="AE1322" s="17">
        <v>-0.14439649819160477</v>
      </c>
      <c r="AF1322" s="17">
        <v>-16.357793975485798</v>
      </c>
      <c r="AG1322" s="17">
        <v>-108.26050593885898</v>
      </c>
      <c r="AH1322" s="17">
        <v>-1</v>
      </c>
      <c r="AI1322" s="17">
        <v>-1</v>
      </c>
      <c r="AJ1322" s="17">
        <v>-1</v>
      </c>
      <c r="AK1322" s="17">
        <v>-1</v>
      </c>
      <c r="AL1322" s="17">
        <v>-1</v>
      </c>
      <c r="AM1322" s="17">
        <v>-1</v>
      </c>
      <c r="AN1322" s="17">
        <v>-1</v>
      </c>
      <c r="AO1322" s="17">
        <v>-1</v>
      </c>
      <c r="AP1322" s="17">
        <v>-1</v>
      </c>
      <c r="AQ1322" s="17">
        <v>-1</v>
      </c>
      <c r="AR1322" s="17">
        <v>-0.72198249095802391</v>
      </c>
      <c r="AS1322" s="17">
        <v>-8.6637898914962861</v>
      </c>
      <c r="AT1322" s="17">
        <v>-7.262926858945173</v>
      </c>
      <c r="AU1322" s="17">
        <v>-1</v>
      </c>
      <c r="AV1322" s="17">
        <v>-1</v>
      </c>
      <c r="AW1322" s="17">
        <v>-1</v>
      </c>
      <c r="AX1322" s="17">
        <v>-1</v>
      </c>
      <c r="AY1322" s="17">
        <v>-0.14439649819160477</v>
      </c>
      <c r="AZ1322" s="17">
        <v>1.6226613604960485</v>
      </c>
      <c r="BA1322" s="17">
        <v>-1.1098408476755359</v>
      </c>
      <c r="BB1322" s="17">
        <v>0.62428142718478974</v>
      </c>
      <c r="BC1322" s="17">
        <v>-0.44479424769761</v>
      </c>
      <c r="BD1322" s="17">
        <v>22.096557315912083</v>
      </c>
      <c r="BE1322" s="17">
        <v>-15.045275264630053</v>
      </c>
      <c r="BF1322" s="17">
        <v>-1</v>
      </c>
      <c r="BG1322" s="22">
        <v>-84.634224795097452</v>
      </c>
    </row>
    <row r="1323" spans="1:59" x14ac:dyDescent="0.25">
      <c r="A1323">
        <v>3533</v>
      </c>
      <c r="B1323" t="s">
        <v>1264</v>
      </c>
      <c r="C1323" s="49">
        <v>0</v>
      </c>
      <c r="D1323" s="22">
        <v>1481.330859375</v>
      </c>
      <c r="E1323" s="17">
        <v>3.1379324874055641</v>
      </c>
      <c r="F1323" s="17">
        <v>-100.18238946260968</v>
      </c>
      <c r="G1323" s="17">
        <v>-0.38277030174890742</v>
      </c>
      <c r="H1323" s="17">
        <v>-2.072971246652898</v>
      </c>
      <c r="I1323" s="17">
        <v>-3.2751223423357487</v>
      </c>
      <c r="J1323" s="17">
        <v>-8.5410401816304393</v>
      </c>
      <c r="K1323" s="17">
        <v>-1</v>
      </c>
      <c r="L1323" s="17">
        <v>-1</v>
      </c>
      <c r="M1323" s="17">
        <v>-1</v>
      </c>
      <c r="N1323" s="17">
        <v>0.16666666666666666</v>
      </c>
      <c r="O1323" s="17">
        <v>-1</v>
      </c>
      <c r="P1323" s="17">
        <v>-1</v>
      </c>
      <c r="Q1323" s="17">
        <v>-0.68917012679606637</v>
      </c>
      <c r="R1323" s="17">
        <v>-1</v>
      </c>
      <c r="S1323" s="17">
        <v>-1.5073844289006717</v>
      </c>
      <c r="T1323" s="17">
        <v>-0.15839611133459569</v>
      </c>
      <c r="U1323" s="17">
        <v>-0.95997480317352746</v>
      </c>
      <c r="V1323" s="17">
        <v>-1.5324154027249692</v>
      </c>
      <c r="W1323" s="17">
        <v>-3.2978760543162409</v>
      </c>
      <c r="X1323" s="17">
        <v>-5.5257139726627136</v>
      </c>
      <c r="Y1323" s="17">
        <v>0</v>
      </c>
      <c r="Z1323" s="17">
        <v>-5.4850435964977997</v>
      </c>
      <c r="AA1323" s="17">
        <v>-1.5996055253559598</v>
      </c>
      <c r="AB1323" s="17">
        <v>-2.1660132124871598</v>
      </c>
      <c r="AC1323" s="17">
        <v>-19.439520800753357</v>
      </c>
      <c r="AD1323" s="17">
        <v>-1.1999685039669095</v>
      </c>
      <c r="AE1323" s="17">
        <v>-0.11999685039669093</v>
      </c>
      <c r="AF1323" s="17">
        <v>-6.7238094048800292</v>
      </c>
      <c r="AG1323" s="17">
        <v>-91.458773111081584</v>
      </c>
      <c r="AH1323" s="17">
        <v>-1</v>
      </c>
      <c r="AI1323" s="17">
        <v>-1</v>
      </c>
      <c r="AJ1323" s="17">
        <v>-1</v>
      </c>
      <c r="AK1323" s="17">
        <v>-1</v>
      </c>
      <c r="AL1323" s="17">
        <v>-1</v>
      </c>
      <c r="AM1323" s="17">
        <v>-1</v>
      </c>
      <c r="AN1323" s="17">
        <v>-1</v>
      </c>
      <c r="AO1323" s="17">
        <v>-1</v>
      </c>
      <c r="AP1323" s="17">
        <v>-1</v>
      </c>
      <c r="AQ1323" s="17">
        <v>-1</v>
      </c>
      <c r="AR1323" s="17">
        <v>-0.59998425198345473</v>
      </c>
      <c r="AS1323" s="17">
        <v>-7.1998110238014563</v>
      </c>
      <c r="AT1323" s="17">
        <v>-5.3597543309418931</v>
      </c>
      <c r="AU1323" s="17">
        <v>-1</v>
      </c>
      <c r="AV1323" s="17">
        <v>-1</v>
      </c>
      <c r="AW1323" s="17">
        <v>-1</v>
      </c>
      <c r="AX1323" s="17">
        <v>-1</v>
      </c>
      <c r="AY1323" s="17">
        <v>-0.11999685039669093</v>
      </c>
      <c r="AZ1323" s="17">
        <v>1.4106229460490514</v>
      </c>
      <c r="BA1323" s="17">
        <v>-0.89780243322853881</v>
      </c>
      <c r="BB1323" s="17">
        <v>0.5413226246820827</v>
      </c>
      <c r="BC1323" s="17">
        <v>-0.3618354451949029</v>
      </c>
      <c r="BD1323" s="17">
        <v>19.21440217382942</v>
      </c>
      <c r="BE1323" s="17">
        <v>-12.163120122547385</v>
      </c>
      <c r="BF1323" s="17">
        <v>-1</v>
      </c>
      <c r="BG1323" s="22">
        <v>151.37575898764669</v>
      </c>
    </row>
    <row r="1324" spans="1:59" x14ac:dyDescent="0.25">
      <c r="A1324">
        <v>3534</v>
      </c>
      <c r="B1324" t="s">
        <v>1265</v>
      </c>
      <c r="C1324" s="49">
        <v>0</v>
      </c>
      <c r="D1324" s="22">
        <v>1569.8272460937501</v>
      </c>
      <c r="E1324" s="17">
        <v>96.361632963703002</v>
      </c>
      <c r="F1324" s="17">
        <v>56.13378769369988</v>
      </c>
      <c r="G1324" s="17">
        <v>0.75458165050817838</v>
      </c>
      <c r="H1324" s="17">
        <v>6.5426083087519871</v>
      </c>
      <c r="I1324" s="17">
        <v>79.970923476135496</v>
      </c>
      <c r="J1324" s="17">
        <v>13.887523650086237</v>
      </c>
      <c r="K1324" s="17">
        <v>-1</v>
      </c>
      <c r="L1324" s="17">
        <v>-1</v>
      </c>
      <c r="M1324" s="17">
        <v>-1</v>
      </c>
      <c r="N1324" s="17">
        <v>0.16666666666666666</v>
      </c>
      <c r="O1324" s="17">
        <v>-1</v>
      </c>
      <c r="P1324" s="17">
        <v>-1</v>
      </c>
      <c r="Q1324" s="17">
        <v>4.6870237978717242</v>
      </c>
      <c r="R1324" s="17">
        <v>-1</v>
      </c>
      <c r="S1324" s="17">
        <v>1.2246884474933115</v>
      </c>
      <c r="T1324" s="17">
        <v>0.12875996331221728</v>
      </c>
      <c r="U1324" s="17">
        <v>0.6979215667942098</v>
      </c>
      <c r="V1324" s="17">
        <v>0.85863674580474791</v>
      </c>
      <c r="W1324" s="17">
        <v>2.9280711682371199</v>
      </c>
      <c r="X1324" s="17">
        <v>3.7362751149233961</v>
      </c>
      <c r="Y1324" s="17">
        <v>0</v>
      </c>
      <c r="Z1324" s="17">
        <v>48.362527020623077</v>
      </c>
      <c r="AA1324" s="17">
        <v>1.3963856974918982</v>
      </c>
      <c r="AB1324" s="17">
        <v>2.6139352030454455</v>
      </c>
      <c r="AC1324" s="17">
        <v>35.517258838389402</v>
      </c>
      <c r="AD1324" s="17">
        <v>0.87240195849276225</v>
      </c>
      <c r="AE1324" s="17">
        <v>8.7240195849276225E-2</v>
      </c>
      <c r="AF1324" s="17">
        <v>75.101900653432409</v>
      </c>
      <c r="AG1324" s="17">
        <v>51.245806574216502</v>
      </c>
      <c r="AH1324" s="17">
        <v>-1</v>
      </c>
      <c r="AI1324" s="17">
        <v>-1</v>
      </c>
      <c r="AJ1324" s="17">
        <v>-1</v>
      </c>
      <c r="AK1324" s="17">
        <v>-1</v>
      </c>
      <c r="AL1324" s="17">
        <v>-1</v>
      </c>
      <c r="AM1324" s="17">
        <v>-1</v>
      </c>
      <c r="AN1324" s="17">
        <v>-1</v>
      </c>
      <c r="AO1324" s="17">
        <v>-1</v>
      </c>
      <c r="AP1324" s="17">
        <v>-1</v>
      </c>
      <c r="AQ1324" s="17">
        <v>-1</v>
      </c>
      <c r="AR1324" s="17">
        <v>0.43620097924638113</v>
      </c>
      <c r="AS1324" s="17">
        <v>5.234411750956574</v>
      </c>
      <c r="AT1324" s="17">
        <v>10.804735276243546</v>
      </c>
      <c r="AU1324" s="17">
        <v>-1</v>
      </c>
      <c r="AV1324" s="17">
        <v>-1</v>
      </c>
      <c r="AW1324" s="17">
        <v>-1</v>
      </c>
      <c r="AX1324" s="17">
        <v>-1</v>
      </c>
      <c r="AY1324" s="17">
        <v>8.7240195849276225E-2</v>
      </c>
      <c r="AZ1324" s="17">
        <v>-0.39031348836266738</v>
      </c>
      <c r="BA1324" s="17">
        <v>0.90313400118318055</v>
      </c>
      <c r="BB1324" s="17">
        <v>-0.16328333255420591</v>
      </c>
      <c r="BC1324" s="17">
        <v>0.34277051204138531</v>
      </c>
      <c r="BD1324" s="17">
        <v>-5.2650216067197277</v>
      </c>
      <c r="BE1324" s="17">
        <v>12.316303658001788</v>
      </c>
      <c r="BF1324" s="17">
        <v>-1</v>
      </c>
      <c r="BG1324" s="22">
        <v>1088.7817515224324</v>
      </c>
    </row>
    <row r="1325" spans="1:59" x14ac:dyDescent="0.25">
      <c r="A1325">
        <v>3535</v>
      </c>
      <c r="B1325" t="s">
        <v>1266</v>
      </c>
      <c r="C1325" s="49">
        <v>0</v>
      </c>
      <c r="D1325" s="22">
        <v>1566.68216796875</v>
      </c>
      <c r="E1325" s="17">
        <v>99.148155866770026</v>
      </c>
      <c r="F1325" s="17">
        <v>60.806189728166288</v>
      </c>
      <c r="G1325" s="17">
        <v>0.78857791162654256</v>
      </c>
      <c r="H1325" s="17">
        <v>6.8001341270972446</v>
      </c>
      <c r="I1325" s="17">
        <v>82.459207164486997</v>
      </c>
      <c r="J1325" s="17">
        <v>14.557929421158043</v>
      </c>
      <c r="K1325" s="17">
        <v>-1</v>
      </c>
      <c r="L1325" s="17">
        <v>-1</v>
      </c>
      <c r="M1325" s="17">
        <v>-1</v>
      </c>
      <c r="N1325" s="17">
        <v>0.16666666666666666</v>
      </c>
      <c r="O1325" s="17">
        <v>-1</v>
      </c>
      <c r="P1325" s="17">
        <v>-1</v>
      </c>
      <c r="Q1325" s="17">
        <v>4.8477220690825469</v>
      </c>
      <c r="R1325" s="17">
        <v>-1</v>
      </c>
      <c r="S1325" s="17">
        <v>1.3063520545376992</v>
      </c>
      <c r="T1325" s="17">
        <v>0.13734326320988241</v>
      </c>
      <c r="U1325" s="17">
        <v>0.74747727185873247</v>
      </c>
      <c r="V1325" s="17">
        <v>0.9301070000455105</v>
      </c>
      <c r="W1325" s="17">
        <v>3.1141691716449822</v>
      </c>
      <c r="X1325" s="17">
        <v>4.0131225752650668</v>
      </c>
      <c r="Y1325" s="17">
        <v>0</v>
      </c>
      <c r="Z1325" s="17">
        <v>49.972069315474123</v>
      </c>
      <c r="AA1325" s="17">
        <v>1.4859380121629508</v>
      </c>
      <c r="AB1325" s="17">
        <v>2.756811270690358</v>
      </c>
      <c r="AC1325" s="17">
        <v>37.159956182099926</v>
      </c>
      <c r="AD1325" s="17">
        <v>0.93434658982341556</v>
      </c>
      <c r="AE1325" s="17">
        <v>9.3434658982341559E-2</v>
      </c>
      <c r="AF1325" s="17">
        <v>77.547729492796947</v>
      </c>
      <c r="AG1325" s="17">
        <v>55.511348251214628</v>
      </c>
      <c r="AH1325" s="17">
        <v>-1</v>
      </c>
      <c r="AI1325" s="17">
        <v>-1</v>
      </c>
      <c r="AJ1325" s="17">
        <v>-1</v>
      </c>
      <c r="AK1325" s="17">
        <v>-1</v>
      </c>
      <c r="AL1325" s="17">
        <v>-1</v>
      </c>
      <c r="AM1325" s="17">
        <v>-1</v>
      </c>
      <c r="AN1325" s="17">
        <v>-1</v>
      </c>
      <c r="AO1325" s="17">
        <v>-1</v>
      </c>
      <c r="AP1325" s="17">
        <v>-1</v>
      </c>
      <c r="AQ1325" s="17">
        <v>-1</v>
      </c>
      <c r="AR1325" s="17">
        <v>0.46717329491170778</v>
      </c>
      <c r="AS1325" s="17">
        <v>5.6060795389404925</v>
      </c>
      <c r="AT1325" s="17">
        <v>11.287903400622643</v>
      </c>
      <c r="AU1325" s="17">
        <v>-1</v>
      </c>
      <c r="AV1325" s="17">
        <v>-1</v>
      </c>
      <c r="AW1325" s="17">
        <v>-1</v>
      </c>
      <c r="AX1325" s="17">
        <v>-1</v>
      </c>
      <c r="AY1325" s="17">
        <v>9.3434658982341559E-2</v>
      </c>
      <c r="AZ1325" s="17">
        <v>-0.4441447629829241</v>
      </c>
      <c r="BA1325" s="17">
        <v>0.95696527580343727</v>
      </c>
      <c r="BB1325" s="17">
        <v>-0.18434450720662804</v>
      </c>
      <c r="BC1325" s="17">
        <v>0.36383168669380739</v>
      </c>
      <c r="BD1325" s="17">
        <v>-5.9967290445265657</v>
      </c>
      <c r="BE1325" s="17">
        <v>13.048011095808628</v>
      </c>
      <c r="BF1325" s="17">
        <v>-1</v>
      </c>
      <c r="BG1325" s="22">
        <v>1207.7605838248926</v>
      </c>
    </row>
    <row r="1326" spans="1:59" x14ac:dyDescent="0.25">
      <c r="A1326">
        <v>3536</v>
      </c>
      <c r="B1326" t="s">
        <v>1267</v>
      </c>
      <c r="C1326" s="49">
        <v>0</v>
      </c>
      <c r="D1326" s="22">
        <v>1566.8685546875001</v>
      </c>
      <c r="E1326" s="17">
        <v>83.678249110040014</v>
      </c>
      <c r="F1326" s="17">
        <v>34.866469755438558</v>
      </c>
      <c r="G1326" s="17">
        <v>0.59984126460322984</v>
      </c>
      <c r="H1326" s="17">
        <v>5.3704310398314625</v>
      </c>
      <c r="I1326" s="17">
        <v>68.645031583614653</v>
      </c>
      <c r="J1326" s="17">
        <v>10.836045507611374</v>
      </c>
      <c r="K1326" s="17">
        <v>-1</v>
      </c>
      <c r="L1326" s="17">
        <v>-1</v>
      </c>
      <c r="M1326" s="17">
        <v>-1</v>
      </c>
      <c r="N1326" s="17">
        <v>0.16666666666666666</v>
      </c>
      <c r="O1326" s="17">
        <v>-1</v>
      </c>
      <c r="P1326" s="17">
        <v>-1</v>
      </c>
      <c r="Q1326" s="17">
        <v>3.9555753478541265</v>
      </c>
      <c r="R1326" s="17">
        <v>-1</v>
      </c>
      <c r="S1326" s="17">
        <v>0.85298115814046638</v>
      </c>
      <c r="T1326" s="17">
        <v>8.9691457105658165E-2</v>
      </c>
      <c r="U1326" s="17">
        <v>0.47235944104227529</v>
      </c>
      <c r="V1326" s="17">
        <v>0.53332642172424516</v>
      </c>
      <c r="W1326" s="17">
        <v>2.081011052914099</v>
      </c>
      <c r="X1326" s="17">
        <v>2.4761517530948156</v>
      </c>
      <c r="Y1326" s="17">
        <v>0</v>
      </c>
      <c r="Z1326" s="17">
        <v>41.03639209747854</v>
      </c>
      <c r="AA1326" s="17">
        <v>0.98877146948508288</v>
      </c>
      <c r="AB1326" s="17">
        <v>1.9636078694901475</v>
      </c>
      <c r="AC1326" s="17">
        <v>28.040212465384247</v>
      </c>
      <c r="AD1326" s="17">
        <v>0.59044930130284401</v>
      </c>
      <c r="AE1326" s="17">
        <v>5.9044930130284411E-2</v>
      </c>
      <c r="AF1326" s="17">
        <v>63.969250002732466</v>
      </c>
      <c r="AG1326" s="17">
        <v>31.830390187860235</v>
      </c>
      <c r="AH1326" s="17">
        <v>-1</v>
      </c>
      <c r="AI1326" s="17">
        <v>-1</v>
      </c>
      <c r="AJ1326" s="17">
        <v>-1</v>
      </c>
      <c r="AK1326" s="17">
        <v>-1</v>
      </c>
      <c r="AL1326" s="17">
        <v>-1</v>
      </c>
      <c r="AM1326" s="17">
        <v>-1</v>
      </c>
      <c r="AN1326" s="17">
        <v>-1</v>
      </c>
      <c r="AO1326" s="17">
        <v>-1</v>
      </c>
      <c r="AP1326" s="17">
        <v>-1</v>
      </c>
      <c r="AQ1326" s="17">
        <v>-1</v>
      </c>
      <c r="AR1326" s="17">
        <v>0.295224650651422</v>
      </c>
      <c r="AS1326" s="17">
        <v>3.5426958078170641</v>
      </c>
      <c r="AT1326" s="17">
        <v>8.6055045501621841</v>
      </c>
      <c r="AU1326" s="17">
        <v>-1</v>
      </c>
      <c r="AV1326" s="17">
        <v>-1</v>
      </c>
      <c r="AW1326" s="17">
        <v>-1</v>
      </c>
      <c r="AX1326" s="17">
        <v>-1</v>
      </c>
      <c r="AY1326" s="17">
        <v>5.9044930130284411E-2</v>
      </c>
      <c r="AZ1326" s="17">
        <v>-0.1452903024454909</v>
      </c>
      <c r="BA1326" s="17">
        <v>0.6581108152660039</v>
      </c>
      <c r="BB1326" s="17">
        <v>-6.7419429109633708E-2</v>
      </c>
      <c r="BC1326" s="17">
        <v>0.24690660859681307</v>
      </c>
      <c r="BD1326" s="17">
        <v>-1.9345173815186207</v>
      </c>
      <c r="BE1326" s="17">
        <v>8.9857994328006789</v>
      </c>
      <c r="BF1326" s="17">
        <v>-1</v>
      </c>
      <c r="BG1326" s="22">
        <v>1112.3709760302386</v>
      </c>
    </row>
    <row r="1327" spans="1:59" x14ac:dyDescent="0.25">
      <c r="A1327">
        <v>3537</v>
      </c>
      <c r="B1327" t="s">
        <v>1268</v>
      </c>
      <c r="C1327" s="49">
        <v>0</v>
      </c>
      <c r="D1327" s="22">
        <v>1505.39212890625</v>
      </c>
      <c r="E1327" s="17">
        <v>110.76884442208123</v>
      </c>
      <c r="F1327" s="17">
        <v>80.291595280718653</v>
      </c>
      <c r="G1327" s="17">
        <v>0.93035315491153936</v>
      </c>
      <c r="H1327" s="17">
        <v>7.8740988616587355</v>
      </c>
      <c r="I1327" s="17">
        <v>92.836143147237223</v>
      </c>
      <c r="J1327" s="17">
        <v>17.353735141159088</v>
      </c>
      <c r="K1327" s="17">
        <v>-1</v>
      </c>
      <c r="L1327" s="17">
        <v>-1</v>
      </c>
      <c r="M1327" s="17">
        <v>-1</v>
      </c>
      <c r="N1327" s="17">
        <v>0.16666666666666666</v>
      </c>
      <c r="O1327" s="17">
        <v>-1</v>
      </c>
      <c r="P1327" s="17">
        <v>-1</v>
      </c>
      <c r="Q1327" s="17">
        <v>5.5178850736867808</v>
      </c>
      <c r="R1327" s="17">
        <v>-1</v>
      </c>
      <c r="S1327" s="17">
        <v>1.6469153216551626</v>
      </c>
      <c r="T1327" s="17">
        <v>0.17313835923361021</v>
      </c>
      <c r="U1327" s="17">
        <v>0.95414035510840989</v>
      </c>
      <c r="V1327" s="17">
        <v>1.2281607374063885</v>
      </c>
      <c r="W1327" s="17">
        <v>3.8902571542658029</v>
      </c>
      <c r="X1327" s="17">
        <v>5.1676647146526218</v>
      </c>
      <c r="Y1327" s="17">
        <v>0</v>
      </c>
      <c r="Z1327" s="17">
        <v>56.684373637278924</v>
      </c>
      <c r="AA1327" s="17">
        <v>1.8593997041713355</v>
      </c>
      <c r="AB1327" s="17">
        <v>3.3526500065864995</v>
      </c>
      <c r="AC1327" s="17">
        <v>44.01052762398043</v>
      </c>
      <c r="AD1327" s="17">
        <v>1.1926754438855125</v>
      </c>
      <c r="AE1327" s="17">
        <v>0.11926754438855124</v>
      </c>
      <c r="AF1327" s="17">
        <v>87.747615225144671</v>
      </c>
      <c r="AG1327" s="17">
        <v>73.300016448966289</v>
      </c>
      <c r="AH1327" s="17">
        <v>-1</v>
      </c>
      <c r="AI1327" s="17">
        <v>-1</v>
      </c>
      <c r="AJ1327" s="17">
        <v>-1</v>
      </c>
      <c r="AK1327" s="17">
        <v>-1</v>
      </c>
      <c r="AL1327" s="17">
        <v>-1</v>
      </c>
      <c r="AM1327" s="17">
        <v>-1</v>
      </c>
      <c r="AN1327" s="17">
        <v>-1</v>
      </c>
      <c r="AO1327" s="17">
        <v>-1</v>
      </c>
      <c r="AP1327" s="17">
        <v>-1</v>
      </c>
      <c r="AQ1327" s="17">
        <v>-1</v>
      </c>
      <c r="AR1327" s="17">
        <v>0.59633772194275625</v>
      </c>
      <c r="AS1327" s="17">
        <v>7.1560526633130745</v>
      </c>
      <c r="AT1327" s="17">
        <v>13.302868462306996</v>
      </c>
      <c r="AU1327" s="17">
        <v>-1</v>
      </c>
      <c r="AV1327" s="17">
        <v>-1</v>
      </c>
      <c r="AW1327" s="17">
        <v>-1</v>
      </c>
      <c r="AX1327" s="17">
        <v>-1</v>
      </c>
      <c r="AY1327" s="17">
        <v>0.11926754438855124</v>
      </c>
      <c r="AZ1327" s="17">
        <v>-0.66863833388051241</v>
      </c>
      <c r="BA1327" s="17">
        <v>1.1814588467010254</v>
      </c>
      <c r="BB1327" s="17">
        <v>-0.27217631758774102</v>
      </c>
      <c r="BC1327" s="17">
        <v>0.45166349707492037</v>
      </c>
      <c r="BD1327" s="17">
        <v>-9.0481822513166943</v>
      </c>
      <c r="BE1327" s="17">
        <v>16.099464302598761</v>
      </c>
      <c r="BF1327" s="17">
        <v>-1</v>
      </c>
      <c r="BG1327" s="22">
        <v>430.03633686286241</v>
      </c>
    </row>
    <row r="1328" spans="1:59" x14ac:dyDescent="0.25">
      <c r="A1328">
        <v>3538</v>
      </c>
      <c r="B1328" t="s">
        <v>1269</v>
      </c>
      <c r="C1328" s="49">
        <v>0</v>
      </c>
      <c r="D1328" s="22">
        <v>1638.575224609375</v>
      </c>
      <c r="E1328" s="17">
        <v>165.74492934914656</v>
      </c>
      <c r="F1328" s="17">
        <v>172.47471381080143</v>
      </c>
      <c r="G1328" s="17">
        <v>1.6010748404891992</v>
      </c>
      <c r="H1328" s="17">
        <v>12.954897316492167</v>
      </c>
      <c r="I1328" s="17">
        <v>141.92818370533814</v>
      </c>
      <c r="J1328" s="17">
        <v>30.580356951972814</v>
      </c>
      <c r="K1328" s="17">
        <v>-1</v>
      </c>
      <c r="L1328" s="17">
        <v>-1</v>
      </c>
      <c r="M1328" s="17">
        <v>-1</v>
      </c>
      <c r="N1328" s="17">
        <v>0.16666666666666666</v>
      </c>
      <c r="O1328" s="17">
        <v>-1</v>
      </c>
      <c r="P1328" s="17">
        <v>-1</v>
      </c>
      <c r="Q1328" s="17">
        <v>8.688345935858381</v>
      </c>
      <c r="R1328" s="17">
        <v>-1</v>
      </c>
      <c r="S1328" s="17">
        <v>3.2580793251454123</v>
      </c>
      <c r="T1328" s="17">
        <v>0.34248066882278755</v>
      </c>
      <c r="U1328" s="17">
        <v>1.9318386353734549</v>
      </c>
      <c r="V1328" s="17">
        <v>2.6382172499778207</v>
      </c>
      <c r="W1328" s="17">
        <v>7.5618363933408039</v>
      </c>
      <c r="X1328" s="17">
        <v>10.629665215288719</v>
      </c>
      <c r="Y1328" s="17">
        <v>0</v>
      </c>
      <c r="Z1328" s="17">
        <v>88.439480978417592</v>
      </c>
      <c r="AA1328" s="17">
        <v>3.626202213259718</v>
      </c>
      <c r="AB1328" s="17">
        <v>6.1714916605511547</v>
      </c>
      <c r="AC1328" s="17">
        <v>76.41976014020851</v>
      </c>
      <c r="AD1328" s="17">
        <v>2.4147982942168182</v>
      </c>
      <c r="AE1328" s="17">
        <v>0.24147982942168186</v>
      </c>
      <c r="AF1328" s="17">
        <v>136.00205226636638</v>
      </c>
      <c r="AG1328" s="17">
        <v>157.45607389119175</v>
      </c>
      <c r="AH1328" s="17">
        <v>-1</v>
      </c>
      <c r="AI1328" s="17">
        <v>-1</v>
      </c>
      <c r="AJ1328" s="17">
        <v>-1</v>
      </c>
      <c r="AK1328" s="17">
        <v>-1</v>
      </c>
      <c r="AL1328" s="17">
        <v>-1</v>
      </c>
      <c r="AM1328" s="17">
        <v>-1</v>
      </c>
      <c r="AN1328" s="17">
        <v>-1</v>
      </c>
      <c r="AO1328" s="17">
        <v>-1</v>
      </c>
      <c r="AP1328" s="17">
        <v>-1</v>
      </c>
      <c r="AQ1328" s="17">
        <v>-1</v>
      </c>
      <c r="AR1328" s="17">
        <v>1.2073991471084091</v>
      </c>
      <c r="AS1328" s="17">
        <v>14.488789765300908</v>
      </c>
      <c r="AT1328" s="17">
        <v>22.835426694891183</v>
      </c>
      <c r="AU1328" s="17">
        <v>-1</v>
      </c>
      <c r="AV1328" s="17">
        <v>-1</v>
      </c>
      <c r="AW1328" s="17">
        <v>-1</v>
      </c>
      <c r="AX1328" s="17">
        <v>-1</v>
      </c>
      <c r="AY1328" s="17">
        <v>0.24147982942168186</v>
      </c>
      <c r="AZ1328" s="17">
        <v>-1.730690514394825</v>
      </c>
      <c r="BA1328" s="17">
        <v>2.2435110272153382</v>
      </c>
      <c r="BB1328" s="17">
        <v>-0.68769808670038512</v>
      </c>
      <c r="BC1328" s="17">
        <v>0.86718526618756431</v>
      </c>
      <c r="BD1328" s="17">
        <v>-23.48424168522925</v>
      </c>
      <c r="BE1328" s="17">
        <v>30.535523736511333</v>
      </c>
      <c r="BF1328" s="17">
        <v>-1</v>
      </c>
      <c r="BG1328" s="22">
        <v>1633.5661886138594</v>
      </c>
    </row>
    <row r="1329" spans="1:59" x14ac:dyDescent="0.25">
      <c r="A1329">
        <v>3539</v>
      </c>
      <c r="B1329" t="s">
        <v>1270</v>
      </c>
      <c r="C1329" s="49">
        <v>0</v>
      </c>
      <c r="D1329" s="22">
        <v>1629.4972070312499</v>
      </c>
      <c r="E1329" s="17">
        <v>129.22135221151365</v>
      </c>
      <c r="F1329" s="17">
        <v>111.23249831132172</v>
      </c>
      <c r="G1329" s="17">
        <v>1.1554782642037427</v>
      </c>
      <c r="H1329" s="17">
        <v>9.5794489823290121</v>
      </c>
      <c r="I1329" s="17">
        <v>109.31369446794832</v>
      </c>
      <c r="J1329" s="17">
        <v>21.793198997410549</v>
      </c>
      <c r="K1329" s="17">
        <v>-1</v>
      </c>
      <c r="L1329" s="17">
        <v>-1</v>
      </c>
      <c r="M1329" s="17">
        <v>-1</v>
      </c>
      <c r="N1329" s="17">
        <v>0.16666666666666666</v>
      </c>
      <c r="O1329" s="17">
        <v>-1</v>
      </c>
      <c r="P1329" s="17">
        <v>-1</v>
      </c>
      <c r="Q1329" s="17">
        <v>6.5820378563544768</v>
      </c>
      <c r="R1329" s="17">
        <v>-1</v>
      </c>
      <c r="S1329" s="17">
        <v>2.1876962150908934</v>
      </c>
      <c r="T1329" s="17">
        <v>0.22997744282641816</v>
      </c>
      <c r="U1329" s="17">
        <v>1.2823009572364032</v>
      </c>
      <c r="V1329" s="17">
        <v>1.7014406884302351</v>
      </c>
      <c r="W1329" s="17">
        <v>5.1226083593112524</v>
      </c>
      <c r="X1329" s="17">
        <v>7.0009638103882059</v>
      </c>
      <c r="Y1329" s="17">
        <v>0</v>
      </c>
      <c r="Z1329" s="17">
        <v>67.342851161533289</v>
      </c>
      <c r="AA1329" s="17">
        <v>2.4524200530119979</v>
      </c>
      <c r="AB1329" s="17">
        <v>4.298783177872985</v>
      </c>
      <c r="AC1329" s="17">
        <v>54.88855970372223</v>
      </c>
      <c r="AD1329" s="17">
        <v>1.6028761965455038</v>
      </c>
      <c r="AE1329" s="17">
        <v>0.16028761965455041</v>
      </c>
      <c r="AF1329" s="17">
        <v>103.94402820288039</v>
      </c>
      <c r="AG1329" s="17">
        <v>101.54666783457786</v>
      </c>
      <c r="AH1329" s="17">
        <v>-1</v>
      </c>
      <c r="AI1329" s="17">
        <v>-1</v>
      </c>
      <c r="AJ1329" s="17">
        <v>-1</v>
      </c>
      <c r="AK1329" s="17">
        <v>-1</v>
      </c>
      <c r="AL1329" s="17">
        <v>-1</v>
      </c>
      <c r="AM1329" s="17">
        <v>-1</v>
      </c>
      <c r="AN1329" s="17">
        <v>-1</v>
      </c>
      <c r="AO1329" s="17">
        <v>-1</v>
      </c>
      <c r="AP1329" s="17">
        <v>-1</v>
      </c>
      <c r="AQ1329" s="17">
        <v>-1</v>
      </c>
      <c r="AR1329" s="17">
        <v>0.80143809827275192</v>
      </c>
      <c r="AS1329" s="17">
        <v>9.6172571792730217</v>
      </c>
      <c r="AT1329" s="17">
        <v>16.502434333054929</v>
      </c>
      <c r="AU1329" s="17">
        <v>-1</v>
      </c>
      <c r="AV1329" s="17">
        <v>-1</v>
      </c>
      <c r="AW1329" s="17">
        <v>-1</v>
      </c>
      <c r="AX1329" s="17">
        <v>-1</v>
      </c>
      <c r="AY1329" s="17">
        <v>0.16028761965455041</v>
      </c>
      <c r="AZ1329" s="17">
        <v>-1.0251119925581604</v>
      </c>
      <c r="BA1329" s="17">
        <v>1.5379325053786734</v>
      </c>
      <c r="BB1329" s="17">
        <v>-0.41164457349213812</v>
      </c>
      <c r="BC1329" s="17">
        <v>0.59113175297931742</v>
      </c>
      <c r="BD1329" s="17">
        <v>-13.89358911334369</v>
      </c>
      <c r="BE1329" s="17">
        <v>20.944871164625759</v>
      </c>
      <c r="BF1329" s="17">
        <v>-1</v>
      </c>
      <c r="BG1329" s="22">
        <v>2677.7202252915904</v>
      </c>
    </row>
    <row r="1330" spans="1:59" x14ac:dyDescent="0.25">
      <c r="A1330">
        <v>3542</v>
      </c>
      <c r="B1330" t="s">
        <v>1271</v>
      </c>
      <c r="C1330" s="49">
        <v>0</v>
      </c>
      <c r="D1330" s="22">
        <v>1562.7883203125</v>
      </c>
      <c r="E1330" s="17">
        <v>104.05583871107197</v>
      </c>
      <c r="F1330" s="17">
        <v>69.035322631037218</v>
      </c>
      <c r="G1330" s="17">
        <v>0.84845284295309509</v>
      </c>
      <c r="H1330" s="17">
        <v>7.2536940240091852</v>
      </c>
      <c r="I1330" s="17">
        <v>86.841624820425892</v>
      </c>
      <c r="J1330" s="17">
        <v>15.738662189508439</v>
      </c>
      <c r="K1330" s="17">
        <v>-1</v>
      </c>
      <c r="L1330" s="17">
        <v>-1</v>
      </c>
      <c r="M1330" s="17">
        <v>-1</v>
      </c>
      <c r="N1330" s="17">
        <v>0.16666666666666666</v>
      </c>
      <c r="O1330" s="17">
        <v>-1</v>
      </c>
      <c r="P1330" s="17">
        <v>-1</v>
      </c>
      <c r="Q1330" s="17">
        <v>5.1307472499853457</v>
      </c>
      <c r="R1330" s="17">
        <v>-1</v>
      </c>
      <c r="S1330" s="17">
        <v>1.4501797197811581</v>
      </c>
      <c r="T1330" s="17">
        <v>0.15246035182555653</v>
      </c>
      <c r="U1330" s="17">
        <v>0.83475582367496126</v>
      </c>
      <c r="V1330" s="17">
        <v>1.0559819175741718</v>
      </c>
      <c r="W1330" s="17">
        <v>3.4419288960234744</v>
      </c>
      <c r="X1330" s="17">
        <v>4.5007121551360703</v>
      </c>
      <c r="Y1330" s="17">
        <v>0</v>
      </c>
      <c r="Z1330" s="17">
        <v>52.806829115554919</v>
      </c>
      <c r="AA1330" s="17">
        <v>1.6436594354804903</v>
      </c>
      <c r="AB1330" s="17">
        <v>3.008447611188577</v>
      </c>
      <c r="AC1330" s="17">
        <v>40.053109352753964</v>
      </c>
      <c r="AD1330" s="17">
        <v>1.0434447795937014</v>
      </c>
      <c r="AE1330" s="17">
        <v>0.10434447795937016</v>
      </c>
      <c r="AF1330" s="17">
        <v>81.855374774246656</v>
      </c>
      <c r="AG1330" s="17">
        <v>63.023910120638845</v>
      </c>
      <c r="AH1330" s="17">
        <v>-1</v>
      </c>
      <c r="AI1330" s="17">
        <v>-1</v>
      </c>
      <c r="AJ1330" s="17">
        <v>-1</v>
      </c>
      <c r="AK1330" s="17">
        <v>-1</v>
      </c>
      <c r="AL1330" s="17">
        <v>-1</v>
      </c>
      <c r="AM1330" s="17">
        <v>-1</v>
      </c>
      <c r="AN1330" s="17">
        <v>-1</v>
      </c>
      <c r="AO1330" s="17">
        <v>-1</v>
      </c>
      <c r="AP1330" s="17">
        <v>-1</v>
      </c>
      <c r="AQ1330" s="17">
        <v>-1</v>
      </c>
      <c r="AR1330" s="17">
        <v>0.52172238979685071</v>
      </c>
      <c r="AS1330" s="17">
        <v>6.2606686775622089</v>
      </c>
      <c r="AT1330" s="17">
        <v>12.138869280830871</v>
      </c>
      <c r="AU1330" s="17">
        <v>-1</v>
      </c>
      <c r="AV1330" s="17">
        <v>-1</v>
      </c>
      <c r="AW1330" s="17">
        <v>-1</v>
      </c>
      <c r="AX1330" s="17">
        <v>-1</v>
      </c>
      <c r="AY1330" s="17">
        <v>0.10434447795937016</v>
      </c>
      <c r="AZ1330" s="17">
        <v>-0.53895353797987777</v>
      </c>
      <c r="BA1330" s="17">
        <v>1.0517740508003908</v>
      </c>
      <c r="BB1330" s="17">
        <v>-0.22143789172852524</v>
      </c>
      <c r="BC1330" s="17">
        <v>0.40092507121570464</v>
      </c>
      <c r="BD1330" s="17">
        <v>-7.2854275998552431</v>
      </c>
      <c r="BE1330" s="17">
        <v>14.336709651137307</v>
      </c>
      <c r="BF1330" s="17">
        <v>-1</v>
      </c>
      <c r="BG1330" s="22">
        <v>1544.7187948560049</v>
      </c>
    </row>
    <row r="1331" spans="1:59" x14ac:dyDescent="0.25">
      <c r="A1331">
        <v>3543</v>
      </c>
      <c r="B1331" t="s">
        <v>1272</v>
      </c>
      <c r="C1331" s="49">
        <v>0</v>
      </c>
      <c r="D1331" s="22">
        <v>1467.3582128906251</v>
      </c>
      <c r="E1331" s="17">
        <v>30.356127465399034</v>
      </c>
      <c r="F1331" s="17">
        <v>-54.543306629411411</v>
      </c>
      <c r="G1331" s="17">
        <v>-5.0701664299723948E-2</v>
      </c>
      <c r="H1331" s="17">
        <v>0.44248912436130894</v>
      </c>
      <c r="I1331" s="17">
        <v>21.029932001760155</v>
      </c>
      <c r="J1331" s="17">
        <v>-1.9926515172773183</v>
      </c>
      <c r="K1331" s="17">
        <v>-1</v>
      </c>
      <c r="L1331" s="17">
        <v>-1</v>
      </c>
      <c r="M1331" s="17">
        <v>-1</v>
      </c>
      <c r="N1331" s="17">
        <v>0.16666666666666666</v>
      </c>
      <c r="O1331" s="17">
        <v>-1</v>
      </c>
      <c r="P1331" s="17">
        <v>-1</v>
      </c>
      <c r="Q1331" s="17">
        <v>0.88049824866513982</v>
      </c>
      <c r="R1331" s="17">
        <v>-1</v>
      </c>
      <c r="S1331" s="17">
        <v>-0.7097107486686175</v>
      </c>
      <c r="T1331" s="17">
        <v>-7.4556165173700437E-2</v>
      </c>
      <c r="U1331" s="17">
        <v>-0.4759246483251614</v>
      </c>
      <c r="V1331" s="17">
        <v>-0.83430834144414223</v>
      </c>
      <c r="W1331" s="17">
        <v>-1.4801082060077517</v>
      </c>
      <c r="X1331" s="17">
        <v>-2.8215236907712242</v>
      </c>
      <c r="Y1331" s="17">
        <v>0</v>
      </c>
      <c r="Z1331" s="17">
        <v>10.236641647274649</v>
      </c>
      <c r="AA1331" s="17">
        <v>-0.72487653649155193</v>
      </c>
      <c r="AB1331" s="17">
        <v>-0.77042853504994191</v>
      </c>
      <c r="AC1331" s="17">
        <v>-3.3939837115972669</v>
      </c>
      <c r="AD1331" s="17">
        <v>-0.59490581040645174</v>
      </c>
      <c r="AE1331" s="17">
        <v>-5.9490581040645175E-2</v>
      </c>
      <c r="AF1331" s="17">
        <v>17.166554517609537</v>
      </c>
      <c r="AG1331" s="17">
        <v>-49.793820376078152</v>
      </c>
      <c r="AH1331" s="17">
        <v>-1</v>
      </c>
      <c r="AI1331" s="17">
        <v>-1</v>
      </c>
      <c r="AJ1331" s="17">
        <v>-1</v>
      </c>
      <c r="AK1331" s="17">
        <v>-1</v>
      </c>
      <c r="AL1331" s="17">
        <v>-1</v>
      </c>
      <c r="AM1331" s="17">
        <v>-1</v>
      </c>
      <c r="AN1331" s="17">
        <v>-1</v>
      </c>
      <c r="AO1331" s="17">
        <v>-1</v>
      </c>
      <c r="AP1331" s="17">
        <v>-1</v>
      </c>
      <c r="AQ1331" s="17">
        <v>-1</v>
      </c>
      <c r="AR1331" s="17">
        <v>-0.29745290520322587</v>
      </c>
      <c r="AS1331" s="17">
        <v>-3.5694348624387109</v>
      </c>
      <c r="AT1331" s="17">
        <v>-0.64026532117032353</v>
      </c>
      <c r="AU1331" s="17">
        <v>-1</v>
      </c>
      <c r="AV1331" s="17">
        <v>-1</v>
      </c>
      <c r="AW1331" s="17">
        <v>-1</v>
      </c>
      <c r="AX1331" s="17">
        <v>-1</v>
      </c>
      <c r="AY1331" s="17">
        <v>-5.9490581040645175E-2</v>
      </c>
      <c r="AZ1331" s="17">
        <v>0.8848098881641242</v>
      </c>
      <c r="BA1331" s="17">
        <v>-0.37198937534361137</v>
      </c>
      <c r="BB1331" s="17">
        <v>0.33560130887152706</v>
      </c>
      <c r="BC1331" s="17">
        <v>-0.15611412938434743</v>
      </c>
      <c r="BD1331" s="17">
        <v>12.067231164700438</v>
      </c>
      <c r="BE1331" s="17">
        <v>-5.0159491134183956</v>
      </c>
      <c r="BF1331" s="17">
        <v>-1</v>
      </c>
      <c r="BG1331" s="22">
        <v>542.10556003113436</v>
      </c>
    </row>
    <row r="1332" spans="1:59" x14ac:dyDescent="0.25">
      <c r="A1332">
        <v>3544</v>
      </c>
      <c r="B1332" t="s">
        <v>1273</v>
      </c>
      <c r="C1332" s="49">
        <v>0</v>
      </c>
      <c r="D1332" s="22">
        <v>1516.9553808593751</v>
      </c>
      <c r="E1332" s="17">
        <v>6.3421566487764238</v>
      </c>
      <c r="F1332" s="17">
        <v>-94.809591889692854</v>
      </c>
      <c r="G1332" s="17">
        <v>-0.34367798309190384</v>
      </c>
      <c r="H1332" s="17">
        <v>-1.7768421718082434</v>
      </c>
      <c r="I1332" s="17">
        <v>-0.41384361184863394</v>
      </c>
      <c r="J1332" s="17">
        <v>-7.7701402305744578</v>
      </c>
      <c r="K1332" s="17">
        <v>-1</v>
      </c>
      <c r="L1332" s="17">
        <v>-1</v>
      </c>
      <c r="M1332" s="17">
        <v>-1</v>
      </c>
      <c r="N1332" s="17">
        <v>0.16666666666666666</v>
      </c>
      <c r="O1332" s="17">
        <v>-1</v>
      </c>
      <c r="P1332" s="17">
        <v>-1</v>
      </c>
      <c r="Q1332" s="17">
        <v>-0.50438309966002493</v>
      </c>
      <c r="R1332" s="17">
        <v>-1</v>
      </c>
      <c r="S1332" s="17">
        <v>-1.4134794039291156</v>
      </c>
      <c r="T1332" s="17">
        <v>-0.14852617023842912</v>
      </c>
      <c r="U1332" s="17">
        <v>-0.90299067168595226</v>
      </c>
      <c r="V1332" s="17">
        <v>-1.4502317195384755</v>
      </c>
      <c r="W1332" s="17">
        <v>-3.0838818616806734</v>
      </c>
      <c r="X1332" s="17">
        <v>-5.2073669314578614</v>
      </c>
      <c r="Y1332" s="17">
        <v>0</v>
      </c>
      <c r="Z1332" s="17">
        <v>-3.6342300595864252</v>
      </c>
      <c r="AA1332" s="17">
        <v>-1.4966292713083644</v>
      </c>
      <c r="AB1332" s="17">
        <v>-2.0017199466663067</v>
      </c>
      <c r="AC1332" s="17">
        <v>-17.550582255606805</v>
      </c>
      <c r="AD1332" s="17">
        <v>-1.1287383396074404</v>
      </c>
      <c r="AE1332" s="17">
        <v>-0.11287383396074403</v>
      </c>
      <c r="AF1332" s="17">
        <v>-3.9113495277178458</v>
      </c>
      <c r="AG1332" s="17">
        <v>-86.553824478601967</v>
      </c>
      <c r="AH1332" s="17">
        <v>-1</v>
      </c>
      <c r="AI1332" s="17">
        <v>-1</v>
      </c>
      <c r="AJ1332" s="17">
        <v>-1</v>
      </c>
      <c r="AK1332" s="17">
        <v>-1</v>
      </c>
      <c r="AL1332" s="17">
        <v>-1</v>
      </c>
      <c r="AM1332" s="17">
        <v>-1</v>
      </c>
      <c r="AN1332" s="17">
        <v>-1</v>
      </c>
      <c r="AO1332" s="17">
        <v>-1</v>
      </c>
      <c r="AP1332" s="17">
        <v>-1</v>
      </c>
      <c r="AQ1332" s="17">
        <v>-1</v>
      </c>
      <c r="AR1332" s="17">
        <v>-0.56436916980372021</v>
      </c>
      <c r="AS1332" s="17">
        <v>-6.772430037644642</v>
      </c>
      <c r="AT1332" s="17">
        <v>-4.8041590489380344</v>
      </c>
      <c r="AU1332" s="17">
        <v>-1</v>
      </c>
      <c r="AV1332" s="17">
        <v>-1</v>
      </c>
      <c r="AW1332" s="17">
        <v>-1</v>
      </c>
      <c r="AX1332" s="17">
        <v>-1</v>
      </c>
      <c r="AY1332" s="17">
        <v>-0.11287383396074403</v>
      </c>
      <c r="AZ1332" s="17">
        <v>1.3487223348659292</v>
      </c>
      <c r="BA1332" s="17">
        <v>-0.83590182204541685</v>
      </c>
      <c r="BB1332" s="17">
        <v>0.51710436879986321</v>
      </c>
      <c r="BC1332" s="17">
        <v>-0.33761718931268347</v>
      </c>
      <c r="BD1332" s="17">
        <v>18.373011403742847</v>
      </c>
      <c r="BE1332" s="17">
        <v>-11.32172935246081</v>
      </c>
      <c r="BF1332" s="17">
        <v>-1</v>
      </c>
      <c r="BG1332" s="22">
        <v>117.98441852637188</v>
      </c>
    </row>
    <row r="1333" spans="1:59" x14ac:dyDescent="0.25">
      <c r="A1333">
        <v>3545</v>
      </c>
      <c r="B1333" t="s">
        <v>2981</v>
      </c>
      <c r="C1333" s="49">
        <v>0</v>
      </c>
      <c r="D1333" s="22">
        <v>1525.74388671875</v>
      </c>
      <c r="E1333" s="17">
        <v>50.91297550773713</v>
      </c>
      <c r="F1333" s="17">
        <v>-20.073875744950108</v>
      </c>
      <c r="G1333" s="17">
        <v>0.20009691088824616</v>
      </c>
      <c r="H1333" s="17">
        <v>2.3423188759400277</v>
      </c>
      <c r="I1333" s="17">
        <v>39.386597798897526</v>
      </c>
      <c r="J1333" s="17">
        <v>2.9530927102188516</v>
      </c>
      <c r="K1333" s="17">
        <v>-1</v>
      </c>
      <c r="L1333" s="17">
        <v>-1</v>
      </c>
      <c r="M1333" s="17">
        <v>-1</v>
      </c>
      <c r="N1333" s="17">
        <v>0.16666666666666666</v>
      </c>
      <c r="O1333" s="17">
        <v>-1</v>
      </c>
      <c r="P1333" s="17">
        <v>-1</v>
      </c>
      <c r="Q1333" s="17">
        <v>2.0660079526447266</v>
      </c>
      <c r="R1333" s="17">
        <v>-1</v>
      </c>
      <c r="S1333" s="17">
        <v>-0.10725872548483142</v>
      </c>
      <c r="T1333" s="17">
        <v>-1.1235102388280311E-2</v>
      </c>
      <c r="U1333" s="17">
        <v>-0.1103403218798064</v>
      </c>
      <c r="V1333" s="17">
        <v>-0.30705512764226506</v>
      </c>
      <c r="W1333" s="17">
        <v>-0.10721858330727374</v>
      </c>
      <c r="X1333" s="17">
        <v>-0.77915355023265209</v>
      </c>
      <c r="Y1333" s="17">
        <v>0</v>
      </c>
      <c r="Z1333" s="17">
        <v>22.110621343099613</v>
      </c>
      <c r="AA1333" s="17">
        <v>-6.4227624363018709E-2</v>
      </c>
      <c r="AB1333" s="17">
        <v>0.28360249704046259</v>
      </c>
      <c r="AC1333" s="17">
        <v>8.7245887347449518</v>
      </c>
      <c r="AD1333" s="17">
        <v>-0.13792540234975806</v>
      </c>
      <c r="AE1333" s="17">
        <v>-1.37925402349758E-2</v>
      </c>
      <c r="AF1333" s="17">
        <v>35.210020707334763</v>
      </c>
      <c r="AG1333" s="17">
        <v>-18.325895968998097</v>
      </c>
      <c r="AH1333" s="17">
        <v>-1</v>
      </c>
      <c r="AI1333" s="17">
        <v>-1</v>
      </c>
      <c r="AJ1333" s="17">
        <v>-1</v>
      </c>
      <c r="AK1333" s="17">
        <v>-1</v>
      </c>
      <c r="AL1333" s="17">
        <v>-1</v>
      </c>
      <c r="AM1333" s="17">
        <v>-1</v>
      </c>
      <c r="AN1333" s="17">
        <v>-1</v>
      </c>
      <c r="AO1333" s="17">
        <v>-1</v>
      </c>
      <c r="AP1333" s="17">
        <v>-1</v>
      </c>
      <c r="AQ1333" s="17">
        <v>-1</v>
      </c>
      <c r="AR1333" s="17">
        <v>-6.8962701174879029E-2</v>
      </c>
      <c r="AS1333" s="17">
        <v>-0.82755241409854841</v>
      </c>
      <c r="AT1333" s="17">
        <v>2.9241818616718875</v>
      </c>
      <c r="AU1333" s="17">
        <v>-1</v>
      </c>
      <c r="AV1333" s="17">
        <v>-1</v>
      </c>
      <c r="AW1333" s="17">
        <v>-1</v>
      </c>
      <c r="AX1333" s="17">
        <v>-1</v>
      </c>
      <c r="AY1333" s="17">
        <v>-1.37925402349758E-2</v>
      </c>
      <c r="AZ1333" s="17">
        <v>0.48768365924420687</v>
      </c>
      <c r="BA1333" s="17">
        <v>2.5136853576305962E-2</v>
      </c>
      <c r="BB1333" s="17">
        <v>0.18022797013225109</v>
      </c>
      <c r="BC1333" s="17">
        <v>-7.4079064507155679E-4</v>
      </c>
      <c r="BD1333" s="17">
        <v>6.6692498332396433</v>
      </c>
      <c r="BE1333" s="17">
        <v>0.38203221804240473</v>
      </c>
      <c r="BF1333" s="17">
        <v>-1</v>
      </c>
      <c r="BG1333" s="22">
        <v>92.264615372674371</v>
      </c>
    </row>
    <row r="1334" spans="1:59" x14ac:dyDescent="0.25">
      <c r="A1334">
        <v>3546</v>
      </c>
      <c r="B1334" t="s">
        <v>1274</v>
      </c>
      <c r="C1334" s="49">
        <v>0</v>
      </c>
      <c r="D1334" s="22">
        <v>1608.0523632812501</v>
      </c>
      <c r="E1334" s="17">
        <v>124.76312517805593</v>
      </c>
      <c r="F1334" s="17">
        <v>103.75700652967744</v>
      </c>
      <c r="G1334" s="17">
        <v>1.1010868037253241</v>
      </c>
      <c r="H1334" s="17">
        <v>9.1674270449186022</v>
      </c>
      <c r="I1334" s="17">
        <v>105.33262774349737</v>
      </c>
      <c r="J1334" s="17">
        <v>20.720600193830393</v>
      </c>
      <c r="K1334" s="17">
        <v>-1</v>
      </c>
      <c r="L1334" s="17">
        <v>-1</v>
      </c>
      <c r="M1334" s="17">
        <v>-1</v>
      </c>
      <c r="N1334" s="17">
        <v>0.16666666666666666</v>
      </c>
      <c r="O1334" s="17">
        <v>-1</v>
      </c>
      <c r="P1334" s="17">
        <v>-1</v>
      </c>
      <c r="Q1334" s="17">
        <v>6.3249327106714937</v>
      </c>
      <c r="R1334" s="17">
        <v>-1</v>
      </c>
      <c r="S1334" s="17">
        <v>2.0570405868259205</v>
      </c>
      <c r="T1334" s="17">
        <v>0.21624480865430087</v>
      </c>
      <c r="U1334" s="17">
        <v>1.2030155568768575</v>
      </c>
      <c r="V1334" s="17">
        <v>1.5870936578734218</v>
      </c>
      <c r="W1334" s="17">
        <v>4.8248655527646944</v>
      </c>
      <c r="X1334" s="17">
        <v>6.5580286992212162</v>
      </c>
      <c r="Y1334" s="17">
        <v>0</v>
      </c>
      <c r="Z1334" s="17">
        <v>64.767704564855222</v>
      </c>
      <c r="AA1334" s="17">
        <v>2.309143085958985</v>
      </c>
      <c r="AB1334" s="17">
        <v>4.0701922172504856</v>
      </c>
      <c r="AC1334" s="17">
        <v>52.260367522901205</v>
      </c>
      <c r="AD1334" s="17">
        <v>1.5037694460960715</v>
      </c>
      <c r="AE1334" s="17">
        <v>0.15037694460960718</v>
      </c>
      <c r="AF1334" s="17">
        <v>100.03088604321471</v>
      </c>
      <c r="AG1334" s="17">
        <v>94.722122019503956</v>
      </c>
      <c r="AH1334" s="17">
        <v>-1</v>
      </c>
      <c r="AI1334" s="17">
        <v>-1</v>
      </c>
      <c r="AJ1334" s="17">
        <v>-1</v>
      </c>
      <c r="AK1334" s="17">
        <v>-1</v>
      </c>
      <c r="AL1334" s="17">
        <v>-1</v>
      </c>
      <c r="AM1334" s="17">
        <v>-1</v>
      </c>
      <c r="AN1334" s="17">
        <v>-1</v>
      </c>
      <c r="AO1334" s="17">
        <v>-1</v>
      </c>
      <c r="AP1334" s="17">
        <v>-1</v>
      </c>
      <c r="AQ1334" s="17">
        <v>-1</v>
      </c>
      <c r="AR1334" s="17">
        <v>0.75188472304803577</v>
      </c>
      <c r="AS1334" s="17">
        <v>9.0226166765764297</v>
      </c>
      <c r="AT1334" s="17">
        <v>15.729401679549358</v>
      </c>
      <c r="AU1334" s="17">
        <v>-1</v>
      </c>
      <c r="AV1334" s="17">
        <v>-1</v>
      </c>
      <c r="AW1334" s="17">
        <v>-1</v>
      </c>
      <c r="AX1334" s="17">
        <v>-1</v>
      </c>
      <c r="AY1334" s="17">
        <v>0.15037694460960718</v>
      </c>
      <c r="AZ1334" s="17">
        <v>-0.93898600253189302</v>
      </c>
      <c r="BA1334" s="17">
        <v>1.451806515352406</v>
      </c>
      <c r="BB1334" s="17">
        <v>-0.3779482783393312</v>
      </c>
      <c r="BC1334" s="17">
        <v>0.55743545782651038</v>
      </c>
      <c r="BD1334" s="17">
        <v>-12.722912254301175</v>
      </c>
      <c r="BE1334" s="17">
        <v>19.77419430558324</v>
      </c>
      <c r="BF1334" s="17">
        <v>-1</v>
      </c>
      <c r="BG1334" s="22">
        <v>740.41201660262607</v>
      </c>
    </row>
    <row r="1335" spans="1:59" x14ac:dyDescent="0.25">
      <c r="A1335">
        <v>3547</v>
      </c>
      <c r="B1335" t="s">
        <v>1275</v>
      </c>
      <c r="C1335" s="49">
        <v>0</v>
      </c>
      <c r="D1335" s="22">
        <v>1570.751748046875</v>
      </c>
      <c r="E1335" s="17">
        <v>101.00956858818061</v>
      </c>
      <c r="F1335" s="17">
        <v>63.927380146851782</v>
      </c>
      <c r="G1335" s="17">
        <v>0.81128760220775664</v>
      </c>
      <c r="H1335" s="17">
        <v>6.9721627990424562</v>
      </c>
      <c r="I1335" s="17">
        <v>84.12139443984654</v>
      </c>
      <c r="J1335" s="17">
        <v>15.00576418663103</v>
      </c>
      <c r="K1335" s="17">
        <v>-1</v>
      </c>
      <c r="L1335" s="17">
        <v>-1</v>
      </c>
      <c r="M1335" s="17">
        <v>-1</v>
      </c>
      <c r="N1335" s="17">
        <v>0.16666666666666666</v>
      </c>
      <c r="O1335" s="17">
        <v>-1</v>
      </c>
      <c r="P1335" s="17">
        <v>-1</v>
      </c>
      <c r="Q1335" s="17">
        <v>4.9550694036446563</v>
      </c>
      <c r="R1335" s="17">
        <v>-1</v>
      </c>
      <c r="S1335" s="17">
        <v>1.360903796015003</v>
      </c>
      <c r="T1335" s="17">
        <v>0.14307695504626053</v>
      </c>
      <c r="U1335" s="17">
        <v>0.78058075711056507</v>
      </c>
      <c r="V1335" s="17">
        <v>0.9778495254343299</v>
      </c>
      <c r="W1335" s="17">
        <v>3.2384836678909048</v>
      </c>
      <c r="X1335" s="17">
        <v>4.1980582110005553</v>
      </c>
      <c r="Y1335" s="17">
        <v>0</v>
      </c>
      <c r="Z1335" s="17">
        <v>51.047252476533558</v>
      </c>
      <c r="AA1335" s="17">
        <v>1.5457594539953461</v>
      </c>
      <c r="AB1335" s="17">
        <v>2.8522532746324885</v>
      </c>
      <c r="AC1335" s="17">
        <v>38.257287099295901</v>
      </c>
      <c r="AD1335" s="17">
        <v>0.97572594638820631</v>
      </c>
      <c r="AE1335" s="17">
        <v>9.7572594638820634E-2</v>
      </c>
      <c r="AF1335" s="17">
        <v>79.18155669406454</v>
      </c>
      <c r="AG1335" s="17">
        <v>58.360753699320647</v>
      </c>
      <c r="AH1335" s="17">
        <v>-1</v>
      </c>
      <c r="AI1335" s="17">
        <v>-1</v>
      </c>
      <c r="AJ1335" s="17">
        <v>-1</v>
      </c>
      <c r="AK1335" s="17">
        <v>-1</v>
      </c>
      <c r="AL1335" s="17">
        <v>-1</v>
      </c>
      <c r="AM1335" s="17">
        <v>-1</v>
      </c>
      <c r="AN1335" s="17">
        <v>-1</v>
      </c>
      <c r="AO1335" s="17">
        <v>-1</v>
      </c>
      <c r="AP1335" s="17">
        <v>-1</v>
      </c>
      <c r="AQ1335" s="17">
        <v>-1</v>
      </c>
      <c r="AR1335" s="17">
        <v>0.48786297319410316</v>
      </c>
      <c r="AS1335" s="17">
        <v>5.8543556783292381</v>
      </c>
      <c r="AT1335" s="17">
        <v>11.610662381828011</v>
      </c>
      <c r="AU1335" s="17">
        <v>-1</v>
      </c>
      <c r="AV1335" s="17">
        <v>-1</v>
      </c>
      <c r="AW1335" s="17">
        <v>-1</v>
      </c>
      <c r="AX1335" s="17">
        <v>-1</v>
      </c>
      <c r="AY1335" s="17">
        <v>9.7572594638820634E-2</v>
      </c>
      <c r="AZ1335" s="17">
        <v>-0.48010435236135823</v>
      </c>
      <c r="BA1335" s="17">
        <v>0.9929248651818714</v>
      </c>
      <c r="BB1335" s="17">
        <v>-0.19841348843865692</v>
      </c>
      <c r="BC1335" s="17">
        <v>0.37790066792583632</v>
      </c>
      <c r="BD1335" s="17">
        <v>-6.4855136626559506</v>
      </c>
      <c r="BE1335" s="17">
        <v>13.536795713938011</v>
      </c>
      <c r="BF1335" s="17">
        <v>-1</v>
      </c>
      <c r="BG1335" s="22">
        <v>1404.8613516394223</v>
      </c>
    </row>
    <row r="1336" spans="1:59" x14ac:dyDescent="0.25">
      <c r="A1336">
        <v>3550</v>
      </c>
      <c r="B1336" t="s">
        <v>1276</v>
      </c>
      <c r="C1336" s="49">
        <v>0</v>
      </c>
      <c r="D1336" s="22">
        <v>1579.1591308593752</v>
      </c>
      <c r="E1336" s="17">
        <v>141.94157285022544</v>
      </c>
      <c r="F1336" s="17">
        <v>132.56158364766031</v>
      </c>
      <c r="G1336" s="17">
        <v>1.3106680678981166</v>
      </c>
      <c r="H1336" s="17">
        <v>10.755030645738618</v>
      </c>
      <c r="I1336" s="17">
        <v>120.67248053523704</v>
      </c>
      <c r="J1336" s="17">
        <v>24.853539652107099</v>
      </c>
      <c r="K1336" s="17">
        <v>-1</v>
      </c>
      <c r="L1336" s="17">
        <v>-1</v>
      </c>
      <c r="M1336" s="17">
        <v>-1</v>
      </c>
      <c r="N1336" s="17">
        <v>0.16666666666666666</v>
      </c>
      <c r="O1336" s="17">
        <v>-1</v>
      </c>
      <c r="P1336" s="17">
        <v>-1</v>
      </c>
      <c r="Q1336" s="17">
        <v>7.3156106770950959</v>
      </c>
      <c r="R1336" s="17">
        <v>-1</v>
      </c>
      <c r="S1336" s="17">
        <v>2.5604830666234331</v>
      </c>
      <c r="T1336" s="17">
        <v>0.26915941703031243</v>
      </c>
      <c r="U1336" s="17">
        <v>1.5085181907763965</v>
      </c>
      <c r="V1336" s="17">
        <v>2.0276958223990582</v>
      </c>
      <c r="W1336" s="17">
        <v>5.9721286202666661</v>
      </c>
      <c r="X1336" s="17">
        <v>8.264746991548142</v>
      </c>
      <c r="Y1336" s="17">
        <v>0</v>
      </c>
      <c r="Z1336" s="17">
        <v>74.690263628629495</v>
      </c>
      <c r="AA1336" s="17">
        <v>2.8612181289471863</v>
      </c>
      <c r="AB1336" s="17">
        <v>4.9509992793212936</v>
      </c>
      <c r="AC1336" s="17">
        <v>62.387321917958715</v>
      </c>
      <c r="AD1336" s="17">
        <v>1.8856477384704955</v>
      </c>
      <c r="AE1336" s="17">
        <v>0.18856477384704956</v>
      </c>
      <c r="AF1336" s="17">
        <v>115.10901179120759</v>
      </c>
      <c r="AG1336" s="17">
        <v>121.01847307806474</v>
      </c>
      <c r="AH1336" s="17">
        <v>-1</v>
      </c>
      <c r="AI1336" s="17">
        <v>-1</v>
      </c>
      <c r="AJ1336" s="17">
        <v>-1</v>
      </c>
      <c r="AK1336" s="17">
        <v>-1</v>
      </c>
      <c r="AL1336" s="17">
        <v>-1</v>
      </c>
      <c r="AM1336" s="17">
        <v>-1</v>
      </c>
      <c r="AN1336" s="17">
        <v>-1</v>
      </c>
      <c r="AO1336" s="17">
        <v>-1</v>
      </c>
      <c r="AP1336" s="17">
        <v>-1</v>
      </c>
      <c r="AQ1336" s="17">
        <v>-1</v>
      </c>
      <c r="AR1336" s="17">
        <v>0.94282386923524775</v>
      </c>
      <c r="AS1336" s="17">
        <v>11.313886430822972</v>
      </c>
      <c r="AT1336" s="17">
        <v>18.708052360069864</v>
      </c>
      <c r="AU1336" s="17">
        <v>-1</v>
      </c>
      <c r="AV1336" s="17">
        <v>-1</v>
      </c>
      <c r="AW1336" s="17">
        <v>-1</v>
      </c>
      <c r="AX1336" s="17">
        <v>-1</v>
      </c>
      <c r="AY1336" s="17">
        <v>0.18856477384704956</v>
      </c>
      <c r="AZ1336" s="17">
        <v>-1.2708468076853123</v>
      </c>
      <c r="BA1336" s="17">
        <v>1.7836673205058255</v>
      </c>
      <c r="BB1336" s="17">
        <v>-0.50778689774663521</v>
      </c>
      <c r="BC1336" s="17">
        <v>0.68727407723381451</v>
      </c>
      <c r="BD1336" s="17">
        <v>-17.233766235751357</v>
      </c>
      <c r="BE1336" s="17">
        <v>24.28504828703343</v>
      </c>
      <c r="BF1336" s="17">
        <v>-1</v>
      </c>
      <c r="BG1336" s="22">
        <v>868.4460223471491</v>
      </c>
    </row>
    <row r="1337" spans="1:59" x14ac:dyDescent="0.25">
      <c r="A1337">
        <v>3555</v>
      </c>
      <c r="B1337" t="s">
        <v>1277</v>
      </c>
      <c r="C1337" s="49">
        <v>0</v>
      </c>
      <c r="D1337" s="22">
        <v>1400.7867285156251</v>
      </c>
      <c r="E1337" s="17">
        <v>9.4673421258393944</v>
      </c>
      <c r="F1337" s="17">
        <v>-89.569325260252327</v>
      </c>
      <c r="G1337" s="17">
        <v>-0.3055499557196501</v>
      </c>
      <c r="H1337" s="17">
        <v>-1.4880177208857246</v>
      </c>
      <c r="I1337" s="17">
        <v>2.3768558785770963</v>
      </c>
      <c r="J1337" s="17">
        <v>-7.0182560895229846</v>
      </c>
      <c r="K1337" s="17">
        <v>-1</v>
      </c>
      <c r="L1337" s="17">
        <v>-1</v>
      </c>
      <c r="M1337" s="17">
        <v>-1</v>
      </c>
      <c r="N1337" s="17">
        <v>0.16666666666666666</v>
      </c>
      <c r="O1337" s="17">
        <v>-1</v>
      </c>
      <c r="P1337" s="17">
        <v>-1</v>
      </c>
      <c r="Q1337" s="17">
        <v>-0.32415421913497156</v>
      </c>
      <c r="R1337" s="17">
        <v>-1</v>
      </c>
      <c r="S1337" s="17">
        <v>-1.3218907367558466</v>
      </c>
      <c r="T1337" s="17">
        <v>-0.13889969124701854</v>
      </c>
      <c r="U1337" s="17">
        <v>-0.84741216931556052</v>
      </c>
      <c r="V1337" s="17">
        <v>-1.3700752634944977</v>
      </c>
      <c r="W1337" s="17">
        <v>-2.8751662695997582</v>
      </c>
      <c r="X1337" s="17">
        <v>-4.8968725653540481</v>
      </c>
      <c r="Y1337" s="17">
        <v>0</v>
      </c>
      <c r="Z1337" s="17">
        <v>-1.8290705903961282</v>
      </c>
      <c r="AA1337" s="17">
        <v>-1.3961931353127455</v>
      </c>
      <c r="AB1337" s="17">
        <v>-1.8414793072901565</v>
      </c>
      <c r="AC1337" s="17">
        <v>-15.708238208793658</v>
      </c>
      <c r="AD1337" s="17">
        <v>-1.0592652116444505</v>
      </c>
      <c r="AE1337" s="17">
        <v>-0.10592652116444506</v>
      </c>
      <c r="AF1337" s="17">
        <v>-1.1682646746377969</v>
      </c>
      <c r="AG1337" s="17">
        <v>-81.769866347093753</v>
      </c>
      <c r="AH1337" s="17">
        <v>-1</v>
      </c>
      <c r="AI1337" s="17">
        <v>-1</v>
      </c>
      <c r="AJ1337" s="17">
        <v>-1</v>
      </c>
      <c r="AK1337" s="17">
        <v>-1</v>
      </c>
      <c r="AL1337" s="17">
        <v>-1</v>
      </c>
      <c r="AM1337" s="17">
        <v>-1</v>
      </c>
      <c r="AN1337" s="17">
        <v>-1</v>
      </c>
      <c r="AO1337" s="17">
        <v>-1</v>
      </c>
      <c r="AP1337" s="17">
        <v>-1</v>
      </c>
      <c r="AQ1337" s="17">
        <v>-1</v>
      </c>
      <c r="AR1337" s="17">
        <v>-0.52963260582222527</v>
      </c>
      <c r="AS1337" s="17">
        <v>-6.3555912698667036</v>
      </c>
      <c r="AT1337" s="17">
        <v>-4.262268650826714</v>
      </c>
      <c r="AU1337" s="17">
        <v>-1</v>
      </c>
      <c r="AV1337" s="17">
        <v>-1</v>
      </c>
      <c r="AW1337" s="17">
        <v>-1</v>
      </c>
      <c r="AX1337" s="17">
        <v>-1</v>
      </c>
      <c r="AY1337" s="17">
        <v>-0.10592652116444506</v>
      </c>
      <c r="AZ1337" s="17">
        <v>1.2883486277380076</v>
      </c>
      <c r="BA1337" s="17">
        <v>-0.77552811491749507</v>
      </c>
      <c r="BB1337" s="17">
        <v>0.49348350529244672</v>
      </c>
      <c r="BC1337" s="17">
        <v>-0.31399632580526698</v>
      </c>
      <c r="BD1337" s="17">
        <v>17.552375242605976</v>
      </c>
      <c r="BE1337" s="17">
        <v>-10.501093191323942</v>
      </c>
      <c r="BF1337" s="17">
        <v>-1</v>
      </c>
      <c r="BG1337" s="22">
        <v>-51.355940527852454</v>
      </c>
    </row>
    <row r="1338" spans="1:59" x14ac:dyDescent="0.25">
      <c r="A1338">
        <v>3556</v>
      </c>
      <c r="B1338" t="s">
        <v>1278</v>
      </c>
      <c r="C1338" s="49">
        <v>0</v>
      </c>
      <c r="D1338" s="22">
        <v>1564.9182910156251</v>
      </c>
      <c r="E1338" s="17">
        <v>87.162598406722225</v>
      </c>
      <c r="F1338" s="17">
        <v>40.708977177391013</v>
      </c>
      <c r="G1338" s="17">
        <v>0.64235117844144651</v>
      </c>
      <c r="H1338" s="17">
        <v>5.6924488143996079</v>
      </c>
      <c r="I1338" s="17">
        <v>71.756453890573113</v>
      </c>
      <c r="J1338" s="17">
        <v>11.674340385559326</v>
      </c>
      <c r="K1338" s="17">
        <v>-1</v>
      </c>
      <c r="L1338" s="17">
        <v>-1</v>
      </c>
      <c r="M1338" s="17">
        <v>-1</v>
      </c>
      <c r="N1338" s="17">
        <v>0.16666666666666666</v>
      </c>
      <c r="O1338" s="17">
        <v>-1</v>
      </c>
      <c r="P1338" s="17">
        <v>-1</v>
      </c>
      <c r="Q1338" s="17">
        <v>4.1565171408159518</v>
      </c>
      <c r="R1338" s="17">
        <v>-1</v>
      </c>
      <c r="S1338" s="17">
        <v>0.9550957079460527</v>
      </c>
      <c r="T1338" s="17">
        <v>0.10042426498199906</v>
      </c>
      <c r="U1338" s="17">
        <v>0.53432533620793476</v>
      </c>
      <c r="V1338" s="17">
        <v>0.62269490666416971</v>
      </c>
      <c r="W1338" s="17">
        <v>2.3137134098817893</v>
      </c>
      <c r="X1338" s="17">
        <v>2.8223298708730766</v>
      </c>
      <c r="Y1338" s="17">
        <v>0</v>
      </c>
      <c r="Z1338" s="17">
        <v>43.04901060381551</v>
      </c>
      <c r="AA1338" s="17">
        <v>1.1007502887859775</v>
      </c>
      <c r="AB1338" s="17">
        <v>2.1422642606733415</v>
      </c>
      <c r="AC1338" s="17">
        <v>30.094289009280438</v>
      </c>
      <c r="AD1338" s="17">
        <v>0.66790667025991834</v>
      </c>
      <c r="AE1338" s="17">
        <v>6.6790667025991846E-2</v>
      </c>
      <c r="AF1338" s="17">
        <v>67.027585531525318</v>
      </c>
      <c r="AG1338" s="17">
        <v>37.164147583451111</v>
      </c>
      <c r="AH1338" s="17">
        <v>-1</v>
      </c>
      <c r="AI1338" s="17">
        <v>-1</v>
      </c>
      <c r="AJ1338" s="17">
        <v>-1</v>
      </c>
      <c r="AK1338" s="17">
        <v>-1</v>
      </c>
      <c r="AL1338" s="17">
        <v>-1</v>
      </c>
      <c r="AM1338" s="17">
        <v>-1</v>
      </c>
      <c r="AN1338" s="17">
        <v>-1</v>
      </c>
      <c r="AO1338" s="17">
        <v>-1</v>
      </c>
      <c r="AP1338" s="17">
        <v>-1</v>
      </c>
      <c r="AQ1338" s="17">
        <v>-1</v>
      </c>
      <c r="AR1338" s="17">
        <v>0.33395333512995917</v>
      </c>
      <c r="AS1338" s="17">
        <v>4.0074400215595105</v>
      </c>
      <c r="AT1338" s="17">
        <v>9.209672028027363</v>
      </c>
      <c r="AU1338" s="17">
        <v>-1</v>
      </c>
      <c r="AV1338" s="17">
        <v>-1</v>
      </c>
      <c r="AW1338" s="17">
        <v>-1</v>
      </c>
      <c r="AX1338" s="17">
        <v>-1</v>
      </c>
      <c r="AY1338" s="17">
        <v>6.6790667025991846E-2</v>
      </c>
      <c r="AZ1338" s="17">
        <v>-0.21260249415801924</v>
      </c>
      <c r="BA1338" s="17">
        <v>0.72542300697853224</v>
      </c>
      <c r="BB1338" s="17">
        <v>-9.3754934555038985E-2</v>
      </c>
      <c r="BC1338" s="17">
        <v>0.27324211404221838</v>
      </c>
      <c r="BD1338" s="17">
        <v>-2.8494656467897359</v>
      </c>
      <c r="BE1338" s="17">
        <v>9.9007476980717932</v>
      </c>
      <c r="BF1338" s="17">
        <v>-1</v>
      </c>
      <c r="BG1338" s="22">
        <v>1212.103329767838</v>
      </c>
    </row>
    <row r="1339" spans="1:59" x14ac:dyDescent="0.25">
      <c r="A1339">
        <v>3559</v>
      </c>
      <c r="B1339" t="s">
        <v>1279</v>
      </c>
      <c r="C1339" s="49">
        <v>0</v>
      </c>
      <c r="D1339" s="22">
        <v>1509.6876269531249</v>
      </c>
      <c r="E1339" s="17">
        <v>59.938135400989879</v>
      </c>
      <c r="F1339" s="17">
        <v>-4.9406157957120618</v>
      </c>
      <c r="G1339" s="17">
        <v>0.31020606952042501</v>
      </c>
      <c r="H1339" s="17">
        <v>3.176409162672837</v>
      </c>
      <c r="I1339" s="17">
        <v>47.445802380502514</v>
      </c>
      <c r="J1339" s="17">
        <v>5.1244437049021734</v>
      </c>
      <c r="K1339" s="17">
        <v>-1</v>
      </c>
      <c r="L1339" s="17">
        <v>-1</v>
      </c>
      <c r="M1339" s="17">
        <v>-1</v>
      </c>
      <c r="N1339" s="17">
        <v>0.16666666666666666</v>
      </c>
      <c r="O1339" s="17">
        <v>-1</v>
      </c>
      <c r="P1339" s="17">
        <v>-1</v>
      </c>
      <c r="Q1339" s="17">
        <v>2.5864872893301167</v>
      </c>
      <c r="R1339" s="17">
        <v>-1</v>
      </c>
      <c r="S1339" s="17">
        <v>0.1572383329187223</v>
      </c>
      <c r="T1339" s="17">
        <v>1.6565011475095474E-2</v>
      </c>
      <c r="U1339" s="17">
        <v>5.0163710345416154E-2</v>
      </c>
      <c r="V1339" s="17">
        <v>-7.5572920399559249E-2</v>
      </c>
      <c r="W1339" s="17">
        <v>0.49552695118031653</v>
      </c>
      <c r="X1339" s="17">
        <v>0.11751684600719836</v>
      </c>
      <c r="Y1339" s="17">
        <v>0</v>
      </c>
      <c r="Z1339" s="17">
        <v>27.323704842250109</v>
      </c>
      <c r="AA1339" s="17">
        <v>0.2258198602019027</v>
      </c>
      <c r="AB1339" s="17">
        <v>0.7463581966240721</v>
      </c>
      <c r="AC1339" s="17">
        <v>14.045056823089388</v>
      </c>
      <c r="AD1339" s="17">
        <v>6.2704637931770196E-2</v>
      </c>
      <c r="AE1339" s="17">
        <v>6.2704637931770193E-3</v>
      </c>
      <c r="AF1339" s="17">
        <v>43.131719941350624</v>
      </c>
      <c r="AG1339" s="17">
        <v>-4.5104000963931945</v>
      </c>
      <c r="AH1339" s="17">
        <v>-1</v>
      </c>
      <c r="AI1339" s="17">
        <v>-1</v>
      </c>
      <c r="AJ1339" s="17">
        <v>-1</v>
      </c>
      <c r="AK1339" s="17">
        <v>-1</v>
      </c>
      <c r="AL1339" s="17">
        <v>-1</v>
      </c>
      <c r="AM1339" s="17">
        <v>-1</v>
      </c>
      <c r="AN1339" s="17">
        <v>-1</v>
      </c>
      <c r="AO1339" s="17">
        <v>-1</v>
      </c>
      <c r="AP1339" s="17">
        <v>-1</v>
      </c>
      <c r="AQ1339" s="17">
        <v>-1</v>
      </c>
      <c r="AR1339" s="17">
        <v>3.1352318965885098E-2</v>
      </c>
      <c r="AS1339" s="17">
        <v>0.37622782759062101</v>
      </c>
      <c r="AT1339" s="17">
        <v>4.4890961758678074</v>
      </c>
      <c r="AU1339" s="17">
        <v>-1</v>
      </c>
      <c r="AV1339" s="17">
        <v>-1</v>
      </c>
      <c r="AW1339" s="17">
        <v>-1</v>
      </c>
      <c r="AX1339" s="17">
        <v>-1</v>
      </c>
      <c r="AY1339" s="17">
        <v>6.2704637931770193E-3</v>
      </c>
      <c r="AZ1339" s="17">
        <v>0.3133316522426951</v>
      </c>
      <c r="BA1339" s="17">
        <v>0.19948886057781778</v>
      </c>
      <c r="BB1339" s="17">
        <v>0.11201375643653148</v>
      </c>
      <c r="BC1339" s="17">
        <v>6.7473423050648018E-2</v>
      </c>
      <c r="BD1339" s="17">
        <v>4.2993512711210711</v>
      </c>
      <c r="BE1339" s="17">
        <v>2.7519307801609791</v>
      </c>
      <c r="BF1339" s="17">
        <v>-1</v>
      </c>
      <c r="BG1339" s="22">
        <v>544.73543715626715</v>
      </c>
    </row>
    <row r="1340" spans="1:59" x14ac:dyDescent="0.25">
      <c r="A1340">
        <v>3560</v>
      </c>
      <c r="B1340" t="s">
        <v>2982</v>
      </c>
      <c r="C1340" s="49">
        <v>0</v>
      </c>
      <c r="D1340" s="22">
        <v>1463.8226464843749</v>
      </c>
      <c r="E1340" s="17">
        <v>45.041005134595608</v>
      </c>
      <c r="F1340" s="17">
        <v>-29.919912283029479</v>
      </c>
      <c r="G1340" s="17">
        <v>0.12845743580447902</v>
      </c>
      <c r="H1340" s="17">
        <v>1.7996411272741273</v>
      </c>
      <c r="I1340" s="17">
        <v>34.143099501471227</v>
      </c>
      <c r="J1340" s="17">
        <v>1.5403633113741968</v>
      </c>
      <c r="K1340" s="17">
        <v>-1</v>
      </c>
      <c r="L1340" s="17">
        <v>-1</v>
      </c>
      <c r="M1340" s="17">
        <v>-1</v>
      </c>
      <c r="N1340" s="17">
        <v>0.16666666666666666</v>
      </c>
      <c r="O1340" s="17">
        <v>-1</v>
      </c>
      <c r="P1340" s="17">
        <v>-1</v>
      </c>
      <c r="Q1340" s="17">
        <v>1.7273724845757534</v>
      </c>
      <c r="R1340" s="17">
        <v>-1</v>
      </c>
      <c r="S1340" s="17">
        <v>-0.27934641247305536</v>
      </c>
      <c r="T1340" s="17">
        <v>-2.932247667377565E-2</v>
      </c>
      <c r="U1340" s="17">
        <v>-0.21476782600644889</v>
      </c>
      <c r="V1340" s="17">
        <v>-0.45766261592119972</v>
      </c>
      <c r="W1340" s="17">
        <v>-0.49937827498215304</v>
      </c>
      <c r="X1340" s="17">
        <v>-1.3625473142733067</v>
      </c>
      <c r="Y1340" s="17">
        <v>0</v>
      </c>
      <c r="Z1340" s="17">
        <v>18.718872917389213</v>
      </c>
      <c r="AA1340" s="17">
        <v>-0.25293898862845693</v>
      </c>
      <c r="AB1340" s="17">
        <v>-1.7476684945974097E-2</v>
      </c>
      <c r="AC1340" s="17">
        <v>5.2629734996110216</v>
      </c>
      <c r="AD1340" s="17">
        <v>-0.26845978250806113</v>
      </c>
      <c r="AE1340" s="17">
        <v>-2.6845978250806111E-2</v>
      </c>
      <c r="AF1340" s="17">
        <v>30.055986456722255</v>
      </c>
      <c r="AG1340" s="17">
        <v>-27.314565800193424</v>
      </c>
      <c r="AH1340" s="17">
        <v>-1</v>
      </c>
      <c r="AI1340" s="17">
        <v>-1</v>
      </c>
      <c r="AJ1340" s="17">
        <v>-1</v>
      </c>
      <c r="AK1340" s="17">
        <v>-1</v>
      </c>
      <c r="AL1340" s="17">
        <v>-1</v>
      </c>
      <c r="AM1340" s="17">
        <v>-1</v>
      </c>
      <c r="AN1340" s="17">
        <v>-1</v>
      </c>
      <c r="AO1340" s="17">
        <v>-1</v>
      </c>
      <c r="AP1340" s="17">
        <v>-1</v>
      </c>
      <c r="AQ1340" s="17">
        <v>-1</v>
      </c>
      <c r="AR1340" s="17">
        <v>-0.13422989125403056</v>
      </c>
      <c r="AS1340" s="17">
        <v>-1.6107586950483666</v>
      </c>
      <c r="AT1340" s="17">
        <v>1.9060136964371233</v>
      </c>
      <c r="AU1340" s="17">
        <v>-1</v>
      </c>
      <c r="AV1340" s="17">
        <v>-1</v>
      </c>
      <c r="AW1340" s="17">
        <v>-1</v>
      </c>
      <c r="AX1340" s="17">
        <v>-1</v>
      </c>
      <c r="AY1340" s="17">
        <v>-2.6845978250806111E-2</v>
      </c>
      <c r="AZ1340" s="17">
        <v>0.60112096470136911</v>
      </c>
      <c r="BA1340" s="17">
        <v>-8.8300451880856223E-2</v>
      </c>
      <c r="BB1340" s="17">
        <v>0.22460965938607419</v>
      </c>
      <c r="BC1340" s="17">
        <v>-4.5122479898894605E-2</v>
      </c>
      <c r="BD1340" s="17">
        <v>8.2111587089499345</v>
      </c>
      <c r="BE1340" s="17">
        <v>-1.1598766576678869</v>
      </c>
      <c r="BF1340" s="17">
        <v>-1</v>
      </c>
      <c r="BG1340" s="22">
        <v>192.10552174667748</v>
      </c>
    </row>
    <row r="1341" spans="1:59" x14ac:dyDescent="0.25">
      <c r="A1341">
        <v>3562</v>
      </c>
      <c r="B1341" t="s">
        <v>1280</v>
      </c>
      <c r="C1341" s="49">
        <v>0</v>
      </c>
      <c r="D1341" s="22">
        <v>1444.49189453125</v>
      </c>
      <c r="E1341" s="17">
        <v>21.124318286693821</v>
      </c>
      <c r="F1341" s="17">
        <v>-70.023073166019117</v>
      </c>
      <c r="G1341" s="17">
        <v>-0.16333199476954791</v>
      </c>
      <c r="H1341" s="17">
        <v>-0.41069934609288117</v>
      </c>
      <c r="I1341" s="17">
        <v>12.786195634812621</v>
      </c>
      <c r="J1341" s="17">
        <v>-4.2137199836536654</v>
      </c>
      <c r="K1341" s="17">
        <v>-1</v>
      </c>
      <c r="L1341" s="17">
        <v>-1</v>
      </c>
      <c r="M1341" s="17">
        <v>-1</v>
      </c>
      <c r="N1341" s="17">
        <v>0.16666666666666666</v>
      </c>
      <c r="O1341" s="17">
        <v>-1</v>
      </c>
      <c r="P1341" s="17">
        <v>-1</v>
      </c>
      <c r="Q1341" s="17">
        <v>0.34810148510964778</v>
      </c>
      <c r="R1341" s="17">
        <v>-1</v>
      </c>
      <c r="S1341" s="17">
        <v>-0.98026400206149633</v>
      </c>
      <c r="T1341" s="17">
        <v>-0.10299281885834395</v>
      </c>
      <c r="U1341" s="17">
        <v>-0.64010374492197242</v>
      </c>
      <c r="V1341" s="17">
        <v>-1.0710908018998051</v>
      </c>
      <c r="W1341" s="17">
        <v>-2.0966548183138798</v>
      </c>
      <c r="X1341" s="17">
        <v>-3.7387251688823082</v>
      </c>
      <c r="Y1341" s="17">
        <v>0</v>
      </c>
      <c r="Z1341" s="17">
        <v>4.9041940600808083</v>
      </c>
      <c r="AA1341" s="17">
        <v>-1.0215652447180548</v>
      </c>
      <c r="AB1341" s="17">
        <v>-1.2437799621097483</v>
      </c>
      <c r="AC1341" s="17">
        <v>-8.8362746752960764</v>
      </c>
      <c r="AD1341" s="17">
        <v>-0.80012968115246552</v>
      </c>
      <c r="AE1341" s="17">
        <v>-8.0012968115246552E-2</v>
      </c>
      <c r="AF1341" s="17">
        <v>9.0634719612325298</v>
      </c>
      <c r="AG1341" s="17">
        <v>-63.925649962879049</v>
      </c>
      <c r="AH1341" s="17">
        <v>-1</v>
      </c>
      <c r="AI1341" s="17">
        <v>-1</v>
      </c>
      <c r="AJ1341" s="17">
        <v>-1</v>
      </c>
      <c r="AK1341" s="17">
        <v>-1</v>
      </c>
      <c r="AL1341" s="17">
        <v>-1</v>
      </c>
      <c r="AM1341" s="17">
        <v>-1</v>
      </c>
      <c r="AN1341" s="17">
        <v>-1</v>
      </c>
      <c r="AO1341" s="17">
        <v>-1</v>
      </c>
      <c r="AP1341" s="17">
        <v>-1</v>
      </c>
      <c r="AQ1341" s="17">
        <v>-1</v>
      </c>
      <c r="AR1341" s="17">
        <v>-0.40006484057623276</v>
      </c>
      <c r="AS1341" s="17">
        <v>-4.8007780869147929</v>
      </c>
      <c r="AT1341" s="17">
        <v>-2.241011512989231</v>
      </c>
      <c r="AU1341" s="17">
        <v>-1</v>
      </c>
      <c r="AV1341" s="17">
        <v>-1</v>
      </c>
      <c r="AW1341" s="17">
        <v>-1</v>
      </c>
      <c r="AX1341" s="17">
        <v>-1</v>
      </c>
      <c r="AY1341" s="17">
        <v>-8.0012968115246552E-2</v>
      </c>
      <c r="AZ1341" s="17">
        <v>1.0631540369215955</v>
      </c>
      <c r="BA1341" s="17">
        <v>-0.55033352410108272</v>
      </c>
      <c r="BB1341" s="17">
        <v>0.40537742492517176</v>
      </c>
      <c r="BC1341" s="17">
        <v>-0.22589024543799208</v>
      </c>
      <c r="BD1341" s="17">
        <v>14.491393346549753</v>
      </c>
      <c r="BE1341" s="17">
        <v>-7.4401112952677142</v>
      </c>
      <c r="BF1341" s="17">
        <v>-1</v>
      </c>
      <c r="BG1341" s="22">
        <v>2538.6632209590125</v>
      </c>
    </row>
    <row r="1342" spans="1:59" x14ac:dyDescent="0.25">
      <c r="A1342">
        <v>3566</v>
      </c>
      <c r="B1342" t="s">
        <v>1281</v>
      </c>
      <c r="C1342" s="49">
        <v>0</v>
      </c>
      <c r="D1342" s="22">
        <v>1492.63455078125</v>
      </c>
      <c r="E1342" s="17">
        <v>62.65078345355537</v>
      </c>
      <c r="F1342" s="17">
        <v>-0.39208606152330067</v>
      </c>
      <c r="G1342" s="17">
        <v>0.3433010393897683</v>
      </c>
      <c r="H1342" s="17">
        <v>3.4271075900393235</v>
      </c>
      <c r="I1342" s="17">
        <v>49.868117981787499</v>
      </c>
      <c r="J1342" s="17">
        <v>5.7770760257508416</v>
      </c>
      <c r="K1342" s="17">
        <v>-1</v>
      </c>
      <c r="L1342" s="17">
        <v>-1</v>
      </c>
      <c r="M1342" s="17">
        <v>-1</v>
      </c>
      <c r="N1342" s="17">
        <v>0.16666666666666666</v>
      </c>
      <c r="O1342" s="17">
        <v>-1</v>
      </c>
      <c r="P1342" s="17">
        <v>-1</v>
      </c>
      <c r="Q1342" s="17">
        <v>2.7429252112904505</v>
      </c>
      <c r="R1342" s="17">
        <v>-1</v>
      </c>
      <c r="S1342" s="17">
        <v>0.23673691675257758</v>
      </c>
      <c r="T1342" s="17">
        <v>2.4920755375983435E-2</v>
      </c>
      <c r="U1342" s="17">
        <v>9.8405620249988557E-2</v>
      </c>
      <c r="V1342" s="17">
        <v>-5.9974484846592978E-3</v>
      </c>
      <c r="W1342" s="17">
        <v>0.67669122080646138</v>
      </c>
      <c r="X1342" s="17">
        <v>0.38702467001501428</v>
      </c>
      <c r="Y1342" s="17">
        <v>0</v>
      </c>
      <c r="Z1342" s="17">
        <v>28.890575786265622</v>
      </c>
      <c r="AA1342" s="17">
        <v>0.31299801033581526</v>
      </c>
      <c r="AB1342" s="17">
        <v>0.88544640803930963</v>
      </c>
      <c r="AC1342" s="17">
        <v>15.644203826498627</v>
      </c>
      <c r="AD1342" s="17">
        <v>0.1230070253124857</v>
      </c>
      <c r="AE1342" s="17">
        <v>1.230070253124857E-2</v>
      </c>
      <c r="AF1342" s="17">
        <v>45.512706234593786</v>
      </c>
      <c r="AG1342" s="17">
        <v>-0.35794424881691189</v>
      </c>
      <c r="AH1342" s="17">
        <v>-1</v>
      </c>
      <c r="AI1342" s="17">
        <v>-1</v>
      </c>
      <c r="AJ1342" s="17">
        <v>-1</v>
      </c>
      <c r="AK1342" s="17">
        <v>-1</v>
      </c>
      <c r="AL1342" s="17">
        <v>-1</v>
      </c>
      <c r="AM1342" s="17">
        <v>-1</v>
      </c>
      <c r="AN1342" s="17">
        <v>-1</v>
      </c>
      <c r="AO1342" s="17">
        <v>-1</v>
      </c>
      <c r="AP1342" s="17">
        <v>-1</v>
      </c>
      <c r="AQ1342" s="17">
        <v>-1</v>
      </c>
      <c r="AR1342" s="17">
        <v>6.1503512656242848E-2</v>
      </c>
      <c r="AS1342" s="17">
        <v>0.73804215187491407</v>
      </c>
      <c r="AT1342" s="17">
        <v>4.9594547974373882</v>
      </c>
      <c r="AU1342" s="17">
        <v>-1</v>
      </c>
      <c r="AV1342" s="17">
        <v>-1</v>
      </c>
      <c r="AW1342" s="17">
        <v>-1</v>
      </c>
      <c r="AX1342" s="17">
        <v>-1</v>
      </c>
      <c r="AY1342" s="17">
        <v>1.230070253124857E-2</v>
      </c>
      <c r="AZ1342" s="17">
        <v>0.26092752446573231</v>
      </c>
      <c r="BA1342" s="17">
        <v>0.25189298835478058</v>
      </c>
      <c r="BB1342" s="17">
        <v>9.1510944727088206E-2</v>
      </c>
      <c r="BC1342" s="17">
        <v>8.7976234760091282E-2</v>
      </c>
      <c r="BD1342" s="17">
        <v>3.5870424815433006</v>
      </c>
      <c r="BE1342" s="17">
        <v>3.4642395697387505</v>
      </c>
      <c r="BF1342" s="17">
        <v>-1</v>
      </c>
      <c r="BG1342" s="22">
        <v>387.63933647940615</v>
      </c>
    </row>
    <row r="1343" spans="1:59" x14ac:dyDescent="0.25">
      <c r="A1343">
        <v>3568</v>
      </c>
      <c r="B1343" t="s">
        <v>1080</v>
      </c>
      <c r="C1343" s="49">
        <v>0</v>
      </c>
      <c r="D1343" s="22">
        <v>1472.682119140625</v>
      </c>
      <c r="E1343" s="17">
        <v>45.624153442533625</v>
      </c>
      <c r="F1343" s="17">
        <v>-28.942097481146366</v>
      </c>
      <c r="G1343" s="17">
        <v>0.13557198782397706</v>
      </c>
      <c r="H1343" s="17">
        <v>1.8535347252966299</v>
      </c>
      <c r="I1343" s="17">
        <v>34.663833933955111</v>
      </c>
      <c r="J1343" s="17">
        <v>1.6806621729418172</v>
      </c>
      <c r="K1343" s="17">
        <v>-1</v>
      </c>
      <c r="L1343" s="17">
        <v>-1</v>
      </c>
      <c r="M1343" s="17">
        <v>-1</v>
      </c>
      <c r="N1343" s="17">
        <v>0.16666666666666666</v>
      </c>
      <c r="O1343" s="17">
        <v>-1</v>
      </c>
      <c r="P1343" s="17">
        <v>-1</v>
      </c>
      <c r="Q1343" s="17">
        <v>1.7610025418927102</v>
      </c>
      <c r="R1343" s="17">
        <v>-1</v>
      </c>
      <c r="S1343" s="17">
        <v>-0.26225629840450271</v>
      </c>
      <c r="T1343" s="17">
        <v>-2.752621050767352E-2</v>
      </c>
      <c r="U1343" s="17">
        <v>-0.20439707846109606</v>
      </c>
      <c r="V1343" s="17">
        <v>-0.44270571110533496</v>
      </c>
      <c r="W1343" s="17">
        <v>-0.46043270030968542</v>
      </c>
      <c r="X1343" s="17">
        <v>-1.3046101884461734</v>
      </c>
      <c r="Y1343" s="17">
        <v>0</v>
      </c>
      <c r="Z1343" s="17">
        <v>19.055709146068324</v>
      </c>
      <c r="AA1343" s="17">
        <v>-0.23419796887409633</v>
      </c>
      <c r="AB1343" s="17">
        <v>1.2423638859103359E-2</v>
      </c>
      <c r="AC1343" s="17">
        <v>5.6067482359983298</v>
      </c>
      <c r="AD1343" s="17">
        <v>-0.25549634807637001</v>
      </c>
      <c r="AE1343" s="17">
        <v>-2.5549634807637008E-2</v>
      </c>
      <c r="AF1343" s="17">
        <v>30.567836170073463</v>
      </c>
      <c r="AG1343" s="17">
        <v>-26.4218965138069</v>
      </c>
      <c r="AH1343" s="17">
        <v>-1</v>
      </c>
      <c r="AI1343" s="17">
        <v>-1</v>
      </c>
      <c r="AJ1343" s="17">
        <v>-1</v>
      </c>
      <c r="AK1343" s="17">
        <v>-1</v>
      </c>
      <c r="AL1343" s="17">
        <v>-1</v>
      </c>
      <c r="AM1343" s="17">
        <v>-1</v>
      </c>
      <c r="AN1343" s="17">
        <v>-1</v>
      </c>
      <c r="AO1343" s="17">
        <v>-1</v>
      </c>
      <c r="AP1343" s="17">
        <v>-1</v>
      </c>
      <c r="AQ1343" s="17">
        <v>-1</v>
      </c>
      <c r="AR1343" s="17">
        <v>-0.127748174038185</v>
      </c>
      <c r="AS1343" s="17">
        <v>-1.5329780884582207</v>
      </c>
      <c r="AT1343" s="17">
        <v>2.0071284850043134</v>
      </c>
      <c r="AU1343" s="17">
        <v>-1</v>
      </c>
      <c r="AV1343" s="17">
        <v>-1</v>
      </c>
      <c r="AW1343" s="17">
        <v>-1</v>
      </c>
      <c r="AX1343" s="17">
        <v>-1</v>
      </c>
      <c r="AY1343" s="17">
        <v>-2.5549634807637008E-2</v>
      </c>
      <c r="AZ1343" s="17">
        <v>0.58985544928988687</v>
      </c>
      <c r="BA1343" s="17">
        <v>-7.7034936469374093E-2</v>
      </c>
      <c r="BB1343" s="17">
        <v>0.22020209167929922</v>
      </c>
      <c r="BC1343" s="17">
        <v>-4.0714912192119659E-2</v>
      </c>
      <c r="BD1343" s="17">
        <v>8.0580309690727283</v>
      </c>
      <c r="BE1343" s="17">
        <v>-1.0067489177906825</v>
      </c>
      <c r="BF1343" s="17">
        <v>-1</v>
      </c>
      <c r="BG1343" s="22">
        <v>246.13833049510066</v>
      </c>
    </row>
    <row r="1344" spans="1:59" x14ac:dyDescent="0.25">
      <c r="A1344">
        <v>3570</v>
      </c>
      <c r="B1344" t="s">
        <v>2983</v>
      </c>
      <c r="C1344" s="49">
        <v>0</v>
      </c>
      <c r="D1344" s="22">
        <v>1489.8266992187498</v>
      </c>
      <c r="E1344" s="17">
        <v>76.83643419422171</v>
      </c>
      <c r="F1344" s="17">
        <v>23.394211660259675</v>
      </c>
      <c r="G1344" s="17">
        <v>0.51636944883395464</v>
      </c>
      <c r="H1344" s="17">
        <v>4.7381218694228524</v>
      </c>
      <c r="I1344" s="17">
        <v>62.535490393404963</v>
      </c>
      <c r="J1344" s="17">
        <v>9.1899825238400084</v>
      </c>
      <c r="K1344" s="17">
        <v>-1</v>
      </c>
      <c r="L1344" s="17">
        <v>-1</v>
      </c>
      <c r="M1344" s="17">
        <v>-1</v>
      </c>
      <c r="N1344" s="17">
        <v>0.16666666666666666</v>
      </c>
      <c r="O1344" s="17">
        <v>-1</v>
      </c>
      <c r="P1344" s="17">
        <v>-1</v>
      </c>
      <c r="Q1344" s="17">
        <v>3.5610091206373031</v>
      </c>
      <c r="R1344" s="17">
        <v>-1</v>
      </c>
      <c r="S1344" s="17">
        <v>0.65247059203643587</v>
      </c>
      <c r="T1344" s="17">
        <v>6.8616679933667171E-2</v>
      </c>
      <c r="U1344" s="17">
        <v>0.35068415830867145</v>
      </c>
      <c r="V1344" s="17">
        <v>0.35784383338321052</v>
      </c>
      <c r="W1344" s="17">
        <v>1.6240802686314737</v>
      </c>
      <c r="X1344" s="17">
        <v>1.7964017027768198</v>
      </c>
      <c r="Y1344" s="17">
        <v>0</v>
      </c>
      <c r="Z1344" s="17">
        <v>37.084445221882575</v>
      </c>
      <c r="AA1344" s="17">
        <v>0.76889157487230775</v>
      </c>
      <c r="AB1344" s="17">
        <v>1.6128009159027592</v>
      </c>
      <c r="AC1344" s="17">
        <v>24.006859222170871</v>
      </c>
      <c r="AD1344" s="17">
        <v>0.43835519788583932</v>
      </c>
      <c r="AE1344" s="17">
        <v>4.3835519788583931E-2</v>
      </c>
      <c r="AF1344" s="17">
        <v>57.963949197099602</v>
      </c>
      <c r="AG1344" s="17">
        <v>21.357105852889028</v>
      </c>
      <c r="AH1344" s="17">
        <v>-1</v>
      </c>
      <c r="AI1344" s="17">
        <v>-1</v>
      </c>
      <c r="AJ1344" s="17">
        <v>-1</v>
      </c>
      <c r="AK1344" s="17">
        <v>-1</v>
      </c>
      <c r="AL1344" s="17">
        <v>-1</v>
      </c>
      <c r="AM1344" s="17">
        <v>-1</v>
      </c>
      <c r="AN1344" s="17">
        <v>-1</v>
      </c>
      <c r="AO1344" s="17">
        <v>-1</v>
      </c>
      <c r="AP1344" s="17">
        <v>-1</v>
      </c>
      <c r="AQ1344" s="17">
        <v>-1</v>
      </c>
      <c r="AR1344" s="17">
        <v>0.21917759894291966</v>
      </c>
      <c r="AS1344" s="17">
        <v>2.6301311873150355</v>
      </c>
      <c r="AT1344" s="17">
        <v>7.4191705435095461</v>
      </c>
      <c r="AU1344" s="17">
        <v>-1</v>
      </c>
      <c r="AV1344" s="17">
        <v>-1</v>
      </c>
      <c r="AW1344" s="17">
        <v>-1</v>
      </c>
      <c r="AX1344" s="17">
        <v>-1</v>
      </c>
      <c r="AY1344" s="17">
        <v>4.3835519788583931E-2</v>
      </c>
      <c r="AZ1344" s="17">
        <v>-1.3117113691504756E-2</v>
      </c>
      <c r="BA1344" s="17">
        <v>0.5259376265120177</v>
      </c>
      <c r="BB1344" s="17">
        <v>-1.5707433947852067E-2</v>
      </c>
      <c r="BC1344" s="17">
        <v>0.1951946134350315</v>
      </c>
      <c r="BD1344" s="17">
        <v>-0.13793898035354468</v>
      </c>
      <c r="BE1344" s="17">
        <v>7.1892210316355998</v>
      </c>
      <c r="BF1344" s="17">
        <v>-1</v>
      </c>
      <c r="BG1344" s="22">
        <v>659.47124569483287</v>
      </c>
    </row>
    <row r="1345" spans="1:59" x14ac:dyDescent="0.25">
      <c r="A1345">
        <v>3571</v>
      </c>
      <c r="B1345" t="s">
        <v>2298</v>
      </c>
      <c r="C1345" s="49">
        <v>0</v>
      </c>
      <c r="D1345" s="22">
        <v>1457.3898339843752</v>
      </c>
      <c r="E1345" s="17">
        <v>36.434518900277816</v>
      </c>
      <c r="F1345" s="17">
        <v>-44.35114618624722</v>
      </c>
      <c r="G1345" s="17">
        <v>2.3456198236529502E-2</v>
      </c>
      <c r="H1345" s="17">
        <v>1.0042439646919052</v>
      </c>
      <c r="I1345" s="17">
        <v>26.457758287407071</v>
      </c>
      <c r="J1345" s="17">
        <v>-0.53025955477416531</v>
      </c>
      <c r="K1345" s="17">
        <v>-1</v>
      </c>
      <c r="L1345" s="17">
        <v>-1</v>
      </c>
      <c r="M1345" s="17">
        <v>-1</v>
      </c>
      <c r="N1345" s="17">
        <v>0.16666666666666666</v>
      </c>
      <c r="O1345" s="17">
        <v>-1</v>
      </c>
      <c r="P1345" s="17">
        <v>-1</v>
      </c>
      <c r="Q1345" s="17">
        <v>1.2310379819838866</v>
      </c>
      <c r="R1345" s="17">
        <v>-1</v>
      </c>
      <c r="S1345" s="17">
        <v>-0.53157355515997595</v>
      </c>
      <c r="T1345" s="17">
        <v>-5.5832954062268653E-2</v>
      </c>
      <c r="U1345" s="17">
        <v>-0.36782613857236812</v>
      </c>
      <c r="V1345" s="17">
        <v>-0.67840645355816609</v>
      </c>
      <c r="W1345" s="17">
        <v>-1.074162678440997</v>
      </c>
      <c r="X1345" s="17">
        <v>-2.2176215194104318</v>
      </c>
      <c r="Y1345" s="17">
        <v>0</v>
      </c>
      <c r="Z1345" s="17">
        <v>13.747622335188419</v>
      </c>
      <c r="AA1345" s="17">
        <v>-0.52953128313979714</v>
      </c>
      <c r="AB1345" s="17">
        <v>-0.45876532752126187</v>
      </c>
      <c r="AC1345" s="17">
        <v>0.18931985756344893</v>
      </c>
      <c r="AD1345" s="17">
        <v>-0.45978267321546018</v>
      </c>
      <c r="AE1345" s="17">
        <v>-4.5978267321546015E-2</v>
      </c>
      <c r="AF1345" s="17">
        <v>22.501771770627499</v>
      </c>
      <c r="AG1345" s="17">
        <v>-40.489166190014856</v>
      </c>
      <c r="AH1345" s="17">
        <v>-1</v>
      </c>
      <c r="AI1345" s="17">
        <v>-1</v>
      </c>
      <c r="AJ1345" s="17">
        <v>-1</v>
      </c>
      <c r="AK1345" s="17">
        <v>-1</v>
      </c>
      <c r="AL1345" s="17">
        <v>-1</v>
      </c>
      <c r="AM1345" s="17">
        <v>-1</v>
      </c>
      <c r="AN1345" s="17">
        <v>-1</v>
      </c>
      <c r="AO1345" s="17">
        <v>-1</v>
      </c>
      <c r="AP1345" s="17">
        <v>-1</v>
      </c>
      <c r="AQ1345" s="17">
        <v>-1</v>
      </c>
      <c r="AR1345" s="17">
        <v>-0.22989133660773009</v>
      </c>
      <c r="AS1345" s="17">
        <v>-2.7586960392927611</v>
      </c>
      <c r="AT1345" s="17">
        <v>0.41369514891941073</v>
      </c>
      <c r="AU1345" s="17">
        <v>-1</v>
      </c>
      <c r="AV1345" s="17">
        <v>-1</v>
      </c>
      <c r="AW1345" s="17">
        <v>-1</v>
      </c>
      <c r="AX1345" s="17">
        <v>-1</v>
      </c>
      <c r="AY1345" s="17">
        <v>-4.5978267321546015E-2</v>
      </c>
      <c r="AZ1345" s="17">
        <v>0.76738484987707811</v>
      </c>
      <c r="BA1345" s="17">
        <v>-0.25456433705656539</v>
      </c>
      <c r="BB1345" s="17">
        <v>0.28965944222658985</v>
      </c>
      <c r="BC1345" s="17">
        <v>-0.11017226273941026</v>
      </c>
      <c r="BD1345" s="17">
        <v>10.471118598065198</v>
      </c>
      <c r="BE1345" s="17">
        <v>-3.419836546783154</v>
      </c>
      <c r="BF1345" s="17">
        <v>-1</v>
      </c>
      <c r="BG1345" s="22">
        <v>130.99703335339564</v>
      </c>
    </row>
    <row r="1346" spans="1:59" x14ac:dyDescent="0.25">
      <c r="A1346">
        <v>3572</v>
      </c>
      <c r="B1346" t="s">
        <v>1282</v>
      </c>
      <c r="C1346" s="49">
        <v>0</v>
      </c>
      <c r="D1346" s="22">
        <v>1529.7322851562501</v>
      </c>
      <c r="E1346" s="17">
        <v>93.347039653090732</v>
      </c>
      <c r="F1346" s="17">
        <v>51.078960438524518</v>
      </c>
      <c r="G1346" s="17">
        <v>0.71780287462212833</v>
      </c>
      <c r="H1346" s="17">
        <v>6.2640046021615685</v>
      </c>
      <c r="I1346" s="17">
        <v>77.278979565122313</v>
      </c>
      <c r="J1346" s="17">
        <v>13.162246728570722</v>
      </c>
      <c r="K1346" s="17">
        <v>-1</v>
      </c>
      <c r="L1346" s="17">
        <v>-1</v>
      </c>
      <c r="M1346" s="17">
        <v>-1</v>
      </c>
      <c r="N1346" s="17">
        <v>0.16666666666666666</v>
      </c>
      <c r="O1346" s="17">
        <v>-1</v>
      </c>
      <c r="P1346" s="17">
        <v>-1</v>
      </c>
      <c r="Q1346" s="17">
        <v>4.5131727475588415</v>
      </c>
      <c r="R1346" s="17">
        <v>-1</v>
      </c>
      <c r="S1346" s="17">
        <v>1.1363408644730839</v>
      </c>
      <c r="T1346" s="17">
        <v>0.11947414031539194</v>
      </c>
      <c r="U1346" s="17">
        <v>0.64430984272556668</v>
      </c>
      <c r="V1346" s="17">
        <v>0.78131681776653983</v>
      </c>
      <c r="W1346" s="17">
        <v>2.726741476823439</v>
      </c>
      <c r="X1346" s="17">
        <v>3.4367683349549267</v>
      </c>
      <c r="Y1346" s="17">
        <v>0</v>
      </c>
      <c r="Z1346" s="17">
        <v>46.621247438867286</v>
      </c>
      <c r="AA1346" s="17">
        <v>1.2995037345049585</v>
      </c>
      <c r="AB1346" s="17">
        <v>2.4593650621379837</v>
      </c>
      <c r="AC1346" s="17">
        <v>33.740110544269974</v>
      </c>
      <c r="AD1346" s="17">
        <v>0.80538730340695841</v>
      </c>
      <c r="AE1346" s="17">
        <v>8.0538730340695835E-2</v>
      </c>
      <c r="AF1346" s="17">
        <v>72.455886421884017</v>
      </c>
      <c r="AG1346" s="17">
        <v>46.631140248860603</v>
      </c>
      <c r="AH1346" s="17">
        <v>-1</v>
      </c>
      <c r="AI1346" s="17">
        <v>-1</v>
      </c>
      <c r="AJ1346" s="17">
        <v>-1</v>
      </c>
      <c r="AK1346" s="17">
        <v>-1</v>
      </c>
      <c r="AL1346" s="17">
        <v>-1</v>
      </c>
      <c r="AM1346" s="17">
        <v>-1</v>
      </c>
      <c r="AN1346" s="17">
        <v>-1</v>
      </c>
      <c r="AO1346" s="17">
        <v>-1</v>
      </c>
      <c r="AP1346" s="17">
        <v>-1</v>
      </c>
      <c r="AQ1346" s="17">
        <v>-1</v>
      </c>
      <c r="AR1346" s="17">
        <v>0.40269365170347921</v>
      </c>
      <c r="AS1346" s="17">
        <v>4.8323238204417498</v>
      </c>
      <c r="AT1346" s="17">
        <v>10.282020966574276</v>
      </c>
      <c r="AU1346" s="17">
        <v>-1</v>
      </c>
      <c r="AV1346" s="17">
        <v>-1</v>
      </c>
      <c r="AW1346" s="17">
        <v>-1</v>
      </c>
      <c r="AX1346" s="17">
        <v>-1</v>
      </c>
      <c r="AY1346" s="17">
        <v>8.0538730340695835E-2</v>
      </c>
      <c r="AZ1346" s="17">
        <v>-0.33207624933142071</v>
      </c>
      <c r="BA1346" s="17">
        <v>0.84489676215193366</v>
      </c>
      <c r="BB1346" s="17">
        <v>-0.14049834982503256</v>
      </c>
      <c r="BC1346" s="17">
        <v>0.31998552931221191</v>
      </c>
      <c r="BD1346" s="17">
        <v>-4.4734256198681948</v>
      </c>
      <c r="BE1346" s="17">
        <v>11.524707671150257</v>
      </c>
      <c r="BF1346" s="17">
        <v>-1</v>
      </c>
      <c r="BG1346" s="22">
        <v>1297.5134636482719</v>
      </c>
    </row>
    <row r="1347" spans="1:59" x14ac:dyDescent="0.25">
      <c r="A1347">
        <v>3573</v>
      </c>
      <c r="B1347" t="s">
        <v>1283</v>
      </c>
      <c r="C1347" s="49">
        <v>0</v>
      </c>
      <c r="D1347" s="22">
        <v>1462.7113085937499</v>
      </c>
      <c r="E1347" s="17">
        <v>-5.6823229092409093</v>
      </c>
      <c r="F1347" s="17">
        <v>-114.97206846163888</v>
      </c>
      <c r="G1347" s="17">
        <v>-0.49037957539421367</v>
      </c>
      <c r="H1347" s="17">
        <v>-2.8881246001514347</v>
      </c>
      <c r="I1347" s="17">
        <v>-11.151353184154104</v>
      </c>
      <c r="J1347" s="17">
        <v>-10.66309348100603</v>
      </c>
      <c r="K1347" s="17">
        <v>-1</v>
      </c>
      <c r="L1347" s="17">
        <v>-1</v>
      </c>
      <c r="M1347" s="17">
        <v>-1</v>
      </c>
      <c r="N1347" s="17">
        <v>0.16666666666666666</v>
      </c>
      <c r="O1347" s="17">
        <v>-1</v>
      </c>
      <c r="P1347" s="17">
        <v>-1</v>
      </c>
      <c r="Q1347" s="17">
        <v>-1.1978326582681533</v>
      </c>
      <c r="R1347" s="17">
        <v>-1</v>
      </c>
      <c r="S1347" s="17">
        <v>-1.7658764262031434</v>
      </c>
      <c r="T1347" s="17">
        <v>-0.1855650598331306</v>
      </c>
      <c r="U1347" s="17">
        <v>-1.1168348004658095</v>
      </c>
      <c r="V1347" s="17">
        <v>-1.7586421080475556</v>
      </c>
      <c r="W1347" s="17">
        <v>-3.8869370367530482</v>
      </c>
      <c r="X1347" s="17">
        <v>-6.4020266358167905</v>
      </c>
      <c r="Y1347" s="17">
        <v>0</v>
      </c>
      <c r="Z1347" s="17">
        <v>-10.579770826862582</v>
      </c>
      <c r="AA1347" s="17">
        <v>-1.8830678596831418</v>
      </c>
      <c r="AB1347" s="17">
        <v>-2.618262646830444</v>
      </c>
      <c r="AC1347" s="17">
        <v>-24.639194593124493</v>
      </c>
      <c r="AD1347" s="17">
        <v>-1.396043500582262</v>
      </c>
      <c r="AE1347" s="17">
        <v>-0.13960435005822619</v>
      </c>
      <c r="AF1347" s="17">
        <v>-14.465656778872237</v>
      </c>
      <c r="AG1347" s="17">
        <v>-104.96060614993897</v>
      </c>
      <c r="AH1347" s="17">
        <v>-1</v>
      </c>
      <c r="AI1347" s="17">
        <v>-1</v>
      </c>
      <c r="AJ1347" s="17">
        <v>-1</v>
      </c>
      <c r="AK1347" s="17">
        <v>-1</v>
      </c>
      <c r="AL1347" s="17">
        <v>-1</v>
      </c>
      <c r="AM1347" s="17">
        <v>-1</v>
      </c>
      <c r="AN1347" s="17">
        <v>-1</v>
      </c>
      <c r="AO1347" s="17">
        <v>-1</v>
      </c>
      <c r="AP1347" s="17">
        <v>-1</v>
      </c>
      <c r="AQ1347" s="17">
        <v>-1</v>
      </c>
      <c r="AR1347" s="17">
        <v>-0.698021750291131</v>
      </c>
      <c r="AS1347" s="17">
        <v>-8.3762610034935712</v>
      </c>
      <c r="AT1347" s="17">
        <v>-6.8891393045416436</v>
      </c>
      <c r="AU1347" s="17">
        <v>-1</v>
      </c>
      <c r="AV1347" s="17">
        <v>-1</v>
      </c>
      <c r="AW1347" s="17">
        <v>-1</v>
      </c>
      <c r="AX1347" s="17">
        <v>-1</v>
      </c>
      <c r="AY1347" s="17">
        <v>-0.13960435005822619</v>
      </c>
      <c r="AZ1347" s="17">
        <v>1.5810165178926834</v>
      </c>
      <c r="BA1347" s="17">
        <v>-1.0681960050721708</v>
      </c>
      <c r="BB1347" s="17">
        <v>0.6079881235313026</v>
      </c>
      <c r="BC1347" s="17">
        <v>-0.42850094404412287</v>
      </c>
      <c r="BD1347" s="17">
        <v>21.530495276806832</v>
      </c>
      <c r="BE1347" s="17">
        <v>-14.479213225524802</v>
      </c>
      <c r="BF1347" s="17">
        <v>-1</v>
      </c>
      <c r="BG1347" s="22">
        <v>9.7247426102555892</v>
      </c>
    </row>
    <row r="1348" spans="1:59" x14ac:dyDescent="0.25">
      <c r="A1348">
        <v>3574</v>
      </c>
      <c r="B1348" t="s">
        <v>1284</v>
      </c>
      <c r="C1348" s="49">
        <v>0</v>
      </c>
      <c r="D1348" s="22">
        <v>1505.6624316406251</v>
      </c>
      <c r="E1348" s="17">
        <v>54.595302520910728</v>
      </c>
      <c r="F1348" s="17">
        <v>-13.899402099323275</v>
      </c>
      <c r="G1348" s="17">
        <v>0.24502220130135138</v>
      </c>
      <c r="H1348" s="17">
        <v>2.6826334222294652</v>
      </c>
      <c r="I1348" s="17">
        <v>42.674808433007492</v>
      </c>
      <c r="J1348" s="17">
        <v>3.8390187788285974</v>
      </c>
      <c r="K1348" s="17">
        <v>-1</v>
      </c>
      <c r="L1348" s="17">
        <v>-1</v>
      </c>
      <c r="M1348" s="17">
        <v>-1</v>
      </c>
      <c r="N1348" s="17">
        <v>0.16666666666666666</v>
      </c>
      <c r="O1348" s="17">
        <v>-1</v>
      </c>
      <c r="P1348" s="17">
        <v>-1</v>
      </c>
      <c r="Q1348" s="17">
        <v>2.2783670846649944</v>
      </c>
      <c r="R1348" s="17">
        <v>-1</v>
      </c>
      <c r="S1348" s="17">
        <v>6.5788481173531532E-4</v>
      </c>
      <c r="T1348" s="17">
        <v>1.0753435823784158E-4</v>
      </c>
      <c r="U1348" s="17">
        <v>-4.4853578090582422E-2</v>
      </c>
      <c r="V1348" s="17">
        <v>-0.212608802604177</v>
      </c>
      <c r="W1348" s="17">
        <v>0.13870572052392216</v>
      </c>
      <c r="X1348" s="17">
        <v>-0.41330589090691067</v>
      </c>
      <c r="Y1348" s="17">
        <v>0</v>
      </c>
      <c r="Z1348" s="17">
        <v>24.237595094024805</v>
      </c>
      <c r="AA1348" s="17">
        <v>5.411373469865749E-2</v>
      </c>
      <c r="AB1348" s="17">
        <v>0.47240999000806133</v>
      </c>
      <c r="AC1348" s="17">
        <v>10.895376133102921</v>
      </c>
      <c r="AD1348" s="17">
        <v>-5.6066972613228017E-2</v>
      </c>
      <c r="AE1348" s="17">
        <v>-5.6066972613228027E-3</v>
      </c>
      <c r="AF1348" s="17">
        <v>38.442128218411781</v>
      </c>
      <c r="AG1348" s="17">
        <v>-12.689079086660708</v>
      </c>
      <c r="AH1348" s="17">
        <v>-1</v>
      </c>
      <c r="AI1348" s="17">
        <v>-1</v>
      </c>
      <c r="AJ1348" s="17">
        <v>-1</v>
      </c>
      <c r="AK1348" s="17">
        <v>-1</v>
      </c>
      <c r="AL1348" s="17">
        <v>-1</v>
      </c>
      <c r="AM1348" s="17">
        <v>-1</v>
      </c>
      <c r="AN1348" s="17">
        <v>-1</v>
      </c>
      <c r="AO1348" s="17">
        <v>-1</v>
      </c>
      <c r="AP1348" s="17">
        <v>-1</v>
      </c>
      <c r="AQ1348" s="17">
        <v>-1</v>
      </c>
      <c r="AR1348" s="17">
        <v>-2.8033486306614008E-2</v>
      </c>
      <c r="AS1348" s="17">
        <v>-0.33640183567936832</v>
      </c>
      <c r="AT1348" s="17">
        <v>3.5626776136168212</v>
      </c>
      <c r="AU1348" s="17">
        <v>-1</v>
      </c>
      <c r="AV1348" s="17">
        <v>-1</v>
      </c>
      <c r="AW1348" s="17">
        <v>-1</v>
      </c>
      <c r="AX1348" s="17">
        <v>-1</v>
      </c>
      <c r="AY1348" s="17">
        <v>-5.6066972613228027E-3</v>
      </c>
      <c r="AZ1348" s="17">
        <v>0.41654684695762595</v>
      </c>
      <c r="BA1348" s="17">
        <v>9.6273665862886909E-2</v>
      </c>
      <c r="BB1348" s="17">
        <v>0.1523961040218309</v>
      </c>
      <c r="BC1348" s="17">
        <v>2.7091075465348641E-2</v>
      </c>
      <c r="BD1348" s="17">
        <v>5.7023149980690615</v>
      </c>
      <c r="BE1348" s="17">
        <v>1.3489670532129874</v>
      </c>
      <c r="BF1348" s="17">
        <v>-1</v>
      </c>
      <c r="BG1348" s="22">
        <v>4020.1687613530098</v>
      </c>
    </row>
    <row r="1349" spans="1:59" x14ac:dyDescent="0.25">
      <c r="A1349">
        <v>3575</v>
      </c>
      <c r="B1349" t="s">
        <v>1285</v>
      </c>
      <c r="C1349" s="49">
        <v>0</v>
      </c>
      <c r="D1349" s="22">
        <v>1429.3739648437502</v>
      </c>
      <c r="E1349" s="17">
        <v>11.490189175879991</v>
      </c>
      <c r="F1349" s="17">
        <v>-86.177444051732181</v>
      </c>
      <c r="G1349" s="17">
        <v>-0.2808707268355089</v>
      </c>
      <c r="H1349" s="17">
        <v>-1.3010695564275672</v>
      </c>
      <c r="I1349" s="17">
        <v>4.1831993014522126</v>
      </c>
      <c r="J1349" s="17">
        <v>-6.531582057577956</v>
      </c>
      <c r="K1349" s="17">
        <v>-1</v>
      </c>
      <c r="L1349" s="17">
        <v>-1</v>
      </c>
      <c r="M1349" s="17">
        <v>-1</v>
      </c>
      <c r="N1349" s="17">
        <v>0.16666666666666666</v>
      </c>
      <c r="O1349" s="17">
        <v>-1</v>
      </c>
      <c r="P1349" s="17">
        <v>-1</v>
      </c>
      <c r="Q1349" s="17">
        <v>-0.20749699607477456</v>
      </c>
      <c r="R1349" s="17">
        <v>-1</v>
      </c>
      <c r="S1349" s="17">
        <v>-1.2626078984832481</v>
      </c>
      <c r="T1349" s="17">
        <v>-0.13266873478924271</v>
      </c>
      <c r="U1349" s="17">
        <v>-0.81143772543350345</v>
      </c>
      <c r="V1349" s="17">
        <v>-1.3181921826852745</v>
      </c>
      <c r="W1349" s="17">
        <v>-2.7400703775840509</v>
      </c>
      <c r="X1349" s="17">
        <v>-4.6958980577169536</v>
      </c>
      <c r="Y1349" s="17">
        <v>0</v>
      </c>
      <c r="Z1349" s="17">
        <v>-0.66064025757115274</v>
      </c>
      <c r="AA1349" s="17">
        <v>-1.3311835725500423</v>
      </c>
      <c r="AB1349" s="17">
        <v>-1.7377599258205825</v>
      </c>
      <c r="AC1349" s="17">
        <v>-14.515739316293283</v>
      </c>
      <c r="AD1349" s="17">
        <v>-1.0142971567918793</v>
      </c>
      <c r="AE1349" s="17">
        <v>-0.10142971567918793</v>
      </c>
      <c r="AF1349" s="17">
        <v>0.60725909628374097</v>
      </c>
      <c r="AG1349" s="17">
        <v>-78.673341144073262</v>
      </c>
      <c r="AH1349" s="17">
        <v>-1</v>
      </c>
      <c r="AI1349" s="17">
        <v>-1</v>
      </c>
      <c r="AJ1349" s="17">
        <v>-1</v>
      </c>
      <c r="AK1349" s="17">
        <v>-1</v>
      </c>
      <c r="AL1349" s="17">
        <v>-1</v>
      </c>
      <c r="AM1349" s="17">
        <v>-1</v>
      </c>
      <c r="AN1349" s="17">
        <v>-1</v>
      </c>
      <c r="AO1349" s="17">
        <v>-1</v>
      </c>
      <c r="AP1349" s="17">
        <v>-1</v>
      </c>
      <c r="AQ1349" s="17">
        <v>-1</v>
      </c>
      <c r="AR1349" s="17">
        <v>-0.50714857839593963</v>
      </c>
      <c r="AS1349" s="17">
        <v>-6.085782940751276</v>
      </c>
      <c r="AT1349" s="17">
        <v>-3.9115178229766592</v>
      </c>
      <c r="AU1349" s="17">
        <v>-1</v>
      </c>
      <c r="AV1349" s="17">
        <v>-1</v>
      </c>
      <c r="AW1349" s="17">
        <v>-1</v>
      </c>
      <c r="AX1349" s="17">
        <v>-1</v>
      </c>
      <c r="AY1349" s="17">
        <v>-0.10142971567918793</v>
      </c>
      <c r="AZ1349" s="17">
        <v>1.2492703790196291</v>
      </c>
      <c r="BA1349" s="17">
        <v>-0.73644986619911634</v>
      </c>
      <c r="BB1349" s="17">
        <v>0.47819436664257248</v>
      </c>
      <c r="BC1349" s="17">
        <v>-0.29870718715539274</v>
      </c>
      <c r="BD1349" s="17">
        <v>17.021199909207066</v>
      </c>
      <c r="BE1349" s="17">
        <v>-9.9699178579250294</v>
      </c>
      <c r="BF1349" s="17">
        <v>-1</v>
      </c>
      <c r="BG1349" s="22">
        <v>-19.438129867643738</v>
      </c>
    </row>
    <row r="1350" spans="1:59" x14ac:dyDescent="0.25">
      <c r="A1350">
        <v>3577</v>
      </c>
      <c r="B1350" t="s">
        <v>1286</v>
      </c>
      <c r="C1350" s="49">
        <v>0</v>
      </c>
      <c r="D1350" s="22">
        <v>1445.419658203125</v>
      </c>
      <c r="E1350" s="17">
        <v>35.541692590021931</v>
      </c>
      <c r="F1350" s="17">
        <v>-45.848224664903597</v>
      </c>
      <c r="G1350" s="17">
        <v>1.2563498828462083E-2</v>
      </c>
      <c r="H1350" s="17">
        <v>0.92173044006386329</v>
      </c>
      <c r="I1350" s="17">
        <v>25.660490430072922</v>
      </c>
      <c r="J1350" s="17">
        <v>-0.74506342747927867</v>
      </c>
      <c r="K1350" s="17">
        <v>-1</v>
      </c>
      <c r="L1350" s="17">
        <v>-1</v>
      </c>
      <c r="M1350" s="17">
        <v>-1</v>
      </c>
      <c r="N1350" s="17">
        <v>0.16666666666666666</v>
      </c>
      <c r="O1350" s="17">
        <v>-1</v>
      </c>
      <c r="P1350" s="17">
        <v>-1</v>
      </c>
      <c r="Q1350" s="17">
        <v>1.1795488503525835</v>
      </c>
      <c r="R1350" s="17">
        <v>-1</v>
      </c>
      <c r="S1350" s="17">
        <v>-0.5577392891216012</v>
      </c>
      <c r="T1350" s="17">
        <v>-5.8583118422668223E-2</v>
      </c>
      <c r="U1350" s="17">
        <v>-0.38370421991029224</v>
      </c>
      <c r="V1350" s="17">
        <v>-0.70130614812611536</v>
      </c>
      <c r="W1350" s="17">
        <v>-1.1337901064250806</v>
      </c>
      <c r="X1350" s="17">
        <v>-2.3063258671294147</v>
      </c>
      <c r="Y1350" s="17">
        <v>0</v>
      </c>
      <c r="Z1350" s="17">
        <v>13.231910906177392</v>
      </c>
      <c r="AA1350" s="17">
        <v>-0.55822462802299411</v>
      </c>
      <c r="AB1350" s="17">
        <v>-0.50454406924948281</v>
      </c>
      <c r="AC1350" s="17">
        <v>-0.33701473909029822</v>
      </c>
      <c r="AD1350" s="17">
        <v>-0.47963027488786525</v>
      </c>
      <c r="AE1350" s="17">
        <v>-4.796302748878653E-2</v>
      </c>
      <c r="AF1350" s="17">
        <v>21.718106818236926</v>
      </c>
      <c r="AG1350" s="17">
        <v>-41.855883051564845</v>
      </c>
      <c r="AH1350" s="17">
        <v>-1</v>
      </c>
      <c r="AI1350" s="17">
        <v>-1</v>
      </c>
      <c r="AJ1350" s="17">
        <v>-1</v>
      </c>
      <c r="AK1350" s="17">
        <v>-1</v>
      </c>
      <c r="AL1350" s="17">
        <v>-1</v>
      </c>
      <c r="AM1350" s="17">
        <v>-1</v>
      </c>
      <c r="AN1350" s="17">
        <v>-1</v>
      </c>
      <c r="AO1350" s="17">
        <v>-1</v>
      </c>
      <c r="AP1350" s="17">
        <v>-1</v>
      </c>
      <c r="AQ1350" s="17">
        <v>-1</v>
      </c>
      <c r="AR1350" s="17">
        <v>-0.23981513744393262</v>
      </c>
      <c r="AS1350" s="17">
        <v>-2.8777816493271917</v>
      </c>
      <c r="AT1350" s="17">
        <v>0.25888385587465024</v>
      </c>
      <c r="AU1350" s="17">
        <v>-1</v>
      </c>
      <c r="AV1350" s="17">
        <v>-1</v>
      </c>
      <c r="AW1350" s="17">
        <v>-1</v>
      </c>
      <c r="AX1350" s="17">
        <v>-1</v>
      </c>
      <c r="AY1350" s="17">
        <v>-4.796302748878653E-2</v>
      </c>
      <c r="AZ1350" s="17">
        <v>0.78463286109660735</v>
      </c>
      <c r="BA1350" s="17">
        <v>-0.27181234827609463</v>
      </c>
      <c r="BB1350" s="17">
        <v>0.2964076267952076</v>
      </c>
      <c r="BC1350" s="17">
        <v>-0.11692044730802799</v>
      </c>
      <c r="BD1350" s="17">
        <v>10.705564060962638</v>
      </c>
      <c r="BE1350" s="17">
        <v>-3.6542820096805952</v>
      </c>
      <c r="BF1350" s="17">
        <v>-1</v>
      </c>
      <c r="BG1350" s="22">
        <v>0.25606231335291341</v>
      </c>
    </row>
    <row r="1351" spans="1:59" x14ac:dyDescent="0.25">
      <c r="A1351">
        <v>3581</v>
      </c>
      <c r="B1351" t="s">
        <v>1287</v>
      </c>
      <c r="C1351" s="49">
        <v>0</v>
      </c>
      <c r="D1351" s="22">
        <v>1498.62056640625</v>
      </c>
      <c r="E1351" s="17">
        <v>97.333614505436486</v>
      </c>
      <c r="F1351" s="17">
        <v>57.763592540471691</v>
      </c>
      <c r="G1351" s="17">
        <v>0.76644006310497836</v>
      </c>
      <c r="H1351" s="17">
        <v>6.6324372283980058</v>
      </c>
      <c r="I1351" s="17">
        <v>80.838874646754675</v>
      </c>
      <c r="J1351" s="17">
        <v>14.121371372721558</v>
      </c>
      <c r="K1351" s="17">
        <v>-1</v>
      </c>
      <c r="L1351" s="17">
        <v>-1</v>
      </c>
      <c r="M1351" s="17">
        <v>-1</v>
      </c>
      <c r="N1351" s="17">
        <v>0.16666666666666666</v>
      </c>
      <c r="O1351" s="17">
        <v>-1</v>
      </c>
      <c r="P1351" s="17">
        <v>-1</v>
      </c>
      <c r="Q1351" s="17">
        <v>4.7430777973681861</v>
      </c>
      <c r="R1351" s="17">
        <v>-1</v>
      </c>
      <c r="S1351" s="17">
        <v>1.2531739548584782</v>
      </c>
      <c r="T1351" s="17">
        <v>0.13175394877650709</v>
      </c>
      <c r="U1351" s="17">
        <v>0.71520734993178547</v>
      </c>
      <c r="V1351" s="17">
        <v>0.88356665678037971</v>
      </c>
      <c r="W1351" s="17">
        <v>2.9929849803815682</v>
      </c>
      <c r="X1351" s="17">
        <v>3.8328437169728233</v>
      </c>
      <c r="Y1351" s="17">
        <v>0</v>
      </c>
      <c r="Z1351" s="17">
        <v>48.923959836952207</v>
      </c>
      <c r="AA1351" s="17">
        <v>1.4276229059799268</v>
      </c>
      <c r="AB1351" s="17">
        <v>2.6637725470534441</v>
      </c>
      <c r="AC1351" s="17">
        <v>36.090256639693614</v>
      </c>
      <c r="AD1351" s="17">
        <v>0.89400918741473179</v>
      </c>
      <c r="AE1351" s="17">
        <v>8.9400918741473184E-2</v>
      </c>
      <c r="AF1351" s="17">
        <v>75.955042927441767</v>
      </c>
      <c r="AG1351" s="17">
        <v>52.733692344318612</v>
      </c>
      <c r="AH1351" s="17">
        <v>-1</v>
      </c>
      <c r="AI1351" s="17">
        <v>-1</v>
      </c>
      <c r="AJ1351" s="17">
        <v>-1</v>
      </c>
      <c r="AK1351" s="17">
        <v>-1</v>
      </c>
      <c r="AL1351" s="17">
        <v>-1</v>
      </c>
      <c r="AM1351" s="17">
        <v>-1</v>
      </c>
      <c r="AN1351" s="17">
        <v>-1</v>
      </c>
      <c r="AO1351" s="17">
        <v>-1</v>
      </c>
      <c r="AP1351" s="17">
        <v>-1</v>
      </c>
      <c r="AQ1351" s="17">
        <v>-1</v>
      </c>
      <c r="AR1351" s="17">
        <v>0.44700459370736589</v>
      </c>
      <c r="AS1351" s="17">
        <v>5.3640551244883907</v>
      </c>
      <c r="AT1351" s="17">
        <v>10.973271661834907</v>
      </c>
      <c r="AU1351" s="17">
        <v>-1</v>
      </c>
      <c r="AV1351" s="17">
        <v>-1</v>
      </c>
      <c r="AW1351" s="17">
        <v>-1</v>
      </c>
      <c r="AX1351" s="17">
        <v>-1</v>
      </c>
      <c r="AY1351" s="17">
        <v>8.9400918741473184E-2</v>
      </c>
      <c r="AZ1351" s="17">
        <v>-0.40909065514686466</v>
      </c>
      <c r="BA1351" s="17">
        <v>0.92191116796737771</v>
      </c>
      <c r="BB1351" s="17">
        <v>-0.17062979038767556</v>
      </c>
      <c r="BC1351" s="17">
        <v>0.35011696987485497</v>
      </c>
      <c r="BD1351" s="17">
        <v>-5.5202522824534697</v>
      </c>
      <c r="BE1351" s="17">
        <v>12.57153433373553</v>
      </c>
      <c r="BF1351" s="17">
        <v>-1</v>
      </c>
      <c r="BG1351" s="22">
        <v>228.58814420002713</v>
      </c>
    </row>
    <row r="1352" spans="1:59" x14ac:dyDescent="0.25">
      <c r="A1352">
        <v>3586</v>
      </c>
      <c r="B1352" t="s">
        <v>2984</v>
      </c>
      <c r="C1352" s="49">
        <v>0</v>
      </c>
      <c r="D1352" s="22">
        <v>1450</v>
      </c>
      <c r="E1352" s="17">
        <v>42.510834345099084</v>
      </c>
      <c r="F1352" s="17">
        <v>-34.162466733731819</v>
      </c>
      <c r="G1352" s="17">
        <v>9.7588733186206644E-2</v>
      </c>
      <c r="H1352" s="17">
        <v>1.5658069454695622</v>
      </c>
      <c r="I1352" s="17">
        <v>31.883730774475264</v>
      </c>
      <c r="J1352" s="17">
        <v>0.93163294809285269</v>
      </c>
      <c r="K1352" s="17">
        <v>-1</v>
      </c>
      <c r="L1352" s="17">
        <v>-1</v>
      </c>
      <c r="M1352" s="17">
        <v>-1</v>
      </c>
      <c r="N1352" s="17">
        <v>0.16666666666666666</v>
      </c>
      <c r="O1352" s="17">
        <v>-1</v>
      </c>
      <c r="P1352" s="17">
        <v>-1</v>
      </c>
      <c r="Q1352" s="17">
        <v>1.5814579933319561</v>
      </c>
      <c r="R1352" s="17">
        <v>-1</v>
      </c>
      <c r="S1352" s="17">
        <v>-0.35349720193228051</v>
      </c>
      <c r="T1352" s="17">
        <v>-3.7116137603193253E-2</v>
      </c>
      <c r="U1352" s="17">
        <v>-0.25976454836216811</v>
      </c>
      <c r="V1352" s="17">
        <v>-0.52255781179374472</v>
      </c>
      <c r="W1352" s="17">
        <v>-0.66835579592337224</v>
      </c>
      <c r="X1352" s="17">
        <v>-1.6139256024373154</v>
      </c>
      <c r="Y1352" s="17">
        <v>0</v>
      </c>
      <c r="Z1352" s="17">
        <v>17.257403896478259</v>
      </c>
      <c r="AA1352" s="17">
        <v>-0.33425274724250115</v>
      </c>
      <c r="AB1352" s="17">
        <v>-0.1472085642265627</v>
      </c>
      <c r="AC1352" s="17">
        <v>3.7713995992259974</v>
      </c>
      <c r="AD1352" s="17">
        <v>-0.32470568545271017</v>
      </c>
      <c r="AE1352" s="17">
        <v>-3.2470568545271014E-2</v>
      </c>
      <c r="AF1352" s="17">
        <v>27.835166854393844</v>
      </c>
      <c r="AG1352" s="17">
        <v>-31.187689879181502</v>
      </c>
      <c r="AH1352" s="17">
        <v>-1</v>
      </c>
      <c r="AI1352" s="17">
        <v>-1</v>
      </c>
      <c r="AJ1352" s="17">
        <v>-1</v>
      </c>
      <c r="AK1352" s="17">
        <v>-1</v>
      </c>
      <c r="AL1352" s="17">
        <v>-1</v>
      </c>
      <c r="AM1352" s="17">
        <v>-1</v>
      </c>
      <c r="AN1352" s="17">
        <v>-1</v>
      </c>
      <c r="AO1352" s="17">
        <v>-1</v>
      </c>
      <c r="AP1352" s="17">
        <v>-1</v>
      </c>
      <c r="AQ1352" s="17">
        <v>-1</v>
      </c>
      <c r="AR1352" s="17">
        <v>-0.16235284272635508</v>
      </c>
      <c r="AS1352" s="17">
        <v>-1.948234112716261</v>
      </c>
      <c r="AT1352" s="17">
        <v>1.4672956534688604</v>
      </c>
      <c r="AU1352" s="17">
        <v>-1</v>
      </c>
      <c r="AV1352" s="17">
        <v>-1</v>
      </c>
      <c r="AW1352" s="17">
        <v>-1</v>
      </c>
      <c r="AX1352" s="17">
        <v>-1</v>
      </c>
      <c r="AY1352" s="17">
        <v>-3.2470568545271014E-2</v>
      </c>
      <c r="AZ1352" s="17">
        <v>0.64999991647873501</v>
      </c>
      <c r="BA1352" s="17">
        <v>-0.13717940365822218</v>
      </c>
      <c r="BB1352" s="17">
        <v>0.24373326638725484</v>
      </c>
      <c r="BC1352" s="17">
        <v>-6.4246086900075286E-2</v>
      </c>
      <c r="BD1352" s="17">
        <v>8.8755511614786737</v>
      </c>
      <c r="BE1352" s="17">
        <v>-1.8242691101966289</v>
      </c>
      <c r="BF1352" s="17">
        <v>-1</v>
      </c>
      <c r="BG1352" s="22">
        <v>53.144100000000016</v>
      </c>
    </row>
    <row r="1353" spans="1:59" x14ac:dyDescent="0.25">
      <c r="A1353">
        <v>3588</v>
      </c>
      <c r="B1353" t="s">
        <v>1288</v>
      </c>
      <c r="C1353" s="49">
        <v>0</v>
      </c>
      <c r="D1353" s="22">
        <v>1552.7886523437501</v>
      </c>
      <c r="E1353" s="17">
        <v>74.964339775850249</v>
      </c>
      <c r="F1353" s="17">
        <v>20.255110323793257</v>
      </c>
      <c r="G1353" s="17">
        <v>0.49352943893662454</v>
      </c>
      <c r="H1353" s="17">
        <v>4.5651060127865932</v>
      </c>
      <c r="I1353" s="17">
        <v>60.863764674172458</v>
      </c>
      <c r="J1353" s="17">
        <v>8.7395778633629195</v>
      </c>
      <c r="K1353" s="17">
        <v>-1</v>
      </c>
      <c r="L1353" s="17">
        <v>-1</v>
      </c>
      <c r="M1353" s="17">
        <v>-1</v>
      </c>
      <c r="N1353" s="17">
        <v>0.16666666666666666</v>
      </c>
      <c r="O1353" s="17">
        <v>-1</v>
      </c>
      <c r="P1353" s="17">
        <v>-1</v>
      </c>
      <c r="Q1353" s="17">
        <v>3.4530457745458008</v>
      </c>
      <c r="R1353" s="17">
        <v>-1</v>
      </c>
      <c r="S1353" s="17">
        <v>0.59760580597506674</v>
      </c>
      <c r="T1353" s="17">
        <v>6.2850085368109918E-2</v>
      </c>
      <c r="U1353" s="17">
        <v>0.31739070906135231</v>
      </c>
      <c r="V1353" s="17">
        <v>0.30982733802390366</v>
      </c>
      <c r="W1353" s="17">
        <v>1.4990523949806003</v>
      </c>
      <c r="X1353" s="17">
        <v>1.6104048158768425</v>
      </c>
      <c r="Y1353" s="17">
        <v>0</v>
      </c>
      <c r="Z1353" s="17">
        <v>36.003092133771631</v>
      </c>
      <c r="AA1353" s="17">
        <v>0.70872684833681265</v>
      </c>
      <c r="AB1353" s="17">
        <v>1.5168112190434584</v>
      </c>
      <c r="AC1353" s="17">
        <v>22.903231283262055</v>
      </c>
      <c r="AD1353" s="17">
        <v>0.39673838632669034</v>
      </c>
      <c r="AE1353" s="17">
        <v>3.9673838632669038E-2</v>
      </c>
      <c r="AF1353" s="17">
        <v>56.32074629594041</v>
      </c>
      <c r="AG1353" s="17">
        <v>18.491349122144182</v>
      </c>
      <c r="AH1353" s="17">
        <v>-1</v>
      </c>
      <c r="AI1353" s="17">
        <v>-1</v>
      </c>
      <c r="AJ1353" s="17">
        <v>-1</v>
      </c>
      <c r="AK1353" s="17">
        <v>-1</v>
      </c>
      <c r="AL1353" s="17">
        <v>-1</v>
      </c>
      <c r="AM1353" s="17">
        <v>-1</v>
      </c>
      <c r="AN1353" s="17">
        <v>-1</v>
      </c>
      <c r="AO1353" s="17">
        <v>-1</v>
      </c>
      <c r="AP1353" s="17">
        <v>-1</v>
      </c>
      <c r="AQ1353" s="17">
        <v>-1</v>
      </c>
      <c r="AR1353" s="17">
        <v>0.19836919316334517</v>
      </c>
      <c r="AS1353" s="17">
        <v>2.3804303179601418</v>
      </c>
      <c r="AT1353" s="17">
        <v>7.0945594133481844</v>
      </c>
      <c r="AU1353" s="17">
        <v>-1</v>
      </c>
      <c r="AV1353" s="17">
        <v>-1</v>
      </c>
      <c r="AW1353" s="17">
        <v>-1</v>
      </c>
      <c r="AX1353" s="17">
        <v>-1</v>
      </c>
      <c r="AY1353" s="17">
        <v>3.9673838632669038E-2</v>
      </c>
      <c r="AZ1353" s="17">
        <v>2.3048829405349552E-2</v>
      </c>
      <c r="BA1353" s="17">
        <v>0.48977168341516342</v>
      </c>
      <c r="BB1353" s="17">
        <v>-1.5577180177414052E-3</v>
      </c>
      <c r="BC1353" s="17">
        <v>0.18104489750492087</v>
      </c>
      <c r="BD1353" s="17">
        <v>0.35365052307072009</v>
      </c>
      <c r="BE1353" s="17">
        <v>6.6976315282113337</v>
      </c>
      <c r="BF1353" s="17">
        <v>-1</v>
      </c>
      <c r="BG1353" s="22">
        <v>1558.8824731872496</v>
      </c>
    </row>
    <row r="1354" spans="1:59" x14ac:dyDescent="0.25">
      <c r="A1354">
        <v>3591</v>
      </c>
      <c r="B1354" t="s">
        <v>1289</v>
      </c>
      <c r="C1354" s="49">
        <v>0</v>
      </c>
      <c r="D1354" s="22">
        <v>1535.5934179687499</v>
      </c>
      <c r="E1354" s="17">
        <v>52.252857560460363</v>
      </c>
      <c r="F1354" s="17">
        <v>-17.827180545639749</v>
      </c>
      <c r="G1354" s="17">
        <v>0.21644379972309202</v>
      </c>
      <c r="H1354" s="17">
        <v>2.4661485497366744</v>
      </c>
      <c r="I1354" s="17">
        <v>40.583073396652892</v>
      </c>
      <c r="J1354" s="17">
        <v>3.2754531184941631</v>
      </c>
      <c r="K1354" s="17">
        <v>-1</v>
      </c>
      <c r="L1354" s="17">
        <v>-1</v>
      </c>
      <c r="M1354" s="17">
        <v>-1</v>
      </c>
      <c r="N1354" s="17">
        <v>0.16666666666666666</v>
      </c>
      <c r="O1354" s="17">
        <v>-1</v>
      </c>
      <c r="P1354" s="17">
        <v>-1</v>
      </c>
      <c r="Q1354" s="17">
        <v>2.1432787079871787</v>
      </c>
      <c r="R1354" s="17">
        <v>-1</v>
      </c>
      <c r="S1354" s="17">
        <v>-6.7991292470380688E-2</v>
      </c>
      <c r="T1354" s="17">
        <v>-7.1078764920336455E-3</v>
      </c>
      <c r="U1354" s="17">
        <v>-8.6511772057762323E-2</v>
      </c>
      <c r="V1354" s="17">
        <v>-0.27268910436093374</v>
      </c>
      <c r="W1354" s="17">
        <v>-1.7734526119238092E-2</v>
      </c>
      <c r="X1354" s="17">
        <v>-0.6460331861238453</v>
      </c>
      <c r="Y1354" s="17">
        <v>0</v>
      </c>
      <c r="Z1354" s="17">
        <v>22.884559655824834</v>
      </c>
      <c r="AA1354" s="17">
        <v>-2.1166955787318698E-2</v>
      </c>
      <c r="AB1354" s="17">
        <v>0.35230355763120136</v>
      </c>
      <c r="AC1354" s="17">
        <v>9.514469444668876</v>
      </c>
      <c r="AD1354" s="17">
        <v>-0.10813971507220294</v>
      </c>
      <c r="AE1354" s="17">
        <v>-1.081397150722029E-2</v>
      </c>
      <c r="AF1354" s="17">
        <v>36.386082157355659</v>
      </c>
      <c r="AG1354" s="17">
        <v>-16.274837019558962</v>
      </c>
      <c r="AH1354" s="17">
        <v>-1</v>
      </c>
      <c r="AI1354" s="17">
        <v>-1</v>
      </c>
      <c r="AJ1354" s="17">
        <v>-1</v>
      </c>
      <c r="AK1354" s="17">
        <v>-1</v>
      </c>
      <c r="AL1354" s="17">
        <v>-1</v>
      </c>
      <c r="AM1354" s="17">
        <v>-1</v>
      </c>
      <c r="AN1354" s="17">
        <v>-1</v>
      </c>
      <c r="AO1354" s="17">
        <v>-1</v>
      </c>
      <c r="AP1354" s="17">
        <v>-1</v>
      </c>
      <c r="AQ1354" s="17">
        <v>-1</v>
      </c>
      <c r="AR1354" s="17">
        <v>-5.4069857536101468E-2</v>
      </c>
      <c r="AS1354" s="17">
        <v>-0.64883829043321772</v>
      </c>
      <c r="AT1354" s="17">
        <v>3.1565102224368169</v>
      </c>
      <c r="AU1354" s="17">
        <v>-1</v>
      </c>
      <c r="AV1354" s="17">
        <v>-1</v>
      </c>
      <c r="AW1354" s="17">
        <v>-1</v>
      </c>
      <c r="AX1354" s="17">
        <v>-1</v>
      </c>
      <c r="AY1354" s="17">
        <v>-1.081397150722029E-2</v>
      </c>
      <c r="AZ1354" s="17">
        <v>0.4617992286301576</v>
      </c>
      <c r="BA1354" s="17">
        <v>5.1021284190355259E-2</v>
      </c>
      <c r="BB1354" s="17">
        <v>0.17010083645788238</v>
      </c>
      <c r="BC1354" s="17">
        <v>9.3863430292971672E-3</v>
      </c>
      <c r="BD1354" s="17">
        <v>6.3174129031780275</v>
      </c>
      <c r="BE1354" s="17">
        <v>0.73386914810402137</v>
      </c>
      <c r="BF1354" s="17">
        <v>-1</v>
      </c>
      <c r="BG1354" s="22">
        <v>123.96044711703257</v>
      </c>
    </row>
    <row r="1355" spans="1:59" x14ac:dyDescent="0.25">
      <c r="A1355">
        <v>3593</v>
      </c>
      <c r="B1355" t="s">
        <v>1290</v>
      </c>
      <c r="C1355" s="49">
        <v>0</v>
      </c>
      <c r="D1355" s="22">
        <v>1556.378662109375</v>
      </c>
      <c r="E1355" s="17">
        <v>64.305725088321509</v>
      </c>
      <c r="F1355" s="17">
        <v>2.3828965710233416</v>
      </c>
      <c r="G1355" s="17">
        <v>0.36349173220239023</v>
      </c>
      <c r="H1355" s="17">
        <v>3.5800545471010063</v>
      </c>
      <c r="I1355" s="17">
        <v>51.345932598143186</v>
      </c>
      <c r="J1355" s="17">
        <v>6.175236192140666</v>
      </c>
      <c r="K1355" s="17">
        <v>-1</v>
      </c>
      <c r="L1355" s="17">
        <v>-1</v>
      </c>
      <c r="M1355" s="17">
        <v>-1</v>
      </c>
      <c r="N1355" s="17">
        <v>0.16666666666666666</v>
      </c>
      <c r="O1355" s="17">
        <v>-1</v>
      </c>
      <c r="P1355" s="17">
        <v>-1</v>
      </c>
      <c r="Q1355" s="17">
        <v>2.8383653956754467</v>
      </c>
      <c r="R1355" s="17">
        <v>-1</v>
      </c>
      <c r="S1355" s="17">
        <v>0.28523768564781432</v>
      </c>
      <c r="T1355" s="17">
        <v>3.0018456295181031E-2</v>
      </c>
      <c r="U1355" s="17">
        <v>0.12783721022945788</v>
      </c>
      <c r="V1355" s="17">
        <v>3.6449394231104236E-2</v>
      </c>
      <c r="W1355" s="17">
        <v>0.78721654024580145</v>
      </c>
      <c r="X1355" s="17">
        <v>0.55144692834076137</v>
      </c>
      <c r="Y1355" s="17">
        <v>0</v>
      </c>
      <c r="Z1355" s="17">
        <v>29.84649778989753</v>
      </c>
      <c r="AA1355" s="17">
        <v>0.36618395539863186</v>
      </c>
      <c r="AB1355" s="17">
        <v>0.97030182146403854</v>
      </c>
      <c r="AC1355" s="17">
        <v>16.619816919229372</v>
      </c>
      <c r="AD1355" s="17">
        <v>0.15979651278682236</v>
      </c>
      <c r="AE1355" s="17">
        <v>1.5979651278682235E-2</v>
      </c>
      <c r="AF1355" s="17">
        <v>46.965306524841154</v>
      </c>
      <c r="AG1355" s="17">
        <v>2.1754002675064665</v>
      </c>
      <c r="AH1355" s="17">
        <v>-1</v>
      </c>
      <c r="AI1355" s="17">
        <v>-1</v>
      </c>
      <c r="AJ1355" s="17">
        <v>-1</v>
      </c>
      <c r="AK1355" s="17">
        <v>-1</v>
      </c>
      <c r="AL1355" s="17">
        <v>-1</v>
      </c>
      <c r="AM1355" s="17">
        <v>-1</v>
      </c>
      <c r="AN1355" s="17">
        <v>-1</v>
      </c>
      <c r="AO1355" s="17">
        <v>-1</v>
      </c>
      <c r="AP1355" s="17">
        <v>-1</v>
      </c>
      <c r="AQ1355" s="17">
        <v>-1</v>
      </c>
      <c r="AR1355" s="17">
        <v>7.9898256393411179E-2</v>
      </c>
      <c r="AS1355" s="17">
        <v>0.9587790767209341</v>
      </c>
      <c r="AT1355" s="17">
        <v>5.2464127997372145</v>
      </c>
      <c r="AU1355" s="17">
        <v>-1</v>
      </c>
      <c r="AV1355" s="17">
        <v>-1</v>
      </c>
      <c r="AW1355" s="17">
        <v>-1</v>
      </c>
      <c r="AX1355" s="17">
        <v>-1</v>
      </c>
      <c r="AY1355" s="17">
        <v>1.5979651278682235E-2</v>
      </c>
      <c r="AZ1355" s="17">
        <v>0.228956634320334</v>
      </c>
      <c r="BA1355" s="17">
        <v>0.28386387850017886</v>
      </c>
      <c r="BB1355" s="17">
        <v>7.900251898581373E-2</v>
      </c>
      <c r="BC1355" s="17">
        <v>0.10048466050136576</v>
      </c>
      <c r="BD1355" s="17">
        <v>3.1524746902785101</v>
      </c>
      <c r="BE1355" s="17">
        <v>3.8988073610035414</v>
      </c>
      <c r="BF1355" s="17">
        <v>-1</v>
      </c>
      <c r="BG1355" s="22">
        <v>805.91230958323331</v>
      </c>
    </row>
    <row r="1356" spans="1:59" x14ac:dyDescent="0.25">
      <c r="A1356">
        <v>3596</v>
      </c>
      <c r="B1356" t="s">
        <v>1291</v>
      </c>
      <c r="C1356" s="49">
        <v>0</v>
      </c>
      <c r="D1356" s="22">
        <v>1474.50025390625</v>
      </c>
      <c r="E1356" s="17">
        <v>17.400891171129686</v>
      </c>
      <c r="F1356" s="17">
        <v>-76.266462879701578</v>
      </c>
      <c r="G1356" s="17">
        <v>-0.20875871648663485</v>
      </c>
      <c r="H1356" s="17">
        <v>-0.75481229557884344</v>
      </c>
      <c r="I1356" s="17">
        <v>9.461283807880811</v>
      </c>
      <c r="J1356" s="17">
        <v>-5.1095342702299407</v>
      </c>
      <c r="K1356" s="17">
        <v>-1</v>
      </c>
      <c r="L1356" s="17">
        <v>-1</v>
      </c>
      <c r="M1356" s="17">
        <v>-1</v>
      </c>
      <c r="N1356" s="17">
        <v>0.16666666666666666</v>
      </c>
      <c r="O1356" s="17">
        <v>-1</v>
      </c>
      <c r="P1356" s="17">
        <v>-1</v>
      </c>
      <c r="Q1356" s="17">
        <v>0.13337211762729995</v>
      </c>
      <c r="R1356" s="17">
        <v>-1</v>
      </c>
      <c r="S1356" s="17">
        <v>-1.0893851180190108</v>
      </c>
      <c r="T1356" s="17">
        <v>-0.11446205585790666</v>
      </c>
      <c r="U1356" s="17">
        <v>-0.70632141561294393</v>
      </c>
      <c r="V1356" s="17">
        <v>-1.1665912847070399</v>
      </c>
      <c r="W1356" s="17">
        <v>-2.3453239935352657</v>
      </c>
      <c r="X1356" s="17">
        <v>-4.1086562179243433</v>
      </c>
      <c r="Y1356" s="17">
        <v>0</v>
      </c>
      <c r="Z1356" s="17">
        <v>2.7534802017093547</v>
      </c>
      <c r="AA1356" s="17">
        <v>-1.1412274647345213</v>
      </c>
      <c r="AB1356" s="17">
        <v>-1.4346948201389798</v>
      </c>
      <c r="AC1356" s="17">
        <v>-11.031291204858691</v>
      </c>
      <c r="AD1356" s="17">
        <v>-0.88290176951617982</v>
      </c>
      <c r="AE1356" s="17">
        <v>-8.8290176951617991E-2</v>
      </c>
      <c r="AF1356" s="17">
        <v>5.7952894494379805</v>
      </c>
      <c r="AG1356" s="17">
        <v>-69.625381885133308</v>
      </c>
      <c r="AH1356" s="17">
        <v>-1</v>
      </c>
      <c r="AI1356" s="17">
        <v>-1</v>
      </c>
      <c r="AJ1356" s="17">
        <v>-1</v>
      </c>
      <c r="AK1356" s="17">
        <v>-1</v>
      </c>
      <c r="AL1356" s="17">
        <v>-1</v>
      </c>
      <c r="AM1356" s="17">
        <v>-1</v>
      </c>
      <c r="AN1356" s="17">
        <v>-1</v>
      </c>
      <c r="AO1356" s="17">
        <v>-1</v>
      </c>
      <c r="AP1356" s="17">
        <v>-1</v>
      </c>
      <c r="AQ1356" s="17">
        <v>-1</v>
      </c>
      <c r="AR1356" s="17">
        <v>-0.44145088475808991</v>
      </c>
      <c r="AS1356" s="17">
        <v>-5.2974106170970785</v>
      </c>
      <c r="AT1356" s="17">
        <v>-2.8866338022262026</v>
      </c>
      <c r="AU1356" s="17">
        <v>-1</v>
      </c>
      <c r="AV1356" s="17">
        <v>-1</v>
      </c>
      <c r="AW1356" s="17">
        <v>-1</v>
      </c>
      <c r="AX1356" s="17">
        <v>-1</v>
      </c>
      <c r="AY1356" s="17">
        <v>-8.8290176951617991E-2</v>
      </c>
      <c r="AZ1356" s="17">
        <v>1.135084839057056</v>
      </c>
      <c r="BA1356" s="17">
        <v>-0.62226432623654326</v>
      </c>
      <c r="BB1356" s="17">
        <v>0.43351993496883462</v>
      </c>
      <c r="BC1356" s="17">
        <v>-0.25403275548165494</v>
      </c>
      <c r="BD1356" s="17">
        <v>15.469120574842487</v>
      </c>
      <c r="BE1356" s="17">
        <v>-8.417838523560448</v>
      </c>
      <c r="BF1356" s="17">
        <v>-1</v>
      </c>
      <c r="BG1356" s="22">
        <v>17.498830914208156</v>
      </c>
    </row>
    <row r="1357" spans="1:59" x14ac:dyDescent="0.25">
      <c r="A1357">
        <v>3597</v>
      </c>
      <c r="B1357" t="s">
        <v>1292</v>
      </c>
      <c r="C1357" s="49">
        <v>0</v>
      </c>
      <c r="D1357" s="22">
        <v>1432.03853515625</v>
      </c>
      <c r="E1357" s="17">
        <v>21.329704803758396</v>
      </c>
      <c r="F1357" s="17">
        <v>-69.678683970750612</v>
      </c>
      <c r="G1357" s="17">
        <v>-0.16082622901516136</v>
      </c>
      <c r="H1357" s="17">
        <v>-0.39171786532847719</v>
      </c>
      <c r="I1357" s="17">
        <v>12.969599804811224</v>
      </c>
      <c r="J1357" s="17">
        <v>-4.1643063196967374</v>
      </c>
      <c r="K1357" s="17">
        <v>-1</v>
      </c>
      <c r="L1357" s="17">
        <v>-1</v>
      </c>
      <c r="M1357" s="17">
        <v>-1</v>
      </c>
      <c r="N1357" s="17">
        <v>0.16666666666666666</v>
      </c>
      <c r="O1357" s="17">
        <v>-1</v>
      </c>
      <c r="P1357" s="17">
        <v>-1</v>
      </c>
      <c r="Q1357" s="17">
        <v>0.35994608835549347</v>
      </c>
      <c r="R1357" s="17">
        <v>-1</v>
      </c>
      <c r="S1357" s="17">
        <v>-0.97424481456322876</v>
      </c>
      <c r="T1357" s="17">
        <v>-0.1023601687304868</v>
      </c>
      <c r="U1357" s="17">
        <v>-0.63645113770576078</v>
      </c>
      <c r="V1357" s="17">
        <v>-1.0658229368569327</v>
      </c>
      <c r="W1357" s="17">
        <v>-2.0829380745144501</v>
      </c>
      <c r="X1357" s="17">
        <v>-3.7183195459551954</v>
      </c>
      <c r="Y1357" s="17">
        <v>0</v>
      </c>
      <c r="Z1357" s="17">
        <v>5.022828751955668</v>
      </c>
      <c r="AA1357" s="17">
        <v>-1.0149646034726105</v>
      </c>
      <c r="AB1357" s="17">
        <v>-1.2332489817710712</v>
      </c>
      <c r="AC1357" s="17">
        <v>-8.7151962209813494</v>
      </c>
      <c r="AD1357" s="17">
        <v>-0.79556392213220084</v>
      </c>
      <c r="AE1357" s="17">
        <v>-7.9556392213220098E-2</v>
      </c>
      <c r="AF1357" s="17">
        <v>9.243746907510662</v>
      </c>
      <c r="AG1357" s="17">
        <v>-63.611249263904647</v>
      </c>
      <c r="AH1357" s="17">
        <v>-1</v>
      </c>
      <c r="AI1357" s="17">
        <v>-1</v>
      </c>
      <c r="AJ1357" s="17">
        <v>-1</v>
      </c>
      <c r="AK1357" s="17">
        <v>-1</v>
      </c>
      <c r="AL1357" s="17">
        <v>-1</v>
      </c>
      <c r="AM1357" s="17">
        <v>-1</v>
      </c>
      <c r="AN1357" s="17">
        <v>-1</v>
      </c>
      <c r="AO1357" s="17">
        <v>-1</v>
      </c>
      <c r="AP1357" s="17">
        <v>-1</v>
      </c>
      <c r="AQ1357" s="17">
        <v>-1</v>
      </c>
      <c r="AR1357" s="17">
        <v>-0.39778196106610042</v>
      </c>
      <c r="AS1357" s="17">
        <v>-4.7733835327932042</v>
      </c>
      <c r="AT1357" s="17">
        <v>-2.2053985926311661</v>
      </c>
      <c r="AU1357" s="17">
        <v>-1</v>
      </c>
      <c r="AV1357" s="17">
        <v>-1</v>
      </c>
      <c r="AW1357" s="17">
        <v>-1</v>
      </c>
      <c r="AX1357" s="17">
        <v>-1</v>
      </c>
      <c r="AY1357" s="17">
        <v>-7.9556392213220098E-2</v>
      </c>
      <c r="AZ1357" s="17">
        <v>1.0591862898805673</v>
      </c>
      <c r="BA1357" s="17">
        <v>-0.54636577706005474</v>
      </c>
      <c r="BB1357" s="17">
        <v>0.40382506685828179</v>
      </c>
      <c r="BC1357" s="17">
        <v>-0.22433788737110205</v>
      </c>
      <c r="BD1357" s="17">
        <v>14.437461314627107</v>
      </c>
      <c r="BE1357" s="17">
        <v>-7.3861792633450687</v>
      </c>
      <c r="BF1357" s="17">
        <v>-1</v>
      </c>
      <c r="BG1357" s="22">
        <v>-21.793333539501418</v>
      </c>
    </row>
    <row r="1358" spans="1:59" x14ac:dyDescent="0.25">
      <c r="A1358">
        <v>3598</v>
      </c>
      <c r="B1358" t="s">
        <v>1293</v>
      </c>
      <c r="C1358" s="49">
        <v>0</v>
      </c>
      <c r="D1358" s="22">
        <v>1561.184794921875</v>
      </c>
      <c r="E1358" s="17">
        <v>79.825825954426563</v>
      </c>
      <c r="F1358" s="17">
        <v>28.406781313580872</v>
      </c>
      <c r="G1358" s="17">
        <v>0.55284075963967294</v>
      </c>
      <c r="H1358" s="17">
        <v>5.0143964905838647</v>
      </c>
      <c r="I1358" s="17">
        <v>65.204930054863652</v>
      </c>
      <c r="J1358" s="17">
        <v>9.9091962384769818</v>
      </c>
      <c r="K1358" s="17">
        <v>-1</v>
      </c>
      <c r="L1358" s="17">
        <v>-1</v>
      </c>
      <c r="M1358" s="17">
        <v>-1</v>
      </c>
      <c r="N1358" s="17">
        <v>0.16666666666666666</v>
      </c>
      <c r="O1358" s="17">
        <v>-1</v>
      </c>
      <c r="P1358" s="17">
        <v>-1</v>
      </c>
      <c r="Q1358" s="17">
        <v>3.7334068021019169</v>
      </c>
      <c r="R1358" s="17">
        <v>-1</v>
      </c>
      <c r="S1358" s="17">
        <v>0.74007960244090809</v>
      </c>
      <c r="T1358" s="17">
        <v>7.782487483535111E-2</v>
      </c>
      <c r="U1358" s="17">
        <v>0.403847696361049</v>
      </c>
      <c r="V1358" s="17">
        <v>0.43451737835638188</v>
      </c>
      <c r="W1358" s="17">
        <v>1.8237268738561125</v>
      </c>
      <c r="X1358" s="17">
        <v>2.0934046507404322</v>
      </c>
      <c r="Y1358" s="17">
        <v>0</v>
      </c>
      <c r="Z1358" s="17">
        <v>38.811167966071409</v>
      </c>
      <c r="AA1358" s="17">
        <v>0.86496361909999409</v>
      </c>
      <c r="AB1358" s="17">
        <v>1.7660788734885611</v>
      </c>
      <c r="AC1358" s="17">
        <v>25.769150821638306</v>
      </c>
      <c r="AD1358" s="17">
        <v>0.50480962045131128</v>
      </c>
      <c r="AE1358" s="17">
        <v>5.0480962045131125E-2</v>
      </c>
      <c r="AF1358" s="17">
        <v>60.587843144362758</v>
      </c>
      <c r="AG1358" s="17">
        <v>25.933194256107818</v>
      </c>
      <c r="AH1358" s="17">
        <v>-1</v>
      </c>
      <c r="AI1358" s="17">
        <v>-1</v>
      </c>
      <c r="AJ1358" s="17">
        <v>-1</v>
      </c>
      <c r="AK1358" s="17">
        <v>-1</v>
      </c>
      <c r="AL1358" s="17">
        <v>-1</v>
      </c>
      <c r="AM1358" s="17">
        <v>-1</v>
      </c>
      <c r="AN1358" s="17">
        <v>-1</v>
      </c>
      <c r="AO1358" s="17">
        <v>-1</v>
      </c>
      <c r="AP1358" s="17">
        <v>-1</v>
      </c>
      <c r="AQ1358" s="17">
        <v>-1</v>
      </c>
      <c r="AR1358" s="17">
        <v>0.25240481022565564</v>
      </c>
      <c r="AS1358" s="17">
        <v>3.0288577227078677</v>
      </c>
      <c r="AT1358" s="17">
        <v>7.9375150395202274</v>
      </c>
      <c r="AU1358" s="17">
        <v>-1</v>
      </c>
      <c r="AV1358" s="17">
        <v>-1</v>
      </c>
      <c r="AW1358" s="17">
        <v>-1</v>
      </c>
      <c r="AX1358" s="17">
        <v>-1</v>
      </c>
      <c r="AY1358" s="17">
        <v>5.0480962045131125E-2</v>
      </c>
      <c r="AZ1358" s="17">
        <v>-7.0867498091359449E-2</v>
      </c>
      <c r="BA1358" s="17">
        <v>0.5836880109118725</v>
      </c>
      <c r="BB1358" s="17">
        <v>-3.8301937620112539E-2</v>
      </c>
      <c r="BC1358" s="17">
        <v>0.21778911710729193</v>
      </c>
      <c r="BD1358" s="17">
        <v>-0.92291734283275506</v>
      </c>
      <c r="BE1358" s="17">
        <v>7.9741993941148106</v>
      </c>
      <c r="BF1358" s="17">
        <v>-1</v>
      </c>
      <c r="BG1358" s="22">
        <v>357.83753759881461</v>
      </c>
    </row>
    <row r="1359" spans="1:59" x14ac:dyDescent="0.25">
      <c r="A1359">
        <v>3602</v>
      </c>
      <c r="B1359" t="s">
        <v>1294</v>
      </c>
      <c r="C1359" s="49">
        <v>0</v>
      </c>
      <c r="D1359" s="22">
        <v>1567.65</v>
      </c>
      <c r="E1359" s="17">
        <v>72.751080495830422</v>
      </c>
      <c r="F1359" s="17">
        <v>16.543948591950304</v>
      </c>
      <c r="G1359" s="17">
        <v>0.46652713426388004</v>
      </c>
      <c r="H1359" s="17">
        <v>4.3605602663044829</v>
      </c>
      <c r="I1359" s="17">
        <v>58.887388682966957</v>
      </c>
      <c r="J1359" s="17">
        <v>8.2070928109090637</v>
      </c>
      <c r="K1359" s="17">
        <v>-1</v>
      </c>
      <c r="L1359" s="17">
        <v>-1</v>
      </c>
      <c r="M1359" s="17">
        <v>-1</v>
      </c>
      <c r="N1359" s="17">
        <v>0.16666666666666666</v>
      </c>
      <c r="O1359" s="17">
        <v>-1</v>
      </c>
      <c r="P1359" s="17">
        <v>-1</v>
      </c>
      <c r="Q1359" s="17">
        <v>3.3254075126642899</v>
      </c>
      <c r="R1359" s="17">
        <v>-1</v>
      </c>
      <c r="S1359" s="17">
        <v>0.53274262615625179</v>
      </c>
      <c r="T1359" s="17">
        <v>5.6032603936038733E-2</v>
      </c>
      <c r="U1359" s="17">
        <v>0.27802996166133653</v>
      </c>
      <c r="V1359" s="17">
        <v>0.25306046082736655</v>
      </c>
      <c r="W1359" s="17">
        <v>1.3512398173117552</v>
      </c>
      <c r="X1359" s="17">
        <v>1.3905124151803661</v>
      </c>
      <c r="Y1359" s="17">
        <v>0</v>
      </c>
      <c r="Z1359" s="17">
        <v>34.724676508067439</v>
      </c>
      <c r="AA1359" s="17">
        <v>0.63759788281680629</v>
      </c>
      <c r="AB1359" s="17">
        <v>1.4033286482525316</v>
      </c>
      <c r="AC1359" s="17">
        <v>21.598481504880716</v>
      </c>
      <c r="AD1359" s="17">
        <v>0.34753745207667064</v>
      </c>
      <c r="AE1359" s="17">
        <v>3.4753745207667067E-2</v>
      </c>
      <c r="AF1359" s="17">
        <v>54.378091035470277</v>
      </c>
      <c r="AG1359" s="17">
        <v>15.103345495640225</v>
      </c>
      <c r="AH1359" s="17">
        <v>-1</v>
      </c>
      <c r="AI1359" s="17">
        <v>-1</v>
      </c>
      <c r="AJ1359" s="17">
        <v>-1</v>
      </c>
      <c r="AK1359" s="17">
        <v>-1</v>
      </c>
      <c r="AL1359" s="17">
        <v>-1</v>
      </c>
      <c r="AM1359" s="17">
        <v>-1</v>
      </c>
      <c r="AN1359" s="17">
        <v>-1</v>
      </c>
      <c r="AO1359" s="17">
        <v>-1</v>
      </c>
      <c r="AP1359" s="17">
        <v>-1</v>
      </c>
      <c r="AQ1359" s="17">
        <v>-1</v>
      </c>
      <c r="AR1359" s="17">
        <v>0.17376872603833532</v>
      </c>
      <c r="AS1359" s="17">
        <v>2.0852247124600236</v>
      </c>
      <c r="AT1359" s="17">
        <v>6.7107921261980312</v>
      </c>
      <c r="AU1359" s="17">
        <v>-1</v>
      </c>
      <c r="AV1359" s="17">
        <v>-1</v>
      </c>
      <c r="AW1359" s="17">
        <v>-1</v>
      </c>
      <c r="AX1359" s="17">
        <v>-1</v>
      </c>
      <c r="AY1359" s="17">
        <v>3.4753745207667067E-2</v>
      </c>
      <c r="AZ1359" s="17">
        <v>6.5805545302944607E-2</v>
      </c>
      <c r="BA1359" s="17">
        <v>0.44701496751756831</v>
      </c>
      <c r="BB1359" s="17">
        <v>1.5170599627265288E-2</v>
      </c>
      <c r="BC1359" s="17">
        <v>0.16431657985991416</v>
      </c>
      <c r="BD1359" s="17">
        <v>0.93482582050073049</v>
      </c>
      <c r="BE1359" s="17">
        <v>6.1164562307813242</v>
      </c>
      <c r="BF1359" s="17">
        <v>-1</v>
      </c>
      <c r="BG1359" s="22">
        <v>1501.5345927281301</v>
      </c>
    </row>
    <row r="1360" spans="1:59" x14ac:dyDescent="0.25">
      <c r="A1360">
        <v>3603</v>
      </c>
      <c r="B1360" t="s">
        <v>1295</v>
      </c>
      <c r="C1360" s="49">
        <v>0</v>
      </c>
      <c r="D1360" s="22">
        <v>1462.3203125</v>
      </c>
      <c r="E1360" s="17">
        <v>43.325931637901334</v>
      </c>
      <c r="F1360" s="17">
        <v>-32.795723167768138</v>
      </c>
      <c r="G1360" s="17">
        <v>0.10753311956554606</v>
      </c>
      <c r="H1360" s="17">
        <v>1.64113688341081</v>
      </c>
      <c r="I1360" s="17">
        <v>32.611588886054733</v>
      </c>
      <c r="J1360" s="17">
        <v>1.1277361017680603</v>
      </c>
      <c r="K1360" s="17">
        <v>-1</v>
      </c>
      <c r="L1360" s="17">
        <v>-1</v>
      </c>
      <c r="M1360" s="17">
        <v>-1</v>
      </c>
      <c r="N1360" s="17">
        <v>0.16666666666666666</v>
      </c>
      <c r="O1360" s="17">
        <v>-1</v>
      </c>
      <c r="P1360" s="17">
        <v>-1</v>
      </c>
      <c r="Q1360" s="17">
        <v>1.6284645066025893</v>
      </c>
      <c r="R1360" s="17">
        <v>-1</v>
      </c>
      <c r="S1360" s="17">
        <v>-0.32960944384169277</v>
      </c>
      <c r="T1360" s="17">
        <v>-3.4605401193240834E-2</v>
      </c>
      <c r="U1360" s="17">
        <v>-0.24526880494066589</v>
      </c>
      <c r="V1360" s="17">
        <v>-0.5016517533208662</v>
      </c>
      <c r="W1360" s="17">
        <v>-0.61391950235955683</v>
      </c>
      <c r="X1360" s="17">
        <v>-1.5329438114047342</v>
      </c>
      <c r="Y1360" s="17">
        <v>0</v>
      </c>
      <c r="Z1360" s="17">
        <v>17.728217743276289</v>
      </c>
      <c r="AA1360" s="17">
        <v>-0.30805743078836095</v>
      </c>
      <c r="AB1360" s="17">
        <v>-0.10541529713537223</v>
      </c>
      <c r="AC1360" s="17">
        <v>4.2519117659403456</v>
      </c>
      <c r="AD1360" s="17">
        <v>-0.30658600617583232</v>
      </c>
      <c r="AE1360" s="17">
        <v>-3.0658600617583236E-2</v>
      </c>
      <c r="AF1360" s="17">
        <v>28.550606323213366</v>
      </c>
      <c r="AG1360" s="17">
        <v>-29.939958712346471</v>
      </c>
      <c r="AH1360" s="17">
        <v>-1</v>
      </c>
      <c r="AI1360" s="17">
        <v>-1</v>
      </c>
      <c r="AJ1360" s="17">
        <v>-1</v>
      </c>
      <c r="AK1360" s="17">
        <v>-1</v>
      </c>
      <c r="AL1360" s="17">
        <v>-1</v>
      </c>
      <c r="AM1360" s="17">
        <v>-1</v>
      </c>
      <c r="AN1360" s="17">
        <v>-1</v>
      </c>
      <c r="AO1360" s="17">
        <v>-1</v>
      </c>
      <c r="AP1360" s="17">
        <v>-1</v>
      </c>
      <c r="AQ1360" s="17">
        <v>-1</v>
      </c>
      <c r="AR1360" s="17">
        <v>-0.15329300308791616</v>
      </c>
      <c r="AS1360" s="17">
        <v>-1.8395160370549943</v>
      </c>
      <c r="AT1360" s="17">
        <v>1.6086291518285076</v>
      </c>
      <c r="AU1360" s="17">
        <v>-1</v>
      </c>
      <c r="AV1360" s="17">
        <v>-1</v>
      </c>
      <c r="AW1360" s="17">
        <v>-1</v>
      </c>
      <c r="AX1360" s="17">
        <v>-1</v>
      </c>
      <c r="AY1360" s="17">
        <v>-3.0658600617583236E-2</v>
      </c>
      <c r="AZ1360" s="17">
        <v>0.63425350859428109</v>
      </c>
      <c r="BA1360" s="17">
        <v>-0.12143299577376832</v>
      </c>
      <c r="BB1360" s="17">
        <v>0.23757257543311638</v>
      </c>
      <c r="BC1360" s="17">
        <v>-5.8085395945936827E-2</v>
      </c>
      <c r="BD1360" s="17">
        <v>8.6615164047489941</v>
      </c>
      <c r="BE1360" s="17">
        <v>-1.6102343534669501</v>
      </c>
      <c r="BF1360" s="17">
        <v>-1</v>
      </c>
      <c r="BG1360" s="22">
        <v>90.110112850094765</v>
      </c>
    </row>
    <row r="1361" spans="1:59" x14ac:dyDescent="0.25">
      <c r="A1361">
        <v>3604</v>
      </c>
      <c r="B1361" t="s">
        <v>1296</v>
      </c>
      <c r="C1361" s="49">
        <v>0</v>
      </c>
      <c r="D1361" s="22">
        <v>1531.6519726562499</v>
      </c>
      <c r="E1361" s="17">
        <v>51.745831704202885</v>
      </c>
      <c r="F1361" s="17">
        <v>-18.67735430150481</v>
      </c>
      <c r="G1361" s="17">
        <v>0.21025796023685664</v>
      </c>
      <c r="H1361" s="17">
        <v>2.4192900622606892</v>
      </c>
      <c r="I1361" s="17">
        <v>40.130314093541017</v>
      </c>
      <c r="J1361" s="17">
        <v>3.153468454473098</v>
      </c>
      <c r="K1361" s="17">
        <v>-1</v>
      </c>
      <c r="L1361" s="17">
        <v>-1</v>
      </c>
      <c r="M1361" s="17">
        <v>-1</v>
      </c>
      <c r="N1361" s="17">
        <v>0.16666666666666666</v>
      </c>
      <c r="O1361" s="17">
        <v>-1</v>
      </c>
      <c r="P1361" s="17">
        <v>-1</v>
      </c>
      <c r="Q1361" s="17">
        <v>2.1140386186736895</v>
      </c>
      <c r="R1361" s="17">
        <v>-1</v>
      </c>
      <c r="S1361" s="17">
        <v>-8.2850513703115108E-2</v>
      </c>
      <c r="T1361" s="17">
        <v>-8.6696633969029109E-3</v>
      </c>
      <c r="U1361" s="17">
        <v>-9.5528752957193333E-2</v>
      </c>
      <c r="V1361" s="17">
        <v>-0.28569357915404486</v>
      </c>
      <c r="W1361" s="17">
        <v>-5.1596260907716851E-2</v>
      </c>
      <c r="X1361" s="17">
        <v>-0.69640737126976471</v>
      </c>
      <c r="Y1361" s="17">
        <v>0</v>
      </c>
      <c r="Z1361" s="17">
        <v>22.591693030062942</v>
      </c>
      <c r="AA1361" s="17">
        <v>-3.7461578370880877E-2</v>
      </c>
      <c r="AB1361" s="17">
        <v>0.32630633347179161</v>
      </c>
      <c r="AC1361" s="17">
        <v>9.215570043429441</v>
      </c>
      <c r="AD1361" s="17">
        <v>-0.11941094119649168</v>
      </c>
      <c r="AE1361" s="17">
        <v>-1.1941094119649167E-2</v>
      </c>
      <c r="AF1361" s="17">
        <v>35.941047788474968</v>
      </c>
      <c r="AG1361" s="17">
        <v>-17.050979903151077</v>
      </c>
      <c r="AH1361" s="17">
        <v>-1</v>
      </c>
      <c r="AI1361" s="17">
        <v>-1</v>
      </c>
      <c r="AJ1361" s="17">
        <v>-1</v>
      </c>
      <c r="AK1361" s="17">
        <v>-1</v>
      </c>
      <c r="AL1361" s="17">
        <v>-1</v>
      </c>
      <c r="AM1361" s="17">
        <v>-1</v>
      </c>
      <c r="AN1361" s="17">
        <v>-1</v>
      </c>
      <c r="AO1361" s="17">
        <v>-1</v>
      </c>
      <c r="AP1361" s="17">
        <v>-1</v>
      </c>
      <c r="AQ1361" s="17">
        <v>-1</v>
      </c>
      <c r="AR1361" s="17">
        <v>-5.9705470598245838E-2</v>
      </c>
      <c r="AS1361" s="17">
        <v>-0.71646564717895012</v>
      </c>
      <c r="AT1361" s="17">
        <v>3.0685946586673651</v>
      </c>
      <c r="AU1361" s="17">
        <v>-1</v>
      </c>
      <c r="AV1361" s="17">
        <v>-1</v>
      </c>
      <c r="AW1361" s="17">
        <v>-1</v>
      </c>
      <c r="AX1361" s="17">
        <v>-1</v>
      </c>
      <c r="AY1361" s="17">
        <v>-1.1941094119649167E-2</v>
      </c>
      <c r="AZ1361" s="17">
        <v>0.47159417705054402</v>
      </c>
      <c r="BA1361" s="17">
        <v>4.1226335769968842E-2</v>
      </c>
      <c r="BB1361" s="17">
        <v>0.17393305334014053</v>
      </c>
      <c r="BC1361" s="17">
        <v>5.5541261470389985E-3</v>
      </c>
      <c r="BD1361" s="17">
        <v>6.4505518017586319</v>
      </c>
      <c r="BE1361" s="17">
        <v>0.60073024952341569</v>
      </c>
      <c r="BF1361" s="17">
        <v>-1</v>
      </c>
      <c r="BG1361" s="22">
        <v>1018.1776554208519</v>
      </c>
    </row>
    <row r="1362" spans="1:59" x14ac:dyDescent="0.25">
      <c r="A1362">
        <v>3606</v>
      </c>
      <c r="B1362" t="s">
        <v>1297</v>
      </c>
      <c r="C1362" s="49">
        <v>0</v>
      </c>
      <c r="D1362" s="22">
        <v>1520.8621777343749</v>
      </c>
      <c r="E1362" s="17">
        <v>52.965883928277186</v>
      </c>
      <c r="F1362" s="17">
        <v>-16.631588057256248</v>
      </c>
      <c r="G1362" s="17">
        <v>0.22514289584675892</v>
      </c>
      <c r="H1362" s="17">
        <v>2.5320452623284382</v>
      </c>
      <c r="I1362" s="17">
        <v>41.219785148941135</v>
      </c>
      <c r="J1362" s="17">
        <v>3.4469991665760324</v>
      </c>
      <c r="K1362" s="17">
        <v>-1</v>
      </c>
      <c r="L1362" s="17">
        <v>-1</v>
      </c>
      <c r="M1362" s="17">
        <v>-1</v>
      </c>
      <c r="N1362" s="17">
        <v>0.16666666666666666</v>
      </c>
      <c r="O1362" s="17">
        <v>-1</v>
      </c>
      <c r="P1362" s="17">
        <v>-1</v>
      </c>
      <c r="Q1362" s="17">
        <v>2.1843988094978393</v>
      </c>
      <c r="R1362" s="17">
        <v>-1</v>
      </c>
      <c r="S1362" s="17">
        <v>-4.7094889627400188E-2</v>
      </c>
      <c r="T1362" s="17">
        <v>-4.9115481779263073E-3</v>
      </c>
      <c r="U1362" s="17">
        <v>-7.3831264623975643E-2</v>
      </c>
      <c r="V1362" s="17">
        <v>-0.25440101646036561</v>
      </c>
      <c r="W1362" s="17">
        <v>2.9884958106719761E-2</v>
      </c>
      <c r="X1362" s="17">
        <v>-0.57519237628536768</v>
      </c>
      <c r="Y1362" s="17">
        <v>0</v>
      </c>
      <c r="Z1362" s="17">
        <v>23.296415626964361</v>
      </c>
      <c r="AA1362" s="17">
        <v>1.7480403855851812E-3</v>
      </c>
      <c r="AB1362" s="17">
        <v>0.38886324405928474</v>
      </c>
      <c r="AC1362" s="17">
        <v>9.9348092592525141</v>
      </c>
      <c r="AD1362" s="17">
        <v>-9.2289080779969557E-2</v>
      </c>
      <c r="AE1362" s="17">
        <v>-9.2289080779969553E-3</v>
      </c>
      <c r="AF1362" s="17">
        <v>37.01193039700739</v>
      </c>
      <c r="AG1362" s="17">
        <v>-15.183353549111384</v>
      </c>
      <c r="AH1362" s="17">
        <v>-1</v>
      </c>
      <c r="AI1362" s="17">
        <v>-1</v>
      </c>
      <c r="AJ1362" s="17">
        <v>-1</v>
      </c>
      <c r="AK1362" s="17">
        <v>-1</v>
      </c>
      <c r="AL1362" s="17">
        <v>-1</v>
      </c>
      <c r="AM1362" s="17">
        <v>-1</v>
      </c>
      <c r="AN1362" s="17">
        <v>-1</v>
      </c>
      <c r="AO1362" s="17">
        <v>-1</v>
      </c>
      <c r="AP1362" s="17">
        <v>-1</v>
      </c>
      <c r="AQ1362" s="17">
        <v>-1</v>
      </c>
      <c r="AR1362" s="17">
        <v>-4.6144540389984778E-2</v>
      </c>
      <c r="AS1362" s="17">
        <v>-0.55373448467981756</v>
      </c>
      <c r="AT1362" s="17">
        <v>3.2801451699162376</v>
      </c>
      <c r="AU1362" s="17">
        <v>-1</v>
      </c>
      <c r="AV1362" s="17">
        <v>-1</v>
      </c>
      <c r="AW1362" s="17">
        <v>-1</v>
      </c>
      <c r="AX1362" s="17">
        <v>-1</v>
      </c>
      <c r="AY1362" s="17">
        <v>-9.2289080779969553E-3</v>
      </c>
      <c r="AZ1362" s="17">
        <v>0.44802467175313188</v>
      </c>
      <c r="BA1362" s="17">
        <v>6.4795841067380955E-2</v>
      </c>
      <c r="BB1362" s="17">
        <v>0.16471162079852303</v>
      </c>
      <c r="BC1362" s="17">
        <v>1.4775558688656515E-2</v>
      </c>
      <c r="BD1362" s="17">
        <v>6.1301807450968138</v>
      </c>
      <c r="BE1362" s="17">
        <v>0.92110130618523423</v>
      </c>
      <c r="BF1362" s="17">
        <v>-1</v>
      </c>
      <c r="BG1362" s="22">
        <v>111.99652656753142</v>
      </c>
    </row>
    <row r="1363" spans="1:59" x14ac:dyDescent="0.25">
      <c r="A1363">
        <v>3609</v>
      </c>
      <c r="B1363" t="s">
        <v>1298</v>
      </c>
      <c r="C1363" s="49">
        <v>0</v>
      </c>
      <c r="D1363" s="22">
        <v>1517.3494335937501</v>
      </c>
      <c r="E1363" s="17">
        <v>50.160503173799775</v>
      </c>
      <c r="F1363" s="17">
        <v>-21.335610669180884</v>
      </c>
      <c r="G1363" s="17">
        <v>0.19091656432776291</v>
      </c>
      <c r="H1363" s="17">
        <v>2.2727766326783279</v>
      </c>
      <c r="I1363" s="17">
        <v>38.71466194923655</v>
      </c>
      <c r="J1363" s="17">
        <v>2.7720564105752232</v>
      </c>
      <c r="K1363" s="17">
        <v>-1</v>
      </c>
      <c r="L1363" s="17">
        <v>-1</v>
      </c>
      <c r="M1363" s="17">
        <v>-1</v>
      </c>
      <c r="N1363" s="17">
        <v>0.16666666666666666</v>
      </c>
      <c r="O1363" s="17">
        <v>-1</v>
      </c>
      <c r="P1363" s="17">
        <v>-1</v>
      </c>
      <c r="Q1363" s="17">
        <v>2.0226130094111312</v>
      </c>
      <c r="R1363" s="17">
        <v>-1</v>
      </c>
      <c r="S1363" s="17">
        <v>-0.12931115682239488</v>
      </c>
      <c r="T1363" s="17">
        <v>-1.3552935735270392E-2</v>
      </c>
      <c r="U1363" s="17">
        <v>-0.12372233894802058</v>
      </c>
      <c r="V1363" s="17">
        <v>-0.32635494712569713</v>
      </c>
      <c r="W1363" s="17">
        <v>-0.15747246739028842</v>
      </c>
      <c r="X1363" s="17">
        <v>-0.85391340754394007</v>
      </c>
      <c r="Y1363" s="17">
        <v>0</v>
      </c>
      <c r="Z1363" s="17">
        <v>21.675980721325285</v>
      </c>
      <c r="AA1363" s="17">
        <v>-8.8410321428185723E-2</v>
      </c>
      <c r="AB1363" s="17">
        <v>0.24502025966992946</v>
      </c>
      <c r="AC1363" s="17">
        <v>8.2809949272747048</v>
      </c>
      <c r="AD1363" s="17">
        <v>-0.15465292368502567</v>
      </c>
      <c r="AE1363" s="17">
        <v>-1.5465292368502572E-2</v>
      </c>
      <c r="AF1363" s="17">
        <v>34.549549360358853</v>
      </c>
      <c r="AG1363" s="17">
        <v>-19.477762367679063</v>
      </c>
      <c r="AH1363" s="17">
        <v>-1</v>
      </c>
      <c r="AI1363" s="17">
        <v>-1</v>
      </c>
      <c r="AJ1363" s="17">
        <v>-1</v>
      </c>
      <c r="AK1363" s="17">
        <v>-1</v>
      </c>
      <c r="AL1363" s="17">
        <v>-1</v>
      </c>
      <c r="AM1363" s="17">
        <v>-1</v>
      </c>
      <c r="AN1363" s="17">
        <v>-1</v>
      </c>
      <c r="AO1363" s="17">
        <v>-1</v>
      </c>
      <c r="AP1363" s="17">
        <v>-1</v>
      </c>
      <c r="AQ1363" s="17">
        <v>-1</v>
      </c>
      <c r="AR1363" s="17">
        <v>-7.7326461842512836E-2</v>
      </c>
      <c r="AS1363" s="17">
        <v>-0.9279175421101542</v>
      </c>
      <c r="AT1363" s="17">
        <v>2.7937071952567996</v>
      </c>
      <c r="AU1363" s="17">
        <v>-1</v>
      </c>
      <c r="AV1363" s="17">
        <v>-1</v>
      </c>
      <c r="AW1363" s="17">
        <v>-1</v>
      </c>
      <c r="AX1363" s="17">
        <v>-1</v>
      </c>
      <c r="AY1363" s="17">
        <v>-1.5465292368502572E-2</v>
      </c>
      <c r="AZ1363" s="17">
        <v>0.50222025063835729</v>
      </c>
      <c r="BA1363" s="17">
        <v>1.0600262182155457E-2</v>
      </c>
      <c r="BB1363" s="17">
        <v>0.18591532738624211</v>
      </c>
      <c r="BC1363" s="17">
        <v>-6.4281478990625696E-3</v>
      </c>
      <c r="BD1363" s="17">
        <v>6.866840028130853</v>
      </c>
      <c r="BE1363" s="17">
        <v>0.18444202315119407</v>
      </c>
      <c r="BF1363" s="17">
        <v>-1</v>
      </c>
      <c r="BG1363" s="22">
        <v>342.39232563678326</v>
      </c>
    </row>
    <row r="1364" spans="1:59" x14ac:dyDescent="0.25">
      <c r="A1364">
        <v>3610</v>
      </c>
      <c r="B1364" t="s">
        <v>1299</v>
      </c>
      <c r="C1364" s="49">
        <v>0</v>
      </c>
      <c r="D1364" s="22">
        <v>1448.7259179687501</v>
      </c>
      <c r="E1364" s="17">
        <v>-0.74748239614459777</v>
      </c>
      <c r="F1364" s="17">
        <v>-106.69739796537996</v>
      </c>
      <c r="G1364" s="17">
        <v>-0.43017331386445928</v>
      </c>
      <c r="H1364" s="17">
        <v>-2.4320548365978372</v>
      </c>
      <c r="I1364" s="17">
        <v>-6.7446845219879492</v>
      </c>
      <c r="J1364" s="17">
        <v>-9.4758268859038211</v>
      </c>
      <c r="K1364" s="17">
        <v>-1</v>
      </c>
      <c r="L1364" s="17">
        <v>-1</v>
      </c>
      <c r="M1364" s="17">
        <v>-1</v>
      </c>
      <c r="N1364" s="17">
        <v>0.16666666666666666</v>
      </c>
      <c r="O1364" s="17">
        <v>-1</v>
      </c>
      <c r="P1364" s="17">
        <v>-1</v>
      </c>
      <c r="Q1364" s="17">
        <v>-0.9132412995239414</v>
      </c>
      <c r="R1364" s="17">
        <v>-1</v>
      </c>
      <c r="S1364" s="17">
        <v>-1.6212528610981671</v>
      </c>
      <c r="T1364" s="17">
        <v>-0.17036431770952121</v>
      </c>
      <c r="U1364" s="17">
        <v>-1.0290732748963298</v>
      </c>
      <c r="V1364" s="17">
        <v>-1.6320706358660741</v>
      </c>
      <c r="W1364" s="17">
        <v>-3.557363586768969</v>
      </c>
      <c r="X1364" s="17">
        <v>-5.9117388790794676</v>
      </c>
      <c r="Y1364" s="17">
        <v>0</v>
      </c>
      <c r="Z1364" s="17">
        <v>-7.7293243024752947</v>
      </c>
      <c r="AA1364" s="17">
        <v>-1.7244736525464097</v>
      </c>
      <c r="AB1364" s="17">
        <v>-2.3652338250719867</v>
      </c>
      <c r="AC1364" s="17">
        <v>-21.730031566480825</v>
      </c>
      <c r="AD1364" s="17">
        <v>-1.2863415936204123</v>
      </c>
      <c r="AE1364" s="17">
        <v>-0.12863415936204123</v>
      </c>
      <c r="AF1364" s="17">
        <v>-10.134174259453253</v>
      </c>
      <c r="AG1364" s="17">
        <v>-97.40647197979365</v>
      </c>
      <c r="AH1364" s="17">
        <v>-1</v>
      </c>
      <c r="AI1364" s="17">
        <v>-1</v>
      </c>
      <c r="AJ1364" s="17">
        <v>-1</v>
      </c>
      <c r="AK1364" s="17">
        <v>-1</v>
      </c>
      <c r="AL1364" s="17">
        <v>-1</v>
      </c>
      <c r="AM1364" s="17">
        <v>-1</v>
      </c>
      <c r="AN1364" s="17">
        <v>-1</v>
      </c>
      <c r="AO1364" s="17">
        <v>-1</v>
      </c>
      <c r="AP1364" s="17">
        <v>-1</v>
      </c>
      <c r="AQ1364" s="17">
        <v>-1</v>
      </c>
      <c r="AR1364" s="17">
        <v>-0.64317079681020617</v>
      </c>
      <c r="AS1364" s="17">
        <v>-7.7180495617224727</v>
      </c>
      <c r="AT1364" s="17">
        <v>-6.0334644302392171</v>
      </c>
      <c r="AU1364" s="17">
        <v>-1</v>
      </c>
      <c r="AV1364" s="17">
        <v>-1</v>
      </c>
      <c r="AW1364" s="17">
        <v>-1</v>
      </c>
      <c r="AX1364" s="17">
        <v>-1</v>
      </c>
      <c r="AY1364" s="17">
        <v>-0.12863415936204123</v>
      </c>
      <c r="AZ1364" s="17">
        <v>1.485683099109272</v>
      </c>
      <c r="BA1364" s="17">
        <v>-0.97286258628875943</v>
      </c>
      <c r="BB1364" s="17">
        <v>0.5706894751642736</v>
      </c>
      <c r="BC1364" s="17">
        <v>-0.39120229567709391</v>
      </c>
      <c r="BD1364" s="17">
        <v>20.234665443917699</v>
      </c>
      <c r="BE1364" s="17">
        <v>-13.183383392635665</v>
      </c>
      <c r="BF1364" s="17">
        <v>-1</v>
      </c>
      <c r="BG1364" s="22">
        <v>-35.009164070767156</v>
      </c>
    </row>
    <row r="1365" spans="1:59" x14ac:dyDescent="0.25">
      <c r="A1365">
        <v>3612</v>
      </c>
      <c r="B1365" t="s">
        <v>1300</v>
      </c>
      <c r="C1365" s="49">
        <v>0</v>
      </c>
      <c r="D1365" s="22">
        <v>1535.0111328125001</v>
      </c>
      <c r="E1365" s="17">
        <v>58.995904474046291</v>
      </c>
      <c r="F1365" s="17">
        <v>-6.5205352340711489</v>
      </c>
      <c r="G1365" s="17">
        <v>0.2987106217023161</v>
      </c>
      <c r="H1365" s="17">
        <v>3.0893297454305513</v>
      </c>
      <c r="I1365" s="17">
        <v>46.604417641265847</v>
      </c>
      <c r="J1365" s="17">
        <v>4.8977536423837371</v>
      </c>
      <c r="K1365" s="17">
        <v>-1</v>
      </c>
      <c r="L1365" s="17">
        <v>-1</v>
      </c>
      <c r="M1365" s="17">
        <v>-1</v>
      </c>
      <c r="N1365" s="17">
        <v>0.16666666666666666</v>
      </c>
      <c r="O1365" s="17">
        <v>-1</v>
      </c>
      <c r="P1365" s="17">
        <v>-1</v>
      </c>
      <c r="Q1365" s="17">
        <v>2.532149002401074</v>
      </c>
      <c r="R1365" s="17">
        <v>-1</v>
      </c>
      <c r="S1365" s="17">
        <v>0.12962471593452363</v>
      </c>
      <c r="T1365" s="17">
        <v>1.3662666545538188E-2</v>
      </c>
      <c r="U1365" s="17">
        <v>3.3407014081805714E-2</v>
      </c>
      <c r="V1365" s="17">
        <v>-9.9739771433888541E-2</v>
      </c>
      <c r="W1365" s="17">
        <v>0.43260003460613655</v>
      </c>
      <c r="X1365" s="17">
        <v>2.3904035973375204E-2</v>
      </c>
      <c r="Y1365" s="17">
        <v>0</v>
      </c>
      <c r="Z1365" s="17">
        <v>26.779456479258659</v>
      </c>
      <c r="AA1365" s="17">
        <v>0.19553876673966097</v>
      </c>
      <c r="AB1365" s="17">
        <v>0.69804628448907868</v>
      </c>
      <c r="AC1365" s="17">
        <v>13.489597458607392</v>
      </c>
      <c r="AD1365" s="17">
        <v>4.1758767602257149E-2</v>
      </c>
      <c r="AE1365" s="17">
        <v>4.1758767602257142E-3</v>
      </c>
      <c r="AF1365" s="17">
        <v>42.304690824911894</v>
      </c>
      <c r="AG1365" s="17">
        <v>-5.9527443469323682</v>
      </c>
      <c r="AH1365" s="17">
        <v>-1</v>
      </c>
      <c r="AI1365" s="17">
        <v>-1</v>
      </c>
      <c r="AJ1365" s="17">
        <v>-1</v>
      </c>
      <c r="AK1365" s="17">
        <v>-1</v>
      </c>
      <c r="AL1365" s="17">
        <v>-1</v>
      </c>
      <c r="AM1365" s="17">
        <v>-1</v>
      </c>
      <c r="AN1365" s="17">
        <v>-1</v>
      </c>
      <c r="AO1365" s="17">
        <v>-1</v>
      </c>
      <c r="AP1365" s="17">
        <v>-1</v>
      </c>
      <c r="AQ1365" s="17">
        <v>-1</v>
      </c>
      <c r="AR1365" s="17">
        <v>2.0879383801128575E-2</v>
      </c>
      <c r="AS1365" s="17">
        <v>0.25055260561354287</v>
      </c>
      <c r="AT1365" s="17">
        <v>4.3257183872976057</v>
      </c>
      <c r="AU1365" s="17">
        <v>-1</v>
      </c>
      <c r="AV1365" s="17">
        <v>-1</v>
      </c>
      <c r="AW1365" s="17">
        <v>-1</v>
      </c>
      <c r="AX1365" s="17">
        <v>-1</v>
      </c>
      <c r="AY1365" s="17">
        <v>4.1758767602257142E-3</v>
      </c>
      <c r="AZ1365" s="17">
        <v>0.33153408356962655</v>
      </c>
      <c r="BA1365" s="17">
        <v>0.18128642925088628</v>
      </c>
      <c r="BB1365" s="17">
        <v>0.11913535234856591</v>
      </c>
      <c r="BC1365" s="17">
        <v>6.035182713861359E-2</v>
      </c>
      <c r="BD1365" s="17">
        <v>4.5467697928268924</v>
      </c>
      <c r="BE1365" s="17">
        <v>2.5045122584551578</v>
      </c>
      <c r="BF1365" s="17">
        <v>-1</v>
      </c>
      <c r="BG1365" s="22">
        <v>152.92799372763972</v>
      </c>
    </row>
    <row r="1366" spans="1:59" x14ac:dyDescent="0.25">
      <c r="A1366">
        <v>3615</v>
      </c>
      <c r="B1366" t="s">
        <v>1301</v>
      </c>
      <c r="C1366" s="49">
        <v>0</v>
      </c>
      <c r="D1366" s="22">
        <v>1393.0601171875001</v>
      </c>
      <c r="E1366" s="17">
        <v>-49.903814298106909</v>
      </c>
      <c r="F1366" s="17">
        <v>-189.12203726507357</v>
      </c>
      <c r="G1366" s="17">
        <v>-1.029892588778986</v>
      </c>
      <c r="H1366" s="17">
        <v>-6.9750013833391673</v>
      </c>
      <c r="I1366" s="17">
        <v>-50.639855351632967</v>
      </c>
      <c r="J1366" s="17">
        <v>-21.302282198912231</v>
      </c>
      <c r="K1366" s="17">
        <v>-1</v>
      </c>
      <c r="L1366" s="17">
        <v>-1</v>
      </c>
      <c r="M1366" s="17">
        <v>-1</v>
      </c>
      <c r="N1366" s="17">
        <v>0.16666666666666666</v>
      </c>
      <c r="O1366" s="17">
        <v>-1</v>
      </c>
      <c r="P1366" s="17">
        <v>-1</v>
      </c>
      <c r="Q1366" s="17">
        <v>-3.7480780586319562</v>
      </c>
      <c r="R1366" s="17">
        <v>-1</v>
      </c>
      <c r="S1366" s="17">
        <v>-3.0618594923111986</v>
      </c>
      <c r="T1366" s="17">
        <v>-0.32178009761188991</v>
      </c>
      <c r="U1366" s="17">
        <v>-1.9032726877582271</v>
      </c>
      <c r="V1366" s="17">
        <v>-2.8928589590877078</v>
      </c>
      <c r="W1366" s="17">
        <v>-6.8402704710944509</v>
      </c>
      <c r="X1366" s="17">
        <v>-10.795533529319666</v>
      </c>
      <c r="Y1366" s="17">
        <v>0</v>
      </c>
      <c r="Z1366" s="17">
        <v>-36.122844832617176</v>
      </c>
      <c r="AA1366" s="17">
        <v>-3.3042429405411489</v>
      </c>
      <c r="AB1366" s="17">
        <v>-4.8856736873355588</v>
      </c>
      <c r="AC1366" s="17">
        <v>-50.708431763022787</v>
      </c>
      <c r="AD1366" s="17">
        <v>-2.3790908596977838</v>
      </c>
      <c r="AE1366" s="17">
        <v>-0.23790908596977839</v>
      </c>
      <c r="AF1366" s="17">
        <v>-53.280410047023373</v>
      </c>
      <c r="AG1366" s="17">
        <v>-172.65379264074616</v>
      </c>
      <c r="AH1366" s="17">
        <v>-1</v>
      </c>
      <c r="AI1366" s="17">
        <v>-1</v>
      </c>
      <c r="AJ1366" s="17">
        <v>-1</v>
      </c>
      <c r="AK1366" s="17">
        <v>-1</v>
      </c>
      <c r="AL1366" s="17">
        <v>-1</v>
      </c>
      <c r="AM1366" s="17">
        <v>-1</v>
      </c>
      <c r="AN1366" s="17">
        <v>-1</v>
      </c>
      <c r="AO1366" s="17">
        <v>-1</v>
      </c>
      <c r="AP1366" s="17">
        <v>-1</v>
      </c>
      <c r="AQ1366" s="17">
        <v>-1</v>
      </c>
      <c r="AR1366" s="17">
        <v>-1.1895454298488919</v>
      </c>
      <c r="AS1366" s="17">
        <v>-14.274545158186704</v>
      </c>
      <c r="AT1366" s="17">
        <v>-14.556908705642716</v>
      </c>
      <c r="AU1366" s="17">
        <v>-1</v>
      </c>
      <c r="AV1366" s="17">
        <v>-1</v>
      </c>
      <c r="AW1366" s="17">
        <v>-1</v>
      </c>
      <c r="AX1366" s="17">
        <v>-1</v>
      </c>
      <c r="AY1366" s="17">
        <v>-0.23790908596977839</v>
      </c>
      <c r="AZ1366" s="17">
        <v>2.4353067318547619</v>
      </c>
      <c r="BA1366" s="17">
        <v>-1.92248621903425</v>
      </c>
      <c r="BB1366" s="17">
        <v>0.94222422563058017</v>
      </c>
      <c r="BC1366" s="17">
        <v>-0.76273704614340032</v>
      </c>
      <c r="BD1366" s="17">
        <v>33.142527650389674</v>
      </c>
      <c r="BE1366" s="17">
        <v>-26.091245599107655</v>
      </c>
      <c r="BF1366" s="17">
        <v>-1</v>
      </c>
      <c r="BG1366" s="22">
        <v>-129.67903475568346</v>
      </c>
    </row>
    <row r="1367" spans="1:59" x14ac:dyDescent="0.25">
      <c r="A1367">
        <v>3616</v>
      </c>
      <c r="B1367" t="s">
        <v>1302</v>
      </c>
      <c r="C1367" s="49">
        <v>0</v>
      </c>
      <c r="D1367" s="22">
        <v>1574.0582421874999</v>
      </c>
      <c r="E1367" s="17">
        <v>134.82395509186028</v>
      </c>
      <c r="F1367" s="17">
        <v>120.6268632625755</v>
      </c>
      <c r="G1367" s="17">
        <v>1.2238313899767699</v>
      </c>
      <c r="H1367" s="17">
        <v>10.09723223472457</v>
      </c>
      <c r="I1367" s="17">
        <v>114.31665544994254</v>
      </c>
      <c r="J1367" s="17">
        <v>23.141121636005686</v>
      </c>
      <c r="K1367" s="17">
        <v>-1</v>
      </c>
      <c r="L1367" s="17">
        <v>-1</v>
      </c>
      <c r="M1367" s="17">
        <v>-1</v>
      </c>
      <c r="N1367" s="17">
        <v>0.16666666666666666</v>
      </c>
      <c r="O1367" s="17">
        <v>-1</v>
      </c>
      <c r="P1367" s="17">
        <v>-1</v>
      </c>
      <c r="Q1367" s="17">
        <v>6.9051389498934963</v>
      </c>
      <c r="R1367" s="17">
        <v>-1</v>
      </c>
      <c r="S1367" s="17">
        <v>2.3518896475377589</v>
      </c>
      <c r="T1367" s="17">
        <v>0.24723508699528818</v>
      </c>
      <c r="U1367" s="17">
        <v>1.381938012301162</v>
      </c>
      <c r="V1367" s="17">
        <v>1.8451392928191217</v>
      </c>
      <c r="W1367" s="17">
        <v>5.4967783360848328</v>
      </c>
      <c r="X1367" s="17">
        <v>7.5575952943855862</v>
      </c>
      <c r="Y1367" s="17">
        <v>0</v>
      </c>
      <c r="Z1367" s="17">
        <v>70.579008412294357</v>
      </c>
      <c r="AA1367" s="17">
        <v>2.6324745774393814</v>
      </c>
      <c r="AB1367" s="17">
        <v>4.5860508214437328</v>
      </c>
      <c r="AC1367" s="17">
        <v>58.191378732871577</v>
      </c>
      <c r="AD1367" s="17">
        <v>1.7274225153764522</v>
      </c>
      <c r="AE1367" s="17">
        <v>0.17274225153764525</v>
      </c>
      <c r="AF1367" s="17">
        <v>108.86162916183036</v>
      </c>
      <c r="AG1367" s="17">
        <v>110.1229964409153</v>
      </c>
      <c r="AH1367" s="17">
        <v>-1</v>
      </c>
      <c r="AI1367" s="17">
        <v>-1</v>
      </c>
      <c r="AJ1367" s="17">
        <v>-1</v>
      </c>
      <c r="AK1367" s="17">
        <v>-1</v>
      </c>
      <c r="AL1367" s="17">
        <v>-1</v>
      </c>
      <c r="AM1367" s="17">
        <v>-1</v>
      </c>
      <c r="AN1367" s="17">
        <v>-1</v>
      </c>
      <c r="AO1367" s="17">
        <v>-1</v>
      </c>
      <c r="AP1367" s="17">
        <v>-1</v>
      </c>
      <c r="AQ1367" s="17">
        <v>-1</v>
      </c>
      <c r="AR1367" s="17">
        <v>0.8637112576882261</v>
      </c>
      <c r="AS1367" s="17">
        <v>10.364535092258713</v>
      </c>
      <c r="AT1367" s="17">
        <v>17.473895619936329</v>
      </c>
      <c r="AU1367" s="17">
        <v>-1</v>
      </c>
      <c r="AV1367" s="17">
        <v>-1</v>
      </c>
      <c r="AW1367" s="17">
        <v>-1</v>
      </c>
      <c r="AX1367" s="17">
        <v>-1</v>
      </c>
      <c r="AY1367" s="17">
        <v>0.17274225153764525</v>
      </c>
      <c r="AZ1367" s="17">
        <v>-1.1333455383539706</v>
      </c>
      <c r="BA1367" s="17">
        <v>1.6461660511744836</v>
      </c>
      <c r="BB1367" s="17">
        <v>-0.4539903218946606</v>
      </c>
      <c r="BC1367" s="17">
        <v>0.63347750138183989</v>
      </c>
      <c r="BD1367" s="17">
        <v>-15.364765321554824</v>
      </c>
      <c r="BE1367" s="17">
        <v>22.416047372836896</v>
      </c>
      <c r="BF1367" s="17">
        <v>-1</v>
      </c>
      <c r="BG1367" s="22">
        <v>339.23397556050611</v>
      </c>
    </row>
    <row r="1368" spans="1:59" x14ac:dyDescent="0.25">
      <c r="A1368">
        <v>3617</v>
      </c>
      <c r="B1368" t="s">
        <v>1303</v>
      </c>
      <c r="C1368" s="49">
        <v>0</v>
      </c>
      <c r="D1368" s="22">
        <v>1479.5428124999999</v>
      </c>
      <c r="E1368" s="17">
        <v>31.370648912500087</v>
      </c>
      <c r="F1368" s="17">
        <v>-52.842171473397691</v>
      </c>
      <c r="G1368" s="17">
        <v>-3.8324254450385897E-2</v>
      </c>
      <c r="H1368" s="17">
        <v>0.53624951140350685</v>
      </c>
      <c r="I1368" s="17">
        <v>21.935870067270319</v>
      </c>
      <c r="J1368" s="17">
        <v>-1.7485691764273446</v>
      </c>
      <c r="K1368" s="17">
        <v>-1</v>
      </c>
      <c r="L1368" s="17">
        <v>-1</v>
      </c>
      <c r="M1368" s="17">
        <v>-1</v>
      </c>
      <c r="N1368" s="17">
        <v>0.16666666666666666</v>
      </c>
      <c r="O1368" s="17">
        <v>-1</v>
      </c>
      <c r="P1368" s="17">
        <v>-1</v>
      </c>
      <c r="Q1368" s="17">
        <v>0.93900551680063504</v>
      </c>
      <c r="R1368" s="17">
        <v>-1</v>
      </c>
      <c r="S1368" s="17">
        <v>-0.67997853986352419</v>
      </c>
      <c r="T1368" s="17">
        <v>-7.1431144445000511E-2</v>
      </c>
      <c r="U1368" s="17">
        <v>-0.45788233273578077</v>
      </c>
      <c r="V1368" s="17">
        <v>-0.8082873438498962</v>
      </c>
      <c r="W1368" s="17">
        <v>-1.4123533651944378</v>
      </c>
      <c r="X1368" s="17">
        <v>-2.720728651267712</v>
      </c>
      <c r="Y1368" s="17">
        <v>0</v>
      </c>
      <c r="Z1368" s="17">
        <v>10.822646225362035</v>
      </c>
      <c r="AA1368" s="17">
        <v>-0.69227219515585836</v>
      </c>
      <c r="AB1368" s="17">
        <v>-0.71841000157810775</v>
      </c>
      <c r="AC1368" s="17">
        <v>-2.7959079934842261</v>
      </c>
      <c r="AD1368" s="17">
        <v>-0.57235291591972604</v>
      </c>
      <c r="AE1368" s="17">
        <v>-5.7235291591972597E-2</v>
      </c>
      <c r="AF1368" s="17">
        <v>18.057035557884664</v>
      </c>
      <c r="AG1368" s="17">
        <v>-48.240815550582241</v>
      </c>
      <c r="AH1368" s="17">
        <v>-1</v>
      </c>
      <c r="AI1368" s="17">
        <v>-1</v>
      </c>
      <c r="AJ1368" s="17">
        <v>-1</v>
      </c>
      <c r="AK1368" s="17">
        <v>-1</v>
      </c>
      <c r="AL1368" s="17">
        <v>-1</v>
      </c>
      <c r="AM1368" s="17">
        <v>-1</v>
      </c>
      <c r="AN1368" s="17">
        <v>-1</v>
      </c>
      <c r="AO1368" s="17">
        <v>-1</v>
      </c>
      <c r="AP1368" s="17">
        <v>-1</v>
      </c>
      <c r="AQ1368" s="17">
        <v>-1</v>
      </c>
      <c r="AR1368" s="17">
        <v>-0.28617645795986302</v>
      </c>
      <c r="AS1368" s="17">
        <v>-3.4341174955183567</v>
      </c>
      <c r="AT1368" s="17">
        <v>-0.46435274417386374</v>
      </c>
      <c r="AU1368" s="17">
        <v>-1</v>
      </c>
      <c r="AV1368" s="17">
        <v>-1</v>
      </c>
      <c r="AW1368" s="17">
        <v>-1</v>
      </c>
      <c r="AX1368" s="17">
        <v>-1</v>
      </c>
      <c r="AY1368" s="17">
        <v>-5.7235291591972597E-2</v>
      </c>
      <c r="AZ1368" s="17">
        <v>0.86521091678408402</v>
      </c>
      <c r="BA1368" s="17">
        <v>-0.3523904039635713</v>
      </c>
      <c r="BB1368" s="17">
        <v>0.32793332474604026</v>
      </c>
      <c r="BC1368" s="17">
        <v>-0.14844614525886063</v>
      </c>
      <c r="BD1368" s="17">
        <v>11.800830020880182</v>
      </c>
      <c r="BE1368" s="17">
        <v>-4.7495479695981402</v>
      </c>
      <c r="BF1368" s="17">
        <v>-1</v>
      </c>
      <c r="BG1368" s="22">
        <v>900.95018814084665</v>
      </c>
    </row>
    <row r="1369" spans="1:59" x14ac:dyDescent="0.25">
      <c r="A1369">
        <v>3618</v>
      </c>
      <c r="B1369" t="s">
        <v>1304</v>
      </c>
      <c r="C1369" s="49">
        <v>0</v>
      </c>
      <c r="D1369" s="22">
        <v>1561.0728320312501</v>
      </c>
      <c r="E1369" s="17">
        <v>99.059356965888512</v>
      </c>
      <c r="F1369" s="17">
        <v>60.65729299213713</v>
      </c>
      <c r="G1369" s="17">
        <v>0.78749454331183411</v>
      </c>
      <c r="H1369" s="17">
        <v>6.79192748017089</v>
      </c>
      <c r="I1369" s="17">
        <v>82.379912335665097</v>
      </c>
      <c r="J1369" s="17">
        <v>14.536565413867709</v>
      </c>
      <c r="K1369" s="17">
        <v>-1</v>
      </c>
      <c r="L1369" s="17">
        <v>-1</v>
      </c>
      <c r="M1369" s="17">
        <v>-1</v>
      </c>
      <c r="N1369" s="17">
        <v>0.16666666666666666</v>
      </c>
      <c r="O1369" s="17">
        <v>-1</v>
      </c>
      <c r="P1369" s="17">
        <v>-1</v>
      </c>
      <c r="Q1369" s="17">
        <v>4.8426010525492273</v>
      </c>
      <c r="R1369" s="17">
        <v>-1</v>
      </c>
      <c r="S1369" s="17">
        <v>1.303749657643857</v>
      </c>
      <c r="T1369" s="17">
        <v>0.13706973680318746</v>
      </c>
      <c r="U1369" s="17">
        <v>0.74589806641337442</v>
      </c>
      <c r="V1369" s="17">
        <v>0.92782943756241831</v>
      </c>
      <c r="W1369" s="17">
        <v>3.1082387347766272</v>
      </c>
      <c r="X1369" s="17">
        <v>4.0043002001957211</v>
      </c>
      <c r="Y1369" s="17">
        <v>0</v>
      </c>
      <c r="Z1369" s="17">
        <v>49.920777583205293</v>
      </c>
      <c r="AA1369" s="17">
        <v>1.4830842236276287</v>
      </c>
      <c r="AB1369" s="17">
        <v>2.7522581992782489</v>
      </c>
      <c r="AC1369" s="17">
        <v>37.107607888661555</v>
      </c>
      <c r="AD1369" s="17">
        <v>0.93237258301671799</v>
      </c>
      <c r="AE1369" s="17">
        <v>9.3237258301671802E-2</v>
      </c>
      <c r="AF1369" s="17">
        <v>77.469787584463504</v>
      </c>
      <c r="AG1369" s="17">
        <v>55.375417047432016</v>
      </c>
      <c r="AH1369" s="17">
        <v>-1</v>
      </c>
      <c r="AI1369" s="17">
        <v>-1</v>
      </c>
      <c r="AJ1369" s="17">
        <v>-1</v>
      </c>
      <c r="AK1369" s="17">
        <v>-1</v>
      </c>
      <c r="AL1369" s="17">
        <v>-1</v>
      </c>
      <c r="AM1369" s="17">
        <v>-1</v>
      </c>
      <c r="AN1369" s="17">
        <v>-1</v>
      </c>
      <c r="AO1369" s="17">
        <v>-1</v>
      </c>
      <c r="AP1369" s="17">
        <v>-1</v>
      </c>
      <c r="AQ1369" s="17">
        <v>-1</v>
      </c>
      <c r="AR1369" s="17">
        <v>0.466186291508359</v>
      </c>
      <c r="AS1369" s="17">
        <v>5.594235498100308</v>
      </c>
      <c r="AT1369" s="17">
        <v>11.2725061475304</v>
      </c>
      <c r="AU1369" s="17">
        <v>-1</v>
      </c>
      <c r="AV1369" s="17">
        <v>-1</v>
      </c>
      <c r="AW1369" s="17">
        <v>-1</v>
      </c>
      <c r="AX1369" s="17">
        <v>-1</v>
      </c>
      <c r="AY1369" s="17">
        <v>9.3237258301671802E-2</v>
      </c>
      <c r="AZ1369" s="17">
        <v>-0.4424293067725808</v>
      </c>
      <c r="BA1369" s="17">
        <v>0.95524981959309407</v>
      </c>
      <c r="BB1369" s="17">
        <v>-0.18367334489235088</v>
      </c>
      <c r="BC1369" s="17">
        <v>0.36316052437953028</v>
      </c>
      <c r="BD1369" s="17">
        <v>-5.9734115199612532</v>
      </c>
      <c r="BE1369" s="17">
        <v>13.024693571243313</v>
      </c>
      <c r="BF1369" s="17">
        <v>-1</v>
      </c>
      <c r="BG1369" s="22">
        <v>4896.3922616452182</v>
      </c>
    </row>
    <row r="1370" spans="1:59" x14ac:dyDescent="0.25">
      <c r="A1370">
        <v>3619</v>
      </c>
      <c r="B1370" t="s">
        <v>1305</v>
      </c>
      <c r="C1370" s="49">
        <v>0</v>
      </c>
      <c r="D1370" s="22">
        <v>1475.8138476562501</v>
      </c>
      <c r="E1370" s="17">
        <v>38.146669191334908</v>
      </c>
      <c r="F1370" s="17">
        <v>-41.480236891210652</v>
      </c>
      <c r="G1370" s="17">
        <v>4.4344850651549639E-2</v>
      </c>
      <c r="H1370" s="17">
        <v>1.1624780507456181</v>
      </c>
      <c r="I1370" s="17">
        <v>27.986658565439765</v>
      </c>
      <c r="J1370" s="17">
        <v>-0.11833563525297119</v>
      </c>
      <c r="K1370" s="17">
        <v>-1</v>
      </c>
      <c r="L1370" s="17">
        <v>-1</v>
      </c>
      <c r="M1370" s="17">
        <v>-1</v>
      </c>
      <c r="N1370" s="17">
        <v>0.16666666666666666</v>
      </c>
      <c r="O1370" s="17">
        <v>-1</v>
      </c>
      <c r="P1370" s="17">
        <v>-1</v>
      </c>
      <c r="Q1370" s="17">
        <v>1.3297773792173153</v>
      </c>
      <c r="R1370" s="17">
        <v>-1</v>
      </c>
      <c r="S1370" s="17">
        <v>-0.48139619310925508</v>
      </c>
      <c r="T1370" s="17">
        <v>-5.0559033865222217E-2</v>
      </c>
      <c r="U1370" s="17">
        <v>-0.3373771461178745</v>
      </c>
      <c r="V1370" s="17">
        <v>-0.63449229212580893</v>
      </c>
      <c r="W1370" s="17">
        <v>-0.95981667742689758</v>
      </c>
      <c r="X1370" s="17">
        <v>-2.0475154494833956</v>
      </c>
      <c r="Y1370" s="17">
        <v>0</v>
      </c>
      <c r="Z1370" s="17">
        <v>14.736589016770232</v>
      </c>
      <c r="AA1370" s="17">
        <v>-0.47450678595726276</v>
      </c>
      <c r="AB1370" s="17">
        <v>-0.37097659966473528</v>
      </c>
      <c r="AC1370" s="17">
        <v>1.1986583173539671</v>
      </c>
      <c r="AD1370" s="17">
        <v>-0.42172143264734308</v>
      </c>
      <c r="AE1370" s="17">
        <v>-4.2172143264734313E-2</v>
      </c>
      <c r="AF1370" s="17">
        <v>24.004586104069595</v>
      </c>
      <c r="AG1370" s="17">
        <v>-37.868248050153142</v>
      </c>
      <c r="AH1370" s="17">
        <v>-1</v>
      </c>
      <c r="AI1370" s="17">
        <v>-1</v>
      </c>
      <c r="AJ1370" s="17">
        <v>-1</v>
      </c>
      <c r="AK1370" s="17">
        <v>-1</v>
      </c>
      <c r="AL1370" s="17">
        <v>-1</v>
      </c>
      <c r="AM1370" s="17">
        <v>-1</v>
      </c>
      <c r="AN1370" s="17">
        <v>-1</v>
      </c>
      <c r="AO1370" s="17">
        <v>-1</v>
      </c>
      <c r="AP1370" s="17">
        <v>-1</v>
      </c>
      <c r="AQ1370" s="17">
        <v>-1</v>
      </c>
      <c r="AR1370" s="17">
        <v>-0.21086071632367154</v>
      </c>
      <c r="AS1370" s="17">
        <v>-2.5303285958840585</v>
      </c>
      <c r="AT1370" s="17">
        <v>0.71057282535072375</v>
      </c>
      <c r="AU1370" s="17">
        <v>-1</v>
      </c>
      <c r="AV1370" s="17">
        <v>-1</v>
      </c>
      <c r="AW1370" s="17">
        <v>-1</v>
      </c>
      <c r="AX1370" s="17">
        <v>-1</v>
      </c>
      <c r="AY1370" s="17">
        <v>-4.2172143264734313E-2</v>
      </c>
      <c r="AZ1370" s="17">
        <v>0.73430877775594061</v>
      </c>
      <c r="BA1370" s="17">
        <v>-0.22148826493542784</v>
      </c>
      <c r="BB1370" s="17">
        <v>0.27671862043343004</v>
      </c>
      <c r="BC1370" s="17">
        <v>-9.7231440946250455E-2</v>
      </c>
      <c r="BD1370" s="17">
        <v>10.021528500947852</v>
      </c>
      <c r="BE1370" s="17">
        <v>-2.9702464496658072</v>
      </c>
      <c r="BF1370" s="17">
        <v>-1</v>
      </c>
      <c r="BG1370" s="22">
        <v>59.966693809102708</v>
      </c>
    </row>
    <row r="1371" spans="1:59" x14ac:dyDescent="0.25">
      <c r="A1371">
        <v>3620</v>
      </c>
      <c r="B1371" t="s">
        <v>1306</v>
      </c>
      <c r="C1371" s="49">
        <v>0</v>
      </c>
      <c r="D1371" s="22">
        <v>1641.2044921875001</v>
      </c>
      <c r="E1371" s="17">
        <v>137.65527007864415</v>
      </c>
      <c r="F1371" s="17">
        <v>125.37437202695837</v>
      </c>
      <c r="G1371" s="17">
        <v>1.2583741254745113</v>
      </c>
      <c r="H1371" s="17">
        <v>10.358897663048229</v>
      </c>
      <c r="I1371" s="17">
        <v>116.84493716277009</v>
      </c>
      <c r="J1371" s="17">
        <v>23.822303873830759</v>
      </c>
      <c r="K1371" s="17">
        <v>-1</v>
      </c>
      <c r="L1371" s="17">
        <v>-1</v>
      </c>
      <c r="M1371" s="17">
        <v>-1</v>
      </c>
      <c r="N1371" s="17">
        <v>0.16666666666666666</v>
      </c>
      <c r="O1371" s="17">
        <v>-1</v>
      </c>
      <c r="P1371" s="17">
        <v>-1</v>
      </c>
      <c r="Q1371" s="17">
        <v>7.0684203724609116</v>
      </c>
      <c r="R1371" s="17">
        <v>-1</v>
      </c>
      <c r="S1371" s="17">
        <v>2.434865959788814</v>
      </c>
      <c r="T1371" s="17">
        <v>0.25595635952083307</v>
      </c>
      <c r="U1371" s="17">
        <v>1.432290302704156</v>
      </c>
      <c r="V1371" s="17">
        <v>1.9177583987731415</v>
      </c>
      <c r="W1371" s="17">
        <v>5.685867779950267</v>
      </c>
      <c r="X1371" s="17">
        <v>7.8388929512810988</v>
      </c>
      <c r="Y1371" s="17">
        <v>0</v>
      </c>
      <c r="Z1371" s="17">
        <v>72.214423364835554</v>
      </c>
      <c r="AA1371" s="17">
        <v>2.723466404691282</v>
      </c>
      <c r="AB1371" s="17">
        <v>4.7312235566581258</v>
      </c>
      <c r="AC1371" s="17">
        <v>59.860481686548553</v>
      </c>
      <c r="AD1371" s="17">
        <v>1.790362878380195</v>
      </c>
      <c r="AE1371" s="17">
        <v>0.1790362878380195</v>
      </c>
      <c r="AF1371" s="17">
        <v>111.34677358335264</v>
      </c>
      <c r="AG1371" s="17">
        <v>114.45710475330107</v>
      </c>
      <c r="AH1371" s="17">
        <v>-1</v>
      </c>
      <c r="AI1371" s="17">
        <v>-1</v>
      </c>
      <c r="AJ1371" s="17">
        <v>-1</v>
      </c>
      <c r="AK1371" s="17">
        <v>-1</v>
      </c>
      <c r="AL1371" s="17">
        <v>-1</v>
      </c>
      <c r="AM1371" s="17">
        <v>-1</v>
      </c>
      <c r="AN1371" s="17">
        <v>-1</v>
      </c>
      <c r="AO1371" s="17">
        <v>-1</v>
      </c>
      <c r="AP1371" s="17">
        <v>-1</v>
      </c>
      <c r="AQ1371" s="17">
        <v>-1</v>
      </c>
      <c r="AR1371" s="17">
        <v>0.89518143919009752</v>
      </c>
      <c r="AS1371" s="17">
        <v>10.742177270281168</v>
      </c>
      <c r="AT1371" s="17">
        <v>17.964830451365522</v>
      </c>
      <c r="AU1371" s="17">
        <v>-1</v>
      </c>
      <c r="AV1371" s="17">
        <v>-1</v>
      </c>
      <c r="AW1371" s="17">
        <v>-1</v>
      </c>
      <c r="AX1371" s="17">
        <v>-1</v>
      </c>
      <c r="AY1371" s="17">
        <v>0.1790362878380195</v>
      </c>
      <c r="AZ1371" s="17">
        <v>-1.1880421261416598</v>
      </c>
      <c r="BA1371" s="17">
        <v>1.7008626389621728</v>
      </c>
      <c r="BB1371" s="17">
        <v>-0.47539004531593321</v>
      </c>
      <c r="BC1371" s="17">
        <v>0.65487722480311239</v>
      </c>
      <c r="BD1371" s="17">
        <v>-16.108234622425638</v>
      </c>
      <c r="BE1371" s="17">
        <v>23.15951667370771</v>
      </c>
      <c r="BF1371" s="17">
        <v>-1</v>
      </c>
      <c r="BG1371" s="22">
        <v>2232.916997356409</v>
      </c>
    </row>
    <row r="1372" spans="1:59" x14ac:dyDescent="0.25">
      <c r="A1372">
        <v>3623</v>
      </c>
      <c r="B1372" t="s">
        <v>1307</v>
      </c>
      <c r="C1372" s="49">
        <v>0</v>
      </c>
      <c r="D1372" s="22">
        <v>1549.9369238281251</v>
      </c>
      <c r="E1372" s="17">
        <v>100.63593158984825</v>
      </c>
      <c r="F1372" s="17">
        <v>63.300870933796851</v>
      </c>
      <c r="G1372" s="17">
        <v>0.80672913942074431</v>
      </c>
      <c r="H1372" s="17">
        <v>6.9376318882598103</v>
      </c>
      <c r="I1372" s="17">
        <v>83.787747496808066</v>
      </c>
      <c r="J1372" s="17">
        <v>14.915871367271009</v>
      </c>
      <c r="K1372" s="17">
        <v>-1</v>
      </c>
      <c r="L1372" s="17">
        <v>-1</v>
      </c>
      <c r="M1372" s="17">
        <v>-1</v>
      </c>
      <c r="N1372" s="17">
        <v>0.16666666666666666</v>
      </c>
      <c r="O1372" s="17">
        <v>-1</v>
      </c>
      <c r="P1372" s="17">
        <v>-1</v>
      </c>
      <c r="Q1372" s="17">
        <v>4.9335218256124342</v>
      </c>
      <c r="R1372" s="17">
        <v>-1</v>
      </c>
      <c r="S1372" s="17">
        <v>1.3499537532303287</v>
      </c>
      <c r="T1372" s="17">
        <v>0.14192604456710378</v>
      </c>
      <c r="U1372" s="17">
        <v>0.77393597236102207</v>
      </c>
      <c r="V1372" s="17">
        <v>0.96826628058277053</v>
      </c>
      <c r="W1372" s="17">
        <v>3.2135303113933045</v>
      </c>
      <c r="X1372" s="17">
        <v>4.160936515727875</v>
      </c>
      <c r="Y1372" s="17">
        <v>0</v>
      </c>
      <c r="Z1372" s="17">
        <v>50.831433488979144</v>
      </c>
      <c r="AA1372" s="17">
        <v>1.5337516366504469</v>
      </c>
      <c r="AB1372" s="17">
        <v>2.8330954256194341</v>
      </c>
      <c r="AC1372" s="17">
        <v>38.03702244473412</v>
      </c>
      <c r="AD1372" s="17">
        <v>0.96741996545127762</v>
      </c>
      <c r="AE1372" s="17">
        <v>9.6741996545127759E-2</v>
      </c>
      <c r="AF1372" s="17">
        <v>78.853602402007922</v>
      </c>
      <c r="AG1372" s="17">
        <v>57.788799244289621</v>
      </c>
      <c r="AH1372" s="17">
        <v>-1</v>
      </c>
      <c r="AI1372" s="17">
        <v>-1</v>
      </c>
      <c r="AJ1372" s="17">
        <v>-1</v>
      </c>
      <c r="AK1372" s="17">
        <v>-1</v>
      </c>
      <c r="AL1372" s="17">
        <v>-1</v>
      </c>
      <c r="AM1372" s="17">
        <v>-1</v>
      </c>
      <c r="AN1372" s="17">
        <v>-1</v>
      </c>
      <c r="AO1372" s="17">
        <v>-1</v>
      </c>
      <c r="AP1372" s="17">
        <v>-1</v>
      </c>
      <c r="AQ1372" s="17">
        <v>-1</v>
      </c>
      <c r="AR1372" s="17">
        <v>0.48370998272563881</v>
      </c>
      <c r="AS1372" s="17">
        <v>5.8045197927076657</v>
      </c>
      <c r="AT1372" s="17">
        <v>11.545875730519965</v>
      </c>
      <c r="AU1372" s="17">
        <v>-1</v>
      </c>
      <c r="AV1372" s="17">
        <v>-1</v>
      </c>
      <c r="AW1372" s="17">
        <v>-1</v>
      </c>
      <c r="AX1372" s="17">
        <v>-1</v>
      </c>
      <c r="AY1372" s="17">
        <v>9.6741996545127759E-2</v>
      </c>
      <c r="AZ1372" s="17">
        <v>-0.47288626854680221</v>
      </c>
      <c r="BA1372" s="17">
        <v>0.98570678136731527</v>
      </c>
      <c r="BB1372" s="17">
        <v>-0.19558945492010116</v>
      </c>
      <c r="BC1372" s="17">
        <v>0.37507663440728051</v>
      </c>
      <c r="BD1372" s="17">
        <v>-6.387401075668528</v>
      </c>
      <c r="BE1372" s="17">
        <v>13.438683126950588</v>
      </c>
      <c r="BF1372" s="17">
        <v>-1</v>
      </c>
      <c r="BG1372" s="22">
        <v>505.15442720180044</v>
      </c>
    </row>
    <row r="1373" spans="1:59" x14ac:dyDescent="0.25">
      <c r="A1373">
        <v>3624</v>
      </c>
      <c r="B1373" t="s">
        <v>1308</v>
      </c>
      <c r="C1373" s="49">
        <v>0</v>
      </c>
      <c r="D1373" s="22">
        <v>1579.5842968750001</v>
      </c>
      <c r="E1373" s="17">
        <v>137.42265512059367</v>
      </c>
      <c r="F1373" s="17">
        <v>124.9843265684961</v>
      </c>
      <c r="G1373" s="17">
        <v>1.2555361660788726</v>
      </c>
      <c r="H1373" s="17">
        <v>10.337399774993777</v>
      </c>
      <c r="I1373" s="17">
        <v>116.63721878904113</v>
      </c>
      <c r="J1373" s="17">
        <v>23.766339356136314</v>
      </c>
      <c r="K1373" s="17">
        <v>-1</v>
      </c>
      <c r="L1373" s="17">
        <v>-1</v>
      </c>
      <c r="M1373" s="17">
        <v>-1</v>
      </c>
      <c r="N1373" s="17">
        <v>0.16666666666666666</v>
      </c>
      <c r="O1373" s="17">
        <v>-1</v>
      </c>
      <c r="P1373" s="17">
        <v>-1</v>
      </c>
      <c r="Q1373" s="17">
        <v>7.0550055099541833</v>
      </c>
      <c r="R1373" s="17">
        <v>-1</v>
      </c>
      <c r="S1373" s="17">
        <v>2.4280487983343098</v>
      </c>
      <c r="T1373" s="17">
        <v>0.25523983788613464</v>
      </c>
      <c r="U1373" s="17">
        <v>1.4281534631174231</v>
      </c>
      <c r="V1373" s="17">
        <v>1.9117921638738071</v>
      </c>
      <c r="W1373" s="17">
        <v>5.6703325840226277</v>
      </c>
      <c r="X1373" s="17">
        <v>7.8157821201076381</v>
      </c>
      <c r="Y1373" s="17">
        <v>0</v>
      </c>
      <c r="Z1373" s="17">
        <v>72.080061069451162</v>
      </c>
      <c r="AA1373" s="17">
        <v>2.7159907051742951</v>
      </c>
      <c r="AB1373" s="17">
        <v>4.7192964662885979</v>
      </c>
      <c r="AC1373" s="17">
        <v>59.723351654968226</v>
      </c>
      <c r="AD1373" s="17">
        <v>1.7851918288967787</v>
      </c>
      <c r="AE1373" s="17">
        <v>0.17851918288967789</v>
      </c>
      <c r="AF1373" s="17">
        <v>111.14259927987169</v>
      </c>
      <c r="AG1373" s="17">
        <v>114.10102341725126</v>
      </c>
      <c r="AH1373" s="17">
        <v>-1</v>
      </c>
      <c r="AI1373" s="17">
        <v>-1</v>
      </c>
      <c r="AJ1373" s="17">
        <v>-1</v>
      </c>
      <c r="AK1373" s="17">
        <v>-1</v>
      </c>
      <c r="AL1373" s="17">
        <v>-1</v>
      </c>
      <c r="AM1373" s="17">
        <v>-1</v>
      </c>
      <c r="AN1373" s="17">
        <v>-1</v>
      </c>
      <c r="AO1373" s="17">
        <v>-1</v>
      </c>
      <c r="AP1373" s="17">
        <v>-1</v>
      </c>
      <c r="AQ1373" s="17">
        <v>-1</v>
      </c>
      <c r="AR1373" s="17">
        <v>0.89259591444838937</v>
      </c>
      <c r="AS1373" s="17">
        <v>10.711150973380672</v>
      </c>
      <c r="AT1373" s="17">
        <v>17.924496265394872</v>
      </c>
      <c r="AU1373" s="17">
        <v>-1</v>
      </c>
      <c r="AV1373" s="17">
        <v>-1</v>
      </c>
      <c r="AW1373" s="17">
        <v>-1</v>
      </c>
      <c r="AX1373" s="17">
        <v>-1</v>
      </c>
      <c r="AY1373" s="17">
        <v>0.17851918288967789</v>
      </c>
      <c r="AZ1373" s="17">
        <v>-1.1835483681058609</v>
      </c>
      <c r="BA1373" s="17">
        <v>1.6963688809263739</v>
      </c>
      <c r="BB1373" s="17">
        <v>-0.47363188849157156</v>
      </c>
      <c r="BC1373" s="17">
        <v>0.65311906797875074</v>
      </c>
      <c r="BD1373" s="17">
        <v>-16.047152729015277</v>
      </c>
      <c r="BE1373" s="17">
        <v>23.09843478029735</v>
      </c>
      <c r="BF1373" s="17">
        <v>-1</v>
      </c>
      <c r="BG1373" s="22">
        <v>727.94001481352541</v>
      </c>
    </row>
    <row r="1374" spans="1:59" x14ac:dyDescent="0.25">
      <c r="A1374">
        <v>3627</v>
      </c>
      <c r="B1374" t="s">
        <v>1309</v>
      </c>
      <c r="C1374" s="49">
        <v>0</v>
      </c>
      <c r="D1374" s="22">
        <v>1510.5633593749999</v>
      </c>
      <c r="E1374" s="17">
        <v>10.149638380023525</v>
      </c>
      <c r="F1374" s="17">
        <v>-88.425260590032011</v>
      </c>
      <c r="G1374" s="17">
        <v>-0.29722577450018289</v>
      </c>
      <c r="H1374" s="17">
        <v>-1.424961034353819</v>
      </c>
      <c r="I1374" s="17">
        <v>2.9861265355815902</v>
      </c>
      <c r="J1374" s="17">
        <v>-6.8541033578579205</v>
      </c>
      <c r="K1374" s="17">
        <v>-1</v>
      </c>
      <c r="L1374" s="17">
        <v>-1</v>
      </c>
      <c r="M1374" s="17">
        <v>-1</v>
      </c>
      <c r="N1374" s="17">
        <v>0.16666666666666666</v>
      </c>
      <c r="O1374" s="17">
        <v>-1</v>
      </c>
      <c r="P1374" s="17">
        <v>-1</v>
      </c>
      <c r="Q1374" s="17">
        <v>-0.28480631771261855</v>
      </c>
      <c r="R1374" s="17">
        <v>-1</v>
      </c>
      <c r="S1374" s="17">
        <v>-1.3018949301079907</v>
      </c>
      <c r="T1374" s="17">
        <v>-0.13679802060857876</v>
      </c>
      <c r="U1374" s="17">
        <v>-0.83527816822704914</v>
      </c>
      <c r="V1374" s="17">
        <v>-1.3525753582540323</v>
      </c>
      <c r="W1374" s="17">
        <v>-2.8295990967993574</v>
      </c>
      <c r="X1374" s="17">
        <v>-4.8290848629943763</v>
      </c>
      <c r="Y1374" s="17">
        <v>0</v>
      </c>
      <c r="Z1374" s="17">
        <v>-1.43496484752961</v>
      </c>
      <c r="AA1374" s="17">
        <v>-1.3742657329625529</v>
      </c>
      <c r="AB1374" s="17">
        <v>-1.806495275520891</v>
      </c>
      <c r="AC1374" s="17">
        <v>-15.306014260396074</v>
      </c>
      <c r="AD1374" s="17">
        <v>-1.0440977102838114</v>
      </c>
      <c r="AE1374" s="17">
        <v>-0.10440977102838114</v>
      </c>
      <c r="AF1374" s="17">
        <v>-0.56938933302937045</v>
      </c>
      <c r="AG1374" s="17">
        <v>-80.725423789281365</v>
      </c>
      <c r="AH1374" s="17">
        <v>-1</v>
      </c>
      <c r="AI1374" s="17">
        <v>-1</v>
      </c>
      <c r="AJ1374" s="17">
        <v>-1</v>
      </c>
      <c r="AK1374" s="17">
        <v>-1</v>
      </c>
      <c r="AL1374" s="17">
        <v>-1</v>
      </c>
      <c r="AM1374" s="17">
        <v>-1</v>
      </c>
      <c r="AN1374" s="17">
        <v>-1</v>
      </c>
      <c r="AO1374" s="17">
        <v>-1</v>
      </c>
      <c r="AP1374" s="17">
        <v>-1</v>
      </c>
      <c r="AQ1374" s="17">
        <v>-1</v>
      </c>
      <c r="AR1374" s="17">
        <v>-0.52204885514190569</v>
      </c>
      <c r="AS1374" s="17">
        <v>-6.2645862617028687</v>
      </c>
      <c r="AT1374" s="17">
        <v>-4.1439621402137288</v>
      </c>
      <c r="AU1374" s="17">
        <v>-1</v>
      </c>
      <c r="AV1374" s="17">
        <v>-1</v>
      </c>
      <c r="AW1374" s="17">
        <v>-1</v>
      </c>
      <c r="AX1374" s="17">
        <v>-1</v>
      </c>
      <c r="AY1374" s="17">
        <v>-0.10440977102838114</v>
      </c>
      <c r="AZ1374" s="17">
        <v>1.2751677287075591</v>
      </c>
      <c r="BA1374" s="17">
        <v>-0.76234721588704679</v>
      </c>
      <c r="BB1374" s="17">
        <v>0.48832655482982934</v>
      </c>
      <c r="BC1374" s="17">
        <v>-0.3088393753426496</v>
      </c>
      <c r="BD1374" s="17">
        <v>17.373212443181369</v>
      </c>
      <c r="BE1374" s="17">
        <v>-10.321930391899333</v>
      </c>
      <c r="BF1374" s="17">
        <v>-1</v>
      </c>
      <c r="BG1374" s="22">
        <v>524.62612506639971</v>
      </c>
    </row>
    <row r="1375" spans="1:59" x14ac:dyDescent="0.25">
      <c r="A1375">
        <v>3630</v>
      </c>
      <c r="B1375" t="s">
        <v>1310</v>
      </c>
      <c r="C1375" s="49">
        <v>0</v>
      </c>
      <c r="D1375" s="22">
        <v>1554.437255859375</v>
      </c>
      <c r="E1375" s="17">
        <v>55.804523140073762</v>
      </c>
      <c r="F1375" s="17">
        <v>-11.871798136378141</v>
      </c>
      <c r="G1375" s="17">
        <v>0.25977498868146909</v>
      </c>
      <c r="H1375" s="17">
        <v>2.7943875833623837</v>
      </c>
      <c r="I1375" s="17">
        <v>43.754607181106749</v>
      </c>
      <c r="J1375" s="17">
        <v>4.1299435297766856</v>
      </c>
      <c r="K1375" s="17">
        <v>-1</v>
      </c>
      <c r="L1375" s="17">
        <v>-1</v>
      </c>
      <c r="M1375" s="17">
        <v>-1</v>
      </c>
      <c r="N1375" s="17">
        <v>0.16666666666666666</v>
      </c>
      <c r="O1375" s="17">
        <v>-1</v>
      </c>
      <c r="P1375" s="17">
        <v>-1</v>
      </c>
      <c r="Q1375" s="17">
        <v>2.3481026187953979</v>
      </c>
      <c r="R1375" s="17">
        <v>-1</v>
      </c>
      <c r="S1375" s="17">
        <v>3.609607100593859E-2</v>
      </c>
      <c r="T1375" s="17">
        <v>3.8322850880067351E-3</v>
      </c>
      <c r="U1375" s="17">
        <v>-2.334871972561918E-2</v>
      </c>
      <c r="V1375" s="17">
        <v>-0.18159405480159074</v>
      </c>
      <c r="W1375" s="17">
        <v>0.2194635505271037</v>
      </c>
      <c r="X1375" s="17">
        <v>-0.29316704078671268</v>
      </c>
      <c r="Y1375" s="17">
        <v>0</v>
      </c>
      <c r="Z1375" s="17">
        <v>24.936061174532043</v>
      </c>
      <c r="AA1375" s="17">
        <v>9.2975251061872627E-2</v>
      </c>
      <c r="AB1375" s="17">
        <v>0.53441152130392844</v>
      </c>
      <c r="AC1375" s="17">
        <v>11.608229954211932</v>
      </c>
      <c r="AD1375" s="17">
        <v>-2.9185899657023978E-2</v>
      </c>
      <c r="AE1375" s="17">
        <v>-2.9185899657023975E-3</v>
      </c>
      <c r="AF1375" s="17">
        <v>39.503503547589197</v>
      </c>
      <c r="AG1375" s="17">
        <v>-10.838033490714524</v>
      </c>
      <c r="AH1375" s="17">
        <v>-1</v>
      </c>
      <c r="AI1375" s="17">
        <v>-1</v>
      </c>
      <c r="AJ1375" s="17">
        <v>-1</v>
      </c>
      <c r="AK1375" s="17">
        <v>-1</v>
      </c>
      <c r="AL1375" s="17">
        <v>-1</v>
      </c>
      <c r="AM1375" s="17">
        <v>-1</v>
      </c>
      <c r="AN1375" s="17">
        <v>-1</v>
      </c>
      <c r="AO1375" s="17">
        <v>-1</v>
      </c>
      <c r="AP1375" s="17">
        <v>-1</v>
      </c>
      <c r="AQ1375" s="17">
        <v>-1</v>
      </c>
      <c r="AR1375" s="17">
        <v>-1.4592949828511989E-2</v>
      </c>
      <c r="AS1375" s="17">
        <v>-0.17511539794214392</v>
      </c>
      <c r="AT1375" s="17">
        <v>3.7723499826752129</v>
      </c>
      <c r="AU1375" s="17">
        <v>-1</v>
      </c>
      <c r="AV1375" s="17">
        <v>-1</v>
      </c>
      <c r="AW1375" s="17">
        <v>-1</v>
      </c>
      <c r="AX1375" s="17">
        <v>-1</v>
      </c>
      <c r="AY1375" s="17">
        <v>-2.9185899657023975E-3</v>
      </c>
      <c r="AZ1375" s="17">
        <v>0.39318659136633133</v>
      </c>
      <c r="BA1375" s="17">
        <v>0.11963392145418153</v>
      </c>
      <c r="BB1375" s="17">
        <v>0.14325653921672149</v>
      </c>
      <c r="BC1375" s="17">
        <v>3.6230640270458005E-2</v>
      </c>
      <c r="BD1375" s="17">
        <v>5.3847881907289459</v>
      </c>
      <c r="BE1375" s="17">
        <v>1.6664938605531028</v>
      </c>
      <c r="BF1375" s="17">
        <v>-1</v>
      </c>
      <c r="BG1375" s="22">
        <v>1746.5356623725593</v>
      </c>
    </row>
    <row r="1376" spans="1:59" x14ac:dyDescent="0.25">
      <c r="A1376">
        <v>3632</v>
      </c>
      <c r="B1376" t="s">
        <v>1311</v>
      </c>
      <c r="C1376" s="49">
        <v>0</v>
      </c>
      <c r="D1376" s="22">
        <v>1451.1140820312501</v>
      </c>
      <c r="E1376" s="17">
        <v>41.947027158750842</v>
      </c>
      <c r="F1376" s="17">
        <v>-35.107850617582486</v>
      </c>
      <c r="G1376" s="17">
        <v>9.0710147581757383E-2</v>
      </c>
      <c r="H1376" s="17">
        <v>1.5137008217791885</v>
      </c>
      <c r="I1376" s="17">
        <v>31.380267399520921</v>
      </c>
      <c r="J1376" s="17">
        <v>0.7959873407721334</v>
      </c>
      <c r="K1376" s="17">
        <v>-1</v>
      </c>
      <c r="L1376" s="17">
        <v>-1</v>
      </c>
      <c r="M1376" s="17">
        <v>-1</v>
      </c>
      <c r="N1376" s="17">
        <v>0.16666666666666666</v>
      </c>
      <c r="O1376" s="17">
        <v>-1</v>
      </c>
      <c r="P1376" s="17">
        <v>-1</v>
      </c>
      <c r="Q1376" s="17">
        <v>1.5489433349946142</v>
      </c>
      <c r="R1376" s="17">
        <v>-1</v>
      </c>
      <c r="S1376" s="17">
        <v>-0.37002049282792249</v>
      </c>
      <c r="T1376" s="17">
        <v>-3.8852827497096259E-2</v>
      </c>
      <c r="U1376" s="17">
        <v>-0.26979133213960615</v>
      </c>
      <c r="V1376" s="17">
        <v>-0.53701864500876206</v>
      </c>
      <c r="W1376" s="17">
        <v>-0.70600967329539299</v>
      </c>
      <c r="X1376" s="17">
        <v>-1.6699411433435445</v>
      </c>
      <c r="Y1376" s="17">
        <v>0</v>
      </c>
      <c r="Z1376" s="17">
        <v>16.931739423536136</v>
      </c>
      <c r="AA1376" s="17">
        <v>-0.35237218868333281</v>
      </c>
      <c r="AB1376" s="17">
        <v>-0.17611719211069621</v>
      </c>
      <c r="AC1376" s="17">
        <v>3.4390267461768538</v>
      </c>
      <c r="AD1376" s="17">
        <v>-0.33723916517450769</v>
      </c>
      <c r="AE1376" s="17">
        <v>-3.3723916517450769E-2</v>
      </c>
      <c r="AF1376" s="17">
        <v>27.340293521505131</v>
      </c>
      <c r="AG1376" s="17">
        <v>-32.05075224572888</v>
      </c>
      <c r="AH1376" s="17">
        <v>-1</v>
      </c>
      <c r="AI1376" s="17">
        <v>-1</v>
      </c>
      <c r="AJ1376" s="17">
        <v>-1</v>
      </c>
      <c r="AK1376" s="17">
        <v>-1</v>
      </c>
      <c r="AL1376" s="17">
        <v>-1</v>
      </c>
      <c r="AM1376" s="17">
        <v>-1</v>
      </c>
      <c r="AN1376" s="17">
        <v>-1</v>
      </c>
      <c r="AO1376" s="17">
        <v>-1</v>
      </c>
      <c r="AP1376" s="17">
        <v>-1</v>
      </c>
      <c r="AQ1376" s="17">
        <v>-1</v>
      </c>
      <c r="AR1376" s="17">
        <v>-0.16861958258725385</v>
      </c>
      <c r="AS1376" s="17">
        <v>-2.0234349910470462</v>
      </c>
      <c r="AT1376" s="17">
        <v>1.36953451163884</v>
      </c>
      <c r="AU1376" s="17">
        <v>-1</v>
      </c>
      <c r="AV1376" s="17">
        <v>-1</v>
      </c>
      <c r="AW1376" s="17">
        <v>-1</v>
      </c>
      <c r="AX1376" s="17">
        <v>-1</v>
      </c>
      <c r="AY1376" s="17">
        <v>-3.3723916517450769E-2</v>
      </c>
      <c r="AZ1376" s="17">
        <v>0.66089179159943856</v>
      </c>
      <c r="BA1376" s="17">
        <v>-0.14807127877892584</v>
      </c>
      <c r="BB1376" s="17">
        <v>0.24799464949266603</v>
      </c>
      <c r="BC1376" s="17">
        <v>-6.8507470005486445E-2</v>
      </c>
      <c r="BD1376" s="17">
        <v>9.0236001551854503</v>
      </c>
      <c r="BE1376" s="17">
        <v>-1.9723181039034055</v>
      </c>
      <c r="BF1376" s="17">
        <v>-1</v>
      </c>
      <c r="BG1376" s="22">
        <v>-20.439785480905357</v>
      </c>
    </row>
    <row r="1377" spans="1:59" x14ac:dyDescent="0.25">
      <c r="A1377">
        <v>3633</v>
      </c>
      <c r="B1377" t="s">
        <v>1312</v>
      </c>
      <c r="C1377" s="49">
        <v>0</v>
      </c>
      <c r="D1377" s="22">
        <v>1498.7959960937501</v>
      </c>
      <c r="E1377" s="17">
        <v>57.874244236699909</v>
      </c>
      <c r="F1377" s="17">
        <v>-8.4013191921677794</v>
      </c>
      <c r="G1377" s="17">
        <v>0.28502609240132132</v>
      </c>
      <c r="H1377" s="17">
        <v>2.9856677693491673</v>
      </c>
      <c r="I1377" s="17">
        <v>45.60280776058282</v>
      </c>
      <c r="J1377" s="17">
        <v>4.6278949251016641</v>
      </c>
      <c r="K1377" s="17">
        <v>-1</v>
      </c>
      <c r="L1377" s="17">
        <v>-1</v>
      </c>
      <c r="M1377" s="17">
        <v>-1</v>
      </c>
      <c r="N1377" s="17">
        <v>0.16666666666666666</v>
      </c>
      <c r="O1377" s="17">
        <v>-1</v>
      </c>
      <c r="P1377" s="17">
        <v>-1</v>
      </c>
      <c r="Q1377" s="17">
        <v>2.4674630596338023</v>
      </c>
      <c r="R1377" s="17">
        <v>-1</v>
      </c>
      <c r="S1377" s="17">
        <v>9.6752629809141344E-2</v>
      </c>
      <c r="T1377" s="17">
        <v>1.0207627224011867E-2</v>
      </c>
      <c r="U1377" s="17">
        <v>1.3459335258366081E-2</v>
      </c>
      <c r="V1377" s="17">
        <v>-0.12850872296364804</v>
      </c>
      <c r="W1377" s="17">
        <v>0.35768992694386015</v>
      </c>
      <c r="X1377" s="17">
        <v>-8.7535488795573879E-2</v>
      </c>
      <c r="Y1377" s="17">
        <v>0</v>
      </c>
      <c r="Z1377" s="17">
        <v>26.131566741666848</v>
      </c>
      <c r="AA1377" s="17">
        <v>0.15949123581203356</v>
      </c>
      <c r="AB1377" s="17">
        <v>0.64053432082665207</v>
      </c>
      <c r="AC1377" s="17">
        <v>12.828361805239323</v>
      </c>
      <c r="AD1377" s="17">
        <v>1.6824169072957612E-2</v>
      </c>
      <c r="AE1377" s="17">
        <v>1.6824169072957602E-3</v>
      </c>
      <c r="AF1377" s="17">
        <v>41.320170312465834</v>
      </c>
      <c r="AG1377" s="17">
        <v>-7.669754634041972</v>
      </c>
      <c r="AH1377" s="17">
        <v>-1</v>
      </c>
      <c r="AI1377" s="17">
        <v>-1</v>
      </c>
      <c r="AJ1377" s="17">
        <v>-1</v>
      </c>
      <c r="AK1377" s="17">
        <v>-1</v>
      </c>
      <c r="AL1377" s="17">
        <v>-1</v>
      </c>
      <c r="AM1377" s="17">
        <v>-1</v>
      </c>
      <c r="AN1377" s="17">
        <v>-1</v>
      </c>
      <c r="AO1377" s="17">
        <v>-1</v>
      </c>
      <c r="AP1377" s="17">
        <v>-1</v>
      </c>
      <c r="AQ1377" s="17">
        <v>-1</v>
      </c>
      <c r="AR1377" s="17">
        <v>8.4120845364788061E-3</v>
      </c>
      <c r="AS1377" s="17">
        <v>0.10094501443774562</v>
      </c>
      <c r="AT1377" s="17">
        <v>4.1312285187690696</v>
      </c>
      <c r="AU1377" s="17">
        <v>-1</v>
      </c>
      <c r="AV1377" s="17">
        <v>-1</v>
      </c>
      <c r="AW1377" s="17">
        <v>-1</v>
      </c>
      <c r="AX1377" s="17">
        <v>-1</v>
      </c>
      <c r="AY1377" s="17">
        <v>1.6824169072957602E-3</v>
      </c>
      <c r="AZ1377" s="17">
        <v>0.35320280920642533</v>
      </c>
      <c r="BA1377" s="17">
        <v>0.15961770361408753</v>
      </c>
      <c r="BB1377" s="17">
        <v>0.12761311584852778</v>
      </c>
      <c r="BC1377" s="17">
        <v>5.1874063638651748E-2</v>
      </c>
      <c r="BD1377" s="17">
        <v>4.8413042958288903</v>
      </c>
      <c r="BE1377" s="17">
        <v>2.209977755453159</v>
      </c>
      <c r="BF1377" s="17">
        <v>-1</v>
      </c>
      <c r="BG1377" s="22">
        <v>317.73641532060498</v>
      </c>
    </row>
    <row r="1378" spans="1:59" x14ac:dyDescent="0.25">
      <c r="A1378">
        <v>3634</v>
      </c>
      <c r="B1378" t="s">
        <v>1313</v>
      </c>
      <c r="C1378" s="49">
        <v>0</v>
      </c>
      <c r="D1378" s="22">
        <v>1492.7789648437499</v>
      </c>
      <c r="E1378" s="17">
        <v>56.65793152874209</v>
      </c>
      <c r="F1378" s="17">
        <v>-10.440815068894384</v>
      </c>
      <c r="G1378" s="17">
        <v>0.27018677980288336</v>
      </c>
      <c r="H1378" s="17">
        <v>2.8732581691496462</v>
      </c>
      <c r="I1378" s="17">
        <v>44.516675984018242</v>
      </c>
      <c r="J1378" s="17">
        <v>4.3352638981162448</v>
      </c>
      <c r="K1378" s="17">
        <v>-1</v>
      </c>
      <c r="L1378" s="17">
        <v>-1</v>
      </c>
      <c r="M1378" s="17">
        <v>-1</v>
      </c>
      <c r="N1378" s="17">
        <v>0.16666666666666666</v>
      </c>
      <c r="O1378" s="17">
        <v>-1</v>
      </c>
      <c r="P1378" s="17">
        <v>-1</v>
      </c>
      <c r="Q1378" s="17">
        <v>2.3973185260269041</v>
      </c>
      <c r="R1378" s="17">
        <v>-1</v>
      </c>
      <c r="S1378" s="17">
        <v>6.1106598363846298E-2</v>
      </c>
      <c r="T1378" s="17">
        <v>6.4610308008307693E-3</v>
      </c>
      <c r="U1378" s="17">
        <v>-8.1716492763188597E-3</v>
      </c>
      <c r="V1378" s="17">
        <v>-0.15970537251507813</v>
      </c>
      <c r="W1378" s="17">
        <v>0.27645845160898302</v>
      </c>
      <c r="X1378" s="17">
        <v>-0.20837895425167757</v>
      </c>
      <c r="Y1378" s="17">
        <v>0</v>
      </c>
      <c r="Z1378" s="17">
        <v>25.429004151900177</v>
      </c>
      <c r="AA1378" s="17">
        <v>0.12040179633836187</v>
      </c>
      <c r="AB1378" s="17">
        <v>0.57816915004399949</v>
      </c>
      <c r="AC1378" s="17">
        <v>12.111327090654889</v>
      </c>
      <c r="AD1378" s="17">
        <v>-1.0214561595398575E-2</v>
      </c>
      <c r="AE1378" s="17">
        <v>-1.0214561595398575E-3</v>
      </c>
      <c r="AF1378" s="17">
        <v>40.252570008325343</v>
      </c>
      <c r="AG1378" s="17">
        <v>-9.5316566275070205</v>
      </c>
      <c r="AH1378" s="17">
        <v>-1</v>
      </c>
      <c r="AI1378" s="17">
        <v>-1</v>
      </c>
      <c r="AJ1378" s="17">
        <v>-1</v>
      </c>
      <c r="AK1378" s="17">
        <v>-1</v>
      </c>
      <c r="AL1378" s="17">
        <v>-1</v>
      </c>
      <c r="AM1378" s="17">
        <v>-1</v>
      </c>
      <c r="AN1378" s="17">
        <v>-1</v>
      </c>
      <c r="AO1378" s="17">
        <v>-1</v>
      </c>
      <c r="AP1378" s="17">
        <v>-1</v>
      </c>
      <c r="AQ1378" s="17">
        <v>-1</v>
      </c>
      <c r="AR1378" s="17">
        <v>-5.1072807976992873E-3</v>
      </c>
      <c r="AS1378" s="17">
        <v>-6.128736957239167E-2</v>
      </c>
      <c r="AT1378" s="17">
        <v>3.9203264195558911</v>
      </c>
      <c r="AU1378" s="17">
        <v>-1</v>
      </c>
      <c r="AV1378" s="17">
        <v>-1</v>
      </c>
      <c r="AW1378" s="17">
        <v>-1</v>
      </c>
      <c r="AX1378" s="17">
        <v>-1</v>
      </c>
      <c r="AY1378" s="17">
        <v>-1.0214561595398575E-3</v>
      </c>
      <c r="AZ1378" s="17">
        <v>0.37670007288730822</v>
      </c>
      <c r="BA1378" s="17">
        <v>0.13612043993320461</v>
      </c>
      <c r="BB1378" s="17">
        <v>0.13680628427576885</v>
      </c>
      <c r="BC1378" s="17">
        <v>4.2680895211410642E-2</v>
      </c>
      <c r="BD1378" s="17">
        <v>5.1606934004840639</v>
      </c>
      <c r="BE1378" s="17">
        <v>1.8905886507979854</v>
      </c>
      <c r="BF1378" s="17">
        <v>-1</v>
      </c>
      <c r="BG1378" s="22">
        <v>65.28763333696952</v>
      </c>
    </row>
    <row r="1379" spans="1:59" x14ac:dyDescent="0.25">
      <c r="A1379">
        <v>3635</v>
      </c>
      <c r="B1379" t="s">
        <v>1314</v>
      </c>
      <c r="C1379" s="49">
        <v>0</v>
      </c>
      <c r="D1379" s="22">
        <v>1589.71775390625</v>
      </c>
      <c r="E1379" s="17">
        <v>147.70612582689122</v>
      </c>
      <c r="F1379" s="17">
        <v>142.22750422068589</v>
      </c>
      <c r="G1379" s="17">
        <v>1.3809970244660572</v>
      </c>
      <c r="H1379" s="17">
        <v>11.287781057040274</v>
      </c>
      <c r="I1379" s="17">
        <v>125.82005823025179</v>
      </c>
      <c r="J1379" s="17">
        <v>26.240425645024033</v>
      </c>
      <c r="K1379" s="17">
        <v>-1</v>
      </c>
      <c r="L1379" s="17">
        <v>-1</v>
      </c>
      <c r="M1379" s="17">
        <v>-1</v>
      </c>
      <c r="N1379" s="17">
        <v>0.16666666666666666</v>
      </c>
      <c r="O1379" s="17">
        <v>-1</v>
      </c>
      <c r="P1379" s="17">
        <v>-1</v>
      </c>
      <c r="Q1379" s="17">
        <v>7.6480514033614373</v>
      </c>
      <c r="R1379" s="17">
        <v>-1</v>
      </c>
      <c r="S1379" s="17">
        <v>2.7294227112805234</v>
      </c>
      <c r="T1379" s="17">
        <v>0.28691591453486942</v>
      </c>
      <c r="U1379" s="17">
        <v>1.6110353769176053</v>
      </c>
      <c r="V1379" s="17">
        <v>2.1755482108984245</v>
      </c>
      <c r="W1379" s="17">
        <v>6.3571144383683533</v>
      </c>
      <c r="X1379" s="17">
        <v>8.8374685901534811</v>
      </c>
      <c r="Y1379" s="17">
        <v>0</v>
      </c>
      <c r="Z1379" s="17">
        <v>78.01996596721095</v>
      </c>
      <c r="AA1379" s="17">
        <v>3.0464773498694804</v>
      </c>
      <c r="AB1379" s="17">
        <v>5.2465707458720461</v>
      </c>
      <c r="AC1379" s="17">
        <v>65.785612975256242</v>
      </c>
      <c r="AD1379" s="17">
        <v>2.0137942211470068</v>
      </c>
      <c r="AE1379" s="17">
        <v>0.20137942211470067</v>
      </c>
      <c r="AF1379" s="17">
        <v>120.16876202719359</v>
      </c>
      <c r="AG1379" s="17">
        <v>129.84271096398604</v>
      </c>
      <c r="AH1379" s="17">
        <v>-1</v>
      </c>
      <c r="AI1379" s="17">
        <v>-1</v>
      </c>
      <c r="AJ1379" s="17">
        <v>-1</v>
      </c>
      <c r="AK1379" s="17">
        <v>-1</v>
      </c>
      <c r="AL1379" s="17">
        <v>-1</v>
      </c>
      <c r="AM1379" s="17">
        <v>-1</v>
      </c>
      <c r="AN1379" s="17">
        <v>-1</v>
      </c>
      <c r="AO1379" s="17">
        <v>-1</v>
      </c>
      <c r="AP1379" s="17">
        <v>-1</v>
      </c>
      <c r="AQ1379" s="17">
        <v>-1</v>
      </c>
      <c r="AR1379" s="17">
        <v>1.0068971105735034</v>
      </c>
      <c r="AS1379" s="17">
        <v>12.08276532688204</v>
      </c>
      <c r="AT1379" s="17">
        <v>19.707594924946651</v>
      </c>
      <c r="AU1379" s="17">
        <v>-1</v>
      </c>
      <c r="AV1379" s="17">
        <v>-1</v>
      </c>
      <c r="AW1379" s="17">
        <v>-1</v>
      </c>
      <c r="AX1379" s="17">
        <v>-1</v>
      </c>
      <c r="AY1379" s="17">
        <v>0.20137942211470067</v>
      </c>
      <c r="AZ1379" s="17">
        <v>-1.382208976648059</v>
      </c>
      <c r="BA1379" s="17">
        <v>1.8950294894685722</v>
      </c>
      <c r="BB1379" s="17">
        <v>-0.5513567018566492</v>
      </c>
      <c r="BC1379" s="17">
        <v>0.73084388134382827</v>
      </c>
      <c r="BD1379" s="17">
        <v>-18.747468593630895</v>
      </c>
      <c r="BE1379" s="17">
        <v>25.798750644912971</v>
      </c>
      <c r="BF1379" s="17">
        <v>-1</v>
      </c>
      <c r="BG1379" s="22">
        <v>436.02323618530966</v>
      </c>
    </row>
    <row r="1380" spans="1:59" x14ac:dyDescent="0.25">
      <c r="A1380">
        <v>3636</v>
      </c>
      <c r="B1380" t="s">
        <v>1315</v>
      </c>
      <c r="C1380" s="49">
        <v>0</v>
      </c>
      <c r="D1380" s="22">
        <v>1531.04515625</v>
      </c>
      <c r="E1380" s="17">
        <v>78.277793688474844</v>
      </c>
      <c r="F1380" s="17">
        <v>25.811062792519625</v>
      </c>
      <c r="G1380" s="17">
        <v>0.53395438728112443</v>
      </c>
      <c r="H1380" s="17">
        <v>4.8713299198137872</v>
      </c>
      <c r="I1380" s="17">
        <v>63.822582387033691</v>
      </c>
      <c r="J1380" s="17">
        <v>9.5367572523279307</v>
      </c>
      <c r="K1380" s="17">
        <v>-1</v>
      </c>
      <c r="L1380" s="17">
        <v>-1</v>
      </c>
      <c r="M1380" s="17">
        <v>-1</v>
      </c>
      <c r="N1380" s="17">
        <v>0.16666666666666666</v>
      </c>
      <c r="O1380" s="17">
        <v>-1</v>
      </c>
      <c r="P1380" s="17">
        <v>-1</v>
      </c>
      <c r="Q1380" s="17">
        <v>3.6441320616563218</v>
      </c>
      <c r="R1380" s="17">
        <v>-1</v>
      </c>
      <c r="S1380" s="17">
        <v>0.694711987296037</v>
      </c>
      <c r="T1380" s="17">
        <v>7.3056485824336367E-2</v>
      </c>
      <c r="U1380" s="17">
        <v>0.37631738956994693</v>
      </c>
      <c r="V1380" s="17">
        <v>0.39481260525055251</v>
      </c>
      <c r="W1380" s="17">
        <v>1.7203414993495985</v>
      </c>
      <c r="X1380" s="17">
        <v>1.9396040841332154</v>
      </c>
      <c r="Y1380" s="17">
        <v>0</v>
      </c>
      <c r="Z1380" s="17">
        <v>37.9169986042833</v>
      </c>
      <c r="AA1380" s="17">
        <v>0.81521349056207126</v>
      </c>
      <c r="AB1380" s="17">
        <v>1.686705126908842</v>
      </c>
      <c r="AC1380" s="17">
        <v>24.856562416763495</v>
      </c>
      <c r="AD1380" s="17">
        <v>0.47039673696243356</v>
      </c>
      <c r="AE1380" s="17">
        <v>4.7039673696243366E-2</v>
      </c>
      <c r="AF1380" s="17">
        <v>59.229080955053576</v>
      </c>
      <c r="AG1380" s="17">
        <v>23.56350400863596</v>
      </c>
      <c r="AH1380" s="17">
        <v>-1</v>
      </c>
      <c r="AI1380" s="17">
        <v>-1</v>
      </c>
      <c r="AJ1380" s="17">
        <v>-1</v>
      </c>
      <c r="AK1380" s="17">
        <v>-1</v>
      </c>
      <c r="AL1380" s="17">
        <v>-1</v>
      </c>
      <c r="AM1380" s="17">
        <v>-1</v>
      </c>
      <c r="AN1380" s="17">
        <v>-1</v>
      </c>
      <c r="AO1380" s="17">
        <v>-1</v>
      </c>
      <c r="AP1380" s="17">
        <v>-1</v>
      </c>
      <c r="AQ1380" s="17">
        <v>-1</v>
      </c>
      <c r="AR1380" s="17">
        <v>0.23519836848121678</v>
      </c>
      <c r="AS1380" s="17">
        <v>2.8223804217746014</v>
      </c>
      <c r="AT1380" s="17">
        <v>7.6690945483069815</v>
      </c>
      <c r="AU1380" s="17">
        <v>-1</v>
      </c>
      <c r="AV1380" s="17">
        <v>-1</v>
      </c>
      <c r="AW1380" s="17">
        <v>-1</v>
      </c>
      <c r="AX1380" s="17">
        <v>-1</v>
      </c>
      <c r="AY1380" s="17">
        <v>4.7039673696243366E-2</v>
      </c>
      <c r="AZ1380" s="17">
        <v>-4.0961930138645408E-2</v>
      </c>
      <c r="BA1380" s="17">
        <v>0.55378244295915835</v>
      </c>
      <c r="BB1380" s="17">
        <v>-2.6601557233894138E-2</v>
      </c>
      <c r="BC1380" s="17">
        <v>0.20608873672107356</v>
      </c>
      <c r="BD1380" s="17">
        <v>-0.51642266743815579</v>
      </c>
      <c r="BE1380" s="17">
        <v>7.5677047187202113</v>
      </c>
      <c r="BF1380" s="17">
        <v>-1</v>
      </c>
      <c r="BG1380" s="22">
        <v>144.39609491705778</v>
      </c>
    </row>
    <row r="1381" spans="1:59" x14ac:dyDescent="0.25">
      <c r="A1381">
        <v>3637</v>
      </c>
      <c r="B1381" t="s">
        <v>1316</v>
      </c>
      <c r="C1381" s="49">
        <v>0</v>
      </c>
      <c r="D1381" s="22">
        <v>1555.1229296874999</v>
      </c>
      <c r="E1381" s="17">
        <v>97.129791692896319</v>
      </c>
      <c r="F1381" s="17">
        <v>57.421825342744704</v>
      </c>
      <c r="G1381" s="17">
        <v>0.76395337492833781</v>
      </c>
      <c r="H1381" s="17">
        <v>6.6136002626084682</v>
      </c>
      <c r="I1381" s="17">
        <v>80.656866819293654</v>
      </c>
      <c r="J1381" s="17">
        <v>14.072333918318222</v>
      </c>
      <c r="K1381" s="17">
        <v>-1</v>
      </c>
      <c r="L1381" s="17">
        <v>-1</v>
      </c>
      <c r="M1381" s="17">
        <v>-1</v>
      </c>
      <c r="N1381" s="17">
        <v>0.16666666666666666</v>
      </c>
      <c r="O1381" s="17">
        <v>-1</v>
      </c>
      <c r="P1381" s="17">
        <v>-1</v>
      </c>
      <c r="Q1381" s="17">
        <v>4.7313233726790944</v>
      </c>
      <c r="R1381" s="17">
        <v>-1</v>
      </c>
      <c r="S1381" s="17">
        <v>1.2472005942764994</v>
      </c>
      <c r="T1381" s="17">
        <v>0.1311261153127691</v>
      </c>
      <c r="U1381" s="17">
        <v>0.71158255173883167</v>
      </c>
      <c r="V1381" s="17">
        <v>0.87833889848121816</v>
      </c>
      <c r="W1381" s="17">
        <v>2.9793726686288284</v>
      </c>
      <c r="X1381" s="17">
        <v>3.8125934516872477</v>
      </c>
      <c r="Y1381" s="17">
        <v>0</v>
      </c>
      <c r="Z1381" s="17">
        <v>48.806228366998099</v>
      </c>
      <c r="AA1381" s="17">
        <v>1.4210725185326731</v>
      </c>
      <c r="AB1381" s="17">
        <v>2.653321744040122</v>
      </c>
      <c r="AC1381" s="17">
        <v>35.970100012816872</v>
      </c>
      <c r="AD1381" s="17">
        <v>0.88947818967353964</v>
      </c>
      <c r="AE1381" s="17">
        <v>8.8947818967353959E-2</v>
      </c>
      <c r="AF1381" s="17">
        <v>75.776140499443613</v>
      </c>
      <c r="AG1381" s="17">
        <v>52.421685326304839</v>
      </c>
      <c r="AH1381" s="17">
        <v>-1</v>
      </c>
      <c r="AI1381" s="17">
        <v>-1</v>
      </c>
      <c r="AJ1381" s="17">
        <v>-1</v>
      </c>
      <c r="AK1381" s="17">
        <v>-1</v>
      </c>
      <c r="AL1381" s="17">
        <v>-1</v>
      </c>
      <c r="AM1381" s="17">
        <v>-1</v>
      </c>
      <c r="AN1381" s="17">
        <v>-1</v>
      </c>
      <c r="AO1381" s="17">
        <v>-1</v>
      </c>
      <c r="AP1381" s="17">
        <v>-1</v>
      </c>
      <c r="AQ1381" s="17">
        <v>-1</v>
      </c>
      <c r="AR1381" s="17">
        <v>0.44473909483676982</v>
      </c>
      <c r="AS1381" s="17">
        <v>5.3368691380412372</v>
      </c>
      <c r="AT1381" s="17">
        <v>10.937929879453609</v>
      </c>
      <c r="AU1381" s="17">
        <v>-1</v>
      </c>
      <c r="AV1381" s="17">
        <v>-1</v>
      </c>
      <c r="AW1381" s="17">
        <v>-1</v>
      </c>
      <c r="AX1381" s="17">
        <v>-1</v>
      </c>
      <c r="AY1381" s="17">
        <v>8.8947818967353959E-2</v>
      </c>
      <c r="AZ1381" s="17">
        <v>-0.40515311643736912</v>
      </c>
      <c r="BA1381" s="17">
        <v>0.91797362925788217</v>
      </c>
      <c r="BB1381" s="17">
        <v>-0.16908925115567025</v>
      </c>
      <c r="BC1381" s="17">
        <v>0.3485764306428496</v>
      </c>
      <c r="BD1381" s="17">
        <v>-5.4667308605530103</v>
      </c>
      <c r="BE1381" s="17">
        <v>12.51801291183507</v>
      </c>
      <c r="BF1381" s="17">
        <v>-1</v>
      </c>
      <c r="BG1381" s="22">
        <v>2019.3376210980121</v>
      </c>
    </row>
    <row r="1382" spans="1:59" x14ac:dyDescent="0.25">
      <c r="A1382">
        <v>3641</v>
      </c>
      <c r="B1382" t="s">
        <v>1317</v>
      </c>
      <c r="C1382" s="49">
        <v>0</v>
      </c>
      <c r="D1382" s="22">
        <v>1583.1508886718748</v>
      </c>
      <c r="E1382" s="17">
        <v>84.370449930418147</v>
      </c>
      <c r="F1382" s="17">
        <v>36.027142261605412</v>
      </c>
      <c r="G1382" s="17">
        <v>0.60828628395333806</v>
      </c>
      <c r="H1382" s="17">
        <v>5.4344030899197406</v>
      </c>
      <c r="I1382" s="17">
        <v>69.263146729380978</v>
      </c>
      <c r="J1382" s="17">
        <v>11.002581165441917</v>
      </c>
      <c r="K1382" s="17">
        <v>-1</v>
      </c>
      <c r="L1382" s="17">
        <v>-1</v>
      </c>
      <c r="M1382" s="17">
        <v>-1</v>
      </c>
      <c r="N1382" s="17">
        <v>0.16666666666666666</v>
      </c>
      <c r="O1382" s="17">
        <v>-1</v>
      </c>
      <c r="P1382" s="17">
        <v>-1</v>
      </c>
      <c r="Q1382" s="17">
        <v>3.9954944438152782</v>
      </c>
      <c r="R1382" s="17">
        <v>-1</v>
      </c>
      <c r="S1382" s="17">
        <v>0.87326723428537978</v>
      </c>
      <c r="T1382" s="17">
        <v>9.1823636684794568E-2</v>
      </c>
      <c r="U1382" s="17">
        <v>0.4846695855820255</v>
      </c>
      <c r="V1382" s="17">
        <v>0.55108036466282218</v>
      </c>
      <c r="W1382" s="17">
        <v>2.1272397024212935</v>
      </c>
      <c r="X1382" s="17">
        <v>2.5449234968896306</v>
      </c>
      <c r="Y1382" s="17">
        <v>0</v>
      </c>
      <c r="Z1382" s="17">
        <v>41.43621888365098</v>
      </c>
      <c r="AA1382" s="17">
        <v>1.0110171813770741</v>
      </c>
      <c r="AB1382" s="17">
        <v>1.999099747603676</v>
      </c>
      <c r="AC1382" s="17">
        <v>28.448275305168508</v>
      </c>
      <c r="AD1382" s="17">
        <v>0.60583698197753189</v>
      </c>
      <c r="AE1382" s="17">
        <v>6.0583698197753187E-2</v>
      </c>
      <c r="AF1382" s="17">
        <v>64.576818929314484</v>
      </c>
      <c r="AG1382" s="17">
        <v>32.889994415381715</v>
      </c>
      <c r="AH1382" s="17">
        <v>-1</v>
      </c>
      <c r="AI1382" s="17">
        <v>-1</v>
      </c>
      <c r="AJ1382" s="17">
        <v>-1</v>
      </c>
      <c r="AK1382" s="17">
        <v>-1</v>
      </c>
      <c r="AL1382" s="17">
        <v>-1</v>
      </c>
      <c r="AM1382" s="17">
        <v>-1</v>
      </c>
      <c r="AN1382" s="17">
        <v>-1</v>
      </c>
      <c r="AO1382" s="17">
        <v>-1</v>
      </c>
      <c r="AP1382" s="17">
        <v>-1</v>
      </c>
      <c r="AQ1382" s="17">
        <v>-1</v>
      </c>
      <c r="AR1382" s="17">
        <v>0.30291849098876594</v>
      </c>
      <c r="AS1382" s="17">
        <v>3.6350218918651911</v>
      </c>
      <c r="AT1382" s="17">
        <v>8.7255284594247478</v>
      </c>
      <c r="AU1382" s="17">
        <v>-1</v>
      </c>
      <c r="AV1382" s="17">
        <v>-1</v>
      </c>
      <c r="AW1382" s="17">
        <v>-1</v>
      </c>
      <c r="AX1382" s="17">
        <v>-1</v>
      </c>
      <c r="AY1382" s="17">
        <v>6.0583698197753187E-2</v>
      </c>
      <c r="AZ1382" s="17">
        <v>-0.15866254224051629</v>
      </c>
      <c r="BA1382" s="17">
        <v>0.67148305506102923</v>
      </c>
      <c r="BB1382" s="17">
        <v>-7.2651240539027537E-2</v>
      </c>
      <c r="BC1382" s="17">
        <v>0.25213842002620696</v>
      </c>
      <c r="BD1382" s="17">
        <v>-2.1162810010349746</v>
      </c>
      <c r="BE1382" s="17">
        <v>9.1675630523170319</v>
      </c>
      <c r="BF1382" s="17">
        <v>-1</v>
      </c>
      <c r="BG1382" s="22">
        <v>4218.0589359368969</v>
      </c>
    </row>
    <row r="1383" spans="1:59" x14ac:dyDescent="0.25">
      <c r="A1383">
        <v>3646</v>
      </c>
      <c r="B1383" t="s">
        <v>2985</v>
      </c>
      <c r="C1383" s="49">
        <v>0</v>
      </c>
      <c r="D1383" s="22">
        <v>1456.3141503906249</v>
      </c>
      <c r="E1383" s="17">
        <v>94.21614968864391</v>
      </c>
      <c r="F1383" s="17">
        <v>52.536271804537051</v>
      </c>
      <c r="G1383" s="17">
        <v>0.72840622967682234</v>
      </c>
      <c r="H1383" s="17">
        <v>6.3443263080738221</v>
      </c>
      <c r="I1383" s="17">
        <v>78.055069480790792</v>
      </c>
      <c r="J1383" s="17">
        <v>13.371344734867373</v>
      </c>
      <c r="K1383" s="17">
        <v>-1</v>
      </c>
      <c r="L1383" s="17">
        <v>-1</v>
      </c>
      <c r="M1383" s="17">
        <v>-1</v>
      </c>
      <c r="N1383" s="17">
        <v>0.16666666666666666</v>
      </c>
      <c r="O1383" s="17">
        <v>-1</v>
      </c>
      <c r="P1383" s="17">
        <v>-1</v>
      </c>
      <c r="Q1383" s="17">
        <v>4.5632941659227999</v>
      </c>
      <c r="R1383" s="17">
        <v>-1</v>
      </c>
      <c r="S1383" s="17">
        <v>1.1618115542505227</v>
      </c>
      <c r="T1383" s="17">
        <v>0.12215125166122461</v>
      </c>
      <c r="U1383" s="17">
        <v>0.65976615228723756</v>
      </c>
      <c r="V1383" s="17">
        <v>0.80360822442815938</v>
      </c>
      <c r="W1383" s="17">
        <v>2.7847850127944374</v>
      </c>
      <c r="X1383" s="17">
        <v>3.5231164162269391</v>
      </c>
      <c r="Y1383" s="17">
        <v>0</v>
      </c>
      <c r="Z1383" s="17">
        <v>47.123259950432377</v>
      </c>
      <c r="AA1383" s="17">
        <v>1.3274348939086589</v>
      </c>
      <c r="AB1383" s="17">
        <v>2.5039277765136281</v>
      </c>
      <c r="AC1383" s="17">
        <v>34.252464038735766</v>
      </c>
      <c r="AD1383" s="17">
        <v>0.8247076903590469</v>
      </c>
      <c r="AE1383" s="17">
        <v>8.2470769035904695E-2</v>
      </c>
      <c r="AF1383" s="17">
        <v>73.218734768544806</v>
      </c>
      <c r="AG1383" s="17">
        <v>47.961552812299061</v>
      </c>
      <c r="AH1383" s="17">
        <v>-1</v>
      </c>
      <c r="AI1383" s="17">
        <v>-1</v>
      </c>
      <c r="AJ1383" s="17">
        <v>-1</v>
      </c>
      <c r="AK1383" s="17">
        <v>-1</v>
      </c>
      <c r="AL1383" s="17">
        <v>-1</v>
      </c>
      <c r="AM1383" s="17">
        <v>-1</v>
      </c>
      <c r="AN1383" s="17">
        <v>-1</v>
      </c>
      <c r="AO1383" s="17">
        <v>-1</v>
      </c>
      <c r="AP1383" s="17">
        <v>-1</v>
      </c>
      <c r="AQ1383" s="17">
        <v>-1</v>
      </c>
      <c r="AR1383" s="17">
        <v>0.41235384517952345</v>
      </c>
      <c r="AS1383" s="17">
        <v>4.9482461421542814</v>
      </c>
      <c r="AT1383" s="17">
        <v>10.432719984800567</v>
      </c>
      <c r="AU1383" s="17">
        <v>-1</v>
      </c>
      <c r="AV1383" s="17">
        <v>-1</v>
      </c>
      <c r="AW1383" s="17">
        <v>-1</v>
      </c>
      <c r="AX1383" s="17">
        <v>-1</v>
      </c>
      <c r="AY1383" s="17">
        <v>8.2470769035904695E-2</v>
      </c>
      <c r="AZ1383" s="17">
        <v>-0.34886609912866767</v>
      </c>
      <c r="BA1383" s="17">
        <v>0.86168661194918084</v>
      </c>
      <c r="BB1383" s="17">
        <v>-0.1470672813887427</v>
      </c>
      <c r="BC1383" s="17">
        <v>0.3265544608759221</v>
      </c>
      <c r="BD1383" s="17">
        <v>-4.7016434739496642</v>
      </c>
      <c r="BE1383" s="17">
        <v>11.752925525231726</v>
      </c>
      <c r="BF1383" s="17">
        <v>-1</v>
      </c>
      <c r="BG1383" s="22">
        <v>1889.8272848344579</v>
      </c>
    </row>
    <row r="1384" spans="1:59" x14ac:dyDescent="0.25">
      <c r="A1384">
        <v>3647</v>
      </c>
      <c r="B1384" t="s">
        <v>1318</v>
      </c>
      <c r="C1384" s="49">
        <v>0</v>
      </c>
      <c r="D1384" s="22">
        <v>1608.1127734375002</v>
      </c>
      <c r="E1384" s="17">
        <v>109.29850704951609</v>
      </c>
      <c r="F1384" s="17">
        <v>77.826154453599003</v>
      </c>
      <c r="G1384" s="17">
        <v>0.91241467925975273</v>
      </c>
      <c r="H1384" s="17">
        <v>7.7382127238858542</v>
      </c>
      <c r="I1384" s="17">
        <v>91.523174753365225</v>
      </c>
      <c r="J1384" s="17">
        <v>16.999988664176868</v>
      </c>
      <c r="K1384" s="17">
        <v>-1</v>
      </c>
      <c r="L1384" s="17">
        <v>-1</v>
      </c>
      <c r="M1384" s="17">
        <v>-1</v>
      </c>
      <c r="N1384" s="17">
        <v>0.16666666666666666</v>
      </c>
      <c r="O1384" s="17">
        <v>-1</v>
      </c>
      <c r="P1384" s="17">
        <v>-1</v>
      </c>
      <c r="Q1384" s="17">
        <v>5.433090983673087</v>
      </c>
      <c r="R1384" s="17">
        <v>-1</v>
      </c>
      <c r="S1384" s="17">
        <v>1.603824682319783</v>
      </c>
      <c r="T1384" s="17">
        <v>0.16860929306100461</v>
      </c>
      <c r="U1384" s="17">
        <v>0.92799177936909527</v>
      </c>
      <c r="V1384" s="17">
        <v>1.1904487251630076</v>
      </c>
      <c r="W1384" s="17">
        <v>3.7920606352028652</v>
      </c>
      <c r="X1384" s="17">
        <v>5.0215833144272493</v>
      </c>
      <c r="Y1384" s="17">
        <v>0</v>
      </c>
      <c r="Z1384" s="17">
        <v>55.835082147071198</v>
      </c>
      <c r="AA1384" s="17">
        <v>1.8121465073949388</v>
      </c>
      <c r="AB1384" s="17">
        <v>3.2772599849677158</v>
      </c>
      <c r="AC1384" s="17">
        <v>43.143741532392021</v>
      </c>
      <c r="AD1384" s="17">
        <v>1.1599897242113693</v>
      </c>
      <c r="AE1384" s="17">
        <v>0.11599897242113691</v>
      </c>
      <c r="AF1384" s="17">
        <v>86.45704856751658</v>
      </c>
      <c r="AG1384" s="17">
        <v>71.04925965991518</v>
      </c>
      <c r="AH1384" s="17">
        <v>-1</v>
      </c>
      <c r="AI1384" s="17">
        <v>-1</v>
      </c>
      <c r="AJ1384" s="17">
        <v>-1</v>
      </c>
      <c r="AK1384" s="17">
        <v>-1</v>
      </c>
      <c r="AL1384" s="17">
        <v>-1</v>
      </c>
      <c r="AM1384" s="17">
        <v>-1</v>
      </c>
      <c r="AN1384" s="17">
        <v>-1</v>
      </c>
      <c r="AO1384" s="17">
        <v>-1</v>
      </c>
      <c r="AP1384" s="17">
        <v>-1</v>
      </c>
      <c r="AQ1384" s="17">
        <v>-1</v>
      </c>
      <c r="AR1384" s="17">
        <v>0.57999486210568463</v>
      </c>
      <c r="AS1384" s="17">
        <v>6.9599383452682142</v>
      </c>
      <c r="AT1384" s="17">
        <v>13.047919848848679</v>
      </c>
      <c r="AU1384" s="17">
        <v>-1</v>
      </c>
      <c r="AV1384" s="17">
        <v>-1</v>
      </c>
      <c r="AW1384" s="17">
        <v>-1</v>
      </c>
      <c r="AX1384" s="17">
        <v>-1</v>
      </c>
      <c r="AY1384" s="17">
        <v>0.11599897242113691</v>
      </c>
      <c r="AZ1384" s="17">
        <v>-0.64023371003914242</v>
      </c>
      <c r="BA1384" s="17">
        <v>1.1530542228596556</v>
      </c>
      <c r="BB1384" s="17">
        <v>-0.26106317289853226</v>
      </c>
      <c r="BC1384" s="17">
        <v>0.44055035238571161</v>
      </c>
      <c r="BD1384" s="17">
        <v>-8.6620893215198063</v>
      </c>
      <c r="BE1384" s="17">
        <v>15.71337137280187</v>
      </c>
      <c r="BF1384" s="17">
        <v>-1</v>
      </c>
      <c r="BG1384" s="22">
        <v>253.91394355743864</v>
      </c>
    </row>
    <row r="1385" spans="1:59" x14ac:dyDescent="0.25">
      <c r="A1385">
        <v>3648</v>
      </c>
      <c r="B1385" t="s">
        <v>1319</v>
      </c>
      <c r="C1385" s="49">
        <v>0</v>
      </c>
      <c r="D1385" s="22">
        <v>1522.8802343750001</v>
      </c>
      <c r="E1385" s="17">
        <v>73.608670097156377</v>
      </c>
      <c r="F1385" s="17">
        <v>17.981942657443984</v>
      </c>
      <c r="G1385" s="17">
        <v>0.47698993720261817</v>
      </c>
      <c r="H1385" s="17">
        <v>4.4398172728206555</v>
      </c>
      <c r="I1385" s="17">
        <v>59.65319118684392</v>
      </c>
      <c r="J1385" s="17">
        <v>8.4134191315387188</v>
      </c>
      <c r="K1385" s="17">
        <v>-1</v>
      </c>
      <c r="L1385" s="17">
        <v>-1</v>
      </c>
      <c r="M1385" s="17">
        <v>-1</v>
      </c>
      <c r="N1385" s="17">
        <v>0.16666666666666666</v>
      </c>
      <c r="O1385" s="17">
        <v>-1</v>
      </c>
      <c r="P1385" s="17">
        <v>-1</v>
      </c>
      <c r="Q1385" s="17">
        <v>3.3748645496725889</v>
      </c>
      <c r="R1385" s="17">
        <v>-1</v>
      </c>
      <c r="S1385" s="17">
        <v>0.55787569078348009</v>
      </c>
      <c r="T1385" s="17">
        <v>5.8674228998297426E-2</v>
      </c>
      <c r="U1385" s="17">
        <v>0.29328139106926771</v>
      </c>
      <c r="V1385" s="17">
        <v>0.27505638512913272</v>
      </c>
      <c r="W1385" s="17">
        <v>1.4085139607880002</v>
      </c>
      <c r="X1385" s="17">
        <v>1.4757159148111045</v>
      </c>
      <c r="Y1385" s="17">
        <v>0</v>
      </c>
      <c r="Z1385" s="17">
        <v>35.220034623889596</v>
      </c>
      <c r="AA1385" s="17">
        <v>0.66515880246761339</v>
      </c>
      <c r="AB1385" s="17">
        <v>1.4473006643288238</v>
      </c>
      <c r="AC1385" s="17">
        <v>22.104043529345446</v>
      </c>
      <c r="AD1385" s="17">
        <v>0.36660173883658465</v>
      </c>
      <c r="AE1385" s="17">
        <v>3.6660173883658463E-2</v>
      </c>
      <c r="AF1385" s="17">
        <v>55.130827493137097</v>
      </c>
      <c r="AG1385" s="17">
        <v>16.416122857774852</v>
      </c>
      <c r="AH1385" s="17">
        <v>-1</v>
      </c>
      <c r="AI1385" s="17">
        <v>-1</v>
      </c>
      <c r="AJ1385" s="17">
        <v>-1</v>
      </c>
      <c r="AK1385" s="17">
        <v>-1</v>
      </c>
      <c r="AL1385" s="17">
        <v>-1</v>
      </c>
      <c r="AM1385" s="17">
        <v>-1</v>
      </c>
      <c r="AN1385" s="17">
        <v>-1</v>
      </c>
      <c r="AO1385" s="17">
        <v>-1</v>
      </c>
      <c r="AP1385" s="17">
        <v>-1</v>
      </c>
      <c r="AQ1385" s="17">
        <v>-1</v>
      </c>
      <c r="AR1385" s="17">
        <v>0.18330086941829232</v>
      </c>
      <c r="AS1385" s="17">
        <v>2.1996104330195076</v>
      </c>
      <c r="AT1385" s="17">
        <v>6.8594935629253602</v>
      </c>
      <c r="AU1385" s="17">
        <v>-1</v>
      </c>
      <c r="AV1385" s="17">
        <v>-1</v>
      </c>
      <c r="AW1385" s="17">
        <v>-1</v>
      </c>
      <c r="AX1385" s="17">
        <v>-1</v>
      </c>
      <c r="AY1385" s="17">
        <v>3.6660173883658463E-2</v>
      </c>
      <c r="AZ1385" s="17">
        <v>4.9238252319405429E-2</v>
      </c>
      <c r="BA1385" s="17">
        <v>0.46358226050110751</v>
      </c>
      <c r="BB1385" s="17">
        <v>8.6887421288945332E-3</v>
      </c>
      <c r="BC1385" s="17">
        <v>0.17079843735828493</v>
      </c>
      <c r="BD1385" s="17">
        <v>0.7096330940439235</v>
      </c>
      <c r="BE1385" s="17">
        <v>6.3416489572381298</v>
      </c>
      <c r="BF1385" s="17">
        <v>-1</v>
      </c>
      <c r="BG1385" s="22">
        <v>250.23375466087464</v>
      </c>
    </row>
    <row r="1386" spans="1:59" x14ac:dyDescent="0.25">
      <c r="A1386">
        <v>3650</v>
      </c>
      <c r="B1386" t="s">
        <v>1320</v>
      </c>
      <c r="C1386" s="49">
        <v>0</v>
      </c>
      <c r="D1386" s="22">
        <v>1503.2159374999999</v>
      </c>
      <c r="E1386" s="17">
        <v>44.540762430076363</v>
      </c>
      <c r="F1386" s="17">
        <v>-30.758712146382504</v>
      </c>
      <c r="G1386" s="17">
        <v>0.12235435242889489</v>
      </c>
      <c r="H1386" s="17">
        <v>1.7534095274151167</v>
      </c>
      <c r="I1386" s="17">
        <v>33.696397355042777</v>
      </c>
      <c r="J1386" s="17">
        <v>1.4200105966424621</v>
      </c>
      <c r="K1386" s="17">
        <v>-1</v>
      </c>
      <c r="L1386" s="17">
        <v>-1</v>
      </c>
      <c r="M1386" s="17">
        <v>-1</v>
      </c>
      <c r="N1386" s="17">
        <v>0.16666666666666666</v>
      </c>
      <c r="O1386" s="17">
        <v>-1</v>
      </c>
      <c r="P1386" s="17">
        <v>-1</v>
      </c>
      <c r="Q1386" s="17">
        <v>1.6985235783946526</v>
      </c>
      <c r="R1386" s="17">
        <v>-1</v>
      </c>
      <c r="S1386" s="17">
        <v>-0.29400684235996466</v>
      </c>
      <c r="T1386" s="17">
        <v>-3.0863369501098834E-2</v>
      </c>
      <c r="U1386" s="17">
        <v>-0.2236641748929229</v>
      </c>
      <c r="V1386" s="17">
        <v>-0.47049311275103939</v>
      </c>
      <c r="W1386" s="17">
        <v>-0.5327869968081661</v>
      </c>
      <c r="X1386" s="17">
        <v>-1.4122475776905459</v>
      </c>
      <c r="Y1386" s="17">
        <v>0</v>
      </c>
      <c r="Z1386" s="17">
        <v>18.429924353669108</v>
      </c>
      <c r="AA1386" s="17">
        <v>-0.26901561661443124</v>
      </c>
      <c r="AB1386" s="17">
        <v>-4.3126110045296984E-2</v>
      </c>
      <c r="AC1386" s="17">
        <v>4.9680728687854625</v>
      </c>
      <c r="AD1386" s="17">
        <v>-0.27958021861615368</v>
      </c>
      <c r="AE1386" s="17">
        <v>-2.7958021861615362E-2</v>
      </c>
      <c r="AF1386" s="17">
        <v>29.616905897919668</v>
      </c>
      <c r="AG1386" s="17">
        <v>-28.080325199620031</v>
      </c>
      <c r="AH1386" s="17">
        <v>-1</v>
      </c>
      <c r="AI1386" s="17">
        <v>-1</v>
      </c>
      <c r="AJ1386" s="17">
        <v>-1</v>
      </c>
      <c r="AK1386" s="17">
        <v>-1</v>
      </c>
      <c r="AL1386" s="17">
        <v>-1</v>
      </c>
      <c r="AM1386" s="17">
        <v>-1</v>
      </c>
      <c r="AN1386" s="17">
        <v>-1</v>
      </c>
      <c r="AO1386" s="17">
        <v>-1</v>
      </c>
      <c r="AP1386" s="17">
        <v>-1</v>
      </c>
      <c r="AQ1386" s="17">
        <v>-1</v>
      </c>
      <c r="AR1386" s="17">
        <v>-0.13979010930807684</v>
      </c>
      <c r="AS1386" s="17">
        <v>-1.6774813116969218</v>
      </c>
      <c r="AT1386" s="17">
        <v>1.8192742947940017</v>
      </c>
      <c r="AU1386" s="17">
        <v>-1</v>
      </c>
      <c r="AV1386" s="17">
        <v>-1</v>
      </c>
      <c r="AW1386" s="17">
        <v>-1</v>
      </c>
      <c r="AX1386" s="17">
        <v>-1</v>
      </c>
      <c r="AY1386" s="17">
        <v>-2.7958021861615362E-2</v>
      </c>
      <c r="AZ1386" s="17">
        <v>0.61078487321405905</v>
      </c>
      <c r="BA1386" s="17">
        <v>-9.7964360393546279E-2</v>
      </c>
      <c r="BB1386" s="17">
        <v>0.22839060766282565</v>
      </c>
      <c r="BC1386" s="17">
        <v>-4.8903428175646066E-2</v>
      </c>
      <c r="BD1386" s="17">
        <v>8.3425164333750459</v>
      </c>
      <c r="BE1386" s="17">
        <v>-1.2912343820929983</v>
      </c>
      <c r="BF1386" s="17">
        <v>-1</v>
      </c>
      <c r="BG1386" s="22">
        <v>298.77392259519229</v>
      </c>
    </row>
    <row r="1387" spans="1:59" x14ac:dyDescent="0.25">
      <c r="A1387">
        <v>3651</v>
      </c>
      <c r="B1387" t="s">
        <v>1321</v>
      </c>
      <c r="C1387" s="49">
        <v>0</v>
      </c>
      <c r="D1387" s="22">
        <v>1448.110615234375</v>
      </c>
      <c r="E1387" s="17">
        <v>-21.440587415861401</v>
      </c>
      <c r="F1387" s="17">
        <v>-141.39530261462309</v>
      </c>
      <c r="G1387" s="17">
        <v>-0.68263425751064899</v>
      </c>
      <c r="H1387" s="17">
        <v>-4.344477231705909</v>
      </c>
      <c r="I1387" s="17">
        <v>-25.22302382622707</v>
      </c>
      <c r="J1387" s="17">
        <v>-14.454352995035681</v>
      </c>
      <c r="K1387" s="17">
        <v>-1</v>
      </c>
      <c r="L1387" s="17">
        <v>-1</v>
      </c>
      <c r="M1387" s="17">
        <v>-1</v>
      </c>
      <c r="N1387" s="17">
        <v>0.16666666666666666</v>
      </c>
      <c r="O1387" s="17">
        <v>-1</v>
      </c>
      <c r="P1387" s="17">
        <v>-1</v>
      </c>
      <c r="Q1387" s="17">
        <v>-2.1066089187142985</v>
      </c>
      <c r="R1387" s="17">
        <v>-1</v>
      </c>
      <c r="S1387" s="17">
        <v>-2.2276981176573054</v>
      </c>
      <c r="T1387" s="17">
        <v>-0.23410509156162715</v>
      </c>
      <c r="U1387" s="17">
        <v>-1.397080804315014</v>
      </c>
      <c r="V1387" s="17">
        <v>-2.16281864269643</v>
      </c>
      <c r="W1387" s="17">
        <v>-4.9393531351914488</v>
      </c>
      <c r="X1387" s="17">
        <v>-7.9676464637566138</v>
      </c>
      <c r="Y1387" s="17">
        <v>0</v>
      </c>
      <c r="Z1387" s="17">
        <v>-19.682008310336666</v>
      </c>
      <c r="AA1387" s="17">
        <v>-2.3895015445501535</v>
      </c>
      <c r="AB1387" s="17">
        <v>-3.4262512921547699</v>
      </c>
      <c r="AC1387" s="17">
        <v>-33.928929559243521</v>
      </c>
      <c r="AD1387" s="17">
        <v>-1.7463510053937679</v>
      </c>
      <c r="AE1387" s="17">
        <v>-0.17463510053937675</v>
      </c>
      <c r="AF1387" s="17">
        <v>-28.297237974994879</v>
      </c>
      <c r="AG1387" s="17">
        <v>-129.08297526313234</v>
      </c>
      <c r="AH1387" s="17">
        <v>-1</v>
      </c>
      <c r="AI1387" s="17">
        <v>-1</v>
      </c>
      <c r="AJ1387" s="17">
        <v>-1</v>
      </c>
      <c r="AK1387" s="17">
        <v>-1</v>
      </c>
      <c r="AL1387" s="17">
        <v>-1</v>
      </c>
      <c r="AM1387" s="17">
        <v>-1</v>
      </c>
      <c r="AN1387" s="17">
        <v>-1</v>
      </c>
      <c r="AO1387" s="17">
        <v>-1</v>
      </c>
      <c r="AP1387" s="17">
        <v>-1</v>
      </c>
      <c r="AQ1387" s="17">
        <v>-1</v>
      </c>
      <c r="AR1387" s="17">
        <v>-0.87317550269688393</v>
      </c>
      <c r="AS1387" s="17">
        <v>-10.478106032362607</v>
      </c>
      <c r="AT1387" s="17">
        <v>-9.6215378420713886</v>
      </c>
      <c r="AU1387" s="17">
        <v>-1</v>
      </c>
      <c r="AV1387" s="17">
        <v>-1</v>
      </c>
      <c r="AW1387" s="17">
        <v>-1</v>
      </c>
      <c r="AX1387" s="17">
        <v>-1</v>
      </c>
      <c r="AY1387" s="17">
        <v>-0.17463510053937675</v>
      </c>
      <c r="AZ1387" s="17">
        <v>1.8854416002276793</v>
      </c>
      <c r="BA1387" s="17">
        <v>-1.3726210874071669</v>
      </c>
      <c r="BB1387" s="17">
        <v>0.72709267516721465</v>
      </c>
      <c r="BC1387" s="17">
        <v>-0.54760549568003469</v>
      </c>
      <c r="BD1387" s="17">
        <v>25.668426220683372</v>
      </c>
      <c r="BE1387" s="17">
        <v>-18.617144169401346</v>
      </c>
      <c r="BF1387" s="17">
        <v>-1</v>
      </c>
      <c r="BG1387" s="22">
        <v>-17.999485091479755</v>
      </c>
    </row>
    <row r="1388" spans="1:59" x14ac:dyDescent="0.25">
      <c r="A1388">
        <v>3653</v>
      </c>
      <c r="B1388" t="s">
        <v>1322</v>
      </c>
      <c r="C1388" s="49">
        <v>0</v>
      </c>
      <c r="D1388" s="22">
        <v>1593.5576660156248</v>
      </c>
      <c r="E1388" s="17">
        <v>123.76068510998607</v>
      </c>
      <c r="F1388" s="17">
        <v>102.07612925846428</v>
      </c>
      <c r="G1388" s="17">
        <v>1.0888567896557808</v>
      </c>
      <c r="H1388" s="17">
        <v>9.0747831988595475</v>
      </c>
      <c r="I1388" s="17">
        <v>104.43747799712968</v>
      </c>
      <c r="J1388" s="17">
        <v>20.479424495598032</v>
      </c>
      <c r="K1388" s="17">
        <v>-1</v>
      </c>
      <c r="L1388" s="17">
        <v>-1</v>
      </c>
      <c r="M1388" s="17">
        <v>-1</v>
      </c>
      <c r="N1388" s="17">
        <v>0.16666666666666666</v>
      </c>
      <c r="O1388" s="17">
        <v>-1</v>
      </c>
      <c r="P1388" s="17">
        <v>-1</v>
      </c>
      <c r="Q1388" s="17">
        <v>6.2671221734769205</v>
      </c>
      <c r="R1388" s="17">
        <v>-1</v>
      </c>
      <c r="S1388" s="17">
        <v>2.0276624425751399</v>
      </c>
      <c r="T1388" s="17">
        <v>0.21315700208209967</v>
      </c>
      <c r="U1388" s="17">
        <v>1.1851880973201989</v>
      </c>
      <c r="V1388" s="17">
        <v>1.5613825300563047</v>
      </c>
      <c r="W1388" s="17">
        <v>4.7579175671592244</v>
      </c>
      <c r="X1388" s="17">
        <v>6.4584339725156097</v>
      </c>
      <c r="Y1388" s="17">
        <v>0</v>
      </c>
      <c r="Z1388" s="17">
        <v>64.188678393623704</v>
      </c>
      <c r="AA1388" s="17">
        <v>2.276927011827365</v>
      </c>
      <c r="AB1388" s="17">
        <v>4.0187931439402043</v>
      </c>
      <c r="AC1388" s="17">
        <v>51.669413960224617</v>
      </c>
      <c r="AD1388" s="17">
        <v>1.4814851216502485</v>
      </c>
      <c r="AE1388" s="17">
        <v>0.14814851216502486</v>
      </c>
      <c r="AF1388" s="17">
        <v>99.151009252853072</v>
      </c>
      <c r="AG1388" s="17">
        <v>93.187611076012885</v>
      </c>
      <c r="AH1388" s="17">
        <v>-1</v>
      </c>
      <c r="AI1388" s="17">
        <v>-1</v>
      </c>
      <c r="AJ1388" s="17">
        <v>-1</v>
      </c>
      <c r="AK1388" s="17">
        <v>-1</v>
      </c>
      <c r="AL1388" s="17">
        <v>-1</v>
      </c>
      <c r="AM1388" s="17">
        <v>-1</v>
      </c>
      <c r="AN1388" s="17">
        <v>-1</v>
      </c>
      <c r="AO1388" s="17">
        <v>-1</v>
      </c>
      <c r="AP1388" s="17">
        <v>-1</v>
      </c>
      <c r="AQ1388" s="17">
        <v>-1</v>
      </c>
      <c r="AR1388" s="17">
        <v>0.74074256082512424</v>
      </c>
      <c r="AS1388" s="17">
        <v>8.8889107299014896</v>
      </c>
      <c r="AT1388" s="17">
        <v>15.555583948871938</v>
      </c>
      <c r="AU1388" s="17">
        <v>-1</v>
      </c>
      <c r="AV1388" s="17">
        <v>-1</v>
      </c>
      <c r="AW1388" s="17">
        <v>-1</v>
      </c>
      <c r="AX1388" s="17">
        <v>-1</v>
      </c>
      <c r="AY1388" s="17">
        <v>0.14814851216502486</v>
      </c>
      <c r="AZ1388" s="17">
        <v>-0.9196204245439199</v>
      </c>
      <c r="BA1388" s="17">
        <v>1.4324409373644329</v>
      </c>
      <c r="BB1388" s="17">
        <v>-0.37037160802775126</v>
      </c>
      <c r="BC1388" s="17">
        <v>0.54985878751493056</v>
      </c>
      <c r="BD1388" s="17">
        <v>-12.45968353547206</v>
      </c>
      <c r="BE1388" s="17">
        <v>19.510965586754125</v>
      </c>
      <c r="BF1388" s="17">
        <v>-1</v>
      </c>
      <c r="BG1388" s="22">
        <v>282.99823955013676</v>
      </c>
    </row>
    <row r="1389" spans="1:59" x14ac:dyDescent="0.25">
      <c r="A1389">
        <v>3654</v>
      </c>
      <c r="B1389" t="s">
        <v>1323</v>
      </c>
      <c r="C1389" s="49">
        <v>0</v>
      </c>
      <c r="D1389" s="22">
        <v>1571.92037109375</v>
      </c>
      <c r="E1389" s="17">
        <v>114.04701238447956</v>
      </c>
      <c r="F1389" s="17">
        <v>85.788380769175888</v>
      </c>
      <c r="G1389" s="17">
        <v>0.97034760603084846</v>
      </c>
      <c r="H1389" s="17">
        <v>8.1770616997752441</v>
      </c>
      <c r="I1389" s="17">
        <v>95.763451535599685</v>
      </c>
      <c r="J1389" s="17">
        <v>18.14242513115185</v>
      </c>
      <c r="K1389" s="17">
        <v>-1</v>
      </c>
      <c r="L1389" s="17">
        <v>-1</v>
      </c>
      <c r="M1389" s="17">
        <v>-1</v>
      </c>
      <c r="N1389" s="17">
        <v>0.16666666666666666</v>
      </c>
      <c r="O1389" s="17">
        <v>-1</v>
      </c>
      <c r="P1389" s="17">
        <v>-1</v>
      </c>
      <c r="Q1389" s="17">
        <v>5.7069364264376556</v>
      </c>
      <c r="R1389" s="17">
        <v>-1</v>
      </c>
      <c r="S1389" s="17">
        <v>1.7429873905450839</v>
      </c>
      <c r="T1389" s="17">
        <v>0.18323606871420078</v>
      </c>
      <c r="U1389" s="17">
        <v>1.012439507976586</v>
      </c>
      <c r="V1389" s="17">
        <v>1.3122409713993175</v>
      </c>
      <c r="W1389" s="17">
        <v>4.1091896855457266</v>
      </c>
      <c r="X1389" s="17">
        <v>5.4933582425846907</v>
      </c>
      <c r="Y1389" s="17">
        <v>0</v>
      </c>
      <c r="Z1389" s="17">
        <v>58.577898352004325</v>
      </c>
      <c r="AA1389" s="17">
        <v>1.9647523386643588</v>
      </c>
      <c r="AB1389" s="17">
        <v>3.5207346640036303</v>
      </c>
      <c r="AC1389" s="17">
        <v>45.943057156804848</v>
      </c>
      <c r="AD1389" s="17">
        <v>1.2655493849707324</v>
      </c>
      <c r="AE1389" s="17">
        <v>0.12655493849707325</v>
      </c>
      <c r="AF1389" s="17">
        <v>90.624978168722038</v>
      </c>
      <c r="AG1389" s="17">
        <v>78.318156458660553</v>
      </c>
      <c r="AH1389" s="17">
        <v>-1</v>
      </c>
      <c r="AI1389" s="17">
        <v>-1</v>
      </c>
      <c r="AJ1389" s="17">
        <v>-1</v>
      </c>
      <c r="AK1389" s="17">
        <v>-1</v>
      </c>
      <c r="AL1389" s="17">
        <v>-1</v>
      </c>
      <c r="AM1389" s="17">
        <v>-1</v>
      </c>
      <c r="AN1389" s="17">
        <v>-1</v>
      </c>
      <c r="AO1389" s="17">
        <v>-1</v>
      </c>
      <c r="AP1389" s="17">
        <v>-1</v>
      </c>
      <c r="AQ1389" s="17">
        <v>-1</v>
      </c>
      <c r="AR1389" s="17">
        <v>0.63277469248536622</v>
      </c>
      <c r="AS1389" s="17">
        <v>7.5932963098243942</v>
      </c>
      <c r="AT1389" s="17">
        <v>13.871285202771713</v>
      </c>
      <c r="AU1389" s="17">
        <v>-1</v>
      </c>
      <c r="AV1389" s="17">
        <v>-1</v>
      </c>
      <c r="AW1389" s="17">
        <v>-1</v>
      </c>
      <c r="AX1389" s="17">
        <v>-1</v>
      </c>
      <c r="AY1389" s="17">
        <v>0.12655493849707325</v>
      </c>
      <c r="AZ1389" s="17">
        <v>-0.73196742392350456</v>
      </c>
      <c r="BA1389" s="17">
        <v>1.2447879367440176</v>
      </c>
      <c r="BB1389" s="17">
        <v>-0.29695345755671582</v>
      </c>
      <c r="BC1389" s="17">
        <v>0.47644063704389511</v>
      </c>
      <c r="BD1389" s="17">
        <v>-9.9089897752120937</v>
      </c>
      <c r="BE1389" s="17">
        <v>16.960271826494157</v>
      </c>
      <c r="BF1389" s="17">
        <v>-1</v>
      </c>
      <c r="BG1389" s="22">
        <v>2149.5147196618832</v>
      </c>
    </row>
    <row r="1390" spans="1:59" x14ac:dyDescent="0.25">
      <c r="A1390">
        <v>3655</v>
      </c>
      <c r="B1390" t="s">
        <v>1324</v>
      </c>
      <c r="C1390" s="49">
        <v>0</v>
      </c>
      <c r="D1390" s="22">
        <v>1541.2418066406249</v>
      </c>
      <c r="E1390" s="17">
        <v>84.026464003713372</v>
      </c>
      <c r="F1390" s="17">
        <v>35.450351544402196</v>
      </c>
      <c r="G1390" s="17">
        <v>0.60408957149408415</v>
      </c>
      <c r="H1390" s="17">
        <v>5.4026124819271075</v>
      </c>
      <c r="I1390" s="17">
        <v>68.955977328584055</v>
      </c>
      <c r="J1390" s="17">
        <v>10.91982205724419</v>
      </c>
      <c r="K1390" s="17">
        <v>-1</v>
      </c>
      <c r="L1390" s="17">
        <v>-1</v>
      </c>
      <c r="M1390" s="17">
        <v>-1</v>
      </c>
      <c r="N1390" s="17">
        <v>0.16666666666666666</v>
      </c>
      <c r="O1390" s="17">
        <v>-1</v>
      </c>
      <c r="P1390" s="17">
        <v>-1</v>
      </c>
      <c r="Q1390" s="17">
        <v>3.9756568377143315</v>
      </c>
      <c r="R1390" s="17">
        <v>-1</v>
      </c>
      <c r="S1390" s="17">
        <v>0.86318616460664155</v>
      </c>
      <c r="T1390" s="17">
        <v>9.0764060118517786E-2</v>
      </c>
      <c r="U1390" s="17">
        <v>0.47855211742435633</v>
      </c>
      <c r="V1390" s="17">
        <v>0.54225762661542443</v>
      </c>
      <c r="W1390" s="17">
        <v>2.1042665935013187</v>
      </c>
      <c r="X1390" s="17">
        <v>2.5107477037903969</v>
      </c>
      <c r="Y1390" s="17">
        <v>0</v>
      </c>
      <c r="Z1390" s="17">
        <v>41.237526851636645</v>
      </c>
      <c r="AA1390" s="17">
        <v>0.99996227997404796</v>
      </c>
      <c r="AB1390" s="17">
        <v>1.9814622264913697</v>
      </c>
      <c r="AC1390" s="17">
        <v>28.245490405231099</v>
      </c>
      <c r="AD1390" s="17">
        <v>0.59819014678044535</v>
      </c>
      <c r="AE1390" s="17">
        <v>5.9819014678044541E-2</v>
      </c>
      <c r="AF1390" s="17">
        <v>64.274890422305248</v>
      </c>
      <c r="AG1390" s="17">
        <v>32.363429101655036</v>
      </c>
      <c r="AH1390" s="17">
        <v>-1</v>
      </c>
      <c r="AI1390" s="17">
        <v>-1</v>
      </c>
      <c r="AJ1390" s="17">
        <v>-1</v>
      </c>
      <c r="AK1390" s="17">
        <v>-1</v>
      </c>
      <c r="AL1390" s="17">
        <v>-1</v>
      </c>
      <c r="AM1390" s="17">
        <v>-1</v>
      </c>
      <c r="AN1390" s="17">
        <v>-1</v>
      </c>
      <c r="AO1390" s="17">
        <v>-1</v>
      </c>
      <c r="AP1390" s="17">
        <v>-1</v>
      </c>
      <c r="AQ1390" s="17">
        <v>-1</v>
      </c>
      <c r="AR1390" s="17">
        <v>0.29909507339022268</v>
      </c>
      <c r="AS1390" s="17">
        <v>3.5891408806826717</v>
      </c>
      <c r="AT1390" s="17">
        <v>8.6658831448874736</v>
      </c>
      <c r="AU1390" s="17">
        <v>-1</v>
      </c>
      <c r="AV1390" s="17">
        <v>-1</v>
      </c>
      <c r="AW1390" s="17">
        <v>-1</v>
      </c>
      <c r="AX1390" s="17">
        <v>-1</v>
      </c>
      <c r="AY1390" s="17">
        <v>5.9819014678044541E-2</v>
      </c>
      <c r="AZ1390" s="17">
        <v>-0.1520172708646495</v>
      </c>
      <c r="BA1390" s="17">
        <v>0.66483778368516244</v>
      </c>
      <c r="BB1390" s="17">
        <v>-7.0051316572018144E-2</v>
      </c>
      <c r="BC1390" s="17">
        <v>0.24953849605919753</v>
      </c>
      <c r="BD1390" s="17">
        <v>-2.0259544292369354</v>
      </c>
      <c r="BE1390" s="17">
        <v>9.0772364805189909</v>
      </c>
      <c r="BF1390" s="17">
        <v>-1</v>
      </c>
      <c r="BG1390" s="22">
        <v>428.8022207181948</v>
      </c>
    </row>
    <row r="1391" spans="1:59" x14ac:dyDescent="0.25">
      <c r="A1391">
        <v>3656</v>
      </c>
      <c r="B1391" t="s">
        <v>1325</v>
      </c>
      <c r="C1391" s="49">
        <v>0</v>
      </c>
      <c r="D1391" s="22">
        <v>1576.0558984375</v>
      </c>
      <c r="E1391" s="17">
        <v>120.63270721064494</v>
      </c>
      <c r="F1391" s="17">
        <v>96.831180335000909</v>
      </c>
      <c r="G1391" s="17">
        <v>1.0506946940485893</v>
      </c>
      <c r="H1391" s="17">
        <v>8.7857006769082364</v>
      </c>
      <c r="I1391" s="17">
        <v>101.64428495504568</v>
      </c>
      <c r="J1391" s="17">
        <v>19.726868529452823</v>
      </c>
      <c r="K1391" s="17">
        <v>-1</v>
      </c>
      <c r="L1391" s="17">
        <v>-1</v>
      </c>
      <c r="M1391" s="17">
        <v>-1</v>
      </c>
      <c r="N1391" s="17">
        <v>0.16666666666666666</v>
      </c>
      <c r="O1391" s="17">
        <v>-1</v>
      </c>
      <c r="P1391" s="17">
        <v>-1</v>
      </c>
      <c r="Q1391" s="17">
        <v>6.0867322544647635</v>
      </c>
      <c r="R1391" s="17">
        <v>-1</v>
      </c>
      <c r="S1391" s="17">
        <v>1.9359919389039997</v>
      </c>
      <c r="T1391" s="17">
        <v>0.20352192161900265</v>
      </c>
      <c r="U1391" s="17">
        <v>1.1295599343298712</v>
      </c>
      <c r="V1391" s="17">
        <v>1.4811544524477069</v>
      </c>
      <c r="W1391" s="17">
        <v>4.5490154830849852</v>
      </c>
      <c r="X1391" s="17">
        <v>6.1476621728349681</v>
      </c>
      <c r="Y1391" s="17">
        <v>0</v>
      </c>
      <c r="Z1391" s="17">
        <v>62.381905974560709</v>
      </c>
      <c r="AA1391" s="17">
        <v>2.1764011339249874</v>
      </c>
      <c r="AB1391" s="17">
        <v>3.8584093260120778</v>
      </c>
      <c r="AC1391" s="17">
        <v>49.825423738297026</v>
      </c>
      <c r="AD1391" s="17">
        <v>1.4119499179123387</v>
      </c>
      <c r="AE1391" s="17">
        <v>0.1411949917912339</v>
      </c>
      <c r="AF1391" s="17">
        <v>96.405473392845323</v>
      </c>
      <c r="AG1391" s="17">
        <v>88.399378372207366</v>
      </c>
      <c r="AH1391" s="17">
        <v>-1</v>
      </c>
      <c r="AI1391" s="17">
        <v>-1</v>
      </c>
      <c r="AJ1391" s="17">
        <v>-1</v>
      </c>
      <c r="AK1391" s="17">
        <v>-1</v>
      </c>
      <c r="AL1391" s="17">
        <v>-1</v>
      </c>
      <c r="AM1391" s="17">
        <v>-1</v>
      </c>
      <c r="AN1391" s="17">
        <v>-1</v>
      </c>
      <c r="AO1391" s="17">
        <v>-1</v>
      </c>
      <c r="AP1391" s="17">
        <v>-1</v>
      </c>
      <c r="AQ1391" s="17">
        <v>-1</v>
      </c>
      <c r="AR1391" s="17">
        <v>0.70597495895616935</v>
      </c>
      <c r="AS1391" s="17">
        <v>8.4716995074740318</v>
      </c>
      <c r="AT1391" s="17">
        <v>15.013209359716242</v>
      </c>
      <c r="AU1391" s="17">
        <v>-1</v>
      </c>
      <c r="AV1391" s="17">
        <v>-1</v>
      </c>
      <c r="AW1391" s="17">
        <v>-1</v>
      </c>
      <c r="AX1391" s="17">
        <v>-1</v>
      </c>
      <c r="AY1391" s="17">
        <v>0.1411949917912339</v>
      </c>
      <c r="AZ1391" s="17">
        <v>-0.85919277217465617</v>
      </c>
      <c r="BA1391" s="17">
        <v>1.3720132849951694</v>
      </c>
      <c r="BB1391" s="17">
        <v>-0.34672963875686202</v>
      </c>
      <c r="BC1391" s="17">
        <v>0.52621681824404121</v>
      </c>
      <c r="BD1391" s="17">
        <v>-11.638314117792357</v>
      </c>
      <c r="BE1391" s="17">
        <v>18.689596169074427</v>
      </c>
      <c r="BF1391" s="17">
        <v>-1</v>
      </c>
      <c r="BG1391" s="22">
        <v>1697.6538506809256</v>
      </c>
    </row>
    <row r="1392" spans="1:59" x14ac:dyDescent="0.25">
      <c r="A1392">
        <v>3658</v>
      </c>
      <c r="B1392" t="s">
        <v>1326</v>
      </c>
      <c r="C1392" s="49">
        <v>0</v>
      </c>
      <c r="D1392" s="22">
        <v>1470.203095703125</v>
      </c>
      <c r="E1392" s="17">
        <v>27.464351786957764</v>
      </c>
      <c r="F1392" s="17">
        <v>-59.392195023006813</v>
      </c>
      <c r="G1392" s="17">
        <v>-8.5982035026918702E-2</v>
      </c>
      <c r="H1392" s="17">
        <v>0.17523601933861954</v>
      </c>
      <c r="I1392" s="17">
        <v>18.447660654513335</v>
      </c>
      <c r="J1392" s="17">
        <v>-2.6883799110178801</v>
      </c>
      <c r="K1392" s="17">
        <v>-1</v>
      </c>
      <c r="L1392" s="17">
        <v>-1</v>
      </c>
      <c r="M1392" s="17">
        <v>-1</v>
      </c>
      <c r="N1392" s="17">
        <v>0.16666666666666666</v>
      </c>
      <c r="O1392" s="17">
        <v>-1</v>
      </c>
      <c r="P1392" s="17">
        <v>-1</v>
      </c>
      <c r="Q1392" s="17">
        <v>0.71373006895861923</v>
      </c>
      <c r="R1392" s="17">
        <v>-1</v>
      </c>
      <c r="S1392" s="17">
        <v>-0.79445896028561869</v>
      </c>
      <c r="T1392" s="17">
        <v>-8.3463674190588782E-2</v>
      </c>
      <c r="U1392" s="17">
        <v>-0.52735217561225667</v>
      </c>
      <c r="V1392" s="17">
        <v>-0.90847817608572023</v>
      </c>
      <c r="W1392" s="17">
        <v>-1.6732355187131338</v>
      </c>
      <c r="X1392" s="17">
        <v>-3.108828256462433</v>
      </c>
      <c r="Y1392" s="17">
        <v>0</v>
      </c>
      <c r="Z1392" s="17">
        <v>8.566303586693909</v>
      </c>
      <c r="AA1392" s="17">
        <v>-0.81781142865728107</v>
      </c>
      <c r="AB1392" s="17">
        <v>-0.91870132943183302</v>
      </c>
      <c r="AC1392" s="17">
        <v>-5.0987291563067512</v>
      </c>
      <c r="AD1392" s="17">
        <v>-0.65919021951532064</v>
      </c>
      <c r="AE1392" s="17">
        <v>-6.5919021951532084E-2</v>
      </c>
      <c r="AF1392" s="17">
        <v>14.628341627444584</v>
      </c>
      <c r="AG1392" s="17">
        <v>-54.220480448867825</v>
      </c>
      <c r="AH1392" s="17">
        <v>-1</v>
      </c>
      <c r="AI1392" s="17">
        <v>-1</v>
      </c>
      <c r="AJ1392" s="17">
        <v>-1</v>
      </c>
      <c r="AK1392" s="17">
        <v>-1</v>
      </c>
      <c r="AL1392" s="17">
        <v>-1</v>
      </c>
      <c r="AM1392" s="17">
        <v>-1</v>
      </c>
      <c r="AN1392" s="17">
        <v>-1</v>
      </c>
      <c r="AO1392" s="17">
        <v>-1</v>
      </c>
      <c r="AP1392" s="17">
        <v>-1</v>
      </c>
      <c r="AQ1392" s="17">
        <v>-1</v>
      </c>
      <c r="AR1392" s="17">
        <v>-0.32959510975766032</v>
      </c>
      <c r="AS1392" s="17">
        <v>-3.9551413170919245</v>
      </c>
      <c r="AT1392" s="17">
        <v>-1.1416837122195016</v>
      </c>
      <c r="AU1392" s="17">
        <v>-1</v>
      </c>
      <c r="AV1392" s="17">
        <v>-1</v>
      </c>
      <c r="AW1392" s="17">
        <v>-1</v>
      </c>
      <c r="AX1392" s="17">
        <v>-1</v>
      </c>
      <c r="AY1392" s="17">
        <v>-6.5919021951532084E-2</v>
      </c>
      <c r="AZ1392" s="17">
        <v>0.94067448217661642</v>
      </c>
      <c r="BA1392" s="17">
        <v>-0.4278539693561037</v>
      </c>
      <c r="BB1392" s="17">
        <v>0.35745800796854243</v>
      </c>
      <c r="BC1392" s="17">
        <v>-0.17797082848136281</v>
      </c>
      <c r="BD1392" s="17">
        <v>12.826576716841949</v>
      </c>
      <c r="BE1392" s="17">
        <v>-5.7752946655599064</v>
      </c>
      <c r="BF1392" s="17">
        <v>-1</v>
      </c>
      <c r="BG1392" s="22">
        <v>58.325262787999499</v>
      </c>
    </row>
    <row r="1393" spans="1:59" x14ac:dyDescent="0.25">
      <c r="A1393">
        <v>3660</v>
      </c>
      <c r="B1393" t="s">
        <v>1327</v>
      </c>
      <c r="C1393" s="49">
        <v>0</v>
      </c>
      <c r="D1393" s="22">
        <v>1545.1446191406249</v>
      </c>
      <c r="E1393" s="17">
        <v>80.774538625017286</v>
      </c>
      <c r="F1393" s="17">
        <v>29.997569247644932</v>
      </c>
      <c r="G1393" s="17">
        <v>0.56441528631598459</v>
      </c>
      <c r="H1393" s="17">
        <v>5.102074939807979</v>
      </c>
      <c r="I1393" s="17">
        <v>66.052102802148454</v>
      </c>
      <c r="J1393" s="17">
        <v>10.137445734920352</v>
      </c>
      <c r="K1393" s="17">
        <v>-1</v>
      </c>
      <c r="L1393" s="17">
        <v>-1</v>
      </c>
      <c r="M1393" s="17">
        <v>-1</v>
      </c>
      <c r="N1393" s="17">
        <v>0.16666666666666666</v>
      </c>
      <c r="O1393" s="17">
        <v>-1</v>
      </c>
      <c r="P1393" s="17">
        <v>-1</v>
      </c>
      <c r="Q1393" s="17">
        <v>3.7881188900133171</v>
      </c>
      <c r="R1393" s="17">
        <v>-1</v>
      </c>
      <c r="S1393" s="17">
        <v>0.76788317751430102</v>
      </c>
      <c r="T1393" s="17">
        <v>8.0747185417988782E-2</v>
      </c>
      <c r="U1393" s="17">
        <v>0.42071966437646457</v>
      </c>
      <c r="V1393" s="17">
        <v>0.45885047667540946</v>
      </c>
      <c r="W1393" s="17">
        <v>1.8870866738456797</v>
      </c>
      <c r="X1393" s="17">
        <v>2.1876614369157474</v>
      </c>
      <c r="Y1393" s="17">
        <v>0</v>
      </c>
      <c r="Z1393" s="17">
        <v>39.359160292743539</v>
      </c>
      <c r="AA1393" s="17">
        <v>0.89545302061025778</v>
      </c>
      <c r="AB1393" s="17">
        <v>1.8147231302968267</v>
      </c>
      <c r="AC1393" s="17">
        <v>26.328431271911498</v>
      </c>
      <c r="AD1393" s="17">
        <v>0.52589958047058072</v>
      </c>
      <c r="AE1393" s="17">
        <v>5.2589958047058072E-2</v>
      </c>
      <c r="AF1393" s="17">
        <v>61.420561514431554</v>
      </c>
      <c r="AG1393" s="17">
        <v>27.385460602616863</v>
      </c>
      <c r="AH1393" s="17">
        <v>-1</v>
      </c>
      <c r="AI1393" s="17">
        <v>-1</v>
      </c>
      <c r="AJ1393" s="17">
        <v>-1</v>
      </c>
      <c r="AK1393" s="17">
        <v>-1</v>
      </c>
      <c r="AL1393" s="17">
        <v>-1</v>
      </c>
      <c r="AM1393" s="17">
        <v>-1</v>
      </c>
      <c r="AN1393" s="17">
        <v>-1</v>
      </c>
      <c r="AO1393" s="17">
        <v>-1</v>
      </c>
      <c r="AP1393" s="17">
        <v>-1</v>
      </c>
      <c r="AQ1393" s="17">
        <v>-1</v>
      </c>
      <c r="AR1393" s="17">
        <v>0.26294979023529036</v>
      </c>
      <c r="AS1393" s="17">
        <v>3.1553974828234836</v>
      </c>
      <c r="AT1393" s="17">
        <v>8.1020167276705291</v>
      </c>
      <c r="AU1393" s="17">
        <v>-1</v>
      </c>
      <c r="AV1393" s="17">
        <v>-1</v>
      </c>
      <c r="AW1393" s="17">
        <v>-1</v>
      </c>
      <c r="AX1393" s="17">
        <v>-1</v>
      </c>
      <c r="AY1393" s="17">
        <v>5.2589958047058072E-2</v>
      </c>
      <c r="AZ1393" s="17">
        <v>-8.9195146591960428E-2</v>
      </c>
      <c r="BA1393" s="17">
        <v>0.60201565941247337</v>
      </c>
      <c r="BB1393" s="17">
        <v>-4.5472524026664116E-2</v>
      </c>
      <c r="BC1393" s="17">
        <v>0.22495970351384353</v>
      </c>
      <c r="BD1393" s="17">
        <v>-1.1720378925503843</v>
      </c>
      <c r="BE1393" s="17">
        <v>8.2233199438324398</v>
      </c>
      <c r="BF1393" s="17">
        <v>-1</v>
      </c>
      <c r="BG1393" s="22">
        <v>1132.0800091586398</v>
      </c>
    </row>
    <row r="1394" spans="1:59" x14ac:dyDescent="0.25">
      <c r="A1394">
        <v>3661</v>
      </c>
      <c r="B1394" t="s">
        <v>1328</v>
      </c>
      <c r="C1394" s="49">
        <v>0</v>
      </c>
      <c r="D1394" s="22">
        <v>1420.47337890625</v>
      </c>
      <c r="E1394" s="17">
        <v>12.10244508798845</v>
      </c>
      <c r="F1394" s="17">
        <v>-85.15082203251211</v>
      </c>
      <c r="G1394" s="17">
        <v>-0.27340105492418482</v>
      </c>
      <c r="H1394" s="17">
        <v>-1.2444858819747537</v>
      </c>
      <c r="I1394" s="17">
        <v>4.7299259755877117</v>
      </c>
      <c r="J1394" s="17">
        <v>-6.3842802369474621</v>
      </c>
      <c r="K1394" s="17">
        <v>-1</v>
      </c>
      <c r="L1394" s="17">
        <v>-1</v>
      </c>
      <c r="M1394" s="17">
        <v>-1</v>
      </c>
      <c r="N1394" s="17">
        <v>0.16666666666666666</v>
      </c>
      <c r="O1394" s="17">
        <v>-1</v>
      </c>
      <c r="P1394" s="17">
        <v>-1</v>
      </c>
      <c r="Q1394" s="17">
        <v>-0.17218830849638023</v>
      </c>
      <c r="R1394" s="17">
        <v>-1</v>
      </c>
      <c r="S1394" s="17">
        <v>-1.2446647385106544</v>
      </c>
      <c r="T1394" s="17">
        <v>-0.13078280874788084</v>
      </c>
      <c r="U1394" s="17">
        <v>-0.8005493263569835</v>
      </c>
      <c r="V1394" s="17">
        <v>-1.3024887102140312</v>
      </c>
      <c r="W1394" s="17">
        <v>-2.6991808508219943</v>
      </c>
      <c r="X1394" s="17">
        <v>-4.6350690244583959</v>
      </c>
      <c r="Y1394" s="17">
        <v>0</v>
      </c>
      <c r="Z1394" s="17">
        <v>-0.30699098925668267</v>
      </c>
      <c r="AA1394" s="17">
        <v>-1.3115071026240279</v>
      </c>
      <c r="AB1394" s="17">
        <v>-1.7063671398441524</v>
      </c>
      <c r="AC1394" s="17">
        <v>-14.154805207557045</v>
      </c>
      <c r="AD1394" s="17">
        <v>-1.0006866579462295</v>
      </c>
      <c r="AE1394" s="17">
        <v>-0.10006866579462294</v>
      </c>
      <c r="AF1394" s="17">
        <v>1.1446575742427996</v>
      </c>
      <c r="AG1394" s="17">
        <v>-77.736114643184777</v>
      </c>
      <c r="AH1394" s="17">
        <v>-1</v>
      </c>
      <c r="AI1394" s="17">
        <v>-1</v>
      </c>
      <c r="AJ1394" s="17">
        <v>-1</v>
      </c>
      <c r="AK1394" s="17">
        <v>-1</v>
      </c>
      <c r="AL1394" s="17">
        <v>-1</v>
      </c>
      <c r="AM1394" s="17">
        <v>-1</v>
      </c>
      <c r="AN1394" s="17">
        <v>-1</v>
      </c>
      <c r="AO1394" s="17">
        <v>-1</v>
      </c>
      <c r="AP1394" s="17">
        <v>-1</v>
      </c>
      <c r="AQ1394" s="17">
        <v>-1</v>
      </c>
      <c r="AR1394" s="17">
        <v>-0.50034332897311473</v>
      </c>
      <c r="AS1394" s="17">
        <v>-6.0041199476773759</v>
      </c>
      <c r="AT1394" s="17">
        <v>-3.8053559319805892</v>
      </c>
      <c r="AU1394" s="17">
        <v>-1</v>
      </c>
      <c r="AV1394" s="17">
        <v>-1</v>
      </c>
      <c r="AW1394" s="17">
        <v>-1</v>
      </c>
      <c r="AX1394" s="17">
        <v>-1</v>
      </c>
      <c r="AY1394" s="17">
        <v>-0.10006866579462294</v>
      </c>
      <c r="AZ1394" s="17">
        <v>1.2374425501127466</v>
      </c>
      <c r="BA1394" s="17">
        <v>-0.72462203729223407</v>
      </c>
      <c r="BB1394" s="17">
        <v>0.47356679703505145</v>
      </c>
      <c r="BC1394" s="17">
        <v>-0.29407961754787176</v>
      </c>
      <c r="BD1394" s="17">
        <v>16.860428862165652</v>
      </c>
      <c r="BE1394" s="17">
        <v>-9.8091468108836146</v>
      </c>
      <c r="BF1394" s="17">
        <v>-1</v>
      </c>
      <c r="BG1394" s="22">
        <v>2.4126847590156189</v>
      </c>
    </row>
    <row r="1395" spans="1:59" x14ac:dyDescent="0.25">
      <c r="A1395">
        <v>3663</v>
      </c>
      <c r="B1395" t="s">
        <v>1329</v>
      </c>
      <c r="C1395" s="49">
        <v>0</v>
      </c>
      <c r="D1395" s="22">
        <v>1628.3157617187501</v>
      </c>
      <c r="E1395" s="17">
        <v>146.82004408495436</v>
      </c>
      <c r="F1395" s="17">
        <v>140.74173493841212</v>
      </c>
      <c r="G1395" s="17">
        <v>1.3701866104414875</v>
      </c>
      <c r="H1395" s="17">
        <v>11.20589085421369</v>
      </c>
      <c r="I1395" s="17">
        <v>125.02881307573296</v>
      </c>
      <c r="J1395" s="17">
        <v>26.02724443887568</v>
      </c>
      <c r="K1395" s="17">
        <v>-1</v>
      </c>
      <c r="L1395" s="17">
        <v>-1</v>
      </c>
      <c r="M1395" s="17">
        <v>-1</v>
      </c>
      <c r="N1395" s="17">
        <v>0.16666666666666666</v>
      </c>
      <c r="O1395" s="17">
        <v>-1</v>
      </c>
      <c r="P1395" s="17">
        <v>-1</v>
      </c>
      <c r="Q1395" s="17">
        <v>7.5969512297637234</v>
      </c>
      <c r="R1395" s="17">
        <v>-1</v>
      </c>
      <c r="S1395" s="17">
        <v>2.7034546379145761</v>
      </c>
      <c r="T1395" s="17">
        <v>0.28418652540387812</v>
      </c>
      <c r="U1395" s="17">
        <v>1.5952772414225946</v>
      </c>
      <c r="V1395" s="17">
        <v>2.1528215046852361</v>
      </c>
      <c r="W1395" s="17">
        <v>6.2979374465520968</v>
      </c>
      <c r="X1395" s="17">
        <v>8.7494343308117255</v>
      </c>
      <c r="Y1395" s="17">
        <v>0</v>
      </c>
      <c r="Z1395" s="17">
        <v>77.508150313812621</v>
      </c>
      <c r="AA1395" s="17">
        <v>3.0180007596032148</v>
      </c>
      <c r="AB1395" s="17">
        <v>5.2011378248791669</v>
      </c>
      <c r="AC1395" s="17">
        <v>65.263254403507929</v>
      </c>
      <c r="AD1395" s="17">
        <v>1.9940965517782432</v>
      </c>
      <c r="AE1395" s="17">
        <v>0.19940965517782433</v>
      </c>
      <c r="AF1395" s="17">
        <v>119.39101701886148</v>
      </c>
      <c r="AG1395" s="17">
        <v>128.48631852403923</v>
      </c>
      <c r="AH1395" s="17">
        <v>-1</v>
      </c>
      <c r="AI1395" s="17">
        <v>-1</v>
      </c>
      <c r="AJ1395" s="17">
        <v>-1</v>
      </c>
      <c r="AK1395" s="17">
        <v>-1</v>
      </c>
      <c r="AL1395" s="17">
        <v>-1</v>
      </c>
      <c r="AM1395" s="17">
        <v>-1</v>
      </c>
      <c r="AN1395" s="17">
        <v>-1</v>
      </c>
      <c r="AO1395" s="17">
        <v>-1</v>
      </c>
      <c r="AP1395" s="17">
        <v>-1</v>
      </c>
      <c r="AQ1395" s="17">
        <v>-1</v>
      </c>
      <c r="AR1395" s="17">
        <v>0.99704827588912159</v>
      </c>
      <c r="AS1395" s="17">
        <v>11.964579310669457</v>
      </c>
      <c r="AT1395" s="17">
        <v>19.553953103870295</v>
      </c>
      <c r="AU1395" s="17">
        <v>-1</v>
      </c>
      <c r="AV1395" s="17">
        <v>-1</v>
      </c>
      <c r="AW1395" s="17">
        <v>-1</v>
      </c>
      <c r="AX1395" s="17">
        <v>-1</v>
      </c>
      <c r="AY1395" s="17">
        <v>0.19940965517782433</v>
      </c>
      <c r="AZ1395" s="17">
        <v>-1.3650912599647695</v>
      </c>
      <c r="BA1395" s="17">
        <v>1.8779117727852828</v>
      </c>
      <c r="BB1395" s="17">
        <v>-0.54465949427126958</v>
      </c>
      <c r="BC1395" s="17">
        <v>0.72414667375844866</v>
      </c>
      <c r="BD1395" s="17">
        <v>-18.514794173346598</v>
      </c>
      <c r="BE1395" s="17">
        <v>25.566076224628674</v>
      </c>
      <c r="BF1395" s="17">
        <v>-1</v>
      </c>
      <c r="BG1395" s="22">
        <v>1704.5849340681757</v>
      </c>
    </row>
    <row r="1396" spans="1:59" x14ac:dyDescent="0.25">
      <c r="A1396">
        <v>3667</v>
      </c>
      <c r="B1396" t="s">
        <v>1330</v>
      </c>
      <c r="C1396" s="49">
        <v>0</v>
      </c>
      <c r="D1396" s="22">
        <v>1536.9059765625</v>
      </c>
      <c r="E1396" s="17">
        <v>82.050912761456317</v>
      </c>
      <c r="F1396" s="17">
        <v>32.137775274759939</v>
      </c>
      <c r="G1396" s="17">
        <v>0.57998736303545029</v>
      </c>
      <c r="H1396" s="17">
        <v>5.2200353174669587</v>
      </c>
      <c r="I1396" s="17">
        <v>67.191867682759806</v>
      </c>
      <c r="J1396" s="17">
        <v>10.44452685963449</v>
      </c>
      <c r="K1396" s="17">
        <v>-1</v>
      </c>
      <c r="L1396" s="17">
        <v>-1</v>
      </c>
      <c r="M1396" s="17">
        <v>-1</v>
      </c>
      <c r="N1396" s="17">
        <v>0.16666666666666666</v>
      </c>
      <c r="O1396" s="17">
        <v>-1</v>
      </c>
      <c r="P1396" s="17">
        <v>-1</v>
      </c>
      <c r="Q1396" s="17">
        <v>3.861727155324254</v>
      </c>
      <c r="R1396" s="17">
        <v>-1</v>
      </c>
      <c r="S1396" s="17">
        <v>0.80528940726574183</v>
      </c>
      <c r="T1396" s="17">
        <v>8.4678788485963302E-2</v>
      </c>
      <c r="U1396" s="17">
        <v>0.44341878527288303</v>
      </c>
      <c r="V1396" s="17">
        <v>0.49158761439540666</v>
      </c>
      <c r="W1396" s="17">
        <v>1.9723293532190649</v>
      </c>
      <c r="X1396" s="17">
        <v>2.3144721434525604</v>
      </c>
      <c r="Y1396" s="17">
        <v>0</v>
      </c>
      <c r="Z1396" s="17">
        <v>40.096415369452728</v>
      </c>
      <c r="AA1396" s="17">
        <v>0.93647269361512442</v>
      </c>
      <c r="AB1396" s="17">
        <v>1.8801678884423134</v>
      </c>
      <c r="AC1396" s="17">
        <v>27.080873105854963</v>
      </c>
      <c r="AD1396" s="17">
        <v>0.55427348159110379</v>
      </c>
      <c r="AE1396" s="17">
        <v>5.5427348159110379E-2</v>
      </c>
      <c r="AF1396" s="17">
        <v>62.540879839928017</v>
      </c>
      <c r="AG1396" s="17">
        <v>29.33930317409931</v>
      </c>
      <c r="AH1396" s="17">
        <v>-1</v>
      </c>
      <c r="AI1396" s="17">
        <v>-1</v>
      </c>
      <c r="AJ1396" s="17">
        <v>-1</v>
      </c>
      <c r="AK1396" s="17">
        <v>-1</v>
      </c>
      <c r="AL1396" s="17">
        <v>-1</v>
      </c>
      <c r="AM1396" s="17">
        <v>-1</v>
      </c>
      <c r="AN1396" s="17">
        <v>-1</v>
      </c>
      <c r="AO1396" s="17">
        <v>-1</v>
      </c>
      <c r="AP1396" s="17">
        <v>-1</v>
      </c>
      <c r="AQ1396" s="17">
        <v>-1</v>
      </c>
      <c r="AR1396" s="17">
        <v>0.27713674079555189</v>
      </c>
      <c r="AS1396" s="17">
        <v>3.3256408895466225</v>
      </c>
      <c r="AT1396" s="17">
        <v>8.3233331564106088</v>
      </c>
      <c r="AU1396" s="17">
        <v>-1</v>
      </c>
      <c r="AV1396" s="17">
        <v>-1</v>
      </c>
      <c r="AW1396" s="17">
        <v>-1</v>
      </c>
      <c r="AX1396" s="17">
        <v>-1</v>
      </c>
      <c r="AY1396" s="17">
        <v>5.5427348159110379E-2</v>
      </c>
      <c r="AZ1396" s="17">
        <v>-0.11385270335606146</v>
      </c>
      <c r="BA1396" s="17">
        <v>0.62667321617657445</v>
      </c>
      <c r="BB1396" s="17">
        <v>-5.511965040764201E-2</v>
      </c>
      <c r="BC1396" s="17">
        <v>0.2346068298948214</v>
      </c>
      <c r="BD1396" s="17">
        <v>-1.5071984067628383</v>
      </c>
      <c r="BE1396" s="17">
        <v>8.5584804580448939</v>
      </c>
      <c r="BF1396" s="17">
        <v>-1</v>
      </c>
      <c r="BG1396" s="22">
        <v>584.29056871106104</v>
      </c>
    </row>
    <row r="1397" spans="1:59" x14ac:dyDescent="0.25">
      <c r="A1397">
        <v>3668</v>
      </c>
      <c r="B1397" t="s">
        <v>1331</v>
      </c>
      <c r="C1397" s="49">
        <v>0</v>
      </c>
      <c r="D1397" s="22">
        <v>1569.1314355468749</v>
      </c>
      <c r="E1397" s="17">
        <v>77.41623475274767</v>
      </c>
      <c r="F1397" s="17">
        <v>24.366413003467621</v>
      </c>
      <c r="G1397" s="17">
        <v>0.52344315749162496</v>
      </c>
      <c r="H1397" s="17">
        <v>4.7917060740052344</v>
      </c>
      <c r="I1397" s="17">
        <v>63.05323538329516</v>
      </c>
      <c r="J1397" s="17">
        <v>9.3294759549109081</v>
      </c>
      <c r="K1397" s="17">
        <v>-1</v>
      </c>
      <c r="L1397" s="17">
        <v>-1</v>
      </c>
      <c r="M1397" s="17">
        <v>-1</v>
      </c>
      <c r="N1397" s="17">
        <v>0.16666666666666666</v>
      </c>
      <c r="O1397" s="17">
        <v>-1</v>
      </c>
      <c r="P1397" s="17">
        <v>-1</v>
      </c>
      <c r="Q1397" s="17">
        <v>3.5944461138519075</v>
      </c>
      <c r="R1397" s="17">
        <v>-1</v>
      </c>
      <c r="S1397" s="17">
        <v>0.66946259483801551</v>
      </c>
      <c r="T1397" s="17">
        <v>7.040263405921357E-2</v>
      </c>
      <c r="U1397" s="17">
        <v>0.36099536926011683</v>
      </c>
      <c r="V1397" s="17">
        <v>0.37271487330223541</v>
      </c>
      <c r="W1397" s="17">
        <v>1.6628022637737652</v>
      </c>
      <c r="X1397" s="17">
        <v>1.8540062219989373</v>
      </c>
      <c r="Y1397" s="17">
        <v>0</v>
      </c>
      <c r="Z1397" s="17">
        <v>37.419347734436357</v>
      </c>
      <c r="AA1397" s="17">
        <v>0.78752500580747786</v>
      </c>
      <c r="AB1397" s="17">
        <v>1.642529587333859</v>
      </c>
      <c r="AC1397" s="17">
        <v>24.348660409709709</v>
      </c>
      <c r="AD1397" s="17">
        <v>0.45124421157514605</v>
      </c>
      <c r="AE1397" s="17">
        <v>4.5124421157514603E-2</v>
      </c>
      <c r="AF1397" s="17">
        <v>58.472860473429549</v>
      </c>
      <c r="AG1397" s="17">
        <v>22.244650485670316</v>
      </c>
      <c r="AH1397" s="17">
        <v>-1</v>
      </c>
      <c r="AI1397" s="17">
        <v>-1</v>
      </c>
      <c r="AJ1397" s="17">
        <v>-1</v>
      </c>
      <c r="AK1397" s="17">
        <v>-1</v>
      </c>
      <c r="AL1397" s="17">
        <v>-1</v>
      </c>
      <c r="AM1397" s="17">
        <v>-1</v>
      </c>
      <c r="AN1397" s="17">
        <v>-1</v>
      </c>
      <c r="AO1397" s="17">
        <v>-1</v>
      </c>
      <c r="AP1397" s="17">
        <v>-1</v>
      </c>
      <c r="AQ1397" s="17">
        <v>-1</v>
      </c>
      <c r="AR1397" s="17">
        <v>0.22562210578757302</v>
      </c>
      <c r="AS1397" s="17">
        <v>2.7074652694508758</v>
      </c>
      <c r="AT1397" s="17">
        <v>7.5197048502861392</v>
      </c>
      <c r="AU1397" s="17">
        <v>-1</v>
      </c>
      <c r="AV1397" s="17">
        <v>-1</v>
      </c>
      <c r="AW1397" s="17">
        <v>-1</v>
      </c>
      <c r="AX1397" s="17">
        <v>-1</v>
      </c>
      <c r="AY1397" s="17">
        <v>4.5124421157514603E-2</v>
      </c>
      <c r="AZ1397" s="17">
        <v>-2.4317955807905856E-2</v>
      </c>
      <c r="BA1397" s="17">
        <v>0.53713846862841885</v>
      </c>
      <c r="BB1397" s="17">
        <v>-2.0089698602216335E-2</v>
      </c>
      <c r="BC1397" s="17">
        <v>0.19957687808939578</v>
      </c>
      <c r="BD1397" s="17">
        <v>-0.29018764145410669</v>
      </c>
      <c r="BE1397" s="17">
        <v>7.3414696927361618</v>
      </c>
      <c r="BF1397" s="17">
        <v>-1</v>
      </c>
      <c r="BG1397" s="22">
        <v>364.73086456095223</v>
      </c>
    </row>
    <row r="1398" spans="1:59" x14ac:dyDescent="0.25">
      <c r="A1398">
        <v>3669</v>
      </c>
      <c r="B1398" t="s">
        <v>1093</v>
      </c>
      <c r="C1398" s="49">
        <v>0</v>
      </c>
      <c r="D1398" s="22">
        <v>1501.329072265625</v>
      </c>
      <c r="E1398" s="17">
        <v>25.549336459024573</v>
      </c>
      <c r="F1398" s="17">
        <v>-62.603265531137559</v>
      </c>
      <c r="G1398" s="17">
        <v>-0.10934569052116538</v>
      </c>
      <c r="H1398" s="17">
        <v>-1.7465164686036871E-3</v>
      </c>
      <c r="I1398" s="17">
        <v>16.737607814755769</v>
      </c>
      <c r="J1398" s="17">
        <v>-3.1491108549926468</v>
      </c>
      <c r="K1398" s="17">
        <v>-1</v>
      </c>
      <c r="L1398" s="17">
        <v>-1</v>
      </c>
      <c r="M1398" s="17">
        <v>-1</v>
      </c>
      <c r="N1398" s="17">
        <v>0.16666666666666666</v>
      </c>
      <c r="O1398" s="17">
        <v>-1</v>
      </c>
      <c r="P1398" s="17">
        <v>-1</v>
      </c>
      <c r="Q1398" s="17">
        <v>0.60329148178520198</v>
      </c>
      <c r="R1398" s="17">
        <v>-1</v>
      </c>
      <c r="S1398" s="17">
        <v>-0.85058161373741181</v>
      </c>
      <c r="T1398" s="17">
        <v>-8.9362477624138292E-2</v>
      </c>
      <c r="U1398" s="17">
        <v>-0.56140893311482154</v>
      </c>
      <c r="V1398" s="17">
        <v>-0.95759553026633659</v>
      </c>
      <c r="W1398" s="17">
        <v>-1.8011298664077331</v>
      </c>
      <c r="X1398" s="17">
        <v>-3.2990894344596207</v>
      </c>
      <c r="Y1398" s="17">
        <v>0</v>
      </c>
      <c r="Z1398" s="17">
        <v>7.4601586624214598</v>
      </c>
      <c r="AA1398" s="17">
        <v>-0.87935553262219179</v>
      </c>
      <c r="AB1398" s="17">
        <v>-1.0168917513492968</v>
      </c>
      <c r="AC1398" s="17">
        <v>-6.2276596197521865</v>
      </c>
      <c r="AD1398" s="17">
        <v>-0.70176116639352693</v>
      </c>
      <c r="AE1398" s="17">
        <v>-7.0176116639352693E-2</v>
      </c>
      <c r="AF1398" s="17">
        <v>12.947465539281502</v>
      </c>
      <c r="AG1398" s="17">
        <v>-57.151939466986207</v>
      </c>
      <c r="AH1398" s="17">
        <v>-1</v>
      </c>
      <c r="AI1398" s="17">
        <v>-1</v>
      </c>
      <c r="AJ1398" s="17">
        <v>-1</v>
      </c>
      <c r="AK1398" s="17">
        <v>-1</v>
      </c>
      <c r="AL1398" s="17">
        <v>-1</v>
      </c>
      <c r="AM1398" s="17">
        <v>-1</v>
      </c>
      <c r="AN1398" s="17">
        <v>-1</v>
      </c>
      <c r="AO1398" s="17">
        <v>-1</v>
      </c>
      <c r="AP1398" s="17">
        <v>-1</v>
      </c>
      <c r="AQ1398" s="17">
        <v>-1</v>
      </c>
      <c r="AR1398" s="17">
        <v>-0.35088058319676346</v>
      </c>
      <c r="AS1398" s="17">
        <v>-4.2105669983611609</v>
      </c>
      <c r="AT1398" s="17">
        <v>-1.4737370978695097</v>
      </c>
      <c r="AU1398" s="17">
        <v>-1</v>
      </c>
      <c r="AV1398" s="17">
        <v>-1</v>
      </c>
      <c r="AW1398" s="17">
        <v>-1</v>
      </c>
      <c r="AX1398" s="17">
        <v>-1</v>
      </c>
      <c r="AY1398" s="17">
        <v>-7.0176116639352693E-2</v>
      </c>
      <c r="AZ1398" s="17">
        <v>0.97766959027585632</v>
      </c>
      <c r="BA1398" s="17">
        <v>-0.46484907745534371</v>
      </c>
      <c r="BB1398" s="17">
        <v>0.37193212990713259</v>
      </c>
      <c r="BC1398" s="17">
        <v>-0.19244495041995291</v>
      </c>
      <c r="BD1398" s="17">
        <v>13.329436735476831</v>
      </c>
      <c r="BE1398" s="17">
        <v>-6.2781546841947922</v>
      </c>
      <c r="BF1398" s="17">
        <v>-1</v>
      </c>
      <c r="BG1398" s="22">
        <v>329.35645541575309</v>
      </c>
    </row>
    <row r="1399" spans="1:59" x14ac:dyDescent="0.25">
      <c r="A1399">
        <v>3673</v>
      </c>
      <c r="B1399" t="s">
        <v>1332</v>
      </c>
      <c r="C1399" s="49">
        <v>0</v>
      </c>
      <c r="D1399" s="22">
        <v>1457.5171679687498</v>
      </c>
      <c r="E1399" s="17">
        <v>35.953277114209691</v>
      </c>
      <c r="F1399" s="17">
        <v>-45.158085579359707</v>
      </c>
      <c r="G1399" s="17">
        <v>1.7584930714474478E-2</v>
      </c>
      <c r="H1399" s="17">
        <v>0.95976839815601922</v>
      </c>
      <c r="I1399" s="17">
        <v>26.02802340702678</v>
      </c>
      <c r="J1399" s="17">
        <v>-0.64604086427134177</v>
      </c>
      <c r="K1399" s="17">
        <v>-1</v>
      </c>
      <c r="L1399" s="17">
        <v>-1</v>
      </c>
      <c r="M1399" s="17">
        <v>-1</v>
      </c>
      <c r="N1399" s="17">
        <v>0.16666666666666666</v>
      </c>
      <c r="O1399" s="17">
        <v>-1</v>
      </c>
      <c r="P1399" s="17">
        <v>-1</v>
      </c>
      <c r="Q1399" s="17">
        <v>1.2032848553290019</v>
      </c>
      <c r="R1399" s="17">
        <v>-1</v>
      </c>
      <c r="S1399" s="17">
        <v>-0.54567713208286817</v>
      </c>
      <c r="T1399" s="17">
        <v>-5.7315318541873064E-2</v>
      </c>
      <c r="U1399" s="17">
        <v>-0.37638457388573554</v>
      </c>
      <c r="V1399" s="17">
        <v>-0.69074960450220135</v>
      </c>
      <c r="W1399" s="17">
        <v>-1.1063024234418863</v>
      </c>
      <c r="X1399" s="17">
        <v>-2.2654339978711713</v>
      </c>
      <c r="Y1399" s="17">
        <v>0</v>
      </c>
      <c r="Z1399" s="17">
        <v>13.469649020175018</v>
      </c>
      <c r="AA1399" s="17">
        <v>-0.54499726614370392</v>
      </c>
      <c r="AB1399" s="17">
        <v>-0.48344050026222474</v>
      </c>
      <c r="AC1399" s="17">
        <v>-9.4379444813181834E-2</v>
      </c>
      <c r="AD1399" s="17">
        <v>-0.47048071735716945</v>
      </c>
      <c r="AE1399" s="17">
        <v>-4.7048071735716943E-2</v>
      </c>
      <c r="AF1399" s="17">
        <v>22.079368984066086</v>
      </c>
      <c r="AG1399" s="17">
        <v>-41.225839444315831</v>
      </c>
      <c r="AH1399" s="17">
        <v>-1</v>
      </c>
      <c r="AI1399" s="17">
        <v>-1</v>
      </c>
      <c r="AJ1399" s="17">
        <v>-1</v>
      </c>
      <c r="AK1399" s="17">
        <v>-1</v>
      </c>
      <c r="AL1399" s="17">
        <v>-1</v>
      </c>
      <c r="AM1399" s="17">
        <v>-1</v>
      </c>
      <c r="AN1399" s="17">
        <v>-1</v>
      </c>
      <c r="AO1399" s="17">
        <v>-1</v>
      </c>
      <c r="AP1399" s="17">
        <v>-1</v>
      </c>
      <c r="AQ1399" s="17">
        <v>-1</v>
      </c>
      <c r="AR1399" s="17">
        <v>-0.23524035867858473</v>
      </c>
      <c r="AS1399" s="17">
        <v>-2.8228843041430172</v>
      </c>
      <c r="AT1399" s="17">
        <v>0.33025040461407862</v>
      </c>
      <c r="AU1399" s="17">
        <v>-1</v>
      </c>
      <c r="AV1399" s="17">
        <v>-1</v>
      </c>
      <c r="AW1399" s="17">
        <v>-1</v>
      </c>
      <c r="AX1399" s="17">
        <v>-1</v>
      </c>
      <c r="AY1399" s="17">
        <v>-4.7048071735716943E-2</v>
      </c>
      <c r="AZ1399" s="17">
        <v>0.77668169029280287</v>
      </c>
      <c r="BA1399" s="17">
        <v>-0.26386117747229015</v>
      </c>
      <c r="BB1399" s="17">
        <v>0.29329677723477104</v>
      </c>
      <c r="BC1399" s="17">
        <v>-0.11380959774759146</v>
      </c>
      <c r="BD1399" s="17">
        <v>10.597486909576983</v>
      </c>
      <c r="BE1399" s="17">
        <v>-3.5462048582949386</v>
      </c>
      <c r="BF1399" s="17">
        <v>-1</v>
      </c>
      <c r="BG1399" s="22">
        <v>225.24924674093279</v>
      </c>
    </row>
    <row r="1400" spans="1:59" x14ac:dyDescent="0.25">
      <c r="A1400">
        <v>3674</v>
      </c>
      <c r="B1400" t="s">
        <v>2986</v>
      </c>
      <c r="C1400" s="49">
        <v>0</v>
      </c>
      <c r="D1400" s="22">
        <v>1613.428916015625</v>
      </c>
      <c r="E1400" s="17">
        <v>146.49295840356382</v>
      </c>
      <c r="F1400" s="17">
        <v>140.19328231256364</v>
      </c>
      <c r="G1400" s="17">
        <v>1.3661960851095794</v>
      </c>
      <c r="H1400" s="17">
        <v>11.175662138822043</v>
      </c>
      <c r="I1400" s="17">
        <v>124.73673510113539</v>
      </c>
      <c r="J1400" s="17">
        <v>25.948551337807746</v>
      </c>
      <c r="K1400" s="17">
        <v>-1</v>
      </c>
      <c r="L1400" s="17">
        <v>-1</v>
      </c>
      <c r="M1400" s="17">
        <v>-1</v>
      </c>
      <c r="N1400" s="17">
        <v>0.16666666666666666</v>
      </c>
      <c r="O1400" s="17">
        <v>-1</v>
      </c>
      <c r="P1400" s="17">
        <v>-1</v>
      </c>
      <c r="Q1400" s="17">
        <v>7.5780882577495969</v>
      </c>
      <c r="R1400" s="17">
        <v>-1</v>
      </c>
      <c r="S1400" s="17">
        <v>2.693868857540934</v>
      </c>
      <c r="T1400" s="17">
        <v>0.28317900650190991</v>
      </c>
      <c r="U1400" s="17">
        <v>1.5894603283299449</v>
      </c>
      <c r="V1400" s="17">
        <v>2.1444322333170494</v>
      </c>
      <c r="W1400" s="17">
        <v>6.2760930209480277</v>
      </c>
      <c r="X1400" s="17">
        <v>8.7169376159605996</v>
      </c>
      <c r="Y1400" s="17">
        <v>0</v>
      </c>
      <c r="Z1400" s="17">
        <v>77.319220146521033</v>
      </c>
      <c r="AA1400" s="17">
        <v>3.0074889924714814</v>
      </c>
      <c r="AB1400" s="17">
        <v>5.1843668462919812</v>
      </c>
      <c r="AC1400" s="17">
        <v>65.070432453473117</v>
      </c>
      <c r="AD1400" s="17">
        <v>1.986825410412431</v>
      </c>
      <c r="AE1400" s="17">
        <v>0.19868254104124311</v>
      </c>
      <c r="AF1400" s="17">
        <v>119.10392244963768</v>
      </c>
      <c r="AG1400" s="17">
        <v>127.98562369594896</v>
      </c>
      <c r="AH1400" s="17">
        <v>-1</v>
      </c>
      <c r="AI1400" s="17">
        <v>-1</v>
      </c>
      <c r="AJ1400" s="17">
        <v>-1</v>
      </c>
      <c r="AK1400" s="17">
        <v>-1</v>
      </c>
      <c r="AL1400" s="17">
        <v>-1</v>
      </c>
      <c r="AM1400" s="17">
        <v>-1</v>
      </c>
      <c r="AN1400" s="17">
        <v>-1</v>
      </c>
      <c r="AO1400" s="17">
        <v>-1</v>
      </c>
      <c r="AP1400" s="17">
        <v>-1</v>
      </c>
      <c r="AQ1400" s="17">
        <v>-1</v>
      </c>
      <c r="AR1400" s="17">
        <v>0.9934127052062155</v>
      </c>
      <c r="AS1400" s="17">
        <v>11.920952462474585</v>
      </c>
      <c r="AT1400" s="17">
        <v>19.497238201216962</v>
      </c>
      <c r="AU1400" s="17">
        <v>-1</v>
      </c>
      <c r="AV1400" s="17">
        <v>-1</v>
      </c>
      <c r="AW1400" s="17">
        <v>-1</v>
      </c>
      <c r="AX1400" s="17">
        <v>-1</v>
      </c>
      <c r="AY1400" s="17">
        <v>0.19868254104124311</v>
      </c>
      <c r="AZ1400" s="17">
        <v>-1.3587724749585852</v>
      </c>
      <c r="BA1400" s="17">
        <v>1.8715929877790987</v>
      </c>
      <c r="BB1400" s="17">
        <v>-0.54218730620689337</v>
      </c>
      <c r="BC1400" s="17">
        <v>0.72167448569407255</v>
      </c>
      <c r="BD1400" s="17">
        <v>-18.428905402933061</v>
      </c>
      <c r="BE1400" s="17">
        <v>25.480187454215134</v>
      </c>
      <c r="BF1400" s="17">
        <v>-1</v>
      </c>
      <c r="BG1400" s="22">
        <v>575.4207650841397</v>
      </c>
    </row>
    <row r="1401" spans="1:59" x14ac:dyDescent="0.25">
      <c r="A1401">
        <v>3676</v>
      </c>
      <c r="B1401" t="s">
        <v>868</v>
      </c>
      <c r="C1401" s="49">
        <v>0</v>
      </c>
      <c r="D1401" s="22">
        <v>1513.8023828124999</v>
      </c>
      <c r="E1401" s="17">
        <v>23.355892520423602</v>
      </c>
      <c r="F1401" s="17">
        <v>-66.281201179872724</v>
      </c>
      <c r="G1401" s="17">
        <v>-0.13610624318093228</v>
      </c>
      <c r="H1401" s="17">
        <v>-0.20446096200965158</v>
      </c>
      <c r="I1401" s="17">
        <v>14.77892634555738</v>
      </c>
      <c r="J1401" s="17">
        <v>-3.6768285612932283</v>
      </c>
      <c r="K1401" s="17">
        <v>-1</v>
      </c>
      <c r="L1401" s="17">
        <v>-1</v>
      </c>
      <c r="M1401" s="17">
        <v>-1</v>
      </c>
      <c r="N1401" s="17">
        <v>0.16666666666666666</v>
      </c>
      <c r="O1401" s="17">
        <v>-1</v>
      </c>
      <c r="P1401" s="17">
        <v>-1</v>
      </c>
      <c r="Q1401" s="17">
        <v>0.47679596705497262</v>
      </c>
      <c r="R1401" s="17">
        <v>-1</v>
      </c>
      <c r="S1401" s="17">
        <v>-0.9148640725963173</v>
      </c>
      <c r="T1401" s="17">
        <v>-9.6118922049197836E-2</v>
      </c>
      <c r="U1401" s="17">
        <v>-0.60041728319055032</v>
      </c>
      <c r="V1401" s="17">
        <v>-1.0138541728140524</v>
      </c>
      <c r="W1401" s="17">
        <v>-1.9476190759927077</v>
      </c>
      <c r="X1401" s="17">
        <v>-3.5170131354043117</v>
      </c>
      <c r="Y1401" s="17">
        <v>0</v>
      </c>
      <c r="Z1401" s="17">
        <v>6.1931887097693199</v>
      </c>
      <c r="AA1401" s="17">
        <v>-0.94984767951490423</v>
      </c>
      <c r="AB1401" s="17">
        <v>-1.12935831109009</v>
      </c>
      <c r="AC1401" s="17">
        <v>-7.5207279550426964</v>
      </c>
      <c r="AD1401" s="17">
        <v>-0.7505216039881879</v>
      </c>
      <c r="AE1401" s="17">
        <v>-7.505216039881879E-2</v>
      </c>
      <c r="AF1401" s="17">
        <v>11.022202898642604</v>
      </c>
      <c r="AG1401" s="17">
        <v>-60.509610249438175</v>
      </c>
      <c r="AH1401" s="17">
        <v>-1</v>
      </c>
      <c r="AI1401" s="17">
        <v>-1</v>
      </c>
      <c r="AJ1401" s="17">
        <v>-1</v>
      </c>
      <c r="AK1401" s="17">
        <v>-1</v>
      </c>
      <c r="AL1401" s="17">
        <v>-1</v>
      </c>
      <c r="AM1401" s="17">
        <v>-1</v>
      </c>
      <c r="AN1401" s="17">
        <v>-1</v>
      </c>
      <c r="AO1401" s="17">
        <v>-1</v>
      </c>
      <c r="AP1401" s="17">
        <v>-1</v>
      </c>
      <c r="AQ1401" s="17">
        <v>-1</v>
      </c>
      <c r="AR1401" s="17">
        <v>-0.37526080199409395</v>
      </c>
      <c r="AS1401" s="17">
        <v>-4.5031296239291265</v>
      </c>
      <c r="AT1401" s="17">
        <v>-1.8540685111078652</v>
      </c>
      <c r="AU1401" s="17">
        <v>-1</v>
      </c>
      <c r="AV1401" s="17">
        <v>-1</v>
      </c>
      <c r="AW1401" s="17">
        <v>-1</v>
      </c>
      <c r="AX1401" s="17">
        <v>-1</v>
      </c>
      <c r="AY1401" s="17">
        <v>-7.505216039881879E-2</v>
      </c>
      <c r="AZ1401" s="17">
        <v>1.0200435046955099</v>
      </c>
      <c r="BA1401" s="17">
        <v>-0.50722299187499709</v>
      </c>
      <c r="BB1401" s="17">
        <v>0.38851067868931732</v>
      </c>
      <c r="BC1401" s="17">
        <v>-0.2090234992021377</v>
      </c>
      <c r="BD1401" s="17">
        <v>13.905408762306449</v>
      </c>
      <c r="BE1401" s="17">
        <v>-6.8541267110244082</v>
      </c>
      <c r="BF1401" s="17">
        <v>-1</v>
      </c>
      <c r="BG1401" s="22">
        <v>61.453590913726885</v>
      </c>
    </row>
    <row r="1402" spans="1:59" x14ac:dyDescent="0.25">
      <c r="A1402">
        <v>3679</v>
      </c>
      <c r="B1402" t="s">
        <v>1333</v>
      </c>
      <c r="C1402" s="49">
        <v>0</v>
      </c>
      <c r="D1402" s="22">
        <v>1502.3415136718747</v>
      </c>
      <c r="E1402" s="17">
        <v>12.619981646682504</v>
      </c>
      <c r="F1402" s="17">
        <v>-84.283024080056279</v>
      </c>
      <c r="G1402" s="17">
        <v>-0.26708698229686229</v>
      </c>
      <c r="H1402" s="17">
        <v>-1.1966560128376358</v>
      </c>
      <c r="I1402" s="17">
        <v>5.1920710294491315</v>
      </c>
      <c r="J1402" s="17">
        <v>-6.2597668172632916</v>
      </c>
      <c r="K1402" s="17">
        <v>-1</v>
      </c>
      <c r="L1402" s="17">
        <v>-1</v>
      </c>
      <c r="M1402" s="17">
        <v>-1</v>
      </c>
      <c r="N1402" s="17">
        <v>0.16666666666666666</v>
      </c>
      <c r="O1402" s="17">
        <v>-1</v>
      </c>
      <c r="P1402" s="17">
        <v>-1</v>
      </c>
      <c r="Q1402" s="17">
        <v>-0.14234206887674716</v>
      </c>
      <c r="R1402" s="17">
        <v>-1</v>
      </c>
      <c r="S1402" s="17">
        <v>-1.2294974839678054</v>
      </c>
      <c r="T1402" s="17">
        <v>-0.12918864582663325</v>
      </c>
      <c r="U1402" s="17">
        <v>-0.7913454224398393</v>
      </c>
      <c r="V1402" s="17">
        <v>-1.2892146512109484</v>
      </c>
      <c r="W1402" s="17">
        <v>-2.6646171585022462</v>
      </c>
      <c r="X1402" s="17">
        <v>-4.5836505768473179</v>
      </c>
      <c r="Y1402" s="17">
        <v>0</v>
      </c>
      <c r="Z1402" s="17">
        <v>-8.0532057441580207E-3</v>
      </c>
      <c r="AA1402" s="17">
        <v>-1.2948746907005759</v>
      </c>
      <c r="AB1402" s="17">
        <v>-1.6798309903342021</v>
      </c>
      <c r="AC1402" s="17">
        <v>-13.849709588459826</v>
      </c>
      <c r="AD1402" s="17">
        <v>-0.98918177804979912</v>
      </c>
      <c r="AE1402" s="17">
        <v>-9.8918177804979912E-2</v>
      </c>
      <c r="AF1402" s="17">
        <v>1.5989175551265618</v>
      </c>
      <c r="AG1402" s="17">
        <v>-76.943882231224393</v>
      </c>
      <c r="AH1402" s="17">
        <v>-1</v>
      </c>
      <c r="AI1402" s="17">
        <v>-1</v>
      </c>
      <c r="AJ1402" s="17">
        <v>-1</v>
      </c>
      <c r="AK1402" s="17">
        <v>-1</v>
      </c>
      <c r="AL1402" s="17">
        <v>-1</v>
      </c>
      <c r="AM1402" s="17">
        <v>-1</v>
      </c>
      <c r="AN1402" s="17">
        <v>-1</v>
      </c>
      <c r="AO1402" s="17">
        <v>-1</v>
      </c>
      <c r="AP1402" s="17">
        <v>-1</v>
      </c>
      <c r="AQ1402" s="17">
        <v>-1</v>
      </c>
      <c r="AR1402" s="17">
        <v>-0.49459088902489956</v>
      </c>
      <c r="AS1402" s="17">
        <v>-5.9350906682987947</v>
      </c>
      <c r="AT1402" s="17">
        <v>-3.7156178687884331</v>
      </c>
      <c r="AU1402" s="17">
        <v>-1</v>
      </c>
      <c r="AV1402" s="17">
        <v>-1</v>
      </c>
      <c r="AW1402" s="17">
        <v>-1</v>
      </c>
      <c r="AX1402" s="17">
        <v>-1</v>
      </c>
      <c r="AY1402" s="17">
        <v>-9.8918177804979912E-2</v>
      </c>
      <c r="AZ1402" s="17">
        <v>1.2274445513213432</v>
      </c>
      <c r="BA1402" s="17">
        <v>-0.71462403850083067</v>
      </c>
      <c r="BB1402" s="17">
        <v>0.46965513787026519</v>
      </c>
      <c r="BC1402" s="17">
        <v>-0.29016795838308551</v>
      </c>
      <c r="BD1402" s="17">
        <v>16.724529979397957</v>
      </c>
      <c r="BE1402" s="17">
        <v>-9.6732479281159218</v>
      </c>
      <c r="BF1402" s="17">
        <v>-1</v>
      </c>
      <c r="BG1402" s="22">
        <v>58.137553572873685</v>
      </c>
    </row>
    <row r="1403" spans="1:59" x14ac:dyDescent="0.25">
      <c r="A1403">
        <v>3680</v>
      </c>
      <c r="B1403" t="s">
        <v>1334</v>
      </c>
      <c r="C1403" s="49">
        <v>0</v>
      </c>
      <c r="D1403" s="22">
        <v>1385.6254199218749</v>
      </c>
      <c r="E1403" s="17">
        <v>15.173262078653764</v>
      </c>
      <c r="F1403" s="17">
        <v>-80.001719709015617</v>
      </c>
      <c r="G1403" s="17">
        <v>-0.2359363363868055</v>
      </c>
      <c r="H1403" s="17">
        <v>-0.96068607626018832</v>
      </c>
      <c r="I1403" s="17">
        <v>7.4720759932225675</v>
      </c>
      <c r="J1403" s="17">
        <v>-5.645476536399566</v>
      </c>
      <c r="K1403" s="17">
        <v>-1</v>
      </c>
      <c r="L1403" s="17">
        <v>-1</v>
      </c>
      <c r="M1403" s="17">
        <v>-1</v>
      </c>
      <c r="N1403" s="17">
        <v>0.16666666666666666</v>
      </c>
      <c r="O1403" s="17">
        <v>-1</v>
      </c>
      <c r="P1403" s="17">
        <v>-1</v>
      </c>
      <c r="Q1403" s="17">
        <v>4.9051512636633099E-3</v>
      </c>
      <c r="R1403" s="17">
        <v>-1</v>
      </c>
      <c r="S1403" s="17">
        <v>-1.1546694286731134</v>
      </c>
      <c r="T1403" s="17">
        <v>-0.12132380048610954</v>
      </c>
      <c r="U1403" s="17">
        <v>-0.74593771669497788</v>
      </c>
      <c r="V1403" s="17">
        <v>-1.223726726665237</v>
      </c>
      <c r="W1403" s="17">
        <v>-2.494096259496815</v>
      </c>
      <c r="X1403" s="17">
        <v>-4.3299762925436429</v>
      </c>
      <c r="Y1403" s="17">
        <v>0</v>
      </c>
      <c r="Z1403" s="17">
        <v>1.4667643316785508</v>
      </c>
      <c r="AA1403" s="17">
        <v>-1.2128182423449345</v>
      </c>
      <c r="AB1403" s="17">
        <v>-1.5489141881384505</v>
      </c>
      <c r="AC1403" s="17">
        <v>-12.344512204748836</v>
      </c>
      <c r="AD1403" s="17">
        <v>-0.9324221458687223</v>
      </c>
      <c r="AE1403" s="17">
        <v>-9.3242214586872235E-2</v>
      </c>
      <c r="AF1403" s="17">
        <v>3.8400213008115287</v>
      </c>
      <c r="AG1403" s="17">
        <v>-73.035382472026384</v>
      </c>
      <c r="AH1403" s="17">
        <v>-1</v>
      </c>
      <c r="AI1403" s="17">
        <v>-1</v>
      </c>
      <c r="AJ1403" s="17">
        <v>-1</v>
      </c>
      <c r="AK1403" s="17">
        <v>-1</v>
      </c>
      <c r="AL1403" s="17">
        <v>-1</v>
      </c>
      <c r="AM1403" s="17">
        <v>-1</v>
      </c>
      <c r="AN1403" s="17">
        <v>-1</v>
      </c>
      <c r="AO1403" s="17">
        <v>-1</v>
      </c>
      <c r="AP1403" s="17">
        <v>-1</v>
      </c>
      <c r="AQ1403" s="17">
        <v>-1</v>
      </c>
      <c r="AR1403" s="17">
        <v>-0.46621107293436115</v>
      </c>
      <c r="AS1403" s="17">
        <v>-5.5945328752123338</v>
      </c>
      <c r="AT1403" s="17">
        <v>-3.2728927377760346</v>
      </c>
      <c r="AU1403" s="17">
        <v>-1</v>
      </c>
      <c r="AV1403" s="17">
        <v>-1</v>
      </c>
      <c r="AW1403" s="17">
        <v>-1</v>
      </c>
      <c r="AX1403" s="17">
        <v>-1</v>
      </c>
      <c r="AY1403" s="17">
        <v>-9.3242214586872235E-2</v>
      </c>
      <c r="AZ1403" s="17">
        <v>1.1781191573097991</v>
      </c>
      <c r="BA1403" s="17">
        <v>-0.66529864448928655</v>
      </c>
      <c r="BB1403" s="17">
        <v>0.45035686292869903</v>
      </c>
      <c r="BC1403" s="17">
        <v>-0.2708696834415194</v>
      </c>
      <c r="BD1403" s="17">
        <v>16.054069212388399</v>
      </c>
      <c r="BE1403" s="17">
        <v>-9.0027871611063581</v>
      </c>
      <c r="BF1403" s="17">
        <v>-1</v>
      </c>
      <c r="BG1403" s="22">
        <v>207.18951650430444</v>
      </c>
    </row>
    <row r="1404" spans="1:59" x14ac:dyDescent="0.25">
      <c r="A1404">
        <v>3683</v>
      </c>
      <c r="B1404" t="s">
        <v>1335</v>
      </c>
      <c r="C1404" s="49">
        <v>0</v>
      </c>
      <c r="D1404" s="22">
        <v>1663.9534570312499</v>
      </c>
      <c r="E1404" s="17">
        <v>123.02079583408909</v>
      </c>
      <c r="F1404" s="17">
        <v>100.83549342727271</v>
      </c>
      <c r="G1404" s="17">
        <v>1.0798299594817364</v>
      </c>
      <c r="H1404" s="17">
        <v>9.0064038609217434</v>
      </c>
      <c r="I1404" s="17">
        <v>103.77677845133579</v>
      </c>
      <c r="J1404" s="17">
        <v>20.301415536845344</v>
      </c>
      <c r="K1404" s="17">
        <v>-1</v>
      </c>
      <c r="L1404" s="17">
        <v>-1</v>
      </c>
      <c r="M1404" s="17">
        <v>-1</v>
      </c>
      <c r="N1404" s="17">
        <v>0.16666666666666666</v>
      </c>
      <c r="O1404" s="17">
        <v>-1</v>
      </c>
      <c r="P1404" s="17">
        <v>-1</v>
      </c>
      <c r="Q1404" s="17">
        <v>6.2244528929218585</v>
      </c>
      <c r="R1404" s="17">
        <v>-1</v>
      </c>
      <c r="S1404" s="17">
        <v>2.0059787783150318</v>
      </c>
      <c r="T1404" s="17">
        <v>0.21087792820867118</v>
      </c>
      <c r="U1404" s="17">
        <v>1.1720298581769293</v>
      </c>
      <c r="V1404" s="17">
        <v>1.5424054476859541</v>
      </c>
      <c r="W1404" s="17">
        <v>4.7085040429295244</v>
      </c>
      <c r="X1404" s="17">
        <v>6.3849242709658176</v>
      </c>
      <c r="Y1404" s="17">
        <v>0</v>
      </c>
      <c r="Z1404" s="17">
        <v>63.761305956902603</v>
      </c>
      <c r="AA1404" s="17">
        <v>2.2531487047537233</v>
      </c>
      <c r="AB1404" s="17">
        <v>3.9808560898013523</v>
      </c>
      <c r="AC1404" s="17">
        <v>51.233238055544952</v>
      </c>
      <c r="AD1404" s="17">
        <v>1.4650373227211613</v>
      </c>
      <c r="AE1404" s="17">
        <v>0.14650373227211616</v>
      </c>
      <c r="AF1404" s="17">
        <v>98.50158249704441</v>
      </c>
      <c r="AG1404" s="17">
        <v>92.055006517396563</v>
      </c>
      <c r="AH1404" s="17">
        <v>-1</v>
      </c>
      <c r="AI1404" s="17">
        <v>-1</v>
      </c>
      <c r="AJ1404" s="17">
        <v>-1</v>
      </c>
      <c r="AK1404" s="17">
        <v>-1</v>
      </c>
      <c r="AL1404" s="17">
        <v>-1</v>
      </c>
      <c r="AM1404" s="17">
        <v>-1</v>
      </c>
      <c r="AN1404" s="17">
        <v>-1</v>
      </c>
      <c r="AO1404" s="17">
        <v>-1</v>
      </c>
      <c r="AP1404" s="17">
        <v>-1</v>
      </c>
      <c r="AQ1404" s="17">
        <v>-1</v>
      </c>
      <c r="AR1404" s="17">
        <v>0.73251866136058064</v>
      </c>
      <c r="AS1404" s="17">
        <v>8.7902239363269672</v>
      </c>
      <c r="AT1404" s="17">
        <v>15.427291117225058</v>
      </c>
      <c r="AU1404" s="17">
        <v>-1</v>
      </c>
      <c r="AV1404" s="17">
        <v>-1</v>
      </c>
      <c r="AW1404" s="17">
        <v>-1</v>
      </c>
      <c r="AX1404" s="17">
        <v>-1</v>
      </c>
      <c r="AY1404" s="17">
        <v>0.14650373227211616</v>
      </c>
      <c r="AZ1404" s="17">
        <v>-0.9053269181975141</v>
      </c>
      <c r="BA1404" s="17">
        <v>1.4181474310180275</v>
      </c>
      <c r="BB1404" s="17">
        <v>-0.36477935639186171</v>
      </c>
      <c r="BC1404" s="17">
        <v>0.54426653587904095</v>
      </c>
      <c r="BD1404" s="17">
        <v>-12.265397500452767</v>
      </c>
      <c r="BE1404" s="17">
        <v>19.316679551734836</v>
      </c>
      <c r="BF1404" s="17">
        <v>-1</v>
      </c>
      <c r="BG1404" s="22">
        <v>2001.7971453984167</v>
      </c>
    </row>
    <row r="1405" spans="1:59" x14ac:dyDescent="0.25">
      <c r="A1405">
        <v>3684</v>
      </c>
      <c r="B1405" t="s">
        <v>643</v>
      </c>
      <c r="C1405" s="49">
        <v>0</v>
      </c>
      <c r="D1405" s="22">
        <v>1474.2889355468749</v>
      </c>
      <c r="E1405" s="17">
        <v>49.759736791420345</v>
      </c>
      <c r="F1405" s="17">
        <v>-22.007610048161176</v>
      </c>
      <c r="G1405" s="17">
        <v>0.18602711641838551</v>
      </c>
      <c r="H1405" s="17">
        <v>2.2357384692833904</v>
      </c>
      <c r="I1405" s="17">
        <v>38.35678925742527</v>
      </c>
      <c r="J1405" s="17">
        <v>2.6756365694524322</v>
      </c>
      <c r="K1405" s="17">
        <v>-1</v>
      </c>
      <c r="L1405" s="17">
        <v>-1</v>
      </c>
      <c r="M1405" s="17">
        <v>-1</v>
      </c>
      <c r="N1405" s="17">
        <v>0.16666666666666666</v>
      </c>
      <c r="O1405" s="17">
        <v>-1</v>
      </c>
      <c r="P1405" s="17">
        <v>-1</v>
      </c>
      <c r="Q1405" s="17">
        <v>1.999500884713751</v>
      </c>
      <c r="R1405" s="17">
        <v>-1</v>
      </c>
      <c r="S1405" s="17">
        <v>-0.14105627053784728</v>
      </c>
      <c r="T1405" s="17">
        <v>-1.4787412597125297E-2</v>
      </c>
      <c r="U1405" s="17">
        <v>-0.13084959443302352</v>
      </c>
      <c r="V1405" s="17">
        <v>-0.33663402116750119</v>
      </c>
      <c r="W1405" s="17">
        <v>-0.18423766049590207</v>
      </c>
      <c r="X1405" s="17">
        <v>-0.89373046952823043</v>
      </c>
      <c r="Y1405" s="17">
        <v>0</v>
      </c>
      <c r="Z1405" s="17">
        <v>21.444491347208114</v>
      </c>
      <c r="AA1405" s="17">
        <v>-0.10129001358679673</v>
      </c>
      <c r="AB1405" s="17">
        <v>0.22447137966767772</v>
      </c>
      <c r="AC1405" s="17">
        <v>8.0447370910091003</v>
      </c>
      <c r="AD1405" s="17">
        <v>-0.16356199304127936</v>
      </c>
      <c r="AE1405" s="17">
        <v>-1.635619930412794E-2</v>
      </c>
      <c r="AF1405" s="17">
        <v>34.197782656847266</v>
      </c>
      <c r="AG1405" s="17">
        <v>-20.091245825826011</v>
      </c>
      <c r="AH1405" s="17">
        <v>-1</v>
      </c>
      <c r="AI1405" s="17">
        <v>-1</v>
      </c>
      <c r="AJ1405" s="17">
        <v>-1</v>
      </c>
      <c r="AK1405" s="17">
        <v>-1</v>
      </c>
      <c r="AL1405" s="17">
        <v>-1</v>
      </c>
      <c r="AM1405" s="17">
        <v>-1</v>
      </c>
      <c r="AN1405" s="17">
        <v>-1</v>
      </c>
      <c r="AO1405" s="17">
        <v>-1</v>
      </c>
      <c r="AP1405" s="17">
        <v>-1</v>
      </c>
      <c r="AQ1405" s="17">
        <v>-1</v>
      </c>
      <c r="AR1405" s="17">
        <v>-8.1780996520639679E-2</v>
      </c>
      <c r="AS1405" s="17">
        <v>-0.98137195824767631</v>
      </c>
      <c r="AT1405" s="17">
        <v>2.7242164542780207</v>
      </c>
      <c r="AU1405" s="17">
        <v>-1</v>
      </c>
      <c r="AV1405" s="17">
        <v>-1</v>
      </c>
      <c r="AW1405" s="17">
        <v>-1</v>
      </c>
      <c r="AX1405" s="17">
        <v>-1</v>
      </c>
      <c r="AY1405" s="17">
        <v>-1.635619930412794E-2</v>
      </c>
      <c r="AZ1405" s="17">
        <v>0.50996243182218626</v>
      </c>
      <c r="BA1405" s="17">
        <v>2.8580809983264621E-3</v>
      </c>
      <c r="BB1405" s="17">
        <v>0.18894441096736836</v>
      </c>
      <c r="BC1405" s="17">
        <v>-9.4572314801888296E-3</v>
      </c>
      <c r="BD1405" s="17">
        <v>6.9720764654438963</v>
      </c>
      <c r="BE1405" s="17">
        <v>7.9205585838151737E-2</v>
      </c>
      <c r="BF1405" s="17">
        <v>-1</v>
      </c>
      <c r="BG1405" s="22">
        <v>177.23041888905581</v>
      </c>
    </row>
    <row r="1406" spans="1:59" x14ac:dyDescent="0.25">
      <c r="A1406">
        <v>3688</v>
      </c>
      <c r="B1406" t="s">
        <v>1336</v>
      </c>
      <c r="C1406" s="49">
        <v>0</v>
      </c>
      <c r="D1406" s="22">
        <v>1573.0291308593751</v>
      </c>
      <c r="E1406" s="17">
        <v>105.52279830058617</v>
      </c>
      <c r="F1406" s="17">
        <v>71.495099639502499</v>
      </c>
      <c r="G1406" s="17">
        <v>0.86635010882531227</v>
      </c>
      <c r="H1406" s="17">
        <v>7.3892679926829263</v>
      </c>
      <c r="I1406" s="17">
        <v>88.151576952540552</v>
      </c>
      <c r="J1406" s="17">
        <v>16.091596010241439</v>
      </c>
      <c r="K1406" s="17">
        <v>-1</v>
      </c>
      <c r="L1406" s="17">
        <v>-1</v>
      </c>
      <c r="M1406" s="17">
        <v>-1</v>
      </c>
      <c r="N1406" s="17">
        <v>0.16666666666666666</v>
      </c>
      <c r="O1406" s="17">
        <v>-1</v>
      </c>
      <c r="P1406" s="17">
        <v>-1</v>
      </c>
      <c r="Q1406" s="17">
        <v>5.2153465438621716</v>
      </c>
      <c r="R1406" s="17">
        <v>-1</v>
      </c>
      <c r="S1406" s="17">
        <v>1.4931713676647012</v>
      </c>
      <c r="T1406" s="17">
        <v>0.15697901344527526</v>
      </c>
      <c r="U1406" s="17">
        <v>0.86084432870017569</v>
      </c>
      <c r="V1406" s="17">
        <v>1.0936072946016162</v>
      </c>
      <c r="W1406" s="17">
        <v>3.5398998297588955</v>
      </c>
      <c r="X1406" s="17">
        <v>4.646457964845319</v>
      </c>
      <c r="Y1406" s="17">
        <v>0</v>
      </c>
      <c r="Z1406" s="17">
        <v>53.654169541704526</v>
      </c>
      <c r="AA1406" s="17">
        <v>1.69080407822694</v>
      </c>
      <c r="AB1406" s="17">
        <v>3.0836644404897449</v>
      </c>
      <c r="AC1406" s="17">
        <v>40.917904190210109</v>
      </c>
      <c r="AD1406" s="17">
        <v>1.0760554108752198</v>
      </c>
      <c r="AE1406" s="17">
        <v>0.10760554108752196</v>
      </c>
      <c r="AF1406" s="17">
        <v>83.142976633275751</v>
      </c>
      <c r="AG1406" s="17">
        <v>65.269496281318766</v>
      </c>
      <c r="AH1406" s="17">
        <v>-1</v>
      </c>
      <c r="AI1406" s="17">
        <v>-1</v>
      </c>
      <c r="AJ1406" s="17">
        <v>-1</v>
      </c>
      <c r="AK1406" s="17">
        <v>-1</v>
      </c>
      <c r="AL1406" s="17">
        <v>-1</v>
      </c>
      <c r="AM1406" s="17">
        <v>-1</v>
      </c>
      <c r="AN1406" s="17">
        <v>-1</v>
      </c>
      <c r="AO1406" s="17">
        <v>-1</v>
      </c>
      <c r="AP1406" s="17">
        <v>-1</v>
      </c>
      <c r="AQ1406" s="17">
        <v>-1</v>
      </c>
      <c r="AR1406" s="17">
        <v>0.53802770543760992</v>
      </c>
      <c r="AS1406" s="17">
        <v>6.4563324652513181</v>
      </c>
      <c r="AT1406" s="17">
        <v>12.393232204826713</v>
      </c>
      <c r="AU1406" s="17">
        <v>-1</v>
      </c>
      <c r="AV1406" s="17">
        <v>-1</v>
      </c>
      <c r="AW1406" s="17">
        <v>-1</v>
      </c>
      <c r="AX1406" s="17">
        <v>-1</v>
      </c>
      <c r="AY1406" s="17">
        <v>0.10760554108752196</v>
      </c>
      <c r="AZ1406" s="17">
        <v>-0.56729290832312551</v>
      </c>
      <c r="BA1406" s="17">
        <v>1.0801134211436387</v>
      </c>
      <c r="BB1406" s="17">
        <v>-0.23252550636424146</v>
      </c>
      <c r="BC1406" s="17">
        <v>0.41201268585142081</v>
      </c>
      <c r="BD1406" s="17">
        <v>-7.6706335644027384</v>
      </c>
      <c r="BE1406" s="17">
        <v>14.721915615684802</v>
      </c>
      <c r="BF1406" s="17">
        <v>-1</v>
      </c>
      <c r="BG1406" s="22">
        <v>1866.6419080368198</v>
      </c>
    </row>
    <row r="1407" spans="1:59" x14ac:dyDescent="0.25">
      <c r="A1407">
        <v>3691</v>
      </c>
      <c r="B1407" t="s">
        <v>103</v>
      </c>
      <c r="C1407" s="49">
        <v>0</v>
      </c>
      <c r="D1407" s="22">
        <v>1491.231923828125</v>
      </c>
      <c r="E1407" s="17">
        <v>80.138981150028471</v>
      </c>
      <c r="F1407" s="17">
        <v>28.931875498675723</v>
      </c>
      <c r="G1407" s="17">
        <v>0.55666132963697579</v>
      </c>
      <c r="H1407" s="17">
        <v>5.0433377736171705</v>
      </c>
      <c r="I1407" s="17">
        <v>65.484568511910282</v>
      </c>
      <c r="J1407" s="17">
        <v>9.9845378228370336</v>
      </c>
      <c r="K1407" s="17">
        <v>-1</v>
      </c>
      <c r="L1407" s="17">
        <v>-1</v>
      </c>
      <c r="M1407" s="17">
        <v>-1</v>
      </c>
      <c r="N1407" s="17">
        <v>0.16666666666666666</v>
      </c>
      <c r="O1407" s="17">
        <v>-1</v>
      </c>
      <c r="P1407" s="17">
        <v>-1</v>
      </c>
      <c r="Q1407" s="17">
        <v>3.7514664055232725</v>
      </c>
      <c r="R1407" s="17">
        <v>-1</v>
      </c>
      <c r="S1407" s="17">
        <v>0.74925712716514259</v>
      </c>
      <c r="T1407" s="17">
        <v>7.8789483794927478E-2</v>
      </c>
      <c r="U1407" s="17">
        <v>0.40941686878579042</v>
      </c>
      <c r="V1407" s="17">
        <v>0.44254935305210397</v>
      </c>
      <c r="W1407" s="17">
        <v>1.8446409516102089</v>
      </c>
      <c r="X1407" s="17">
        <v>2.1245173397837434</v>
      </c>
      <c r="Y1407" s="17">
        <v>0</v>
      </c>
      <c r="Z1407" s="17">
        <v>38.992051651476928</v>
      </c>
      <c r="AA1407" s="17">
        <v>0.87502769307065886</v>
      </c>
      <c r="AB1407" s="17">
        <v>1.7821355808857724</v>
      </c>
      <c r="AC1407" s="17">
        <v>25.953760539871091</v>
      </c>
      <c r="AD1407" s="17">
        <v>0.51177108598223808</v>
      </c>
      <c r="AE1407" s="17">
        <v>5.1177108598223803E-2</v>
      </c>
      <c r="AF1407" s="17">
        <v>60.86271043784776</v>
      </c>
      <c r="AG1407" s="17">
        <v>26.412564634416288</v>
      </c>
      <c r="AH1407" s="17">
        <v>-1</v>
      </c>
      <c r="AI1407" s="17">
        <v>-1</v>
      </c>
      <c r="AJ1407" s="17">
        <v>-1</v>
      </c>
      <c r="AK1407" s="17">
        <v>-1</v>
      </c>
      <c r="AL1407" s="17">
        <v>-1</v>
      </c>
      <c r="AM1407" s="17">
        <v>-1</v>
      </c>
      <c r="AN1407" s="17">
        <v>-1</v>
      </c>
      <c r="AO1407" s="17">
        <v>-1</v>
      </c>
      <c r="AP1407" s="17">
        <v>-1</v>
      </c>
      <c r="AQ1407" s="17">
        <v>-1</v>
      </c>
      <c r="AR1407" s="17">
        <v>0.25588554299111904</v>
      </c>
      <c r="AS1407" s="17">
        <v>3.0706265158934283</v>
      </c>
      <c r="AT1407" s="17">
        <v>7.9918144706614562</v>
      </c>
      <c r="AU1407" s="17">
        <v>-1</v>
      </c>
      <c r="AV1407" s="17">
        <v>-1</v>
      </c>
      <c r="AW1407" s="17">
        <v>-1</v>
      </c>
      <c r="AX1407" s="17">
        <v>-1</v>
      </c>
      <c r="AY1407" s="17">
        <v>5.1177108598223803E-2</v>
      </c>
      <c r="AZ1407" s="17">
        <v>-7.6917167848120638E-2</v>
      </c>
      <c r="BA1407" s="17">
        <v>0.58973768066863363</v>
      </c>
      <c r="BB1407" s="17">
        <v>-4.0668835900627656E-2</v>
      </c>
      <c r="BC1407" s="17">
        <v>0.22015601538780705</v>
      </c>
      <c r="BD1407" s="17">
        <v>-1.0051481350353138</v>
      </c>
      <c r="BE1407" s="17">
        <v>8.0564301863173693</v>
      </c>
      <c r="BF1407" s="17">
        <v>-1</v>
      </c>
      <c r="BG1407" s="22">
        <v>226.45943429475042</v>
      </c>
    </row>
    <row r="1408" spans="1:59" x14ac:dyDescent="0.25">
      <c r="A1408">
        <v>3692</v>
      </c>
      <c r="B1408" t="s">
        <v>1337</v>
      </c>
      <c r="C1408" s="49">
        <v>0</v>
      </c>
      <c r="D1408" s="22">
        <v>1492.8714941406249</v>
      </c>
      <c r="E1408" s="17">
        <v>63.080460582369263</v>
      </c>
      <c r="F1408" s="17">
        <v>0.32839044653768762</v>
      </c>
      <c r="G1408" s="17">
        <v>0.34854320547843315</v>
      </c>
      <c r="H1408" s="17">
        <v>3.4668176365995893</v>
      </c>
      <c r="I1408" s="17">
        <v>50.251807127033182</v>
      </c>
      <c r="J1408" s="17">
        <v>5.8804514642004371</v>
      </c>
      <c r="K1408" s="17">
        <v>-1</v>
      </c>
      <c r="L1408" s="17">
        <v>-1</v>
      </c>
      <c r="M1408" s="17">
        <v>-1</v>
      </c>
      <c r="N1408" s="17">
        <v>0.16666666666666666</v>
      </c>
      <c r="O1408" s="17">
        <v>-1</v>
      </c>
      <c r="P1408" s="17">
        <v>-1</v>
      </c>
      <c r="Q1408" s="17">
        <v>2.7677046134992831</v>
      </c>
      <c r="R1408" s="17">
        <v>-1</v>
      </c>
      <c r="S1408" s="17">
        <v>0.24932930713443913</v>
      </c>
      <c r="T1408" s="17">
        <v>2.6244285734093178E-2</v>
      </c>
      <c r="U1408" s="17">
        <v>0.10604702633534158</v>
      </c>
      <c r="V1408" s="17">
        <v>5.0231440982938429E-3</v>
      </c>
      <c r="W1408" s="17">
        <v>0.70538721885272759</v>
      </c>
      <c r="X1408" s="17">
        <v>0.42971408116182258</v>
      </c>
      <c r="Y1408" s="17">
        <v>0</v>
      </c>
      <c r="Z1408" s="17">
        <v>29.138764491693063</v>
      </c>
      <c r="AA1408" s="17">
        <v>0.32680682611986778</v>
      </c>
      <c r="AB1408" s="17">
        <v>0.90747765653696766</v>
      </c>
      <c r="AC1408" s="17">
        <v>15.897504984504131</v>
      </c>
      <c r="AD1408" s="17">
        <v>0.13255878291917697</v>
      </c>
      <c r="AE1408" s="17">
        <v>1.3255878291917697E-2</v>
      </c>
      <c r="AF1408" s="17">
        <v>45.889848913777101</v>
      </c>
      <c r="AG1408" s="17">
        <v>0.29979507878424655</v>
      </c>
      <c r="AH1408" s="17">
        <v>-1</v>
      </c>
      <c r="AI1408" s="17">
        <v>-1</v>
      </c>
      <c r="AJ1408" s="17">
        <v>-1</v>
      </c>
      <c r="AK1408" s="17">
        <v>-1</v>
      </c>
      <c r="AL1408" s="17">
        <v>-1</v>
      </c>
      <c r="AM1408" s="17">
        <v>-1</v>
      </c>
      <c r="AN1408" s="17">
        <v>-1</v>
      </c>
      <c r="AO1408" s="17">
        <v>-1</v>
      </c>
      <c r="AP1408" s="17">
        <v>-1</v>
      </c>
      <c r="AQ1408" s="17">
        <v>-1</v>
      </c>
      <c r="AR1408" s="17">
        <v>6.6279391459588485E-2</v>
      </c>
      <c r="AS1408" s="17">
        <v>0.79535269751506166</v>
      </c>
      <c r="AT1408" s="17">
        <v>5.0339585067695802</v>
      </c>
      <c r="AU1408" s="17">
        <v>-1</v>
      </c>
      <c r="AV1408" s="17">
        <v>-1</v>
      </c>
      <c r="AW1408" s="17">
        <v>-1</v>
      </c>
      <c r="AX1408" s="17">
        <v>-1</v>
      </c>
      <c r="AY1408" s="17">
        <v>1.3255878291917697E-2</v>
      </c>
      <c r="AZ1408" s="17">
        <v>0.25262683277080122</v>
      </c>
      <c r="BA1408" s="17">
        <v>0.26019368004971166</v>
      </c>
      <c r="BB1408" s="17">
        <v>8.8263347140813173E-2</v>
      </c>
      <c r="BC1408" s="17">
        <v>9.1223832346366315E-2</v>
      </c>
      <c r="BD1408" s="17">
        <v>3.474214429542521</v>
      </c>
      <c r="BE1408" s="17">
        <v>3.5770676217395301</v>
      </c>
      <c r="BF1408" s="17">
        <v>-1</v>
      </c>
      <c r="BG1408" s="22">
        <v>105.60205722962505</v>
      </c>
    </row>
    <row r="1409" spans="1:59" x14ac:dyDescent="0.25">
      <c r="A1409">
        <v>3693</v>
      </c>
      <c r="B1409" t="s">
        <v>1338</v>
      </c>
      <c r="C1409" s="49">
        <v>0</v>
      </c>
      <c r="D1409" s="22">
        <v>1521.871123046875</v>
      </c>
      <c r="E1409" s="17">
        <v>63.268348045534296</v>
      </c>
      <c r="F1409" s="17">
        <v>0.64343747671883988</v>
      </c>
      <c r="G1409" s="17">
        <v>0.35083547849423896</v>
      </c>
      <c r="H1409" s="17">
        <v>3.4841818838681591</v>
      </c>
      <c r="I1409" s="17">
        <v>50.419585152228926</v>
      </c>
      <c r="J1409" s="17">
        <v>5.9256550544810835</v>
      </c>
      <c r="K1409" s="17">
        <v>-1</v>
      </c>
      <c r="L1409" s="17">
        <v>-1</v>
      </c>
      <c r="M1409" s="17">
        <v>-1</v>
      </c>
      <c r="N1409" s="17">
        <v>0.16666666666666666</v>
      </c>
      <c r="O1409" s="17">
        <v>-1</v>
      </c>
      <c r="P1409" s="17">
        <v>-1</v>
      </c>
      <c r="Q1409" s="17">
        <v>2.7785400494756303</v>
      </c>
      <c r="R1409" s="17">
        <v>-1</v>
      </c>
      <c r="S1409" s="17">
        <v>0.25483565626352322</v>
      </c>
      <c r="T1409" s="17">
        <v>2.6823033693272678E-2</v>
      </c>
      <c r="U1409" s="17">
        <v>0.10938842923559389</v>
      </c>
      <c r="V1409" s="17">
        <v>9.8421838938313761E-3</v>
      </c>
      <c r="W1409" s="17">
        <v>0.71793528788955319</v>
      </c>
      <c r="X1409" s="17">
        <v>0.44838113283041858</v>
      </c>
      <c r="Y1409" s="17">
        <v>0</v>
      </c>
      <c r="Z1409" s="17">
        <v>29.247291436978003</v>
      </c>
      <c r="AA1409" s="17">
        <v>0.33284508878965646</v>
      </c>
      <c r="AB1409" s="17">
        <v>0.91711139106226125</v>
      </c>
      <c r="AC1409" s="17">
        <v>16.008267482209785</v>
      </c>
      <c r="AD1409" s="17">
        <v>0.13673553654449236</v>
      </c>
      <c r="AE1409" s="17">
        <v>1.3673553654449236E-2</v>
      </c>
      <c r="AF1409" s="17">
        <v>46.054764326981946</v>
      </c>
      <c r="AG1409" s="17">
        <v>0.58740865046304991</v>
      </c>
      <c r="AH1409" s="17">
        <v>-1</v>
      </c>
      <c r="AI1409" s="17">
        <v>-1</v>
      </c>
      <c r="AJ1409" s="17">
        <v>-1</v>
      </c>
      <c r="AK1409" s="17">
        <v>-1</v>
      </c>
      <c r="AL1409" s="17">
        <v>-1</v>
      </c>
      <c r="AM1409" s="17">
        <v>-1</v>
      </c>
      <c r="AN1409" s="17">
        <v>-1</v>
      </c>
      <c r="AO1409" s="17">
        <v>-1</v>
      </c>
      <c r="AP1409" s="17">
        <v>-1</v>
      </c>
      <c r="AQ1409" s="17">
        <v>-1</v>
      </c>
      <c r="AR1409" s="17">
        <v>6.8367768272246179E-2</v>
      </c>
      <c r="AS1409" s="17">
        <v>0.8204132192669541</v>
      </c>
      <c r="AT1409" s="17">
        <v>5.0665371850470402</v>
      </c>
      <c r="AU1409" s="17">
        <v>-1</v>
      </c>
      <c r="AV1409" s="17">
        <v>-1</v>
      </c>
      <c r="AW1409" s="17">
        <v>-1</v>
      </c>
      <c r="AX1409" s="17">
        <v>-1</v>
      </c>
      <c r="AY1409" s="17">
        <v>1.3673553654449236E-2</v>
      </c>
      <c r="AZ1409" s="17">
        <v>0.24899714014699112</v>
      </c>
      <c r="BA1409" s="17">
        <v>0.26382337267352174</v>
      </c>
      <c r="BB1409" s="17">
        <v>8.6843250908205938E-2</v>
      </c>
      <c r="BC1409" s="17">
        <v>9.264392857897355E-2</v>
      </c>
      <c r="BD1409" s="17">
        <v>3.4248774389449577</v>
      </c>
      <c r="BE1409" s="17">
        <v>3.6264046123370934</v>
      </c>
      <c r="BF1409" s="17">
        <v>-1</v>
      </c>
      <c r="BG1409" s="22">
        <v>410.93537944101575</v>
      </c>
    </row>
    <row r="1410" spans="1:59" x14ac:dyDescent="0.25">
      <c r="A1410">
        <v>3694</v>
      </c>
      <c r="B1410" t="s">
        <v>1339</v>
      </c>
      <c r="C1410" s="49">
        <v>0</v>
      </c>
      <c r="D1410" s="22">
        <v>1459.606953125</v>
      </c>
      <c r="E1410" s="17">
        <v>11.360852457093074</v>
      </c>
      <c r="F1410" s="17">
        <v>-86.394314025176868</v>
      </c>
      <c r="G1410" s="17">
        <v>-0.28244866644592187</v>
      </c>
      <c r="H1410" s="17">
        <v>-1.3130226411522719</v>
      </c>
      <c r="I1410" s="17">
        <v>4.067705383455646</v>
      </c>
      <c r="J1410" s="17">
        <v>-6.5626990035721215</v>
      </c>
      <c r="K1410" s="17">
        <v>-1</v>
      </c>
      <c r="L1410" s="17">
        <v>-1</v>
      </c>
      <c r="M1410" s="17">
        <v>-1</v>
      </c>
      <c r="N1410" s="17">
        <v>0.16666666666666666</v>
      </c>
      <c r="O1410" s="17">
        <v>-1</v>
      </c>
      <c r="P1410" s="17">
        <v>-1</v>
      </c>
      <c r="Q1410" s="17">
        <v>-0.21495582122574053</v>
      </c>
      <c r="R1410" s="17">
        <v>-1</v>
      </c>
      <c r="S1410" s="17">
        <v>-1.2663983223723896</v>
      </c>
      <c r="T1410" s="17">
        <v>-0.13306712944945034</v>
      </c>
      <c r="U1410" s="17">
        <v>-0.81373785807664922</v>
      </c>
      <c r="V1410" s="17">
        <v>-1.3215094811593666</v>
      </c>
      <c r="W1410" s="17">
        <v>-2.7487081336588628</v>
      </c>
      <c r="X1410" s="17">
        <v>-4.7087479582455565</v>
      </c>
      <c r="Y1410" s="17">
        <v>0</v>
      </c>
      <c r="Z1410" s="17">
        <v>-0.73534731235102768</v>
      </c>
      <c r="AA1410" s="17">
        <v>-1.3353401515347618</v>
      </c>
      <c r="AB1410" s="17">
        <v>-1.7443915317413636</v>
      </c>
      <c r="AC1410" s="17">
        <v>-14.591985265738616</v>
      </c>
      <c r="AD1410" s="17">
        <v>-1.0171723225958114</v>
      </c>
      <c r="AE1410" s="17">
        <v>-0.10171723225958115</v>
      </c>
      <c r="AF1410" s="17">
        <v>0.49373572403739985</v>
      </c>
      <c r="AG1410" s="17">
        <v>-78.871326656320278</v>
      </c>
      <c r="AH1410" s="17">
        <v>-1</v>
      </c>
      <c r="AI1410" s="17">
        <v>-1</v>
      </c>
      <c r="AJ1410" s="17">
        <v>-1</v>
      </c>
      <c r="AK1410" s="17">
        <v>-1</v>
      </c>
      <c r="AL1410" s="17">
        <v>-1</v>
      </c>
      <c r="AM1410" s="17">
        <v>-1</v>
      </c>
      <c r="AN1410" s="17">
        <v>-1</v>
      </c>
      <c r="AO1410" s="17">
        <v>-1</v>
      </c>
      <c r="AP1410" s="17">
        <v>-1</v>
      </c>
      <c r="AQ1410" s="17">
        <v>-1</v>
      </c>
      <c r="AR1410" s="17">
        <v>-0.50858616129790568</v>
      </c>
      <c r="AS1410" s="17">
        <v>-6.1030339355748691</v>
      </c>
      <c r="AT1410" s="17">
        <v>-3.9339441162473303</v>
      </c>
      <c r="AU1410" s="17">
        <v>-1</v>
      </c>
      <c r="AV1410" s="17">
        <v>-1</v>
      </c>
      <c r="AW1410" s="17">
        <v>-1</v>
      </c>
      <c r="AX1410" s="17">
        <v>-1</v>
      </c>
      <c r="AY1410" s="17">
        <v>-0.10171723225958115</v>
      </c>
      <c r="AZ1410" s="17">
        <v>1.2517689626199426</v>
      </c>
      <c r="BA1410" s="17">
        <v>-0.73894844979943008</v>
      </c>
      <c r="BB1410" s="17">
        <v>0.47917192301590938</v>
      </c>
      <c r="BC1410" s="17">
        <v>-0.2996847435287297</v>
      </c>
      <c r="BD1410" s="17">
        <v>17.05516217774387</v>
      </c>
      <c r="BE1410" s="17">
        <v>-10.003880126461834</v>
      </c>
      <c r="BF1410" s="17">
        <v>-1</v>
      </c>
      <c r="BG1410" s="22">
        <v>384.27535777259521</v>
      </c>
    </row>
    <row r="1411" spans="1:59" x14ac:dyDescent="0.25">
      <c r="A1411">
        <v>3695</v>
      </c>
      <c r="B1411" t="s">
        <v>1340</v>
      </c>
      <c r="C1411" s="49">
        <v>0</v>
      </c>
      <c r="D1411" s="22">
        <v>1537.6082128906248</v>
      </c>
      <c r="E1411" s="17">
        <v>116.13393975830272</v>
      </c>
      <c r="F1411" s="17">
        <v>89.287710954656319</v>
      </c>
      <c r="G1411" s="17">
        <v>0.99580863054188495</v>
      </c>
      <c r="H1411" s="17">
        <v>8.3699320613213111</v>
      </c>
      <c r="I1411" s="17">
        <v>97.627016818821602</v>
      </c>
      <c r="J1411" s="17">
        <v>18.644516161402798</v>
      </c>
      <c r="K1411" s="17">
        <v>-1</v>
      </c>
      <c r="L1411" s="17">
        <v>-1</v>
      </c>
      <c r="M1411" s="17">
        <v>-1</v>
      </c>
      <c r="N1411" s="17">
        <v>0.16666666666666666</v>
      </c>
      <c r="O1411" s="17">
        <v>-1</v>
      </c>
      <c r="P1411" s="17">
        <v>-1</v>
      </c>
      <c r="Q1411" s="17">
        <v>5.827289150166143</v>
      </c>
      <c r="R1411" s="17">
        <v>-1</v>
      </c>
      <c r="S1411" s="17">
        <v>1.8041482074177853</v>
      </c>
      <c r="T1411" s="17">
        <v>0.18966441118160168</v>
      </c>
      <c r="U1411" s="17">
        <v>1.0495535605165562</v>
      </c>
      <c r="V1411" s="17">
        <v>1.3657676191885681</v>
      </c>
      <c r="W1411" s="17">
        <v>4.2485651836255149</v>
      </c>
      <c r="X1411" s="17">
        <v>5.7006992777954668</v>
      </c>
      <c r="Y1411" s="17">
        <v>0</v>
      </c>
      <c r="Z1411" s="17">
        <v>59.783342553002527</v>
      </c>
      <c r="AA1411" s="17">
        <v>2.0318212928332064</v>
      </c>
      <c r="AB1411" s="17">
        <v>3.6277396975184066</v>
      </c>
      <c r="AC1411" s="17">
        <v>47.173332368152586</v>
      </c>
      <c r="AD1411" s="17">
        <v>1.3119419506456951</v>
      </c>
      <c r="AE1411" s="17">
        <v>0.13119419506456953</v>
      </c>
      <c r="AF1411" s="17">
        <v>92.456747486296251</v>
      </c>
      <c r="AG1411" s="17">
        <v>81.512774267153361</v>
      </c>
      <c r="AH1411" s="17">
        <v>-1</v>
      </c>
      <c r="AI1411" s="17">
        <v>-1</v>
      </c>
      <c r="AJ1411" s="17">
        <v>-1</v>
      </c>
      <c r="AK1411" s="17">
        <v>-1</v>
      </c>
      <c r="AL1411" s="17">
        <v>-1</v>
      </c>
      <c r="AM1411" s="17">
        <v>-1</v>
      </c>
      <c r="AN1411" s="17">
        <v>-1</v>
      </c>
      <c r="AO1411" s="17">
        <v>-1</v>
      </c>
      <c r="AP1411" s="17">
        <v>-1</v>
      </c>
      <c r="AQ1411" s="17">
        <v>-1</v>
      </c>
      <c r="AR1411" s="17">
        <v>0.65597097532284754</v>
      </c>
      <c r="AS1411" s="17">
        <v>7.8716517038741696</v>
      </c>
      <c r="AT1411" s="17">
        <v>14.233147215036421</v>
      </c>
      <c r="AU1411" s="17">
        <v>-1</v>
      </c>
      <c r="AV1411" s="17">
        <v>-1</v>
      </c>
      <c r="AW1411" s="17">
        <v>-1</v>
      </c>
      <c r="AX1411" s="17">
        <v>-1</v>
      </c>
      <c r="AY1411" s="17">
        <v>0.13119419506456953</v>
      </c>
      <c r="AZ1411" s="17">
        <v>-0.77228360451156131</v>
      </c>
      <c r="BA1411" s="17">
        <v>1.2851041173320743</v>
      </c>
      <c r="BB1411" s="17">
        <v>-0.31272692988620315</v>
      </c>
      <c r="BC1411" s="17">
        <v>0.49221410937338239</v>
      </c>
      <c r="BD1411" s="17">
        <v>-10.456991831792491</v>
      </c>
      <c r="BE1411" s="17">
        <v>17.508273883074558</v>
      </c>
      <c r="BF1411" s="17">
        <v>-1</v>
      </c>
      <c r="BG1411" s="22">
        <v>352.41340381517711</v>
      </c>
    </row>
    <row r="1412" spans="1:59" x14ac:dyDescent="0.25">
      <c r="A1412">
        <v>3704</v>
      </c>
      <c r="B1412" t="s">
        <v>1341</v>
      </c>
      <c r="C1412" s="49">
        <v>0</v>
      </c>
      <c r="D1412" s="22">
        <v>1465.4140625</v>
      </c>
      <c r="E1412" s="17">
        <v>32.766046800935797</v>
      </c>
      <c r="F1412" s="17">
        <v>-50.502388109104878</v>
      </c>
      <c r="G1412" s="17">
        <v>-2.1300058838334579E-2</v>
      </c>
      <c r="H1412" s="17">
        <v>0.66520986652606018</v>
      </c>
      <c r="I1412" s="17">
        <v>23.181919687294268</v>
      </c>
      <c r="J1412" s="17">
        <v>-1.412852288430817</v>
      </c>
      <c r="K1412" s="17">
        <v>-1</v>
      </c>
      <c r="L1412" s="17">
        <v>-1</v>
      </c>
      <c r="M1412" s="17">
        <v>-1</v>
      </c>
      <c r="N1412" s="17">
        <v>0.16666666666666666</v>
      </c>
      <c r="O1412" s="17">
        <v>-1</v>
      </c>
      <c r="P1412" s="17">
        <v>-1</v>
      </c>
      <c r="Q1412" s="17">
        <v>1.019477860335311</v>
      </c>
      <c r="R1412" s="17">
        <v>-1</v>
      </c>
      <c r="S1412" s="17">
        <v>-0.63908412456682673</v>
      </c>
      <c r="T1412" s="17">
        <v>-6.7132913649972911E-2</v>
      </c>
      <c r="U1412" s="17">
        <v>-0.43306648567029765</v>
      </c>
      <c r="V1412" s="17">
        <v>-0.77249742023442736</v>
      </c>
      <c r="W1412" s="17">
        <v>-1.3191616814973073</v>
      </c>
      <c r="X1412" s="17">
        <v>-2.5820926611761337</v>
      </c>
      <c r="Y1412" s="17">
        <v>0</v>
      </c>
      <c r="Z1412" s="17">
        <v>11.628651414521283</v>
      </c>
      <c r="AA1412" s="17">
        <v>-0.64742737774596848</v>
      </c>
      <c r="AB1412" s="17">
        <v>-0.64686242417249218</v>
      </c>
      <c r="AC1412" s="17">
        <v>-1.9732998598027631</v>
      </c>
      <c r="AD1412" s="17">
        <v>-0.54133310708787208</v>
      </c>
      <c r="AE1412" s="17">
        <v>-5.4133310708787206E-2</v>
      </c>
      <c r="AF1412" s="17">
        <v>19.28182520313322</v>
      </c>
      <c r="AG1412" s="17">
        <v>-46.104774306289428</v>
      </c>
      <c r="AH1412" s="17">
        <v>-1</v>
      </c>
      <c r="AI1412" s="17">
        <v>-1</v>
      </c>
      <c r="AJ1412" s="17">
        <v>-1</v>
      </c>
      <c r="AK1412" s="17">
        <v>-1</v>
      </c>
      <c r="AL1412" s="17">
        <v>-1</v>
      </c>
      <c r="AM1412" s="17">
        <v>-1</v>
      </c>
      <c r="AN1412" s="17">
        <v>-1</v>
      </c>
      <c r="AO1412" s="17">
        <v>-1</v>
      </c>
      <c r="AP1412" s="17">
        <v>-1</v>
      </c>
      <c r="AQ1412" s="17">
        <v>-1</v>
      </c>
      <c r="AR1412" s="17">
        <v>-0.27066655354393604</v>
      </c>
      <c r="AS1412" s="17">
        <v>-3.2479986425272322</v>
      </c>
      <c r="AT1412" s="17">
        <v>-0.22239823528540281</v>
      </c>
      <c r="AU1412" s="17">
        <v>-1</v>
      </c>
      <c r="AV1412" s="17">
        <v>-1</v>
      </c>
      <c r="AW1412" s="17">
        <v>-1</v>
      </c>
      <c r="AX1412" s="17">
        <v>-1</v>
      </c>
      <c r="AY1412" s="17">
        <v>-5.4133310708787206E-2</v>
      </c>
      <c r="AZ1412" s="17">
        <v>0.83825400684653006</v>
      </c>
      <c r="BA1412" s="17">
        <v>-0.32543349402601746</v>
      </c>
      <c r="BB1412" s="17">
        <v>0.31738658974320993</v>
      </c>
      <c r="BC1412" s="17">
        <v>-0.13789941025603031</v>
      </c>
      <c r="BD1412" s="17">
        <v>11.434415299312825</v>
      </c>
      <c r="BE1412" s="17">
        <v>-4.3831332480307816</v>
      </c>
      <c r="BF1412" s="17">
        <v>-1</v>
      </c>
      <c r="BG1412" s="22">
        <v>42.481875488382826</v>
      </c>
    </row>
    <row r="1413" spans="1:59" x14ac:dyDescent="0.25">
      <c r="A1413">
        <v>3707</v>
      </c>
      <c r="B1413" t="s">
        <v>2987</v>
      </c>
      <c r="C1413" s="49">
        <v>0</v>
      </c>
      <c r="D1413" s="22">
        <v>1521.8362500000001</v>
      </c>
      <c r="E1413" s="17">
        <v>66.578318025133427</v>
      </c>
      <c r="F1413" s="17">
        <v>6.1935481360209419</v>
      </c>
      <c r="G1413" s="17">
        <v>0.39121792200351152</v>
      </c>
      <c r="H1413" s="17">
        <v>3.7900838115918809</v>
      </c>
      <c r="I1413" s="17">
        <v>53.375291814501267</v>
      </c>
      <c r="J1413" s="17">
        <v>6.7219962487182778</v>
      </c>
      <c r="K1413" s="17">
        <v>-1</v>
      </c>
      <c r="L1413" s="17">
        <v>-1</v>
      </c>
      <c r="M1413" s="17">
        <v>-1</v>
      </c>
      <c r="N1413" s="17">
        <v>0.16666666666666666</v>
      </c>
      <c r="O1413" s="17">
        <v>-1</v>
      </c>
      <c r="P1413" s="17">
        <v>-1</v>
      </c>
      <c r="Q1413" s="17">
        <v>2.9694254187994766</v>
      </c>
      <c r="R1413" s="17">
        <v>-1</v>
      </c>
      <c r="S1413" s="17">
        <v>0.35183973523419648</v>
      </c>
      <c r="T1413" s="17">
        <v>3.701870262385909E-2</v>
      </c>
      <c r="U1413" s="17">
        <v>0.16825315125201756</v>
      </c>
      <c r="V1413" s="17">
        <v>9.4738093312291216E-2</v>
      </c>
      <c r="W1413" s="17">
        <v>0.93899171770226852</v>
      </c>
      <c r="X1413" s="17">
        <v>0.77723426432651799</v>
      </c>
      <c r="Y1413" s="17">
        <v>0</v>
      </c>
      <c r="Z1413" s="17">
        <v>31.159185529428573</v>
      </c>
      <c r="AA1413" s="17">
        <v>0.43921976557359582</v>
      </c>
      <c r="AB1413" s="17">
        <v>1.0868266638803368</v>
      </c>
      <c r="AC1413" s="17">
        <v>17.959544784565505</v>
      </c>
      <c r="AD1413" s="17">
        <v>0.21031643906502198</v>
      </c>
      <c r="AE1413" s="17">
        <v>2.1031643906502195E-2</v>
      </c>
      <c r="AF1413" s="17">
        <v>48.960041015942174</v>
      </c>
      <c r="AG1413" s="17">
        <v>5.6542304167771436</v>
      </c>
      <c r="AH1413" s="17">
        <v>-1</v>
      </c>
      <c r="AI1413" s="17">
        <v>-1</v>
      </c>
      <c r="AJ1413" s="17">
        <v>-1</v>
      </c>
      <c r="AK1413" s="17">
        <v>-1</v>
      </c>
      <c r="AL1413" s="17">
        <v>-1</v>
      </c>
      <c r="AM1413" s="17">
        <v>-1</v>
      </c>
      <c r="AN1413" s="17">
        <v>-1</v>
      </c>
      <c r="AO1413" s="17">
        <v>-1</v>
      </c>
      <c r="AP1413" s="17">
        <v>-1</v>
      </c>
      <c r="AQ1413" s="17">
        <v>-1</v>
      </c>
      <c r="AR1413" s="17">
        <v>0.10515821953251099</v>
      </c>
      <c r="AS1413" s="17">
        <v>1.2618986343901317</v>
      </c>
      <c r="AT1413" s="17">
        <v>5.6404682247071714</v>
      </c>
      <c r="AU1413" s="17">
        <v>-1</v>
      </c>
      <c r="AV1413" s="17">
        <v>-1</v>
      </c>
      <c r="AW1413" s="17">
        <v>-1</v>
      </c>
      <c r="AX1413" s="17">
        <v>-1</v>
      </c>
      <c r="AY1413" s="17">
        <v>2.1031643906502195E-2</v>
      </c>
      <c r="AZ1413" s="17">
        <v>0.18505368475299805</v>
      </c>
      <c r="BA1413" s="17">
        <v>0.32776682806751489</v>
      </c>
      <c r="BB1413" s="17">
        <v>6.1825744051225859E-2</v>
      </c>
      <c r="BC1413" s="17">
        <v>0.11766143543595362</v>
      </c>
      <c r="BD1413" s="17">
        <v>2.5557190873935287</v>
      </c>
      <c r="BE1413" s="17">
        <v>4.4955629638885242</v>
      </c>
      <c r="BF1413" s="17">
        <v>-1</v>
      </c>
      <c r="BG1413" s="22">
        <v>281.47129572443669</v>
      </c>
    </row>
    <row r="1414" spans="1:59" x14ac:dyDescent="0.25">
      <c r="A1414">
        <v>3711</v>
      </c>
      <c r="B1414" t="s">
        <v>1342</v>
      </c>
      <c r="C1414" s="49">
        <v>0</v>
      </c>
      <c r="D1414" s="22">
        <v>1545.235146484375</v>
      </c>
      <c r="E1414" s="17">
        <v>86.902903926775878</v>
      </c>
      <c r="F1414" s="17">
        <v>40.273525161150452</v>
      </c>
      <c r="G1414" s="17">
        <v>0.63918284225388577</v>
      </c>
      <c r="H1414" s="17">
        <v>5.6684482819100594</v>
      </c>
      <c r="I1414" s="17">
        <v>71.524554293518236</v>
      </c>
      <c r="J1414" s="17">
        <v>11.611860842369531</v>
      </c>
      <c r="K1414" s="17">
        <v>-1</v>
      </c>
      <c r="L1414" s="17">
        <v>-1</v>
      </c>
      <c r="M1414" s="17">
        <v>-1</v>
      </c>
      <c r="N1414" s="17">
        <v>0.16666666666666666</v>
      </c>
      <c r="O1414" s="17">
        <v>-1</v>
      </c>
      <c r="P1414" s="17">
        <v>-1</v>
      </c>
      <c r="Q1414" s="17">
        <v>4.1415406071852976</v>
      </c>
      <c r="R1414" s="17">
        <v>-1</v>
      </c>
      <c r="S1414" s="17">
        <v>0.94748493685258961</v>
      </c>
      <c r="T1414" s="17">
        <v>9.9624330554510837E-2</v>
      </c>
      <c r="U1414" s="17">
        <v>0.52970691263749092</v>
      </c>
      <c r="V1414" s="17">
        <v>0.61603412146615122</v>
      </c>
      <c r="W1414" s="17">
        <v>2.2963697073911815</v>
      </c>
      <c r="X1414" s="17">
        <v>2.796528626907429</v>
      </c>
      <c r="Y1414" s="17">
        <v>0</v>
      </c>
      <c r="Z1414" s="17">
        <v>42.899006723081946</v>
      </c>
      <c r="AA1414" s="17">
        <v>1.0924043169079447</v>
      </c>
      <c r="AB1414" s="17">
        <v>2.1289486959446302</v>
      </c>
      <c r="AC1414" s="17">
        <v>29.941195190487626</v>
      </c>
      <c r="AD1414" s="17">
        <v>0.66213364079686365</v>
      </c>
      <c r="AE1414" s="17">
        <v>6.6213364079686365E-2</v>
      </c>
      <c r="AF1414" s="17">
        <v>66.799642582347531</v>
      </c>
      <c r="AG1414" s="17">
        <v>36.766613572057096</v>
      </c>
      <c r="AH1414" s="17">
        <v>-1</v>
      </c>
      <c r="AI1414" s="17">
        <v>-1</v>
      </c>
      <c r="AJ1414" s="17">
        <v>-1</v>
      </c>
      <c r="AK1414" s="17">
        <v>-1</v>
      </c>
      <c r="AL1414" s="17">
        <v>-1</v>
      </c>
      <c r="AM1414" s="17">
        <v>-1</v>
      </c>
      <c r="AN1414" s="17">
        <v>-1</v>
      </c>
      <c r="AO1414" s="17">
        <v>-1</v>
      </c>
      <c r="AP1414" s="17">
        <v>-1</v>
      </c>
      <c r="AQ1414" s="17">
        <v>-1</v>
      </c>
      <c r="AR1414" s="17">
        <v>0.33106682039843183</v>
      </c>
      <c r="AS1414" s="17">
        <v>3.9728018447811824</v>
      </c>
      <c r="AT1414" s="17">
        <v>9.1646423982155376</v>
      </c>
      <c r="AU1414" s="17">
        <v>-1</v>
      </c>
      <c r="AV1414" s="17">
        <v>-1</v>
      </c>
      <c r="AW1414" s="17">
        <v>-1</v>
      </c>
      <c r="AX1414" s="17">
        <v>-1</v>
      </c>
      <c r="AY1414" s="17">
        <v>6.6213364079686365E-2</v>
      </c>
      <c r="AZ1414" s="17">
        <v>-0.20758560201190768</v>
      </c>
      <c r="BA1414" s="17">
        <v>0.72040611483242067</v>
      </c>
      <c r="BB1414" s="17">
        <v>-9.1792104537600408E-2</v>
      </c>
      <c r="BC1414" s="17">
        <v>0.2712792840247798</v>
      </c>
      <c r="BD1414" s="17">
        <v>-2.7812729962556322</v>
      </c>
      <c r="BE1414" s="17">
        <v>9.8325550475376904</v>
      </c>
      <c r="BF1414" s="17">
        <v>-1</v>
      </c>
      <c r="BG1414" s="22">
        <v>1197.1819249036641</v>
      </c>
    </row>
    <row r="1415" spans="1:59" x14ac:dyDescent="0.25">
      <c r="A1415">
        <v>3712</v>
      </c>
      <c r="B1415" t="s">
        <v>244</v>
      </c>
      <c r="C1415" s="49">
        <v>0</v>
      </c>
      <c r="D1415" s="22">
        <v>1475.458935546875</v>
      </c>
      <c r="E1415" s="17">
        <v>45.635400245642259</v>
      </c>
      <c r="F1415" s="17">
        <v>-28.923239001401534</v>
      </c>
      <c r="G1415" s="17">
        <v>0.13570920157334437</v>
      </c>
      <c r="H1415" s="17">
        <v>1.8545741361592247</v>
      </c>
      <c r="I1415" s="17">
        <v>34.67387700113769</v>
      </c>
      <c r="J1415" s="17">
        <v>1.6833680260686066</v>
      </c>
      <c r="K1415" s="17">
        <v>-1</v>
      </c>
      <c r="L1415" s="17">
        <v>-1</v>
      </c>
      <c r="M1415" s="17">
        <v>-1</v>
      </c>
      <c r="N1415" s="17">
        <v>0.16666666666666666</v>
      </c>
      <c r="O1415" s="17">
        <v>-1</v>
      </c>
      <c r="P1415" s="17">
        <v>-1</v>
      </c>
      <c r="Q1415" s="17">
        <v>1.7616511429913106</v>
      </c>
      <c r="R1415" s="17">
        <v>-1</v>
      </c>
      <c r="S1415" s="17">
        <v>-0.26192669246135492</v>
      </c>
      <c r="T1415" s="17">
        <v>-2.7491567087422026E-2</v>
      </c>
      <c r="U1415" s="17">
        <v>-0.20419706458101755</v>
      </c>
      <c r="V1415" s="17">
        <v>-0.44241724698516394</v>
      </c>
      <c r="W1415" s="17">
        <v>-0.4596815822761916</v>
      </c>
      <c r="X1415" s="17">
        <v>-1.3034927926859736</v>
      </c>
      <c r="Y1415" s="17">
        <v>0</v>
      </c>
      <c r="Z1415" s="17">
        <v>19.062205487894644</v>
      </c>
      <c r="AA1415" s="17">
        <v>-0.23383652298398044</v>
      </c>
      <c r="AB1415" s="17">
        <v>1.3000307007055345E-2</v>
      </c>
      <c r="AC1415" s="17">
        <v>5.6133783963215933</v>
      </c>
      <c r="AD1415" s="17">
        <v>-0.25524633072627201</v>
      </c>
      <c r="AE1415" s="17">
        <v>-2.5524633072627194E-2</v>
      </c>
      <c r="AF1415" s="17">
        <v>30.577707883441928</v>
      </c>
      <c r="AG1415" s="17">
        <v>-26.404680180382886</v>
      </c>
      <c r="AH1415" s="17">
        <v>-1</v>
      </c>
      <c r="AI1415" s="17">
        <v>-1</v>
      </c>
      <c r="AJ1415" s="17">
        <v>-1</v>
      </c>
      <c r="AK1415" s="17">
        <v>-1</v>
      </c>
      <c r="AL1415" s="17">
        <v>-1</v>
      </c>
      <c r="AM1415" s="17">
        <v>-1</v>
      </c>
      <c r="AN1415" s="17">
        <v>-1</v>
      </c>
      <c r="AO1415" s="17">
        <v>-1</v>
      </c>
      <c r="AP1415" s="17">
        <v>-1</v>
      </c>
      <c r="AQ1415" s="17">
        <v>-1</v>
      </c>
      <c r="AR1415" s="17">
        <v>-0.127623165363136</v>
      </c>
      <c r="AS1415" s="17">
        <v>-1.531477984357632</v>
      </c>
      <c r="AT1415" s="17">
        <v>2.0090786203350781</v>
      </c>
      <c r="AU1415" s="17">
        <v>-1</v>
      </c>
      <c r="AV1415" s="17">
        <v>-1</v>
      </c>
      <c r="AW1415" s="17">
        <v>-1</v>
      </c>
      <c r="AX1415" s="17">
        <v>-1</v>
      </c>
      <c r="AY1415" s="17">
        <v>-2.5524633072627194E-2</v>
      </c>
      <c r="AZ1415" s="17">
        <v>0.58963817860243828</v>
      </c>
      <c r="BA1415" s="17">
        <v>-7.6817665781925504E-2</v>
      </c>
      <c r="BB1415" s="17">
        <v>0.22011708578026584</v>
      </c>
      <c r="BC1415" s="17">
        <v>-4.0629906293086313E-2</v>
      </c>
      <c r="BD1415" s="17">
        <v>8.0550776936924784</v>
      </c>
      <c r="BE1415" s="17">
        <v>-1.0037956424104317</v>
      </c>
      <c r="BF1415" s="17">
        <v>-1</v>
      </c>
      <c r="BG1415" s="22">
        <v>46.462864867882672</v>
      </c>
    </row>
    <row r="1416" spans="1:59" x14ac:dyDescent="0.25">
      <c r="A1416">
        <v>3714</v>
      </c>
      <c r="B1416" t="s">
        <v>1343</v>
      </c>
      <c r="C1416" s="49">
        <v>0</v>
      </c>
      <c r="D1416" s="22">
        <v>1477.0889648437501</v>
      </c>
      <c r="E1416" s="17">
        <v>30.897292622598428</v>
      </c>
      <c r="F1416" s="17">
        <v>-53.635888578514475</v>
      </c>
      <c r="G1416" s="17">
        <v>-4.4099316990085236E-2</v>
      </c>
      <c r="H1416" s="17">
        <v>0.49250270932568219</v>
      </c>
      <c r="I1416" s="17">
        <v>21.513176704999918</v>
      </c>
      <c r="J1416" s="17">
        <v>-1.8624533250822592</v>
      </c>
      <c r="K1416" s="17">
        <v>-1</v>
      </c>
      <c r="L1416" s="17">
        <v>-1</v>
      </c>
      <c r="M1416" s="17">
        <v>-1</v>
      </c>
      <c r="N1416" s="17">
        <v>0.16666666666666666</v>
      </c>
      <c r="O1416" s="17">
        <v>-1</v>
      </c>
      <c r="P1416" s="17">
        <v>-1</v>
      </c>
      <c r="Q1416" s="17">
        <v>0.91170714528169272</v>
      </c>
      <c r="R1416" s="17">
        <v>-1</v>
      </c>
      <c r="S1416" s="17">
        <v>-0.69385101943581506</v>
      </c>
      <c r="T1416" s="17">
        <v>-7.2889219306039726E-2</v>
      </c>
      <c r="U1416" s="17">
        <v>-0.46630053187097692</v>
      </c>
      <c r="V1416" s="17">
        <v>-0.82042824330150266</v>
      </c>
      <c r="W1416" s="17">
        <v>-1.4439664771320042</v>
      </c>
      <c r="X1416" s="17">
        <v>-2.7677576875450707</v>
      </c>
      <c r="Y1416" s="17">
        <v>0</v>
      </c>
      <c r="Z1416" s="17">
        <v>10.549227704993189</v>
      </c>
      <c r="AA1416" s="17">
        <v>-0.70748475679607958</v>
      </c>
      <c r="AB1416" s="17">
        <v>-0.742680853693371</v>
      </c>
      <c r="AC1416" s="17">
        <v>-3.0749586767548518</v>
      </c>
      <c r="AD1416" s="17">
        <v>-0.58287566483872122</v>
      </c>
      <c r="AE1416" s="17">
        <v>-5.8287566483872115E-2</v>
      </c>
      <c r="AF1416" s="17">
        <v>17.641554147750988</v>
      </c>
      <c r="AG1416" s="17">
        <v>-48.965417878602707</v>
      </c>
      <c r="AH1416" s="17">
        <v>-1</v>
      </c>
      <c r="AI1416" s="17">
        <v>-1</v>
      </c>
      <c r="AJ1416" s="17">
        <v>-1</v>
      </c>
      <c r="AK1416" s="17">
        <v>-1</v>
      </c>
      <c r="AL1416" s="17">
        <v>-1</v>
      </c>
      <c r="AM1416" s="17">
        <v>-1</v>
      </c>
      <c r="AN1416" s="17">
        <v>-1</v>
      </c>
      <c r="AO1416" s="17">
        <v>-1</v>
      </c>
      <c r="AP1416" s="17">
        <v>-1</v>
      </c>
      <c r="AQ1416" s="17">
        <v>-1</v>
      </c>
      <c r="AR1416" s="17">
        <v>-0.29143783241936061</v>
      </c>
      <c r="AS1416" s="17">
        <v>-3.4972539890323269</v>
      </c>
      <c r="AT1416" s="17">
        <v>-0.54643018574202529</v>
      </c>
      <c r="AU1416" s="17">
        <v>-1</v>
      </c>
      <c r="AV1416" s="17">
        <v>-1</v>
      </c>
      <c r="AW1416" s="17">
        <v>-1</v>
      </c>
      <c r="AX1416" s="17">
        <v>-1</v>
      </c>
      <c r="AY1416" s="17">
        <v>-5.8287566483872115E-2</v>
      </c>
      <c r="AZ1416" s="17">
        <v>0.8743554217177687</v>
      </c>
      <c r="BA1416" s="17">
        <v>-0.36153490889725598</v>
      </c>
      <c r="BB1416" s="17">
        <v>0.33151105937849862</v>
      </c>
      <c r="BC1416" s="17">
        <v>-0.15202387989131899</v>
      </c>
      <c r="BD1416" s="17">
        <v>11.925127695832886</v>
      </c>
      <c r="BE1416" s="17">
        <v>-4.873845644550844</v>
      </c>
      <c r="BF1416" s="17">
        <v>-1</v>
      </c>
      <c r="BG1416" s="22">
        <v>46.539864769272071</v>
      </c>
    </row>
    <row r="1417" spans="1:59" x14ac:dyDescent="0.25">
      <c r="A1417">
        <v>3719</v>
      </c>
      <c r="B1417" t="s">
        <v>1344</v>
      </c>
      <c r="C1417" s="49">
        <v>0</v>
      </c>
      <c r="D1417" s="22">
        <v>1527.6508984375</v>
      </c>
      <c r="E1417" s="17">
        <v>111.38337453794119</v>
      </c>
      <c r="F1417" s="17">
        <v>81.322030652494931</v>
      </c>
      <c r="G1417" s="17">
        <v>0.93785057266499838</v>
      </c>
      <c r="H1417" s="17">
        <v>7.9308927142448589</v>
      </c>
      <c r="I1417" s="17">
        <v>93.384900618999637</v>
      </c>
      <c r="J1417" s="17">
        <v>17.501584109389889</v>
      </c>
      <c r="K1417" s="17">
        <v>-1</v>
      </c>
      <c r="L1417" s="17">
        <v>-1</v>
      </c>
      <c r="M1417" s="17">
        <v>-1</v>
      </c>
      <c r="N1417" s="17">
        <v>0.16666666666666666</v>
      </c>
      <c r="O1417" s="17">
        <v>-1</v>
      </c>
      <c r="P1417" s="17">
        <v>-1</v>
      </c>
      <c r="Q1417" s="17">
        <v>5.5533249141836913</v>
      </c>
      <c r="R1417" s="17">
        <v>-1</v>
      </c>
      <c r="S1417" s="17">
        <v>1.6649251308849002</v>
      </c>
      <c r="T1417" s="17">
        <v>0.17503129048307792</v>
      </c>
      <c r="U1417" s="17">
        <v>0.9650691987727863</v>
      </c>
      <c r="V1417" s="17">
        <v>1.2439225398917642</v>
      </c>
      <c r="W1417" s="17">
        <v>3.9312985637836175</v>
      </c>
      <c r="X1417" s="17">
        <v>5.2287196952853137</v>
      </c>
      <c r="Y1417" s="17">
        <v>0</v>
      </c>
      <c r="Z1417" s="17">
        <v>57.03933652376648</v>
      </c>
      <c r="AA1417" s="17">
        <v>1.8791492616753338</v>
      </c>
      <c r="AB1417" s="17">
        <v>3.384159399998198</v>
      </c>
      <c r="AC1417" s="17">
        <v>44.372802410181613</v>
      </c>
      <c r="AD1417" s="17">
        <v>1.206336498465983</v>
      </c>
      <c r="AE1417" s="17">
        <v>0.12063364984659829</v>
      </c>
      <c r="AF1417" s="17">
        <v>88.287009851463381</v>
      </c>
      <c r="AG1417" s="17">
        <v>74.240724245800124</v>
      </c>
      <c r="AH1417" s="17">
        <v>-1</v>
      </c>
      <c r="AI1417" s="17">
        <v>-1</v>
      </c>
      <c r="AJ1417" s="17">
        <v>-1</v>
      </c>
      <c r="AK1417" s="17">
        <v>-1</v>
      </c>
      <c r="AL1417" s="17">
        <v>-1</v>
      </c>
      <c r="AM1417" s="17">
        <v>-1</v>
      </c>
      <c r="AN1417" s="17">
        <v>-1</v>
      </c>
      <c r="AO1417" s="17">
        <v>-1</v>
      </c>
      <c r="AP1417" s="17">
        <v>-1</v>
      </c>
      <c r="AQ1417" s="17">
        <v>-1</v>
      </c>
      <c r="AR1417" s="17">
        <v>0.6031682492329915</v>
      </c>
      <c r="AS1417" s="17">
        <v>7.2380189907958981</v>
      </c>
      <c r="AT1417" s="17">
        <v>13.409424688034667</v>
      </c>
      <c r="AU1417" s="17">
        <v>-1</v>
      </c>
      <c r="AV1417" s="17">
        <v>-1</v>
      </c>
      <c r="AW1417" s="17">
        <v>-1</v>
      </c>
      <c r="AX1417" s="17">
        <v>-1</v>
      </c>
      <c r="AY1417" s="17">
        <v>0.12063364984659829</v>
      </c>
      <c r="AZ1417" s="17">
        <v>-0.68051009685538877</v>
      </c>
      <c r="BA1417" s="17">
        <v>1.193330609675902</v>
      </c>
      <c r="BB1417" s="17">
        <v>-0.27682107614510099</v>
      </c>
      <c r="BC1417" s="17">
        <v>0.45630825563228028</v>
      </c>
      <c r="BD1417" s="17">
        <v>-9.209550476941585</v>
      </c>
      <c r="BE1417" s="17">
        <v>16.260832528223652</v>
      </c>
      <c r="BF1417" s="17">
        <v>-1</v>
      </c>
      <c r="BG1417" s="22">
        <v>115.82020049278231</v>
      </c>
    </row>
    <row r="1418" spans="1:59" x14ac:dyDescent="0.25">
      <c r="A1418">
        <v>3721</v>
      </c>
      <c r="B1418" t="s">
        <v>279</v>
      </c>
      <c r="C1418" s="49">
        <v>0</v>
      </c>
      <c r="D1418" s="22">
        <v>1537.8269921874999</v>
      </c>
      <c r="E1418" s="17">
        <v>100.23725433318373</v>
      </c>
      <c r="F1418" s="17">
        <v>62.632374571149136</v>
      </c>
      <c r="G1418" s="17">
        <v>0.80186517935617685</v>
      </c>
      <c r="H1418" s="17">
        <v>6.9007867983934492</v>
      </c>
      <c r="I1418" s="17">
        <v>83.43174033333446</v>
      </c>
      <c r="J1418" s="17">
        <v>14.819954146074373</v>
      </c>
      <c r="K1418" s="17">
        <v>-1</v>
      </c>
      <c r="L1418" s="17">
        <v>-1</v>
      </c>
      <c r="M1418" s="17">
        <v>-1</v>
      </c>
      <c r="N1418" s="17">
        <v>0.16666666666666666</v>
      </c>
      <c r="O1418" s="17">
        <v>-1</v>
      </c>
      <c r="P1418" s="17">
        <v>-1</v>
      </c>
      <c r="Q1418" s="17">
        <v>4.9105301804167141</v>
      </c>
      <c r="R1418" s="17">
        <v>-1</v>
      </c>
      <c r="S1418" s="17">
        <v>1.3382698647577265</v>
      </c>
      <c r="T1418" s="17">
        <v>0.14069800281924533</v>
      </c>
      <c r="U1418" s="17">
        <v>0.76684587002400018</v>
      </c>
      <c r="V1418" s="17">
        <v>0.95804078957300276</v>
      </c>
      <c r="W1418" s="17">
        <v>3.1869046406020356</v>
      </c>
      <c r="X1418" s="17">
        <v>4.1213270131890374</v>
      </c>
      <c r="Y1418" s="17">
        <v>0</v>
      </c>
      <c r="Z1418" s="17">
        <v>50.601150828861591</v>
      </c>
      <c r="AA1418" s="17">
        <v>1.5209390840955341</v>
      </c>
      <c r="AB1418" s="17">
        <v>2.8126536633683523</v>
      </c>
      <c r="AC1418" s="17">
        <v>37.801996179635132</v>
      </c>
      <c r="AD1418" s="17">
        <v>0.95855733753000016</v>
      </c>
      <c r="AE1418" s="17">
        <v>9.5855733753000022E-2</v>
      </c>
      <c r="AF1418" s="17">
        <v>78.503669397374949</v>
      </c>
      <c r="AG1418" s="17">
        <v>57.178513769118361</v>
      </c>
      <c r="AH1418" s="17">
        <v>-1</v>
      </c>
      <c r="AI1418" s="17">
        <v>-1</v>
      </c>
      <c r="AJ1418" s="17">
        <v>-1</v>
      </c>
      <c r="AK1418" s="17">
        <v>-1</v>
      </c>
      <c r="AL1418" s="17">
        <v>-1</v>
      </c>
      <c r="AM1418" s="17">
        <v>-1</v>
      </c>
      <c r="AN1418" s="17">
        <v>-1</v>
      </c>
      <c r="AO1418" s="17">
        <v>-1</v>
      </c>
      <c r="AP1418" s="17">
        <v>-1</v>
      </c>
      <c r="AQ1418" s="17">
        <v>-1</v>
      </c>
      <c r="AR1418" s="17">
        <v>0.47927866876500008</v>
      </c>
      <c r="AS1418" s="17">
        <v>5.7513440251800008</v>
      </c>
      <c r="AT1418" s="17">
        <v>11.476747232734002</v>
      </c>
      <c r="AU1418" s="17">
        <v>-1</v>
      </c>
      <c r="AV1418" s="17">
        <v>-1</v>
      </c>
      <c r="AW1418" s="17">
        <v>-1</v>
      </c>
      <c r="AX1418" s="17">
        <v>-1</v>
      </c>
      <c r="AY1418" s="17">
        <v>9.5855733753000022E-2</v>
      </c>
      <c r="AZ1418" s="17">
        <v>-0.4651844460120807</v>
      </c>
      <c r="BA1418" s="17">
        <v>0.97800495883259386</v>
      </c>
      <c r="BB1418" s="17">
        <v>-0.19257616142686679</v>
      </c>
      <c r="BC1418" s="17">
        <v>0.37206334091404619</v>
      </c>
      <c r="BD1418" s="17">
        <v>-6.2827132176700218</v>
      </c>
      <c r="BE1418" s="17">
        <v>13.333995268952082</v>
      </c>
      <c r="BF1418" s="17">
        <v>-1</v>
      </c>
      <c r="BG1418" s="22">
        <v>166.83888960204263</v>
      </c>
    </row>
    <row r="1419" spans="1:59" x14ac:dyDescent="0.25">
      <c r="A1419">
        <v>3723</v>
      </c>
      <c r="B1419" t="s">
        <v>1345</v>
      </c>
      <c r="C1419" s="49">
        <v>0</v>
      </c>
      <c r="D1419" s="22">
        <v>1529.1337988281248</v>
      </c>
      <c r="E1419" s="17">
        <v>55.621512329676378</v>
      </c>
      <c r="F1419" s="17">
        <v>-12.178668064448321</v>
      </c>
      <c r="G1419" s="17">
        <v>0.25754221202246341</v>
      </c>
      <c r="H1419" s="17">
        <v>2.7774740282425814</v>
      </c>
      <c r="I1419" s="17">
        <v>43.591183864613434</v>
      </c>
      <c r="J1419" s="17">
        <v>4.0859132067802761</v>
      </c>
      <c r="K1419" s="17">
        <v>-1</v>
      </c>
      <c r="L1419" s="17">
        <v>-1</v>
      </c>
      <c r="M1419" s="17">
        <v>-1</v>
      </c>
      <c r="N1419" s="17">
        <v>0.16666666666666666</v>
      </c>
      <c r="O1419" s="17">
        <v>-1</v>
      </c>
      <c r="P1419" s="17">
        <v>-1</v>
      </c>
      <c r="Q1419" s="17">
        <v>2.337548418501052</v>
      </c>
      <c r="R1419" s="17">
        <v>-1</v>
      </c>
      <c r="S1419" s="17">
        <v>3.0732640154996271E-2</v>
      </c>
      <c r="T1419" s="17">
        <v>3.268558635794009E-3</v>
      </c>
      <c r="U1419" s="17">
        <v>-2.6603395914962483E-2</v>
      </c>
      <c r="V1419" s="17">
        <v>-0.18628801555587438</v>
      </c>
      <c r="W1419" s="17">
        <v>0.207241168870193</v>
      </c>
      <c r="X1419" s="17">
        <v>-0.31134958578493283</v>
      </c>
      <c r="Y1419" s="17">
        <v>0</v>
      </c>
      <c r="Z1419" s="17">
        <v>24.830351065555245</v>
      </c>
      <c r="AA1419" s="17">
        <v>8.7093712581470334E-2</v>
      </c>
      <c r="AB1419" s="17">
        <v>0.5250278320841818</v>
      </c>
      <c r="AC1419" s="17">
        <v>11.500342316978017</v>
      </c>
      <c r="AD1419" s="17">
        <v>-3.3254244893703128E-2</v>
      </c>
      <c r="AE1419" s="17">
        <v>-3.3254244893703103E-3</v>
      </c>
      <c r="AF1419" s="17">
        <v>39.342868543479696</v>
      </c>
      <c r="AG1419" s="17">
        <v>-11.118182000612657</v>
      </c>
      <c r="AH1419" s="17">
        <v>-1</v>
      </c>
      <c r="AI1419" s="17">
        <v>-1</v>
      </c>
      <c r="AJ1419" s="17">
        <v>-1</v>
      </c>
      <c r="AK1419" s="17">
        <v>-1</v>
      </c>
      <c r="AL1419" s="17">
        <v>-1</v>
      </c>
      <c r="AM1419" s="17">
        <v>-1</v>
      </c>
      <c r="AN1419" s="17">
        <v>-1</v>
      </c>
      <c r="AO1419" s="17">
        <v>-1</v>
      </c>
      <c r="AP1419" s="17">
        <v>-1</v>
      </c>
      <c r="AQ1419" s="17">
        <v>-1</v>
      </c>
      <c r="AR1419" s="17">
        <v>-1.6627122446851564E-2</v>
      </c>
      <c r="AS1419" s="17">
        <v>-0.19952546936221893</v>
      </c>
      <c r="AT1419" s="17">
        <v>3.7406168898291154</v>
      </c>
      <c r="AU1419" s="17">
        <v>-1</v>
      </c>
      <c r="AV1419" s="17">
        <v>-1</v>
      </c>
      <c r="AW1419" s="17">
        <v>-1</v>
      </c>
      <c r="AX1419" s="17">
        <v>-1</v>
      </c>
      <c r="AY1419" s="17">
        <v>-3.3254244893703103E-3</v>
      </c>
      <c r="AZ1419" s="17">
        <v>0.39672207466780857</v>
      </c>
      <c r="BA1419" s="17">
        <v>0.11609843815270429</v>
      </c>
      <c r="BB1419" s="17">
        <v>0.1446397765971924</v>
      </c>
      <c r="BC1419" s="17">
        <v>3.4847402889987097E-2</v>
      </c>
      <c r="BD1419" s="17">
        <v>5.4328446308965237</v>
      </c>
      <c r="BE1419" s="17">
        <v>1.6184374203855256</v>
      </c>
      <c r="BF1419" s="17">
        <v>-1</v>
      </c>
      <c r="BG1419" s="22">
        <v>145.77229578375568</v>
      </c>
    </row>
    <row r="1420" spans="1:59" x14ac:dyDescent="0.25">
      <c r="A1420">
        <v>3728</v>
      </c>
      <c r="B1420" t="s">
        <v>1346</v>
      </c>
      <c r="C1420" s="49">
        <v>0</v>
      </c>
      <c r="D1420" s="22">
        <v>1453.1150781249999</v>
      </c>
      <c r="E1420" s="17">
        <v>-27.000654615110392</v>
      </c>
      <c r="F1420" s="17">
        <v>-150.71834433983085</v>
      </c>
      <c r="G1420" s="17">
        <v>-0.75046843756826509</v>
      </c>
      <c r="H1420" s="17">
        <v>-4.8583294071053036</v>
      </c>
      <c r="I1420" s="17">
        <v>-30.188001685480195</v>
      </c>
      <c r="J1420" s="17">
        <v>-15.792042031727558</v>
      </c>
      <c r="K1420" s="17">
        <v>-1</v>
      </c>
      <c r="L1420" s="17">
        <v>-1</v>
      </c>
      <c r="M1420" s="17">
        <v>-1</v>
      </c>
      <c r="N1420" s="17">
        <v>0.16666666666666666</v>
      </c>
      <c r="O1420" s="17">
        <v>-1</v>
      </c>
      <c r="P1420" s="17">
        <v>-1</v>
      </c>
      <c r="Q1420" s="17">
        <v>-2.4272569872271696</v>
      </c>
      <c r="R1420" s="17">
        <v>-1</v>
      </c>
      <c r="S1420" s="17">
        <v>-2.3906449724633783</v>
      </c>
      <c r="T1420" s="17">
        <v>-0.2512317134780655</v>
      </c>
      <c r="U1420" s="17">
        <v>-1.4959614020526604</v>
      </c>
      <c r="V1420" s="17">
        <v>-2.3054262688130747</v>
      </c>
      <c r="W1420" s="17">
        <v>-5.3106823654141415</v>
      </c>
      <c r="X1420" s="17">
        <v>-8.5200519299908493</v>
      </c>
      <c r="Y1420" s="17">
        <v>0</v>
      </c>
      <c r="Z1420" s="17">
        <v>-22.893596239348572</v>
      </c>
      <c r="AA1420" s="17">
        <v>-2.5681890718880069</v>
      </c>
      <c r="AB1420" s="17">
        <v>-3.7113379628567373</v>
      </c>
      <c r="AC1420" s="17">
        <v>-37.206673161854994</v>
      </c>
      <c r="AD1420" s="17">
        <v>-1.8699517525658258</v>
      </c>
      <c r="AE1420" s="17">
        <v>-0.18699517525658255</v>
      </c>
      <c r="AF1420" s="17">
        <v>-33.177503875468922</v>
      </c>
      <c r="AG1420" s="17">
        <v>-137.59419128048597</v>
      </c>
      <c r="AH1420" s="17">
        <v>-1</v>
      </c>
      <c r="AI1420" s="17">
        <v>-1</v>
      </c>
      <c r="AJ1420" s="17">
        <v>-1</v>
      </c>
      <c r="AK1420" s="17">
        <v>-1</v>
      </c>
      <c r="AL1420" s="17">
        <v>-1</v>
      </c>
      <c r="AM1420" s="17">
        <v>-1</v>
      </c>
      <c r="AN1420" s="17">
        <v>-1</v>
      </c>
      <c r="AO1420" s="17">
        <v>-1</v>
      </c>
      <c r="AP1420" s="17">
        <v>-1</v>
      </c>
      <c r="AQ1420" s="17">
        <v>-1</v>
      </c>
      <c r="AR1420" s="17">
        <v>-0.9349758762829129</v>
      </c>
      <c r="AS1420" s="17">
        <v>-11.219710515394954</v>
      </c>
      <c r="AT1420" s="17">
        <v>-10.58562367001344</v>
      </c>
      <c r="AU1420" s="17">
        <v>-1</v>
      </c>
      <c r="AV1420" s="17">
        <v>-1</v>
      </c>
      <c r="AW1420" s="17">
        <v>-1</v>
      </c>
      <c r="AX1420" s="17">
        <v>-1</v>
      </c>
      <c r="AY1420" s="17">
        <v>-0.18699517525658255</v>
      </c>
      <c r="AZ1420" s="17">
        <v>1.9928534230339514</v>
      </c>
      <c r="BA1420" s="17">
        <v>-1.4800329102134391</v>
      </c>
      <c r="BB1420" s="17">
        <v>0.76911692920571439</v>
      </c>
      <c r="BC1420" s="17">
        <v>-0.58962974971853443</v>
      </c>
      <c r="BD1420" s="17">
        <v>27.128433070050534</v>
      </c>
      <c r="BE1420" s="17">
        <v>-20.077151018768507</v>
      </c>
      <c r="BF1420" s="17">
        <v>-1</v>
      </c>
      <c r="BG1420" s="22">
        <v>63.172190322326308</v>
      </c>
    </row>
    <row r="1421" spans="1:59" x14ac:dyDescent="0.25">
      <c r="A1421">
        <v>3729</v>
      </c>
      <c r="B1421" t="s">
        <v>1347</v>
      </c>
      <c r="C1421" s="49">
        <v>0</v>
      </c>
      <c r="D1421" s="22">
        <v>1551.8407519531249</v>
      </c>
      <c r="E1421" s="17">
        <v>64.829191858287061</v>
      </c>
      <c r="F1421" s="17">
        <v>3.2606382175285744</v>
      </c>
      <c r="G1421" s="17">
        <v>0.36987815485800452</v>
      </c>
      <c r="H1421" s="17">
        <v>3.6284324765138782</v>
      </c>
      <c r="I1421" s="17">
        <v>51.813373157725771</v>
      </c>
      <c r="J1421" s="17">
        <v>6.301176353322532</v>
      </c>
      <c r="K1421" s="17">
        <v>-1</v>
      </c>
      <c r="L1421" s="17">
        <v>-1</v>
      </c>
      <c r="M1421" s="17">
        <v>-1</v>
      </c>
      <c r="N1421" s="17">
        <v>0.16666666666666666</v>
      </c>
      <c r="O1421" s="17">
        <v>-1</v>
      </c>
      <c r="P1421" s="17">
        <v>-1</v>
      </c>
      <c r="Q1421" s="17">
        <v>2.8685536295052096</v>
      </c>
      <c r="R1421" s="17">
        <v>-1</v>
      </c>
      <c r="S1421" s="17">
        <v>0.30057873472234736</v>
      </c>
      <c r="T1421" s="17">
        <v>3.1630885989597332E-2</v>
      </c>
      <c r="U1421" s="17">
        <v>0.13714657741066388</v>
      </c>
      <c r="V1421" s="17">
        <v>4.9875554516688181E-2</v>
      </c>
      <c r="W1421" s="17">
        <v>0.82217628187711145</v>
      </c>
      <c r="X1421" s="17">
        <v>0.60345455608310339</v>
      </c>
      <c r="Y1421" s="17">
        <v>0</v>
      </c>
      <c r="Z1421" s="17">
        <v>30.148860962754014</v>
      </c>
      <c r="AA1421" s="17">
        <v>0.3830069504123092</v>
      </c>
      <c r="AB1421" s="17">
        <v>0.99714203639754662</v>
      </c>
      <c r="AC1421" s="17">
        <v>16.928408487451069</v>
      </c>
      <c r="AD1421" s="17">
        <v>0.17143322176332987</v>
      </c>
      <c r="AE1421" s="17">
        <v>1.7143322176332985E-2</v>
      </c>
      <c r="AF1421" s="17">
        <v>47.424771660053771</v>
      </c>
      <c r="AG1421" s="17">
        <v>2.9767105030527103</v>
      </c>
      <c r="AH1421" s="17">
        <v>-1</v>
      </c>
      <c r="AI1421" s="17">
        <v>-1</v>
      </c>
      <c r="AJ1421" s="17">
        <v>-1</v>
      </c>
      <c r="AK1421" s="17">
        <v>-1</v>
      </c>
      <c r="AL1421" s="17">
        <v>-1</v>
      </c>
      <c r="AM1421" s="17">
        <v>-1</v>
      </c>
      <c r="AN1421" s="17">
        <v>-1</v>
      </c>
      <c r="AO1421" s="17">
        <v>-1</v>
      </c>
      <c r="AP1421" s="17">
        <v>-1</v>
      </c>
      <c r="AQ1421" s="17">
        <v>-1</v>
      </c>
      <c r="AR1421" s="17">
        <v>8.5716610881664934E-2</v>
      </c>
      <c r="AS1421" s="17">
        <v>1.028599330579979</v>
      </c>
      <c r="AT1421" s="17">
        <v>5.3371791297539728</v>
      </c>
      <c r="AU1421" s="17">
        <v>-1</v>
      </c>
      <c r="AV1421" s="17">
        <v>-1</v>
      </c>
      <c r="AW1421" s="17">
        <v>-1</v>
      </c>
      <c r="AX1421" s="17">
        <v>-1</v>
      </c>
      <c r="AY1421" s="17">
        <v>1.7143322176332985E-2</v>
      </c>
      <c r="AZ1421" s="17">
        <v>0.21884407310019161</v>
      </c>
      <c r="BA1421" s="17">
        <v>0.29397643972032128</v>
      </c>
      <c r="BB1421" s="17">
        <v>7.5046037933801185E-2</v>
      </c>
      <c r="BC1421" s="17">
        <v>0.1044411415533783</v>
      </c>
      <c r="BD1421" s="17">
        <v>3.0150186052748902</v>
      </c>
      <c r="BE1421" s="17">
        <v>4.0362634460071618</v>
      </c>
      <c r="BF1421" s="17">
        <v>-1</v>
      </c>
      <c r="BG1421" s="22">
        <v>1267.1971047204654</v>
      </c>
    </row>
    <row r="1422" spans="1:59" x14ac:dyDescent="0.25">
      <c r="A1422">
        <v>3734</v>
      </c>
      <c r="B1422" t="s">
        <v>1348</v>
      </c>
      <c r="C1422" s="49">
        <v>0</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25">
      <c r="A1423">
        <v>3735</v>
      </c>
      <c r="B1423" t="s">
        <v>1349</v>
      </c>
      <c r="C1423" s="49">
        <v>0</v>
      </c>
      <c r="D1423" s="22">
        <v>1532.149931640625</v>
      </c>
      <c r="E1423" s="17">
        <v>107.08349665354147</v>
      </c>
      <c r="F1423" s="17">
        <v>74.112056475389409</v>
      </c>
      <c r="G1423" s="17">
        <v>0.88539101054396308</v>
      </c>
      <c r="H1423" s="17">
        <v>7.5335051421757697</v>
      </c>
      <c r="I1423" s="17">
        <v>89.545235066680348</v>
      </c>
      <c r="J1423" s="17">
        <v>16.46708231310723</v>
      </c>
      <c r="K1423" s="17">
        <v>-1</v>
      </c>
      <c r="L1423" s="17">
        <v>-1</v>
      </c>
      <c r="M1423" s="17">
        <v>-1</v>
      </c>
      <c r="N1423" s="17">
        <v>0.16666666666666666</v>
      </c>
      <c r="O1423" s="17">
        <v>-1</v>
      </c>
      <c r="P1423" s="17">
        <v>-1</v>
      </c>
      <c r="Q1423" s="17">
        <v>5.3053517352515716</v>
      </c>
      <c r="R1423" s="17">
        <v>-1</v>
      </c>
      <c r="S1423" s="17">
        <v>1.5389101831864689</v>
      </c>
      <c r="T1423" s="17">
        <v>0.16178641768317437</v>
      </c>
      <c r="U1423" s="17">
        <v>0.88859989000871964</v>
      </c>
      <c r="V1423" s="17">
        <v>1.1336369343925121</v>
      </c>
      <c r="W1423" s="17">
        <v>3.6441311092101563</v>
      </c>
      <c r="X1423" s="17">
        <v>4.8015169363325194</v>
      </c>
      <c r="Y1423" s="17">
        <v>0</v>
      </c>
      <c r="Z1423" s="17">
        <v>54.5556550474655</v>
      </c>
      <c r="AA1423" s="17">
        <v>1.7409612651126509</v>
      </c>
      <c r="AB1423" s="17">
        <v>3.1636876275249959</v>
      </c>
      <c r="AC1423" s="17">
        <v>41.837959444703522</v>
      </c>
      <c r="AD1423" s="17">
        <v>1.1107498625108996</v>
      </c>
      <c r="AE1423" s="17">
        <v>0.11107498625108995</v>
      </c>
      <c r="AF1423" s="17">
        <v>84.512856291183937</v>
      </c>
      <c r="AG1423" s="17">
        <v>67.658575467578373</v>
      </c>
      <c r="AH1423" s="17">
        <v>-1</v>
      </c>
      <c r="AI1423" s="17">
        <v>-1</v>
      </c>
      <c r="AJ1423" s="17">
        <v>-1</v>
      </c>
      <c r="AK1423" s="17">
        <v>-1</v>
      </c>
      <c r="AL1423" s="17">
        <v>-1</v>
      </c>
      <c r="AM1423" s="17">
        <v>-1</v>
      </c>
      <c r="AN1423" s="17">
        <v>-1</v>
      </c>
      <c r="AO1423" s="17">
        <v>-1</v>
      </c>
      <c r="AP1423" s="17">
        <v>-1</v>
      </c>
      <c r="AQ1423" s="17">
        <v>-1</v>
      </c>
      <c r="AR1423" s="17">
        <v>0.55537493125544979</v>
      </c>
      <c r="AS1423" s="17">
        <v>6.6644991750653961</v>
      </c>
      <c r="AT1423" s="17">
        <v>12.663848927585017</v>
      </c>
      <c r="AU1423" s="17">
        <v>-1</v>
      </c>
      <c r="AV1423" s="17">
        <v>-1</v>
      </c>
      <c r="AW1423" s="17">
        <v>-1</v>
      </c>
      <c r="AX1423" s="17">
        <v>-1</v>
      </c>
      <c r="AY1423" s="17">
        <v>0.11107498625108995</v>
      </c>
      <c r="AZ1423" s="17">
        <v>-0.59744316531360186</v>
      </c>
      <c r="BA1423" s="17">
        <v>1.1102636781341151</v>
      </c>
      <c r="BB1423" s="17">
        <v>-0.2443216199203726</v>
      </c>
      <c r="BC1423" s="17">
        <v>0.42380879940755201</v>
      </c>
      <c r="BD1423" s="17">
        <v>-8.0804542020775063</v>
      </c>
      <c r="BE1423" s="17">
        <v>15.13173625335957</v>
      </c>
      <c r="BF1423" s="17">
        <v>-1</v>
      </c>
      <c r="BG1423" s="22">
        <v>218.07800952372816</v>
      </c>
    </row>
    <row r="1424" spans="1:59" x14ac:dyDescent="0.25">
      <c r="A1424">
        <v>3737</v>
      </c>
      <c r="B1424" t="s">
        <v>1350</v>
      </c>
      <c r="C1424" s="49">
        <v>0</v>
      </c>
      <c r="D1424" s="22">
        <v>1529.9868847656251</v>
      </c>
      <c r="E1424" s="17">
        <v>107.63677625074763</v>
      </c>
      <c r="F1424" s="17">
        <v>75.039787847261294</v>
      </c>
      <c r="G1424" s="17">
        <v>0.89214115698538698</v>
      </c>
      <c r="H1424" s="17">
        <v>7.5846383235637358</v>
      </c>
      <c r="I1424" s="17">
        <v>90.039297611549614</v>
      </c>
      <c r="J1424" s="17">
        <v>16.600195102015238</v>
      </c>
      <c r="K1424" s="17">
        <v>-1</v>
      </c>
      <c r="L1424" s="17">
        <v>-1</v>
      </c>
      <c r="M1424" s="17">
        <v>-1</v>
      </c>
      <c r="N1424" s="17">
        <v>0.16666666666666666</v>
      </c>
      <c r="O1424" s="17">
        <v>-1</v>
      </c>
      <c r="P1424" s="17">
        <v>-1</v>
      </c>
      <c r="Q1424" s="17">
        <v>5.3372592694295218</v>
      </c>
      <c r="R1424" s="17">
        <v>-1</v>
      </c>
      <c r="S1424" s="17">
        <v>1.5551249458794973</v>
      </c>
      <c r="T1424" s="17">
        <v>0.16349067954474125</v>
      </c>
      <c r="U1424" s="17">
        <v>0.89843945045417217</v>
      </c>
      <c r="V1424" s="17">
        <v>1.1478277502781546</v>
      </c>
      <c r="W1424" s="17">
        <v>3.6810819012718481</v>
      </c>
      <c r="X1424" s="17">
        <v>4.8564865370405537</v>
      </c>
      <c r="Y1424" s="17">
        <v>0</v>
      </c>
      <c r="Z1424" s="17">
        <v>54.875238608613074</v>
      </c>
      <c r="AA1424" s="17">
        <v>1.758742374514459</v>
      </c>
      <c r="AB1424" s="17">
        <v>3.1920564642103031</v>
      </c>
      <c r="AC1424" s="17">
        <v>42.164126124926895</v>
      </c>
      <c r="AD1424" s="17">
        <v>1.1230493130677153</v>
      </c>
      <c r="AE1424" s="17">
        <v>0.11230493130677152</v>
      </c>
      <c r="AF1424" s="17">
        <v>84.998489190016159</v>
      </c>
      <c r="AG1424" s="17">
        <v>68.505522455998232</v>
      </c>
      <c r="AH1424" s="17">
        <v>-1</v>
      </c>
      <c r="AI1424" s="17">
        <v>-1</v>
      </c>
      <c r="AJ1424" s="17">
        <v>-1</v>
      </c>
      <c r="AK1424" s="17">
        <v>-1</v>
      </c>
      <c r="AL1424" s="17">
        <v>-1</v>
      </c>
      <c r="AM1424" s="17">
        <v>-1</v>
      </c>
      <c r="AN1424" s="17">
        <v>-1</v>
      </c>
      <c r="AO1424" s="17">
        <v>-1</v>
      </c>
      <c r="AP1424" s="17">
        <v>-1</v>
      </c>
      <c r="AQ1424" s="17">
        <v>-1</v>
      </c>
      <c r="AR1424" s="17">
        <v>0.56152465653385764</v>
      </c>
      <c r="AS1424" s="17">
        <v>6.7382958784062907</v>
      </c>
      <c r="AT1424" s="17">
        <v>12.759784641928178</v>
      </c>
      <c r="AU1424" s="17">
        <v>-1</v>
      </c>
      <c r="AV1424" s="17">
        <v>-1</v>
      </c>
      <c r="AW1424" s="17">
        <v>-1</v>
      </c>
      <c r="AX1424" s="17">
        <v>-1</v>
      </c>
      <c r="AY1424" s="17">
        <v>0.11230493130677152</v>
      </c>
      <c r="AZ1424" s="17">
        <v>-0.6081316638384866</v>
      </c>
      <c r="BA1424" s="17">
        <v>1.1209521766589998</v>
      </c>
      <c r="BB1424" s="17">
        <v>-0.24850343310968998</v>
      </c>
      <c r="BC1424" s="17">
        <v>0.42799061259686932</v>
      </c>
      <c r="BD1424" s="17">
        <v>-8.2257387773512001</v>
      </c>
      <c r="BE1424" s="17">
        <v>15.277020828633264</v>
      </c>
      <c r="BF1424" s="17">
        <v>-1</v>
      </c>
      <c r="BG1424" s="22">
        <v>1579.6463280254636</v>
      </c>
    </row>
    <row r="1425" spans="1:59" x14ac:dyDescent="0.25">
      <c r="A1425">
        <v>3739</v>
      </c>
      <c r="B1425" t="s">
        <v>1351</v>
      </c>
      <c r="C1425" s="49">
        <v>0</v>
      </c>
      <c r="D1425" s="22">
        <v>1453.315478515625</v>
      </c>
      <c r="E1425" s="17">
        <v>78.735548668191328</v>
      </c>
      <c r="F1425" s="17">
        <v>26.578619842260839</v>
      </c>
      <c r="G1425" s="17">
        <v>0.53953911001982668</v>
      </c>
      <c r="H1425" s="17">
        <v>4.913634874717749</v>
      </c>
      <c r="I1425" s="17">
        <v>64.231344234293772</v>
      </c>
      <c r="J1425" s="17">
        <v>9.6468879028964274</v>
      </c>
      <c r="K1425" s="17">
        <v>-1</v>
      </c>
      <c r="L1425" s="17">
        <v>-1</v>
      </c>
      <c r="M1425" s="17">
        <v>-1</v>
      </c>
      <c r="N1425" s="17">
        <v>0.16666666666666666</v>
      </c>
      <c r="O1425" s="17">
        <v>-1</v>
      </c>
      <c r="P1425" s="17">
        <v>-1</v>
      </c>
      <c r="Q1425" s="17">
        <v>3.6705307084421137</v>
      </c>
      <c r="R1425" s="17">
        <v>-1</v>
      </c>
      <c r="S1425" s="17">
        <v>0.708127244979738</v>
      </c>
      <c r="T1425" s="17">
        <v>7.4466504118545135E-2</v>
      </c>
      <c r="U1425" s="17">
        <v>0.3844581339871842</v>
      </c>
      <c r="V1425" s="17">
        <v>0.40655335381727115</v>
      </c>
      <c r="W1425" s="17">
        <v>1.7509126773871024</v>
      </c>
      <c r="X1425" s="17">
        <v>1.9850830943555173</v>
      </c>
      <c r="Y1425" s="17">
        <v>0</v>
      </c>
      <c r="Z1425" s="17">
        <v>38.181405546613263</v>
      </c>
      <c r="AA1425" s="17">
        <v>0.82992466266142584</v>
      </c>
      <c r="AB1425" s="17">
        <v>1.7101760380485937</v>
      </c>
      <c r="AC1425" s="17">
        <v>25.126415892011408</v>
      </c>
      <c r="AD1425" s="17">
        <v>0.48057266748398031</v>
      </c>
      <c r="AE1425" s="17">
        <v>4.8057266748398025E-2</v>
      </c>
      <c r="AF1425" s="17">
        <v>59.630868548301422</v>
      </c>
      <c r="AG1425" s="17">
        <v>24.26422422941182</v>
      </c>
      <c r="AH1425" s="17">
        <v>-1</v>
      </c>
      <c r="AI1425" s="17">
        <v>-1</v>
      </c>
      <c r="AJ1425" s="17">
        <v>-1</v>
      </c>
      <c r="AK1425" s="17">
        <v>-1</v>
      </c>
      <c r="AL1425" s="17">
        <v>-1</v>
      </c>
      <c r="AM1425" s="17">
        <v>-1</v>
      </c>
      <c r="AN1425" s="17">
        <v>-1</v>
      </c>
      <c r="AO1425" s="17">
        <v>-1</v>
      </c>
      <c r="AP1425" s="17">
        <v>-1</v>
      </c>
      <c r="AQ1425" s="17">
        <v>-1</v>
      </c>
      <c r="AR1425" s="17">
        <v>0.24028633374199015</v>
      </c>
      <c r="AS1425" s="17">
        <v>2.8834360049038814</v>
      </c>
      <c r="AT1425" s="17">
        <v>7.7484668063750455</v>
      </c>
      <c r="AU1425" s="17">
        <v>-1</v>
      </c>
      <c r="AV1425" s="17">
        <v>-1</v>
      </c>
      <c r="AW1425" s="17">
        <v>-1</v>
      </c>
      <c r="AX1425" s="17">
        <v>-1</v>
      </c>
      <c r="AY1425" s="17">
        <v>4.8057266748398025E-2</v>
      </c>
      <c r="AZ1425" s="17">
        <v>-4.9805042102586683E-2</v>
      </c>
      <c r="BA1425" s="17">
        <v>0.56262555492309962</v>
      </c>
      <c r="BB1425" s="17">
        <v>-3.0061373611219994E-2</v>
      </c>
      <c r="BC1425" s="17">
        <v>0.20954855309839943</v>
      </c>
      <c r="BD1425" s="17">
        <v>-0.63662362576619014</v>
      </c>
      <c r="BE1425" s="17">
        <v>7.6879056770482457</v>
      </c>
      <c r="BF1425" s="17">
        <v>-1</v>
      </c>
      <c r="BG1425" s="22">
        <v>669.33717653650308</v>
      </c>
    </row>
    <row r="1426" spans="1:59" x14ac:dyDescent="0.25">
      <c r="A1426">
        <v>3740</v>
      </c>
      <c r="B1426" t="s">
        <v>1352</v>
      </c>
      <c r="C1426" s="49">
        <v>0</v>
      </c>
      <c r="D1426" s="22">
        <v>1519.539296875</v>
      </c>
      <c r="E1426" s="17">
        <v>68.102856473567755</v>
      </c>
      <c r="F1426" s="17">
        <v>8.7498725574877518</v>
      </c>
      <c r="G1426" s="17">
        <v>0.40981766404076991</v>
      </c>
      <c r="H1426" s="17">
        <v>3.9309791227697408</v>
      </c>
      <c r="I1426" s="17">
        <v>54.736660188444475</v>
      </c>
      <c r="J1426" s="17">
        <v>7.0887828891317799</v>
      </c>
      <c r="K1426" s="17">
        <v>-1</v>
      </c>
      <c r="L1426" s="17">
        <v>-1</v>
      </c>
      <c r="M1426" s="17">
        <v>-1</v>
      </c>
      <c r="N1426" s="17">
        <v>0.16666666666666666</v>
      </c>
      <c r="O1426" s="17">
        <v>-1</v>
      </c>
      <c r="P1426" s="17">
        <v>-1</v>
      </c>
      <c r="Q1426" s="17">
        <v>3.057345275043319</v>
      </c>
      <c r="R1426" s="17">
        <v>-1</v>
      </c>
      <c r="S1426" s="17">
        <v>0.39651882566620755</v>
      </c>
      <c r="T1426" s="17">
        <v>4.1714723853051264E-2</v>
      </c>
      <c r="U1426" s="17">
        <v>0.19536564245996058</v>
      </c>
      <c r="V1426" s="17">
        <v>0.13384028421461322</v>
      </c>
      <c r="W1426" s="17">
        <v>1.0408080570045133</v>
      </c>
      <c r="X1426" s="17">
        <v>0.92870066611985136</v>
      </c>
      <c r="Y1426" s="17">
        <v>0</v>
      </c>
      <c r="Z1426" s="17">
        <v>32.039784468766499</v>
      </c>
      <c r="AA1426" s="17">
        <v>0.488214857884533</v>
      </c>
      <c r="AB1426" s="17">
        <v>1.1649957893686027</v>
      </c>
      <c r="AC1426" s="17">
        <v>18.858283229123483</v>
      </c>
      <c r="AD1426" s="17">
        <v>0.24420705307495072</v>
      </c>
      <c r="AE1426" s="17">
        <v>2.4420705307495072E-2</v>
      </c>
      <c r="AF1426" s="17">
        <v>50.298181857991821</v>
      </c>
      <c r="AG1426" s="17">
        <v>7.9879568982013929</v>
      </c>
      <c r="AH1426" s="17">
        <v>-1</v>
      </c>
      <c r="AI1426" s="17">
        <v>-1</v>
      </c>
      <c r="AJ1426" s="17">
        <v>-1</v>
      </c>
      <c r="AK1426" s="17">
        <v>-1</v>
      </c>
      <c r="AL1426" s="17">
        <v>-1</v>
      </c>
      <c r="AM1426" s="17">
        <v>-1</v>
      </c>
      <c r="AN1426" s="17">
        <v>-1</v>
      </c>
      <c r="AO1426" s="17">
        <v>-1</v>
      </c>
      <c r="AP1426" s="17">
        <v>-1</v>
      </c>
      <c r="AQ1426" s="17">
        <v>-1</v>
      </c>
      <c r="AR1426" s="17">
        <v>0.12210352653747536</v>
      </c>
      <c r="AS1426" s="17">
        <v>1.4652423184497043</v>
      </c>
      <c r="AT1426" s="17">
        <v>5.9048150139846154</v>
      </c>
      <c r="AU1426" s="17">
        <v>-1</v>
      </c>
      <c r="AV1426" s="17">
        <v>-1</v>
      </c>
      <c r="AW1426" s="17">
        <v>-1</v>
      </c>
      <c r="AX1426" s="17">
        <v>-1</v>
      </c>
      <c r="AY1426" s="17">
        <v>2.4420705307495072E-2</v>
      </c>
      <c r="AZ1426" s="17">
        <v>0.15560198069685</v>
      </c>
      <c r="BA1426" s="17">
        <v>0.35721853212366289</v>
      </c>
      <c r="BB1426" s="17">
        <v>5.0302935287850077E-2</v>
      </c>
      <c r="BC1426" s="17">
        <v>0.12918424419932939</v>
      </c>
      <c r="BD1426" s="17">
        <v>2.1553936062305743</v>
      </c>
      <c r="BE1426" s="17">
        <v>4.8958884450514777</v>
      </c>
      <c r="BF1426" s="17">
        <v>-1</v>
      </c>
      <c r="BG1426" s="22">
        <v>131.89341790333515</v>
      </c>
    </row>
    <row r="1427" spans="1:59" x14ac:dyDescent="0.25">
      <c r="A1427">
        <v>3743</v>
      </c>
      <c r="B1427" t="s">
        <v>1353</v>
      </c>
      <c r="C1427" s="49">
        <v>0</v>
      </c>
      <c r="D1427" s="22">
        <v>1512.8451367187499</v>
      </c>
      <c r="E1427" s="17">
        <v>43.102255085932569</v>
      </c>
      <c r="F1427" s="17">
        <v>-33.170780833840439</v>
      </c>
      <c r="G1427" s="17">
        <v>0.10480421091081507</v>
      </c>
      <c r="H1427" s="17">
        <v>1.6204650679999255</v>
      </c>
      <c r="I1427" s="17">
        <v>32.411852248283694</v>
      </c>
      <c r="J1427" s="17">
        <v>1.0739220630862825</v>
      </c>
      <c r="K1427" s="17">
        <v>-1</v>
      </c>
      <c r="L1427" s="17">
        <v>-1</v>
      </c>
      <c r="M1427" s="17">
        <v>-1</v>
      </c>
      <c r="N1427" s="17">
        <v>0.16666666666666666</v>
      </c>
      <c r="O1427" s="17">
        <v>-1</v>
      </c>
      <c r="P1427" s="17">
        <v>-1</v>
      </c>
      <c r="Q1427" s="17">
        <v>1.615565120355946</v>
      </c>
      <c r="R1427" s="17">
        <v>-1</v>
      </c>
      <c r="S1427" s="17">
        <v>-0.33616465070000223</v>
      </c>
      <c r="T1427" s="17">
        <v>-3.5294389941013374E-2</v>
      </c>
      <c r="U1427" s="17">
        <v>-0.24924668333061684</v>
      </c>
      <c r="V1427" s="17">
        <v>-0.50738873112187755</v>
      </c>
      <c r="W1427" s="17">
        <v>-0.62885774660823202</v>
      </c>
      <c r="X1427" s="17">
        <v>-1.5551665913726931</v>
      </c>
      <c r="Y1427" s="17">
        <v>0</v>
      </c>
      <c r="Z1427" s="17">
        <v>17.599018420936638</v>
      </c>
      <c r="AA1427" s="17">
        <v>-0.3152458708849401</v>
      </c>
      <c r="AB1427" s="17">
        <v>-0.11688408001689676</v>
      </c>
      <c r="AC1427" s="17">
        <v>4.1200510597659914</v>
      </c>
      <c r="AD1427" s="17">
        <v>-0.31155835416327116</v>
      </c>
      <c r="AE1427" s="17">
        <v>-3.1155835416327105E-2</v>
      </c>
      <c r="AF1427" s="17">
        <v>28.354277572104699</v>
      </c>
      <c r="AG1427" s="17">
        <v>-30.2823573531543</v>
      </c>
      <c r="AH1427" s="17">
        <v>-1</v>
      </c>
      <c r="AI1427" s="17">
        <v>-1</v>
      </c>
      <c r="AJ1427" s="17">
        <v>-1</v>
      </c>
      <c r="AK1427" s="17">
        <v>-1</v>
      </c>
      <c r="AL1427" s="17">
        <v>-1</v>
      </c>
      <c r="AM1427" s="17">
        <v>-1</v>
      </c>
      <c r="AN1427" s="17">
        <v>-1</v>
      </c>
      <c r="AO1427" s="17">
        <v>-1</v>
      </c>
      <c r="AP1427" s="17">
        <v>-1</v>
      </c>
      <c r="AQ1427" s="17">
        <v>-1</v>
      </c>
      <c r="AR1427" s="17">
        <v>-0.15577917708163558</v>
      </c>
      <c r="AS1427" s="17">
        <v>-1.8693501249796265</v>
      </c>
      <c r="AT1427" s="17">
        <v>1.5698448375264853</v>
      </c>
      <c r="AU1427" s="17">
        <v>-1</v>
      </c>
      <c r="AV1427" s="17">
        <v>-1</v>
      </c>
      <c r="AW1427" s="17">
        <v>-1</v>
      </c>
      <c r="AX1427" s="17">
        <v>-1</v>
      </c>
      <c r="AY1427" s="17">
        <v>-3.1155835416327105E-2</v>
      </c>
      <c r="AZ1427" s="17">
        <v>0.6385745905713538</v>
      </c>
      <c r="BA1427" s="17">
        <v>-0.12575407775084096</v>
      </c>
      <c r="BB1427" s="17">
        <v>0.23926317374884554</v>
      </c>
      <c r="BC1427" s="17">
        <v>-5.977599426166598E-2</v>
      </c>
      <c r="BD1427" s="17">
        <v>8.7202511801059099</v>
      </c>
      <c r="BE1427" s="17">
        <v>-1.6689691288238642</v>
      </c>
      <c r="BF1427" s="17">
        <v>-1</v>
      </c>
      <c r="BG1427" s="22">
        <v>74.866022775534702</v>
      </c>
    </row>
    <row r="1428" spans="1:59" x14ac:dyDescent="0.25">
      <c r="A1428">
        <v>3745</v>
      </c>
      <c r="B1428" t="s">
        <v>2988</v>
      </c>
      <c r="C1428" s="49">
        <v>0</v>
      </c>
      <c r="D1428" s="22">
        <v>1494.1150781250001</v>
      </c>
      <c r="E1428" s="17">
        <v>64.019364225293657</v>
      </c>
      <c r="F1428" s="17">
        <v>1.902730742301747</v>
      </c>
      <c r="G1428" s="17">
        <v>0.35999805961751402</v>
      </c>
      <c r="H1428" s="17">
        <v>3.5535895517793703</v>
      </c>
      <c r="I1428" s="17">
        <v>51.090220698675154</v>
      </c>
      <c r="J1428" s="17">
        <v>6.1063410199633017</v>
      </c>
      <c r="K1428" s="17">
        <v>-1</v>
      </c>
      <c r="L1428" s="17">
        <v>-1</v>
      </c>
      <c r="M1428" s="17">
        <v>-1</v>
      </c>
      <c r="N1428" s="17">
        <v>0.16666666666666666</v>
      </c>
      <c r="O1428" s="17">
        <v>-1</v>
      </c>
      <c r="P1428" s="17">
        <v>-1</v>
      </c>
      <c r="Q1428" s="17">
        <v>2.8218510165614745</v>
      </c>
      <c r="R1428" s="17">
        <v>-1</v>
      </c>
      <c r="S1428" s="17">
        <v>0.27684541262344453</v>
      </c>
      <c r="T1428" s="17">
        <v>2.9136381662448998E-2</v>
      </c>
      <c r="U1428" s="17">
        <v>0.12274454996292611</v>
      </c>
      <c r="V1428" s="17">
        <v>2.910465514330484E-2</v>
      </c>
      <c r="W1428" s="17">
        <v>0.76809192267851745</v>
      </c>
      <c r="X1428" s="17">
        <v>0.52299631787448797</v>
      </c>
      <c r="Y1428" s="17">
        <v>0</v>
      </c>
      <c r="Z1428" s="17">
        <v>29.681090959712833</v>
      </c>
      <c r="AA1428" s="17">
        <v>0.35698098847267601</v>
      </c>
      <c r="AB1428" s="17">
        <v>0.95561896563974591</v>
      </c>
      <c r="AC1428" s="17">
        <v>16.451002864795889</v>
      </c>
      <c r="AD1428" s="17">
        <v>0.15343068745365762</v>
      </c>
      <c r="AE1428" s="17">
        <v>1.5343068745365764E-2</v>
      </c>
      <c r="AF1428" s="17">
        <v>46.713957556387335</v>
      </c>
      <c r="AG1428" s="17">
        <v>1.737046003645222</v>
      </c>
      <c r="AH1428" s="17">
        <v>-1</v>
      </c>
      <c r="AI1428" s="17">
        <v>-1</v>
      </c>
      <c r="AJ1428" s="17">
        <v>-1</v>
      </c>
      <c r="AK1428" s="17">
        <v>-1</v>
      </c>
      <c r="AL1428" s="17">
        <v>-1</v>
      </c>
      <c r="AM1428" s="17">
        <v>-1</v>
      </c>
      <c r="AN1428" s="17">
        <v>-1</v>
      </c>
      <c r="AO1428" s="17">
        <v>-1</v>
      </c>
      <c r="AP1428" s="17">
        <v>-1</v>
      </c>
      <c r="AQ1428" s="17">
        <v>-1</v>
      </c>
      <c r="AR1428" s="17">
        <v>7.6715343726828811E-2</v>
      </c>
      <c r="AS1428" s="17">
        <v>0.92058412472194562</v>
      </c>
      <c r="AT1428" s="17">
        <v>5.1967593621385291</v>
      </c>
      <c r="AU1428" s="17">
        <v>-1</v>
      </c>
      <c r="AV1428" s="17">
        <v>-1</v>
      </c>
      <c r="AW1428" s="17">
        <v>-1</v>
      </c>
      <c r="AX1428" s="17">
        <v>-1</v>
      </c>
      <c r="AY1428" s="17">
        <v>1.5343068745365764E-2</v>
      </c>
      <c r="AZ1428" s="17">
        <v>0.23448867937949322</v>
      </c>
      <c r="BA1428" s="17">
        <v>0.27833183344101969</v>
      </c>
      <c r="BB1428" s="17">
        <v>8.1166899599089737E-2</v>
      </c>
      <c r="BC1428" s="17">
        <v>9.8320279888089737E-2</v>
      </c>
      <c r="BD1428" s="17">
        <v>3.2276696126470426</v>
      </c>
      <c r="BE1428" s="17">
        <v>3.823612438635009</v>
      </c>
      <c r="BF1428" s="17">
        <v>-1</v>
      </c>
      <c r="BG1428" s="22">
        <v>94.355655705657</v>
      </c>
    </row>
    <row r="1429" spans="1:59" x14ac:dyDescent="0.25">
      <c r="A1429">
        <v>3748</v>
      </c>
      <c r="B1429" t="s">
        <v>1354</v>
      </c>
      <c r="C1429" s="49">
        <v>0</v>
      </c>
      <c r="D1429" s="22">
        <v>1491.5569628906251</v>
      </c>
      <c r="E1429" s="17">
        <v>62.926133152761082</v>
      </c>
      <c r="F1429" s="17">
        <v>6.9616404062901663E-2</v>
      </c>
      <c r="G1429" s="17">
        <v>0.34666037308221959</v>
      </c>
      <c r="H1429" s="17">
        <v>3.4525549518898302</v>
      </c>
      <c r="I1429" s="17">
        <v>50.113997233083779</v>
      </c>
      <c r="J1429" s="17">
        <v>5.8433220369381944</v>
      </c>
      <c r="K1429" s="17">
        <v>-1</v>
      </c>
      <c r="L1429" s="17">
        <v>-1</v>
      </c>
      <c r="M1429" s="17">
        <v>-1</v>
      </c>
      <c r="N1429" s="17">
        <v>0.16666666666666666</v>
      </c>
      <c r="O1429" s="17">
        <v>-1</v>
      </c>
      <c r="P1429" s="17">
        <v>-1</v>
      </c>
      <c r="Q1429" s="17">
        <v>2.758804578580802</v>
      </c>
      <c r="R1429" s="17">
        <v>-1</v>
      </c>
      <c r="S1429" s="17">
        <v>0.24480648962814081</v>
      </c>
      <c r="T1429" s="17">
        <v>2.5768912425908692E-2</v>
      </c>
      <c r="U1429" s="17">
        <v>0.1033024572608828</v>
      </c>
      <c r="V1429" s="17">
        <v>1.0648702874883165E-3</v>
      </c>
      <c r="W1429" s="17">
        <v>0.69508045751603142</v>
      </c>
      <c r="X1429" s="17">
        <v>0.41438129602624857</v>
      </c>
      <c r="Y1429" s="17">
        <v>0</v>
      </c>
      <c r="Z1429" s="17">
        <v>29.049622383822136</v>
      </c>
      <c r="AA1429" s="17">
        <v>0.32184710426599933</v>
      </c>
      <c r="AB1429" s="17">
        <v>0.89956467787531924</v>
      </c>
      <c r="AC1429" s="17">
        <v>15.806526633527724</v>
      </c>
      <c r="AD1429" s="17">
        <v>0.12912807157610351</v>
      </c>
      <c r="AE1429" s="17">
        <v>1.291280715761035E-2</v>
      </c>
      <c r="AF1429" s="17">
        <v>45.754390318541709</v>
      </c>
      <c r="AG1429" s="17">
        <v>6.3554392524991843E-2</v>
      </c>
      <c r="AH1429" s="17">
        <v>-1</v>
      </c>
      <c r="AI1429" s="17">
        <v>-1</v>
      </c>
      <c r="AJ1429" s="17">
        <v>-1</v>
      </c>
      <c r="AK1429" s="17">
        <v>-1</v>
      </c>
      <c r="AL1429" s="17">
        <v>-1</v>
      </c>
      <c r="AM1429" s="17">
        <v>-1</v>
      </c>
      <c r="AN1429" s="17">
        <v>-1</v>
      </c>
      <c r="AO1429" s="17">
        <v>-1</v>
      </c>
      <c r="AP1429" s="17">
        <v>-1</v>
      </c>
      <c r="AQ1429" s="17">
        <v>-1</v>
      </c>
      <c r="AR1429" s="17">
        <v>6.4564035788051755E-2</v>
      </c>
      <c r="AS1429" s="17">
        <v>0.77476842945662094</v>
      </c>
      <c r="AT1429" s="17">
        <v>5.0071989582936069</v>
      </c>
      <c r="AU1429" s="17">
        <v>-1</v>
      </c>
      <c r="AV1429" s="17">
        <v>-1</v>
      </c>
      <c r="AW1429" s="17">
        <v>-1</v>
      </c>
      <c r="AX1429" s="17">
        <v>-1</v>
      </c>
      <c r="AY1429" s="17">
        <v>1.291280715761035E-2</v>
      </c>
      <c r="AZ1429" s="17">
        <v>0.2556081979106794</v>
      </c>
      <c r="BA1429" s="17">
        <v>0.25721231490983348</v>
      </c>
      <c r="BB1429" s="17">
        <v>8.942978899745814E-2</v>
      </c>
      <c r="BC1429" s="17">
        <v>9.0057390489721348E-2</v>
      </c>
      <c r="BD1429" s="17">
        <v>3.5147389585092941</v>
      </c>
      <c r="BE1429" s="17">
        <v>3.536543092772757</v>
      </c>
      <c r="BF1429" s="17">
        <v>-1</v>
      </c>
      <c r="BG1429" s="22">
        <v>59.899061639016054</v>
      </c>
    </row>
    <row r="1430" spans="1:59" x14ac:dyDescent="0.25">
      <c r="A1430">
        <v>3749</v>
      </c>
      <c r="B1430" t="s">
        <v>1355</v>
      </c>
      <c r="C1430" s="49">
        <v>0</v>
      </c>
      <c r="D1430" s="22">
        <v>1453.0089355468751</v>
      </c>
      <c r="E1430" s="17">
        <v>-6.7596805757935385</v>
      </c>
      <c r="F1430" s="17">
        <v>-116.77856649813731</v>
      </c>
      <c r="G1430" s="17">
        <v>-0.50352360249324857</v>
      </c>
      <c r="H1430" s="17">
        <v>-2.9876922062257023</v>
      </c>
      <c r="I1430" s="17">
        <v>-12.11340216112562</v>
      </c>
      <c r="J1430" s="17">
        <v>-10.922293502785994</v>
      </c>
      <c r="K1430" s="17">
        <v>-1</v>
      </c>
      <c r="L1430" s="17">
        <v>-1</v>
      </c>
      <c r="M1430" s="17">
        <v>-1</v>
      </c>
      <c r="N1430" s="17">
        <v>0.16666666666666666</v>
      </c>
      <c r="O1430" s="17">
        <v>-1</v>
      </c>
      <c r="P1430" s="17">
        <v>-1</v>
      </c>
      <c r="Q1430" s="17">
        <v>-1.2599636798004634</v>
      </c>
      <c r="R1430" s="17">
        <v>-1</v>
      </c>
      <c r="S1430" s="17">
        <v>-1.7974501530979676</v>
      </c>
      <c r="T1430" s="17">
        <v>-0.18888363436876127</v>
      </c>
      <c r="U1430" s="17">
        <v>-1.1359945994805316</v>
      </c>
      <c r="V1430" s="17">
        <v>-1.7862747631576217</v>
      </c>
      <c r="W1430" s="17">
        <v>-3.9588883960908525</v>
      </c>
      <c r="X1430" s="17">
        <v>-6.5090645982668507</v>
      </c>
      <c r="Y1430" s="17">
        <v>0</v>
      </c>
      <c r="Z1430" s="17">
        <v>-11.202070657626525</v>
      </c>
      <c r="AA1430" s="17">
        <v>-1.9176916098278831</v>
      </c>
      <c r="AB1430" s="17">
        <v>-2.673503042190092</v>
      </c>
      <c r="AC1430" s="17">
        <v>-25.274313211788716</v>
      </c>
      <c r="AD1430" s="17">
        <v>-1.4199932493506646</v>
      </c>
      <c r="AE1430" s="17">
        <v>-0.14199932493506645</v>
      </c>
      <c r="AF1430" s="17">
        <v>-15.411291371814066</v>
      </c>
      <c r="AG1430" s="17">
        <v>-106.60979913617122</v>
      </c>
      <c r="AH1430" s="17">
        <v>-1</v>
      </c>
      <c r="AI1430" s="17">
        <v>-1</v>
      </c>
      <c r="AJ1430" s="17">
        <v>-1</v>
      </c>
      <c r="AK1430" s="17">
        <v>-1</v>
      </c>
      <c r="AL1430" s="17">
        <v>-1</v>
      </c>
      <c r="AM1430" s="17">
        <v>-1</v>
      </c>
      <c r="AN1430" s="17">
        <v>-1</v>
      </c>
      <c r="AO1430" s="17">
        <v>-1</v>
      </c>
      <c r="AP1430" s="17">
        <v>-1</v>
      </c>
      <c r="AQ1430" s="17">
        <v>-1</v>
      </c>
      <c r="AR1430" s="17">
        <v>-0.70999662467533231</v>
      </c>
      <c r="AS1430" s="17">
        <v>-8.5199594961039864</v>
      </c>
      <c r="AT1430" s="17">
        <v>-7.0759473449351837</v>
      </c>
      <c r="AU1430" s="17">
        <v>-1</v>
      </c>
      <c r="AV1430" s="17">
        <v>-1</v>
      </c>
      <c r="AW1430" s="17">
        <v>-1</v>
      </c>
      <c r="AX1430" s="17">
        <v>-1</v>
      </c>
      <c r="AY1430" s="17">
        <v>-0.14199932493506645</v>
      </c>
      <c r="AZ1430" s="17">
        <v>1.6018293869879274</v>
      </c>
      <c r="BA1430" s="17">
        <v>-1.0890088741674149</v>
      </c>
      <c r="BB1430" s="17">
        <v>0.61613103811255943</v>
      </c>
      <c r="BC1430" s="17">
        <v>-0.43664385862537969</v>
      </c>
      <c r="BD1430" s="17">
        <v>21.813396456957591</v>
      </c>
      <c r="BE1430" s="17">
        <v>-14.762114405675558</v>
      </c>
      <c r="BF1430" s="17">
        <v>-1</v>
      </c>
      <c r="BG1430" s="22">
        <v>-0.67336374961450929</v>
      </c>
    </row>
    <row r="1431" spans="1:59" x14ac:dyDescent="0.25">
      <c r="A1431">
        <v>3750</v>
      </c>
      <c r="B1431" t="s">
        <v>1356</v>
      </c>
      <c r="C1431" s="49">
        <v>0</v>
      </c>
      <c r="D1431" s="22">
        <v>1563.8487988281249</v>
      </c>
      <c r="E1431" s="17">
        <v>90.200032735298606</v>
      </c>
      <c r="F1431" s="17">
        <v>45.802103927139811</v>
      </c>
      <c r="G1431" s="17">
        <v>0.67940862033453442</v>
      </c>
      <c r="H1431" s="17">
        <v>5.9731634499318158</v>
      </c>
      <c r="I1431" s="17">
        <v>74.468794164509745</v>
      </c>
      <c r="J1431" s="17">
        <v>12.405112596650042</v>
      </c>
      <c r="K1431" s="17">
        <v>-1</v>
      </c>
      <c r="L1431" s="17">
        <v>-1</v>
      </c>
      <c r="M1431" s="17">
        <v>-1</v>
      </c>
      <c r="N1431" s="17">
        <v>0.16666666666666666</v>
      </c>
      <c r="O1431" s="17">
        <v>-1</v>
      </c>
      <c r="P1431" s="17">
        <v>-1</v>
      </c>
      <c r="Q1431" s="17">
        <v>4.331685428498564</v>
      </c>
      <c r="R1431" s="17">
        <v>-1</v>
      </c>
      <c r="S1431" s="17">
        <v>1.0441126843215121</v>
      </c>
      <c r="T1431" s="17">
        <v>0.10978044494841473</v>
      </c>
      <c r="U1431" s="17">
        <v>0.58834326642990142</v>
      </c>
      <c r="V1431" s="17">
        <v>0.70060067354806455</v>
      </c>
      <c r="W1431" s="17">
        <v>2.5165685392648638</v>
      </c>
      <c r="X1431" s="17">
        <v>3.1241059585181565</v>
      </c>
      <c r="Y1431" s="17">
        <v>0</v>
      </c>
      <c r="Z1431" s="17">
        <v>44.803483540067049</v>
      </c>
      <c r="AA1431" s="17">
        <v>1.1983663085523817</v>
      </c>
      <c r="AB1431" s="17">
        <v>2.2980055510531892</v>
      </c>
      <c r="AC1431" s="17">
        <v>31.884902428519048</v>
      </c>
      <c r="AD1431" s="17">
        <v>0.73542908303737675</v>
      </c>
      <c r="AE1431" s="17">
        <v>7.3542908303737678E-2</v>
      </c>
      <c r="AF1431" s="17">
        <v>69.693648125280092</v>
      </c>
      <c r="AG1431" s="17">
        <v>41.813778385131151</v>
      </c>
      <c r="AH1431" s="17">
        <v>-1</v>
      </c>
      <c r="AI1431" s="17">
        <v>-1</v>
      </c>
      <c r="AJ1431" s="17">
        <v>-1</v>
      </c>
      <c r="AK1431" s="17">
        <v>-1</v>
      </c>
      <c r="AL1431" s="17">
        <v>-1</v>
      </c>
      <c r="AM1431" s="17">
        <v>-1</v>
      </c>
      <c r="AN1431" s="17">
        <v>-1</v>
      </c>
      <c r="AO1431" s="17">
        <v>-1</v>
      </c>
      <c r="AP1431" s="17">
        <v>-1</v>
      </c>
      <c r="AQ1431" s="17">
        <v>-1</v>
      </c>
      <c r="AR1431" s="17">
        <v>0.36771454151868838</v>
      </c>
      <c r="AS1431" s="17">
        <v>4.4125744982242603</v>
      </c>
      <c r="AT1431" s="17">
        <v>9.7363468476915394</v>
      </c>
      <c r="AU1431" s="17">
        <v>-1</v>
      </c>
      <c r="AV1431" s="17">
        <v>-1</v>
      </c>
      <c r="AW1431" s="17">
        <v>-1</v>
      </c>
      <c r="AX1431" s="17">
        <v>-1</v>
      </c>
      <c r="AY1431" s="17">
        <v>7.3542908303737678E-2</v>
      </c>
      <c r="AZ1431" s="17">
        <v>-0.27128098601703871</v>
      </c>
      <c r="BA1431" s="17">
        <v>0.78410149883755165</v>
      </c>
      <c r="BB1431" s="17">
        <v>-0.11671255489937483</v>
      </c>
      <c r="BC1431" s="17">
        <v>0.29619973438655423</v>
      </c>
      <c r="BD1431" s="17">
        <v>-3.6470594105527807</v>
      </c>
      <c r="BE1431" s="17">
        <v>10.69834146183484</v>
      </c>
      <c r="BF1431" s="17">
        <v>-1</v>
      </c>
      <c r="BG1431" s="22">
        <v>230.87376348945511</v>
      </c>
    </row>
    <row r="1432" spans="1:59" x14ac:dyDescent="0.25">
      <c r="A1432">
        <v>3751</v>
      </c>
      <c r="B1432" t="s">
        <v>1357</v>
      </c>
      <c r="C1432" s="49">
        <v>0</v>
      </c>
      <c r="D1432" s="22">
        <v>1528.2091503906249</v>
      </c>
      <c r="E1432" s="17">
        <v>118.03639519758627</v>
      </c>
      <c r="F1432" s="17">
        <v>92.477721219853251</v>
      </c>
      <c r="G1432" s="17">
        <v>1.019019052321928</v>
      </c>
      <c r="H1432" s="17">
        <v>8.5457538330812461</v>
      </c>
      <c r="I1432" s="17">
        <v>99.325854044302318</v>
      </c>
      <c r="J1432" s="17">
        <v>19.102225338778961</v>
      </c>
      <c r="K1432" s="17">
        <v>-1</v>
      </c>
      <c r="L1432" s="17">
        <v>-1</v>
      </c>
      <c r="M1432" s="17">
        <v>-1</v>
      </c>
      <c r="N1432" s="17">
        <v>0.16666666666666666</v>
      </c>
      <c r="O1432" s="17">
        <v>-1</v>
      </c>
      <c r="P1432" s="17">
        <v>-1</v>
      </c>
      <c r="Q1432" s="17">
        <v>5.9370034108355956</v>
      </c>
      <c r="R1432" s="17">
        <v>-1</v>
      </c>
      <c r="S1432" s="17">
        <v>1.8599027728089792</v>
      </c>
      <c r="T1432" s="17">
        <v>0.19552452651004271</v>
      </c>
      <c r="U1432" s="17">
        <v>1.0833869521401327</v>
      </c>
      <c r="V1432" s="17">
        <v>1.4145628305172322</v>
      </c>
      <c r="W1432" s="17">
        <v>4.3756207188351537</v>
      </c>
      <c r="X1432" s="17">
        <v>5.8897126019634269</v>
      </c>
      <c r="Y1432" s="17">
        <v>0</v>
      </c>
      <c r="Z1432" s="17">
        <v>60.882232675249853</v>
      </c>
      <c r="AA1432" s="17">
        <v>2.0929617514165026</v>
      </c>
      <c r="AB1432" s="17">
        <v>3.7252861241906339</v>
      </c>
      <c r="AC1432" s="17">
        <v>48.294858587513268</v>
      </c>
      <c r="AD1432" s="17">
        <v>1.3542336901751659</v>
      </c>
      <c r="AE1432" s="17">
        <v>0.13542336901751659</v>
      </c>
      <c r="AF1432" s="17">
        <v>94.126599319878579</v>
      </c>
      <c r="AG1432" s="17">
        <v>84.425006912348522</v>
      </c>
      <c r="AH1432" s="17">
        <v>-1</v>
      </c>
      <c r="AI1432" s="17">
        <v>-1</v>
      </c>
      <c r="AJ1432" s="17">
        <v>-1</v>
      </c>
      <c r="AK1432" s="17">
        <v>-1</v>
      </c>
      <c r="AL1432" s="17">
        <v>-1</v>
      </c>
      <c r="AM1432" s="17">
        <v>-1</v>
      </c>
      <c r="AN1432" s="17">
        <v>-1</v>
      </c>
      <c r="AO1432" s="17">
        <v>-1</v>
      </c>
      <c r="AP1432" s="17">
        <v>-1</v>
      </c>
      <c r="AQ1432" s="17">
        <v>-1</v>
      </c>
      <c r="AR1432" s="17">
        <v>0.67711684508758296</v>
      </c>
      <c r="AS1432" s="17">
        <v>8.1254021410509942</v>
      </c>
      <c r="AT1432" s="17">
        <v>14.563022783366295</v>
      </c>
      <c r="AU1432" s="17">
        <v>-1</v>
      </c>
      <c r="AV1432" s="17">
        <v>-1</v>
      </c>
      <c r="AW1432" s="17">
        <v>-1</v>
      </c>
      <c r="AX1432" s="17">
        <v>-1</v>
      </c>
      <c r="AY1432" s="17">
        <v>0.13542336901751659</v>
      </c>
      <c r="AZ1432" s="17">
        <v>-0.8090360751595338</v>
      </c>
      <c r="BA1432" s="17">
        <v>1.3218565879800468</v>
      </c>
      <c r="BB1432" s="17">
        <v>-0.32710612132622324</v>
      </c>
      <c r="BC1432" s="17">
        <v>0.50659330081340248</v>
      </c>
      <c r="BD1432" s="17">
        <v>-10.956553774559113</v>
      </c>
      <c r="BE1432" s="17">
        <v>18.00783582584118</v>
      </c>
      <c r="BF1432" s="17">
        <v>-1</v>
      </c>
      <c r="BG1432" s="22">
        <v>369.80658168805166</v>
      </c>
    </row>
    <row r="1433" spans="1:59" x14ac:dyDescent="0.25">
      <c r="A1433">
        <v>3753</v>
      </c>
      <c r="B1433" t="s">
        <v>1358</v>
      </c>
      <c r="C1433" s="49">
        <v>0</v>
      </c>
      <c r="D1433" s="22">
        <v>1500.6736230468748</v>
      </c>
      <c r="E1433" s="17">
        <v>11.73130005607365</v>
      </c>
      <c r="F1433" s="17">
        <v>-85.773152751664654</v>
      </c>
      <c r="G1433" s="17">
        <v>-0.27792911511126267</v>
      </c>
      <c r="H1433" s="17">
        <v>-1.2787864893601926</v>
      </c>
      <c r="I1433" s="17">
        <v>4.3985042858862684</v>
      </c>
      <c r="J1433" s="17">
        <v>-6.4735735174822961</v>
      </c>
      <c r="K1433" s="17">
        <v>-1</v>
      </c>
      <c r="L1433" s="17">
        <v>-1</v>
      </c>
      <c r="M1433" s="17">
        <v>-1</v>
      </c>
      <c r="N1433" s="17">
        <v>0.16666666666666666</v>
      </c>
      <c r="O1433" s="17">
        <v>-1</v>
      </c>
      <c r="P1433" s="17">
        <v>-1</v>
      </c>
      <c r="Q1433" s="17">
        <v>-0.19359217527656947</v>
      </c>
      <c r="R1433" s="17">
        <v>-1</v>
      </c>
      <c r="S1433" s="17">
        <v>-1.2555417501474171</v>
      </c>
      <c r="T1433" s="17">
        <v>-0.13192604324667029</v>
      </c>
      <c r="U1433" s="17">
        <v>-0.80714979381321306</v>
      </c>
      <c r="V1433" s="17">
        <v>-1.3120080397562182</v>
      </c>
      <c r="W1433" s="17">
        <v>-2.7239677812786103</v>
      </c>
      <c r="X1433" s="17">
        <v>-4.6719431371351448</v>
      </c>
      <c r="Y1433" s="17">
        <v>0</v>
      </c>
      <c r="Z1433" s="17">
        <v>-0.52137057527522757</v>
      </c>
      <c r="AA1433" s="17">
        <v>-1.3234348340092783</v>
      </c>
      <c r="AB1433" s="17">
        <v>-1.7253972158674156</v>
      </c>
      <c r="AC1433" s="17">
        <v>-14.373600810272789</v>
      </c>
      <c r="AD1433" s="17">
        <v>-1.0089372422665162</v>
      </c>
      <c r="AE1433" s="17">
        <v>-0.10089372422665163</v>
      </c>
      <c r="AF1433" s="17">
        <v>0.81889056847194297</v>
      </c>
      <c r="AG1433" s="17">
        <v>-78.304254456462772</v>
      </c>
      <c r="AH1433" s="17">
        <v>-1</v>
      </c>
      <c r="AI1433" s="17">
        <v>-1</v>
      </c>
      <c r="AJ1433" s="17">
        <v>-1</v>
      </c>
      <c r="AK1433" s="17">
        <v>-1</v>
      </c>
      <c r="AL1433" s="17">
        <v>-1</v>
      </c>
      <c r="AM1433" s="17">
        <v>-1</v>
      </c>
      <c r="AN1433" s="17">
        <v>-1</v>
      </c>
      <c r="AO1433" s="17">
        <v>-1</v>
      </c>
      <c r="AP1433" s="17">
        <v>-1</v>
      </c>
      <c r="AQ1433" s="17">
        <v>-1</v>
      </c>
      <c r="AR1433" s="17">
        <v>-0.50446862113325808</v>
      </c>
      <c r="AS1433" s="17">
        <v>-6.0536234535990978</v>
      </c>
      <c r="AT1433" s="17">
        <v>-3.8697104896788268</v>
      </c>
      <c r="AU1433" s="17">
        <v>-1</v>
      </c>
      <c r="AV1433" s="17">
        <v>-1</v>
      </c>
      <c r="AW1433" s="17">
        <v>-1</v>
      </c>
      <c r="AX1433" s="17">
        <v>-1</v>
      </c>
      <c r="AY1433" s="17">
        <v>-0.10089372422665163</v>
      </c>
      <c r="AZ1433" s="17">
        <v>1.24461249302438</v>
      </c>
      <c r="BA1433" s="17">
        <v>-0.73179198020386726</v>
      </c>
      <c r="BB1433" s="17">
        <v>0.476371995703949</v>
      </c>
      <c r="BC1433" s="17">
        <v>-0.29688481621676932</v>
      </c>
      <c r="BD1433" s="17">
        <v>16.957887088709636</v>
      </c>
      <c r="BE1433" s="17">
        <v>-9.9066050374275996</v>
      </c>
      <c r="BF1433" s="17">
        <v>-1</v>
      </c>
      <c r="BG1433" s="22">
        <v>74.113187604170918</v>
      </c>
    </row>
    <row r="1434" spans="1:59" x14ac:dyDescent="0.25">
      <c r="A1434">
        <v>3754</v>
      </c>
      <c r="B1434" t="s">
        <v>1359</v>
      </c>
      <c r="C1434" s="49">
        <v>0</v>
      </c>
      <c r="D1434" s="22">
        <v>1500.6366406249999</v>
      </c>
      <c r="E1434" s="17">
        <v>47.869932542210137</v>
      </c>
      <c r="F1434" s="17">
        <v>-25.17640697749351</v>
      </c>
      <c r="G1434" s="17">
        <v>0.16297104225225167</v>
      </c>
      <c r="H1434" s="17">
        <v>2.0610858994966721</v>
      </c>
      <c r="I1434" s="17">
        <v>36.66924917573013</v>
      </c>
      <c r="J1434" s="17">
        <v>2.2209711247607449</v>
      </c>
      <c r="K1434" s="17">
        <v>-1</v>
      </c>
      <c r="L1434" s="17">
        <v>-1</v>
      </c>
      <c r="M1434" s="17">
        <v>-1</v>
      </c>
      <c r="N1434" s="17">
        <v>0.16666666666666666</v>
      </c>
      <c r="O1434" s="17">
        <v>-1</v>
      </c>
      <c r="P1434" s="17">
        <v>-1</v>
      </c>
      <c r="Q1434" s="17">
        <v>1.8905162158848359</v>
      </c>
      <c r="R1434" s="17">
        <v>-1</v>
      </c>
      <c r="S1434" s="17">
        <v>-0.19644007213102724</v>
      </c>
      <c r="T1434" s="17">
        <v>-2.0608558585553913E-2</v>
      </c>
      <c r="U1434" s="17">
        <v>-0.16445799646713716</v>
      </c>
      <c r="V1434" s="17">
        <v>-0.38510474789566324</v>
      </c>
      <c r="W1434" s="17">
        <v>-0.31044828565265947</v>
      </c>
      <c r="X1434" s="17">
        <v>-1.0814868688604911</v>
      </c>
      <c r="Y1434" s="17">
        <v>0</v>
      </c>
      <c r="Z1434" s="17">
        <v>20.352908764217272</v>
      </c>
      <c r="AA1434" s="17">
        <v>-0.16202389257472533</v>
      </c>
      <c r="AB1434" s="17">
        <v>0.12757362962635832</v>
      </c>
      <c r="AC1434" s="17">
        <v>6.9306689393016168</v>
      </c>
      <c r="AD1434" s="17">
        <v>-0.20557249558392146</v>
      </c>
      <c r="AE1434" s="17">
        <v>-2.0557249558392145E-2</v>
      </c>
      <c r="AF1434" s="17">
        <v>32.539035216306033</v>
      </c>
      <c r="AG1434" s="17">
        <v>-22.984112336092902</v>
      </c>
      <c r="AH1434" s="17">
        <v>-1</v>
      </c>
      <c r="AI1434" s="17">
        <v>-1</v>
      </c>
      <c r="AJ1434" s="17">
        <v>-1</v>
      </c>
      <c r="AK1434" s="17">
        <v>-1</v>
      </c>
      <c r="AL1434" s="17">
        <v>-1</v>
      </c>
      <c r="AM1434" s="17">
        <v>-1</v>
      </c>
      <c r="AN1434" s="17">
        <v>-1</v>
      </c>
      <c r="AO1434" s="17">
        <v>-1</v>
      </c>
      <c r="AP1434" s="17">
        <v>-1</v>
      </c>
      <c r="AQ1434" s="17">
        <v>-1</v>
      </c>
      <c r="AR1434" s="17">
        <v>-0.10278624779196073</v>
      </c>
      <c r="AS1434" s="17">
        <v>-1.2334349735035293</v>
      </c>
      <c r="AT1434" s="17">
        <v>2.3965345344454123</v>
      </c>
      <c r="AU1434" s="17">
        <v>-1</v>
      </c>
      <c r="AV1434" s="17">
        <v>-1</v>
      </c>
      <c r="AW1434" s="17">
        <v>-1</v>
      </c>
      <c r="AX1434" s="17">
        <v>-1</v>
      </c>
      <c r="AY1434" s="17">
        <v>-2.0557249558392145E-2</v>
      </c>
      <c r="AZ1434" s="17">
        <v>0.54647050121784468</v>
      </c>
      <c r="BA1434" s="17">
        <v>-3.3649988397331854E-2</v>
      </c>
      <c r="BB1434" s="17">
        <v>0.20322798183186669</v>
      </c>
      <c r="BC1434" s="17">
        <v>-2.3740802344687131E-2</v>
      </c>
      <c r="BD1434" s="17">
        <v>7.4683163576852607</v>
      </c>
      <c r="BE1434" s="17">
        <v>-0.41703430640321315</v>
      </c>
      <c r="BF1434" s="17">
        <v>-1</v>
      </c>
      <c r="BG1434" s="22">
        <v>76.258794369112138</v>
      </c>
    </row>
    <row r="1435" spans="1:59" x14ac:dyDescent="0.25">
      <c r="A1435">
        <v>3755</v>
      </c>
      <c r="B1435" t="s">
        <v>814</v>
      </c>
      <c r="C1435" s="49">
        <v>0</v>
      </c>
      <c r="D1435" s="22">
        <v>1521.268271484375</v>
      </c>
      <c r="E1435" s="17">
        <v>115.54758915410693</v>
      </c>
      <c r="F1435" s="17">
        <v>88.304526587881682</v>
      </c>
      <c r="G1435" s="17">
        <v>0.98865500972462561</v>
      </c>
      <c r="H1435" s="17">
        <v>8.3157425123976125</v>
      </c>
      <c r="I1435" s="17">
        <v>97.10342282916892</v>
      </c>
      <c r="J1435" s="17">
        <v>18.503446863715837</v>
      </c>
      <c r="K1435" s="17">
        <v>-1</v>
      </c>
      <c r="L1435" s="17">
        <v>-1</v>
      </c>
      <c r="M1435" s="17">
        <v>-1</v>
      </c>
      <c r="N1435" s="17">
        <v>0.16666666666666666</v>
      </c>
      <c r="O1435" s="17">
        <v>-1</v>
      </c>
      <c r="P1435" s="17">
        <v>-1</v>
      </c>
      <c r="Q1435" s="17">
        <v>5.7934744170039014</v>
      </c>
      <c r="R1435" s="17">
        <v>-1</v>
      </c>
      <c r="S1435" s="17">
        <v>1.7869642448246266</v>
      </c>
      <c r="T1435" s="17">
        <v>0.18785828101290644</v>
      </c>
      <c r="U1435" s="17">
        <v>1.0391258631256792</v>
      </c>
      <c r="V1435" s="17">
        <v>1.3507285801374367</v>
      </c>
      <c r="W1435" s="17">
        <v>4.2094057435155037</v>
      </c>
      <c r="X1435" s="17">
        <v>5.6424439964687876</v>
      </c>
      <c r="Y1435" s="17">
        <v>0</v>
      </c>
      <c r="Z1435" s="17">
        <v>59.444656624375909</v>
      </c>
      <c r="AA1435" s="17">
        <v>2.0129773587831012</v>
      </c>
      <c r="AB1435" s="17">
        <v>3.5976751792987631</v>
      </c>
      <c r="AC1435" s="17">
        <v>46.827669829748423</v>
      </c>
      <c r="AD1435" s="17">
        <v>1.2989073289070989</v>
      </c>
      <c r="AE1435" s="17">
        <v>0.1298907328907099</v>
      </c>
      <c r="AF1435" s="17">
        <v>91.942087005256468</v>
      </c>
      <c r="AG1435" s="17">
        <v>80.615202983322447</v>
      </c>
      <c r="AH1435" s="17">
        <v>-1</v>
      </c>
      <c r="AI1435" s="17">
        <v>-1</v>
      </c>
      <c r="AJ1435" s="17">
        <v>-1</v>
      </c>
      <c r="AK1435" s="17">
        <v>-1</v>
      </c>
      <c r="AL1435" s="17">
        <v>-1</v>
      </c>
      <c r="AM1435" s="17">
        <v>-1</v>
      </c>
      <c r="AN1435" s="17">
        <v>-1</v>
      </c>
      <c r="AO1435" s="17">
        <v>-1</v>
      </c>
      <c r="AP1435" s="17">
        <v>-1</v>
      </c>
      <c r="AQ1435" s="17">
        <v>-1</v>
      </c>
      <c r="AR1435" s="17">
        <v>0.64945366445354946</v>
      </c>
      <c r="AS1435" s="17">
        <v>7.7934439734425931</v>
      </c>
      <c r="AT1435" s="17">
        <v>14.131477165475372</v>
      </c>
      <c r="AU1435" s="17">
        <v>-1</v>
      </c>
      <c r="AV1435" s="17">
        <v>-1</v>
      </c>
      <c r="AW1435" s="17">
        <v>-1</v>
      </c>
      <c r="AX1435" s="17">
        <v>-1</v>
      </c>
      <c r="AY1435" s="17">
        <v>0.1298907328907099</v>
      </c>
      <c r="AZ1435" s="17">
        <v>-0.7609562257329856</v>
      </c>
      <c r="BA1435" s="17">
        <v>1.2737767385534986</v>
      </c>
      <c r="BB1435" s="17">
        <v>-0.30829515849508043</v>
      </c>
      <c r="BC1435" s="17">
        <v>0.48778233798225978</v>
      </c>
      <c r="BD1435" s="17">
        <v>-10.303023207389524</v>
      </c>
      <c r="BE1435" s="17">
        <v>17.354305258671594</v>
      </c>
      <c r="BF1435" s="17">
        <v>-1</v>
      </c>
      <c r="BG1435" s="22">
        <v>204.97546524240784</v>
      </c>
    </row>
    <row r="1436" spans="1:59" x14ac:dyDescent="0.25">
      <c r="A1436">
        <v>3756</v>
      </c>
      <c r="B1436" t="s">
        <v>1360</v>
      </c>
      <c r="C1436" s="49">
        <v>0</v>
      </c>
      <c r="D1436" s="22">
        <v>1456.3365917968749</v>
      </c>
      <c r="E1436" s="17">
        <v>36.356433007572988</v>
      </c>
      <c r="F1436" s="17">
        <v>-44.482079502293388</v>
      </c>
      <c r="G1436" s="17">
        <v>2.2503531242430208E-2</v>
      </c>
      <c r="H1436" s="17">
        <v>0.9970273961871583</v>
      </c>
      <c r="I1436" s="17">
        <v>26.388029862460726</v>
      </c>
      <c r="J1436" s="17">
        <v>-0.54904613393739155</v>
      </c>
      <c r="K1436" s="17">
        <v>-1</v>
      </c>
      <c r="L1436" s="17">
        <v>-1</v>
      </c>
      <c r="M1436" s="17">
        <v>-1</v>
      </c>
      <c r="N1436" s="17">
        <v>0.16666666666666666</v>
      </c>
      <c r="O1436" s="17">
        <v>-1</v>
      </c>
      <c r="P1436" s="17">
        <v>-1</v>
      </c>
      <c r="Q1436" s="17">
        <v>1.2265347826921069</v>
      </c>
      <c r="R1436" s="17">
        <v>-1</v>
      </c>
      <c r="S1436" s="17">
        <v>-0.53386198984340838</v>
      </c>
      <c r="T1436" s="17">
        <v>-5.6073481292145247E-2</v>
      </c>
      <c r="U1436" s="17">
        <v>-0.36921482318153498</v>
      </c>
      <c r="V1436" s="17">
        <v>-0.68040924298368566</v>
      </c>
      <c r="W1436" s="17">
        <v>-1.0793776467840508</v>
      </c>
      <c r="X1436" s="17">
        <v>-2.22537953247397</v>
      </c>
      <c r="Y1436" s="17">
        <v>0</v>
      </c>
      <c r="Z1436" s="17">
        <v>13.702518615853728</v>
      </c>
      <c r="AA1436" s="17">
        <v>-0.53204078070293415</v>
      </c>
      <c r="AB1436" s="17">
        <v>-0.46276910056613041</v>
      </c>
      <c r="AC1436" s="17">
        <v>0.14328704427262728</v>
      </c>
      <c r="AD1436" s="17">
        <v>-0.46151852897691881</v>
      </c>
      <c r="AE1436" s="17">
        <v>-4.6151852897691872E-2</v>
      </c>
      <c r="AF1436" s="17">
        <v>22.43323304513747</v>
      </c>
      <c r="AG1436" s="17">
        <v>-40.608698180708856</v>
      </c>
      <c r="AH1436" s="17">
        <v>-1</v>
      </c>
      <c r="AI1436" s="17">
        <v>-1</v>
      </c>
      <c r="AJ1436" s="17">
        <v>-1</v>
      </c>
      <c r="AK1436" s="17">
        <v>-1</v>
      </c>
      <c r="AL1436" s="17">
        <v>-1</v>
      </c>
      <c r="AM1436" s="17">
        <v>-1</v>
      </c>
      <c r="AN1436" s="17">
        <v>-1</v>
      </c>
      <c r="AO1436" s="17">
        <v>-1</v>
      </c>
      <c r="AP1436" s="17">
        <v>-1</v>
      </c>
      <c r="AQ1436" s="17">
        <v>-1</v>
      </c>
      <c r="AR1436" s="17">
        <v>-0.2307592644884594</v>
      </c>
      <c r="AS1436" s="17">
        <v>-2.7691111738615128</v>
      </c>
      <c r="AT1436" s="17">
        <v>0.40015547398003282</v>
      </c>
      <c r="AU1436" s="17">
        <v>-1</v>
      </c>
      <c r="AV1436" s="17">
        <v>-1</v>
      </c>
      <c r="AW1436" s="17">
        <v>-1</v>
      </c>
      <c r="AX1436" s="17">
        <v>-1</v>
      </c>
      <c r="AY1436" s="17">
        <v>-4.6151852897691872E-2</v>
      </c>
      <c r="AZ1436" s="17">
        <v>0.76889334748516713</v>
      </c>
      <c r="BA1436" s="17">
        <v>-0.2560728346646543</v>
      </c>
      <c r="BB1436" s="17">
        <v>0.2902496331854858</v>
      </c>
      <c r="BC1436" s="17">
        <v>-0.11076245369830622</v>
      </c>
      <c r="BD1436" s="17">
        <v>10.491623015386519</v>
      </c>
      <c r="BE1436" s="17">
        <v>-3.4403409641044762</v>
      </c>
      <c r="BF1436" s="17">
        <v>-1</v>
      </c>
      <c r="BG1436" s="22">
        <v>259.18409155156047</v>
      </c>
    </row>
    <row r="1437" spans="1:59" x14ac:dyDescent="0.25">
      <c r="A1437">
        <v>3759</v>
      </c>
      <c r="B1437" t="s">
        <v>1361</v>
      </c>
      <c r="C1437" s="49">
        <v>0</v>
      </c>
      <c r="D1437" s="22">
        <v>1519.6674218749999</v>
      </c>
      <c r="E1437" s="17">
        <v>92.936404097257565</v>
      </c>
      <c r="F1437" s="17">
        <v>50.390412569641995</v>
      </c>
      <c r="G1437" s="17">
        <v>0.71279302038219949</v>
      </c>
      <c r="H1437" s="17">
        <v>6.226054346148528</v>
      </c>
      <c r="I1437" s="17">
        <v>76.912293989234101</v>
      </c>
      <c r="J1437" s="17">
        <v>13.063452476373897</v>
      </c>
      <c r="K1437" s="17">
        <v>-1</v>
      </c>
      <c r="L1437" s="17">
        <v>-1</v>
      </c>
      <c r="M1437" s="17">
        <v>-1</v>
      </c>
      <c r="N1437" s="17">
        <v>0.16666666666666666</v>
      </c>
      <c r="O1437" s="17">
        <v>-1</v>
      </c>
      <c r="P1437" s="17">
        <v>-1</v>
      </c>
      <c r="Q1437" s="17">
        <v>4.4894914694155847</v>
      </c>
      <c r="R1437" s="17">
        <v>-1</v>
      </c>
      <c r="S1437" s="17">
        <v>1.1243065185026619</v>
      </c>
      <c r="T1437" s="17">
        <v>0.11820926353276041</v>
      </c>
      <c r="U1437" s="17">
        <v>0.63700707321612648</v>
      </c>
      <c r="V1437" s="17">
        <v>0.7707846137988672</v>
      </c>
      <c r="W1437" s="17">
        <v>2.699317170716097</v>
      </c>
      <c r="X1437" s="17">
        <v>3.3959707478856531</v>
      </c>
      <c r="Y1437" s="17">
        <v>0</v>
      </c>
      <c r="Z1437" s="17">
        <v>46.384057464883696</v>
      </c>
      <c r="AA1437" s="17">
        <v>1.286306870244263</v>
      </c>
      <c r="AB1437" s="17">
        <v>2.4383101505174656</v>
      </c>
      <c r="AC1437" s="17">
        <v>33.498034681172712</v>
      </c>
      <c r="AD1437" s="17">
        <v>0.79625884152015813</v>
      </c>
      <c r="AE1437" s="17">
        <v>7.9625884152015811E-2</v>
      </c>
      <c r="AF1437" s="17">
        <v>72.09545719884774</v>
      </c>
      <c r="AG1437" s="17">
        <v>46.002549299352971</v>
      </c>
      <c r="AH1437" s="17">
        <v>-1</v>
      </c>
      <c r="AI1437" s="17">
        <v>-1</v>
      </c>
      <c r="AJ1437" s="17">
        <v>-1</v>
      </c>
      <c r="AK1437" s="17">
        <v>-1</v>
      </c>
      <c r="AL1437" s="17">
        <v>-1</v>
      </c>
      <c r="AM1437" s="17">
        <v>-1</v>
      </c>
      <c r="AN1437" s="17">
        <v>-1</v>
      </c>
      <c r="AO1437" s="17">
        <v>-1</v>
      </c>
      <c r="AP1437" s="17">
        <v>-1</v>
      </c>
      <c r="AQ1437" s="17">
        <v>-1</v>
      </c>
      <c r="AR1437" s="17">
        <v>0.39812942076007907</v>
      </c>
      <c r="AS1437" s="17">
        <v>4.7775530491209484</v>
      </c>
      <c r="AT1437" s="17">
        <v>10.210818963857232</v>
      </c>
      <c r="AU1437" s="17">
        <v>-1</v>
      </c>
      <c r="AV1437" s="17">
        <v>-1</v>
      </c>
      <c r="AW1437" s="17">
        <v>-1</v>
      </c>
      <c r="AX1437" s="17">
        <v>-1</v>
      </c>
      <c r="AY1437" s="17">
        <v>7.9625884152015811E-2</v>
      </c>
      <c r="AZ1437" s="17">
        <v>-0.32414341111553285</v>
      </c>
      <c r="BA1437" s="17">
        <v>0.83696392393604579</v>
      </c>
      <c r="BB1437" s="17">
        <v>-0.13739467278352047</v>
      </c>
      <c r="BC1437" s="17">
        <v>0.31688185227069987</v>
      </c>
      <c r="BD1437" s="17">
        <v>-4.3655976561718051</v>
      </c>
      <c r="BE1437" s="17">
        <v>11.416879707453864</v>
      </c>
      <c r="BF1437" s="17">
        <v>-1</v>
      </c>
      <c r="BG1437" s="22">
        <v>136.67619079668134</v>
      </c>
    </row>
    <row r="1438" spans="1:59" x14ac:dyDescent="0.25">
      <c r="A1438">
        <v>3760</v>
      </c>
      <c r="B1438" t="s">
        <v>1362</v>
      </c>
      <c r="C1438" s="49">
        <v>0</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25">
      <c r="A1439">
        <v>3767</v>
      </c>
      <c r="B1439" t="s">
        <v>2989</v>
      </c>
      <c r="C1439" s="49">
        <v>0</v>
      </c>
      <c r="D1439" s="22">
        <v>1479.118623046875</v>
      </c>
      <c r="E1439" s="17">
        <v>73.687250842963067</v>
      </c>
      <c r="F1439" s="17">
        <v>18.113705736144297</v>
      </c>
      <c r="G1439" s="17">
        <v>0.47794864152562211</v>
      </c>
      <c r="H1439" s="17">
        <v>4.4470795748271357</v>
      </c>
      <c r="I1439" s="17">
        <v>59.723361501178694</v>
      </c>
      <c r="J1439" s="17">
        <v>8.4323247667394714</v>
      </c>
      <c r="K1439" s="17">
        <v>-1</v>
      </c>
      <c r="L1439" s="17">
        <v>-1</v>
      </c>
      <c r="M1439" s="17">
        <v>-1</v>
      </c>
      <c r="N1439" s="17">
        <v>0.16666666666666666</v>
      </c>
      <c r="O1439" s="17">
        <v>-1</v>
      </c>
      <c r="P1439" s="17">
        <v>-1</v>
      </c>
      <c r="Q1439" s="17">
        <v>3.3793962870531402</v>
      </c>
      <c r="R1439" s="17">
        <v>-1</v>
      </c>
      <c r="S1439" s="17">
        <v>0.56017862794568629</v>
      </c>
      <c r="T1439" s="17">
        <v>5.8916280519459727E-2</v>
      </c>
      <c r="U1439" s="17">
        <v>0.29467887617827582</v>
      </c>
      <c r="V1439" s="17">
        <v>0.27707186681602314</v>
      </c>
      <c r="W1439" s="17">
        <v>1.4137619779081283</v>
      </c>
      <c r="X1439" s="17">
        <v>1.483523092668638</v>
      </c>
      <c r="Y1439" s="17">
        <v>0</v>
      </c>
      <c r="Z1439" s="17">
        <v>35.265424178663245</v>
      </c>
      <c r="AA1439" s="17">
        <v>0.66768420344953983</v>
      </c>
      <c r="AB1439" s="17">
        <v>1.451329810452513</v>
      </c>
      <c r="AC1439" s="17">
        <v>22.150368066014913</v>
      </c>
      <c r="AD1439" s="17">
        <v>0.3683485952228448</v>
      </c>
      <c r="AE1439" s="17">
        <v>3.6834859522284477E-2</v>
      </c>
      <c r="AF1439" s="17">
        <v>55.199800568542727</v>
      </c>
      <c r="AG1439" s="17">
        <v>16.536412357595243</v>
      </c>
      <c r="AH1439" s="17">
        <v>-1</v>
      </c>
      <c r="AI1439" s="17">
        <v>-1</v>
      </c>
      <c r="AJ1439" s="17">
        <v>-1</v>
      </c>
      <c r="AK1439" s="17">
        <v>-1</v>
      </c>
      <c r="AL1439" s="17">
        <v>-1</v>
      </c>
      <c r="AM1439" s="17">
        <v>-1</v>
      </c>
      <c r="AN1439" s="17">
        <v>-1</v>
      </c>
      <c r="AO1439" s="17">
        <v>-1</v>
      </c>
      <c r="AP1439" s="17">
        <v>-1</v>
      </c>
      <c r="AQ1439" s="17">
        <v>-1</v>
      </c>
      <c r="AR1439" s="17">
        <v>0.1841742976114224</v>
      </c>
      <c r="AS1439" s="17">
        <v>2.2100915713370686</v>
      </c>
      <c r="AT1439" s="17">
        <v>6.873119042738189</v>
      </c>
      <c r="AU1439" s="17">
        <v>-1</v>
      </c>
      <c r="AV1439" s="17">
        <v>-1</v>
      </c>
      <c r="AW1439" s="17">
        <v>-1</v>
      </c>
      <c r="AX1439" s="17">
        <v>-1</v>
      </c>
      <c r="AY1439" s="17">
        <v>3.6834859522284477E-2</v>
      </c>
      <c r="AZ1439" s="17">
        <v>4.7720194921517772E-2</v>
      </c>
      <c r="BA1439" s="17">
        <v>0.46510031789899514</v>
      </c>
      <c r="BB1439" s="17">
        <v>8.0948109575660759E-3</v>
      </c>
      <c r="BC1439" s="17">
        <v>0.17139236852961337</v>
      </c>
      <c r="BD1439" s="17">
        <v>0.68899873424308611</v>
      </c>
      <c r="BE1439" s="17">
        <v>6.3622833170389681</v>
      </c>
      <c r="BF1439" s="17">
        <v>-1</v>
      </c>
      <c r="BG1439" s="22">
        <v>2040.0946617611203</v>
      </c>
    </row>
    <row r="1440" spans="1:59" x14ac:dyDescent="0.25">
      <c r="A1440">
        <v>3770</v>
      </c>
      <c r="B1440" t="s">
        <v>1363</v>
      </c>
      <c r="C1440" s="49">
        <v>0</v>
      </c>
      <c r="D1440" s="22">
        <v>1590.80958984375</v>
      </c>
      <c r="E1440" s="17">
        <v>138.45418562285204</v>
      </c>
      <c r="F1440" s="17">
        <v>126.71398226666432</v>
      </c>
      <c r="G1440" s="17">
        <v>1.2681210905622617</v>
      </c>
      <c r="H1440" s="17">
        <v>10.432732110661931</v>
      </c>
      <c r="I1440" s="17">
        <v>117.5583454447673</v>
      </c>
      <c r="J1440" s="17">
        <v>24.014513882528846</v>
      </c>
      <c r="K1440" s="17">
        <v>-1</v>
      </c>
      <c r="L1440" s="17">
        <v>-1</v>
      </c>
      <c r="M1440" s="17">
        <v>-1</v>
      </c>
      <c r="N1440" s="17">
        <v>0.16666666666666666</v>
      </c>
      <c r="O1440" s="17">
        <v>-1</v>
      </c>
      <c r="P1440" s="17">
        <v>-1</v>
      </c>
      <c r="Q1440" s="17">
        <v>7.1144936872204454</v>
      </c>
      <c r="R1440" s="17">
        <v>-1</v>
      </c>
      <c r="S1440" s="17">
        <v>2.4582794852947534</v>
      </c>
      <c r="T1440" s="17">
        <v>0.25841725144506411</v>
      </c>
      <c r="U1440" s="17">
        <v>1.4464982688531698</v>
      </c>
      <c r="V1440" s="17">
        <v>1.9382494189612716</v>
      </c>
      <c r="W1440" s="17">
        <v>5.7392233750200035</v>
      </c>
      <c r="X1440" s="17">
        <v>7.9182670483674675</v>
      </c>
      <c r="Y1440" s="17">
        <v>0</v>
      </c>
      <c r="Z1440" s="17">
        <v>72.675890362648914</v>
      </c>
      <c r="AA1440" s="17">
        <v>2.7491416776745945</v>
      </c>
      <c r="AB1440" s="17">
        <v>4.7721871213972422</v>
      </c>
      <c r="AC1440" s="17">
        <v>60.331454468030032</v>
      </c>
      <c r="AD1440" s="17">
        <v>1.8081228360664623</v>
      </c>
      <c r="AE1440" s="17">
        <v>0.18081228360664622</v>
      </c>
      <c r="AF1440" s="17">
        <v>112.04800976414612</v>
      </c>
      <c r="AG1440" s="17">
        <v>115.68006529185234</v>
      </c>
      <c r="AH1440" s="17">
        <v>-1</v>
      </c>
      <c r="AI1440" s="17">
        <v>-1</v>
      </c>
      <c r="AJ1440" s="17">
        <v>-1</v>
      </c>
      <c r="AK1440" s="17">
        <v>-1</v>
      </c>
      <c r="AL1440" s="17">
        <v>-1</v>
      </c>
      <c r="AM1440" s="17">
        <v>-1</v>
      </c>
      <c r="AN1440" s="17">
        <v>-1</v>
      </c>
      <c r="AO1440" s="17">
        <v>-1</v>
      </c>
      <c r="AP1440" s="17">
        <v>-1</v>
      </c>
      <c r="AQ1440" s="17">
        <v>-1</v>
      </c>
      <c r="AR1440" s="17">
        <v>0.90406141803323115</v>
      </c>
      <c r="AS1440" s="17">
        <v>10.848737016398772</v>
      </c>
      <c r="AT1440" s="17">
        <v>18.103358121318404</v>
      </c>
      <c r="AU1440" s="17">
        <v>-1</v>
      </c>
      <c r="AV1440" s="17">
        <v>-1</v>
      </c>
      <c r="AW1440" s="17">
        <v>-1</v>
      </c>
      <c r="AX1440" s="17">
        <v>-1</v>
      </c>
      <c r="AY1440" s="17">
        <v>0.18081228360664622</v>
      </c>
      <c r="AZ1440" s="17">
        <v>-1.2034759278919736</v>
      </c>
      <c r="BA1440" s="17">
        <v>1.716296440712487</v>
      </c>
      <c r="BB1440" s="17">
        <v>-0.48142843092926402</v>
      </c>
      <c r="BC1440" s="17">
        <v>0.6609156104164432</v>
      </c>
      <c r="BD1440" s="17">
        <v>-16.318020246377621</v>
      </c>
      <c r="BE1440" s="17">
        <v>23.36930229765969</v>
      </c>
      <c r="BF1440" s="17">
        <v>-1</v>
      </c>
      <c r="BG1440" s="22">
        <v>2449.9806200586836</v>
      </c>
    </row>
    <row r="1441" spans="1:59" x14ac:dyDescent="0.25">
      <c r="A1441">
        <v>3773</v>
      </c>
      <c r="B1441" t="s">
        <v>1364</v>
      </c>
      <c r="C1441" s="49">
        <v>0</v>
      </c>
      <c r="D1441" s="22">
        <v>1460.450166015625</v>
      </c>
      <c r="E1441" s="17">
        <v>17.594352181506224</v>
      </c>
      <c r="F1441" s="17">
        <v>-75.942070204702091</v>
      </c>
      <c r="G1441" s="17">
        <v>-0.20639844483132413</v>
      </c>
      <c r="H1441" s="17">
        <v>-0.73693295033453143</v>
      </c>
      <c r="I1441" s="17">
        <v>9.6340388481936188</v>
      </c>
      <c r="J1441" s="17">
        <v>-5.0629897477747141</v>
      </c>
      <c r="K1441" s="17">
        <v>-1</v>
      </c>
      <c r="L1441" s="17">
        <v>-1</v>
      </c>
      <c r="M1441" s="17">
        <v>-1</v>
      </c>
      <c r="N1441" s="17">
        <v>0.16666666666666666</v>
      </c>
      <c r="O1441" s="17">
        <v>-1</v>
      </c>
      <c r="P1441" s="17">
        <v>-1</v>
      </c>
      <c r="Q1441" s="17">
        <v>0.144528979062025</v>
      </c>
      <c r="R1441" s="17">
        <v>-1</v>
      </c>
      <c r="S1441" s="17">
        <v>-1.0837154269813345</v>
      </c>
      <c r="T1441" s="17">
        <v>-0.11386613975445768</v>
      </c>
      <c r="U1441" s="17">
        <v>-0.70288089238553686</v>
      </c>
      <c r="V1441" s="17">
        <v>-1.1616292915427033</v>
      </c>
      <c r="W1441" s="17">
        <v>-2.332403695005254</v>
      </c>
      <c r="X1441" s="17">
        <v>-4.0894354215192878</v>
      </c>
      <c r="Y1441" s="17">
        <v>0</v>
      </c>
      <c r="Z1441" s="17">
        <v>2.8652265212041321</v>
      </c>
      <c r="AA1441" s="17">
        <v>-1.1350100813213972</v>
      </c>
      <c r="AB1441" s="17">
        <v>-1.424775307769357</v>
      </c>
      <c r="AC1441" s="17">
        <v>-10.917243016879583</v>
      </c>
      <c r="AD1441" s="17">
        <v>-0.8786011154819211</v>
      </c>
      <c r="AE1441" s="17">
        <v>-8.7860111548192107E-2</v>
      </c>
      <c r="AF1441" s="17">
        <v>5.9650969604226276</v>
      </c>
      <c r="AG1441" s="17">
        <v>-69.32923646256134</v>
      </c>
      <c r="AH1441" s="17">
        <v>-1</v>
      </c>
      <c r="AI1441" s="17">
        <v>-1</v>
      </c>
      <c r="AJ1441" s="17">
        <v>-1</v>
      </c>
      <c r="AK1441" s="17">
        <v>-1</v>
      </c>
      <c r="AL1441" s="17">
        <v>-1</v>
      </c>
      <c r="AM1441" s="17">
        <v>-1</v>
      </c>
      <c r="AN1441" s="17">
        <v>-1</v>
      </c>
      <c r="AO1441" s="17">
        <v>-1</v>
      </c>
      <c r="AP1441" s="17">
        <v>-1</v>
      </c>
      <c r="AQ1441" s="17">
        <v>-1</v>
      </c>
      <c r="AR1441" s="17">
        <v>-0.43930055774096055</v>
      </c>
      <c r="AS1441" s="17">
        <v>-5.2716066928915266</v>
      </c>
      <c r="AT1441" s="17">
        <v>-2.8530887007589838</v>
      </c>
      <c r="AU1441" s="17">
        <v>-1</v>
      </c>
      <c r="AV1441" s="17">
        <v>-1</v>
      </c>
      <c r="AW1441" s="17">
        <v>-1</v>
      </c>
      <c r="AX1441" s="17">
        <v>-1</v>
      </c>
      <c r="AY1441" s="17">
        <v>-8.7860111548192107E-2</v>
      </c>
      <c r="AZ1441" s="17">
        <v>1.1313474741976359</v>
      </c>
      <c r="BA1441" s="17">
        <v>-0.61852696137712337</v>
      </c>
      <c r="BB1441" s="17">
        <v>0.43205771259718656</v>
      </c>
      <c r="BC1441" s="17">
        <v>-0.25257053311000693</v>
      </c>
      <c r="BD1441" s="17">
        <v>15.418320037706286</v>
      </c>
      <c r="BE1441" s="17">
        <v>-8.367037986424247</v>
      </c>
      <c r="BF1441" s="17">
        <v>-1</v>
      </c>
      <c r="BG1441" s="22">
        <v>36.13975952843051</v>
      </c>
    </row>
    <row r="1442" spans="1:59" x14ac:dyDescent="0.25">
      <c r="A1442">
        <v>3777</v>
      </c>
      <c r="B1442" t="s">
        <v>1365</v>
      </c>
      <c r="C1442" s="49">
        <v>0</v>
      </c>
      <c r="D1442" s="22">
        <v>1520.69576171875</v>
      </c>
      <c r="E1442" s="17">
        <v>28.137040161987869</v>
      </c>
      <c r="F1442" s="17">
        <v>-58.264240708117427</v>
      </c>
      <c r="G1442" s="17">
        <v>-7.7775072283622904E-2</v>
      </c>
      <c r="H1442" s="17">
        <v>0.23740476163759539</v>
      </c>
      <c r="I1442" s="17">
        <v>19.048351755630339</v>
      </c>
      <c r="J1442" s="17">
        <v>-2.5265387259851915</v>
      </c>
      <c r="K1442" s="17">
        <v>-1</v>
      </c>
      <c r="L1442" s="17">
        <v>-1</v>
      </c>
      <c r="M1442" s="17">
        <v>-1</v>
      </c>
      <c r="N1442" s="17">
        <v>0.16666666666666666</v>
      </c>
      <c r="O1442" s="17">
        <v>-1</v>
      </c>
      <c r="P1442" s="17">
        <v>-1</v>
      </c>
      <c r="Q1442" s="17">
        <v>0.75252388573004181</v>
      </c>
      <c r="R1442" s="17">
        <v>-1</v>
      </c>
      <c r="S1442" s="17">
        <v>-0.77474472823630669</v>
      </c>
      <c r="T1442" s="17">
        <v>-8.1391598610588603E-2</v>
      </c>
      <c r="U1442" s="17">
        <v>-0.51538904167331301</v>
      </c>
      <c r="V1442" s="17">
        <v>-0.89122469895287848</v>
      </c>
      <c r="W1442" s="17">
        <v>-1.6283100083679671</v>
      </c>
      <c r="X1442" s="17">
        <v>-3.041995118998007</v>
      </c>
      <c r="Y1442" s="17">
        <v>0</v>
      </c>
      <c r="Z1442" s="17">
        <v>8.9548596576574191</v>
      </c>
      <c r="AA1442" s="17">
        <v>-0.79619280102283763</v>
      </c>
      <c r="AB1442" s="17">
        <v>-0.88420993168700879</v>
      </c>
      <c r="AC1442" s="17">
        <v>-4.7021691978041158</v>
      </c>
      <c r="AD1442" s="17">
        <v>-0.64423630209164129</v>
      </c>
      <c r="AE1442" s="17">
        <v>-6.4423630209164126E-2</v>
      </c>
      <c r="AF1442" s="17">
        <v>15.218783796695369</v>
      </c>
      <c r="AG1442" s="17">
        <v>-53.190745399439443</v>
      </c>
      <c r="AH1442" s="17">
        <v>-1</v>
      </c>
      <c r="AI1442" s="17">
        <v>-1</v>
      </c>
      <c r="AJ1442" s="17">
        <v>-1</v>
      </c>
      <c r="AK1442" s="17">
        <v>-1</v>
      </c>
      <c r="AL1442" s="17">
        <v>-1</v>
      </c>
      <c r="AM1442" s="17">
        <v>-1</v>
      </c>
      <c r="AN1442" s="17">
        <v>-1</v>
      </c>
      <c r="AO1442" s="17">
        <v>-1</v>
      </c>
      <c r="AP1442" s="17">
        <v>-1</v>
      </c>
      <c r="AQ1442" s="17">
        <v>-1</v>
      </c>
      <c r="AR1442" s="17">
        <v>-0.32211815104582064</v>
      </c>
      <c r="AS1442" s="17">
        <v>-3.8654178125498477</v>
      </c>
      <c r="AT1442" s="17">
        <v>-1.0250431563148013</v>
      </c>
      <c r="AU1442" s="17">
        <v>-1</v>
      </c>
      <c r="AV1442" s="17">
        <v>-1</v>
      </c>
      <c r="AW1442" s="17">
        <v>-1</v>
      </c>
      <c r="AX1442" s="17">
        <v>-1</v>
      </c>
      <c r="AY1442" s="17">
        <v>-6.4423630209164126E-2</v>
      </c>
      <c r="AZ1442" s="17">
        <v>0.92767919238005936</v>
      </c>
      <c r="BA1442" s="17">
        <v>-0.41485867955954664</v>
      </c>
      <c r="BB1442" s="17">
        <v>0.35237367604449149</v>
      </c>
      <c r="BC1442" s="17">
        <v>-0.17288649655731181</v>
      </c>
      <c r="BD1442" s="17">
        <v>12.649936831056705</v>
      </c>
      <c r="BE1442" s="17">
        <v>-5.5986547797746642</v>
      </c>
      <c r="BF1442" s="17">
        <v>-1</v>
      </c>
      <c r="BG1442" s="22">
        <v>124.88446772025964</v>
      </c>
    </row>
    <row r="1443" spans="1:59" x14ac:dyDescent="0.25">
      <c r="A1443">
        <v>3785</v>
      </c>
      <c r="B1443" t="s">
        <v>2990</v>
      </c>
      <c r="C1443" s="49">
        <v>0</v>
      </c>
      <c r="D1443" s="22">
        <v>1520.7176953124999</v>
      </c>
      <c r="E1443" s="17">
        <v>41.999070286456146</v>
      </c>
      <c r="F1443" s="17">
        <v>-35.020585440073049</v>
      </c>
      <c r="G1443" s="17">
        <v>9.1345086471704584E-2</v>
      </c>
      <c r="H1443" s="17">
        <v>1.5185105611991669</v>
      </c>
      <c r="I1443" s="17">
        <v>31.42674039481458</v>
      </c>
      <c r="J1443" s="17">
        <v>0.80850832637747683</v>
      </c>
      <c r="K1443" s="17">
        <v>-1</v>
      </c>
      <c r="L1443" s="17">
        <v>-1</v>
      </c>
      <c r="M1443" s="17">
        <v>-1</v>
      </c>
      <c r="N1443" s="17">
        <v>0.16666666666666666</v>
      </c>
      <c r="O1443" s="17">
        <v>-1</v>
      </c>
      <c r="P1443" s="17">
        <v>-1</v>
      </c>
      <c r="Q1443" s="17">
        <v>1.5519446527449334</v>
      </c>
      <c r="R1443" s="17">
        <v>-1</v>
      </c>
      <c r="S1443" s="17">
        <v>-0.36849528392846964</v>
      </c>
      <c r="T1443" s="17">
        <v>-3.8692519547638735E-2</v>
      </c>
      <c r="U1443" s="17">
        <v>-0.26886579376188074</v>
      </c>
      <c r="V1443" s="17">
        <v>-0.53568381457744263</v>
      </c>
      <c r="W1443" s="17">
        <v>-0.7025339716794482</v>
      </c>
      <c r="X1443" s="17">
        <v>-1.6647705388896596</v>
      </c>
      <c r="Y1443" s="17">
        <v>0</v>
      </c>
      <c r="Z1443" s="17">
        <v>16.961800405667603</v>
      </c>
      <c r="AA1443" s="17">
        <v>-0.35069964454468555</v>
      </c>
      <c r="AB1443" s="17">
        <v>-0.17344873479197431</v>
      </c>
      <c r="AC1443" s="17">
        <v>3.4697069561065081</v>
      </c>
      <c r="AD1443" s="17">
        <v>-0.33608224220235094</v>
      </c>
      <c r="AE1443" s="17">
        <v>-3.3608224220235093E-2</v>
      </c>
      <c r="AF1443" s="17">
        <v>27.385973599171908</v>
      </c>
      <c r="AG1443" s="17">
        <v>-31.971085888067162</v>
      </c>
      <c r="AH1443" s="17">
        <v>-1</v>
      </c>
      <c r="AI1443" s="17">
        <v>-1</v>
      </c>
      <c r="AJ1443" s="17">
        <v>-1</v>
      </c>
      <c r="AK1443" s="17">
        <v>-1</v>
      </c>
      <c r="AL1443" s="17">
        <v>-1</v>
      </c>
      <c r="AM1443" s="17">
        <v>-1</v>
      </c>
      <c r="AN1443" s="17">
        <v>-1</v>
      </c>
      <c r="AO1443" s="17">
        <v>-1</v>
      </c>
      <c r="AP1443" s="17">
        <v>-1</v>
      </c>
      <c r="AQ1443" s="17">
        <v>-1</v>
      </c>
      <c r="AR1443" s="17">
        <v>-0.16804112110117547</v>
      </c>
      <c r="AS1443" s="17">
        <v>-2.0164934532141059</v>
      </c>
      <c r="AT1443" s="17">
        <v>1.3785585108216623</v>
      </c>
      <c r="AU1443" s="17">
        <v>-1</v>
      </c>
      <c r="AV1443" s="17">
        <v>-1</v>
      </c>
      <c r="AW1443" s="17">
        <v>-1</v>
      </c>
      <c r="AX1443" s="17">
        <v>-1</v>
      </c>
      <c r="AY1443" s="17">
        <v>-3.3608224220235093E-2</v>
      </c>
      <c r="AZ1443" s="17">
        <v>0.65988639957609729</v>
      </c>
      <c r="BA1443" s="17">
        <v>-0.14706588675558463</v>
      </c>
      <c r="BB1443" s="17">
        <v>0.24760129568213268</v>
      </c>
      <c r="BC1443" s="17">
        <v>-6.8114116194953153E-2</v>
      </c>
      <c r="BD1443" s="17">
        <v>9.0099342550822108</v>
      </c>
      <c r="BE1443" s="17">
        <v>-1.9586522038001668</v>
      </c>
      <c r="BF1443" s="17">
        <v>-1</v>
      </c>
      <c r="BG1443" s="22">
        <v>204.48891904662679</v>
      </c>
    </row>
    <row r="1444" spans="1:59" x14ac:dyDescent="0.25">
      <c r="A1444">
        <v>3786</v>
      </c>
      <c r="B1444" t="s">
        <v>1367</v>
      </c>
      <c r="C1444" s="49">
        <v>0</v>
      </c>
      <c r="D1444" s="22">
        <v>1454.81736328125</v>
      </c>
      <c r="E1444" s="17">
        <v>20.362949359744853</v>
      </c>
      <c r="F1444" s="17">
        <v>-71.299725771077689</v>
      </c>
      <c r="G1444" s="17">
        <v>-0.17262088194125441</v>
      </c>
      <c r="H1444" s="17">
        <v>-0.48106379770365981</v>
      </c>
      <c r="I1444" s="17">
        <v>12.10631538704591</v>
      </c>
      <c r="J1444" s="17">
        <v>-4.3968967025600572</v>
      </c>
      <c r="K1444" s="17">
        <v>-1</v>
      </c>
      <c r="L1444" s="17">
        <v>-1</v>
      </c>
      <c r="M1444" s="17">
        <v>-1</v>
      </c>
      <c r="N1444" s="17">
        <v>0.16666666666666666</v>
      </c>
      <c r="O1444" s="17">
        <v>-1</v>
      </c>
      <c r="P1444" s="17">
        <v>-1</v>
      </c>
      <c r="Q1444" s="17">
        <v>0.30419347696814958</v>
      </c>
      <c r="R1444" s="17">
        <v>-1</v>
      </c>
      <c r="S1444" s="17">
        <v>-1.0025771625949096</v>
      </c>
      <c r="T1444" s="17">
        <v>-0.1053380562958592</v>
      </c>
      <c r="U1444" s="17">
        <v>-0.65364397958060272</v>
      </c>
      <c r="V1444" s="17">
        <v>-1.0906188060372075</v>
      </c>
      <c r="W1444" s="17">
        <v>-2.1475028615889009</v>
      </c>
      <c r="X1444" s="17">
        <v>-3.8143689231743996</v>
      </c>
      <c r="Y1444" s="17">
        <v>0</v>
      </c>
      <c r="Z1444" s="17">
        <v>4.4644146171912809</v>
      </c>
      <c r="AA1444" s="17">
        <v>-1.0460338574295636</v>
      </c>
      <c r="AB1444" s="17">
        <v>-1.2828183630465446</v>
      </c>
      <c r="AC1444" s="17">
        <v>-9.285113158735852</v>
      </c>
      <c r="AD1444" s="17">
        <v>-0.81705497447575337</v>
      </c>
      <c r="AE1444" s="17">
        <v>-8.170549744757534E-2</v>
      </c>
      <c r="AF1444" s="17">
        <v>8.3951917626817902</v>
      </c>
      <c r="AG1444" s="17">
        <v>-65.091135050368408</v>
      </c>
      <c r="AH1444" s="17">
        <v>-1</v>
      </c>
      <c r="AI1444" s="17">
        <v>-1</v>
      </c>
      <c r="AJ1444" s="17">
        <v>-1</v>
      </c>
      <c r="AK1444" s="17">
        <v>-1</v>
      </c>
      <c r="AL1444" s="17">
        <v>-1</v>
      </c>
      <c r="AM1444" s="17">
        <v>-1</v>
      </c>
      <c r="AN1444" s="17">
        <v>-1</v>
      </c>
      <c r="AO1444" s="17">
        <v>-1</v>
      </c>
      <c r="AP1444" s="17">
        <v>-1</v>
      </c>
      <c r="AQ1444" s="17">
        <v>-1</v>
      </c>
      <c r="AR1444" s="17">
        <v>-0.40852748723787669</v>
      </c>
      <c r="AS1444" s="17">
        <v>-4.9023298468545198</v>
      </c>
      <c r="AT1444" s="17">
        <v>-2.373028800910876</v>
      </c>
      <c r="AU1444" s="17">
        <v>-1</v>
      </c>
      <c r="AV1444" s="17">
        <v>-1</v>
      </c>
      <c r="AW1444" s="17">
        <v>-1</v>
      </c>
      <c r="AX1444" s="17">
        <v>-1</v>
      </c>
      <c r="AY1444" s="17">
        <v>-8.170549744757534E-2</v>
      </c>
      <c r="AZ1444" s="17">
        <v>1.0778624966111998</v>
      </c>
      <c r="BA1444" s="17">
        <v>-0.56504198379068704</v>
      </c>
      <c r="BB1444" s="17">
        <v>0.41113202465508958</v>
      </c>
      <c r="BC1444" s="17">
        <v>-0.23164484516790995</v>
      </c>
      <c r="BD1444" s="17">
        <v>14.691319679884533</v>
      </c>
      <c r="BE1444" s="17">
        <v>-7.640037628602494</v>
      </c>
      <c r="BF1444" s="17">
        <v>-1</v>
      </c>
      <c r="BG1444" s="22">
        <v>1052.6477213975675</v>
      </c>
    </row>
    <row r="1445" spans="1:59" x14ac:dyDescent="0.25">
      <c r="A1445">
        <v>3792</v>
      </c>
      <c r="B1445" t="s">
        <v>1368</v>
      </c>
      <c r="C1445" s="49">
        <v>0</v>
      </c>
      <c r="D1445" s="22">
        <v>1485.799853515625</v>
      </c>
      <c r="E1445" s="17">
        <v>2.393639810500467</v>
      </c>
      <c r="F1445" s="17">
        <v>-101.43040885408215</v>
      </c>
      <c r="G1445" s="17">
        <v>-0.39185085449250817</v>
      </c>
      <c r="H1445" s="17">
        <v>-2.1417575395979149</v>
      </c>
      <c r="I1445" s="17">
        <v>-3.9397539968123709</v>
      </c>
      <c r="J1445" s="17">
        <v>-8.7201085486675289</v>
      </c>
      <c r="K1445" s="17">
        <v>-1</v>
      </c>
      <c r="L1445" s="17">
        <v>-1</v>
      </c>
      <c r="M1445" s="17">
        <v>-1</v>
      </c>
      <c r="N1445" s="17">
        <v>0.16666666666666666</v>
      </c>
      <c r="O1445" s="17">
        <v>-1</v>
      </c>
      <c r="P1445" s="17">
        <v>-1</v>
      </c>
      <c r="Q1445" s="17">
        <v>-0.73209335068985792</v>
      </c>
      <c r="R1445" s="17">
        <v>-1</v>
      </c>
      <c r="S1445" s="17">
        <v>-1.5291971420227828</v>
      </c>
      <c r="T1445" s="17">
        <v>-0.1606887489621138</v>
      </c>
      <c r="U1445" s="17">
        <v>-0.97321135268754599</v>
      </c>
      <c r="V1445" s="17">
        <v>-1.5515054259181738</v>
      </c>
      <c r="W1445" s="17">
        <v>-3.3475836597949824</v>
      </c>
      <c r="X1445" s="17">
        <v>-5.5996611622319366</v>
      </c>
      <c r="Y1445" s="17">
        <v>0</v>
      </c>
      <c r="Z1445" s="17">
        <v>-5.9149595113851667</v>
      </c>
      <c r="AA1445" s="17">
        <v>-1.6235253474167088</v>
      </c>
      <c r="AB1445" s="17">
        <v>-2.2041760464391293</v>
      </c>
      <c r="AC1445" s="17">
        <v>-19.87829257684372</v>
      </c>
      <c r="AD1445" s="17">
        <v>-1.2165141908594324</v>
      </c>
      <c r="AE1445" s="17">
        <v>-0.12165141908594325</v>
      </c>
      <c r="AF1445" s="17">
        <v>-7.3771011801238728</v>
      </c>
      <c r="AG1445" s="17">
        <v>-92.598118289163125</v>
      </c>
      <c r="AH1445" s="17">
        <v>-1</v>
      </c>
      <c r="AI1445" s="17">
        <v>-1</v>
      </c>
      <c r="AJ1445" s="17">
        <v>-1</v>
      </c>
      <c r="AK1445" s="17">
        <v>-1</v>
      </c>
      <c r="AL1445" s="17">
        <v>-1</v>
      </c>
      <c r="AM1445" s="17">
        <v>-1</v>
      </c>
      <c r="AN1445" s="17">
        <v>-1</v>
      </c>
      <c r="AO1445" s="17">
        <v>-1</v>
      </c>
      <c r="AP1445" s="17">
        <v>-1</v>
      </c>
      <c r="AQ1445" s="17">
        <v>-1</v>
      </c>
      <c r="AR1445" s="17">
        <v>-0.60825709542971618</v>
      </c>
      <c r="AS1445" s="17">
        <v>-7.2990851451565932</v>
      </c>
      <c r="AT1445" s="17">
        <v>-5.4888106887035732</v>
      </c>
      <c r="AU1445" s="17">
        <v>-1</v>
      </c>
      <c r="AV1445" s="17">
        <v>-1</v>
      </c>
      <c r="AW1445" s="17">
        <v>-1</v>
      </c>
      <c r="AX1445" s="17">
        <v>-1</v>
      </c>
      <c r="AY1445" s="17">
        <v>-0.12165141908594325</v>
      </c>
      <c r="AZ1445" s="17">
        <v>1.4250015192322196</v>
      </c>
      <c r="BA1445" s="17">
        <v>-0.91218100641170752</v>
      </c>
      <c r="BB1445" s="17">
        <v>0.54694815822554055</v>
      </c>
      <c r="BC1445" s="17">
        <v>-0.36746097873836076</v>
      </c>
      <c r="BD1445" s="17">
        <v>19.409844489052162</v>
      </c>
      <c r="BE1445" s="17">
        <v>-12.358562437770129</v>
      </c>
      <c r="BF1445" s="17">
        <v>-1</v>
      </c>
      <c r="BG1445" s="22">
        <v>269.52548939936798</v>
      </c>
    </row>
    <row r="1446" spans="1:59" x14ac:dyDescent="0.25">
      <c r="A1446">
        <v>3793</v>
      </c>
      <c r="B1446" t="s">
        <v>1369</v>
      </c>
      <c r="C1446" s="49">
        <v>0</v>
      </c>
      <c r="D1446" s="22">
        <v>1585.711181640625</v>
      </c>
      <c r="E1446" s="17">
        <v>102.38579991819635</v>
      </c>
      <c r="F1446" s="17">
        <v>66.235025298156415</v>
      </c>
      <c r="G1446" s="17">
        <v>0.82807796111813636</v>
      </c>
      <c r="H1446" s="17">
        <v>7.0993518126710882</v>
      </c>
      <c r="I1446" s="17">
        <v>85.350328882160753</v>
      </c>
      <c r="J1446" s="17">
        <v>15.336869818297245</v>
      </c>
      <c r="K1446" s="17">
        <v>-1</v>
      </c>
      <c r="L1446" s="17">
        <v>-1</v>
      </c>
      <c r="M1446" s="17">
        <v>-1</v>
      </c>
      <c r="N1446" s="17">
        <v>0.16666666666666666</v>
      </c>
      <c r="O1446" s="17">
        <v>-1</v>
      </c>
      <c r="P1446" s="17">
        <v>-1</v>
      </c>
      <c r="Q1446" s="17">
        <v>5.0344364152261072</v>
      </c>
      <c r="R1446" s="17">
        <v>-1</v>
      </c>
      <c r="S1446" s="17">
        <v>1.4012365039977288</v>
      </c>
      <c r="T1446" s="17">
        <v>0.14731614727435452</v>
      </c>
      <c r="U1446" s="17">
        <v>0.80505574485093145</v>
      </c>
      <c r="V1446" s="17">
        <v>1.0131478547400272</v>
      </c>
      <c r="W1446" s="17">
        <v>3.3303953124933519</v>
      </c>
      <c r="X1446" s="17">
        <v>4.334789959423702</v>
      </c>
      <c r="Y1446" s="17">
        <v>0</v>
      </c>
      <c r="Z1446" s="17">
        <v>51.842186740566113</v>
      </c>
      <c r="AA1446" s="17">
        <v>1.5899883031428192</v>
      </c>
      <c r="AB1446" s="17">
        <v>2.9228181066623824</v>
      </c>
      <c r="AC1446" s="17">
        <v>39.068596257264687</v>
      </c>
      <c r="AD1446" s="17">
        <v>1.0063196810636643</v>
      </c>
      <c r="AE1446" s="17">
        <v>0.10063196810636643</v>
      </c>
      <c r="AF1446" s="17">
        <v>80.389523179064412</v>
      </c>
      <c r="AG1446" s="17">
        <v>60.467455240840863</v>
      </c>
      <c r="AH1446" s="17">
        <v>-1</v>
      </c>
      <c r="AI1446" s="17">
        <v>-1</v>
      </c>
      <c r="AJ1446" s="17">
        <v>-1</v>
      </c>
      <c r="AK1446" s="17">
        <v>-1</v>
      </c>
      <c r="AL1446" s="17">
        <v>-1</v>
      </c>
      <c r="AM1446" s="17">
        <v>-1</v>
      </c>
      <c r="AN1446" s="17">
        <v>-1</v>
      </c>
      <c r="AO1446" s="17">
        <v>-1</v>
      </c>
      <c r="AP1446" s="17">
        <v>-1</v>
      </c>
      <c r="AQ1446" s="17">
        <v>-1</v>
      </c>
      <c r="AR1446" s="17">
        <v>0.50315984053183216</v>
      </c>
      <c r="AS1446" s="17">
        <v>6.0379180863819855</v>
      </c>
      <c r="AT1446" s="17">
        <v>11.849293512296581</v>
      </c>
      <c r="AU1446" s="17">
        <v>-1</v>
      </c>
      <c r="AV1446" s="17">
        <v>-1</v>
      </c>
      <c r="AW1446" s="17">
        <v>-1</v>
      </c>
      <c r="AX1446" s="17">
        <v>-1</v>
      </c>
      <c r="AY1446" s="17">
        <v>0.10063196810636643</v>
      </c>
      <c r="AZ1446" s="17">
        <v>-0.5066909942961999</v>
      </c>
      <c r="BA1446" s="17">
        <v>1.0195115071167129</v>
      </c>
      <c r="BB1446" s="17">
        <v>-0.2088153582283126</v>
      </c>
      <c r="BC1446" s="17">
        <v>0.388302537715492</v>
      </c>
      <c r="BD1446" s="17">
        <v>-6.8468954762441125</v>
      </c>
      <c r="BE1446" s="17">
        <v>13.898177527526174</v>
      </c>
      <c r="BF1446" s="17">
        <v>-1</v>
      </c>
      <c r="BG1446" s="22">
        <v>233.3502759502112</v>
      </c>
    </row>
    <row r="1447" spans="1:59" x14ac:dyDescent="0.25">
      <c r="A1447">
        <v>3794</v>
      </c>
      <c r="B1447" t="s">
        <v>2991</v>
      </c>
      <c r="C1447" s="49">
        <v>0</v>
      </c>
      <c r="D1447" s="22">
        <v>1501.563740234375</v>
      </c>
      <c r="E1447" s="17">
        <v>65.021866153677351</v>
      </c>
      <c r="F1447" s="17">
        <v>3.5837117400106964</v>
      </c>
      <c r="G1447" s="17">
        <v>0.37222882839801941</v>
      </c>
      <c r="H1447" s="17">
        <v>3.6462391148658786</v>
      </c>
      <c r="I1447" s="17">
        <v>51.985425684499042</v>
      </c>
      <c r="J1447" s="17">
        <v>6.3475316010847775</v>
      </c>
      <c r="K1447" s="17">
        <v>-1</v>
      </c>
      <c r="L1447" s="17">
        <v>-1</v>
      </c>
      <c r="M1447" s="17">
        <v>-1</v>
      </c>
      <c r="N1447" s="17">
        <v>0.16666666666666666</v>
      </c>
      <c r="O1447" s="17">
        <v>-1</v>
      </c>
      <c r="P1447" s="17">
        <v>-1</v>
      </c>
      <c r="Q1447" s="17">
        <v>2.8796651212291438</v>
      </c>
      <c r="R1447" s="17">
        <v>-1</v>
      </c>
      <c r="S1447" s="17">
        <v>0.30622536979180559</v>
      </c>
      <c r="T1447" s="17">
        <v>3.2224378782384329E-2</v>
      </c>
      <c r="U1447" s="17">
        <v>0.14057310964744063</v>
      </c>
      <c r="V1447" s="17">
        <v>5.4817369587379747E-2</v>
      </c>
      <c r="W1447" s="17">
        <v>0.83504403962662932</v>
      </c>
      <c r="X1447" s="17">
        <v>0.62259719054457208</v>
      </c>
      <c r="Y1447" s="17">
        <v>0</v>
      </c>
      <c r="Z1447" s="17">
        <v>30.260152862497584</v>
      </c>
      <c r="AA1447" s="17">
        <v>0.38919905064978555</v>
      </c>
      <c r="AB1447" s="17">
        <v>1.007021210773368</v>
      </c>
      <c r="AC1447" s="17">
        <v>17.041992895061917</v>
      </c>
      <c r="AD1447" s="17">
        <v>0.17571638705930082</v>
      </c>
      <c r="AE1447" s="17">
        <v>1.7571638705930079E-2</v>
      </c>
      <c r="AF1447" s="17">
        <v>47.593888643715061</v>
      </c>
      <c r="AG1447" s="17">
        <v>3.2716516414043588</v>
      </c>
      <c r="AH1447" s="17">
        <v>-1</v>
      </c>
      <c r="AI1447" s="17">
        <v>-1</v>
      </c>
      <c r="AJ1447" s="17">
        <v>-1</v>
      </c>
      <c r="AK1447" s="17">
        <v>-1</v>
      </c>
      <c r="AL1447" s="17">
        <v>-1</v>
      </c>
      <c r="AM1447" s="17">
        <v>-1</v>
      </c>
      <c r="AN1447" s="17">
        <v>-1</v>
      </c>
      <c r="AO1447" s="17">
        <v>-1</v>
      </c>
      <c r="AP1447" s="17">
        <v>-1</v>
      </c>
      <c r="AQ1447" s="17">
        <v>-1</v>
      </c>
      <c r="AR1447" s="17">
        <v>8.7858193529650408E-2</v>
      </c>
      <c r="AS1447" s="17">
        <v>1.0542983223558047</v>
      </c>
      <c r="AT1447" s="17">
        <v>5.3705878190625462</v>
      </c>
      <c r="AU1447" s="17">
        <v>-1</v>
      </c>
      <c r="AV1447" s="17">
        <v>-1</v>
      </c>
      <c r="AW1447" s="17">
        <v>-1</v>
      </c>
      <c r="AX1447" s="17">
        <v>-1</v>
      </c>
      <c r="AY1447" s="17">
        <v>1.7571638705930079E-2</v>
      </c>
      <c r="AZ1447" s="17">
        <v>0.21512190634677891</v>
      </c>
      <c r="BA1447" s="17">
        <v>0.29769860647373403</v>
      </c>
      <c r="BB1447" s="17">
        <v>7.3589761733171055E-2</v>
      </c>
      <c r="BC1447" s="17">
        <v>0.10589741775400842</v>
      </c>
      <c r="BD1447" s="17">
        <v>2.9644246500426923</v>
      </c>
      <c r="BE1447" s="17">
        <v>4.0868574012393593</v>
      </c>
      <c r="BF1447" s="17">
        <v>-1</v>
      </c>
      <c r="BG1447" s="22">
        <v>1760.5447076195735</v>
      </c>
    </row>
    <row r="1448" spans="1:59" x14ac:dyDescent="0.25">
      <c r="A1448">
        <v>3796</v>
      </c>
      <c r="B1448" t="s">
        <v>1370</v>
      </c>
      <c r="C1448" s="49">
        <v>0</v>
      </c>
      <c r="D1448" s="22">
        <v>1474.748525390625</v>
      </c>
      <c r="E1448" s="17">
        <v>49.771442925003896</v>
      </c>
      <c r="F1448" s="17">
        <v>-21.987981369598604</v>
      </c>
      <c r="G1448" s="17">
        <v>0.18616993411191857</v>
      </c>
      <c r="H1448" s="17">
        <v>2.2368203307055401</v>
      </c>
      <c r="I1448" s="17">
        <v>38.367242493326387</v>
      </c>
      <c r="J1448" s="17">
        <v>2.6784529322760489</v>
      </c>
      <c r="K1448" s="17">
        <v>-1</v>
      </c>
      <c r="L1448" s="17">
        <v>-1</v>
      </c>
      <c r="M1448" s="17">
        <v>-1</v>
      </c>
      <c r="N1448" s="17">
        <v>0.16666666666666666</v>
      </c>
      <c r="O1448" s="17">
        <v>-1</v>
      </c>
      <c r="P1448" s="17">
        <v>-1</v>
      </c>
      <c r="Q1448" s="17">
        <v>2.0001759753176613</v>
      </c>
      <c r="R1448" s="17">
        <v>-1</v>
      </c>
      <c r="S1448" s="17">
        <v>-0.14071320316455402</v>
      </c>
      <c r="T1448" s="17">
        <v>-1.475135430559674E-2</v>
      </c>
      <c r="U1448" s="17">
        <v>-0.1306414117898182</v>
      </c>
      <c r="V1448" s="17">
        <v>-0.33633377588960578</v>
      </c>
      <c r="W1448" s="17">
        <v>-0.18345586606488262</v>
      </c>
      <c r="X1448" s="17">
        <v>-0.89256743822873497</v>
      </c>
      <c r="Y1448" s="17">
        <v>0</v>
      </c>
      <c r="Z1448" s="17">
        <v>21.451253006009189</v>
      </c>
      <c r="AA1448" s="17">
        <v>-0.10091380589185822</v>
      </c>
      <c r="AB1448" s="17">
        <v>0.22507159950865008</v>
      </c>
      <c r="AC1448" s="17">
        <v>8.0516380335858386</v>
      </c>
      <c r="AD1448" s="17">
        <v>-0.16330176473727268</v>
      </c>
      <c r="AE1448" s="17">
        <v>-1.6330176473727274E-2</v>
      </c>
      <c r="AF1448" s="17">
        <v>34.208057540676364</v>
      </c>
      <c r="AG1448" s="17">
        <v>-20.073326360451365</v>
      </c>
      <c r="AH1448" s="17">
        <v>-1</v>
      </c>
      <c r="AI1448" s="17">
        <v>-1</v>
      </c>
      <c r="AJ1448" s="17">
        <v>-1</v>
      </c>
      <c r="AK1448" s="17">
        <v>-1</v>
      </c>
      <c r="AL1448" s="17">
        <v>-1</v>
      </c>
      <c r="AM1448" s="17">
        <v>-1</v>
      </c>
      <c r="AN1448" s="17">
        <v>-1</v>
      </c>
      <c r="AO1448" s="17">
        <v>-1</v>
      </c>
      <c r="AP1448" s="17">
        <v>-1</v>
      </c>
      <c r="AQ1448" s="17">
        <v>-1</v>
      </c>
      <c r="AR1448" s="17">
        <v>-8.1650882368636338E-2</v>
      </c>
      <c r="AS1448" s="17">
        <v>-0.97981058842363655</v>
      </c>
      <c r="AT1448" s="17">
        <v>2.7262462350492727</v>
      </c>
      <c r="AU1448" s="17">
        <v>-1</v>
      </c>
      <c r="AV1448" s="17">
        <v>-1</v>
      </c>
      <c r="AW1448" s="17">
        <v>-1</v>
      </c>
      <c r="AX1448" s="17">
        <v>-1</v>
      </c>
      <c r="AY1448" s="17">
        <v>-1.6330176473727274E-2</v>
      </c>
      <c r="AZ1448" s="17">
        <v>0.50973628758666456</v>
      </c>
      <c r="BA1448" s="17">
        <v>3.0842252338482146E-3</v>
      </c>
      <c r="BB1448" s="17">
        <v>0.18885593334400608</v>
      </c>
      <c r="BC1448" s="17">
        <v>-9.3687538568265616E-3</v>
      </c>
      <c r="BD1448" s="17">
        <v>6.9690025753992018</v>
      </c>
      <c r="BE1448" s="17">
        <v>8.2279475882845787E-2</v>
      </c>
      <c r="BF1448" s="17">
        <v>-1</v>
      </c>
      <c r="BG1448" s="22">
        <v>373.39349991250879</v>
      </c>
    </row>
    <row r="1449" spans="1:59" x14ac:dyDescent="0.25">
      <c r="A1449">
        <v>3799</v>
      </c>
      <c r="B1449" t="s">
        <v>1371</v>
      </c>
      <c r="C1449" s="49">
        <v>0</v>
      </c>
      <c r="D1449" s="22">
        <v>1475.4866503906248</v>
      </c>
      <c r="E1449" s="17">
        <v>79.902030139482108</v>
      </c>
      <c r="F1449" s="17">
        <v>28.534559408961506</v>
      </c>
      <c r="G1449" s="17">
        <v>0.5537704693401061</v>
      </c>
      <c r="H1449" s="17">
        <v>5.0214391547931427</v>
      </c>
      <c r="I1449" s="17">
        <v>65.272978169755916</v>
      </c>
      <c r="J1449" s="17">
        <v>9.9275301001455283</v>
      </c>
      <c r="K1449" s="17">
        <v>-1</v>
      </c>
      <c r="L1449" s="17">
        <v>-1</v>
      </c>
      <c r="M1449" s="17">
        <v>-1</v>
      </c>
      <c r="N1449" s="17">
        <v>0.16666666666666666</v>
      </c>
      <c r="O1449" s="17">
        <v>-1</v>
      </c>
      <c r="P1449" s="17">
        <v>-1</v>
      </c>
      <c r="Q1449" s="17">
        <v>3.7378014836543194</v>
      </c>
      <c r="R1449" s="17">
        <v>-1</v>
      </c>
      <c r="S1449" s="17">
        <v>0.7423128906068388</v>
      </c>
      <c r="T1449" s="17">
        <v>7.805960585911878E-2</v>
      </c>
      <c r="U1449" s="17">
        <v>0.40520291655864316</v>
      </c>
      <c r="V1449" s="17">
        <v>0.43647190472116992</v>
      </c>
      <c r="W1449" s="17">
        <v>1.8288161723056433</v>
      </c>
      <c r="X1449" s="17">
        <v>2.1009757118204666</v>
      </c>
      <c r="Y1449" s="17">
        <v>0</v>
      </c>
      <c r="Z1449" s="17">
        <v>38.855184779554826</v>
      </c>
      <c r="AA1449" s="17">
        <v>0.86741264298988741</v>
      </c>
      <c r="AB1449" s="17">
        <v>1.7699861639281402</v>
      </c>
      <c r="AC1449" s="17">
        <v>25.814074339845387</v>
      </c>
      <c r="AD1449" s="17">
        <v>0.50650364569830397</v>
      </c>
      <c r="AE1449" s="17">
        <v>5.0650364569830394E-2</v>
      </c>
      <c r="AF1449" s="17">
        <v>60.654730229081849</v>
      </c>
      <c r="AG1449" s="17">
        <v>26.049845774370365</v>
      </c>
      <c r="AH1449" s="17">
        <v>-1</v>
      </c>
      <c r="AI1449" s="17">
        <v>-1</v>
      </c>
      <c r="AJ1449" s="17">
        <v>-1</v>
      </c>
      <c r="AK1449" s="17">
        <v>-1</v>
      </c>
      <c r="AL1449" s="17">
        <v>-1</v>
      </c>
      <c r="AM1449" s="17">
        <v>-1</v>
      </c>
      <c r="AN1449" s="17">
        <v>-1</v>
      </c>
      <c r="AO1449" s="17">
        <v>-1</v>
      </c>
      <c r="AP1449" s="17">
        <v>-1</v>
      </c>
      <c r="AQ1449" s="17">
        <v>-1</v>
      </c>
      <c r="AR1449" s="17">
        <v>0.25325182284915199</v>
      </c>
      <c r="AS1449" s="17">
        <v>3.0390218741898236</v>
      </c>
      <c r="AT1449" s="17">
        <v>7.9507284364467719</v>
      </c>
      <c r="AU1449" s="17">
        <v>-1</v>
      </c>
      <c r="AV1449" s="17">
        <v>-1</v>
      </c>
      <c r="AW1449" s="17">
        <v>-1</v>
      </c>
      <c r="AX1449" s="17">
        <v>-1</v>
      </c>
      <c r="AY1449" s="17">
        <v>5.0650364569830394E-2</v>
      </c>
      <c r="AZ1449" s="17">
        <v>-7.2339644043730111E-2</v>
      </c>
      <c r="BA1449" s="17">
        <v>0.58516015686424305</v>
      </c>
      <c r="BB1449" s="17">
        <v>-3.8877906204090082E-2</v>
      </c>
      <c r="BC1449" s="17">
        <v>0.2183650856912695</v>
      </c>
      <c r="BD1449" s="17">
        <v>-0.94292764633170822</v>
      </c>
      <c r="BE1449" s="17">
        <v>7.9942096976137638</v>
      </c>
      <c r="BF1449" s="17">
        <v>-1</v>
      </c>
      <c r="BG1449" s="22">
        <v>116.55774895764443</v>
      </c>
    </row>
    <row r="1450" spans="1:59" x14ac:dyDescent="0.25">
      <c r="A1450">
        <v>3800</v>
      </c>
      <c r="B1450" t="s">
        <v>1372</v>
      </c>
      <c r="C1450" s="49">
        <v>0</v>
      </c>
      <c r="D1450" s="22">
        <v>1482.80423828125</v>
      </c>
      <c r="E1450" s="17">
        <v>40.146754649703858</v>
      </c>
      <c r="F1450" s="17">
        <v>-38.126521996384618</v>
      </c>
      <c r="G1450" s="17">
        <v>6.8746382548852014E-2</v>
      </c>
      <c r="H1450" s="17">
        <v>1.3473226267080087</v>
      </c>
      <c r="I1450" s="17">
        <v>29.772676550754269</v>
      </c>
      <c r="J1450" s="17">
        <v>0.3628622161809778</v>
      </c>
      <c r="K1450" s="17">
        <v>-1</v>
      </c>
      <c r="L1450" s="17">
        <v>-1</v>
      </c>
      <c r="M1450" s="17">
        <v>-1</v>
      </c>
      <c r="N1450" s="17">
        <v>0.16666666666666666</v>
      </c>
      <c r="O1450" s="17">
        <v>-1</v>
      </c>
      <c r="P1450" s="17">
        <v>-1</v>
      </c>
      <c r="Q1450" s="17">
        <v>1.4451219454076858</v>
      </c>
      <c r="R1450" s="17">
        <v>-1</v>
      </c>
      <c r="S1450" s="17">
        <v>-0.42278042047460007</v>
      </c>
      <c r="T1450" s="17">
        <v>-4.4398189720986303E-2</v>
      </c>
      <c r="U1450" s="17">
        <v>-0.30180749586677508</v>
      </c>
      <c r="V1450" s="17">
        <v>-0.58319301299354531</v>
      </c>
      <c r="W1450" s="17">
        <v>-0.82624091889360873</v>
      </c>
      <c r="X1450" s="17">
        <v>-1.8488023583380493</v>
      </c>
      <c r="Y1450" s="17">
        <v>0</v>
      </c>
      <c r="Z1450" s="17">
        <v>15.891871873056136</v>
      </c>
      <c r="AA1450" s="17">
        <v>-0.41022872739915422</v>
      </c>
      <c r="AB1450" s="17">
        <v>-0.26842429516689748</v>
      </c>
      <c r="AC1450" s="17">
        <v>2.3777389077343472</v>
      </c>
      <c r="AD1450" s="17">
        <v>-0.37725936983346897</v>
      </c>
      <c r="AE1450" s="17">
        <v>-3.7725936983346885E-2</v>
      </c>
      <c r="AF1450" s="17">
        <v>25.760131228026093</v>
      </c>
      <c r="AG1450" s="17">
        <v>-34.806565739614655</v>
      </c>
      <c r="AH1450" s="17">
        <v>-1</v>
      </c>
      <c r="AI1450" s="17">
        <v>-1</v>
      </c>
      <c r="AJ1450" s="17">
        <v>-1</v>
      </c>
      <c r="AK1450" s="17">
        <v>-1</v>
      </c>
      <c r="AL1450" s="17">
        <v>-1</v>
      </c>
      <c r="AM1450" s="17">
        <v>-1</v>
      </c>
      <c r="AN1450" s="17">
        <v>-1</v>
      </c>
      <c r="AO1450" s="17">
        <v>-1</v>
      </c>
      <c r="AP1450" s="17">
        <v>-1</v>
      </c>
      <c r="AQ1450" s="17">
        <v>-1</v>
      </c>
      <c r="AR1450" s="17">
        <v>-0.18862968491673449</v>
      </c>
      <c r="AS1450" s="17">
        <v>-2.2635562190008138</v>
      </c>
      <c r="AT1450" s="17">
        <v>1.0573769152989421</v>
      </c>
      <c r="AU1450" s="17">
        <v>-1</v>
      </c>
      <c r="AV1450" s="17">
        <v>-1</v>
      </c>
      <c r="AW1450" s="17">
        <v>-1</v>
      </c>
      <c r="AX1450" s="17">
        <v>-1</v>
      </c>
      <c r="AY1450" s="17">
        <v>-3.7725936983346885E-2</v>
      </c>
      <c r="AZ1450" s="17">
        <v>0.69567024747329498</v>
      </c>
      <c r="BA1450" s="17">
        <v>-0.1828497346527822</v>
      </c>
      <c r="BB1450" s="17">
        <v>0.26160151907671281</v>
      </c>
      <c r="BC1450" s="17">
        <v>-8.2114339589533278E-2</v>
      </c>
      <c r="BD1450" s="17">
        <v>9.496330088070259</v>
      </c>
      <c r="BE1450" s="17">
        <v>-2.4450480367882133</v>
      </c>
      <c r="BF1450" s="17">
        <v>-1</v>
      </c>
      <c r="BG1450" s="22">
        <v>66.120852062219456</v>
      </c>
    </row>
    <row r="1451" spans="1:59" x14ac:dyDescent="0.25">
      <c r="A1451">
        <v>3802</v>
      </c>
      <c r="B1451" t="s">
        <v>1373</v>
      </c>
      <c r="C1451" s="49">
        <v>0</v>
      </c>
      <c r="D1451" s="22">
        <v>1592.4542480468749</v>
      </c>
      <c r="E1451" s="17">
        <v>112.35705251217399</v>
      </c>
      <c r="F1451" s="17">
        <v>82.954680053191794</v>
      </c>
      <c r="G1451" s="17">
        <v>0.94972968215330877</v>
      </c>
      <c r="H1451" s="17">
        <v>8.0208784153647272</v>
      </c>
      <c r="I1451" s="17">
        <v>94.254366654367203</v>
      </c>
      <c r="J1451" s="17">
        <v>17.735839974422507</v>
      </c>
      <c r="K1451" s="17">
        <v>-1</v>
      </c>
      <c r="L1451" s="17">
        <v>-1</v>
      </c>
      <c r="M1451" s="17">
        <v>-1</v>
      </c>
      <c r="N1451" s="17">
        <v>0.16666666666666666</v>
      </c>
      <c r="O1451" s="17">
        <v>-1</v>
      </c>
      <c r="P1451" s="17">
        <v>-1</v>
      </c>
      <c r="Q1451" s="17">
        <v>5.6094767466351838</v>
      </c>
      <c r="R1451" s="17">
        <v>-1</v>
      </c>
      <c r="S1451" s="17">
        <v>1.6934603549765463</v>
      </c>
      <c r="T1451" s="17">
        <v>0.17803050145220095</v>
      </c>
      <c r="U1451" s="17">
        <v>0.98238515137658278</v>
      </c>
      <c r="V1451" s="17">
        <v>1.268895961890361</v>
      </c>
      <c r="W1451" s="17">
        <v>3.9963256722159564</v>
      </c>
      <c r="X1451" s="17">
        <v>5.3254568418059023</v>
      </c>
      <c r="Y1451" s="17">
        <v>0</v>
      </c>
      <c r="Z1451" s="17">
        <v>57.601749227917459</v>
      </c>
      <c r="AA1451" s="17">
        <v>1.9104409895275603</v>
      </c>
      <c r="AB1451" s="17">
        <v>3.434083726820607</v>
      </c>
      <c r="AC1451" s="17">
        <v>44.946800284069951</v>
      </c>
      <c r="AD1451" s="17">
        <v>1.2279814392207287</v>
      </c>
      <c r="AE1451" s="17">
        <v>0.12279814392207285</v>
      </c>
      <c r="AF1451" s="17">
        <v>89.141641143749325</v>
      </c>
      <c r="AG1451" s="17">
        <v>75.731206873627698</v>
      </c>
      <c r="AH1451" s="17">
        <v>-1</v>
      </c>
      <c r="AI1451" s="17">
        <v>-1</v>
      </c>
      <c r="AJ1451" s="17">
        <v>-1</v>
      </c>
      <c r="AK1451" s="17">
        <v>-1</v>
      </c>
      <c r="AL1451" s="17">
        <v>-1</v>
      </c>
      <c r="AM1451" s="17">
        <v>-1</v>
      </c>
      <c r="AN1451" s="17">
        <v>-1</v>
      </c>
      <c r="AO1451" s="17">
        <v>-1</v>
      </c>
      <c r="AP1451" s="17">
        <v>-1</v>
      </c>
      <c r="AQ1451" s="17">
        <v>-1</v>
      </c>
      <c r="AR1451" s="17">
        <v>0.61399071961036433</v>
      </c>
      <c r="AS1451" s="17">
        <v>7.3678886353243715</v>
      </c>
      <c r="AT1451" s="17">
        <v>13.578255225921684</v>
      </c>
      <c r="AU1451" s="17">
        <v>-1</v>
      </c>
      <c r="AV1451" s="17">
        <v>-1</v>
      </c>
      <c r="AW1451" s="17">
        <v>-1</v>
      </c>
      <c r="AX1451" s="17">
        <v>-1</v>
      </c>
      <c r="AY1451" s="17">
        <v>0.12279814392207285</v>
      </c>
      <c r="AZ1451" s="17">
        <v>-0.69932003606849569</v>
      </c>
      <c r="BA1451" s="17">
        <v>1.2121405488890089</v>
      </c>
      <c r="BB1451" s="17">
        <v>-0.28418035600171454</v>
      </c>
      <c r="BC1451" s="17">
        <v>0.46366753548889383</v>
      </c>
      <c r="BD1451" s="17">
        <v>-9.4652266154691613</v>
      </c>
      <c r="BE1451" s="17">
        <v>16.516508666751228</v>
      </c>
      <c r="BF1451" s="17">
        <v>-1</v>
      </c>
      <c r="BG1451" s="22">
        <v>258.22073274120953</v>
      </c>
    </row>
    <row r="1452" spans="1:59" x14ac:dyDescent="0.25">
      <c r="A1452">
        <v>3807</v>
      </c>
      <c r="B1452" t="s">
        <v>1374</v>
      </c>
      <c r="C1452" s="49">
        <v>0</v>
      </c>
      <c r="D1452" s="22">
        <v>1417.8331152343751</v>
      </c>
      <c r="E1452" s="17">
        <v>-34.49198488514358</v>
      </c>
      <c r="F1452" s="17">
        <v>-163.27970055765945</v>
      </c>
      <c r="G1452" s="17">
        <v>-0.84186449955779286</v>
      </c>
      <c r="H1452" s="17">
        <v>-5.5506657077190482</v>
      </c>
      <c r="I1452" s="17">
        <v>-36.87754114501967</v>
      </c>
      <c r="J1452" s="17">
        <v>-17.59437103484013</v>
      </c>
      <c r="K1452" s="17">
        <v>-1</v>
      </c>
      <c r="L1452" s="17">
        <v>-1</v>
      </c>
      <c r="M1452" s="17">
        <v>-1</v>
      </c>
      <c r="N1452" s="17">
        <v>0.16666666666666666</v>
      </c>
      <c r="O1452" s="17">
        <v>-1</v>
      </c>
      <c r="P1452" s="17">
        <v>-1</v>
      </c>
      <c r="Q1452" s="17">
        <v>-2.8592806473013836</v>
      </c>
      <c r="R1452" s="17">
        <v>-1</v>
      </c>
      <c r="S1452" s="17">
        <v>-2.6101906473754211</v>
      </c>
      <c r="T1452" s="17">
        <v>-0.27430718659525338</v>
      </c>
      <c r="U1452" s="17">
        <v>-1.6291877082115243</v>
      </c>
      <c r="V1452" s="17">
        <v>-2.4975679800516537</v>
      </c>
      <c r="W1452" s="17">
        <v>-5.8109910492536292</v>
      </c>
      <c r="X1452" s="17">
        <v>-9.264332824849685</v>
      </c>
      <c r="Y1452" s="17">
        <v>0</v>
      </c>
      <c r="Z1452" s="17">
        <v>-27.22071406100542</v>
      </c>
      <c r="AA1452" s="17">
        <v>-2.8089428675623198</v>
      </c>
      <c r="AB1452" s="17">
        <v>-4.0954481416152051</v>
      </c>
      <c r="AC1452" s="17">
        <v>-41.622925517755945</v>
      </c>
      <c r="AD1452" s="17">
        <v>-2.0364846352644057</v>
      </c>
      <c r="AE1452" s="17">
        <v>-0.20364846352644053</v>
      </c>
      <c r="AF1452" s="17">
        <v>-39.752907077604711</v>
      </c>
      <c r="AG1452" s="17">
        <v>-149.06173796664916</v>
      </c>
      <c r="AH1452" s="17">
        <v>-1</v>
      </c>
      <c r="AI1452" s="17">
        <v>-1</v>
      </c>
      <c r="AJ1452" s="17">
        <v>-1</v>
      </c>
      <c r="AK1452" s="17">
        <v>-1</v>
      </c>
      <c r="AL1452" s="17">
        <v>-1</v>
      </c>
      <c r="AM1452" s="17">
        <v>-1</v>
      </c>
      <c r="AN1452" s="17">
        <v>-1</v>
      </c>
      <c r="AO1452" s="17">
        <v>-1</v>
      </c>
      <c r="AP1452" s="17">
        <v>-1</v>
      </c>
      <c r="AQ1452" s="17">
        <v>-1</v>
      </c>
      <c r="AR1452" s="17">
        <v>-1.0182423176322029</v>
      </c>
      <c r="AS1452" s="17">
        <v>-12.218907811586433</v>
      </c>
      <c r="AT1452" s="17">
        <v>-11.884580155062363</v>
      </c>
      <c r="AU1452" s="17">
        <v>-1</v>
      </c>
      <c r="AV1452" s="17">
        <v>-1</v>
      </c>
      <c r="AW1452" s="17">
        <v>-1</v>
      </c>
      <c r="AX1452" s="17">
        <v>-1</v>
      </c>
      <c r="AY1452" s="17">
        <v>-0.20364846352644053</v>
      </c>
      <c r="AZ1452" s="17">
        <v>2.1375742349796685</v>
      </c>
      <c r="BA1452" s="17">
        <v>-1.6247537221591564</v>
      </c>
      <c r="BB1452" s="17">
        <v>0.82573810932323155</v>
      </c>
      <c r="BC1452" s="17">
        <v>-0.64625092983605159</v>
      </c>
      <c r="BD1452" s="17">
        <v>29.095566400129229</v>
      </c>
      <c r="BE1452" s="17">
        <v>-22.044284348847206</v>
      </c>
      <c r="BF1452" s="17">
        <v>-1</v>
      </c>
      <c r="BG1452" s="22">
        <v>-36.834926127880586</v>
      </c>
    </row>
    <row r="1453" spans="1:59" x14ac:dyDescent="0.25">
      <c r="A1453">
        <v>3812</v>
      </c>
      <c r="B1453" t="s">
        <v>1375</v>
      </c>
      <c r="C1453" s="49">
        <v>0</v>
      </c>
      <c r="D1453" s="22">
        <v>1482.0580273437499</v>
      </c>
      <c r="E1453" s="17">
        <v>9.2655843058211076</v>
      </c>
      <c r="F1453" s="17">
        <v>-89.907629907842121</v>
      </c>
      <c r="G1453" s="17">
        <v>-0.30801145048233941</v>
      </c>
      <c r="H1453" s="17">
        <v>-1.5066638434963</v>
      </c>
      <c r="I1453" s="17">
        <v>2.1966920292162015</v>
      </c>
      <c r="J1453" s="17">
        <v>-7.0667967301723946</v>
      </c>
      <c r="K1453" s="17">
        <v>-1</v>
      </c>
      <c r="L1453" s="17">
        <v>-1</v>
      </c>
      <c r="M1453" s="17">
        <v>-1</v>
      </c>
      <c r="N1453" s="17">
        <v>0.16666666666666666</v>
      </c>
      <c r="O1453" s="17">
        <v>-1</v>
      </c>
      <c r="P1453" s="17">
        <v>-1</v>
      </c>
      <c r="Q1453" s="17">
        <v>-0.33578955607927519</v>
      </c>
      <c r="R1453" s="17">
        <v>-1</v>
      </c>
      <c r="S1453" s="17">
        <v>-1.3278035793576322</v>
      </c>
      <c r="T1453" s="17">
        <v>-0.13952116393400418</v>
      </c>
      <c r="U1453" s="17">
        <v>-0.85100024354681214</v>
      </c>
      <c r="V1453" s="17">
        <v>-1.3752500577428775</v>
      </c>
      <c r="W1453" s="17">
        <v>-2.8886406707740675</v>
      </c>
      <c r="X1453" s="17">
        <v>-4.9169176688824114</v>
      </c>
      <c r="Y1453" s="17">
        <v>0</v>
      </c>
      <c r="Z1453" s="17">
        <v>-1.9456092860870733</v>
      </c>
      <c r="AA1453" s="17">
        <v>-1.4026771587405584</v>
      </c>
      <c r="AB1453" s="17">
        <v>-1.8518242299567151</v>
      </c>
      <c r="AC1453" s="17">
        <v>-15.827177491385621</v>
      </c>
      <c r="AD1453" s="17">
        <v>-1.0637503044335153</v>
      </c>
      <c r="AE1453" s="17">
        <v>-0.10637503044335152</v>
      </c>
      <c r="AF1453" s="17">
        <v>-1.3453545863068825</v>
      </c>
      <c r="AG1453" s="17">
        <v>-82.078712324638403</v>
      </c>
      <c r="AH1453" s="17">
        <v>-1</v>
      </c>
      <c r="AI1453" s="17">
        <v>-1</v>
      </c>
      <c r="AJ1453" s="17">
        <v>-1</v>
      </c>
      <c r="AK1453" s="17">
        <v>-1</v>
      </c>
      <c r="AL1453" s="17">
        <v>-1</v>
      </c>
      <c r="AM1453" s="17">
        <v>-1</v>
      </c>
      <c r="AN1453" s="17">
        <v>-1</v>
      </c>
      <c r="AO1453" s="17">
        <v>-1</v>
      </c>
      <c r="AP1453" s="17">
        <v>-1</v>
      </c>
      <c r="AQ1453" s="17">
        <v>-1</v>
      </c>
      <c r="AR1453" s="17">
        <v>-0.53187515221675763</v>
      </c>
      <c r="AS1453" s="17">
        <v>-6.3825018266010911</v>
      </c>
      <c r="AT1453" s="17">
        <v>-4.2972523745814186</v>
      </c>
      <c r="AU1453" s="17">
        <v>-1</v>
      </c>
      <c r="AV1453" s="17">
        <v>-1</v>
      </c>
      <c r="AW1453" s="17">
        <v>-1</v>
      </c>
      <c r="AX1453" s="17">
        <v>-1</v>
      </c>
      <c r="AY1453" s="17">
        <v>-0.10637503044335152</v>
      </c>
      <c r="AZ1453" s="17">
        <v>1.2922462740140295</v>
      </c>
      <c r="BA1453" s="17">
        <v>-0.77942576119351692</v>
      </c>
      <c r="BB1453" s="17">
        <v>0.49500843684072865</v>
      </c>
      <c r="BC1453" s="17">
        <v>-0.31552125735354897</v>
      </c>
      <c r="BD1453" s="17">
        <v>17.605354422278459</v>
      </c>
      <c r="BE1453" s="17">
        <v>-10.554072370996423</v>
      </c>
      <c r="BF1453" s="17">
        <v>-1</v>
      </c>
      <c r="BG1453" s="22">
        <v>286.01913603497434</v>
      </c>
    </row>
    <row r="1454" spans="1:59" x14ac:dyDescent="0.25">
      <c r="A1454">
        <v>3814</v>
      </c>
      <c r="B1454" t="s">
        <v>1376</v>
      </c>
      <c r="C1454" s="49">
        <v>0</v>
      </c>
      <c r="D1454" s="22">
        <v>1561.6458691406251</v>
      </c>
      <c r="E1454" s="17">
        <v>101.94691111594672</v>
      </c>
      <c r="F1454" s="17">
        <v>65.499102786886681</v>
      </c>
      <c r="G1454" s="17">
        <v>0.82272341035999186</v>
      </c>
      <c r="H1454" s="17">
        <v>7.0587904385522879</v>
      </c>
      <c r="I1454" s="17">
        <v>84.958413981179362</v>
      </c>
      <c r="J1454" s="17">
        <v>15.231278155812397</v>
      </c>
      <c r="K1454" s="17">
        <v>-1</v>
      </c>
      <c r="L1454" s="17">
        <v>-1</v>
      </c>
      <c r="M1454" s="17">
        <v>-1</v>
      </c>
      <c r="N1454" s="17">
        <v>0.16666666666666666</v>
      </c>
      <c r="O1454" s="17">
        <v>-1</v>
      </c>
      <c r="P1454" s="17">
        <v>-1</v>
      </c>
      <c r="Q1454" s="17">
        <v>5.0091257774783697</v>
      </c>
      <c r="R1454" s="17">
        <v>-1</v>
      </c>
      <c r="S1454" s="17">
        <v>1.3883741504733251</v>
      </c>
      <c r="T1454" s="17">
        <v>0.14596424228649696</v>
      </c>
      <c r="U1454" s="17">
        <v>0.79725051776434785</v>
      </c>
      <c r="V1454" s="17">
        <v>1.0018909961491003</v>
      </c>
      <c r="W1454" s="17">
        <v>3.3010841126008885</v>
      </c>
      <c r="X1454" s="17">
        <v>4.2911853473311652</v>
      </c>
      <c r="Y1454" s="17">
        <v>0</v>
      </c>
      <c r="Z1454" s="17">
        <v>51.588677218293824</v>
      </c>
      <c r="AA1454" s="17">
        <v>1.5758834457661224</v>
      </c>
      <c r="AB1454" s="17">
        <v>2.9003145391769705</v>
      </c>
      <c r="AC1454" s="17">
        <v>38.809864678620123</v>
      </c>
      <c r="AD1454" s="17">
        <v>0.99656314720543482</v>
      </c>
      <c r="AE1454" s="17">
        <v>9.9656314720543482E-2</v>
      </c>
      <c r="AF1454" s="17">
        <v>80.00429509117221</v>
      </c>
      <c r="AG1454" s="17">
        <v>59.795614906959862</v>
      </c>
      <c r="AH1454" s="17">
        <v>-1</v>
      </c>
      <c r="AI1454" s="17">
        <v>-1</v>
      </c>
      <c r="AJ1454" s="17">
        <v>-1</v>
      </c>
      <c r="AK1454" s="17">
        <v>-1</v>
      </c>
      <c r="AL1454" s="17">
        <v>-1</v>
      </c>
      <c r="AM1454" s="17">
        <v>-1</v>
      </c>
      <c r="AN1454" s="17">
        <v>-1</v>
      </c>
      <c r="AO1454" s="17">
        <v>-1</v>
      </c>
      <c r="AP1454" s="17">
        <v>-1</v>
      </c>
      <c r="AQ1454" s="17">
        <v>-1</v>
      </c>
      <c r="AR1454" s="17">
        <v>0.49828157360271741</v>
      </c>
      <c r="AS1454" s="17">
        <v>5.9793788832326085</v>
      </c>
      <c r="AT1454" s="17">
        <v>11.773192548202392</v>
      </c>
      <c r="AU1454" s="17">
        <v>-1</v>
      </c>
      <c r="AV1454" s="17">
        <v>-1</v>
      </c>
      <c r="AW1454" s="17">
        <v>-1</v>
      </c>
      <c r="AX1454" s="17">
        <v>-1</v>
      </c>
      <c r="AY1454" s="17">
        <v>9.9656314720543482E-2</v>
      </c>
      <c r="AZ1454" s="17">
        <v>-0.49821234744364712</v>
      </c>
      <c r="BA1454" s="17">
        <v>1.0110328602641601</v>
      </c>
      <c r="BB1454" s="17">
        <v>-0.20549813671651457</v>
      </c>
      <c r="BC1454" s="17">
        <v>0.38498531620369397</v>
      </c>
      <c r="BD1454" s="17">
        <v>-6.7316485494656799</v>
      </c>
      <c r="BE1454" s="17">
        <v>13.782930600747742</v>
      </c>
      <c r="BF1454" s="17">
        <v>-1</v>
      </c>
      <c r="BG1454" s="22">
        <v>205.66161617903072</v>
      </c>
    </row>
    <row r="1455" spans="1:59" x14ac:dyDescent="0.25">
      <c r="A1455">
        <v>3815</v>
      </c>
      <c r="B1455" t="s">
        <v>1377</v>
      </c>
      <c r="C1455" s="49">
        <v>0</v>
      </c>
      <c r="D1455" s="22">
        <v>1467.59275390625</v>
      </c>
      <c r="E1455" s="17">
        <v>76.608669420284215</v>
      </c>
      <c r="F1455" s="17">
        <v>23.012298921644106</v>
      </c>
      <c r="G1455" s="17">
        <v>0.51359066287105382</v>
      </c>
      <c r="H1455" s="17">
        <v>4.7170722273280692</v>
      </c>
      <c r="I1455" s="17">
        <v>62.332103092641731</v>
      </c>
      <c r="J1455" s="17">
        <v>9.1351849053720269</v>
      </c>
      <c r="K1455" s="17">
        <v>-1</v>
      </c>
      <c r="L1455" s="17">
        <v>-1</v>
      </c>
      <c r="M1455" s="17">
        <v>-1</v>
      </c>
      <c r="N1455" s="17">
        <v>0.16666666666666666</v>
      </c>
      <c r="O1455" s="17">
        <v>-1</v>
      </c>
      <c r="P1455" s="17">
        <v>-1</v>
      </c>
      <c r="Q1455" s="17">
        <v>3.5478739673700561</v>
      </c>
      <c r="R1455" s="17">
        <v>-1</v>
      </c>
      <c r="S1455" s="17">
        <v>0.64579557315289726</v>
      </c>
      <c r="T1455" s="17">
        <v>6.7915098274791294E-2</v>
      </c>
      <c r="U1455" s="17">
        <v>0.34663357471256645</v>
      </c>
      <c r="V1455" s="17">
        <v>0.35200199864268661</v>
      </c>
      <c r="W1455" s="17">
        <v>1.6088689923739712</v>
      </c>
      <c r="X1455" s="17">
        <v>1.7737727485520092</v>
      </c>
      <c r="Y1455" s="17">
        <v>0</v>
      </c>
      <c r="Z1455" s="17">
        <v>36.952884474068128</v>
      </c>
      <c r="AA1455" s="17">
        <v>0.76157174890418755</v>
      </c>
      <c r="AB1455" s="17">
        <v>1.6011225136860023</v>
      </c>
      <c r="AC1455" s="17">
        <v>23.872588447390541</v>
      </c>
      <c r="AD1455" s="17">
        <v>0.43329196839070805</v>
      </c>
      <c r="AE1455" s="17">
        <v>4.3329196839070806E-2</v>
      </c>
      <c r="AF1455" s="17">
        <v>57.764032070247879</v>
      </c>
      <c r="AG1455" s="17">
        <v>21.00844906104529</v>
      </c>
      <c r="AH1455" s="17">
        <v>-1</v>
      </c>
      <c r="AI1455" s="17">
        <v>-1</v>
      </c>
      <c r="AJ1455" s="17">
        <v>-1</v>
      </c>
      <c r="AK1455" s="17">
        <v>-1</v>
      </c>
      <c r="AL1455" s="17">
        <v>-1</v>
      </c>
      <c r="AM1455" s="17">
        <v>-1</v>
      </c>
      <c r="AN1455" s="17">
        <v>-1</v>
      </c>
      <c r="AO1455" s="17">
        <v>-1</v>
      </c>
      <c r="AP1455" s="17">
        <v>-1</v>
      </c>
      <c r="AQ1455" s="17">
        <v>-1</v>
      </c>
      <c r="AR1455" s="17">
        <v>0.21664598419535402</v>
      </c>
      <c r="AS1455" s="17">
        <v>2.5997518103442481</v>
      </c>
      <c r="AT1455" s="17">
        <v>7.3796773534475228</v>
      </c>
      <c r="AU1455" s="17">
        <v>-1</v>
      </c>
      <c r="AV1455" s="17">
        <v>-1</v>
      </c>
      <c r="AW1455" s="17">
        <v>-1</v>
      </c>
      <c r="AX1455" s="17">
        <v>-1</v>
      </c>
      <c r="AY1455" s="17">
        <v>4.3329196839070806E-2</v>
      </c>
      <c r="AZ1455" s="17">
        <v>-8.717053644930306E-3</v>
      </c>
      <c r="BA1455" s="17">
        <v>0.52153756646544325</v>
      </c>
      <c r="BB1455" s="17">
        <v>-1.3985935919507447E-2</v>
      </c>
      <c r="BC1455" s="17">
        <v>0.19347311540668688</v>
      </c>
      <c r="BD1455" s="17">
        <v>-7.8130687022445411E-2</v>
      </c>
      <c r="BE1455" s="17">
        <v>7.1294127383045005</v>
      </c>
      <c r="BF1455" s="17">
        <v>-1</v>
      </c>
      <c r="BG1455" s="22">
        <v>331.02873648507853</v>
      </c>
    </row>
    <row r="1456" spans="1:59" x14ac:dyDescent="0.25">
      <c r="A1456">
        <v>3821</v>
      </c>
      <c r="B1456" t="s">
        <v>1378</v>
      </c>
      <c r="C1456" s="49">
        <v>0</v>
      </c>
      <c r="D1456" s="22">
        <v>1458.6557421875</v>
      </c>
      <c r="E1456" s="17">
        <v>16.205045548092819</v>
      </c>
      <c r="F1456" s="17">
        <v>-78.271639839071</v>
      </c>
      <c r="G1456" s="17">
        <v>-0.22334832564192558</v>
      </c>
      <c r="H1456" s="17">
        <v>-0.86533036178536982</v>
      </c>
      <c r="I1456" s="17">
        <v>8.393428541263745</v>
      </c>
      <c r="J1456" s="17">
        <v>-5.3972411489756604</v>
      </c>
      <c r="K1456" s="17">
        <v>-1</v>
      </c>
      <c r="L1456" s="17">
        <v>-1</v>
      </c>
      <c r="M1456" s="17">
        <v>-1</v>
      </c>
      <c r="N1456" s="17">
        <v>0.16666666666666666</v>
      </c>
      <c r="O1456" s="17">
        <v>-1</v>
      </c>
      <c r="P1456" s="17">
        <v>-1</v>
      </c>
      <c r="Q1456" s="17">
        <v>6.4407917101426015E-2</v>
      </c>
      <c r="R1456" s="17">
        <v>-1</v>
      </c>
      <c r="S1456" s="17">
        <v>-1.1244313280960736</v>
      </c>
      <c r="T1456" s="17">
        <v>-0.11814560771478823</v>
      </c>
      <c r="U1456" s="17">
        <v>-0.7275884121743893</v>
      </c>
      <c r="V1456" s="17">
        <v>-1.1972629833380029</v>
      </c>
      <c r="W1456" s="17">
        <v>-2.4251885740798018</v>
      </c>
      <c r="X1456" s="17">
        <v>-4.227466231412504</v>
      </c>
      <c r="Y1456" s="17">
        <v>0</v>
      </c>
      <c r="Z1456" s="17">
        <v>2.0627397429563281</v>
      </c>
      <c r="AA1456" s="17">
        <v>-1.1796591400723866</v>
      </c>
      <c r="AB1456" s="17">
        <v>-1.4960105624003592</v>
      </c>
      <c r="AC1456" s="17">
        <v>-11.736260263712774</v>
      </c>
      <c r="AD1456" s="17">
        <v>-0.9094855152179866</v>
      </c>
      <c r="AE1456" s="17">
        <v>-9.0948551521798662E-2</v>
      </c>
      <c r="AF1456" s="17">
        <v>4.7456538232487375</v>
      </c>
      <c r="AG1456" s="17">
        <v>-71.455953361400418</v>
      </c>
      <c r="AH1456" s="17">
        <v>-1</v>
      </c>
      <c r="AI1456" s="17">
        <v>-1</v>
      </c>
      <c r="AJ1456" s="17">
        <v>-1</v>
      </c>
      <c r="AK1456" s="17">
        <v>-1</v>
      </c>
      <c r="AL1456" s="17">
        <v>-1</v>
      </c>
      <c r="AM1456" s="17">
        <v>-1</v>
      </c>
      <c r="AN1456" s="17">
        <v>-1</v>
      </c>
      <c r="AO1456" s="17">
        <v>-1</v>
      </c>
      <c r="AP1456" s="17">
        <v>-1</v>
      </c>
      <c r="AQ1456" s="17">
        <v>-1</v>
      </c>
      <c r="AR1456" s="17">
        <v>-0.4547427576089933</v>
      </c>
      <c r="AS1456" s="17">
        <v>-5.4569130913079187</v>
      </c>
      <c r="AT1456" s="17">
        <v>-3.0939870187002949</v>
      </c>
      <c r="AU1456" s="17">
        <v>-1</v>
      </c>
      <c r="AV1456" s="17">
        <v>-1</v>
      </c>
      <c r="AW1456" s="17">
        <v>-1</v>
      </c>
      <c r="AX1456" s="17">
        <v>-1</v>
      </c>
      <c r="AY1456" s="17">
        <v>-9.0948551521798662E-2</v>
      </c>
      <c r="AZ1456" s="17">
        <v>1.158186710592465</v>
      </c>
      <c r="BA1456" s="17">
        <v>-0.64536619777195225</v>
      </c>
      <c r="BB1456" s="17">
        <v>0.44255840850744887</v>
      </c>
      <c r="BC1456" s="17">
        <v>-0.26307122902026925</v>
      </c>
      <c r="BD1456" s="17">
        <v>15.783135268883484</v>
      </c>
      <c r="BE1456" s="17">
        <v>-8.7318532176014472</v>
      </c>
      <c r="BF1456" s="17">
        <v>-1</v>
      </c>
      <c r="BG1456" s="22">
        <v>7.5973388507031814</v>
      </c>
    </row>
    <row r="1457" spans="1:59" x14ac:dyDescent="0.25">
      <c r="A1457">
        <v>3822</v>
      </c>
      <c r="B1457" t="s">
        <v>1379</v>
      </c>
      <c r="C1457" s="49">
        <v>0</v>
      </c>
      <c r="D1457" s="22">
        <v>1438.919677734375</v>
      </c>
      <c r="E1457" s="17">
        <v>35.960289575999212</v>
      </c>
      <c r="F1457" s="17">
        <v>-45.146327183009944</v>
      </c>
      <c r="G1457" s="17">
        <v>1.7670484463850389E-2</v>
      </c>
      <c r="H1457" s="17">
        <v>0.96041647822705434</v>
      </c>
      <c r="I1457" s="17">
        <v>26.03428533089858</v>
      </c>
      <c r="J1457" s="17">
        <v>-0.64435374558735869</v>
      </c>
      <c r="K1457" s="17">
        <v>-1</v>
      </c>
      <c r="L1457" s="17">
        <v>-1</v>
      </c>
      <c r="M1457" s="17">
        <v>-1</v>
      </c>
      <c r="N1457" s="17">
        <v>0.16666666666666666</v>
      </c>
      <c r="O1457" s="17">
        <v>-1</v>
      </c>
      <c r="P1457" s="17">
        <v>-1</v>
      </c>
      <c r="Q1457" s="17">
        <v>1.2036892627305227</v>
      </c>
      <c r="R1457" s="17">
        <v>-1</v>
      </c>
      <c r="S1457" s="17">
        <v>-0.54547162043128172</v>
      </c>
      <c r="T1457" s="17">
        <v>-5.7293718122765042E-2</v>
      </c>
      <c r="U1457" s="17">
        <v>-0.37625986380786935</v>
      </c>
      <c r="V1457" s="17">
        <v>-0.69056974507007585</v>
      </c>
      <c r="W1457" s="17">
        <v>-1.1058340960017756</v>
      </c>
      <c r="X1457" s="17">
        <v>-2.2647372936614074</v>
      </c>
      <c r="Y1457" s="17">
        <v>0</v>
      </c>
      <c r="Z1457" s="17">
        <v>13.473699535542693</v>
      </c>
      <c r="AA1457" s="17">
        <v>-0.54477190205855597</v>
      </c>
      <c r="AB1457" s="17">
        <v>-0.48308094356742981</v>
      </c>
      <c r="AC1457" s="17">
        <v>-9.0245492660184112E-2</v>
      </c>
      <c r="AD1457" s="17">
        <v>-0.47032482975983669</v>
      </c>
      <c r="AE1457" s="17">
        <v>-4.7032482975983669E-2</v>
      </c>
      <c r="AF1457" s="17">
        <v>22.085524067615143</v>
      </c>
      <c r="AG1457" s="17">
        <v>-41.2151049378854</v>
      </c>
      <c r="AH1457" s="17">
        <v>-1</v>
      </c>
      <c r="AI1457" s="17">
        <v>-1</v>
      </c>
      <c r="AJ1457" s="17">
        <v>-1</v>
      </c>
      <c r="AK1457" s="17">
        <v>-1</v>
      </c>
      <c r="AL1457" s="17">
        <v>-1</v>
      </c>
      <c r="AM1457" s="17">
        <v>-1</v>
      </c>
      <c r="AN1457" s="17">
        <v>-1</v>
      </c>
      <c r="AO1457" s="17">
        <v>-1</v>
      </c>
      <c r="AP1457" s="17">
        <v>-1</v>
      </c>
      <c r="AQ1457" s="17">
        <v>-1</v>
      </c>
      <c r="AR1457" s="17">
        <v>-0.23516241487991835</v>
      </c>
      <c r="AS1457" s="17">
        <v>-2.8219489785590204</v>
      </c>
      <c r="AT1457" s="17">
        <v>0.33146632787327412</v>
      </c>
      <c r="AU1457" s="17">
        <v>-1</v>
      </c>
      <c r="AV1457" s="17">
        <v>-1</v>
      </c>
      <c r="AW1457" s="17">
        <v>-1</v>
      </c>
      <c r="AX1457" s="17">
        <v>-1</v>
      </c>
      <c r="AY1457" s="17">
        <v>-4.7032482975983669E-2</v>
      </c>
      <c r="AZ1457" s="17">
        <v>0.77654622047271271</v>
      </c>
      <c r="BA1457" s="17">
        <v>-0.26372570765219999</v>
      </c>
      <c r="BB1457" s="17">
        <v>0.29324377545167785</v>
      </c>
      <c r="BC1457" s="17">
        <v>-0.11375659596449829</v>
      </c>
      <c r="BD1457" s="17">
        <v>10.595645521356889</v>
      </c>
      <c r="BE1457" s="17">
        <v>-3.5443634700748463</v>
      </c>
      <c r="BF1457" s="17">
        <v>-1</v>
      </c>
      <c r="BG1457" s="22">
        <v>-26.075218207160788</v>
      </c>
    </row>
    <row r="1458" spans="1:59" x14ac:dyDescent="0.25">
      <c r="A1458">
        <v>3824</v>
      </c>
      <c r="B1458" t="s">
        <v>1380</v>
      </c>
      <c r="C1458" s="49">
        <v>0</v>
      </c>
      <c r="D1458" s="22">
        <v>1640.1809179687498</v>
      </c>
      <c r="E1458" s="17">
        <v>134.21729484451203</v>
      </c>
      <c r="F1458" s="17">
        <v>119.60962397456538</v>
      </c>
      <c r="G1458" s="17">
        <v>1.2164299865444559</v>
      </c>
      <c r="H1458" s="17">
        <v>10.041165702314615</v>
      </c>
      <c r="I1458" s="17">
        <v>113.7749255412501</v>
      </c>
      <c r="J1458" s="17">
        <v>22.995166068780861</v>
      </c>
      <c r="K1458" s="17">
        <v>-1</v>
      </c>
      <c r="L1458" s="17">
        <v>-1</v>
      </c>
      <c r="M1458" s="17">
        <v>-1</v>
      </c>
      <c r="N1458" s="17">
        <v>0.16666666666666666</v>
      </c>
      <c r="O1458" s="17">
        <v>-1</v>
      </c>
      <c r="P1458" s="17">
        <v>-1</v>
      </c>
      <c r="Q1458" s="17">
        <v>6.8701529632885094</v>
      </c>
      <c r="R1458" s="17">
        <v>-1</v>
      </c>
      <c r="S1458" s="17">
        <v>2.3341104776646642</v>
      </c>
      <c r="T1458" s="17">
        <v>0.24536639722666995</v>
      </c>
      <c r="U1458" s="17">
        <v>1.3711491268917257</v>
      </c>
      <c r="V1458" s="17">
        <v>1.8295793409995909</v>
      </c>
      <c r="W1458" s="17">
        <v>5.4562625159370191</v>
      </c>
      <c r="X1458" s="17">
        <v>7.4973222032928302</v>
      </c>
      <c r="Y1458" s="17">
        <v>0</v>
      </c>
      <c r="Z1458" s="17">
        <v>70.228591293656265</v>
      </c>
      <c r="AA1458" s="17">
        <v>2.6129779390628762</v>
      </c>
      <c r="AB1458" s="17">
        <v>4.5549449473659687</v>
      </c>
      <c r="AC1458" s="17">
        <v>57.833743353037868</v>
      </c>
      <c r="AD1458" s="17">
        <v>1.7139364086146569</v>
      </c>
      <c r="AE1458" s="17">
        <v>0.17139364086146572</v>
      </c>
      <c r="AF1458" s="17">
        <v>108.32914219499898</v>
      </c>
      <c r="AG1458" s="17">
        <v>109.19433564792713</v>
      </c>
      <c r="AH1458" s="17">
        <v>-1</v>
      </c>
      <c r="AI1458" s="17">
        <v>-1</v>
      </c>
      <c r="AJ1458" s="17">
        <v>-1</v>
      </c>
      <c r="AK1458" s="17">
        <v>-1</v>
      </c>
      <c r="AL1458" s="17">
        <v>-1</v>
      </c>
      <c r="AM1458" s="17">
        <v>-1</v>
      </c>
      <c r="AN1458" s="17">
        <v>-1</v>
      </c>
      <c r="AO1458" s="17">
        <v>-1</v>
      </c>
      <c r="AP1458" s="17">
        <v>-1</v>
      </c>
      <c r="AQ1458" s="17">
        <v>-1</v>
      </c>
      <c r="AR1458" s="17">
        <v>0.85696820430732845</v>
      </c>
      <c r="AS1458" s="17">
        <v>10.283618451687943</v>
      </c>
      <c r="AT1458" s="17">
        <v>17.368703987194323</v>
      </c>
      <c r="AU1458" s="17">
        <v>-1</v>
      </c>
      <c r="AV1458" s="17">
        <v>-1</v>
      </c>
      <c r="AW1458" s="17">
        <v>-1</v>
      </c>
      <c r="AX1458" s="17">
        <v>-1</v>
      </c>
      <c r="AY1458" s="17">
        <v>0.17139364086146572</v>
      </c>
      <c r="AZ1458" s="17">
        <v>-1.1216258089592288</v>
      </c>
      <c r="BA1458" s="17">
        <v>1.6344463217797418</v>
      </c>
      <c r="BB1458" s="17">
        <v>-0.4494050455956502</v>
      </c>
      <c r="BC1458" s="17">
        <v>0.62889222508282949</v>
      </c>
      <c r="BD1458" s="17">
        <v>-15.205463628854627</v>
      </c>
      <c r="BE1458" s="17">
        <v>22.256745680136699</v>
      </c>
      <c r="BF1458" s="17">
        <v>-1</v>
      </c>
      <c r="BG1458" s="22">
        <v>3183.2186310184356</v>
      </c>
    </row>
    <row r="1459" spans="1:59" x14ac:dyDescent="0.25">
      <c r="A1459">
        <v>3826</v>
      </c>
      <c r="B1459" t="s">
        <v>1381</v>
      </c>
      <c r="C1459" s="49">
        <v>0</v>
      </c>
      <c r="D1459" s="22">
        <v>1565.6216503906251</v>
      </c>
      <c r="E1459" s="17">
        <v>90.799279855967825</v>
      </c>
      <c r="F1459" s="17">
        <v>46.80691298960302</v>
      </c>
      <c r="G1459" s="17">
        <v>0.68671958180780135</v>
      </c>
      <c r="H1459" s="17">
        <v>6.0285448734871458</v>
      </c>
      <c r="I1459" s="17">
        <v>75.00390436726876</v>
      </c>
      <c r="J1459" s="17">
        <v>12.549284649767795</v>
      </c>
      <c r="K1459" s="17">
        <v>-1</v>
      </c>
      <c r="L1459" s="17">
        <v>-1</v>
      </c>
      <c r="M1459" s="17">
        <v>-1</v>
      </c>
      <c r="N1459" s="17">
        <v>0.16666666666666666</v>
      </c>
      <c r="O1459" s="17">
        <v>-1</v>
      </c>
      <c r="P1459" s="17">
        <v>-1</v>
      </c>
      <c r="Q1459" s="17">
        <v>4.3662439014304084</v>
      </c>
      <c r="R1459" s="17">
        <v>-1</v>
      </c>
      <c r="S1459" s="17">
        <v>1.0616746004037199</v>
      </c>
      <c r="T1459" s="17">
        <v>0.11162630013369063</v>
      </c>
      <c r="U1459" s="17">
        <v>0.59900031631094242</v>
      </c>
      <c r="V1459" s="17">
        <v>0.71597048946457276</v>
      </c>
      <c r="W1459" s="17">
        <v>2.5565892735576661</v>
      </c>
      <c r="X1459" s="17">
        <v>3.1836425384227161</v>
      </c>
      <c r="Y1459" s="17">
        <v>0</v>
      </c>
      <c r="Z1459" s="17">
        <v>45.149618712587326</v>
      </c>
      <c r="AA1459" s="17">
        <v>1.2176247064133239</v>
      </c>
      <c r="AB1459" s="17">
        <v>2.3287313247600978</v>
      </c>
      <c r="AC1459" s="17">
        <v>32.238167658195088</v>
      </c>
      <c r="AD1459" s="17">
        <v>0.74875039538867816</v>
      </c>
      <c r="AE1459" s="17">
        <v>7.4875039538867802E-2</v>
      </c>
      <c r="AF1459" s="17">
        <v>70.219628330942768</v>
      </c>
      <c r="AG1459" s="17">
        <v>42.731091343593569</v>
      </c>
      <c r="AH1459" s="17">
        <v>-1</v>
      </c>
      <c r="AI1459" s="17">
        <v>-1</v>
      </c>
      <c r="AJ1459" s="17">
        <v>-1</v>
      </c>
      <c r="AK1459" s="17">
        <v>-1</v>
      </c>
      <c r="AL1459" s="17">
        <v>-1</v>
      </c>
      <c r="AM1459" s="17">
        <v>-1</v>
      </c>
      <c r="AN1459" s="17">
        <v>-1</v>
      </c>
      <c r="AO1459" s="17">
        <v>-1</v>
      </c>
      <c r="AP1459" s="17">
        <v>-1</v>
      </c>
      <c r="AQ1459" s="17">
        <v>-1</v>
      </c>
      <c r="AR1459" s="17">
        <v>0.37437519769433908</v>
      </c>
      <c r="AS1459" s="17">
        <v>4.4925023723320683</v>
      </c>
      <c r="AT1459" s="17">
        <v>9.8402530840316889</v>
      </c>
      <c r="AU1459" s="17">
        <v>-1</v>
      </c>
      <c r="AV1459" s="17">
        <v>-1</v>
      </c>
      <c r="AW1459" s="17">
        <v>-1</v>
      </c>
      <c r="AX1459" s="17">
        <v>-1</v>
      </c>
      <c r="AY1459" s="17">
        <v>7.4875039538867802E-2</v>
      </c>
      <c r="AZ1459" s="17">
        <v>-0.28285750537119075</v>
      </c>
      <c r="BA1459" s="17">
        <v>0.79567801819170381</v>
      </c>
      <c r="BB1459" s="17">
        <v>-0.12124180109881728</v>
      </c>
      <c r="BC1459" s="17">
        <v>0.30072898058599667</v>
      </c>
      <c r="BD1459" s="17">
        <v>-3.8044145052463838</v>
      </c>
      <c r="BE1459" s="17">
        <v>10.855696556528443</v>
      </c>
      <c r="BF1459" s="17">
        <v>-1</v>
      </c>
      <c r="BG1459" s="22">
        <v>883.18749942836814</v>
      </c>
    </row>
    <row r="1460" spans="1:59" x14ac:dyDescent="0.25">
      <c r="A1460">
        <v>3834</v>
      </c>
      <c r="B1460" t="s">
        <v>1382</v>
      </c>
      <c r="C1460" s="49">
        <v>0</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25">
      <c r="A1461">
        <v>3835</v>
      </c>
      <c r="B1461" t="s">
        <v>1383</v>
      </c>
      <c r="C1461" s="49">
        <v>0</v>
      </c>
      <c r="D1461" s="22">
        <v>1557.2169238281249</v>
      </c>
      <c r="E1461" s="17">
        <v>88.250788650384777</v>
      </c>
      <c r="F1461" s="17">
        <v>42.533639125361788</v>
      </c>
      <c r="G1461" s="17">
        <v>0.65562736563132762</v>
      </c>
      <c r="H1461" s="17">
        <v>5.7930175492576925</v>
      </c>
      <c r="I1461" s="17">
        <v>72.728176042990569</v>
      </c>
      <c r="J1461" s="17">
        <v>11.936146602394093</v>
      </c>
      <c r="K1461" s="17">
        <v>-1</v>
      </c>
      <c r="L1461" s="17">
        <v>-1</v>
      </c>
      <c r="M1461" s="17">
        <v>-1</v>
      </c>
      <c r="N1461" s="17">
        <v>0.16666666666666666</v>
      </c>
      <c r="O1461" s="17">
        <v>-1</v>
      </c>
      <c r="P1461" s="17">
        <v>-1</v>
      </c>
      <c r="Q1461" s="17">
        <v>4.2192728751085298</v>
      </c>
      <c r="R1461" s="17">
        <v>-1</v>
      </c>
      <c r="S1461" s="17">
        <v>0.98698690121425969</v>
      </c>
      <c r="T1461" s="17">
        <v>0.10377620700149172</v>
      </c>
      <c r="U1461" s="17">
        <v>0.55367778248055588</v>
      </c>
      <c r="V1461" s="17">
        <v>0.65060540160080871</v>
      </c>
      <c r="W1461" s="17">
        <v>2.3863882231591615</v>
      </c>
      <c r="X1461" s="17">
        <v>2.9304440747775109</v>
      </c>
      <c r="Y1461" s="17">
        <v>0</v>
      </c>
      <c r="Z1461" s="17">
        <v>43.677567512531873</v>
      </c>
      <c r="AA1461" s="17">
        <v>1.1357221725681561</v>
      </c>
      <c r="AB1461" s="17">
        <v>2.1980600851730929</v>
      </c>
      <c r="AC1461" s="17">
        <v>30.735793595784529</v>
      </c>
      <c r="AD1461" s="17">
        <v>0.69209722810069474</v>
      </c>
      <c r="AE1461" s="17">
        <v>6.9209722810069485E-2</v>
      </c>
      <c r="AF1461" s="17">
        <v>67.982728257155017</v>
      </c>
      <c r="AG1461" s="17">
        <v>38.829922815995019</v>
      </c>
      <c r="AH1461" s="17">
        <v>-1</v>
      </c>
      <c r="AI1461" s="17">
        <v>-1</v>
      </c>
      <c r="AJ1461" s="17">
        <v>-1</v>
      </c>
      <c r="AK1461" s="17">
        <v>-1</v>
      </c>
      <c r="AL1461" s="17">
        <v>-1</v>
      </c>
      <c r="AM1461" s="17">
        <v>-1</v>
      </c>
      <c r="AN1461" s="17">
        <v>-1</v>
      </c>
      <c r="AO1461" s="17">
        <v>-1</v>
      </c>
      <c r="AP1461" s="17">
        <v>-1</v>
      </c>
      <c r="AQ1461" s="17">
        <v>-1</v>
      </c>
      <c r="AR1461" s="17">
        <v>0.34604861405034737</v>
      </c>
      <c r="AS1461" s="17">
        <v>4.1525833686041684</v>
      </c>
      <c r="AT1461" s="17">
        <v>9.3983583791854191</v>
      </c>
      <c r="AU1461" s="17">
        <v>-1</v>
      </c>
      <c r="AV1461" s="17">
        <v>-1</v>
      </c>
      <c r="AW1461" s="17">
        <v>-1</v>
      </c>
      <c r="AX1461" s="17">
        <v>-1</v>
      </c>
      <c r="AY1461" s="17">
        <v>6.9209722810069485E-2</v>
      </c>
      <c r="AZ1461" s="17">
        <v>-0.23362463174074211</v>
      </c>
      <c r="BA1461" s="17">
        <v>0.74644514456125521</v>
      </c>
      <c r="BB1461" s="17">
        <v>-0.10197972422090294</v>
      </c>
      <c r="BC1461" s="17">
        <v>0.28146690370808236</v>
      </c>
      <c r="BD1461" s="17">
        <v>-3.1352113315498871</v>
      </c>
      <c r="BE1461" s="17">
        <v>10.186493382831944</v>
      </c>
      <c r="BF1461" s="17">
        <v>-1</v>
      </c>
      <c r="BG1461" s="22">
        <v>216.47071980756641</v>
      </c>
    </row>
    <row r="1462" spans="1:59" x14ac:dyDescent="0.25">
      <c r="A1462">
        <v>3838</v>
      </c>
      <c r="B1462" t="s">
        <v>1384</v>
      </c>
      <c r="C1462" s="49">
        <v>0</v>
      </c>
      <c r="D1462" s="22">
        <v>1526.015341796875</v>
      </c>
      <c r="E1462" s="17">
        <v>72.603705188464716</v>
      </c>
      <c r="F1462" s="17">
        <v>16.296831769329618</v>
      </c>
      <c r="G1462" s="17">
        <v>0.46472911945980666</v>
      </c>
      <c r="H1462" s="17">
        <v>4.346940085185043</v>
      </c>
      <c r="I1462" s="17">
        <v>58.755786831433532</v>
      </c>
      <c r="J1462" s="17">
        <v>8.1716359853209042</v>
      </c>
      <c r="K1462" s="17">
        <v>-1</v>
      </c>
      <c r="L1462" s="17">
        <v>-1</v>
      </c>
      <c r="M1462" s="17">
        <v>-1</v>
      </c>
      <c r="N1462" s="17">
        <v>0.16666666666666666</v>
      </c>
      <c r="O1462" s="17">
        <v>-1</v>
      </c>
      <c r="P1462" s="17">
        <v>-1</v>
      </c>
      <c r="Q1462" s="17">
        <v>3.3169084053765774</v>
      </c>
      <c r="R1462" s="17">
        <v>-1</v>
      </c>
      <c r="S1462" s="17">
        <v>0.52842355195251445</v>
      </c>
      <c r="T1462" s="17">
        <v>5.5578645183631481E-2</v>
      </c>
      <c r="U1462" s="17">
        <v>0.2754090295823034</v>
      </c>
      <c r="V1462" s="17">
        <v>0.24928049882718162</v>
      </c>
      <c r="W1462" s="17">
        <v>1.341397353636975</v>
      </c>
      <c r="X1462" s="17">
        <v>1.3758703393817553</v>
      </c>
      <c r="Y1462" s="17">
        <v>0</v>
      </c>
      <c r="Z1462" s="17">
        <v>34.639550062431297</v>
      </c>
      <c r="AA1462" s="17">
        <v>0.63286158587647556</v>
      </c>
      <c r="AB1462" s="17">
        <v>1.3957721324380741</v>
      </c>
      <c r="AC1462" s="17">
        <v>21.511601534982852</v>
      </c>
      <c r="AD1462" s="17">
        <v>0.34426128697787922</v>
      </c>
      <c r="AE1462" s="17">
        <v>3.4426128697787925E-2</v>
      </c>
      <c r="AF1462" s="17">
        <v>54.24873456164817</v>
      </c>
      <c r="AG1462" s="17">
        <v>14.877746949496226</v>
      </c>
      <c r="AH1462" s="17">
        <v>-1</v>
      </c>
      <c r="AI1462" s="17">
        <v>-1</v>
      </c>
      <c r="AJ1462" s="17">
        <v>-1</v>
      </c>
      <c r="AK1462" s="17">
        <v>-1</v>
      </c>
      <c r="AL1462" s="17">
        <v>-1</v>
      </c>
      <c r="AM1462" s="17">
        <v>-1</v>
      </c>
      <c r="AN1462" s="17">
        <v>-1</v>
      </c>
      <c r="AO1462" s="17">
        <v>-1</v>
      </c>
      <c r="AP1462" s="17">
        <v>-1</v>
      </c>
      <c r="AQ1462" s="17">
        <v>-1</v>
      </c>
      <c r="AR1462" s="17">
        <v>0.17213064348893961</v>
      </c>
      <c r="AS1462" s="17">
        <v>2.065567721867275</v>
      </c>
      <c r="AT1462" s="17">
        <v>6.6852380384274577</v>
      </c>
      <c r="AU1462" s="17">
        <v>-1</v>
      </c>
      <c r="AV1462" s="17">
        <v>-1</v>
      </c>
      <c r="AW1462" s="17">
        <v>-1</v>
      </c>
      <c r="AX1462" s="17">
        <v>-1</v>
      </c>
      <c r="AY1462" s="17">
        <v>3.4426128697787925E-2</v>
      </c>
      <c r="AZ1462" s="17">
        <v>6.8652606288632817E-2</v>
      </c>
      <c r="BA1462" s="17">
        <v>0.4441679065318801</v>
      </c>
      <c r="BB1462" s="17">
        <v>1.6284495760854362E-2</v>
      </c>
      <c r="BC1462" s="17">
        <v>0.16320268372632507</v>
      </c>
      <c r="BD1462" s="17">
        <v>0.9735248056875645</v>
      </c>
      <c r="BE1462" s="17">
        <v>6.0777572455944888</v>
      </c>
      <c r="BF1462" s="17">
        <v>-1</v>
      </c>
      <c r="BG1462" s="22">
        <v>115.03250840205692</v>
      </c>
    </row>
    <row r="1463" spans="1:59" x14ac:dyDescent="0.25">
      <c r="A1463">
        <v>3839</v>
      </c>
      <c r="B1463" t="s">
        <v>1385</v>
      </c>
      <c r="C1463" s="49">
        <v>0</v>
      </c>
      <c r="D1463" s="22">
        <v>1493.5584863281251</v>
      </c>
      <c r="E1463" s="17">
        <v>117.00302991382372</v>
      </c>
      <c r="F1463" s="17">
        <v>90.744988986113214</v>
      </c>
      <c r="G1463" s="17">
        <v>1.006411743055323</v>
      </c>
      <c r="H1463" s="17">
        <v>8.4502519299540104</v>
      </c>
      <c r="I1463" s="17">
        <v>98.403088982201112</v>
      </c>
      <c r="J1463" s="17">
        <v>18.853609384789436</v>
      </c>
      <c r="K1463" s="17">
        <v>-1</v>
      </c>
      <c r="L1463" s="17">
        <v>-1</v>
      </c>
      <c r="M1463" s="17">
        <v>-1</v>
      </c>
      <c r="N1463" s="17">
        <v>0.16666666666666666</v>
      </c>
      <c r="O1463" s="17">
        <v>-1</v>
      </c>
      <c r="P1463" s="17">
        <v>-1</v>
      </c>
      <c r="Q1463" s="17">
        <v>5.8774094220522457</v>
      </c>
      <c r="R1463" s="17">
        <v>-1</v>
      </c>
      <c r="S1463" s="17">
        <v>1.829618314578396</v>
      </c>
      <c r="T1463" s="17">
        <v>0.19234146129116103</v>
      </c>
      <c r="U1463" s="17">
        <v>1.0650095165304383</v>
      </c>
      <c r="V1463" s="17">
        <v>1.3880585159563152</v>
      </c>
      <c r="W1463" s="17">
        <v>4.3066073919080567</v>
      </c>
      <c r="X1463" s="17">
        <v>5.7870453839405531</v>
      </c>
      <c r="Y1463" s="17">
        <v>0</v>
      </c>
      <c r="Z1463" s="17">
        <v>60.285343581528103</v>
      </c>
      <c r="AA1463" s="17">
        <v>2.0597518133392705</v>
      </c>
      <c r="AB1463" s="17">
        <v>3.6723013925660499</v>
      </c>
      <c r="AC1463" s="17">
        <v>47.685674143039108</v>
      </c>
      <c r="AD1463" s="17">
        <v>1.3312618956630478</v>
      </c>
      <c r="AE1463" s="17">
        <v>0.13312618956630479</v>
      </c>
      <c r="AF1463" s="17">
        <v>93.219578383555856</v>
      </c>
      <c r="AG1463" s="17">
        <v>82.843156398720737</v>
      </c>
      <c r="AH1463" s="17">
        <v>-1</v>
      </c>
      <c r="AI1463" s="17">
        <v>-1</v>
      </c>
      <c r="AJ1463" s="17">
        <v>-1</v>
      </c>
      <c r="AK1463" s="17">
        <v>-1</v>
      </c>
      <c r="AL1463" s="17">
        <v>-1</v>
      </c>
      <c r="AM1463" s="17">
        <v>-1</v>
      </c>
      <c r="AN1463" s="17">
        <v>-1</v>
      </c>
      <c r="AO1463" s="17">
        <v>-1</v>
      </c>
      <c r="AP1463" s="17">
        <v>-1</v>
      </c>
      <c r="AQ1463" s="17">
        <v>-1</v>
      </c>
      <c r="AR1463" s="17">
        <v>0.66563094783152388</v>
      </c>
      <c r="AS1463" s="17">
        <v>7.9875713739782856</v>
      </c>
      <c r="AT1463" s="17">
        <v>14.383842786171773</v>
      </c>
      <c r="AU1463" s="17">
        <v>-1</v>
      </c>
      <c r="AV1463" s="17">
        <v>-1</v>
      </c>
      <c r="AW1463" s="17">
        <v>-1</v>
      </c>
      <c r="AX1463" s="17">
        <v>-1</v>
      </c>
      <c r="AY1463" s="17">
        <v>0.13312618956630479</v>
      </c>
      <c r="AZ1463" s="17">
        <v>-0.78907307025760609</v>
      </c>
      <c r="BA1463" s="17">
        <v>1.3018935830781191</v>
      </c>
      <c r="BB1463" s="17">
        <v>-0.31929571119210304</v>
      </c>
      <c r="BC1463" s="17">
        <v>0.49878289067928233</v>
      </c>
      <c r="BD1463" s="17">
        <v>-10.685204465616348</v>
      </c>
      <c r="BE1463" s="17">
        <v>17.736486516898413</v>
      </c>
      <c r="BF1463" s="17">
        <v>-1</v>
      </c>
      <c r="BG1463" s="22">
        <v>80.661529787287463</v>
      </c>
    </row>
    <row r="1464" spans="1:59" x14ac:dyDescent="0.25">
      <c r="A1464">
        <v>3840</v>
      </c>
      <c r="B1464" t="s">
        <v>1386</v>
      </c>
      <c r="C1464" s="49">
        <v>0</v>
      </c>
      <c r="D1464" s="22">
        <v>1532.758798828125</v>
      </c>
      <c r="E1464" s="17">
        <v>45.450863635718221</v>
      </c>
      <c r="F1464" s="17">
        <v>-29.232667368451231</v>
      </c>
      <c r="G1464" s="17">
        <v>0.13345780978683863</v>
      </c>
      <c r="H1464" s="17">
        <v>1.8375195691814903</v>
      </c>
      <c r="I1464" s="17">
        <v>34.509091190164355</v>
      </c>
      <c r="J1464" s="17">
        <v>1.6389706130306827</v>
      </c>
      <c r="K1464" s="17">
        <v>-1</v>
      </c>
      <c r="L1464" s="17">
        <v>-1</v>
      </c>
      <c r="M1464" s="17">
        <v>-1</v>
      </c>
      <c r="N1464" s="17">
        <v>0.16666666666666666</v>
      </c>
      <c r="O1464" s="17">
        <v>-1</v>
      </c>
      <c r="P1464" s="17">
        <v>-1</v>
      </c>
      <c r="Q1464" s="17">
        <v>1.7510089501145685</v>
      </c>
      <c r="R1464" s="17">
        <v>-1</v>
      </c>
      <c r="S1464" s="17">
        <v>-0.26733483936068703</v>
      </c>
      <c r="T1464" s="17">
        <v>-2.8059993445351147E-2</v>
      </c>
      <c r="U1464" s="17">
        <v>-0.20747887568866613</v>
      </c>
      <c r="V1464" s="17">
        <v>-0.44715034227516959</v>
      </c>
      <c r="W1464" s="17">
        <v>-0.47200586449354553</v>
      </c>
      <c r="X1464" s="17">
        <v>-1.3218269293770089</v>
      </c>
      <c r="Y1464" s="17">
        <v>0</v>
      </c>
      <c r="Z1464" s="17">
        <v>18.955614051558612</v>
      </c>
      <c r="AA1464" s="17">
        <v>-0.23976709708479177</v>
      </c>
      <c r="AB1464" s="17">
        <v>3.5383840013446521E-3</v>
      </c>
      <c r="AC1464" s="17">
        <v>5.5045912772184611</v>
      </c>
      <c r="AD1464" s="17">
        <v>-0.25934859461083271</v>
      </c>
      <c r="AE1464" s="17">
        <v>-2.5934859461083266E-2</v>
      </c>
      <c r="AF1464" s="17">
        <v>30.415733631597814</v>
      </c>
      <c r="AG1464" s="17">
        <v>-26.687164347190397</v>
      </c>
      <c r="AH1464" s="17">
        <v>-1</v>
      </c>
      <c r="AI1464" s="17">
        <v>-1</v>
      </c>
      <c r="AJ1464" s="17">
        <v>-1</v>
      </c>
      <c r="AK1464" s="17">
        <v>-1</v>
      </c>
      <c r="AL1464" s="17">
        <v>-1</v>
      </c>
      <c r="AM1464" s="17">
        <v>-1</v>
      </c>
      <c r="AN1464" s="17">
        <v>-1</v>
      </c>
      <c r="AO1464" s="17">
        <v>-1</v>
      </c>
      <c r="AP1464" s="17">
        <v>-1</v>
      </c>
      <c r="AQ1464" s="17">
        <v>-1</v>
      </c>
      <c r="AR1464" s="17">
        <v>-0.12967429730541635</v>
      </c>
      <c r="AS1464" s="17">
        <v>-1.5560915676649962</v>
      </c>
      <c r="AT1464" s="17">
        <v>1.977080962035505</v>
      </c>
      <c r="AU1464" s="17">
        <v>-1</v>
      </c>
      <c r="AV1464" s="17">
        <v>-1</v>
      </c>
      <c r="AW1464" s="17">
        <v>-1</v>
      </c>
      <c r="AX1464" s="17">
        <v>-1</v>
      </c>
      <c r="AY1464" s="17">
        <v>-2.5934859461083266E-2</v>
      </c>
      <c r="AZ1464" s="17">
        <v>0.59320313797003521</v>
      </c>
      <c r="BA1464" s="17">
        <v>-8.0382625149522435E-2</v>
      </c>
      <c r="BB1464" s="17">
        <v>0.22151185550101649</v>
      </c>
      <c r="BC1464" s="17">
        <v>-4.2024676013836929E-2</v>
      </c>
      <c r="BD1464" s="17">
        <v>8.1035347904852078</v>
      </c>
      <c r="BE1464" s="17">
        <v>-1.0522527392031611</v>
      </c>
      <c r="BF1464" s="17">
        <v>-1</v>
      </c>
      <c r="BG1464" s="22">
        <v>123.25350483003922</v>
      </c>
    </row>
    <row r="1465" spans="1:59" x14ac:dyDescent="0.25">
      <c r="A1465">
        <v>3843</v>
      </c>
      <c r="B1465" t="s">
        <v>1387</v>
      </c>
      <c r="C1465" s="49">
        <v>0</v>
      </c>
      <c r="D1465" s="22">
        <v>1492.3464746093748</v>
      </c>
      <c r="E1465" s="17">
        <v>56.265572790883112</v>
      </c>
      <c r="F1465" s="17">
        <v>-11.098716628933666</v>
      </c>
      <c r="G1465" s="17">
        <v>0.26539990721351969</v>
      </c>
      <c r="H1465" s="17">
        <v>2.8369970262963671</v>
      </c>
      <c r="I1465" s="17">
        <v>44.16631107356941</v>
      </c>
      <c r="J1465" s="17">
        <v>4.2408668408009813</v>
      </c>
      <c r="K1465" s="17">
        <v>-1</v>
      </c>
      <c r="L1465" s="17">
        <v>-1</v>
      </c>
      <c r="M1465" s="17">
        <v>-1</v>
      </c>
      <c r="N1465" s="17">
        <v>0.16666666666666666</v>
      </c>
      <c r="O1465" s="17">
        <v>-1</v>
      </c>
      <c r="P1465" s="17">
        <v>-1</v>
      </c>
      <c r="Q1465" s="17">
        <v>2.3746912686664854</v>
      </c>
      <c r="R1465" s="17">
        <v>-1</v>
      </c>
      <c r="S1465" s="17">
        <v>4.9607884409734876E-2</v>
      </c>
      <c r="T1465" s="17">
        <v>5.2524519261313088E-3</v>
      </c>
      <c r="U1465" s="17">
        <v>-1.5149382662765165E-2</v>
      </c>
      <c r="V1465" s="17">
        <v>-0.16976880271961775</v>
      </c>
      <c r="W1465" s="17">
        <v>0.25025476325787782</v>
      </c>
      <c r="X1465" s="17">
        <v>-0.24736069741250527</v>
      </c>
      <c r="Y1465" s="17">
        <v>0</v>
      </c>
      <c r="Z1465" s="17">
        <v>25.202371174061266</v>
      </c>
      <c r="AA1465" s="17">
        <v>0.1077923061676509</v>
      </c>
      <c r="AB1465" s="17">
        <v>0.55805136328197036</v>
      </c>
      <c r="AC1465" s="17">
        <v>11.880025687837366</v>
      </c>
      <c r="AD1465" s="17">
        <v>-1.8936728328456442E-2</v>
      </c>
      <c r="AE1465" s="17">
        <v>-1.8936728328456456E-3</v>
      </c>
      <c r="AF1465" s="17">
        <v>39.908182989156785</v>
      </c>
      <c r="AG1465" s="17">
        <v>-10.132269867337126</v>
      </c>
      <c r="AH1465" s="17">
        <v>-1</v>
      </c>
      <c r="AI1465" s="17">
        <v>-1</v>
      </c>
      <c r="AJ1465" s="17">
        <v>-1</v>
      </c>
      <c r="AK1465" s="17">
        <v>-1</v>
      </c>
      <c r="AL1465" s="17">
        <v>-1</v>
      </c>
      <c r="AM1465" s="17">
        <v>-1</v>
      </c>
      <c r="AN1465" s="17">
        <v>-1</v>
      </c>
      <c r="AO1465" s="17">
        <v>-1</v>
      </c>
      <c r="AP1465" s="17">
        <v>-1</v>
      </c>
      <c r="AQ1465" s="17">
        <v>-1</v>
      </c>
      <c r="AR1465" s="17">
        <v>-9.4683641642282212E-3</v>
      </c>
      <c r="AS1465" s="17">
        <v>-0.11362036997073877</v>
      </c>
      <c r="AT1465" s="17">
        <v>3.8522935190380396</v>
      </c>
      <c r="AU1465" s="17">
        <v>-1</v>
      </c>
      <c r="AV1465" s="17">
        <v>-1</v>
      </c>
      <c r="AW1465" s="17">
        <v>-1</v>
      </c>
      <c r="AX1465" s="17">
        <v>-1</v>
      </c>
      <c r="AY1465" s="17">
        <v>-1.8936728328456456E-3</v>
      </c>
      <c r="AZ1465" s="17">
        <v>0.3842798314976168</v>
      </c>
      <c r="BA1465" s="17">
        <v>0.12854068132289609</v>
      </c>
      <c r="BB1465" s="17">
        <v>0.13977182096500856</v>
      </c>
      <c r="BC1465" s="17">
        <v>3.9715358522170965E-2</v>
      </c>
      <c r="BD1465" s="17">
        <v>5.2637220913532223</v>
      </c>
      <c r="BE1465" s="17">
        <v>1.7875599599288272</v>
      </c>
      <c r="BF1465" s="17">
        <v>-1</v>
      </c>
      <c r="BG1465" s="22">
        <v>201.84726911895694</v>
      </c>
    </row>
    <row r="1466" spans="1:59" x14ac:dyDescent="0.25">
      <c r="A1466">
        <v>3844</v>
      </c>
      <c r="B1466" t="s">
        <v>1388</v>
      </c>
      <c r="C1466" s="49">
        <v>0</v>
      </c>
      <c r="D1466" s="22">
        <v>1504.271474609375</v>
      </c>
      <c r="E1466" s="17">
        <v>8.0355088496491973</v>
      </c>
      <c r="F1466" s="17">
        <v>-91.970202965339269</v>
      </c>
      <c r="G1466" s="17">
        <v>-0.32301867197593753</v>
      </c>
      <c r="H1466" s="17">
        <v>-1.6203453740261313</v>
      </c>
      <c r="I1466" s="17">
        <v>1.0982705198630143</v>
      </c>
      <c r="J1466" s="17">
        <v>-7.3627389181098311</v>
      </c>
      <c r="K1466" s="17">
        <v>-1</v>
      </c>
      <c r="L1466" s="17">
        <v>-1</v>
      </c>
      <c r="M1466" s="17">
        <v>-1</v>
      </c>
      <c r="N1466" s="17">
        <v>0.16666666666666666</v>
      </c>
      <c r="O1466" s="17">
        <v>-1</v>
      </c>
      <c r="P1466" s="17">
        <v>-1</v>
      </c>
      <c r="Q1466" s="17">
        <v>-0.40672778488339567</v>
      </c>
      <c r="R1466" s="17">
        <v>-1</v>
      </c>
      <c r="S1466" s="17">
        <v>-1.3638529506286181</v>
      </c>
      <c r="T1466" s="17">
        <v>-0.14331015361912747</v>
      </c>
      <c r="U1466" s="17">
        <v>-0.87287598569343861</v>
      </c>
      <c r="V1466" s="17">
        <v>-1.4067997017422733</v>
      </c>
      <c r="W1466" s="17">
        <v>-2.9707912916007078</v>
      </c>
      <c r="X1466" s="17">
        <v>-5.039128495032446</v>
      </c>
      <c r="Y1466" s="17">
        <v>0</v>
      </c>
      <c r="Z1466" s="17">
        <v>-2.6561214697076458</v>
      </c>
      <c r="AA1466" s="17">
        <v>-1.4422089006828194</v>
      </c>
      <c r="AB1466" s="17">
        <v>-1.9148950713594268</v>
      </c>
      <c r="AC1466" s="17">
        <v>-16.552325553938076</v>
      </c>
      <c r="AD1466" s="17">
        <v>-1.0910949821167981</v>
      </c>
      <c r="AE1466" s="17">
        <v>-0.10910949821167983</v>
      </c>
      <c r="AF1466" s="17">
        <v>-2.4250349370365853</v>
      </c>
      <c r="AG1466" s="17">
        <v>-83.961681999274376</v>
      </c>
      <c r="AH1466" s="17">
        <v>-1</v>
      </c>
      <c r="AI1466" s="17">
        <v>-1</v>
      </c>
      <c r="AJ1466" s="17">
        <v>-1</v>
      </c>
      <c r="AK1466" s="17">
        <v>-1</v>
      </c>
      <c r="AL1466" s="17">
        <v>-1</v>
      </c>
      <c r="AM1466" s="17">
        <v>-1</v>
      </c>
      <c r="AN1466" s="17">
        <v>-1</v>
      </c>
      <c r="AO1466" s="17">
        <v>-1</v>
      </c>
      <c r="AP1466" s="17">
        <v>-1</v>
      </c>
      <c r="AQ1466" s="17">
        <v>-1</v>
      </c>
      <c r="AR1466" s="17">
        <v>-0.54554749105839906</v>
      </c>
      <c r="AS1466" s="17">
        <v>-6.5465698927007896</v>
      </c>
      <c r="AT1466" s="17">
        <v>-4.5105408605110249</v>
      </c>
      <c r="AU1466" s="17">
        <v>-1</v>
      </c>
      <c r="AV1466" s="17">
        <v>-1</v>
      </c>
      <c r="AW1466" s="17">
        <v>-1</v>
      </c>
      <c r="AX1466" s="17">
        <v>-1</v>
      </c>
      <c r="AY1466" s="17">
        <v>-0.10910949821167983</v>
      </c>
      <c r="AZ1466" s="17">
        <v>1.3160094125161195</v>
      </c>
      <c r="BA1466" s="17">
        <v>-0.80318889969560692</v>
      </c>
      <c r="BB1466" s="17">
        <v>0.50430562725304484</v>
      </c>
      <c r="BC1466" s="17">
        <v>-0.32481844776586521</v>
      </c>
      <c r="BD1466" s="17">
        <v>17.928357459272689</v>
      </c>
      <c r="BE1466" s="17">
        <v>-10.877075407990654</v>
      </c>
      <c r="BF1466" s="17">
        <v>-1</v>
      </c>
      <c r="BG1466" s="22">
        <v>79.663226044071763</v>
      </c>
    </row>
    <row r="1467" spans="1:59" x14ac:dyDescent="0.25">
      <c r="A1467">
        <v>3845</v>
      </c>
      <c r="B1467" t="s">
        <v>1389</v>
      </c>
      <c r="C1467" s="49">
        <v>0</v>
      </c>
      <c r="D1467" s="22">
        <v>1487.4317480468751</v>
      </c>
      <c r="E1467" s="17">
        <v>13.266280890595212</v>
      </c>
      <c r="F1467" s="17">
        <v>-83.199318685491576</v>
      </c>
      <c r="G1467" s="17">
        <v>-0.2592019734090924</v>
      </c>
      <c r="H1467" s="17">
        <v>-1.136926110204735</v>
      </c>
      <c r="I1467" s="17">
        <v>5.7691974060713562</v>
      </c>
      <c r="J1467" s="17">
        <v>-6.1042745575436497</v>
      </c>
      <c r="K1467" s="17">
        <v>-1</v>
      </c>
      <c r="L1467" s="17">
        <v>-1</v>
      </c>
      <c r="M1467" s="17">
        <v>-1</v>
      </c>
      <c r="N1467" s="17">
        <v>0.16666666666666666</v>
      </c>
      <c r="O1467" s="17">
        <v>-1</v>
      </c>
      <c r="P1467" s="17">
        <v>-1</v>
      </c>
      <c r="Q1467" s="17">
        <v>-0.10507010851807941</v>
      </c>
      <c r="R1467" s="17">
        <v>-1</v>
      </c>
      <c r="S1467" s="17">
        <v>-1.2105566285275431</v>
      </c>
      <c r="T1467" s="17">
        <v>-0.12719785643529857</v>
      </c>
      <c r="U1467" s="17">
        <v>-0.77985159452996988</v>
      </c>
      <c r="V1467" s="17">
        <v>-1.2726380168587912</v>
      </c>
      <c r="W1467" s="17">
        <v>-2.6214540469542364</v>
      </c>
      <c r="X1467" s="17">
        <v>-4.5194392602631126</v>
      </c>
      <c r="Y1467" s="17">
        <v>0</v>
      </c>
      <c r="Z1467" s="17">
        <v>0.36526006114583964</v>
      </c>
      <c r="AA1467" s="17">
        <v>-1.2741041478857904</v>
      </c>
      <c r="AB1467" s="17">
        <v>-1.6466926678784661</v>
      </c>
      <c r="AC1467" s="17">
        <v>-13.468706421376941</v>
      </c>
      <c r="AD1467" s="17">
        <v>-0.97481449316246227</v>
      </c>
      <c r="AE1467" s="17">
        <v>-9.7481449316246235E-2</v>
      </c>
      <c r="AF1467" s="17">
        <v>2.1661970588698694</v>
      </c>
      <c r="AG1467" s="17">
        <v>-75.954543023680912</v>
      </c>
      <c r="AH1467" s="17">
        <v>-1</v>
      </c>
      <c r="AI1467" s="17">
        <v>-1</v>
      </c>
      <c r="AJ1467" s="17">
        <v>-1</v>
      </c>
      <c r="AK1467" s="17">
        <v>-1</v>
      </c>
      <c r="AL1467" s="17">
        <v>-1</v>
      </c>
      <c r="AM1467" s="17">
        <v>-1</v>
      </c>
      <c r="AN1467" s="17">
        <v>-1</v>
      </c>
      <c r="AO1467" s="17">
        <v>-1</v>
      </c>
      <c r="AP1467" s="17">
        <v>-1</v>
      </c>
      <c r="AQ1467" s="17">
        <v>-1</v>
      </c>
      <c r="AR1467" s="17">
        <v>-0.48740724658123113</v>
      </c>
      <c r="AS1467" s="17">
        <v>-5.8488869589747736</v>
      </c>
      <c r="AT1467" s="17">
        <v>-3.603553046667205</v>
      </c>
      <c r="AU1467" s="17">
        <v>-1</v>
      </c>
      <c r="AV1467" s="17">
        <v>-1</v>
      </c>
      <c r="AW1467" s="17">
        <v>-1</v>
      </c>
      <c r="AX1467" s="17">
        <v>-1</v>
      </c>
      <c r="AY1467" s="17">
        <v>-9.7481449316246235E-2</v>
      </c>
      <c r="AZ1467" s="17">
        <v>1.214959058362489</v>
      </c>
      <c r="BA1467" s="17">
        <v>-0.70213854554197641</v>
      </c>
      <c r="BB1467" s="17">
        <v>0.46477026100857061</v>
      </c>
      <c r="BC1467" s="17">
        <v>-0.28528308152139098</v>
      </c>
      <c r="BD1467" s="17">
        <v>16.554819562412202</v>
      </c>
      <c r="BE1467" s="17">
        <v>-9.5035375111301654</v>
      </c>
      <c r="BF1467" s="17">
        <v>-1</v>
      </c>
      <c r="BG1467" s="22">
        <v>44.368781006016434</v>
      </c>
    </row>
    <row r="1468" spans="1:59" x14ac:dyDescent="0.25">
      <c r="A1468">
        <v>3847</v>
      </c>
      <c r="B1468" t="s">
        <v>2992</v>
      </c>
      <c r="C1468" s="49">
        <v>0</v>
      </c>
      <c r="D1468" s="22">
        <v>1592.5589062500001</v>
      </c>
      <c r="E1468" s="17">
        <v>126.39018489261765</v>
      </c>
      <c r="F1468" s="17">
        <v>106.48523715435631</v>
      </c>
      <c r="G1468" s="17">
        <v>1.1209373302903591</v>
      </c>
      <c r="H1468" s="17">
        <v>9.3177972012262771</v>
      </c>
      <c r="I1468" s="17">
        <v>106.78554461823816</v>
      </c>
      <c r="J1468" s="17">
        <v>21.112052286802616</v>
      </c>
      <c r="K1468" s="17">
        <v>-1</v>
      </c>
      <c r="L1468" s="17">
        <v>-1</v>
      </c>
      <c r="M1468" s="17">
        <v>-1</v>
      </c>
      <c r="N1468" s="17">
        <v>0.16666666666666666</v>
      </c>
      <c r="O1468" s="17">
        <v>-1</v>
      </c>
      <c r="P1468" s="17">
        <v>-1</v>
      </c>
      <c r="Q1468" s="17">
        <v>6.4187649497674144</v>
      </c>
      <c r="R1468" s="17">
        <v>-1</v>
      </c>
      <c r="S1468" s="17">
        <v>2.1047242304885923</v>
      </c>
      <c r="T1468" s="17">
        <v>0.22125662516085864</v>
      </c>
      <c r="U1468" s="17">
        <v>1.231951292968759</v>
      </c>
      <c r="V1468" s="17">
        <v>1.62882536994248</v>
      </c>
      <c r="W1468" s="17">
        <v>4.9335287774494905</v>
      </c>
      <c r="X1468" s="17">
        <v>6.7196808246370399</v>
      </c>
      <c r="Y1468" s="17">
        <v>0</v>
      </c>
      <c r="Z1468" s="17">
        <v>65.707521504437125</v>
      </c>
      <c r="AA1468" s="17">
        <v>2.3614329714598901</v>
      </c>
      <c r="AB1468" s="17">
        <v>4.1536180141761685</v>
      </c>
      <c r="AC1468" s="17">
        <v>53.219543802495785</v>
      </c>
      <c r="AD1468" s="17">
        <v>1.5399391162109486</v>
      </c>
      <c r="AE1468" s="17">
        <v>0.15399391162109488</v>
      </c>
      <c r="AF1468" s="17">
        <v>101.4590133946401</v>
      </c>
      <c r="AG1468" s="17">
        <v>97.212785568613413</v>
      </c>
      <c r="AH1468" s="17">
        <v>-1</v>
      </c>
      <c r="AI1468" s="17">
        <v>-1</v>
      </c>
      <c r="AJ1468" s="17">
        <v>-1</v>
      </c>
      <c r="AK1468" s="17">
        <v>-1</v>
      </c>
      <c r="AL1468" s="17">
        <v>-1</v>
      </c>
      <c r="AM1468" s="17">
        <v>-1</v>
      </c>
      <c r="AN1468" s="17">
        <v>-1</v>
      </c>
      <c r="AO1468" s="17">
        <v>-1</v>
      </c>
      <c r="AP1468" s="17">
        <v>-1</v>
      </c>
      <c r="AQ1468" s="17">
        <v>-1</v>
      </c>
      <c r="AR1468" s="17">
        <v>0.76996955810547429</v>
      </c>
      <c r="AS1468" s="17">
        <v>9.2396346972656929</v>
      </c>
      <c r="AT1468" s="17">
        <v>16.011525106445397</v>
      </c>
      <c r="AU1468" s="17">
        <v>-1</v>
      </c>
      <c r="AV1468" s="17">
        <v>-1</v>
      </c>
      <c r="AW1468" s="17">
        <v>-1</v>
      </c>
      <c r="AX1468" s="17">
        <v>-1</v>
      </c>
      <c r="AY1468" s="17">
        <v>0.15399391162109488</v>
      </c>
      <c r="AZ1468" s="17">
        <v>-0.97041825748365573</v>
      </c>
      <c r="BA1468" s="17">
        <v>1.4832387703041687</v>
      </c>
      <c r="BB1468" s="17">
        <v>-0.39024596617838936</v>
      </c>
      <c r="BC1468" s="17">
        <v>0.56973314566556865</v>
      </c>
      <c r="BD1468" s="17">
        <v>-13.150158588286192</v>
      </c>
      <c r="BE1468" s="17">
        <v>20.201440639568261</v>
      </c>
      <c r="BF1468" s="17">
        <v>-1</v>
      </c>
      <c r="BG1468" s="22">
        <v>3425.2255918263641</v>
      </c>
    </row>
    <row r="1469" spans="1:59" x14ac:dyDescent="0.25">
      <c r="A1469">
        <v>3848</v>
      </c>
      <c r="B1469" t="s">
        <v>1390</v>
      </c>
      <c r="C1469" s="49">
        <v>0</v>
      </c>
      <c r="D1469" s="22">
        <v>1532.7691406250001</v>
      </c>
      <c r="E1469" s="17">
        <v>41.35781418743597</v>
      </c>
      <c r="F1469" s="17">
        <v>-36.095834560896002</v>
      </c>
      <c r="G1469" s="17">
        <v>8.3521605185389536E-2</v>
      </c>
      <c r="H1469" s="17">
        <v>1.4592467376406766</v>
      </c>
      <c r="I1469" s="17">
        <v>30.854117399506858</v>
      </c>
      <c r="J1469" s="17">
        <v>0.65422939005689695</v>
      </c>
      <c r="K1469" s="17">
        <v>-1</v>
      </c>
      <c r="L1469" s="17">
        <v>-1</v>
      </c>
      <c r="M1469" s="17">
        <v>-1</v>
      </c>
      <c r="N1469" s="17">
        <v>0.16666666666666666</v>
      </c>
      <c r="O1469" s="17">
        <v>-1</v>
      </c>
      <c r="P1469" s="17">
        <v>-1</v>
      </c>
      <c r="Q1469" s="17">
        <v>1.5149635296389596</v>
      </c>
      <c r="R1469" s="17">
        <v>-1</v>
      </c>
      <c r="S1469" s="17">
        <v>-0.38728834176681048</v>
      </c>
      <c r="T1469" s="17">
        <v>-4.0667774587903729E-2</v>
      </c>
      <c r="U1469" s="17">
        <v>-0.28026993405403239</v>
      </c>
      <c r="V1469" s="17">
        <v>-0.55213109960781759</v>
      </c>
      <c r="W1469" s="17">
        <v>-0.74536027666672056</v>
      </c>
      <c r="X1469" s="17">
        <v>-1.7284808074278943</v>
      </c>
      <c r="Y1469" s="17">
        <v>0</v>
      </c>
      <c r="Z1469" s="17">
        <v>16.591400143725338</v>
      </c>
      <c r="AA1469" s="17">
        <v>-0.37130811250343781</v>
      </c>
      <c r="AB1469" s="17">
        <v>-0.20632847523138576</v>
      </c>
      <c r="AC1469" s="17">
        <v>3.0916767991179643</v>
      </c>
      <c r="AD1469" s="17">
        <v>-0.35033741756754044</v>
      </c>
      <c r="AE1469" s="17">
        <v>-3.5033741756754049E-2</v>
      </c>
      <c r="AF1469" s="17">
        <v>26.823120640498701</v>
      </c>
      <c r="AG1469" s="17">
        <v>-32.952705171723188</v>
      </c>
      <c r="AH1469" s="17">
        <v>-1</v>
      </c>
      <c r="AI1469" s="17">
        <v>-1</v>
      </c>
      <c r="AJ1469" s="17">
        <v>-1</v>
      </c>
      <c r="AK1469" s="17">
        <v>-1</v>
      </c>
      <c r="AL1469" s="17">
        <v>-1</v>
      </c>
      <c r="AM1469" s="17">
        <v>-1</v>
      </c>
      <c r="AN1469" s="17">
        <v>-1</v>
      </c>
      <c r="AO1469" s="17">
        <v>-1</v>
      </c>
      <c r="AP1469" s="17">
        <v>-1</v>
      </c>
      <c r="AQ1469" s="17">
        <v>-1</v>
      </c>
      <c r="AR1469" s="17">
        <v>-0.17516870878377022</v>
      </c>
      <c r="AS1469" s="17">
        <v>-2.1020245054052431</v>
      </c>
      <c r="AT1469" s="17">
        <v>1.2673681429731842</v>
      </c>
      <c r="AU1469" s="17">
        <v>-1</v>
      </c>
      <c r="AV1469" s="17">
        <v>-1</v>
      </c>
      <c r="AW1469" s="17">
        <v>-1</v>
      </c>
      <c r="AX1469" s="17">
        <v>-1</v>
      </c>
      <c r="AY1469" s="17">
        <v>-3.5033741756754049E-2</v>
      </c>
      <c r="AZ1469" s="17">
        <v>0.67227446684454684</v>
      </c>
      <c r="BA1469" s="17">
        <v>-0.15945395402403406</v>
      </c>
      <c r="BB1469" s="17">
        <v>0.25244805530629716</v>
      </c>
      <c r="BC1469" s="17">
        <v>-7.2960875819117574E-2</v>
      </c>
      <c r="BD1469" s="17">
        <v>9.1783204028061753</v>
      </c>
      <c r="BE1469" s="17">
        <v>-2.1270383515241313</v>
      </c>
      <c r="BF1469" s="17">
        <v>-1</v>
      </c>
      <c r="BG1469" s="22">
        <v>129.75327594472105</v>
      </c>
    </row>
    <row r="1470" spans="1:59" x14ac:dyDescent="0.25">
      <c r="A1470">
        <v>3851</v>
      </c>
      <c r="B1470" t="s">
        <v>1391</v>
      </c>
      <c r="C1470" s="49">
        <v>0</v>
      </c>
      <c r="D1470" s="22">
        <v>1476.8358398437501</v>
      </c>
      <c r="E1470" s="17">
        <v>52.291796250345165</v>
      </c>
      <c r="F1470" s="17">
        <v>-17.761888703381082</v>
      </c>
      <c r="G1470" s="17">
        <v>0.21691886126573132</v>
      </c>
      <c r="H1470" s="17">
        <v>2.469747198779479</v>
      </c>
      <c r="I1470" s="17">
        <v>40.617844511140952</v>
      </c>
      <c r="J1470" s="17">
        <v>3.2848213251534424</v>
      </c>
      <c r="K1470" s="17">
        <v>-1</v>
      </c>
      <c r="L1470" s="17">
        <v>-1</v>
      </c>
      <c r="M1470" s="17">
        <v>-1</v>
      </c>
      <c r="N1470" s="17">
        <v>0.16666666666666666</v>
      </c>
      <c r="O1470" s="17">
        <v>-1</v>
      </c>
      <c r="P1470" s="17">
        <v>-1</v>
      </c>
      <c r="Q1470" s="17">
        <v>2.1455242951814615</v>
      </c>
      <c r="R1470" s="17">
        <v>-1</v>
      </c>
      <c r="S1470" s="17">
        <v>-6.6850130534810009E-2</v>
      </c>
      <c r="T1470" s="17">
        <v>-6.9879340172972725E-3</v>
      </c>
      <c r="U1470" s="17">
        <v>-8.5819283856999176E-2</v>
      </c>
      <c r="V1470" s="17">
        <v>-0.27169038367473158</v>
      </c>
      <c r="W1470" s="17">
        <v>-1.5134004718569183E-2</v>
      </c>
      <c r="X1470" s="17">
        <v>-0.64216453771195736</v>
      </c>
      <c r="Y1470" s="17">
        <v>0</v>
      </c>
      <c r="Z1470" s="17">
        <v>22.907051295210501</v>
      </c>
      <c r="AA1470" s="17">
        <v>-1.9915557564248509E-2</v>
      </c>
      <c r="AB1470" s="17">
        <v>0.35430009851154443</v>
      </c>
      <c r="AC1470" s="17">
        <v>9.5374243905517631</v>
      </c>
      <c r="AD1470" s="17">
        <v>-0.10727410482124897</v>
      </c>
      <c r="AE1470" s="17">
        <v>-1.0727410482124897E-2</v>
      </c>
      <c r="AF1470" s="17">
        <v>36.420260010544126</v>
      </c>
      <c r="AG1470" s="17">
        <v>-16.215230617483989</v>
      </c>
      <c r="AH1470" s="17">
        <v>-1</v>
      </c>
      <c r="AI1470" s="17">
        <v>-1</v>
      </c>
      <c r="AJ1470" s="17">
        <v>-1</v>
      </c>
      <c r="AK1470" s="17">
        <v>-1</v>
      </c>
      <c r="AL1470" s="17">
        <v>-1</v>
      </c>
      <c r="AM1470" s="17">
        <v>-1</v>
      </c>
      <c r="AN1470" s="17">
        <v>-1</v>
      </c>
      <c r="AO1470" s="17">
        <v>-1</v>
      </c>
      <c r="AP1470" s="17">
        <v>-1</v>
      </c>
      <c r="AQ1470" s="17">
        <v>-1</v>
      </c>
      <c r="AR1470" s="17">
        <v>-5.3637052410624483E-2</v>
      </c>
      <c r="AS1470" s="17">
        <v>-0.64364462892749397</v>
      </c>
      <c r="AT1470" s="17">
        <v>3.1632619823942578</v>
      </c>
      <c r="AU1470" s="17">
        <v>-1</v>
      </c>
      <c r="AV1470" s="17">
        <v>-1</v>
      </c>
      <c r="AW1470" s="17">
        <v>-1</v>
      </c>
      <c r="AX1470" s="17">
        <v>-1</v>
      </c>
      <c r="AY1470" s="17">
        <v>-1.0727410482124897E-2</v>
      </c>
      <c r="AZ1470" s="17">
        <v>0.46104699389839399</v>
      </c>
      <c r="BA1470" s="17">
        <v>5.1773518922118872E-2</v>
      </c>
      <c r="BB1470" s="17">
        <v>0.16980652897255802</v>
      </c>
      <c r="BC1470" s="17">
        <v>9.680650514621511E-3</v>
      </c>
      <c r="BD1470" s="17">
        <v>6.3071880710132504</v>
      </c>
      <c r="BE1470" s="17">
        <v>0.74409398026879758</v>
      </c>
      <c r="BF1470" s="17">
        <v>-1</v>
      </c>
      <c r="BG1470" s="22">
        <v>43.355417810037579</v>
      </c>
    </row>
    <row r="1471" spans="1:59" x14ac:dyDescent="0.25">
      <c r="A1471">
        <v>3853</v>
      </c>
      <c r="B1471" t="s">
        <v>1392</v>
      </c>
      <c r="C1471" s="49">
        <v>0</v>
      </c>
      <c r="D1471" s="22">
        <v>1480.487529296875</v>
      </c>
      <c r="E1471" s="17">
        <v>-25.71838608303878</v>
      </c>
      <c r="F1471" s="17">
        <v>-148.56825467382123</v>
      </c>
      <c r="G1471" s="17">
        <v>-0.7348244477800645</v>
      </c>
      <c r="H1471" s="17">
        <v>-4.7398242791924279</v>
      </c>
      <c r="I1471" s="17">
        <v>-29.042973281468726</v>
      </c>
      <c r="J1471" s="17">
        <v>-15.483542782351783</v>
      </c>
      <c r="K1471" s="17">
        <v>-1</v>
      </c>
      <c r="L1471" s="17">
        <v>-1</v>
      </c>
      <c r="M1471" s="17">
        <v>-1</v>
      </c>
      <c r="N1471" s="17">
        <v>0.16666666666666666</v>
      </c>
      <c r="O1471" s="17">
        <v>-1</v>
      </c>
      <c r="P1471" s="17">
        <v>-1</v>
      </c>
      <c r="Q1471" s="17">
        <v>-2.3533087931875118</v>
      </c>
      <c r="R1471" s="17">
        <v>-1</v>
      </c>
      <c r="S1471" s="17">
        <v>-2.3530659978160768</v>
      </c>
      <c r="T1471" s="17">
        <v>-0.24728195395949296</v>
      </c>
      <c r="U1471" s="17">
        <v>-1.473157454839839</v>
      </c>
      <c r="V1471" s="17">
        <v>-2.2725379484295538</v>
      </c>
      <c r="W1471" s="17">
        <v>-5.2250460286775553</v>
      </c>
      <c r="X1471" s="17">
        <v>-8.3926556016888849</v>
      </c>
      <c r="Y1471" s="17">
        <v>0</v>
      </c>
      <c r="Z1471" s="17">
        <v>-22.152936461008263</v>
      </c>
      <c r="AA1471" s="17">
        <v>-2.5269799668235997</v>
      </c>
      <c r="AB1471" s="17">
        <v>-3.6455909756973788</v>
      </c>
      <c r="AC1471" s="17">
        <v>-36.450756492647216</v>
      </c>
      <c r="AD1471" s="17">
        <v>-1.8414468185497987</v>
      </c>
      <c r="AE1471" s="17">
        <v>-0.18414468185497987</v>
      </c>
      <c r="AF1471" s="17">
        <v>-32.052011832285494</v>
      </c>
      <c r="AG1471" s="17">
        <v>-135.63132571112911</v>
      </c>
      <c r="AH1471" s="17">
        <v>-1</v>
      </c>
      <c r="AI1471" s="17">
        <v>-1</v>
      </c>
      <c r="AJ1471" s="17">
        <v>-1</v>
      </c>
      <c r="AK1471" s="17">
        <v>-1</v>
      </c>
      <c r="AL1471" s="17">
        <v>-1</v>
      </c>
      <c r="AM1471" s="17">
        <v>-1</v>
      </c>
      <c r="AN1471" s="17">
        <v>-1</v>
      </c>
      <c r="AO1471" s="17">
        <v>-1</v>
      </c>
      <c r="AP1471" s="17">
        <v>-1</v>
      </c>
      <c r="AQ1471" s="17">
        <v>-1</v>
      </c>
      <c r="AR1471" s="17">
        <v>-0.92072340927489937</v>
      </c>
      <c r="AS1471" s="17">
        <v>-11.048680911298792</v>
      </c>
      <c r="AT1471" s="17">
        <v>-10.363285184688429</v>
      </c>
      <c r="AU1471" s="17">
        <v>-1</v>
      </c>
      <c r="AV1471" s="17">
        <v>-1</v>
      </c>
      <c r="AW1471" s="17">
        <v>-1</v>
      </c>
      <c r="AX1471" s="17">
        <v>-1</v>
      </c>
      <c r="AY1471" s="17">
        <v>-0.18414468185497987</v>
      </c>
      <c r="AZ1471" s="17">
        <v>1.9680819957433715</v>
      </c>
      <c r="BA1471" s="17">
        <v>-1.4552614829228594</v>
      </c>
      <c r="BB1471" s="17">
        <v>0.7594252516402652</v>
      </c>
      <c r="BC1471" s="17">
        <v>-0.57993807215308524</v>
      </c>
      <c r="BD1471" s="17">
        <v>26.791724758358658</v>
      </c>
      <c r="BE1471" s="17">
        <v>-19.740442707076628</v>
      </c>
      <c r="BF1471" s="17">
        <v>-1</v>
      </c>
      <c r="BG1471" s="22">
        <v>71.880104608457358</v>
      </c>
    </row>
    <row r="1472" spans="1:59" x14ac:dyDescent="0.25">
      <c r="A1472">
        <v>3859</v>
      </c>
      <c r="B1472" t="s">
        <v>1393</v>
      </c>
      <c r="C1472" s="49">
        <v>0</v>
      </c>
      <c r="D1472" s="22">
        <v>1536.6551660156249</v>
      </c>
      <c r="E1472" s="17">
        <v>90.406632101903867</v>
      </c>
      <c r="F1472" s="17">
        <v>46.148526811295348</v>
      </c>
      <c r="G1472" s="17">
        <v>0.68192918315003137</v>
      </c>
      <c r="H1472" s="17">
        <v>5.9922570202362531</v>
      </c>
      <c r="I1472" s="17">
        <v>74.653281373777531</v>
      </c>
      <c r="J1472" s="17">
        <v>12.454818058435233</v>
      </c>
      <c r="K1472" s="17">
        <v>-1</v>
      </c>
      <c r="L1472" s="17">
        <v>-1</v>
      </c>
      <c r="M1472" s="17">
        <v>-1</v>
      </c>
      <c r="N1472" s="17">
        <v>0.16666666666666666</v>
      </c>
      <c r="O1472" s="17">
        <v>-1</v>
      </c>
      <c r="P1472" s="17">
        <v>-1</v>
      </c>
      <c r="Q1472" s="17">
        <v>4.3435999765577868</v>
      </c>
      <c r="R1472" s="17">
        <v>-1</v>
      </c>
      <c r="S1472" s="17">
        <v>1.050167416357449</v>
      </c>
      <c r="T1472" s="17">
        <v>0.11041683100513397</v>
      </c>
      <c r="U1472" s="17">
        <v>0.5920174430414552</v>
      </c>
      <c r="V1472" s="17">
        <v>0.70589964641529157</v>
      </c>
      <c r="W1472" s="17">
        <v>2.5303662832519134</v>
      </c>
      <c r="X1472" s="17">
        <v>3.1446320808370918</v>
      </c>
      <c r="Y1472" s="17">
        <v>0</v>
      </c>
      <c r="Z1472" s="17">
        <v>44.922818794148256</v>
      </c>
      <c r="AA1472" s="17">
        <v>1.2050059279392207</v>
      </c>
      <c r="AB1472" s="17">
        <v>2.3085987189923438</v>
      </c>
      <c r="AC1472" s="17">
        <v>32.006695875958947</v>
      </c>
      <c r="AD1472" s="17">
        <v>0.74002180380181892</v>
      </c>
      <c r="AE1472" s="17">
        <v>7.4002180380181901E-2</v>
      </c>
      <c r="AF1472" s="17">
        <v>69.87498763211903</v>
      </c>
      <c r="AG1472" s="17">
        <v>42.130035684766561</v>
      </c>
      <c r="AH1472" s="17">
        <v>-1</v>
      </c>
      <c r="AI1472" s="17">
        <v>-1</v>
      </c>
      <c r="AJ1472" s="17">
        <v>-1</v>
      </c>
      <c r="AK1472" s="17">
        <v>-1</v>
      </c>
      <c r="AL1472" s="17">
        <v>-1</v>
      </c>
      <c r="AM1472" s="17">
        <v>-1</v>
      </c>
      <c r="AN1472" s="17">
        <v>-1</v>
      </c>
      <c r="AO1472" s="17">
        <v>-1</v>
      </c>
      <c r="AP1472" s="17">
        <v>-1</v>
      </c>
      <c r="AQ1472" s="17">
        <v>-1</v>
      </c>
      <c r="AR1472" s="17">
        <v>0.37001090190090946</v>
      </c>
      <c r="AS1472" s="17">
        <v>4.4401308228109144</v>
      </c>
      <c r="AT1472" s="17">
        <v>9.7721700696541873</v>
      </c>
      <c r="AU1472" s="17">
        <v>-1</v>
      </c>
      <c r="AV1472" s="17">
        <v>-1</v>
      </c>
      <c r="AW1472" s="17">
        <v>-1</v>
      </c>
      <c r="AX1472" s="17">
        <v>-1</v>
      </c>
      <c r="AY1472" s="17">
        <v>7.4002180380181901E-2</v>
      </c>
      <c r="AZ1472" s="17">
        <v>-0.27527216341875976</v>
      </c>
      <c r="BA1472" s="17">
        <v>0.78809267623927282</v>
      </c>
      <c r="BB1472" s="17">
        <v>-0.1182740799592852</v>
      </c>
      <c r="BC1472" s="17">
        <v>0.29776125944646459</v>
      </c>
      <c r="BD1472" s="17">
        <v>-3.7013099221939623</v>
      </c>
      <c r="BE1472" s="17">
        <v>10.752591973476022</v>
      </c>
      <c r="BF1472" s="17">
        <v>-1</v>
      </c>
      <c r="BG1472" s="22">
        <v>124.07492340414319</v>
      </c>
    </row>
    <row r="1473" spans="1:59" x14ac:dyDescent="0.25">
      <c r="A1473">
        <v>3863</v>
      </c>
      <c r="B1473" t="s">
        <v>1394</v>
      </c>
      <c r="C1473" s="49">
        <v>0</v>
      </c>
      <c r="D1473" s="22">
        <v>1471.8636621093749</v>
      </c>
      <c r="E1473" s="17">
        <v>25.709750758367768</v>
      </c>
      <c r="F1473" s="17">
        <v>-62.334285111926334</v>
      </c>
      <c r="G1473" s="17">
        <v>-0.10738859682507979</v>
      </c>
      <c r="H1473" s="17">
        <v>1.3078706631902026E-2</v>
      </c>
      <c r="I1473" s="17">
        <v>16.88085310586559</v>
      </c>
      <c r="J1473" s="17">
        <v>-3.1105169959851553</v>
      </c>
      <c r="K1473" s="17">
        <v>-1</v>
      </c>
      <c r="L1473" s="17">
        <v>-1</v>
      </c>
      <c r="M1473" s="17">
        <v>-1</v>
      </c>
      <c r="N1473" s="17">
        <v>0.16666666666666666</v>
      </c>
      <c r="O1473" s="17">
        <v>-1</v>
      </c>
      <c r="P1473" s="17">
        <v>-1</v>
      </c>
      <c r="Q1473" s="17">
        <v>0.61254254537903563</v>
      </c>
      <c r="R1473" s="17">
        <v>-1</v>
      </c>
      <c r="S1473" s="17">
        <v>-0.84588041056716534</v>
      </c>
      <c r="T1473" s="17">
        <v>-8.8868354989215401E-2</v>
      </c>
      <c r="U1473" s="17">
        <v>-0.55855611475196731</v>
      </c>
      <c r="V1473" s="17">
        <v>-0.9534811371115941</v>
      </c>
      <c r="W1473" s="17">
        <v>-1.7904165933199785</v>
      </c>
      <c r="X1473" s="17">
        <v>-3.2831519048140643</v>
      </c>
      <c r="Y1473" s="17">
        <v>0</v>
      </c>
      <c r="Z1473" s="17">
        <v>7.5528166481884469</v>
      </c>
      <c r="AA1473" s="17">
        <v>-0.87420019304227803</v>
      </c>
      <c r="AB1473" s="17">
        <v>-1.0086666747640862</v>
      </c>
      <c r="AC1473" s="17">
        <v>-6.133092967120616</v>
      </c>
      <c r="AD1473" s="17">
        <v>-0.69819514343995914</v>
      </c>
      <c r="AE1473" s="17">
        <v>-6.9819514343995914E-2</v>
      </c>
      <c r="AF1473" s="17">
        <v>13.088266793471163</v>
      </c>
      <c r="AG1473" s="17">
        <v>-56.90638114816467</v>
      </c>
      <c r="AH1473" s="17">
        <v>-1</v>
      </c>
      <c r="AI1473" s="17">
        <v>-1</v>
      </c>
      <c r="AJ1473" s="17">
        <v>-1</v>
      </c>
      <c r="AK1473" s="17">
        <v>-1</v>
      </c>
      <c r="AL1473" s="17">
        <v>-1</v>
      </c>
      <c r="AM1473" s="17">
        <v>-1</v>
      </c>
      <c r="AN1473" s="17">
        <v>-1</v>
      </c>
      <c r="AO1473" s="17">
        <v>-1</v>
      </c>
      <c r="AP1473" s="17">
        <v>-1</v>
      </c>
      <c r="AQ1473" s="17">
        <v>-1</v>
      </c>
      <c r="AR1473" s="17">
        <v>-0.34909757171997957</v>
      </c>
      <c r="AS1473" s="17">
        <v>-4.1891708606397549</v>
      </c>
      <c r="AT1473" s="17">
        <v>-1.4459221188316809</v>
      </c>
      <c r="AU1473" s="17">
        <v>-1</v>
      </c>
      <c r="AV1473" s="17">
        <v>-1</v>
      </c>
      <c r="AW1473" s="17">
        <v>-1</v>
      </c>
      <c r="AX1473" s="17">
        <v>-1</v>
      </c>
      <c r="AY1473" s="17">
        <v>-6.9819514343995914E-2</v>
      </c>
      <c r="AZ1473" s="17">
        <v>0.97457063631016139</v>
      </c>
      <c r="BA1473" s="17">
        <v>-0.46175012348964867</v>
      </c>
      <c r="BB1473" s="17">
        <v>0.37071968210291956</v>
      </c>
      <c r="BC1473" s="17">
        <v>-0.19123250261573987</v>
      </c>
      <c r="BD1473" s="17">
        <v>13.287313867643663</v>
      </c>
      <c r="BE1473" s="17">
        <v>-6.2360318163616242</v>
      </c>
      <c r="BF1473" s="17">
        <v>-1</v>
      </c>
      <c r="BG1473" s="22">
        <v>69.384633549391182</v>
      </c>
    </row>
    <row r="1474" spans="1:59" x14ac:dyDescent="0.25">
      <c r="A1474">
        <v>3865</v>
      </c>
      <c r="B1474" t="s">
        <v>1395</v>
      </c>
      <c r="C1474" s="49">
        <v>0</v>
      </c>
      <c r="D1474" s="22">
        <v>1487.0731835937502</v>
      </c>
      <c r="E1474" s="17">
        <v>76.787950218436237</v>
      </c>
      <c r="F1474" s="17">
        <v>23.312914418148466</v>
      </c>
      <c r="G1474" s="17">
        <v>0.51577793246814785</v>
      </c>
      <c r="H1474" s="17">
        <v>4.7336410609116282</v>
      </c>
      <c r="I1474" s="17">
        <v>62.492195616979245</v>
      </c>
      <c r="J1474" s="17">
        <v>9.1783178297744019</v>
      </c>
      <c r="K1474" s="17">
        <v>-1</v>
      </c>
      <c r="L1474" s="17">
        <v>-1</v>
      </c>
      <c r="M1474" s="17">
        <v>-1</v>
      </c>
      <c r="N1474" s="17">
        <v>0.16666666666666666</v>
      </c>
      <c r="O1474" s="17">
        <v>-1</v>
      </c>
      <c r="P1474" s="17">
        <v>-1</v>
      </c>
      <c r="Q1474" s="17">
        <v>3.5582130585336769</v>
      </c>
      <c r="R1474" s="17">
        <v>-1</v>
      </c>
      <c r="S1474" s="17">
        <v>0.65104968989989276</v>
      </c>
      <c r="T1474" s="17">
        <v>6.8467335205892002E-2</v>
      </c>
      <c r="U1474" s="17">
        <v>0.34982191612084096</v>
      </c>
      <c r="V1474" s="17">
        <v>0.35660029001517407</v>
      </c>
      <c r="W1474" s="17">
        <v>1.6208422650675984</v>
      </c>
      <c r="X1474" s="17">
        <v>1.7915847082533936</v>
      </c>
      <c r="Y1474" s="17">
        <v>0</v>
      </c>
      <c r="Z1474" s="17">
        <v>37.056440065505299</v>
      </c>
      <c r="AA1474" s="17">
        <v>0.76733341353393669</v>
      </c>
      <c r="AB1474" s="17">
        <v>1.6103149504020289</v>
      </c>
      <c r="AC1474" s="17">
        <v>23.978277186061405</v>
      </c>
      <c r="AD1474" s="17">
        <v>0.43727739515105124</v>
      </c>
      <c r="AE1474" s="17">
        <v>4.372773951510512E-2</v>
      </c>
      <c r="AF1474" s="17">
        <v>57.921393111846314</v>
      </c>
      <c r="AG1474" s="17">
        <v>21.282887758664184</v>
      </c>
      <c r="AH1474" s="17">
        <v>-1</v>
      </c>
      <c r="AI1474" s="17">
        <v>-1</v>
      </c>
      <c r="AJ1474" s="17">
        <v>-1</v>
      </c>
      <c r="AK1474" s="17">
        <v>-1</v>
      </c>
      <c r="AL1474" s="17">
        <v>-1</v>
      </c>
      <c r="AM1474" s="17">
        <v>-1</v>
      </c>
      <c r="AN1474" s="17">
        <v>-1</v>
      </c>
      <c r="AO1474" s="17">
        <v>-1</v>
      </c>
      <c r="AP1474" s="17">
        <v>-1</v>
      </c>
      <c r="AQ1474" s="17">
        <v>-1</v>
      </c>
      <c r="AR1474" s="17">
        <v>0.21863869757552562</v>
      </c>
      <c r="AS1474" s="17">
        <v>2.6236643709063072</v>
      </c>
      <c r="AT1474" s="17">
        <v>7.4107636821781995</v>
      </c>
      <c r="AU1474" s="17">
        <v>-1</v>
      </c>
      <c r="AV1474" s="17">
        <v>-1</v>
      </c>
      <c r="AW1474" s="17">
        <v>-1</v>
      </c>
      <c r="AX1474" s="17">
        <v>-1</v>
      </c>
      <c r="AY1474" s="17">
        <v>4.372773951510512E-2</v>
      </c>
      <c r="AZ1474" s="17">
        <v>-1.2180478929839256E-2</v>
      </c>
      <c r="BA1474" s="17">
        <v>0.5250009917503522</v>
      </c>
      <c r="BB1474" s="17">
        <v>-1.5340981018024086E-2</v>
      </c>
      <c r="BC1474" s="17">
        <v>0.19482816050520352</v>
      </c>
      <c r="BD1474" s="17">
        <v>-0.12520767078575679</v>
      </c>
      <c r="BE1474" s="17">
        <v>7.1764897220678119</v>
      </c>
      <c r="BF1474" s="17">
        <v>-1</v>
      </c>
      <c r="BG1474" s="22">
        <v>114.11508415428378</v>
      </c>
    </row>
    <row r="1475" spans="1:59" x14ac:dyDescent="0.25">
      <c r="A1475">
        <v>3871</v>
      </c>
      <c r="B1475" t="s">
        <v>2993</v>
      </c>
      <c r="C1475" s="49">
        <v>0</v>
      </c>
      <c r="D1475" s="22">
        <v>1505.5839453124997</v>
      </c>
      <c r="E1475" s="17">
        <v>68.913610395838077</v>
      </c>
      <c r="F1475" s="17">
        <v>10.10933322142054</v>
      </c>
      <c r="G1475" s="17">
        <v>0.41970906023704813</v>
      </c>
      <c r="H1475" s="17">
        <v>4.0059076536206737</v>
      </c>
      <c r="I1475" s="17">
        <v>55.460639796805758</v>
      </c>
      <c r="J1475" s="17">
        <v>7.2838410771735393</v>
      </c>
      <c r="K1475" s="17">
        <v>-1</v>
      </c>
      <c r="L1475" s="17">
        <v>-1</v>
      </c>
      <c r="M1475" s="17">
        <v>-1</v>
      </c>
      <c r="N1475" s="17">
        <v>0.16666666666666666</v>
      </c>
      <c r="O1475" s="17">
        <v>-1</v>
      </c>
      <c r="P1475" s="17">
        <v>-1</v>
      </c>
      <c r="Q1475" s="17">
        <v>3.1041013069219128</v>
      </c>
      <c r="R1475" s="17">
        <v>-1</v>
      </c>
      <c r="S1475" s="17">
        <v>0.42027929418599064</v>
      </c>
      <c r="T1475" s="17">
        <v>4.4212081420216751E-2</v>
      </c>
      <c r="U1475" s="17">
        <v>0.20978414309661797</v>
      </c>
      <c r="V1475" s="17">
        <v>0.1546349415589246</v>
      </c>
      <c r="W1475" s="17">
        <v>1.0949542784561761</v>
      </c>
      <c r="X1475" s="17">
        <v>1.0092509332988988</v>
      </c>
      <c r="Y1475" s="17">
        <v>0</v>
      </c>
      <c r="Z1475" s="17">
        <v>32.508089512006634</v>
      </c>
      <c r="AA1475" s="17">
        <v>0.51427058859036257</v>
      </c>
      <c r="AB1475" s="17">
        <v>1.2065663546469909</v>
      </c>
      <c r="AC1475" s="17">
        <v>19.336234913299641</v>
      </c>
      <c r="AD1475" s="17">
        <v>0.26223017887077249</v>
      </c>
      <c r="AE1475" s="17">
        <v>2.6223017887077246E-2</v>
      </c>
      <c r="AF1475" s="17">
        <v>51.009808998229595</v>
      </c>
      <c r="AG1475" s="17">
        <v>9.2290393387681924</v>
      </c>
      <c r="AH1475" s="17">
        <v>-1</v>
      </c>
      <c r="AI1475" s="17">
        <v>-1</v>
      </c>
      <c r="AJ1475" s="17">
        <v>-1</v>
      </c>
      <c r="AK1475" s="17">
        <v>-1</v>
      </c>
      <c r="AL1475" s="17">
        <v>-1</v>
      </c>
      <c r="AM1475" s="17">
        <v>-1</v>
      </c>
      <c r="AN1475" s="17">
        <v>-1</v>
      </c>
      <c r="AO1475" s="17">
        <v>-1</v>
      </c>
      <c r="AP1475" s="17">
        <v>-1</v>
      </c>
      <c r="AQ1475" s="17">
        <v>-1</v>
      </c>
      <c r="AR1475" s="17">
        <v>0.13111508943538625</v>
      </c>
      <c r="AS1475" s="17">
        <v>1.5733810732246347</v>
      </c>
      <c r="AT1475" s="17">
        <v>6.045395395192025</v>
      </c>
      <c r="AU1475" s="17">
        <v>-1</v>
      </c>
      <c r="AV1475" s="17">
        <v>-1</v>
      </c>
      <c r="AW1475" s="17">
        <v>-1</v>
      </c>
      <c r="AX1475" s="17">
        <v>-1</v>
      </c>
      <c r="AY1475" s="17">
        <v>2.6223017887077246E-2</v>
      </c>
      <c r="AZ1475" s="17">
        <v>0.139939479954026</v>
      </c>
      <c r="BA1475" s="17">
        <v>0.37288103286648688</v>
      </c>
      <c r="BB1475" s="17">
        <v>4.4175072517270687E-2</v>
      </c>
      <c r="BC1475" s="17">
        <v>0.13531210696990878</v>
      </c>
      <c r="BD1475" s="17">
        <v>1.9424993664224961</v>
      </c>
      <c r="BE1475" s="17">
        <v>5.1087826848595572</v>
      </c>
      <c r="BF1475" s="17">
        <v>-1</v>
      </c>
      <c r="BG1475" s="22">
        <v>106.54781891910966</v>
      </c>
    </row>
    <row r="1476" spans="1:59" x14ac:dyDescent="0.25">
      <c r="A1476">
        <v>3875</v>
      </c>
      <c r="B1476" t="s">
        <v>1396</v>
      </c>
      <c r="C1476" s="49">
        <v>0</v>
      </c>
      <c r="D1476" s="22">
        <v>1558.5205078125</v>
      </c>
      <c r="E1476" s="17">
        <v>100.15175826212102</v>
      </c>
      <c r="F1476" s="17">
        <v>62.489015973259079</v>
      </c>
      <c r="G1476" s="17">
        <v>0.80082210637326967</v>
      </c>
      <c r="H1476" s="17">
        <v>6.8928853935130192</v>
      </c>
      <c r="I1476" s="17">
        <v>83.355394835219485</v>
      </c>
      <c r="J1476" s="17">
        <v>14.799384762136665</v>
      </c>
      <c r="K1476" s="17">
        <v>-1</v>
      </c>
      <c r="L1476" s="17">
        <v>-1</v>
      </c>
      <c r="M1476" s="17">
        <v>-1</v>
      </c>
      <c r="N1476" s="17">
        <v>0.16666666666666666</v>
      </c>
      <c r="O1476" s="17">
        <v>-1</v>
      </c>
      <c r="P1476" s="17">
        <v>-1</v>
      </c>
      <c r="Q1476" s="17">
        <v>4.9055996374809379</v>
      </c>
      <c r="R1476" s="17">
        <v>-1</v>
      </c>
      <c r="S1476" s="17">
        <v>1.3357642626887758</v>
      </c>
      <c r="T1476" s="17">
        <v>0.14043465008771186</v>
      </c>
      <c r="U1476" s="17">
        <v>0.76532540231957358</v>
      </c>
      <c r="V1476" s="17">
        <v>0.95584793986460392</v>
      </c>
      <c r="W1476" s="17">
        <v>3.1811947833076739</v>
      </c>
      <c r="X1476" s="17">
        <v>4.1128327818597903</v>
      </c>
      <c r="Y1476" s="17">
        <v>0</v>
      </c>
      <c r="Z1476" s="17">
        <v>50.551766866408769</v>
      </c>
      <c r="AA1476" s="17">
        <v>1.5181914407689647</v>
      </c>
      <c r="AB1476" s="17">
        <v>2.8082699411247334</v>
      </c>
      <c r="AC1476" s="17">
        <v>37.751594954266487</v>
      </c>
      <c r="AD1476" s="17">
        <v>0.95665675289946694</v>
      </c>
      <c r="AE1476" s="17">
        <v>9.5665675289946697E-2</v>
      </c>
      <c r="AF1476" s="17">
        <v>78.42862649856103</v>
      </c>
      <c r="AG1476" s="17">
        <v>57.04763845711711</v>
      </c>
      <c r="AH1476" s="17">
        <v>-1</v>
      </c>
      <c r="AI1476" s="17">
        <v>-1</v>
      </c>
      <c r="AJ1476" s="17">
        <v>-1</v>
      </c>
      <c r="AK1476" s="17">
        <v>-1</v>
      </c>
      <c r="AL1476" s="17">
        <v>-1</v>
      </c>
      <c r="AM1476" s="17">
        <v>-1</v>
      </c>
      <c r="AN1476" s="17">
        <v>-1</v>
      </c>
      <c r="AO1476" s="17">
        <v>-1</v>
      </c>
      <c r="AP1476" s="17">
        <v>-1</v>
      </c>
      <c r="AQ1476" s="17">
        <v>-1</v>
      </c>
      <c r="AR1476" s="17">
        <v>0.47832837644973347</v>
      </c>
      <c r="AS1476" s="17">
        <v>5.7399405173968017</v>
      </c>
      <c r="AT1476" s="17">
        <v>11.461922672615842</v>
      </c>
      <c r="AU1476" s="17">
        <v>-1</v>
      </c>
      <c r="AV1476" s="17">
        <v>-1</v>
      </c>
      <c r="AW1476" s="17">
        <v>-1</v>
      </c>
      <c r="AX1476" s="17">
        <v>-1</v>
      </c>
      <c r="AY1476" s="17">
        <v>9.5665675289946697E-2</v>
      </c>
      <c r="AZ1476" s="17">
        <v>-0.46353279532036623</v>
      </c>
      <c r="BA1476" s="17">
        <v>0.97635330814087928</v>
      </c>
      <c r="BB1476" s="17">
        <v>-0.19192996265248552</v>
      </c>
      <c r="BC1476" s="17">
        <v>0.37141714213966487</v>
      </c>
      <c r="BD1476" s="17">
        <v>-6.2602629765358166</v>
      </c>
      <c r="BE1476" s="17">
        <v>13.311545027817877</v>
      </c>
      <c r="BF1476" s="17">
        <v>-1</v>
      </c>
      <c r="BG1476" s="22">
        <v>2342.3360498807965</v>
      </c>
    </row>
    <row r="1477" spans="1:59" x14ac:dyDescent="0.25">
      <c r="A1477">
        <v>3876</v>
      </c>
      <c r="B1477" t="s">
        <v>1397</v>
      </c>
      <c r="C1477" s="49">
        <v>0</v>
      </c>
      <c r="D1477" s="22">
        <v>1449.341357421875</v>
      </c>
      <c r="E1477" s="17">
        <v>44.627368820090368</v>
      </c>
      <c r="F1477" s="17">
        <v>-30.613491781441727</v>
      </c>
      <c r="G1477" s="17">
        <v>0.12341097157463893</v>
      </c>
      <c r="H1477" s="17">
        <v>1.7614135461288105</v>
      </c>
      <c r="I1477" s="17">
        <v>33.77373433560075</v>
      </c>
      <c r="J1477" s="17">
        <v>1.4408471107128031</v>
      </c>
      <c r="K1477" s="17">
        <v>-1</v>
      </c>
      <c r="L1477" s="17">
        <v>-1</v>
      </c>
      <c r="M1477" s="17">
        <v>-1</v>
      </c>
      <c r="N1477" s="17">
        <v>0.16666666666666666</v>
      </c>
      <c r="O1477" s="17">
        <v>-1</v>
      </c>
      <c r="P1477" s="17">
        <v>-1</v>
      </c>
      <c r="Q1477" s="17">
        <v>1.703518153223283</v>
      </c>
      <c r="R1477" s="17">
        <v>-1</v>
      </c>
      <c r="S1477" s="17">
        <v>-0.29146870057980856</v>
      </c>
      <c r="T1477" s="17">
        <v>-3.0596596664698984E-2</v>
      </c>
      <c r="U1477" s="17">
        <v>-0.22212396120384353</v>
      </c>
      <c r="V1477" s="17">
        <v>-0.46827178497858052</v>
      </c>
      <c r="W1477" s="17">
        <v>-0.52700298683421976</v>
      </c>
      <c r="X1477" s="17">
        <v>-1.4036430336193861</v>
      </c>
      <c r="Y1477" s="17">
        <v>0</v>
      </c>
      <c r="Z1477" s="17">
        <v>18.479949654942772</v>
      </c>
      <c r="AA1477" s="17">
        <v>-0.26623229023928413</v>
      </c>
      <c r="AB1477" s="17">
        <v>-3.8685457350677965E-2</v>
      </c>
      <c r="AC1477" s="17">
        <v>5.01912864394804</v>
      </c>
      <c r="AD1477" s="17">
        <v>-0.27765495150480446</v>
      </c>
      <c r="AE1477" s="17">
        <v>-2.7765495150480442E-2</v>
      </c>
      <c r="AF1477" s="17">
        <v>29.692923362601675</v>
      </c>
      <c r="AG1477" s="17">
        <v>-27.947750238297274</v>
      </c>
      <c r="AH1477" s="17">
        <v>-1</v>
      </c>
      <c r="AI1477" s="17">
        <v>-1</v>
      </c>
      <c r="AJ1477" s="17">
        <v>-1</v>
      </c>
      <c r="AK1477" s="17">
        <v>-1</v>
      </c>
      <c r="AL1477" s="17">
        <v>-1</v>
      </c>
      <c r="AM1477" s="17">
        <v>-1</v>
      </c>
      <c r="AN1477" s="17">
        <v>-1</v>
      </c>
      <c r="AO1477" s="17">
        <v>-1</v>
      </c>
      <c r="AP1477" s="17">
        <v>-1</v>
      </c>
      <c r="AQ1477" s="17">
        <v>-1</v>
      </c>
      <c r="AR1477" s="17">
        <v>-0.13882747575240223</v>
      </c>
      <c r="AS1477" s="17">
        <v>-1.665929709028827</v>
      </c>
      <c r="AT1477" s="17">
        <v>1.8342913782625248</v>
      </c>
      <c r="AU1477" s="17">
        <v>-1</v>
      </c>
      <c r="AV1477" s="17">
        <v>-1</v>
      </c>
      <c r="AW1477" s="17">
        <v>-1</v>
      </c>
      <c r="AX1477" s="17">
        <v>-1</v>
      </c>
      <c r="AY1477" s="17">
        <v>-2.7765495150480442E-2</v>
      </c>
      <c r="AZ1477" s="17">
        <v>0.60911177289265805</v>
      </c>
      <c r="BA1477" s="17">
        <v>-9.6291260072145279E-2</v>
      </c>
      <c r="BB1477" s="17">
        <v>0.22773601684496692</v>
      </c>
      <c r="BC1477" s="17">
        <v>-4.8248837357787358E-2</v>
      </c>
      <c r="BD1477" s="17">
        <v>8.3197746358233022</v>
      </c>
      <c r="BE1477" s="17">
        <v>-1.2684925845412565</v>
      </c>
      <c r="BF1477" s="17">
        <v>-1</v>
      </c>
      <c r="BG1477" s="22">
        <v>303.04877625181302</v>
      </c>
    </row>
    <row r="1478" spans="1:59" x14ac:dyDescent="0.25">
      <c r="A1478">
        <v>3878</v>
      </c>
      <c r="B1478" t="s">
        <v>487</v>
      </c>
      <c r="C1478" s="49">
        <v>0</v>
      </c>
      <c r="D1478" s="22">
        <v>1453.4039648437499</v>
      </c>
      <c r="E1478" s="17">
        <v>0.53718542047542428</v>
      </c>
      <c r="F1478" s="17">
        <v>-104.54328521311004</v>
      </c>
      <c r="G1478" s="17">
        <v>-0.4145000522178019</v>
      </c>
      <c r="H1478" s="17">
        <v>-2.3133279707921597</v>
      </c>
      <c r="I1478" s="17">
        <v>-5.5975136268457177</v>
      </c>
      <c r="J1478" s="17">
        <v>-9.1667503959082275</v>
      </c>
      <c r="K1478" s="17">
        <v>-1</v>
      </c>
      <c r="L1478" s="17">
        <v>-1</v>
      </c>
      <c r="M1478" s="17">
        <v>-1</v>
      </c>
      <c r="N1478" s="17">
        <v>0.16666666666666666</v>
      </c>
      <c r="O1478" s="17">
        <v>-1</v>
      </c>
      <c r="P1478" s="17">
        <v>-1</v>
      </c>
      <c r="Q1478" s="17">
        <v>-0.83915473917886318</v>
      </c>
      <c r="R1478" s="17">
        <v>-1</v>
      </c>
      <c r="S1478" s="17">
        <v>-1.5836035714965788</v>
      </c>
      <c r="T1478" s="17">
        <v>-0.16640716769765815</v>
      </c>
      <c r="U1478" s="17">
        <v>-1.0062266586506012</v>
      </c>
      <c r="V1478" s="17">
        <v>-1.5991207773281453</v>
      </c>
      <c r="W1478" s="17">
        <v>-3.471567013752404</v>
      </c>
      <c r="X1478" s="17">
        <v>-5.7841041763384737</v>
      </c>
      <c r="Y1478" s="17">
        <v>0</v>
      </c>
      <c r="Z1478" s="17">
        <v>-6.987278657198889</v>
      </c>
      <c r="AA1478" s="17">
        <v>-1.6831874401003881</v>
      </c>
      <c r="AB1478" s="17">
        <v>-2.2993638170894153</v>
      </c>
      <c r="AC1478" s="17">
        <v>-20.972700482788902</v>
      </c>
      <c r="AD1478" s="17">
        <v>-1.2577833233132516</v>
      </c>
      <c r="AE1478" s="17">
        <v>-0.12577833233132515</v>
      </c>
      <c r="AF1478" s="17">
        <v>-9.0065762801097762</v>
      </c>
      <c r="AG1478" s="17">
        <v>-95.439933643841186</v>
      </c>
      <c r="AH1478" s="17">
        <v>-1</v>
      </c>
      <c r="AI1478" s="17">
        <v>-1</v>
      </c>
      <c r="AJ1478" s="17">
        <v>-1</v>
      </c>
      <c r="AK1478" s="17">
        <v>-1</v>
      </c>
      <c r="AL1478" s="17">
        <v>-1</v>
      </c>
      <c r="AM1478" s="17">
        <v>-1</v>
      </c>
      <c r="AN1478" s="17">
        <v>-1</v>
      </c>
      <c r="AO1478" s="17">
        <v>-1</v>
      </c>
      <c r="AP1478" s="17">
        <v>-1</v>
      </c>
      <c r="AQ1478" s="17">
        <v>-1</v>
      </c>
      <c r="AR1478" s="17">
        <v>-0.6288916616566258</v>
      </c>
      <c r="AS1478" s="17">
        <v>-7.5466999398795105</v>
      </c>
      <c r="AT1478" s="17">
        <v>-5.8107099218433618</v>
      </c>
      <c r="AU1478" s="17">
        <v>-1</v>
      </c>
      <c r="AV1478" s="17">
        <v>-1</v>
      </c>
      <c r="AW1478" s="17">
        <v>-1</v>
      </c>
      <c r="AX1478" s="17">
        <v>-1</v>
      </c>
      <c r="AY1478" s="17">
        <v>-0.12577833233132515</v>
      </c>
      <c r="AZ1478" s="17">
        <v>1.4608653213848681</v>
      </c>
      <c r="BA1478" s="17">
        <v>-0.9480448085643558</v>
      </c>
      <c r="BB1478" s="17">
        <v>0.56097966325983906</v>
      </c>
      <c r="BC1478" s="17">
        <v>-0.38149248377265932</v>
      </c>
      <c r="BD1478" s="17">
        <v>19.897327108927765</v>
      </c>
      <c r="BE1478" s="17">
        <v>-12.846045057645732</v>
      </c>
      <c r="BF1478" s="17">
        <v>-1</v>
      </c>
      <c r="BG1478" s="22">
        <v>-0.34634788157995899</v>
      </c>
    </row>
    <row r="1479" spans="1:59" x14ac:dyDescent="0.25">
      <c r="A1479">
        <v>3880</v>
      </c>
      <c r="B1479" t="s">
        <v>1398</v>
      </c>
      <c r="C1479" s="49">
        <v>0</v>
      </c>
      <c r="D1479" s="22">
        <v>1554.4378613281251</v>
      </c>
      <c r="E1479" s="17">
        <v>57.115750861859944</v>
      </c>
      <c r="F1479" s="17">
        <v>-9.6731501122835972</v>
      </c>
      <c r="G1479" s="17">
        <v>0.27577228766882589</v>
      </c>
      <c r="H1479" s="17">
        <v>2.9155690714880715</v>
      </c>
      <c r="I1479" s="17">
        <v>44.925495296988991</v>
      </c>
      <c r="J1479" s="17">
        <v>4.4454100313824139</v>
      </c>
      <c r="K1479" s="17">
        <v>-1</v>
      </c>
      <c r="L1479" s="17">
        <v>-1</v>
      </c>
      <c r="M1479" s="17">
        <v>-1</v>
      </c>
      <c r="N1479" s="17">
        <v>0.16666666666666666</v>
      </c>
      <c r="O1479" s="17">
        <v>-1</v>
      </c>
      <c r="P1479" s="17">
        <v>-1</v>
      </c>
      <c r="Q1479" s="17">
        <v>2.4237208840616988</v>
      </c>
      <c r="R1479" s="17">
        <v>-1</v>
      </c>
      <c r="S1479" s="17">
        <v>7.4523742029132256E-2</v>
      </c>
      <c r="T1479" s="17">
        <v>7.8712473222074322E-3</v>
      </c>
      <c r="U1479" s="17">
        <v>-2.9760393994132661E-5</v>
      </c>
      <c r="V1479" s="17">
        <v>-0.14796297337733727</v>
      </c>
      <c r="W1479" s="17">
        <v>0.30703392749004449</v>
      </c>
      <c r="X1479" s="17">
        <v>-0.1628935503709163</v>
      </c>
      <c r="Y1479" s="17">
        <v>0</v>
      </c>
      <c r="Z1479" s="17">
        <v>25.693448265832501</v>
      </c>
      <c r="AA1479" s="17">
        <v>0.135115036605196</v>
      </c>
      <c r="AB1479" s="17">
        <v>0.60164336083756553</v>
      </c>
      <c r="AC1479" s="17">
        <v>12.381218503205009</v>
      </c>
      <c r="AD1479" s="17">
        <v>-3.720049249264501E-5</v>
      </c>
      <c r="AE1479" s="17">
        <v>-3.7200492492665826E-6</v>
      </c>
      <c r="AF1479" s="17">
        <v>40.654414086809609</v>
      </c>
      <c r="AG1479" s="17">
        <v>-8.8308378961051517</v>
      </c>
      <c r="AH1479" s="17">
        <v>-1</v>
      </c>
      <c r="AI1479" s="17">
        <v>-1</v>
      </c>
      <c r="AJ1479" s="17">
        <v>-1</v>
      </c>
      <c r="AK1479" s="17">
        <v>-1</v>
      </c>
      <c r="AL1479" s="17">
        <v>-1</v>
      </c>
      <c r="AM1479" s="17">
        <v>-1</v>
      </c>
      <c r="AN1479" s="17">
        <v>-1</v>
      </c>
      <c r="AO1479" s="17">
        <v>-1</v>
      </c>
      <c r="AP1479" s="17">
        <v>-1</v>
      </c>
      <c r="AQ1479" s="17">
        <v>-1</v>
      </c>
      <c r="AR1479" s="17">
        <v>-1.8600246246322505E-5</v>
      </c>
      <c r="AS1479" s="17">
        <v>-2.2320295495592557E-4</v>
      </c>
      <c r="AT1479" s="17">
        <v>3.9997098361585572</v>
      </c>
      <c r="AU1479" s="17">
        <v>-1</v>
      </c>
      <c r="AV1479" s="17">
        <v>-1</v>
      </c>
      <c r="AW1479" s="17">
        <v>-1</v>
      </c>
      <c r="AX1479" s="17">
        <v>-1</v>
      </c>
      <c r="AY1479" s="17">
        <v>-3.7200492492665826E-6</v>
      </c>
      <c r="AZ1479" s="17">
        <v>0.36785571771606451</v>
      </c>
      <c r="BA1479" s="17">
        <v>0.14496479510444832</v>
      </c>
      <c r="BB1479" s="17">
        <v>0.13334598150078086</v>
      </c>
      <c r="BC1479" s="17">
        <v>4.6141197986398652E-2</v>
      </c>
      <c r="BD1479" s="17">
        <v>5.0404755437259556</v>
      </c>
      <c r="BE1479" s="17">
        <v>2.0108065075560937</v>
      </c>
      <c r="BF1479" s="17">
        <v>-1</v>
      </c>
      <c r="BG1479" s="22">
        <v>4249.8104351915899</v>
      </c>
    </row>
    <row r="1480" spans="1:59" x14ac:dyDescent="0.25">
      <c r="A1480">
        <v>3881</v>
      </c>
      <c r="B1480" t="s">
        <v>1399</v>
      </c>
      <c r="C1480" s="49">
        <v>0</v>
      </c>
      <c r="D1480" s="22">
        <v>1460.37326171875</v>
      </c>
      <c r="E1480" s="17">
        <v>24.293698918871087</v>
      </c>
      <c r="F1480" s="17">
        <v>-64.708700728066361</v>
      </c>
      <c r="G1480" s="17">
        <v>-0.12466477569290196</v>
      </c>
      <c r="H1480" s="17">
        <v>-0.11779045234192642</v>
      </c>
      <c r="I1480" s="17">
        <v>15.616360109880695</v>
      </c>
      <c r="J1480" s="17">
        <v>-3.451202990092912</v>
      </c>
      <c r="K1480" s="17">
        <v>-1</v>
      </c>
      <c r="L1480" s="17">
        <v>-1</v>
      </c>
      <c r="M1480" s="17">
        <v>-1</v>
      </c>
      <c r="N1480" s="17">
        <v>0.16666666666666666</v>
      </c>
      <c r="O1480" s="17">
        <v>-1</v>
      </c>
      <c r="P1480" s="17">
        <v>-1</v>
      </c>
      <c r="Q1480" s="17">
        <v>0.53087909222687957</v>
      </c>
      <c r="R1480" s="17">
        <v>-1</v>
      </c>
      <c r="S1480" s="17">
        <v>-0.88738012364968055</v>
      </c>
      <c r="T1480" s="17">
        <v>-9.3230205952529746E-2</v>
      </c>
      <c r="U1480" s="17">
        <v>-0.58373927303031303</v>
      </c>
      <c r="V1480" s="17">
        <v>-0.98980080449187446</v>
      </c>
      <c r="W1480" s="17">
        <v>-1.8849876516673945</v>
      </c>
      <c r="X1480" s="17">
        <v>-3.4238399124544516</v>
      </c>
      <c r="Y1480" s="17">
        <v>0</v>
      </c>
      <c r="Z1480" s="17">
        <v>6.734881391003622</v>
      </c>
      <c r="AA1480" s="17">
        <v>-0.91970878002771195</v>
      </c>
      <c r="AB1480" s="17">
        <v>-1.0812732620582173</v>
      </c>
      <c r="AC1480" s="17">
        <v>-6.9678769169447126</v>
      </c>
      <c r="AD1480" s="17">
        <v>-0.72967409128789129</v>
      </c>
      <c r="AE1480" s="17">
        <v>-7.2967409128789129E-2</v>
      </c>
      <c r="AF1480" s="17">
        <v>11.845348451309277</v>
      </c>
      <c r="AG1480" s="17">
        <v>-59.074038959810395</v>
      </c>
      <c r="AH1480" s="17">
        <v>-1</v>
      </c>
      <c r="AI1480" s="17">
        <v>-1</v>
      </c>
      <c r="AJ1480" s="17">
        <v>-1</v>
      </c>
      <c r="AK1480" s="17">
        <v>-1</v>
      </c>
      <c r="AL1480" s="17">
        <v>-1</v>
      </c>
      <c r="AM1480" s="17">
        <v>-1</v>
      </c>
      <c r="AN1480" s="17">
        <v>-1</v>
      </c>
      <c r="AO1480" s="17">
        <v>-1</v>
      </c>
      <c r="AP1480" s="17">
        <v>-1</v>
      </c>
      <c r="AQ1480" s="17">
        <v>-1</v>
      </c>
      <c r="AR1480" s="17">
        <v>-0.36483704564394565</v>
      </c>
      <c r="AS1480" s="17">
        <v>-4.378044547727348</v>
      </c>
      <c r="AT1480" s="17">
        <v>-1.6914579120455517</v>
      </c>
      <c r="AU1480" s="17">
        <v>-1</v>
      </c>
      <c r="AV1480" s="17">
        <v>-1</v>
      </c>
      <c r="AW1480" s="17">
        <v>-1</v>
      </c>
      <c r="AX1480" s="17">
        <v>-1</v>
      </c>
      <c r="AY1480" s="17">
        <v>-7.2967409128789129E-2</v>
      </c>
      <c r="AZ1480" s="17">
        <v>1.0019265483554434</v>
      </c>
      <c r="BA1480" s="17">
        <v>-0.48910603553493065</v>
      </c>
      <c r="BB1480" s="17">
        <v>0.38142252437121649</v>
      </c>
      <c r="BC1480" s="17">
        <v>-0.2019353448840368</v>
      </c>
      <c r="BD1480" s="17">
        <v>13.659152068628606</v>
      </c>
      <c r="BE1480" s="17">
        <v>-6.6078700173465652</v>
      </c>
      <c r="BF1480" s="17">
        <v>-1</v>
      </c>
      <c r="BG1480" s="22">
        <v>585.10694627313285</v>
      </c>
    </row>
    <row r="1481" spans="1:59" x14ac:dyDescent="0.25">
      <c r="A1481">
        <v>3882</v>
      </c>
      <c r="B1481" t="s">
        <v>1400</v>
      </c>
      <c r="C1481" s="49">
        <v>0</v>
      </c>
      <c r="D1481" s="22">
        <v>1573.6793164062501</v>
      </c>
      <c r="E1481" s="17">
        <v>69.756307704466877</v>
      </c>
      <c r="F1481" s="17">
        <v>11.522356101994326</v>
      </c>
      <c r="G1481" s="17">
        <v>0.42999017356159863</v>
      </c>
      <c r="H1481" s="17">
        <v>4.083788339181563</v>
      </c>
      <c r="I1481" s="17">
        <v>56.213143917611951</v>
      </c>
      <c r="J1481" s="17">
        <v>7.4865844812739004</v>
      </c>
      <c r="K1481" s="17">
        <v>-1</v>
      </c>
      <c r="L1481" s="17">
        <v>-1</v>
      </c>
      <c r="M1481" s="17">
        <v>-1</v>
      </c>
      <c r="N1481" s="17">
        <v>0.16666666666666666</v>
      </c>
      <c r="O1481" s="17">
        <v>-1</v>
      </c>
      <c r="P1481" s="17">
        <v>-1</v>
      </c>
      <c r="Q1481" s="17">
        <v>3.1526995081072</v>
      </c>
      <c r="R1481" s="17">
        <v>-1</v>
      </c>
      <c r="S1481" s="17">
        <v>0.44497591584069895</v>
      </c>
      <c r="T1481" s="17">
        <v>4.6807833895444947E-2</v>
      </c>
      <c r="U1481" s="17">
        <v>0.22477072699984441</v>
      </c>
      <c r="V1481" s="17">
        <v>0.176248900241775</v>
      </c>
      <c r="W1481" s="17">
        <v>1.151233839783445</v>
      </c>
      <c r="X1481" s="17">
        <v>1.0929748493929898</v>
      </c>
      <c r="Y1481" s="17">
        <v>0</v>
      </c>
      <c r="Z1481" s="17">
        <v>32.994845590164942</v>
      </c>
      <c r="AA1481" s="17">
        <v>0.54135290486047605</v>
      </c>
      <c r="AB1481" s="17">
        <v>1.249774783883052</v>
      </c>
      <c r="AC1481" s="17">
        <v>19.833017706261039</v>
      </c>
      <c r="AD1481" s="17">
        <v>0.28096340874980552</v>
      </c>
      <c r="AE1481" s="17">
        <v>2.8096340874980551E-2</v>
      </c>
      <c r="AF1481" s="17">
        <v>51.749473968515915</v>
      </c>
      <c r="AG1481" s="17">
        <v>10.519019940432697</v>
      </c>
      <c r="AH1481" s="17">
        <v>-1</v>
      </c>
      <c r="AI1481" s="17">
        <v>-1</v>
      </c>
      <c r="AJ1481" s="17">
        <v>-1</v>
      </c>
      <c r="AK1481" s="17">
        <v>-1</v>
      </c>
      <c r="AL1481" s="17">
        <v>-1</v>
      </c>
      <c r="AM1481" s="17">
        <v>-1</v>
      </c>
      <c r="AN1481" s="17">
        <v>-1</v>
      </c>
      <c r="AO1481" s="17">
        <v>-1</v>
      </c>
      <c r="AP1481" s="17">
        <v>-1</v>
      </c>
      <c r="AQ1481" s="17">
        <v>-1</v>
      </c>
      <c r="AR1481" s="17">
        <v>0.14048170437490276</v>
      </c>
      <c r="AS1481" s="17">
        <v>1.6857804524988327</v>
      </c>
      <c r="AT1481" s="17">
        <v>6.1915145882484826</v>
      </c>
      <c r="AU1481" s="17">
        <v>-1</v>
      </c>
      <c r="AV1481" s="17">
        <v>-1</v>
      </c>
      <c r="AW1481" s="17">
        <v>-1</v>
      </c>
      <c r="AX1481" s="17">
        <v>-1</v>
      </c>
      <c r="AY1481" s="17">
        <v>2.8096340874980551E-2</v>
      </c>
      <c r="AZ1481" s="17">
        <v>0.1236598828286557</v>
      </c>
      <c r="BA1481" s="17">
        <v>0.38916062999185719</v>
      </c>
      <c r="BB1481" s="17">
        <v>3.7805774358399463E-2</v>
      </c>
      <c r="BC1481" s="17">
        <v>0.14168140512878</v>
      </c>
      <c r="BD1481" s="17">
        <v>1.7212171771159506</v>
      </c>
      <c r="BE1481" s="17">
        <v>5.3300648741661023</v>
      </c>
      <c r="BF1481" s="17">
        <v>-1</v>
      </c>
      <c r="BG1481" s="22">
        <v>469.70535478819932</v>
      </c>
    </row>
    <row r="1482" spans="1:59" x14ac:dyDescent="0.25">
      <c r="A1482">
        <v>3883</v>
      </c>
      <c r="B1482" t="s">
        <v>1401</v>
      </c>
      <c r="C1482" s="49">
        <v>0</v>
      </c>
      <c r="D1482" s="22">
        <v>1584.6959863281249</v>
      </c>
      <c r="E1482" s="17">
        <v>107.48775101045746</v>
      </c>
      <c r="F1482" s="17">
        <v>74.789904440542372</v>
      </c>
      <c r="G1482" s="17">
        <v>0.890323012595992</v>
      </c>
      <c r="H1482" s="17">
        <v>7.570865658383922</v>
      </c>
      <c r="I1482" s="17">
        <v>89.906222418032058</v>
      </c>
      <c r="J1482" s="17">
        <v>16.564341321299516</v>
      </c>
      <c r="K1482" s="17">
        <v>-1</v>
      </c>
      <c r="L1482" s="17">
        <v>-1</v>
      </c>
      <c r="M1482" s="17">
        <v>-1</v>
      </c>
      <c r="N1482" s="17">
        <v>0.16666666666666666</v>
      </c>
      <c r="O1482" s="17">
        <v>-1</v>
      </c>
      <c r="P1482" s="17">
        <v>-1</v>
      </c>
      <c r="Q1482" s="17">
        <v>5.3286650108088409</v>
      </c>
      <c r="R1482" s="17">
        <v>-1</v>
      </c>
      <c r="S1482" s="17">
        <v>1.550757517695305</v>
      </c>
      <c r="T1482" s="17">
        <v>0.16303163851969737</v>
      </c>
      <c r="U1482" s="17">
        <v>0.89578917586039053</v>
      </c>
      <c r="V1482" s="17">
        <v>1.1440054699013789</v>
      </c>
      <c r="W1482" s="17">
        <v>3.6711292467844747</v>
      </c>
      <c r="X1482" s="17">
        <v>4.8416805366105082</v>
      </c>
      <c r="Y1482" s="17">
        <v>0</v>
      </c>
      <c r="Z1482" s="17">
        <v>54.789159134088266</v>
      </c>
      <c r="AA1482" s="17">
        <v>1.7539530525972744</v>
      </c>
      <c r="AB1482" s="17">
        <v>3.1844153497988397</v>
      </c>
      <c r="AC1482" s="17">
        <v>42.076273494646678</v>
      </c>
      <c r="AD1482" s="17">
        <v>1.1197364698254881</v>
      </c>
      <c r="AE1482" s="17">
        <v>0.11197364698254882</v>
      </c>
      <c r="AF1482" s="17">
        <v>84.867684512224429</v>
      </c>
      <c r="AG1482" s="17">
        <v>68.277398232550183</v>
      </c>
      <c r="AH1482" s="17">
        <v>-1</v>
      </c>
      <c r="AI1482" s="17">
        <v>-1</v>
      </c>
      <c r="AJ1482" s="17">
        <v>-1</v>
      </c>
      <c r="AK1482" s="17">
        <v>-1</v>
      </c>
      <c r="AL1482" s="17">
        <v>-1</v>
      </c>
      <c r="AM1482" s="17">
        <v>-1</v>
      </c>
      <c r="AN1482" s="17">
        <v>-1</v>
      </c>
      <c r="AO1482" s="17">
        <v>-1</v>
      </c>
      <c r="AP1482" s="17">
        <v>-1</v>
      </c>
      <c r="AQ1482" s="17">
        <v>-1</v>
      </c>
      <c r="AR1482" s="17">
        <v>0.55986823491274407</v>
      </c>
      <c r="AS1482" s="17">
        <v>6.7184188189529284</v>
      </c>
      <c r="AT1482" s="17">
        <v>12.733944464638807</v>
      </c>
      <c r="AU1482" s="17">
        <v>-1</v>
      </c>
      <c r="AV1482" s="17">
        <v>-1</v>
      </c>
      <c r="AW1482" s="17">
        <v>-1</v>
      </c>
      <c r="AX1482" s="17">
        <v>-1</v>
      </c>
      <c r="AY1482" s="17">
        <v>0.11197364698254882</v>
      </c>
      <c r="AZ1482" s="17">
        <v>-0.60525272872312108</v>
      </c>
      <c r="BA1482" s="17">
        <v>1.1180732415436341</v>
      </c>
      <c r="BB1482" s="17">
        <v>-0.2473770664073327</v>
      </c>
      <c r="BC1482" s="17">
        <v>0.42686424589451211</v>
      </c>
      <c r="BD1482" s="17">
        <v>-8.1866065396002554</v>
      </c>
      <c r="BE1482" s="17">
        <v>15.237888590882319</v>
      </c>
      <c r="BF1482" s="17">
        <v>-1</v>
      </c>
      <c r="BG1482" s="22">
        <v>1232.5670537464084</v>
      </c>
    </row>
    <row r="1483" spans="1:59" x14ac:dyDescent="0.25">
      <c r="A1483">
        <v>3925</v>
      </c>
      <c r="B1483" t="s">
        <v>1402</v>
      </c>
      <c r="C1483" s="49">
        <v>0</v>
      </c>
      <c r="D1483" s="22">
        <v>1545.3192773437499</v>
      </c>
      <c r="E1483" s="17">
        <v>94.596282761189485</v>
      </c>
      <c r="F1483" s="17">
        <v>53.173673542586648</v>
      </c>
      <c r="G1483" s="17">
        <v>0.73304394615844937</v>
      </c>
      <c r="H1483" s="17">
        <v>6.3794575752454108</v>
      </c>
      <c r="I1483" s="17">
        <v>78.394517228654976</v>
      </c>
      <c r="J1483" s="17">
        <v>13.46280043592381</v>
      </c>
      <c r="K1483" s="17">
        <v>-1</v>
      </c>
      <c r="L1483" s="17">
        <v>-1</v>
      </c>
      <c r="M1483" s="17">
        <v>-1</v>
      </c>
      <c r="N1483" s="17">
        <v>0.16666666666666666</v>
      </c>
      <c r="O1483" s="17">
        <v>-1</v>
      </c>
      <c r="P1483" s="17">
        <v>-1</v>
      </c>
      <c r="Q1483" s="17">
        <v>4.5852163713785297</v>
      </c>
      <c r="R1483" s="17">
        <v>-1</v>
      </c>
      <c r="S1483" s="17">
        <v>1.172951975105047</v>
      </c>
      <c r="T1483" s="17">
        <v>0.1233221719357676</v>
      </c>
      <c r="U1483" s="17">
        <v>0.66652646364430745</v>
      </c>
      <c r="V1483" s="17">
        <v>0.81335808412256605</v>
      </c>
      <c r="W1483" s="17">
        <v>2.8101722097746471</v>
      </c>
      <c r="X1483" s="17">
        <v>3.5608835114158164</v>
      </c>
      <c r="Y1483" s="17">
        <v>0</v>
      </c>
      <c r="Z1483" s="17">
        <v>47.342831179242431</v>
      </c>
      <c r="AA1483" s="17">
        <v>1.3396514798523838</v>
      </c>
      <c r="AB1483" s="17">
        <v>2.5234187049848464</v>
      </c>
      <c r="AC1483" s="17">
        <v>34.476558227173925</v>
      </c>
      <c r="AD1483" s="17">
        <v>0.83315807955538435</v>
      </c>
      <c r="AE1483" s="17">
        <v>8.3315807955538432E-2</v>
      </c>
      <c r="AF1483" s="17">
        <v>73.552390892671724</v>
      </c>
      <c r="AG1483" s="17">
        <v>48.543451300182944</v>
      </c>
      <c r="AH1483" s="17">
        <v>-1</v>
      </c>
      <c r="AI1483" s="17">
        <v>-1</v>
      </c>
      <c r="AJ1483" s="17">
        <v>-1</v>
      </c>
      <c r="AK1483" s="17">
        <v>-1</v>
      </c>
      <c r="AL1483" s="17">
        <v>-1</v>
      </c>
      <c r="AM1483" s="17">
        <v>-1</v>
      </c>
      <c r="AN1483" s="17">
        <v>-1</v>
      </c>
      <c r="AO1483" s="17">
        <v>-1</v>
      </c>
      <c r="AP1483" s="17">
        <v>-1</v>
      </c>
      <c r="AQ1483" s="17">
        <v>-1</v>
      </c>
      <c r="AR1483" s="17">
        <v>0.41657903977769217</v>
      </c>
      <c r="AS1483" s="17">
        <v>4.9989484773323056</v>
      </c>
      <c r="AT1483" s="17">
        <v>10.498633020531997</v>
      </c>
      <c r="AU1483" s="17">
        <v>-1</v>
      </c>
      <c r="AV1483" s="17">
        <v>-1</v>
      </c>
      <c r="AW1483" s="17">
        <v>-1</v>
      </c>
      <c r="AX1483" s="17">
        <v>-1</v>
      </c>
      <c r="AY1483" s="17">
        <v>8.3315807955538432E-2</v>
      </c>
      <c r="AZ1483" s="17">
        <v>-0.35620967696106959</v>
      </c>
      <c r="BA1483" s="17">
        <v>0.86903018978158264</v>
      </c>
      <c r="BB1483" s="17">
        <v>-0.14994041371549743</v>
      </c>
      <c r="BC1483" s="17">
        <v>0.32942759320267678</v>
      </c>
      <c r="BD1483" s="17">
        <v>-4.8014618519833867</v>
      </c>
      <c r="BE1483" s="17">
        <v>11.852743903265447</v>
      </c>
      <c r="BF1483" s="17">
        <v>-1</v>
      </c>
      <c r="BG1483" s="22">
        <v>2276.406350063739</v>
      </c>
    </row>
    <row r="1484" spans="1:59" x14ac:dyDescent="0.25">
      <c r="A1484">
        <v>3926</v>
      </c>
      <c r="B1484" t="s">
        <v>1403</v>
      </c>
      <c r="C1484" s="49">
        <v>0</v>
      </c>
      <c r="D1484" s="22">
        <v>1508.869150390625</v>
      </c>
      <c r="E1484" s="17">
        <v>61.769087406140251</v>
      </c>
      <c r="F1484" s="17">
        <v>-1.8705014735011005</v>
      </c>
      <c r="G1484" s="17">
        <v>0.33254413191128956</v>
      </c>
      <c r="H1484" s="17">
        <v>3.3456227058158912</v>
      </c>
      <c r="I1484" s="17">
        <v>49.080789124575418</v>
      </c>
      <c r="J1484" s="17">
        <v>5.5649499679073182</v>
      </c>
      <c r="K1484" s="17">
        <v>-1</v>
      </c>
      <c r="L1484" s="17">
        <v>-1</v>
      </c>
      <c r="M1484" s="17">
        <v>-1</v>
      </c>
      <c r="N1484" s="17">
        <v>0.16666666666666666</v>
      </c>
      <c r="O1484" s="17">
        <v>-1</v>
      </c>
      <c r="P1484" s="17">
        <v>-1</v>
      </c>
      <c r="Q1484" s="17">
        <v>2.6920779599016043</v>
      </c>
      <c r="R1484" s="17">
        <v>-1</v>
      </c>
      <c r="S1484" s="17">
        <v>0.21089737333111575</v>
      </c>
      <c r="T1484" s="17">
        <v>2.2204875457960762E-2</v>
      </c>
      <c r="U1484" s="17">
        <v>8.2725480232417659E-2</v>
      </c>
      <c r="V1484" s="17">
        <v>-2.861166802058197E-2</v>
      </c>
      <c r="W1484" s="17">
        <v>0.61780712771109925</v>
      </c>
      <c r="X1484" s="17">
        <v>0.29942613951253777</v>
      </c>
      <c r="Y1484" s="17">
        <v>0</v>
      </c>
      <c r="Z1484" s="17">
        <v>28.381293383470496</v>
      </c>
      <c r="AA1484" s="17">
        <v>0.28466236601168782</v>
      </c>
      <c r="AB1484" s="17">
        <v>0.84023835897784993</v>
      </c>
      <c r="AC1484" s="17">
        <v>15.124430687919817</v>
      </c>
      <c r="AD1484" s="17">
        <v>0.10340685029052207</v>
      </c>
      <c r="AE1484" s="17">
        <v>1.0340685029052207E-2</v>
      </c>
      <c r="AF1484" s="17">
        <v>44.738810704093005</v>
      </c>
      <c r="AG1484" s="17">
        <v>-1.7076231739584284</v>
      </c>
      <c r="AH1484" s="17">
        <v>-1</v>
      </c>
      <c r="AI1484" s="17">
        <v>-1</v>
      </c>
      <c r="AJ1484" s="17">
        <v>-1</v>
      </c>
      <c r="AK1484" s="17">
        <v>-1</v>
      </c>
      <c r="AL1484" s="17">
        <v>-1</v>
      </c>
      <c r="AM1484" s="17">
        <v>-1</v>
      </c>
      <c r="AN1484" s="17">
        <v>-1</v>
      </c>
      <c r="AO1484" s="17">
        <v>-1</v>
      </c>
      <c r="AP1484" s="17">
        <v>-1</v>
      </c>
      <c r="AQ1484" s="17">
        <v>-1</v>
      </c>
      <c r="AR1484" s="17">
        <v>5.1703425145261037E-2</v>
      </c>
      <c r="AS1484" s="17">
        <v>0.62044110174313227</v>
      </c>
      <c r="AT1484" s="17">
        <v>4.806573432266072</v>
      </c>
      <c r="AU1484" s="17">
        <v>-1</v>
      </c>
      <c r="AV1484" s="17">
        <v>-1</v>
      </c>
      <c r="AW1484" s="17">
        <v>-1</v>
      </c>
      <c r="AX1484" s="17">
        <v>-1</v>
      </c>
      <c r="AY1484" s="17">
        <v>1.0340685029052207E-2</v>
      </c>
      <c r="AZ1484" s="17">
        <v>0.27796051637394803</v>
      </c>
      <c r="BA1484" s="17">
        <v>0.23485999644656486</v>
      </c>
      <c r="BB1484" s="17">
        <v>9.8175004234555829E-2</v>
      </c>
      <c r="BC1484" s="17">
        <v>8.1312175252623659E-2</v>
      </c>
      <c r="BD1484" s="17">
        <v>3.818565271134748</v>
      </c>
      <c r="BE1484" s="17">
        <v>3.2327167801473027</v>
      </c>
      <c r="BF1484" s="17">
        <v>-1</v>
      </c>
      <c r="BG1484" s="22">
        <v>400.81697230082074</v>
      </c>
    </row>
    <row r="1485" spans="1:59" x14ac:dyDescent="0.25">
      <c r="A1485">
        <v>3928</v>
      </c>
      <c r="B1485" t="s">
        <v>1404</v>
      </c>
      <c r="C1485" s="49">
        <v>0</v>
      </c>
      <c r="D1485" s="22">
        <v>1587.4402539062501</v>
      </c>
      <c r="E1485" s="17">
        <v>147.01386748617551</v>
      </c>
      <c r="F1485" s="17">
        <v>141.0667352652338</v>
      </c>
      <c r="G1485" s="17">
        <v>1.3725513033537586</v>
      </c>
      <c r="H1485" s="17">
        <v>11.223803691017938</v>
      </c>
      <c r="I1485" s="17">
        <v>125.20189172050149</v>
      </c>
      <c r="J1485" s="17">
        <v>26.073876148453383</v>
      </c>
      <c r="K1485" s="17">
        <v>-1</v>
      </c>
      <c r="L1485" s="17">
        <v>-1</v>
      </c>
      <c r="M1485" s="17">
        <v>-1</v>
      </c>
      <c r="N1485" s="17">
        <v>0.16666666666666666</v>
      </c>
      <c r="O1485" s="17">
        <v>-1</v>
      </c>
      <c r="P1485" s="17">
        <v>-1</v>
      </c>
      <c r="Q1485" s="17">
        <v>7.6081289902128333</v>
      </c>
      <c r="R1485" s="17">
        <v>-1</v>
      </c>
      <c r="S1485" s="17">
        <v>2.7091349494081252</v>
      </c>
      <c r="T1485" s="17">
        <v>0.28478355777638631</v>
      </c>
      <c r="U1485" s="17">
        <v>1.5987242094324199</v>
      </c>
      <c r="V1485" s="17">
        <v>2.1577927926469598</v>
      </c>
      <c r="W1485" s="17">
        <v>6.3108819473639421</v>
      </c>
      <c r="X1485" s="17">
        <v>8.7686911315808125</v>
      </c>
      <c r="Y1485" s="17">
        <v>0</v>
      </c>
      <c r="Z1485" s="17">
        <v>77.620105956328217</v>
      </c>
      <c r="AA1485" s="17">
        <v>3.0242297894086634</v>
      </c>
      <c r="AB1485" s="17">
        <v>5.2110759184629512</v>
      </c>
      <c r="AC1485" s="17">
        <v>65.377516226364108</v>
      </c>
      <c r="AD1485" s="17">
        <v>1.9984052617905246</v>
      </c>
      <c r="AE1485" s="17">
        <v>0.19984052617905249</v>
      </c>
      <c r="AF1485" s="17">
        <v>119.56114261299479</v>
      </c>
      <c r="AG1485" s="17">
        <v>128.78301868572689</v>
      </c>
      <c r="AH1485" s="17">
        <v>-1</v>
      </c>
      <c r="AI1485" s="17">
        <v>-1</v>
      </c>
      <c r="AJ1485" s="17">
        <v>-1</v>
      </c>
      <c r="AK1485" s="17">
        <v>-1</v>
      </c>
      <c r="AL1485" s="17">
        <v>-1</v>
      </c>
      <c r="AM1485" s="17">
        <v>-1</v>
      </c>
      <c r="AN1485" s="17">
        <v>-1</v>
      </c>
      <c r="AO1485" s="17">
        <v>-1</v>
      </c>
      <c r="AP1485" s="17">
        <v>-1</v>
      </c>
      <c r="AQ1485" s="17">
        <v>-1</v>
      </c>
      <c r="AR1485" s="17">
        <v>0.99920263089526229</v>
      </c>
      <c r="AS1485" s="17">
        <v>11.990431570743148</v>
      </c>
      <c r="AT1485" s="17">
        <v>19.587561041966094</v>
      </c>
      <c r="AU1485" s="17">
        <v>-1</v>
      </c>
      <c r="AV1485" s="17">
        <v>-1</v>
      </c>
      <c r="AW1485" s="17">
        <v>-1</v>
      </c>
      <c r="AX1485" s="17">
        <v>-1</v>
      </c>
      <c r="AY1485" s="17">
        <v>0.19984052617905249</v>
      </c>
      <c r="AZ1485" s="17">
        <v>-1.3688356256498617</v>
      </c>
      <c r="BA1485" s="17">
        <v>1.8816561384703749</v>
      </c>
      <c r="BB1485" s="17">
        <v>-0.54612445567544532</v>
      </c>
      <c r="BC1485" s="17">
        <v>0.72561163516262439</v>
      </c>
      <c r="BD1485" s="17">
        <v>-18.565689869964931</v>
      </c>
      <c r="BE1485" s="17">
        <v>25.616971921247007</v>
      </c>
      <c r="BF1485" s="17">
        <v>-1</v>
      </c>
      <c r="BG1485" s="22">
        <v>2570.6297546190476</v>
      </c>
    </row>
    <row r="1486" spans="1:59" x14ac:dyDescent="0.25">
      <c r="A1486">
        <v>3929</v>
      </c>
      <c r="B1486" t="s">
        <v>1405</v>
      </c>
      <c r="C1486" s="49">
        <v>0</v>
      </c>
      <c r="D1486" s="22">
        <v>1550.626220703125</v>
      </c>
      <c r="E1486" s="17">
        <v>127.37997209965957</v>
      </c>
      <c r="F1486" s="17">
        <v>108.14489828787194</v>
      </c>
      <c r="G1486" s="17">
        <v>1.1330129763599384</v>
      </c>
      <c r="H1486" s="17">
        <v>9.4092716908852658</v>
      </c>
      <c r="I1486" s="17">
        <v>107.66939572870655</v>
      </c>
      <c r="J1486" s="17">
        <v>21.350183850337796</v>
      </c>
      <c r="K1486" s="17">
        <v>-1</v>
      </c>
      <c r="L1486" s="17">
        <v>-1</v>
      </c>
      <c r="M1486" s="17">
        <v>-1</v>
      </c>
      <c r="N1486" s="17">
        <v>0.16666666666666666</v>
      </c>
      <c r="O1486" s="17">
        <v>-1</v>
      </c>
      <c r="P1486" s="17">
        <v>-1</v>
      </c>
      <c r="Q1486" s="17">
        <v>6.4758457987578026</v>
      </c>
      <c r="R1486" s="17">
        <v>-1</v>
      </c>
      <c r="S1486" s="17">
        <v>2.1337315619713038</v>
      </c>
      <c r="T1486" s="17">
        <v>0.22430545724602197</v>
      </c>
      <c r="U1486" s="17">
        <v>1.249553733219589</v>
      </c>
      <c r="V1486" s="17">
        <v>1.6542119703015434</v>
      </c>
      <c r="W1486" s="17">
        <v>4.9996317414073337</v>
      </c>
      <c r="X1486" s="17">
        <v>6.8180184604937661</v>
      </c>
      <c r="Y1486" s="17">
        <v>0</v>
      </c>
      <c r="Z1486" s="17">
        <v>66.279239171240803</v>
      </c>
      <c r="AA1486" s="17">
        <v>2.3932424122955784</v>
      </c>
      <c r="AB1486" s="17">
        <v>4.2043683251790807</v>
      </c>
      <c r="AC1486" s="17">
        <v>53.803038312466199</v>
      </c>
      <c r="AD1486" s="17">
        <v>1.5619421665244859</v>
      </c>
      <c r="AE1486" s="17">
        <v>0.15619421665244862</v>
      </c>
      <c r="AF1486" s="17">
        <v>102.32778432530522</v>
      </c>
      <c r="AG1486" s="17">
        <v>98.727927819319433</v>
      </c>
      <c r="AH1486" s="17">
        <v>-1</v>
      </c>
      <c r="AI1486" s="17">
        <v>-1</v>
      </c>
      <c r="AJ1486" s="17">
        <v>-1</v>
      </c>
      <c r="AK1486" s="17">
        <v>-1</v>
      </c>
      <c r="AL1486" s="17">
        <v>-1</v>
      </c>
      <c r="AM1486" s="17">
        <v>-1</v>
      </c>
      <c r="AN1486" s="17">
        <v>-1</v>
      </c>
      <c r="AO1486" s="17">
        <v>-1</v>
      </c>
      <c r="AP1486" s="17">
        <v>-1</v>
      </c>
      <c r="AQ1486" s="17">
        <v>-1</v>
      </c>
      <c r="AR1486" s="17">
        <v>0.78097108326224296</v>
      </c>
      <c r="AS1486" s="17">
        <v>9.3716529991469173</v>
      </c>
      <c r="AT1486" s="17">
        <v>16.183148898890991</v>
      </c>
      <c r="AU1486" s="17">
        <v>-1</v>
      </c>
      <c r="AV1486" s="17">
        <v>-1</v>
      </c>
      <c r="AW1486" s="17">
        <v>-1</v>
      </c>
      <c r="AX1486" s="17">
        <v>-1</v>
      </c>
      <c r="AY1486" s="17">
        <v>0.15619421665244862</v>
      </c>
      <c r="AZ1486" s="17">
        <v>-0.98953940193907908</v>
      </c>
      <c r="BA1486" s="17">
        <v>1.5023599147595921</v>
      </c>
      <c r="BB1486" s="17">
        <v>-0.39772700328499211</v>
      </c>
      <c r="BC1486" s="17">
        <v>0.57721418277217129</v>
      </c>
      <c r="BD1486" s="17">
        <v>-13.410064817817446</v>
      </c>
      <c r="BE1486" s="17">
        <v>20.461346869099515</v>
      </c>
      <c r="BF1486" s="17">
        <v>-1</v>
      </c>
      <c r="BG1486" s="22">
        <v>578.54044501944759</v>
      </c>
    </row>
    <row r="1487" spans="1:59" x14ac:dyDescent="0.25">
      <c r="A1487">
        <v>3930</v>
      </c>
      <c r="B1487" t="s">
        <v>1406</v>
      </c>
      <c r="C1487" s="49">
        <v>0</v>
      </c>
      <c r="D1487" s="22">
        <v>1498.620654296875</v>
      </c>
      <c r="E1487" s="17">
        <v>42.545529904284557</v>
      </c>
      <c r="F1487" s="17">
        <v>-34.104289712776165</v>
      </c>
      <c r="G1487" s="17">
        <v>9.8012027496265502E-2</v>
      </c>
      <c r="H1487" s="17">
        <v>1.569013451420886</v>
      </c>
      <c r="I1487" s="17">
        <v>31.914712896992334</v>
      </c>
      <c r="J1487" s="17">
        <v>0.93998030568424529</v>
      </c>
      <c r="K1487" s="17">
        <v>-1</v>
      </c>
      <c r="L1487" s="17">
        <v>-1</v>
      </c>
      <c r="M1487" s="17">
        <v>-1</v>
      </c>
      <c r="N1487" s="17">
        <v>0.16666666666666666</v>
      </c>
      <c r="O1487" s="17">
        <v>-1</v>
      </c>
      <c r="P1487" s="17">
        <v>-1</v>
      </c>
      <c r="Q1487" s="17">
        <v>1.5834588799471929</v>
      </c>
      <c r="R1487" s="17">
        <v>-1</v>
      </c>
      <c r="S1487" s="17">
        <v>-0.35248039187542113</v>
      </c>
      <c r="T1487" s="17">
        <v>-3.700926520344433E-2</v>
      </c>
      <c r="U1487" s="17">
        <v>-0.25914752027452831</v>
      </c>
      <c r="V1487" s="17">
        <v>-0.52166792123039007</v>
      </c>
      <c r="W1487" s="17">
        <v>-0.66603865211506974</v>
      </c>
      <c r="X1487" s="17">
        <v>-1.6104785188210065</v>
      </c>
      <c r="Y1487" s="17">
        <v>0</v>
      </c>
      <c r="Z1487" s="17">
        <v>17.277444632512065</v>
      </c>
      <c r="AA1487" s="17">
        <v>-0.33313771329447744</v>
      </c>
      <c r="AB1487" s="17">
        <v>-0.14542958546571894</v>
      </c>
      <c r="AC1487" s="17">
        <v>3.7918531554662103</v>
      </c>
      <c r="AD1487" s="17">
        <v>-0.32393440034316046</v>
      </c>
      <c r="AE1487" s="17">
        <v>-3.2393440034316039E-2</v>
      </c>
      <c r="AF1487" s="17">
        <v>27.865620363015754</v>
      </c>
      <c r="AG1487" s="17">
        <v>-31.13457875867017</v>
      </c>
      <c r="AH1487" s="17">
        <v>-1</v>
      </c>
      <c r="AI1487" s="17">
        <v>-1</v>
      </c>
      <c r="AJ1487" s="17">
        <v>-1</v>
      </c>
      <c r="AK1487" s="17">
        <v>-1</v>
      </c>
      <c r="AL1487" s="17">
        <v>-1</v>
      </c>
      <c r="AM1487" s="17">
        <v>-1</v>
      </c>
      <c r="AN1487" s="17">
        <v>-1</v>
      </c>
      <c r="AO1487" s="17">
        <v>-1</v>
      </c>
      <c r="AP1487" s="17">
        <v>-1</v>
      </c>
      <c r="AQ1487" s="17">
        <v>-1</v>
      </c>
      <c r="AR1487" s="17">
        <v>-0.16196720017158023</v>
      </c>
      <c r="AS1487" s="17">
        <v>-1.943606402058963</v>
      </c>
      <c r="AT1487" s="17">
        <v>1.4733116773233483</v>
      </c>
      <c r="AU1487" s="17">
        <v>-1</v>
      </c>
      <c r="AV1487" s="17">
        <v>-1</v>
      </c>
      <c r="AW1487" s="17">
        <v>-1</v>
      </c>
      <c r="AX1487" s="17">
        <v>-1</v>
      </c>
      <c r="AY1487" s="17">
        <v>-3.2393440034316039E-2</v>
      </c>
      <c r="AZ1487" s="17">
        <v>0.64932965241144136</v>
      </c>
      <c r="BA1487" s="17">
        <v>-0.13650913959092859</v>
      </c>
      <c r="BB1487" s="17">
        <v>0.24347102945000793</v>
      </c>
      <c r="BC1487" s="17">
        <v>-6.3983849962828396E-2</v>
      </c>
      <c r="BD1487" s="17">
        <v>8.8664405244597084</v>
      </c>
      <c r="BE1487" s="17">
        <v>-1.8151584731776635</v>
      </c>
      <c r="BF1487" s="17">
        <v>-1</v>
      </c>
      <c r="BG1487" s="22">
        <v>1923.7437949183657</v>
      </c>
    </row>
    <row r="1488" spans="1:59" x14ac:dyDescent="0.25">
      <c r="A1488">
        <v>3931</v>
      </c>
      <c r="B1488" t="s">
        <v>1407</v>
      </c>
      <c r="C1488" s="49">
        <v>0</v>
      </c>
      <c r="D1488" s="22">
        <v>1559.8444921875</v>
      </c>
      <c r="E1488" s="17">
        <v>99.898164993090404</v>
      </c>
      <c r="F1488" s="17">
        <v>62.063794380843149</v>
      </c>
      <c r="G1488" s="17">
        <v>0.79772820645149423</v>
      </c>
      <c r="H1488" s="17">
        <v>6.8694487248023197</v>
      </c>
      <c r="I1488" s="17">
        <v>83.128943441581171</v>
      </c>
      <c r="J1488" s="17">
        <v>14.73837310101737</v>
      </c>
      <c r="K1488" s="17">
        <v>-1</v>
      </c>
      <c r="L1488" s="17">
        <v>-1</v>
      </c>
      <c r="M1488" s="17">
        <v>-1</v>
      </c>
      <c r="N1488" s="17">
        <v>0.16666666666666666</v>
      </c>
      <c r="O1488" s="17">
        <v>-1</v>
      </c>
      <c r="P1488" s="17">
        <v>-1</v>
      </c>
      <c r="Q1488" s="17">
        <v>4.8909749595789318</v>
      </c>
      <c r="R1488" s="17">
        <v>-1</v>
      </c>
      <c r="S1488" s="17">
        <v>1.3283322975509966</v>
      </c>
      <c r="T1488" s="17">
        <v>0.13965350916196415</v>
      </c>
      <c r="U1488" s="17">
        <v>0.76081548308201863</v>
      </c>
      <c r="V1488" s="17">
        <v>0.94934364184092168</v>
      </c>
      <c r="W1488" s="17">
        <v>3.164258550344246</v>
      </c>
      <c r="X1488" s="17">
        <v>4.0876377072334185</v>
      </c>
      <c r="Y1488" s="17">
        <v>0</v>
      </c>
      <c r="Z1488" s="17">
        <v>50.40528714727742</v>
      </c>
      <c r="AA1488" s="17">
        <v>1.5100415475089111</v>
      </c>
      <c r="AB1488" s="17">
        <v>2.7952672096487303</v>
      </c>
      <c r="AC1488" s="17">
        <v>37.602097891471509</v>
      </c>
      <c r="AD1488" s="17">
        <v>0.95101935385252345</v>
      </c>
      <c r="AE1488" s="17">
        <v>9.5101935385252329E-2</v>
      </c>
      <c r="AF1488" s="17">
        <v>78.206038796094589</v>
      </c>
      <c r="AG1488" s="17">
        <v>56.65944403141701</v>
      </c>
      <c r="AH1488" s="17">
        <v>-1</v>
      </c>
      <c r="AI1488" s="17">
        <v>-1</v>
      </c>
      <c r="AJ1488" s="17">
        <v>-1</v>
      </c>
      <c r="AK1488" s="17">
        <v>-1</v>
      </c>
      <c r="AL1488" s="17">
        <v>-1</v>
      </c>
      <c r="AM1488" s="17">
        <v>-1</v>
      </c>
      <c r="AN1488" s="17">
        <v>-1</v>
      </c>
      <c r="AO1488" s="17">
        <v>-1</v>
      </c>
      <c r="AP1488" s="17">
        <v>-1</v>
      </c>
      <c r="AQ1488" s="17">
        <v>-1</v>
      </c>
      <c r="AR1488" s="17">
        <v>0.47550967692626173</v>
      </c>
      <c r="AS1488" s="17">
        <v>5.70611612311514</v>
      </c>
      <c r="AT1488" s="17">
        <v>11.417950960049684</v>
      </c>
      <c r="AU1488" s="17">
        <v>-1</v>
      </c>
      <c r="AV1488" s="17">
        <v>-1</v>
      </c>
      <c r="AW1488" s="17">
        <v>-1</v>
      </c>
      <c r="AX1488" s="17">
        <v>-1</v>
      </c>
      <c r="AY1488" s="17">
        <v>9.5101935385252329E-2</v>
      </c>
      <c r="AZ1488" s="17">
        <v>-0.45863376904930636</v>
      </c>
      <c r="BA1488" s="17">
        <v>0.9714542818698193</v>
      </c>
      <c r="BB1488" s="17">
        <v>-0.19001324697652472</v>
      </c>
      <c r="BC1488" s="17">
        <v>0.36950042646370407</v>
      </c>
      <c r="BD1488" s="17">
        <v>-6.1936724306898743</v>
      </c>
      <c r="BE1488" s="17">
        <v>13.244954481971936</v>
      </c>
      <c r="BF1488" s="17">
        <v>-1</v>
      </c>
      <c r="BG1488" s="22">
        <v>912.77998535358597</v>
      </c>
    </row>
    <row r="1489" spans="1:59" x14ac:dyDescent="0.25">
      <c r="A1489">
        <v>3932</v>
      </c>
      <c r="B1489" t="s">
        <v>1408</v>
      </c>
      <c r="C1489" s="49">
        <v>0</v>
      </c>
      <c r="D1489" s="22">
        <v>1553.1856152343751</v>
      </c>
      <c r="E1489" s="17">
        <v>95.237344701123533</v>
      </c>
      <c r="F1489" s="17">
        <v>54.248597100211114</v>
      </c>
      <c r="G1489" s="17">
        <v>0.74086505865641439</v>
      </c>
      <c r="H1489" s="17">
        <v>6.4387034549436564</v>
      </c>
      <c r="I1489" s="17">
        <v>78.966966845561117</v>
      </c>
      <c r="J1489" s="17">
        <v>13.617032659772839</v>
      </c>
      <c r="K1489" s="17">
        <v>-1</v>
      </c>
      <c r="L1489" s="17">
        <v>-1</v>
      </c>
      <c r="M1489" s="17">
        <v>-1</v>
      </c>
      <c r="N1489" s="17">
        <v>0.16666666666666666</v>
      </c>
      <c r="O1489" s="17">
        <v>-1</v>
      </c>
      <c r="P1489" s="17">
        <v>-1</v>
      </c>
      <c r="Q1489" s="17">
        <v>4.6221862973651673</v>
      </c>
      <c r="R1489" s="17">
        <v>-1</v>
      </c>
      <c r="S1489" s="17">
        <v>1.1917393427941001</v>
      </c>
      <c r="T1489" s="17">
        <v>0.1252968289096531</v>
      </c>
      <c r="U1489" s="17">
        <v>0.67792715099860712</v>
      </c>
      <c r="V1489" s="17">
        <v>0.82980038925515076</v>
      </c>
      <c r="W1489" s="17">
        <v>2.8529855478423833</v>
      </c>
      <c r="X1489" s="17">
        <v>3.6245744898022161</v>
      </c>
      <c r="Y1489" s="17">
        <v>0</v>
      </c>
      <c r="Z1489" s="17">
        <v>47.713119291644972</v>
      </c>
      <c r="AA1489" s="17">
        <v>1.3602537079932047</v>
      </c>
      <c r="AB1489" s="17">
        <v>2.5562884901187797</v>
      </c>
      <c r="AC1489" s="17">
        <v>34.8544739244483</v>
      </c>
      <c r="AD1489" s="17">
        <v>0.84740893874825884</v>
      </c>
      <c r="AE1489" s="17">
        <v>8.474089387482589E-2</v>
      </c>
      <c r="AF1489" s="17">
        <v>74.115073431108399</v>
      </c>
      <c r="AG1489" s="17">
        <v>49.524773369819002</v>
      </c>
      <c r="AH1489" s="17">
        <v>-1</v>
      </c>
      <c r="AI1489" s="17">
        <v>-1</v>
      </c>
      <c r="AJ1489" s="17">
        <v>-1</v>
      </c>
      <c r="AK1489" s="17">
        <v>-1</v>
      </c>
      <c r="AL1489" s="17">
        <v>-1</v>
      </c>
      <c r="AM1489" s="17">
        <v>-1</v>
      </c>
      <c r="AN1489" s="17">
        <v>-1</v>
      </c>
      <c r="AO1489" s="17">
        <v>-1</v>
      </c>
      <c r="AP1489" s="17">
        <v>-1</v>
      </c>
      <c r="AQ1489" s="17">
        <v>-1</v>
      </c>
      <c r="AR1489" s="17">
        <v>0.42370446937412942</v>
      </c>
      <c r="AS1489" s="17">
        <v>5.0844536324895531</v>
      </c>
      <c r="AT1489" s="17">
        <v>10.609789722236419</v>
      </c>
      <c r="AU1489" s="17">
        <v>-1</v>
      </c>
      <c r="AV1489" s="17">
        <v>-1</v>
      </c>
      <c r="AW1489" s="17">
        <v>-1</v>
      </c>
      <c r="AX1489" s="17">
        <v>-1</v>
      </c>
      <c r="AY1489" s="17">
        <v>8.474089387482589E-2</v>
      </c>
      <c r="AZ1489" s="17">
        <v>-0.36859399337892557</v>
      </c>
      <c r="BA1489" s="17">
        <v>0.88141450619943851</v>
      </c>
      <c r="BB1489" s="17">
        <v>-0.15478570584107482</v>
      </c>
      <c r="BC1489" s="17">
        <v>0.33427288532825417</v>
      </c>
      <c r="BD1489" s="17">
        <v>-4.9697970158639126</v>
      </c>
      <c r="BE1489" s="17">
        <v>12.021079067145973</v>
      </c>
      <c r="BF1489" s="17">
        <v>-1</v>
      </c>
      <c r="BG1489" s="22">
        <v>1099.9975145858134</v>
      </c>
    </row>
    <row r="1490" spans="1:59" x14ac:dyDescent="0.25">
      <c r="A1490">
        <v>3933</v>
      </c>
      <c r="B1490" t="s">
        <v>1409</v>
      </c>
      <c r="C1490" s="49">
        <v>0</v>
      </c>
      <c r="D1490" s="22">
        <v>1520.3354101562497</v>
      </c>
      <c r="E1490" s="17">
        <v>55.135691918003232</v>
      </c>
      <c r="F1490" s="17">
        <v>-12.993284831957558</v>
      </c>
      <c r="G1490" s="17">
        <v>0.25161508414790235</v>
      </c>
      <c r="H1490" s="17">
        <v>2.7325753127332804</v>
      </c>
      <c r="I1490" s="17">
        <v>43.157360405095496</v>
      </c>
      <c r="J1490" s="17">
        <v>3.9690303319502593</v>
      </c>
      <c r="K1490" s="17">
        <v>-1</v>
      </c>
      <c r="L1490" s="17">
        <v>-1</v>
      </c>
      <c r="M1490" s="17">
        <v>-1</v>
      </c>
      <c r="N1490" s="17">
        <v>0.16666666666666666</v>
      </c>
      <c r="O1490" s="17">
        <v>-1</v>
      </c>
      <c r="P1490" s="17">
        <v>-1</v>
      </c>
      <c r="Q1490" s="17">
        <v>2.3095312433366648</v>
      </c>
      <c r="R1490" s="17">
        <v>-1</v>
      </c>
      <c r="S1490" s="17">
        <v>1.6494879126959877E-2</v>
      </c>
      <c r="T1490" s="17">
        <v>1.7720906594468344E-3</v>
      </c>
      <c r="U1490" s="17">
        <v>-3.5243257804739428E-2</v>
      </c>
      <c r="V1490" s="17">
        <v>-0.19874860157848154</v>
      </c>
      <c r="W1490" s="17">
        <v>0.17479564024107352</v>
      </c>
      <c r="X1490" s="17">
        <v>-0.35961696123188075</v>
      </c>
      <c r="Y1490" s="17">
        <v>0</v>
      </c>
      <c r="Z1490" s="17">
        <v>24.549733059713908</v>
      </c>
      <c r="AA1490" s="17">
        <v>7.1480583282626908E-2</v>
      </c>
      <c r="AB1490" s="17">
        <v>0.50011789507089111</v>
      </c>
      <c r="AC1490" s="17">
        <v>11.213943845643925</v>
      </c>
      <c r="AD1490" s="17">
        <v>-4.4054072255924281E-2</v>
      </c>
      <c r="AE1490" s="17">
        <v>-4.4054072255924285E-3</v>
      </c>
      <c r="AF1490" s="17">
        <v>38.91644693671153</v>
      </c>
      <c r="AG1490" s="17">
        <v>-11.861864103941972</v>
      </c>
      <c r="AH1490" s="17">
        <v>-1</v>
      </c>
      <c r="AI1490" s="17">
        <v>-1</v>
      </c>
      <c r="AJ1490" s="17">
        <v>-1</v>
      </c>
      <c r="AK1490" s="17">
        <v>-1</v>
      </c>
      <c r="AL1490" s="17">
        <v>-1</v>
      </c>
      <c r="AM1490" s="17">
        <v>-1</v>
      </c>
      <c r="AN1490" s="17">
        <v>-1</v>
      </c>
      <c r="AO1490" s="17">
        <v>-1</v>
      </c>
      <c r="AP1490" s="17">
        <v>-1</v>
      </c>
      <c r="AQ1490" s="17">
        <v>-1</v>
      </c>
      <c r="AR1490" s="17">
        <v>-2.2027036127962141E-2</v>
      </c>
      <c r="AS1490" s="17">
        <v>-0.26432443353554569</v>
      </c>
      <c r="AT1490" s="17">
        <v>3.6563782364037909</v>
      </c>
      <c r="AU1490" s="17">
        <v>-1</v>
      </c>
      <c r="AV1490" s="17">
        <v>-1</v>
      </c>
      <c r="AW1490" s="17">
        <v>-1</v>
      </c>
      <c r="AX1490" s="17">
        <v>-1</v>
      </c>
      <c r="AY1490" s="17">
        <v>-4.4054072255924285E-3</v>
      </c>
      <c r="AZ1490" s="17">
        <v>0.40610736698610184</v>
      </c>
      <c r="BA1490" s="17">
        <v>0.10671314583441099</v>
      </c>
      <c r="BB1490" s="17">
        <v>0.14831171790034761</v>
      </c>
      <c r="BC1490" s="17">
        <v>3.1175461586831904E-2</v>
      </c>
      <c r="BD1490" s="17">
        <v>5.5604152344858067</v>
      </c>
      <c r="BE1490" s="17">
        <v>1.4908668167962427</v>
      </c>
      <c r="BF1490" s="17">
        <v>-1</v>
      </c>
      <c r="BG1490" s="22">
        <v>783.27324216837303</v>
      </c>
    </row>
    <row r="1491" spans="1:59" x14ac:dyDescent="0.25">
      <c r="A1491">
        <v>3936</v>
      </c>
      <c r="B1491" t="s">
        <v>1410</v>
      </c>
      <c r="C1491" s="49">
        <v>0</v>
      </c>
      <c r="D1491" s="22">
        <v>1486.25458984375</v>
      </c>
      <c r="E1491" s="17">
        <v>26.462757044604217</v>
      </c>
      <c r="F1491" s="17">
        <v>-61.071654864062722</v>
      </c>
      <c r="G1491" s="17">
        <v>-9.8201735915920407E-2</v>
      </c>
      <c r="H1491" s="17">
        <v>8.2670296878199601E-2</v>
      </c>
      <c r="I1491" s="17">
        <v>17.553265759357863</v>
      </c>
      <c r="J1491" s="17">
        <v>-2.9293522334810946</v>
      </c>
      <c r="K1491" s="17">
        <v>-1</v>
      </c>
      <c r="L1491" s="17">
        <v>-1</v>
      </c>
      <c r="M1491" s="17">
        <v>-1</v>
      </c>
      <c r="N1491" s="17">
        <v>0.16666666666666666</v>
      </c>
      <c r="O1491" s="17">
        <v>-1</v>
      </c>
      <c r="P1491" s="17">
        <v>-1</v>
      </c>
      <c r="Q1491" s="17">
        <v>0.65596828154502651</v>
      </c>
      <c r="R1491" s="17">
        <v>-1</v>
      </c>
      <c r="S1491" s="17">
        <v>-0.82381233088496231</v>
      </c>
      <c r="T1491" s="17">
        <v>-8.6548876914055634E-2</v>
      </c>
      <c r="U1491" s="17">
        <v>-0.54516460184123805</v>
      </c>
      <c r="V1491" s="17">
        <v>-0.93416762252932517</v>
      </c>
      <c r="W1491" s="17">
        <v>-1.740127049219002</v>
      </c>
      <c r="X1491" s="17">
        <v>-3.2083389981135957</v>
      </c>
      <c r="Y1491" s="17">
        <v>0</v>
      </c>
      <c r="Z1491" s="17">
        <v>7.9877656897528553</v>
      </c>
      <c r="AA1491" s="17">
        <v>-0.8500003360017685</v>
      </c>
      <c r="AB1491" s="17">
        <v>-0.97005705954400445</v>
      </c>
      <c r="AC1491" s="17">
        <v>-5.6891843867043352</v>
      </c>
      <c r="AD1491" s="17">
        <v>-0.68145575230154765</v>
      </c>
      <c r="AE1491" s="17">
        <v>-6.8145575230154756E-2</v>
      </c>
      <c r="AF1491" s="17">
        <v>13.749206809098798</v>
      </c>
      <c r="AG1491" s="17">
        <v>-55.753697388254487</v>
      </c>
      <c r="AH1491" s="17">
        <v>-1</v>
      </c>
      <c r="AI1491" s="17">
        <v>-1</v>
      </c>
      <c r="AJ1491" s="17">
        <v>-1</v>
      </c>
      <c r="AK1491" s="17">
        <v>-1</v>
      </c>
      <c r="AL1491" s="17">
        <v>-1</v>
      </c>
      <c r="AM1491" s="17">
        <v>-1</v>
      </c>
      <c r="AN1491" s="17">
        <v>-1</v>
      </c>
      <c r="AO1491" s="17">
        <v>-1</v>
      </c>
      <c r="AP1491" s="17">
        <v>-1</v>
      </c>
      <c r="AQ1491" s="17">
        <v>-1</v>
      </c>
      <c r="AR1491" s="17">
        <v>-0.34072787615077382</v>
      </c>
      <c r="AS1491" s="17">
        <v>-4.0887345138092854</v>
      </c>
      <c r="AT1491" s="17">
        <v>-1.3153548679520721</v>
      </c>
      <c r="AU1491" s="17">
        <v>-1</v>
      </c>
      <c r="AV1491" s="17">
        <v>-1</v>
      </c>
      <c r="AW1491" s="17">
        <v>-1</v>
      </c>
      <c r="AX1491" s="17">
        <v>-1</v>
      </c>
      <c r="AY1491" s="17">
        <v>-6.8145575230154756E-2</v>
      </c>
      <c r="AZ1491" s="17">
        <v>0.96002372979072881</v>
      </c>
      <c r="BA1491" s="17">
        <v>-0.44720321697021609</v>
      </c>
      <c r="BB1491" s="17">
        <v>0.36502828911585961</v>
      </c>
      <c r="BC1491" s="17">
        <v>-0.18554110962867998</v>
      </c>
      <c r="BD1491" s="17">
        <v>13.089583463293472</v>
      </c>
      <c r="BE1491" s="17">
        <v>-6.0383014120114318</v>
      </c>
      <c r="BF1491" s="17">
        <v>-1</v>
      </c>
      <c r="BG1491" s="22">
        <v>41.527136331385236</v>
      </c>
    </row>
    <row r="1492" spans="1:59" x14ac:dyDescent="0.25">
      <c r="A1492">
        <v>3937</v>
      </c>
      <c r="B1492" t="s">
        <v>1411</v>
      </c>
      <c r="C1492" s="49">
        <v>0</v>
      </c>
      <c r="D1492" s="22">
        <v>1629.4064257812499</v>
      </c>
      <c r="E1492" s="17">
        <v>133.12052427452286</v>
      </c>
      <c r="F1492" s="17">
        <v>117.77057465725315</v>
      </c>
      <c r="G1492" s="17">
        <v>1.2030491172742808</v>
      </c>
      <c r="H1492" s="17">
        <v>9.9398039879491673</v>
      </c>
      <c r="I1492" s="17">
        <v>112.79554140765326</v>
      </c>
      <c r="J1492" s="17">
        <v>22.731295522856708</v>
      </c>
      <c r="K1492" s="17">
        <v>-1</v>
      </c>
      <c r="L1492" s="17">
        <v>-1</v>
      </c>
      <c r="M1492" s="17">
        <v>-1</v>
      </c>
      <c r="N1492" s="17">
        <v>0.16666666666666666</v>
      </c>
      <c r="O1492" s="17">
        <v>-1</v>
      </c>
      <c r="P1492" s="17">
        <v>-1</v>
      </c>
      <c r="Q1492" s="17">
        <v>6.8069024031304792</v>
      </c>
      <c r="R1492" s="17">
        <v>-1</v>
      </c>
      <c r="S1492" s="17">
        <v>2.3019678239126127</v>
      </c>
      <c r="T1492" s="17">
        <v>0.24198802530990277</v>
      </c>
      <c r="U1492" s="17">
        <v>1.3516440875360438</v>
      </c>
      <c r="V1492" s="17">
        <v>1.8014487731888489</v>
      </c>
      <c r="W1492" s="17">
        <v>5.3830146653462938</v>
      </c>
      <c r="X1492" s="17">
        <v>7.3883555242302661</v>
      </c>
      <c r="Y1492" s="17">
        <v>0</v>
      </c>
      <c r="Z1492" s="17">
        <v>69.595078244758497</v>
      </c>
      <c r="AA1492" s="17">
        <v>2.5777303037043025</v>
      </c>
      <c r="AB1492" s="17">
        <v>4.4987091755457387</v>
      </c>
      <c r="AC1492" s="17">
        <v>57.187180534552482</v>
      </c>
      <c r="AD1492" s="17">
        <v>1.6895551094200543</v>
      </c>
      <c r="AE1492" s="17">
        <v>0.16895551094200548</v>
      </c>
      <c r="AF1492" s="17">
        <v>107.36646821615128</v>
      </c>
      <c r="AG1492" s="17">
        <v>107.51542585994567</v>
      </c>
      <c r="AH1492" s="17">
        <v>-1</v>
      </c>
      <c r="AI1492" s="17">
        <v>-1</v>
      </c>
      <c r="AJ1492" s="17">
        <v>-1</v>
      </c>
      <c r="AK1492" s="17">
        <v>-1</v>
      </c>
      <c r="AL1492" s="17">
        <v>-1</v>
      </c>
      <c r="AM1492" s="17">
        <v>-1</v>
      </c>
      <c r="AN1492" s="17">
        <v>-1</v>
      </c>
      <c r="AO1492" s="17">
        <v>-1</v>
      </c>
      <c r="AP1492" s="17">
        <v>-1</v>
      </c>
      <c r="AQ1492" s="17">
        <v>-1</v>
      </c>
      <c r="AR1492" s="17">
        <v>0.84477755471002713</v>
      </c>
      <c r="AS1492" s="17">
        <v>10.137330656520326</v>
      </c>
      <c r="AT1492" s="17">
        <v>17.178529853476427</v>
      </c>
      <c r="AU1492" s="17">
        <v>-1</v>
      </c>
      <c r="AV1492" s="17">
        <v>-1</v>
      </c>
      <c r="AW1492" s="17">
        <v>-1</v>
      </c>
      <c r="AX1492" s="17">
        <v>-1</v>
      </c>
      <c r="AY1492" s="17">
        <v>0.16895551094200548</v>
      </c>
      <c r="AZ1492" s="17">
        <v>-1.1004379128599291</v>
      </c>
      <c r="BA1492" s="17">
        <v>1.6132584256804423</v>
      </c>
      <c r="BB1492" s="17">
        <v>-0.44111540386948533</v>
      </c>
      <c r="BC1492" s="17">
        <v>0.62060258335666463</v>
      </c>
      <c r="BD1492" s="17">
        <v>-14.917464853482848</v>
      </c>
      <c r="BE1492" s="17">
        <v>21.968746904764917</v>
      </c>
      <c r="BF1492" s="17">
        <v>-1</v>
      </c>
      <c r="BG1492" s="22">
        <v>1380.5466354769846</v>
      </c>
    </row>
    <row r="1493" spans="1:59" x14ac:dyDescent="0.25">
      <c r="A1493">
        <v>3939</v>
      </c>
      <c r="B1493" t="s">
        <v>1412</v>
      </c>
      <c r="C1493" s="49">
        <v>0</v>
      </c>
      <c r="D1493" s="22">
        <v>1496.853720703125</v>
      </c>
      <c r="E1493" s="17">
        <v>45.700900000083109</v>
      </c>
      <c r="F1493" s="17">
        <v>-28.813409943269747</v>
      </c>
      <c r="G1493" s="17">
        <v>0.13650831460152343</v>
      </c>
      <c r="H1493" s="17">
        <v>1.8606275146709281</v>
      </c>
      <c r="I1493" s="17">
        <v>34.732366371667112</v>
      </c>
      <c r="J1493" s="17">
        <v>1.6991265232740682</v>
      </c>
      <c r="K1493" s="17">
        <v>-1</v>
      </c>
      <c r="L1493" s="17">
        <v>-1</v>
      </c>
      <c r="M1493" s="17">
        <v>-1</v>
      </c>
      <c r="N1493" s="17">
        <v>0.16666666666666666</v>
      </c>
      <c r="O1493" s="17">
        <v>-1</v>
      </c>
      <c r="P1493" s="17">
        <v>-1</v>
      </c>
      <c r="Q1493" s="17">
        <v>1.7654285019686204</v>
      </c>
      <c r="R1493" s="17">
        <v>-1</v>
      </c>
      <c r="S1493" s="17">
        <v>-0.26000711512636343</v>
      </c>
      <c r="T1493" s="17">
        <v>-2.7289808819090367E-2</v>
      </c>
      <c r="U1493" s="17">
        <v>-0.20303221267569244</v>
      </c>
      <c r="V1493" s="17">
        <v>-0.44073727367597532</v>
      </c>
      <c r="W1493" s="17">
        <v>-0.45530717949926391</v>
      </c>
      <c r="X1493" s="17">
        <v>-1.2969852414112306</v>
      </c>
      <c r="Y1493" s="17">
        <v>0</v>
      </c>
      <c r="Z1493" s="17">
        <v>19.100039242987371</v>
      </c>
      <c r="AA1493" s="17">
        <v>-0.23173151440353484</v>
      </c>
      <c r="AB1493" s="17">
        <v>1.6358738884976298E-2</v>
      </c>
      <c r="AC1493" s="17">
        <v>5.6519914909834963</v>
      </c>
      <c r="AD1493" s="17">
        <v>-0.2537902658446155</v>
      </c>
      <c r="AE1493" s="17">
        <v>-2.5379026584461555E-2</v>
      </c>
      <c r="AF1493" s="17">
        <v>30.635199314144479</v>
      </c>
      <c r="AG1493" s="17">
        <v>-26.304414744885086</v>
      </c>
      <c r="AH1493" s="17">
        <v>-1</v>
      </c>
      <c r="AI1493" s="17">
        <v>-1</v>
      </c>
      <c r="AJ1493" s="17">
        <v>-1</v>
      </c>
      <c r="AK1493" s="17">
        <v>-1</v>
      </c>
      <c r="AL1493" s="17">
        <v>-1</v>
      </c>
      <c r="AM1493" s="17">
        <v>-1</v>
      </c>
      <c r="AN1493" s="17">
        <v>-1</v>
      </c>
      <c r="AO1493" s="17">
        <v>-1</v>
      </c>
      <c r="AP1493" s="17">
        <v>-1</v>
      </c>
      <c r="AQ1493" s="17">
        <v>-1</v>
      </c>
      <c r="AR1493" s="17">
        <v>-0.12689513292230775</v>
      </c>
      <c r="AS1493" s="17">
        <v>-1.5227415950676937</v>
      </c>
      <c r="AT1493" s="17">
        <v>2.0204359264119987</v>
      </c>
      <c r="AU1493" s="17">
        <v>-1</v>
      </c>
      <c r="AV1493" s="17">
        <v>-1</v>
      </c>
      <c r="AW1493" s="17">
        <v>-1</v>
      </c>
      <c r="AX1493" s="17">
        <v>-1</v>
      </c>
      <c r="AY1493" s="17">
        <v>-2.5379026584461555E-2</v>
      </c>
      <c r="AZ1493" s="17">
        <v>0.58837282554720804</v>
      </c>
      <c r="BA1493" s="17">
        <v>-7.5552312726695214E-2</v>
      </c>
      <c r="BB1493" s="17">
        <v>0.21962202372050266</v>
      </c>
      <c r="BC1493" s="17">
        <v>-4.0134844233323128E-2</v>
      </c>
      <c r="BD1493" s="17">
        <v>8.0378782450727861</v>
      </c>
      <c r="BE1493" s="17">
        <v>-0.98659619379073948</v>
      </c>
      <c r="BF1493" s="17">
        <v>-1</v>
      </c>
      <c r="BG1493" s="22">
        <v>60.083197175572195</v>
      </c>
    </row>
    <row r="1494" spans="1:59" x14ac:dyDescent="0.25">
      <c r="A1494">
        <v>3940</v>
      </c>
      <c r="B1494" t="s">
        <v>1413</v>
      </c>
      <c r="C1494" s="49">
        <v>0</v>
      </c>
      <c r="D1494" s="22">
        <v>1503.4201660156248</v>
      </c>
      <c r="E1494" s="17">
        <v>89.816772939376506</v>
      </c>
      <c r="F1494" s="17">
        <v>45.159459343732806</v>
      </c>
      <c r="G1494" s="17">
        <v>0.67473275706278546</v>
      </c>
      <c r="H1494" s="17">
        <v>5.9377432161791921</v>
      </c>
      <c r="I1494" s="17">
        <v>74.126554343855759</v>
      </c>
      <c r="J1494" s="17">
        <v>12.312904641451407</v>
      </c>
      <c r="K1494" s="17">
        <v>-1</v>
      </c>
      <c r="L1494" s="17">
        <v>-1</v>
      </c>
      <c r="M1494" s="17">
        <v>-1</v>
      </c>
      <c r="N1494" s="17">
        <v>0.16666666666666666</v>
      </c>
      <c r="O1494" s="17">
        <v>-1</v>
      </c>
      <c r="P1494" s="17">
        <v>-1</v>
      </c>
      <c r="Q1494" s="17">
        <v>4.3095829054719257</v>
      </c>
      <c r="R1494" s="17">
        <v>-1</v>
      </c>
      <c r="S1494" s="17">
        <v>1.032880629729158</v>
      </c>
      <c r="T1494" s="17">
        <v>0.10859989345770331</v>
      </c>
      <c r="U1494" s="17">
        <v>0.58152734922035687</v>
      </c>
      <c r="V1494" s="17">
        <v>0.69077061795273231</v>
      </c>
      <c r="W1494" s="17">
        <v>2.4909725239839187</v>
      </c>
      <c r="X1494" s="17">
        <v>3.0860282161693267</v>
      </c>
      <c r="Y1494" s="17">
        <v>0</v>
      </c>
      <c r="Z1494" s="17">
        <v>44.582106263471317</v>
      </c>
      <c r="AA1494" s="17">
        <v>1.1860492370481774</v>
      </c>
      <c r="AB1494" s="17">
        <v>2.2783543030883973</v>
      </c>
      <c r="AC1494" s="17">
        <v>31.658964989419118</v>
      </c>
      <c r="AD1494" s="17">
        <v>0.72690918652544612</v>
      </c>
      <c r="AE1494" s="17">
        <v>7.2690918652544609E-2</v>
      </c>
      <c r="AF1494" s="17">
        <v>69.357247566431823</v>
      </c>
      <c r="AG1494" s="17">
        <v>41.227093584936561</v>
      </c>
      <c r="AH1494" s="17">
        <v>-1</v>
      </c>
      <c r="AI1494" s="17">
        <v>-1</v>
      </c>
      <c r="AJ1494" s="17">
        <v>-1</v>
      </c>
      <c r="AK1494" s="17">
        <v>-1</v>
      </c>
      <c r="AL1494" s="17">
        <v>-1</v>
      </c>
      <c r="AM1494" s="17">
        <v>-1</v>
      </c>
      <c r="AN1494" s="17">
        <v>-1</v>
      </c>
      <c r="AO1494" s="17">
        <v>-1</v>
      </c>
      <c r="AP1494" s="17">
        <v>-1</v>
      </c>
      <c r="AQ1494" s="17">
        <v>-1</v>
      </c>
      <c r="AR1494" s="17">
        <v>0.36345459326272306</v>
      </c>
      <c r="AS1494" s="17">
        <v>4.3614551191526765</v>
      </c>
      <c r="AT1494" s="17">
        <v>9.6698916548984784</v>
      </c>
      <c r="AU1494" s="17">
        <v>-1</v>
      </c>
      <c r="AV1494" s="17">
        <v>-1</v>
      </c>
      <c r="AW1494" s="17">
        <v>-1</v>
      </c>
      <c r="AX1494" s="17">
        <v>-1</v>
      </c>
      <c r="AY1494" s="17">
        <v>7.2690918652544609E-2</v>
      </c>
      <c r="AZ1494" s="17">
        <v>-0.26387700476769099</v>
      </c>
      <c r="BA1494" s="17">
        <v>0.77669751758820404</v>
      </c>
      <c r="BB1494" s="17">
        <v>-0.11381579008531841</v>
      </c>
      <c r="BC1494" s="17">
        <v>0.2933029695724978</v>
      </c>
      <c r="BD1494" s="17">
        <v>-3.5464199925240019</v>
      </c>
      <c r="BE1494" s="17">
        <v>10.597702043806059</v>
      </c>
      <c r="BF1494" s="17">
        <v>-1</v>
      </c>
      <c r="BG1494" s="22">
        <v>2735.5338975844743</v>
      </c>
    </row>
    <row r="1495" spans="1:59" x14ac:dyDescent="0.25">
      <c r="A1495">
        <v>3941</v>
      </c>
      <c r="B1495" t="s">
        <v>2994</v>
      </c>
      <c r="C1495" s="49">
        <v>0</v>
      </c>
      <c r="D1495" s="22">
        <v>1541.9832128906251</v>
      </c>
      <c r="E1495" s="17">
        <v>100.13191558742307</v>
      </c>
      <c r="F1495" s="17">
        <v>62.455744058097032</v>
      </c>
      <c r="G1495" s="17">
        <v>0.80058002088759994</v>
      </c>
      <c r="H1495" s="17">
        <v>6.8910515664757011</v>
      </c>
      <c r="I1495" s="17">
        <v>83.337675905391279</v>
      </c>
      <c r="J1495" s="17">
        <v>14.794610839906792</v>
      </c>
      <c r="K1495" s="17">
        <v>-1</v>
      </c>
      <c r="L1495" s="17">
        <v>-1</v>
      </c>
      <c r="M1495" s="17">
        <v>-1</v>
      </c>
      <c r="N1495" s="17">
        <v>0.16666666666666666</v>
      </c>
      <c r="O1495" s="17">
        <v>-1</v>
      </c>
      <c r="P1495" s="17">
        <v>-1</v>
      </c>
      <c r="Q1495" s="17">
        <v>4.9044553140244007</v>
      </c>
      <c r="R1495" s="17">
        <v>-1</v>
      </c>
      <c r="S1495" s="17">
        <v>1.3351827406824577</v>
      </c>
      <c r="T1495" s="17">
        <v>0.14037352888626153</v>
      </c>
      <c r="U1495" s="17">
        <v>0.76497251889846818</v>
      </c>
      <c r="V1495" s="17">
        <v>0.95533900415698114</v>
      </c>
      <c r="W1495" s="17">
        <v>3.1798695897700586</v>
      </c>
      <c r="X1495" s="17">
        <v>4.1108613664838503</v>
      </c>
      <c r="Y1495" s="17">
        <v>0</v>
      </c>
      <c r="Z1495" s="17">
        <v>50.540305405196953</v>
      </c>
      <c r="AA1495" s="17">
        <v>1.5175537437141475</v>
      </c>
      <c r="AB1495" s="17">
        <v>2.8072525285891032</v>
      </c>
      <c r="AC1495" s="17">
        <v>37.739897397794742</v>
      </c>
      <c r="AD1495" s="17">
        <v>0.95621564862308528</v>
      </c>
      <c r="AE1495" s="17">
        <v>9.5621564862308522E-2</v>
      </c>
      <c r="AF1495" s="17">
        <v>78.411209887352499</v>
      </c>
      <c r="AG1495" s="17">
        <v>57.017263771944393</v>
      </c>
      <c r="AH1495" s="17">
        <v>-1</v>
      </c>
      <c r="AI1495" s="17">
        <v>-1</v>
      </c>
      <c r="AJ1495" s="17">
        <v>-1</v>
      </c>
      <c r="AK1495" s="17">
        <v>-1</v>
      </c>
      <c r="AL1495" s="17">
        <v>-1</v>
      </c>
      <c r="AM1495" s="17">
        <v>-1</v>
      </c>
      <c r="AN1495" s="17">
        <v>-1</v>
      </c>
      <c r="AO1495" s="17">
        <v>-1</v>
      </c>
      <c r="AP1495" s="17">
        <v>-1</v>
      </c>
      <c r="AQ1495" s="17">
        <v>-1</v>
      </c>
      <c r="AR1495" s="17">
        <v>0.47810782431154264</v>
      </c>
      <c r="AS1495" s="17">
        <v>5.7372938917385117</v>
      </c>
      <c r="AT1495" s="17">
        <v>11.458482059260064</v>
      </c>
      <c r="AU1495" s="17">
        <v>-1</v>
      </c>
      <c r="AV1495" s="17">
        <v>-1</v>
      </c>
      <c r="AW1495" s="17">
        <v>-1</v>
      </c>
      <c r="AX1495" s="17">
        <v>-1</v>
      </c>
      <c r="AY1495" s="17">
        <v>9.5621564862308522E-2</v>
      </c>
      <c r="AZ1495" s="17">
        <v>-0.46314946580612099</v>
      </c>
      <c r="BA1495" s="17">
        <v>0.97596997862663426</v>
      </c>
      <c r="BB1495" s="17">
        <v>-0.19177998719851569</v>
      </c>
      <c r="BC1495" s="17">
        <v>0.37126716668569509</v>
      </c>
      <c r="BD1495" s="17">
        <v>-6.2550525285447058</v>
      </c>
      <c r="BE1495" s="17">
        <v>13.306334579826766</v>
      </c>
      <c r="BF1495" s="17">
        <v>-1</v>
      </c>
      <c r="BG1495" s="22">
        <v>966.51661728900342</v>
      </c>
    </row>
    <row r="1496" spans="1:59" x14ac:dyDescent="0.25">
      <c r="A1496">
        <v>3944</v>
      </c>
      <c r="B1496" t="s">
        <v>1414</v>
      </c>
      <c r="C1496" s="49">
        <v>0</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25">
      <c r="A1497">
        <v>3946</v>
      </c>
      <c r="B1497" t="s">
        <v>1415</v>
      </c>
      <c r="C1497" s="49">
        <v>0</v>
      </c>
      <c r="D1497" s="22">
        <v>1439.249775390625</v>
      </c>
      <c r="E1497" s="17">
        <v>-45.84923822687098</v>
      </c>
      <c r="F1497" s="17">
        <v>-182.32338168492745</v>
      </c>
      <c r="G1497" s="17">
        <v>-0.98042576878971133</v>
      </c>
      <c r="H1497" s="17">
        <v>-6.6002841974014981</v>
      </c>
      <c r="I1497" s="17">
        <v>-47.019237164668787</v>
      </c>
      <c r="J1497" s="17">
        <v>-20.326797233612151</v>
      </c>
      <c r="K1497" s="17">
        <v>-1</v>
      </c>
      <c r="L1497" s="17">
        <v>-1</v>
      </c>
      <c r="M1497" s="17">
        <v>-1</v>
      </c>
      <c r="N1497" s="17">
        <v>0.16666666666666666</v>
      </c>
      <c r="O1497" s="17">
        <v>-1</v>
      </c>
      <c r="P1497" s="17">
        <v>-1</v>
      </c>
      <c r="Q1497" s="17">
        <v>-3.5142513908434965</v>
      </c>
      <c r="R1497" s="17">
        <v>-1</v>
      </c>
      <c r="S1497" s="17">
        <v>-2.9430335150875604</v>
      </c>
      <c r="T1497" s="17">
        <v>-0.3092908256453793</v>
      </c>
      <c r="U1497" s="17">
        <v>-1.8311658424397537</v>
      </c>
      <c r="V1497" s="17">
        <v>-2.788864987844625</v>
      </c>
      <c r="W1497" s="17">
        <v>-6.5694855043921141</v>
      </c>
      <c r="X1497" s="17">
        <v>-10.392702069779791</v>
      </c>
      <c r="Y1497" s="17">
        <v>0</v>
      </c>
      <c r="Z1497" s="17">
        <v>-33.780853791681423</v>
      </c>
      <c r="AA1497" s="17">
        <v>-3.1739383692816081</v>
      </c>
      <c r="AB1497" s="17">
        <v>-4.6777795105506739</v>
      </c>
      <c r="AC1497" s="17">
        <v>-48.318197921858015</v>
      </c>
      <c r="AD1497" s="17">
        <v>-2.2889573030496924</v>
      </c>
      <c r="AE1497" s="17">
        <v>-0.22889573030496921</v>
      </c>
      <c r="AF1497" s="17">
        <v>-49.72156648772188</v>
      </c>
      <c r="AG1497" s="17">
        <v>-166.44714592868064</v>
      </c>
      <c r="AH1497" s="17">
        <v>-1</v>
      </c>
      <c r="AI1497" s="17">
        <v>-1</v>
      </c>
      <c r="AJ1497" s="17">
        <v>-1</v>
      </c>
      <c r="AK1497" s="17">
        <v>-1</v>
      </c>
      <c r="AL1497" s="17">
        <v>-1</v>
      </c>
      <c r="AM1497" s="17">
        <v>-1</v>
      </c>
      <c r="AN1497" s="17">
        <v>-1</v>
      </c>
      <c r="AO1497" s="17">
        <v>-1</v>
      </c>
      <c r="AP1497" s="17">
        <v>-1</v>
      </c>
      <c r="AQ1497" s="17">
        <v>-1</v>
      </c>
      <c r="AR1497" s="17">
        <v>-1.1444786515248462</v>
      </c>
      <c r="AS1497" s="17">
        <v>-13.733743818298151</v>
      </c>
      <c r="AT1497" s="17">
        <v>-13.853866963787596</v>
      </c>
      <c r="AU1497" s="17">
        <v>-1</v>
      </c>
      <c r="AV1497" s="17">
        <v>-1</v>
      </c>
      <c r="AW1497" s="17">
        <v>-1</v>
      </c>
      <c r="AX1497" s="17">
        <v>-1</v>
      </c>
      <c r="AY1497" s="17">
        <v>-0.22889573030496921</v>
      </c>
      <c r="AZ1497" s="17">
        <v>2.3569786485940112</v>
      </c>
      <c r="BA1497" s="17">
        <v>-1.8441581357734989</v>
      </c>
      <c r="BB1497" s="17">
        <v>0.91157881637022886</v>
      </c>
      <c r="BC1497" s="17">
        <v>-0.73209163688304901</v>
      </c>
      <c r="BD1497" s="17">
        <v>32.077844684672229</v>
      </c>
      <c r="BE1497" s="17">
        <v>-25.026562633390217</v>
      </c>
      <c r="BF1497" s="17">
        <v>-1</v>
      </c>
      <c r="BG1497" s="22">
        <v>37.290086527453262</v>
      </c>
    </row>
    <row r="1498" spans="1:59" x14ac:dyDescent="0.25">
      <c r="A1498">
        <v>3947</v>
      </c>
      <c r="B1498" t="s">
        <v>1416</v>
      </c>
      <c r="C1498" s="49">
        <v>0</v>
      </c>
      <c r="D1498" s="22">
        <v>1552.0975195312501</v>
      </c>
      <c r="E1498" s="17">
        <v>88.366016634018521</v>
      </c>
      <c r="F1498" s="17">
        <v>42.726851772049585</v>
      </c>
      <c r="G1498" s="17">
        <v>0.65703317522128046</v>
      </c>
      <c r="H1498" s="17">
        <v>5.8036667281138543</v>
      </c>
      <c r="I1498" s="17">
        <v>72.831071271952027</v>
      </c>
      <c r="J1498" s="17">
        <v>11.963869146907186</v>
      </c>
      <c r="K1498" s="17">
        <v>-1</v>
      </c>
      <c r="L1498" s="17">
        <v>-1</v>
      </c>
      <c r="M1498" s="17">
        <v>-1</v>
      </c>
      <c r="N1498" s="17">
        <v>0.16666666666666666</v>
      </c>
      <c r="O1498" s="17">
        <v>-1</v>
      </c>
      <c r="P1498" s="17">
        <v>-1</v>
      </c>
      <c r="Q1498" s="17">
        <v>4.2259180520581507</v>
      </c>
      <c r="R1498" s="17">
        <v>-1</v>
      </c>
      <c r="S1498" s="17">
        <v>0.99036384556509405</v>
      </c>
      <c r="T1498" s="17">
        <v>0.10413114265949153</v>
      </c>
      <c r="U1498" s="17">
        <v>0.5557270044574677</v>
      </c>
      <c r="V1498" s="17">
        <v>0.65356083156583411</v>
      </c>
      <c r="W1498" s="17">
        <v>2.3940837269956274</v>
      </c>
      <c r="X1498" s="17">
        <v>2.9418922400138992</v>
      </c>
      <c r="Y1498" s="17">
        <v>0</v>
      </c>
      <c r="Z1498" s="17">
        <v>43.744125125607567</v>
      </c>
      <c r="AA1498" s="17">
        <v>1.1394253298750354</v>
      </c>
      <c r="AB1498" s="17">
        <v>2.2039682803528708</v>
      </c>
      <c r="AC1498" s="17">
        <v>30.803722232734874</v>
      </c>
      <c r="AD1498" s="17">
        <v>0.69465875557183454</v>
      </c>
      <c r="AE1498" s="17">
        <v>6.9465875557183462E-2</v>
      </c>
      <c r="AF1498" s="17">
        <v>68.083867897946419</v>
      </c>
      <c r="AG1498" s="17">
        <v>39.006311018656177</v>
      </c>
      <c r="AH1498" s="17">
        <v>-1</v>
      </c>
      <c r="AI1498" s="17">
        <v>-1</v>
      </c>
      <c r="AJ1498" s="17">
        <v>-1</v>
      </c>
      <c r="AK1498" s="17">
        <v>-1</v>
      </c>
      <c r="AL1498" s="17">
        <v>-1</v>
      </c>
      <c r="AM1498" s="17">
        <v>-1</v>
      </c>
      <c r="AN1498" s="17">
        <v>-1</v>
      </c>
      <c r="AO1498" s="17">
        <v>-1</v>
      </c>
      <c r="AP1498" s="17">
        <v>-1</v>
      </c>
      <c r="AQ1498" s="17">
        <v>-1</v>
      </c>
      <c r="AR1498" s="17">
        <v>0.34732937778591727</v>
      </c>
      <c r="AS1498" s="17">
        <v>4.1679525334310075</v>
      </c>
      <c r="AT1498" s="17">
        <v>9.4183382934603088</v>
      </c>
      <c r="AU1498" s="17">
        <v>-1</v>
      </c>
      <c r="AV1498" s="17">
        <v>-1</v>
      </c>
      <c r="AW1498" s="17">
        <v>-1</v>
      </c>
      <c r="AX1498" s="17">
        <v>-1</v>
      </c>
      <c r="AY1498" s="17">
        <v>6.9465875557183462E-2</v>
      </c>
      <c r="AZ1498" s="17">
        <v>-0.2358506565920358</v>
      </c>
      <c r="BA1498" s="17">
        <v>0.74867116941254874</v>
      </c>
      <c r="BB1498" s="17">
        <v>-0.10285064356109049</v>
      </c>
      <c r="BC1498" s="17">
        <v>0.28233782304826988</v>
      </c>
      <c r="BD1498" s="17">
        <v>-3.1654688157340267</v>
      </c>
      <c r="BE1498" s="17">
        <v>10.216750867016085</v>
      </c>
      <c r="BF1498" s="17">
        <v>-1</v>
      </c>
      <c r="BG1498" s="22">
        <v>591.21210106297906</v>
      </c>
    </row>
    <row r="1499" spans="1:59" x14ac:dyDescent="0.25">
      <c r="A1499">
        <v>3950</v>
      </c>
      <c r="B1499" t="s">
        <v>2995</v>
      </c>
      <c r="C1499" s="49">
        <v>0</v>
      </c>
      <c r="D1499" s="22">
        <v>1517.4178906249999</v>
      </c>
      <c r="E1499" s="17">
        <v>51.227125601695178</v>
      </c>
      <c r="F1499" s="17">
        <v>-19.547113328419528</v>
      </c>
      <c r="G1499" s="17">
        <v>0.20392961888888789</v>
      </c>
      <c r="H1499" s="17">
        <v>2.3713521058269023</v>
      </c>
      <c r="I1499" s="17">
        <v>39.667124671161709</v>
      </c>
      <c r="J1499" s="17">
        <v>3.0286736558268772</v>
      </c>
      <c r="K1499" s="17">
        <v>-1</v>
      </c>
      <c r="L1499" s="17">
        <v>-1</v>
      </c>
      <c r="M1499" s="17">
        <v>-1</v>
      </c>
      <c r="N1499" s="17">
        <v>0.16666666666666666</v>
      </c>
      <c r="O1499" s="17">
        <v>-1</v>
      </c>
      <c r="P1499" s="17">
        <v>-1</v>
      </c>
      <c r="Q1499" s="17">
        <v>2.0841249316741148</v>
      </c>
      <c r="R1499" s="17">
        <v>-1</v>
      </c>
      <c r="S1499" s="17">
        <v>-9.8052043638538228E-2</v>
      </c>
      <c r="T1499" s="17">
        <v>-1.0267428852795021E-2</v>
      </c>
      <c r="U1499" s="17">
        <v>-0.1047534561178053</v>
      </c>
      <c r="V1499" s="17">
        <v>-0.29899763525265333</v>
      </c>
      <c r="W1499" s="17">
        <v>-8.6238061240996422E-2</v>
      </c>
      <c r="X1499" s="17">
        <v>-0.74794201574906438</v>
      </c>
      <c r="Y1499" s="17">
        <v>0</v>
      </c>
      <c r="Z1499" s="17">
        <v>22.292079698457243</v>
      </c>
      <c r="AA1499" s="17">
        <v>-5.4131576691166805E-2</v>
      </c>
      <c r="AB1499" s="17">
        <v>0.29971021681753784</v>
      </c>
      <c r="AC1499" s="17">
        <v>8.9097849605873076</v>
      </c>
      <c r="AD1499" s="17">
        <v>-0.13094182014725661</v>
      </c>
      <c r="AE1499" s="17">
        <v>-1.3094182014725663E-2</v>
      </c>
      <c r="AF1499" s="17">
        <v>35.485761257985175</v>
      </c>
      <c r="AG1499" s="17">
        <v>-17.845002624415851</v>
      </c>
      <c r="AH1499" s="17">
        <v>-1</v>
      </c>
      <c r="AI1499" s="17">
        <v>-1</v>
      </c>
      <c r="AJ1499" s="17">
        <v>-1</v>
      </c>
      <c r="AK1499" s="17">
        <v>-1</v>
      </c>
      <c r="AL1499" s="17">
        <v>-1</v>
      </c>
      <c r="AM1499" s="17">
        <v>-1</v>
      </c>
      <c r="AN1499" s="17">
        <v>-1</v>
      </c>
      <c r="AO1499" s="17">
        <v>-1</v>
      </c>
      <c r="AP1499" s="17">
        <v>-1</v>
      </c>
      <c r="AQ1499" s="17">
        <v>-1</v>
      </c>
      <c r="AR1499" s="17">
        <v>-6.5470910073628305E-2</v>
      </c>
      <c r="AS1499" s="17">
        <v>-0.78565092088353983</v>
      </c>
      <c r="AT1499" s="17">
        <v>2.9786538028513982</v>
      </c>
      <c r="AU1499" s="17">
        <v>-1</v>
      </c>
      <c r="AV1499" s="17">
        <v>-1</v>
      </c>
      <c r="AW1499" s="17">
        <v>-1</v>
      </c>
      <c r="AX1499" s="17">
        <v>-1</v>
      </c>
      <c r="AY1499" s="17">
        <v>-1.3094182014725663E-2</v>
      </c>
      <c r="AZ1499" s="17">
        <v>0.48161476960356486</v>
      </c>
      <c r="BA1499" s="17">
        <v>3.1205743216947968E-2</v>
      </c>
      <c r="BB1499" s="17">
        <v>0.17785355218340063</v>
      </c>
      <c r="BC1499" s="17">
        <v>1.6336273037789173E-3</v>
      </c>
      <c r="BD1499" s="17">
        <v>6.5867577926812046</v>
      </c>
      <c r="BE1499" s="17">
        <v>0.46452425860084334</v>
      </c>
      <c r="BF1499" s="17">
        <v>-1</v>
      </c>
      <c r="BG1499" s="22">
        <v>510.51585977782185</v>
      </c>
    </row>
    <row r="1500" spans="1:59" x14ac:dyDescent="0.25">
      <c r="A1500">
        <v>3951</v>
      </c>
      <c r="B1500" t="s">
        <v>1417</v>
      </c>
      <c r="C1500" s="49">
        <v>0</v>
      </c>
      <c r="D1500" s="22">
        <v>1537.7191503906249</v>
      </c>
      <c r="E1500" s="17">
        <v>76.737978813508803</v>
      </c>
      <c r="F1500" s="17">
        <v>23.229123075973941</v>
      </c>
      <c r="G1500" s="17">
        <v>0.51516826910292146</v>
      </c>
      <c r="H1500" s="17">
        <v>4.7290227866696926</v>
      </c>
      <c r="I1500" s="17">
        <v>62.447572609708047</v>
      </c>
      <c r="J1500" s="17">
        <v>9.1662952771461637</v>
      </c>
      <c r="K1500" s="17">
        <v>-1</v>
      </c>
      <c r="L1500" s="17">
        <v>-1</v>
      </c>
      <c r="M1500" s="17">
        <v>-1</v>
      </c>
      <c r="N1500" s="17">
        <v>0.16666666666666666</v>
      </c>
      <c r="O1500" s="17">
        <v>-1</v>
      </c>
      <c r="P1500" s="17">
        <v>-1</v>
      </c>
      <c r="Q1500" s="17">
        <v>3.5553312166607913</v>
      </c>
      <c r="R1500" s="17">
        <v>-1</v>
      </c>
      <c r="S1500" s="17">
        <v>0.64958519622178323</v>
      </c>
      <c r="T1500" s="17">
        <v>6.8313408764330133E-2</v>
      </c>
      <c r="U1500" s="17">
        <v>0.34893322139612948</v>
      </c>
      <c r="V1500" s="17">
        <v>0.35531859625590151</v>
      </c>
      <c r="W1500" s="17">
        <v>1.617504923510404</v>
      </c>
      <c r="X1500" s="17">
        <v>1.7866199342231368</v>
      </c>
      <c r="Y1500" s="17">
        <v>0</v>
      </c>
      <c r="Z1500" s="17">
        <v>37.027575745145583</v>
      </c>
      <c r="AA1500" s="17">
        <v>0.76572744970938333</v>
      </c>
      <c r="AB1500" s="17">
        <v>1.6077527185169569</v>
      </c>
      <c r="AC1500" s="17">
        <v>23.948818288004112</v>
      </c>
      <c r="AD1500" s="17">
        <v>0.43616652674516188</v>
      </c>
      <c r="AE1500" s="17">
        <v>4.3616652674516185E-2</v>
      </c>
      <c r="AF1500" s="17">
        <v>57.877531457890214</v>
      </c>
      <c r="AG1500" s="17">
        <v>21.206392743984257</v>
      </c>
      <c r="AH1500" s="17">
        <v>-1</v>
      </c>
      <c r="AI1500" s="17">
        <v>-1</v>
      </c>
      <c r="AJ1500" s="17">
        <v>-1</v>
      </c>
      <c r="AK1500" s="17">
        <v>-1</v>
      </c>
      <c r="AL1500" s="17">
        <v>-1</v>
      </c>
      <c r="AM1500" s="17">
        <v>-1</v>
      </c>
      <c r="AN1500" s="17">
        <v>-1</v>
      </c>
      <c r="AO1500" s="17">
        <v>-1</v>
      </c>
      <c r="AP1500" s="17">
        <v>-1</v>
      </c>
      <c r="AQ1500" s="17">
        <v>-1</v>
      </c>
      <c r="AR1500" s="17">
        <v>0.21808326337258094</v>
      </c>
      <c r="AS1500" s="17">
        <v>2.616999160470971</v>
      </c>
      <c r="AT1500" s="17">
        <v>7.4020989086122624</v>
      </c>
      <c r="AU1500" s="17">
        <v>-1</v>
      </c>
      <c r="AV1500" s="17">
        <v>-1</v>
      </c>
      <c r="AW1500" s="17">
        <v>-1</v>
      </c>
      <c r="AX1500" s="17">
        <v>-1</v>
      </c>
      <c r="AY1500" s="17">
        <v>4.3616652674516185E-2</v>
      </c>
      <c r="AZ1500" s="17">
        <v>-1.1215109358016451E-2</v>
      </c>
      <c r="BA1500" s="17">
        <v>0.52403562217852939</v>
      </c>
      <c r="BB1500" s="17">
        <v>-1.4963285760021733E-2</v>
      </c>
      <c r="BC1500" s="17">
        <v>0.19445046524720117</v>
      </c>
      <c r="BD1500" s="17">
        <v>-0.11208578019486692</v>
      </c>
      <c r="BE1500" s="17">
        <v>7.163367831476922</v>
      </c>
      <c r="BF1500" s="17">
        <v>-1</v>
      </c>
      <c r="BG1500" s="22">
        <v>165.32984122188446</v>
      </c>
    </row>
    <row r="1501" spans="1:59" x14ac:dyDescent="0.25">
      <c r="A1501">
        <v>3952</v>
      </c>
      <c r="B1501" t="s">
        <v>1418</v>
      </c>
      <c r="C1501" s="49">
        <v>0</v>
      </c>
      <c r="D1501" s="22">
        <v>1442.4757617187499</v>
      </c>
      <c r="E1501" s="17">
        <v>13.416420501924065</v>
      </c>
      <c r="F1501" s="17">
        <v>-82.947566717239368</v>
      </c>
      <c r="G1501" s="17">
        <v>-0.2573702334204036</v>
      </c>
      <c r="H1501" s="17">
        <v>-1.1230504567044735</v>
      </c>
      <c r="I1501" s="17">
        <v>5.9032677004277474</v>
      </c>
      <c r="J1501" s="17">
        <v>-6.0681526718090852</v>
      </c>
      <c r="K1501" s="17">
        <v>-1</v>
      </c>
      <c r="L1501" s="17">
        <v>-1</v>
      </c>
      <c r="M1501" s="17">
        <v>-1</v>
      </c>
      <c r="N1501" s="17">
        <v>0.16666666666666666</v>
      </c>
      <c r="O1501" s="17">
        <v>-1</v>
      </c>
      <c r="P1501" s="17">
        <v>-1</v>
      </c>
      <c r="Q1501" s="17">
        <v>-9.6411584321398625E-2</v>
      </c>
      <c r="R1501" s="17">
        <v>-1</v>
      </c>
      <c r="S1501" s="17">
        <v>-1.2061565418791036</v>
      </c>
      <c r="T1501" s="17">
        <v>-0.12673538282378222</v>
      </c>
      <c r="U1501" s="17">
        <v>-0.7771815018889493</v>
      </c>
      <c r="V1501" s="17">
        <v>-1.2687871544878155</v>
      </c>
      <c r="W1501" s="17">
        <v>-2.6114269691685212</v>
      </c>
      <c r="X1501" s="17">
        <v>-4.5045225445069539</v>
      </c>
      <c r="Y1501" s="17">
        <v>0</v>
      </c>
      <c r="Z1501" s="17">
        <v>0.45198321504502559</v>
      </c>
      <c r="AA1501" s="17">
        <v>-1.2692790126954383</v>
      </c>
      <c r="AB1501" s="17">
        <v>-1.6389944152494311</v>
      </c>
      <c r="AC1501" s="17">
        <v>-13.380196852536082</v>
      </c>
      <c r="AD1501" s="17">
        <v>-0.9714768773611866</v>
      </c>
      <c r="AE1501" s="17">
        <v>-9.7147687736118662E-2</v>
      </c>
      <c r="AF1501" s="17">
        <v>2.2979798591888283</v>
      </c>
      <c r="AG1501" s="17">
        <v>-75.724712948074284</v>
      </c>
      <c r="AH1501" s="17">
        <v>-1</v>
      </c>
      <c r="AI1501" s="17">
        <v>-1</v>
      </c>
      <c r="AJ1501" s="17">
        <v>-1</v>
      </c>
      <c r="AK1501" s="17">
        <v>-1</v>
      </c>
      <c r="AL1501" s="17">
        <v>-1</v>
      </c>
      <c r="AM1501" s="17">
        <v>-1</v>
      </c>
      <c r="AN1501" s="17">
        <v>-1</v>
      </c>
      <c r="AO1501" s="17">
        <v>-1</v>
      </c>
      <c r="AP1501" s="17">
        <v>-1</v>
      </c>
      <c r="AQ1501" s="17">
        <v>-1</v>
      </c>
      <c r="AR1501" s="17">
        <v>-0.4857384386805933</v>
      </c>
      <c r="AS1501" s="17">
        <v>-5.8288612641671191</v>
      </c>
      <c r="AT1501" s="17">
        <v>-3.5775196434172543</v>
      </c>
      <c r="AU1501" s="17">
        <v>-1</v>
      </c>
      <c r="AV1501" s="17">
        <v>-1</v>
      </c>
      <c r="AW1501" s="17">
        <v>-1</v>
      </c>
      <c r="AX1501" s="17">
        <v>-1</v>
      </c>
      <c r="AY1501" s="17">
        <v>-9.7147687736118662E-2</v>
      </c>
      <c r="AZ1501" s="17">
        <v>1.2120585953374314</v>
      </c>
      <c r="BA1501" s="17">
        <v>-0.69923808251691888</v>
      </c>
      <c r="BB1501" s="17">
        <v>0.46363547163613689</v>
      </c>
      <c r="BC1501" s="17">
        <v>-0.2841482921489572</v>
      </c>
      <c r="BD1501" s="17">
        <v>16.515394704214255</v>
      </c>
      <c r="BE1501" s="17">
        <v>-9.4641126529322186</v>
      </c>
      <c r="BF1501" s="17">
        <v>-1</v>
      </c>
      <c r="BG1501" s="22">
        <v>-17.651991273363592</v>
      </c>
    </row>
    <row r="1502" spans="1:59" x14ac:dyDescent="0.25">
      <c r="A1502">
        <v>3953</v>
      </c>
      <c r="B1502" t="s">
        <v>1419</v>
      </c>
      <c r="C1502" s="49">
        <v>0</v>
      </c>
      <c r="D1502" s="22">
        <v>1520.6616796874998</v>
      </c>
      <c r="E1502" s="17">
        <v>25.653680955381766</v>
      </c>
      <c r="F1502" s="17">
        <v>-62.428302161366553</v>
      </c>
      <c r="G1502" s="17">
        <v>-0.10807266213854611</v>
      </c>
      <c r="H1502" s="17">
        <v>7.8968285707037289E-3</v>
      </c>
      <c r="I1502" s="17">
        <v>16.83078440697723</v>
      </c>
      <c r="J1502" s="17">
        <v>-3.1240067539423935</v>
      </c>
      <c r="K1502" s="17">
        <v>-1</v>
      </c>
      <c r="L1502" s="17">
        <v>-1</v>
      </c>
      <c r="M1502" s="17">
        <v>-1</v>
      </c>
      <c r="N1502" s="17">
        <v>0.16666666666666666</v>
      </c>
      <c r="O1502" s="17">
        <v>-1</v>
      </c>
      <c r="P1502" s="17">
        <v>-1</v>
      </c>
      <c r="Q1502" s="17">
        <v>0.60930900999446536</v>
      </c>
      <c r="R1502" s="17">
        <v>-1</v>
      </c>
      <c r="S1502" s="17">
        <v>-0.84752362776558332</v>
      </c>
      <c r="T1502" s="17">
        <v>-8.904106626810071E-2</v>
      </c>
      <c r="U1502" s="17">
        <v>-0.5595532637855325</v>
      </c>
      <c r="V1502" s="17">
        <v>-0.9549192458995136</v>
      </c>
      <c r="W1502" s="17">
        <v>-1.7941612165476157</v>
      </c>
      <c r="X1502" s="17">
        <v>-3.2887225687197685</v>
      </c>
      <c r="Y1502" s="17">
        <v>0</v>
      </c>
      <c r="Z1502" s="17">
        <v>7.5204297909799109</v>
      </c>
      <c r="AA1502" s="17">
        <v>-0.8760021450861748</v>
      </c>
      <c r="AB1502" s="17">
        <v>-1.0115415956755376</v>
      </c>
      <c r="AC1502" s="17">
        <v>-6.1661469629539578</v>
      </c>
      <c r="AD1502" s="17">
        <v>-0.69944157973191556</v>
      </c>
      <c r="AE1502" s="17">
        <v>-6.9944157973191562E-2</v>
      </c>
      <c r="AF1502" s="17">
        <v>13.039052361747054</v>
      </c>
      <c r="AG1502" s="17">
        <v>-56.992211442685004</v>
      </c>
      <c r="AH1502" s="17">
        <v>-1</v>
      </c>
      <c r="AI1502" s="17">
        <v>-1</v>
      </c>
      <c r="AJ1502" s="17">
        <v>-1</v>
      </c>
      <c r="AK1502" s="17">
        <v>-1</v>
      </c>
      <c r="AL1502" s="17">
        <v>-1</v>
      </c>
      <c r="AM1502" s="17">
        <v>-1</v>
      </c>
      <c r="AN1502" s="17">
        <v>-1</v>
      </c>
      <c r="AO1502" s="17">
        <v>-1</v>
      </c>
      <c r="AP1502" s="17">
        <v>-1</v>
      </c>
      <c r="AQ1502" s="17">
        <v>-1</v>
      </c>
      <c r="AR1502" s="17">
        <v>-0.34972078986595778</v>
      </c>
      <c r="AS1502" s="17">
        <v>-4.1966494783914934</v>
      </c>
      <c r="AT1502" s="17">
        <v>-1.4556443219089417</v>
      </c>
      <c r="AU1502" s="17">
        <v>-1</v>
      </c>
      <c r="AV1502" s="17">
        <v>-1</v>
      </c>
      <c r="AW1502" s="17">
        <v>-1</v>
      </c>
      <c r="AX1502" s="17">
        <v>-1</v>
      </c>
      <c r="AY1502" s="17">
        <v>-6.9944157973191562E-2</v>
      </c>
      <c r="AZ1502" s="17">
        <v>0.97565381741702439</v>
      </c>
      <c r="BA1502" s="17">
        <v>-0.46283330459651167</v>
      </c>
      <c r="BB1502" s="17">
        <v>0.37114347044218476</v>
      </c>
      <c r="BC1502" s="17">
        <v>-0.19165629095500508</v>
      </c>
      <c r="BD1502" s="17">
        <v>13.30203712430022</v>
      </c>
      <c r="BE1502" s="17">
        <v>-6.250755073018178</v>
      </c>
      <c r="BF1502" s="17">
        <v>-1</v>
      </c>
      <c r="BG1502" s="22">
        <v>118.85486483686327</v>
      </c>
    </row>
    <row r="1503" spans="1:59" x14ac:dyDescent="0.25">
      <c r="A1503">
        <v>3954</v>
      </c>
      <c r="B1503" t="s">
        <v>1420</v>
      </c>
      <c r="C1503" s="49">
        <v>0</v>
      </c>
      <c r="D1503" s="22">
        <v>1535.6475683593751</v>
      </c>
      <c r="E1503" s="17">
        <v>88.165733003640156</v>
      </c>
      <c r="F1503" s="17">
        <v>42.391019024714097</v>
      </c>
      <c r="G1503" s="17">
        <v>0.65458966593284695</v>
      </c>
      <c r="H1503" s="17">
        <v>5.7851568476612023</v>
      </c>
      <c r="I1503" s="17">
        <v>72.652223830947406</v>
      </c>
      <c r="J1503" s="17">
        <v>11.915683179546543</v>
      </c>
      <c r="K1503" s="17">
        <v>-1</v>
      </c>
      <c r="L1503" s="17">
        <v>-1</v>
      </c>
      <c r="M1503" s="17">
        <v>-1</v>
      </c>
      <c r="N1503" s="17">
        <v>0.16666666666666666</v>
      </c>
      <c r="O1503" s="17">
        <v>-1</v>
      </c>
      <c r="P1503" s="17">
        <v>-1</v>
      </c>
      <c r="Q1503" s="17">
        <v>4.2143677313634216</v>
      </c>
      <c r="R1503" s="17">
        <v>-1</v>
      </c>
      <c r="S1503" s="17">
        <v>0.98449420649963348</v>
      </c>
      <c r="T1503" s="17">
        <v>0.10351421090478084</v>
      </c>
      <c r="U1503" s="17">
        <v>0.55216514731092914</v>
      </c>
      <c r="V1503" s="17">
        <v>0.64842384813474507</v>
      </c>
      <c r="W1503" s="17">
        <v>2.3807077796141547</v>
      </c>
      <c r="X1503" s="17">
        <v>2.9219936006173839</v>
      </c>
      <c r="Y1503" s="17">
        <v>0</v>
      </c>
      <c r="Z1503" s="17">
        <v>43.62843794654097</v>
      </c>
      <c r="AA1503" s="17">
        <v>1.1329886834468423</v>
      </c>
      <c r="AB1503" s="17">
        <v>2.1936989452289382</v>
      </c>
      <c r="AC1503" s="17">
        <v>30.685652007204293</v>
      </c>
      <c r="AD1503" s="17">
        <v>0.69020643413866145</v>
      </c>
      <c r="AE1503" s="17">
        <v>6.9020643413866142E-2</v>
      </c>
      <c r="AF1503" s="17">
        <v>67.908071934205054</v>
      </c>
      <c r="AG1503" s="17">
        <v>38.699721694858013</v>
      </c>
      <c r="AH1503" s="17">
        <v>-1</v>
      </c>
      <c r="AI1503" s="17">
        <v>-1</v>
      </c>
      <c r="AJ1503" s="17">
        <v>-1</v>
      </c>
      <c r="AK1503" s="17">
        <v>-1</v>
      </c>
      <c r="AL1503" s="17">
        <v>-1</v>
      </c>
      <c r="AM1503" s="17">
        <v>-1</v>
      </c>
      <c r="AN1503" s="17">
        <v>-1</v>
      </c>
      <c r="AO1503" s="17">
        <v>-1</v>
      </c>
      <c r="AP1503" s="17">
        <v>-1</v>
      </c>
      <c r="AQ1503" s="17">
        <v>-1</v>
      </c>
      <c r="AR1503" s="17">
        <v>0.34510321706933073</v>
      </c>
      <c r="AS1503" s="17">
        <v>4.1412386048319689</v>
      </c>
      <c r="AT1503" s="17">
        <v>9.3836101862815582</v>
      </c>
      <c r="AU1503" s="17">
        <v>-1</v>
      </c>
      <c r="AV1503" s="17">
        <v>-1</v>
      </c>
      <c r="AW1503" s="17">
        <v>-1</v>
      </c>
      <c r="AX1503" s="17">
        <v>-1</v>
      </c>
      <c r="AY1503" s="17">
        <v>6.9020643413866142E-2</v>
      </c>
      <c r="AZ1503" s="17">
        <v>-0.23198148935964968</v>
      </c>
      <c r="BA1503" s="17">
        <v>0.74480200218016268</v>
      </c>
      <c r="BB1503" s="17">
        <v>-0.10133685427381163</v>
      </c>
      <c r="BC1503" s="17">
        <v>0.28082403376099102</v>
      </c>
      <c r="BD1503" s="17">
        <v>-3.1128767405504671</v>
      </c>
      <c r="BE1503" s="17">
        <v>10.164158791832525</v>
      </c>
      <c r="BF1503" s="17">
        <v>-1</v>
      </c>
      <c r="BG1503" s="22">
        <v>279.58356288961318</v>
      </c>
    </row>
    <row r="1504" spans="1:59" x14ac:dyDescent="0.25">
      <c r="A1504">
        <v>3955</v>
      </c>
      <c r="B1504" t="s">
        <v>1421</v>
      </c>
      <c r="C1504" s="49">
        <v>0</v>
      </c>
      <c r="D1504" s="22">
        <v>1513.2344824218751</v>
      </c>
      <c r="E1504" s="17">
        <v>48.76959182776254</v>
      </c>
      <c r="F1504" s="17">
        <v>-23.667871062890075</v>
      </c>
      <c r="G1504" s="17">
        <v>0.17394710563057036</v>
      </c>
      <c r="H1504" s="17">
        <v>2.1442309163521891</v>
      </c>
      <c r="I1504" s="17">
        <v>37.472618680732246</v>
      </c>
      <c r="J1504" s="17">
        <v>2.4374189337375944</v>
      </c>
      <c r="K1504" s="17">
        <v>-1</v>
      </c>
      <c r="L1504" s="17">
        <v>-1</v>
      </c>
      <c r="M1504" s="17">
        <v>-1</v>
      </c>
      <c r="N1504" s="17">
        <v>0.16666666666666666</v>
      </c>
      <c r="O1504" s="17">
        <v>-1</v>
      </c>
      <c r="P1504" s="17">
        <v>-1</v>
      </c>
      <c r="Q1504" s="17">
        <v>1.9423994039641115</v>
      </c>
      <c r="R1504" s="17">
        <v>-1</v>
      </c>
      <c r="S1504" s="17">
        <v>-0.1700740866627862</v>
      </c>
      <c r="T1504" s="17">
        <v>-1.7837346676577302E-2</v>
      </c>
      <c r="U1504" s="17">
        <v>-0.14845839705084574</v>
      </c>
      <c r="V1504" s="17">
        <v>-0.36202979746273423</v>
      </c>
      <c r="W1504" s="17">
        <v>-0.25036451723849462</v>
      </c>
      <c r="X1504" s="17">
        <v>-0.99210364932770223</v>
      </c>
      <c r="Y1504" s="17">
        <v>0</v>
      </c>
      <c r="Z1504" s="17">
        <v>20.872567034191746</v>
      </c>
      <c r="AA1504" s="17">
        <v>-0.1331109518815603</v>
      </c>
      <c r="AB1504" s="17">
        <v>0.17370272506586826</v>
      </c>
      <c r="AC1504" s="17">
        <v>7.4610316781094674</v>
      </c>
      <c r="AD1504" s="17">
        <v>-0.18557299631355725</v>
      </c>
      <c r="AE1504" s="17">
        <v>-1.8557299631355717E-2</v>
      </c>
      <c r="AF1504" s="17">
        <v>33.328697710658489</v>
      </c>
      <c r="AG1504" s="17">
        <v>-21.606935721682774</v>
      </c>
      <c r="AH1504" s="17">
        <v>-1</v>
      </c>
      <c r="AI1504" s="17">
        <v>-1</v>
      </c>
      <c r="AJ1504" s="17">
        <v>-1</v>
      </c>
      <c r="AK1504" s="17">
        <v>-1</v>
      </c>
      <c r="AL1504" s="17">
        <v>-1</v>
      </c>
      <c r="AM1504" s="17">
        <v>-1</v>
      </c>
      <c r="AN1504" s="17">
        <v>-1</v>
      </c>
      <c r="AO1504" s="17">
        <v>-1</v>
      </c>
      <c r="AP1504" s="17">
        <v>-1</v>
      </c>
      <c r="AQ1504" s="17">
        <v>-1</v>
      </c>
      <c r="AR1504" s="17">
        <v>-9.2786498156778627E-2</v>
      </c>
      <c r="AS1504" s="17">
        <v>-1.1134379778813432</v>
      </c>
      <c r="AT1504" s="17">
        <v>2.552530628754254</v>
      </c>
      <c r="AU1504" s="17">
        <v>-1</v>
      </c>
      <c r="AV1504" s="17">
        <v>-1</v>
      </c>
      <c r="AW1504" s="17">
        <v>-1</v>
      </c>
      <c r="AX1504" s="17">
        <v>-1</v>
      </c>
      <c r="AY1504" s="17">
        <v>-1.8557299631355717E-2</v>
      </c>
      <c r="AZ1504" s="17">
        <v>0.52909048757721377</v>
      </c>
      <c r="BA1504" s="17">
        <v>-1.6269974756701E-2</v>
      </c>
      <c r="BB1504" s="17">
        <v>0.19642815207994282</v>
      </c>
      <c r="BC1504" s="17">
        <v>-1.6940972592763281E-2</v>
      </c>
      <c r="BD1504" s="17">
        <v>7.2320766375644858</v>
      </c>
      <c r="BE1504" s="17">
        <v>-0.18079458628243961</v>
      </c>
      <c r="BF1504" s="17">
        <v>-1</v>
      </c>
      <c r="BG1504" s="22">
        <v>128.29219444584876</v>
      </c>
    </row>
    <row r="1505" spans="1:59" x14ac:dyDescent="0.25">
      <c r="A1505">
        <v>3957</v>
      </c>
      <c r="B1505" t="s">
        <v>1422</v>
      </c>
      <c r="C1505" s="49">
        <v>0</v>
      </c>
      <c r="D1505" s="22">
        <v>1501.226611328125</v>
      </c>
      <c r="E1505" s="17">
        <v>19.811174628754941</v>
      </c>
      <c r="F1505" s="17">
        <v>-72.224933804647691</v>
      </c>
      <c r="G1505" s="17">
        <v>-0.17935266864668625</v>
      </c>
      <c r="H1505" s="17">
        <v>-0.53205790185547164</v>
      </c>
      <c r="I1505" s="17">
        <v>11.613596643820962</v>
      </c>
      <c r="J1505" s="17">
        <v>-4.5296474377433489</v>
      </c>
      <c r="K1505" s="17">
        <v>-1</v>
      </c>
      <c r="L1505" s="17">
        <v>-1</v>
      </c>
      <c r="M1505" s="17">
        <v>-1</v>
      </c>
      <c r="N1505" s="17">
        <v>0.16666666666666666</v>
      </c>
      <c r="O1505" s="17">
        <v>-1</v>
      </c>
      <c r="P1505" s="17">
        <v>-1</v>
      </c>
      <c r="Q1505" s="17">
        <v>0.27237272815237645</v>
      </c>
      <c r="R1505" s="17">
        <v>-1</v>
      </c>
      <c r="S1505" s="17">
        <v>-1.0187478227244162</v>
      </c>
      <c r="T1505" s="17">
        <v>-0.10703768273238591</v>
      </c>
      <c r="U1505" s="17">
        <v>-0.66345677738710773</v>
      </c>
      <c r="V1505" s="17">
        <v>-1.1047710242960533</v>
      </c>
      <c r="W1505" s="17">
        <v>-2.1843531511218206</v>
      </c>
      <c r="X1505" s="17">
        <v>-3.8691890119621601</v>
      </c>
      <c r="Y1505" s="17">
        <v>0</v>
      </c>
      <c r="Z1505" s="17">
        <v>4.1457002919722719</v>
      </c>
      <c r="AA1505" s="17">
        <v>-1.0637666039584928</v>
      </c>
      <c r="AB1505" s="17">
        <v>-1.3111100392796367</v>
      </c>
      <c r="AC1505" s="17">
        <v>-9.6103926975927028</v>
      </c>
      <c r="AD1505" s="17">
        <v>-0.82932097173388464</v>
      </c>
      <c r="AE1505" s="17">
        <v>-8.2932097173388467E-2</v>
      </c>
      <c r="AF1505" s="17">
        <v>7.9108797376837856</v>
      </c>
      <c r="AG1505" s="17">
        <v>-65.935778426082749</v>
      </c>
      <c r="AH1505" s="17">
        <v>-1</v>
      </c>
      <c r="AI1505" s="17">
        <v>-1</v>
      </c>
      <c r="AJ1505" s="17">
        <v>-1</v>
      </c>
      <c r="AK1505" s="17">
        <v>-1</v>
      </c>
      <c r="AL1505" s="17">
        <v>-1</v>
      </c>
      <c r="AM1505" s="17">
        <v>-1</v>
      </c>
      <c r="AN1505" s="17">
        <v>-1</v>
      </c>
      <c r="AO1505" s="17">
        <v>-1</v>
      </c>
      <c r="AP1505" s="17">
        <v>-1</v>
      </c>
      <c r="AQ1505" s="17">
        <v>-1</v>
      </c>
      <c r="AR1505" s="17">
        <v>-0.41466048586694232</v>
      </c>
      <c r="AS1505" s="17">
        <v>-4.975925830403308</v>
      </c>
      <c r="AT1505" s="17">
        <v>-2.4687035795243002</v>
      </c>
      <c r="AU1505" s="17">
        <v>-1</v>
      </c>
      <c r="AV1505" s="17">
        <v>-1</v>
      </c>
      <c r="AW1505" s="17">
        <v>-1</v>
      </c>
      <c r="AX1505" s="17">
        <v>-1</v>
      </c>
      <c r="AY1505" s="17">
        <v>-8.2932097173388467E-2</v>
      </c>
      <c r="AZ1505" s="17">
        <v>1.0885219234688592</v>
      </c>
      <c r="BA1505" s="17">
        <v>-0.57570141064834646</v>
      </c>
      <c r="BB1505" s="17">
        <v>0.41530246372285423</v>
      </c>
      <c r="BC1505" s="17">
        <v>-0.23581528423567455</v>
      </c>
      <c r="BD1505" s="17">
        <v>14.836209095368899</v>
      </c>
      <c r="BE1505" s="17">
        <v>-7.7849270440868601</v>
      </c>
      <c r="BF1505" s="17">
        <v>-1</v>
      </c>
      <c r="BG1505" s="22">
        <v>85.517377661584533</v>
      </c>
    </row>
    <row r="1506" spans="1:59" x14ac:dyDescent="0.25">
      <c r="A1506">
        <v>3958</v>
      </c>
      <c r="B1506" t="s">
        <v>1423</v>
      </c>
      <c r="C1506" s="49">
        <v>0</v>
      </c>
      <c r="D1506" s="22">
        <v>1478.0343457031249</v>
      </c>
      <c r="E1506" s="17">
        <v>38.905173035421193</v>
      </c>
      <c r="F1506" s="17">
        <v>-40.208388416411267</v>
      </c>
      <c r="G1506" s="17">
        <v>5.3598783111411363E-2</v>
      </c>
      <c r="H1506" s="17">
        <v>1.2325777161570692</v>
      </c>
      <c r="I1506" s="17">
        <v>28.663980377765242</v>
      </c>
      <c r="J1506" s="17">
        <v>6.4151777248071085E-2</v>
      </c>
      <c r="K1506" s="17">
        <v>-1</v>
      </c>
      <c r="L1506" s="17">
        <v>-1</v>
      </c>
      <c r="M1506" s="17">
        <v>-1</v>
      </c>
      <c r="N1506" s="17">
        <v>0.16666666666666666</v>
      </c>
      <c r="O1506" s="17">
        <v>-1</v>
      </c>
      <c r="P1506" s="17">
        <v>-1</v>
      </c>
      <c r="Q1506" s="17">
        <v>1.3735201585489583</v>
      </c>
      <c r="R1506" s="17">
        <v>-1</v>
      </c>
      <c r="S1506" s="17">
        <v>-0.45916699851087506</v>
      </c>
      <c r="T1506" s="17">
        <v>-4.8222621715098279E-2</v>
      </c>
      <c r="U1506" s="17">
        <v>-0.32388786427975486</v>
      </c>
      <c r="V1506" s="17">
        <v>-0.61503777319119868</v>
      </c>
      <c r="W1506" s="17">
        <v>-0.9091599787841983</v>
      </c>
      <c r="X1506" s="17">
        <v>-1.9721563477643482</v>
      </c>
      <c r="Y1506" s="17">
        <v>0</v>
      </c>
      <c r="Z1506" s="17">
        <v>15.174713539816583</v>
      </c>
      <c r="AA1506" s="17">
        <v>-0.45013025029338755</v>
      </c>
      <c r="AB1506" s="17">
        <v>-0.33208510287591742</v>
      </c>
      <c r="AC1506" s="17">
        <v>1.6458077911671332</v>
      </c>
      <c r="AD1506" s="17">
        <v>-0.40485983034969353</v>
      </c>
      <c r="AE1506" s="17">
        <v>-4.0485983034969357E-2</v>
      </c>
      <c r="AF1506" s="17">
        <v>24.670351518950337</v>
      </c>
      <c r="AG1506" s="17">
        <v>-36.707148762021603</v>
      </c>
      <c r="AH1506" s="17">
        <v>-1</v>
      </c>
      <c r="AI1506" s="17">
        <v>-1</v>
      </c>
      <c r="AJ1506" s="17">
        <v>-1</v>
      </c>
      <c r="AK1506" s="17">
        <v>-1</v>
      </c>
      <c r="AL1506" s="17">
        <v>-1</v>
      </c>
      <c r="AM1506" s="17">
        <v>-1</v>
      </c>
      <c r="AN1506" s="17">
        <v>-1</v>
      </c>
      <c r="AO1506" s="17">
        <v>-1</v>
      </c>
      <c r="AP1506" s="17">
        <v>-1</v>
      </c>
      <c r="AQ1506" s="17">
        <v>-1</v>
      </c>
      <c r="AR1506" s="17">
        <v>-0.20242991517484676</v>
      </c>
      <c r="AS1506" s="17">
        <v>-2.4291589820981616</v>
      </c>
      <c r="AT1506" s="17">
        <v>0.84209332327239039</v>
      </c>
      <c r="AU1506" s="17">
        <v>-1</v>
      </c>
      <c r="AV1506" s="17">
        <v>-1</v>
      </c>
      <c r="AW1506" s="17">
        <v>-1</v>
      </c>
      <c r="AX1506" s="17">
        <v>-1</v>
      </c>
      <c r="AY1506" s="17">
        <v>-4.0485983034969357E-2</v>
      </c>
      <c r="AZ1506" s="17">
        <v>0.71965566699679784</v>
      </c>
      <c r="BA1506" s="17">
        <v>-0.20683515417628506</v>
      </c>
      <c r="BB1506" s="17">
        <v>0.2709856756522292</v>
      </c>
      <c r="BC1506" s="17">
        <v>-9.1498496165049611E-2</v>
      </c>
      <c r="BD1506" s="17">
        <v>9.8223545039524769</v>
      </c>
      <c r="BE1506" s="17">
        <v>-2.7710724526704311</v>
      </c>
      <c r="BF1506" s="17">
        <v>-1</v>
      </c>
      <c r="BG1506" s="22">
        <v>1712.047021993515</v>
      </c>
    </row>
    <row r="1507" spans="1:59" x14ac:dyDescent="0.25">
      <c r="A1507">
        <v>3959</v>
      </c>
      <c r="B1507" t="s">
        <v>1424</v>
      </c>
      <c r="C1507" s="49">
        <v>0</v>
      </c>
      <c r="D1507" s="22">
        <v>1594.90701171875</v>
      </c>
      <c r="E1507" s="17">
        <v>91.239727674187748</v>
      </c>
      <c r="F1507" s="17">
        <v>47.545449636713272</v>
      </c>
      <c r="G1507" s="17">
        <v>0.69209315294218432</v>
      </c>
      <c r="H1507" s="17">
        <v>6.0692503292724274</v>
      </c>
      <c r="I1507" s="17">
        <v>75.397211424045622</v>
      </c>
      <c r="J1507" s="17">
        <v>12.655251393793339</v>
      </c>
      <c r="K1507" s="17">
        <v>-1</v>
      </c>
      <c r="L1507" s="17">
        <v>-1</v>
      </c>
      <c r="M1507" s="17">
        <v>-1</v>
      </c>
      <c r="N1507" s="17">
        <v>0.16666666666666666</v>
      </c>
      <c r="O1507" s="17">
        <v>-1</v>
      </c>
      <c r="P1507" s="17">
        <v>-1</v>
      </c>
      <c r="Q1507" s="17">
        <v>4.3916444473468319</v>
      </c>
      <c r="R1507" s="17">
        <v>-1</v>
      </c>
      <c r="S1507" s="17">
        <v>1.074582643438672</v>
      </c>
      <c r="T1507" s="17">
        <v>0.1129830073435588</v>
      </c>
      <c r="U1507" s="17">
        <v>0.6068332690392314</v>
      </c>
      <c r="V1507" s="17">
        <v>0.72726733454462544</v>
      </c>
      <c r="W1507" s="17">
        <v>2.5860045923716108</v>
      </c>
      <c r="X1507" s="17">
        <v>3.2274020423381522</v>
      </c>
      <c r="Y1507" s="17">
        <v>0</v>
      </c>
      <c r="Z1507" s="17">
        <v>45.404028748592971</v>
      </c>
      <c r="AA1507" s="17">
        <v>1.231779666909071</v>
      </c>
      <c r="AB1507" s="17">
        <v>2.3513148291701205</v>
      </c>
      <c r="AC1507" s="17">
        <v>32.497818300304147</v>
      </c>
      <c r="AD1507" s="17">
        <v>0.75854158629903934</v>
      </c>
      <c r="AE1507" s="17">
        <v>7.5854158629903926E-2</v>
      </c>
      <c r="AF1507" s="17">
        <v>70.60622482180662</v>
      </c>
      <c r="AG1507" s="17">
        <v>43.405318181310243</v>
      </c>
      <c r="AH1507" s="17">
        <v>-1</v>
      </c>
      <c r="AI1507" s="17">
        <v>-1</v>
      </c>
      <c r="AJ1507" s="17">
        <v>-1</v>
      </c>
      <c r="AK1507" s="17">
        <v>-1</v>
      </c>
      <c r="AL1507" s="17">
        <v>-1</v>
      </c>
      <c r="AM1507" s="17">
        <v>-1</v>
      </c>
      <c r="AN1507" s="17">
        <v>-1</v>
      </c>
      <c r="AO1507" s="17">
        <v>-1</v>
      </c>
      <c r="AP1507" s="17">
        <v>-1</v>
      </c>
      <c r="AQ1507" s="17">
        <v>-1</v>
      </c>
      <c r="AR1507" s="17">
        <v>0.37927079314951967</v>
      </c>
      <c r="AS1507" s="17">
        <v>4.5512495177942363</v>
      </c>
      <c r="AT1507" s="17">
        <v>9.9166243731325068</v>
      </c>
      <c r="AU1507" s="17">
        <v>-1</v>
      </c>
      <c r="AV1507" s="17">
        <v>-1</v>
      </c>
      <c r="AW1507" s="17">
        <v>-1</v>
      </c>
      <c r="AX1507" s="17">
        <v>-1</v>
      </c>
      <c r="AY1507" s="17">
        <v>7.5854158629903926E-2</v>
      </c>
      <c r="AZ1507" s="17">
        <v>-0.29136626997972587</v>
      </c>
      <c r="BA1507" s="17">
        <v>0.80418678280023892</v>
      </c>
      <c r="BB1507" s="17">
        <v>-0.12457080600834013</v>
      </c>
      <c r="BC1507" s="17">
        <v>0.30405798549551949</v>
      </c>
      <c r="BD1507" s="17">
        <v>-3.9200708108890137</v>
      </c>
      <c r="BE1507" s="17">
        <v>10.971352862171074</v>
      </c>
      <c r="BF1507" s="17">
        <v>-1</v>
      </c>
      <c r="BG1507" s="22">
        <v>771.52576987499015</v>
      </c>
    </row>
    <row r="1508" spans="1:59" x14ac:dyDescent="0.25">
      <c r="A1508">
        <v>3965</v>
      </c>
      <c r="B1508" t="s">
        <v>1425</v>
      </c>
      <c r="C1508" s="49">
        <v>0</v>
      </c>
      <c r="D1508" s="22">
        <v>1510.5565527343749</v>
      </c>
      <c r="E1508" s="17">
        <v>48.578635483601161</v>
      </c>
      <c r="F1508" s="17">
        <v>-23.988063949146948</v>
      </c>
      <c r="G1508" s="17">
        <v>0.17161739151583147</v>
      </c>
      <c r="H1508" s="17">
        <v>2.1265830481992838</v>
      </c>
      <c r="I1508" s="17">
        <v>37.302100234305328</v>
      </c>
      <c r="J1508" s="17">
        <v>2.3914770055346506</v>
      </c>
      <c r="K1508" s="17">
        <v>-1</v>
      </c>
      <c r="L1508" s="17">
        <v>-1</v>
      </c>
      <c r="M1508" s="17">
        <v>-1</v>
      </c>
      <c r="N1508" s="17">
        <v>0.16666666666666666</v>
      </c>
      <c r="O1508" s="17">
        <v>-1</v>
      </c>
      <c r="P1508" s="17">
        <v>-1</v>
      </c>
      <c r="Q1508" s="17">
        <v>1.9313869861764457</v>
      </c>
      <c r="R1508" s="17">
        <v>-1</v>
      </c>
      <c r="S1508" s="17">
        <v>-0.17567037436423091</v>
      </c>
      <c r="T1508" s="17">
        <v>-1.8425547680593766E-2</v>
      </c>
      <c r="U1508" s="17">
        <v>-0.15185437713091088</v>
      </c>
      <c r="V1508" s="17">
        <v>-0.3669275495863859</v>
      </c>
      <c r="W1508" s="17">
        <v>-0.26311754157121547</v>
      </c>
      <c r="X1508" s="17">
        <v>-1.011075601382724</v>
      </c>
      <c r="Y1508" s="17">
        <v>0</v>
      </c>
      <c r="Z1508" s="17">
        <v>20.762267451848611</v>
      </c>
      <c r="AA1508" s="17">
        <v>-0.13924784119330852</v>
      </c>
      <c r="AB1508" s="17">
        <v>0.16391163685496657</v>
      </c>
      <c r="AC1508" s="17">
        <v>7.3484600286989021</v>
      </c>
      <c r="AD1508" s="17">
        <v>-0.18981797141363863</v>
      </c>
      <c r="AE1508" s="17">
        <v>-1.898179714136386E-2</v>
      </c>
      <c r="AF1508" s="17">
        <v>33.161088633017158</v>
      </c>
      <c r="AG1508" s="17">
        <v>-21.899247061959588</v>
      </c>
      <c r="AH1508" s="17">
        <v>-1</v>
      </c>
      <c r="AI1508" s="17">
        <v>-1</v>
      </c>
      <c r="AJ1508" s="17">
        <v>-1</v>
      </c>
      <c r="AK1508" s="17">
        <v>-1</v>
      </c>
      <c r="AL1508" s="17">
        <v>-1</v>
      </c>
      <c r="AM1508" s="17">
        <v>-1</v>
      </c>
      <c r="AN1508" s="17">
        <v>-1</v>
      </c>
      <c r="AO1508" s="17">
        <v>-1</v>
      </c>
      <c r="AP1508" s="17">
        <v>-1</v>
      </c>
      <c r="AQ1508" s="17">
        <v>-1</v>
      </c>
      <c r="AR1508" s="17">
        <v>-9.4908985706819313E-2</v>
      </c>
      <c r="AS1508" s="17">
        <v>-1.1389078284818317</v>
      </c>
      <c r="AT1508" s="17">
        <v>2.5194198229736191</v>
      </c>
      <c r="AU1508" s="17">
        <v>-1</v>
      </c>
      <c r="AV1508" s="17">
        <v>-1</v>
      </c>
      <c r="AW1508" s="17">
        <v>-1</v>
      </c>
      <c r="AX1508" s="17">
        <v>-1</v>
      </c>
      <c r="AY1508" s="17">
        <v>-1.898179714136386E-2</v>
      </c>
      <c r="AZ1508" s="17">
        <v>0.53277946619343741</v>
      </c>
      <c r="BA1508" s="17">
        <v>-1.9958953372924582E-2</v>
      </c>
      <c r="BB1508" s="17">
        <v>0.19787144361397049</v>
      </c>
      <c r="BC1508" s="17">
        <v>-1.8384264126790964E-2</v>
      </c>
      <c r="BD1508" s="17">
        <v>7.2822194794429782</v>
      </c>
      <c r="BE1508" s="17">
        <v>-0.2309374281609311</v>
      </c>
      <c r="BF1508" s="17">
        <v>-1</v>
      </c>
      <c r="BG1508" s="22">
        <v>984.67813395571238</v>
      </c>
    </row>
    <row r="1509" spans="1:59" x14ac:dyDescent="0.25">
      <c r="A1509">
        <v>3966</v>
      </c>
      <c r="B1509" t="s">
        <v>1426</v>
      </c>
      <c r="C1509" s="49">
        <v>0</v>
      </c>
      <c r="D1509" s="22">
        <v>1515.3228125000001</v>
      </c>
      <c r="E1509" s="17">
        <v>75.788023354827118</v>
      </c>
      <c r="F1509" s="17">
        <v>21.636251252486908</v>
      </c>
      <c r="G1509" s="17">
        <v>0.50357858010786183</v>
      </c>
      <c r="H1509" s="17">
        <v>4.6412294810344576</v>
      </c>
      <c r="I1509" s="17">
        <v>61.599290088901782</v>
      </c>
      <c r="J1509" s="17">
        <v>8.9377467799992711</v>
      </c>
      <c r="K1509" s="17">
        <v>-1</v>
      </c>
      <c r="L1509" s="17">
        <v>-1</v>
      </c>
      <c r="M1509" s="17">
        <v>-1</v>
      </c>
      <c r="N1509" s="17">
        <v>0.16666666666666666</v>
      </c>
      <c r="O1509" s="17">
        <v>-1</v>
      </c>
      <c r="P1509" s="17">
        <v>-1</v>
      </c>
      <c r="Q1509" s="17">
        <v>3.5005474573852409</v>
      </c>
      <c r="R1509" s="17">
        <v>-1</v>
      </c>
      <c r="S1509" s="17">
        <v>0.62174519921258364</v>
      </c>
      <c r="T1509" s="17">
        <v>6.538727003339978E-2</v>
      </c>
      <c r="U1509" s="17">
        <v>0.3320391515562412</v>
      </c>
      <c r="V1509" s="17">
        <v>0.33095362223230673</v>
      </c>
      <c r="W1509" s="17">
        <v>1.554062123886371</v>
      </c>
      <c r="X1509" s="17">
        <v>1.6922396741921628</v>
      </c>
      <c r="Y1509" s="17">
        <v>0</v>
      </c>
      <c r="Z1509" s="17">
        <v>36.478865563259092</v>
      </c>
      <c r="AA1509" s="17">
        <v>0.73519810790289331</v>
      </c>
      <c r="AB1509" s="17">
        <v>1.5590447390401438</v>
      </c>
      <c r="AC1509" s="17">
        <v>23.388805195378126</v>
      </c>
      <c r="AD1509" s="17">
        <v>0.41504893944530152</v>
      </c>
      <c r="AE1509" s="17">
        <v>4.150489394453015E-2</v>
      </c>
      <c r="AF1509" s="17">
        <v>57.043722249145475</v>
      </c>
      <c r="AG1509" s="17">
        <v>19.75222396760757</v>
      </c>
      <c r="AH1509" s="17">
        <v>-1</v>
      </c>
      <c r="AI1509" s="17">
        <v>-1</v>
      </c>
      <c r="AJ1509" s="17">
        <v>-1</v>
      </c>
      <c r="AK1509" s="17">
        <v>-1</v>
      </c>
      <c r="AL1509" s="17">
        <v>-1</v>
      </c>
      <c r="AM1509" s="17">
        <v>-1</v>
      </c>
      <c r="AN1509" s="17">
        <v>-1</v>
      </c>
      <c r="AO1509" s="17">
        <v>-1</v>
      </c>
      <c r="AP1509" s="17">
        <v>-1</v>
      </c>
      <c r="AQ1509" s="17">
        <v>-1</v>
      </c>
      <c r="AR1509" s="17">
        <v>0.20752446972265076</v>
      </c>
      <c r="AS1509" s="17">
        <v>2.4902936366718089</v>
      </c>
      <c r="AT1509" s="17">
        <v>7.2373817276733519</v>
      </c>
      <c r="AU1509" s="17">
        <v>-1</v>
      </c>
      <c r="AV1509" s="17">
        <v>-1</v>
      </c>
      <c r="AW1509" s="17">
        <v>-1</v>
      </c>
      <c r="AX1509" s="17">
        <v>-1</v>
      </c>
      <c r="AY1509" s="17">
        <v>4.150489394453015E-2</v>
      </c>
      <c r="AZ1509" s="17">
        <v>7.1365478693548035E-3</v>
      </c>
      <c r="BA1509" s="17">
        <v>0.50568396495115819</v>
      </c>
      <c r="BB1509" s="17">
        <v>-7.7833060780692076E-3</v>
      </c>
      <c r="BC1509" s="17">
        <v>0.18727048556524864</v>
      </c>
      <c r="BD1509" s="17">
        <v>0.13736111074492552</v>
      </c>
      <c r="BE1509" s="17">
        <v>6.9139209405371291</v>
      </c>
      <c r="BF1509" s="17">
        <v>-1</v>
      </c>
      <c r="BG1509" s="22">
        <v>1989.7479317837629</v>
      </c>
    </row>
    <row r="1510" spans="1:59" x14ac:dyDescent="0.25">
      <c r="A1510">
        <v>3970</v>
      </c>
      <c r="B1510" t="s">
        <v>1427</v>
      </c>
      <c r="C1510" s="49">
        <v>0</v>
      </c>
      <c r="D1510" s="22">
        <v>1588.3485449218749</v>
      </c>
      <c r="E1510" s="17">
        <v>80.556589470070193</v>
      </c>
      <c r="F1510" s="17">
        <v>29.632115199567966</v>
      </c>
      <c r="G1510" s="17">
        <v>0.56175625330608081</v>
      </c>
      <c r="H1510" s="17">
        <v>5.0819324409167512</v>
      </c>
      <c r="I1510" s="17">
        <v>65.857480562888213</v>
      </c>
      <c r="J1510" s="17">
        <v>10.085009642930608</v>
      </c>
      <c r="K1510" s="17">
        <v>-1</v>
      </c>
      <c r="L1510" s="17">
        <v>-1</v>
      </c>
      <c r="M1510" s="17">
        <v>-1</v>
      </c>
      <c r="N1510" s="17">
        <v>0.16666666666666666</v>
      </c>
      <c r="O1510" s="17">
        <v>-1</v>
      </c>
      <c r="P1510" s="17">
        <v>-1</v>
      </c>
      <c r="Q1510" s="17">
        <v>3.7755498017157443</v>
      </c>
      <c r="R1510" s="17">
        <v>-1</v>
      </c>
      <c r="S1510" s="17">
        <v>0.76149582138467242</v>
      </c>
      <c r="T1510" s="17">
        <v>8.0075838716587355E-2</v>
      </c>
      <c r="U1510" s="17">
        <v>0.41684364238872773</v>
      </c>
      <c r="V1510" s="17">
        <v>0.45326039826676506</v>
      </c>
      <c r="W1510" s="17">
        <v>1.8725309339537013</v>
      </c>
      <c r="X1510" s="17">
        <v>2.166007687016795</v>
      </c>
      <c r="Y1510" s="17">
        <v>0</v>
      </c>
      <c r="Z1510" s="17">
        <v>39.233269210840611</v>
      </c>
      <c r="AA1510" s="17">
        <v>0.88844864562929859</v>
      </c>
      <c r="AB1510" s="17">
        <v>1.8035480137488529</v>
      </c>
      <c r="AC1510" s="17">
        <v>26.199946952797717</v>
      </c>
      <c r="AD1510" s="17">
        <v>0.52105455298590964</v>
      </c>
      <c r="AE1510" s="17">
        <v>5.2105455298590966E-2</v>
      </c>
      <c r="AF1510" s="17">
        <v>61.229259900474602</v>
      </c>
      <c r="AG1510" s="17">
        <v>27.051829322260232</v>
      </c>
      <c r="AH1510" s="17">
        <v>-1</v>
      </c>
      <c r="AI1510" s="17">
        <v>-1</v>
      </c>
      <c r="AJ1510" s="17">
        <v>-1</v>
      </c>
      <c r="AK1510" s="17">
        <v>-1</v>
      </c>
      <c r="AL1510" s="17">
        <v>-1</v>
      </c>
      <c r="AM1510" s="17">
        <v>-1</v>
      </c>
      <c r="AN1510" s="17">
        <v>-1</v>
      </c>
      <c r="AO1510" s="17">
        <v>-1</v>
      </c>
      <c r="AP1510" s="17">
        <v>-1</v>
      </c>
      <c r="AQ1510" s="17">
        <v>-1</v>
      </c>
      <c r="AR1510" s="17">
        <v>0.26052727649295482</v>
      </c>
      <c r="AS1510" s="17">
        <v>3.1263273179154574</v>
      </c>
      <c r="AT1510" s="17">
        <v>8.0642255132900953</v>
      </c>
      <c r="AU1510" s="17">
        <v>-1</v>
      </c>
      <c r="AV1510" s="17">
        <v>-1</v>
      </c>
      <c r="AW1510" s="17">
        <v>-1</v>
      </c>
      <c r="AX1510" s="17">
        <v>-1</v>
      </c>
      <c r="AY1510" s="17">
        <v>5.2105455298590966E-2</v>
      </c>
      <c r="AZ1510" s="17">
        <v>-8.4984708988775359E-2</v>
      </c>
      <c r="BA1510" s="17">
        <v>0.59780522180928841</v>
      </c>
      <c r="BB1510" s="17">
        <v>-4.3825214681875987E-2</v>
      </c>
      <c r="BC1510" s="17">
        <v>0.22331239416905541</v>
      </c>
      <c r="BD1510" s="17">
        <v>-1.114807062843953</v>
      </c>
      <c r="BE1510" s="17">
        <v>8.1660891141260095</v>
      </c>
      <c r="BF1510" s="17">
        <v>-1</v>
      </c>
      <c r="BG1510" s="22">
        <v>212.06204919793561</v>
      </c>
    </row>
    <row r="1511" spans="1:59" x14ac:dyDescent="0.25">
      <c r="A1511">
        <v>3974</v>
      </c>
      <c r="B1511" t="s">
        <v>1428</v>
      </c>
      <c r="C1511" s="49">
        <v>0</v>
      </c>
      <c r="D1511" s="22">
        <v>1569.752900390625</v>
      </c>
      <c r="E1511" s="17">
        <v>138.61145128140225</v>
      </c>
      <c r="F1511" s="17">
        <v>126.97768308970545</v>
      </c>
      <c r="G1511" s="17">
        <v>1.2700397700703827</v>
      </c>
      <c r="H1511" s="17">
        <v>10.447266341610176</v>
      </c>
      <c r="I1511" s="17">
        <v>117.69877909147363</v>
      </c>
      <c r="J1511" s="17">
        <v>24.052350214312604</v>
      </c>
      <c r="K1511" s="17">
        <v>-1</v>
      </c>
      <c r="L1511" s="17">
        <v>-1</v>
      </c>
      <c r="M1511" s="17">
        <v>-1</v>
      </c>
      <c r="N1511" s="17">
        <v>0.16666666666666666</v>
      </c>
      <c r="O1511" s="17">
        <v>-1</v>
      </c>
      <c r="P1511" s="17">
        <v>-1</v>
      </c>
      <c r="Q1511" s="17">
        <v>7.1235631692699339</v>
      </c>
      <c r="R1511" s="17">
        <v>-1</v>
      </c>
      <c r="S1511" s="17">
        <v>2.4628884124014667</v>
      </c>
      <c r="T1511" s="17">
        <v>0.25890167535180991</v>
      </c>
      <c r="U1511" s="17">
        <v>1.4492950915827856</v>
      </c>
      <c r="V1511" s="17">
        <v>1.9422830540652769</v>
      </c>
      <c r="W1511" s="17">
        <v>5.7497263660518039</v>
      </c>
      <c r="X1511" s="17">
        <v>7.9338917533073294</v>
      </c>
      <c r="Y1511" s="17">
        <v>0</v>
      </c>
      <c r="Z1511" s="17">
        <v>72.766729640763444</v>
      </c>
      <c r="AA1511" s="17">
        <v>2.7541958273196374</v>
      </c>
      <c r="AB1511" s="17">
        <v>4.7802507546961142</v>
      </c>
      <c r="AC1511" s="17">
        <v>60.424164949351749</v>
      </c>
      <c r="AD1511" s="17">
        <v>1.8116188644784821</v>
      </c>
      <c r="AE1511" s="17">
        <v>0.1811618864478482</v>
      </c>
      <c r="AF1511" s="17">
        <v>112.18604734592964</v>
      </c>
      <c r="AG1511" s="17">
        <v>115.92080374771365</v>
      </c>
      <c r="AH1511" s="17">
        <v>-1</v>
      </c>
      <c r="AI1511" s="17">
        <v>-1</v>
      </c>
      <c r="AJ1511" s="17">
        <v>-1</v>
      </c>
      <c r="AK1511" s="17">
        <v>-1</v>
      </c>
      <c r="AL1511" s="17">
        <v>-1</v>
      </c>
      <c r="AM1511" s="17">
        <v>-1</v>
      </c>
      <c r="AN1511" s="17">
        <v>-1</v>
      </c>
      <c r="AO1511" s="17">
        <v>-1</v>
      </c>
      <c r="AP1511" s="17">
        <v>-1</v>
      </c>
      <c r="AQ1511" s="17">
        <v>-1</v>
      </c>
      <c r="AR1511" s="17">
        <v>0.90580943223924104</v>
      </c>
      <c r="AS1511" s="17">
        <v>10.869713186870889</v>
      </c>
      <c r="AT1511" s="17">
        <v>18.130627142932159</v>
      </c>
      <c r="AU1511" s="17">
        <v>-1</v>
      </c>
      <c r="AV1511" s="17">
        <v>-1</v>
      </c>
      <c r="AW1511" s="17">
        <v>-1</v>
      </c>
      <c r="AX1511" s="17">
        <v>-1</v>
      </c>
      <c r="AY1511" s="17">
        <v>0.1811618864478482</v>
      </c>
      <c r="AZ1511" s="17">
        <v>-1.2065140550304352</v>
      </c>
      <c r="BA1511" s="17">
        <v>1.7193345678509486</v>
      </c>
      <c r="BB1511" s="17">
        <v>-0.48261708058935071</v>
      </c>
      <c r="BC1511" s="17">
        <v>0.66210426007653</v>
      </c>
      <c r="BD1511" s="17">
        <v>-16.35931631896548</v>
      </c>
      <c r="BE1511" s="17">
        <v>23.410598370247548</v>
      </c>
      <c r="BF1511" s="17">
        <v>-1</v>
      </c>
      <c r="BG1511" s="22">
        <v>1150.3921645035023</v>
      </c>
    </row>
    <row r="1512" spans="1:59" x14ac:dyDescent="0.25">
      <c r="A1512">
        <v>3975</v>
      </c>
      <c r="B1512" t="s">
        <v>1429</v>
      </c>
      <c r="C1512" s="49">
        <v>0</v>
      </c>
      <c r="D1512" s="22">
        <v>1482.1888183593751</v>
      </c>
      <c r="E1512" s="17">
        <v>20.646970270817256</v>
      </c>
      <c r="F1512" s="17">
        <v>-70.823483540567025</v>
      </c>
      <c r="G1512" s="17">
        <v>-0.16915575734268556</v>
      </c>
      <c r="H1512" s="17">
        <v>-0.45481505685513435</v>
      </c>
      <c r="I1512" s="17">
        <v>12.359937777658359</v>
      </c>
      <c r="J1512" s="17">
        <v>-4.328564496254331</v>
      </c>
      <c r="K1512" s="17">
        <v>-1</v>
      </c>
      <c r="L1512" s="17">
        <v>-1</v>
      </c>
      <c r="M1512" s="17">
        <v>-1</v>
      </c>
      <c r="N1512" s="17">
        <v>0.16666666666666666</v>
      </c>
      <c r="O1512" s="17">
        <v>-1</v>
      </c>
      <c r="P1512" s="17">
        <v>-1</v>
      </c>
      <c r="Q1512" s="17">
        <v>0.32057291147659095</v>
      </c>
      <c r="R1512" s="17">
        <v>-1</v>
      </c>
      <c r="S1512" s="17">
        <v>-0.99425346568623674</v>
      </c>
      <c r="T1512" s="17">
        <v>-0.10446318939479794</v>
      </c>
      <c r="U1512" s="17">
        <v>-0.64859293317227451</v>
      </c>
      <c r="V1512" s="17">
        <v>-1.0833340833092175</v>
      </c>
      <c r="W1512" s="17">
        <v>-2.1285345177728567</v>
      </c>
      <c r="X1512" s="17">
        <v>-3.7861507923175606</v>
      </c>
      <c r="Y1512" s="17">
        <v>0</v>
      </c>
      <c r="Z1512" s="17">
        <v>4.6284698519392151</v>
      </c>
      <c r="AA1512" s="17">
        <v>-1.0369060910747563</v>
      </c>
      <c r="AB1512" s="17">
        <v>-1.2682554858283868</v>
      </c>
      <c r="AC1512" s="17">
        <v>-9.1176785413266952</v>
      </c>
      <c r="AD1512" s="17">
        <v>-0.81074116646534322</v>
      </c>
      <c r="AE1512" s="17">
        <v>-8.1074116646534314E-2</v>
      </c>
      <c r="AF1512" s="17">
        <v>8.6444868732724416</v>
      </c>
      <c r="AG1512" s="17">
        <v>-64.656362728208464</v>
      </c>
      <c r="AH1512" s="17">
        <v>-1</v>
      </c>
      <c r="AI1512" s="17">
        <v>-1</v>
      </c>
      <c r="AJ1512" s="17">
        <v>-1</v>
      </c>
      <c r="AK1512" s="17">
        <v>-1</v>
      </c>
      <c r="AL1512" s="17">
        <v>-1</v>
      </c>
      <c r="AM1512" s="17">
        <v>-1</v>
      </c>
      <c r="AN1512" s="17">
        <v>-1</v>
      </c>
      <c r="AO1512" s="17">
        <v>-1</v>
      </c>
      <c r="AP1512" s="17">
        <v>-1</v>
      </c>
      <c r="AQ1512" s="17">
        <v>-1</v>
      </c>
      <c r="AR1512" s="17">
        <v>-0.40537058323267161</v>
      </c>
      <c r="AS1512" s="17">
        <v>-4.864446998792058</v>
      </c>
      <c r="AT1512" s="17">
        <v>-2.3237810984296772</v>
      </c>
      <c r="AU1512" s="17">
        <v>-1</v>
      </c>
      <c r="AV1512" s="17">
        <v>-1</v>
      </c>
      <c r="AW1512" s="17">
        <v>-1</v>
      </c>
      <c r="AX1512" s="17">
        <v>-1</v>
      </c>
      <c r="AY1512" s="17">
        <v>-8.1074116646534314E-2</v>
      </c>
      <c r="AZ1512" s="17">
        <v>1.0723756557727462</v>
      </c>
      <c r="BA1512" s="17">
        <v>-0.55955514295223363</v>
      </c>
      <c r="BB1512" s="17">
        <v>0.40898532993155018</v>
      </c>
      <c r="BC1512" s="17">
        <v>-0.22949815044437044</v>
      </c>
      <c r="BD1512" s="17">
        <v>14.616739200787947</v>
      </c>
      <c r="BE1512" s="17">
        <v>-7.5654571495059049</v>
      </c>
      <c r="BF1512" s="17">
        <v>-1</v>
      </c>
      <c r="BG1512" s="22">
        <v>744.08186652542065</v>
      </c>
    </row>
    <row r="1513" spans="1:59" x14ac:dyDescent="0.25">
      <c r="A1513">
        <v>3976</v>
      </c>
      <c r="B1513" t="s">
        <v>1430</v>
      </c>
      <c r="C1513" s="49">
        <v>0</v>
      </c>
      <c r="D1513" s="22">
        <v>1482.4111816406248</v>
      </c>
      <c r="E1513" s="17">
        <v>14.031697127758484</v>
      </c>
      <c r="F1513" s="17">
        <v>-81.915879608138582</v>
      </c>
      <c r="G1513" s="17">
        <v>-0.24986370806262864</v>
      </c>
      <c r="H1513" s="17">
        <v>-1.0661876129064485</v>
      </c>
      <c r="I1513" s="17">
        <v>6.4526917838266797</v>
      </c>
      <c r="J1513" s="17">
        <v>-5.9201241017546353</v>
      </c>
      <c r="K1513" s="17">
        <v>-1</v>
      </c>
      <c r="L1513" s="17">
        <v>-1</v>
      </c>
      <c r="M1513" s="17">
        <v>-1</v>
      </c>
      <c r="N1513" s="17">
        <v>0.16666666666666666</v>
      </c>
      <c r="O1513" s="17">
        <v>-1</v>
      </c>
      <c r="P1513" s="17">
        <v>-1</v>
      </c>
      <c r="Q1513" s="17">
        <v>-6.0928692729445455E-2</v>
      </c>
      <c r="R1513" s="17">
        <v>-1</v>
      </c>
      <c r="S1513" s="17">
        <v>-1.1881248549547165</v>
      </c>
      <c r="T1513" s="17">
        <v>-0.12484015210676654</v>
      </c>
      <c r="U1513" s="17">
        <v>-0.76623938224249477</v>
      </c>
      <c r="V1513" s="17">
        <v>-1.2530062051087942</v>
      </c>
      <c r="W1513" s="17">
        <v>-2.5703357039629546</v>
      </c>
      <c r="X1513" s="17">
        <v>-4.4433933963910821</v>
      </c>
      <c r="Y1513" s="17">
        <v>0</v>
      </c>
      <c r="Z1513" s="17">
        <v>0.80737729819565729</v>
      </c>
      <c r="AA1513" s="17">
        <v>-1.2495054641106333</v>
      </c>
      <c r="AB1513" s="17">
        <v>-1.6074467453141525</v>
      </c>
      <c r="AC1513" s="17">
        <v>-13.01748198742842</v>
      </c>
      <c r="AD1513" s="17">
        <v>-0.95779922780311844</v>
      </c>
      <c r="AE1513" s="17">
        <v>-9.5779922780311846E-2</v>
      </c>
      <c r="AF1513" s="17">
        <v>2.8380297234825633</v>
      </c>
      <c r="AG1513" s="17">
        <v>-74.782862411877062</v>
      </c>
      <c r="AH1513" s="17">
        <v>-1</v>
      </c>
      <c r="AI1513" s="17">
        <v>-1</v>
      </c>
      <c r="AJ1513" s="17">
        <v>-1</v>
      </c>
      <c r="AK1513" s="17">
        <v>-1</v>
      </c>
      <c r="AL1513" s="17">
        <v>-1</v>
      </c>
      <c r="AM1513" s="17">
        <v>-1</v>
      </c>
      <c r="AN1513" s="17">
        <v>-1</v>
      </c>
      <c r="AO1513" s="17">
        <v>-1</v>
      </c>
      <c r="AP1513" s="17">
        <v>-1</v>
      </c>
      <c r="AQ1513" s="17">
        <v>-1</v>
      </c>
      <c r="AR1513" s="17">
        <v>-0.47889961390155922</v>
      </c>
      <c r="AS1513" s="17">
        <v>-5.7467953668187102</v>
      </c>
      <c r="AT1513" s="17">
        <v>-3.4708339768643235</v>
      </c>
      <c r="AU1513" s="17">
        <v>-1</v>
      </c>
      <c r="AV1513" s="17">
        <v>-1</v>
      </c>
      <c r="AW1513" s="17">
        <v>-1</v>
      </c>
      <c r="AX1513" s="17">
        <v>-1</v>
      </c>
      <c r="AY1513" s="17">
        <v>-9.5779922780311846E-2</v>
      </c>
      <c r="AZ1513" s="17">
        <v>1.200172410954643</v>
      </c>
      <c r="BA1513" s="17">
        <v>-0.68735189813413045</v>
      </c>
      <c r="BB1513" s="17">
        <v>0.45898507078639372</v>
      </c>
      <c r="BC1513" s="17">
        <v>-0.27949789129921404</v>
      </c>
      <c r="BD1513" s="17">
        <v>16.353830454038444</v>
      </c>
      <c r="BE1513" s="17">
        <v>-9.3025484027564094</v>
      </c>
      <c r="BF1513" s="17">
        <v>-1</v>
      </c>
      <c r="BG1513" s="22">
        <v>71.273697777420921</v>
      </c>
    </row>
    <row r="1514" spans="1:59" x14ac:dyDescent="0.25">
      <c r="A1514">
        <v>3981</v>
      </c>
      <c r="B1514" t="s">
        <v>2996</v>
      </c>
      <c r="C1514" s="49">
        <v>0</v>
      </c>
      <c r="D1514" s="22">
        <v>1470.0683984374998</v>
      </c>
      <c r="E1514" s="17">
        <v>13.927226692016788</v>
      </c>
      <c r="F1514" s="17">
        <v>-82.09105415128117</v>
      </c>
      <c r="G1514" s="17">
        <v>-0.25113827293654917</v>
      </c>
      <c r="H1514" s="17">
        <v>-1.07584259705449</v>
      </c>
      <c r="I1514" s="17">
        <v>6.3594027314076556</v>
      </c>
      <c r="J1514" s="17">
        <v>-5.9452585023908311</v>
      </c>
      <c r="K1514" s="17">
        <v>-1</v>
      </c>
      <c r="L1514" s="17">
        <v>-1</v>
      </c>
      <c r="M1514" s="17">
        <v>-1</v>
      </c>
      <c r="N1514" s="17">
        <v>0.16666666666666666</v>
      </c>
      <c r="O1514" s="17">
        <v>-1</v>
      </c>
      <c r="P1514" s="17">
        <v>-1</v>
      </c>
      <c r="Q1514" s="17">
        <v>-6.6953483840207717E-2</v>
      </c>
      <c r="R1514" s="17">
        <v>-1</v>
      </c>
      <c r="S1514" s="17">
        <v>-1.1911865317860018</v>
      </c>
      <c r="T1514" s="17">
        <v>-0.12516195139268799</v>
      </c>
      <c r="U1514" s="17">
        <v>-0.76809729128601256</v>
      </c>
      <c r="V1514" s="17">
        <v>-1.2556857196374149</v>
      </c>
      <c r="W1514" s="17">
        <v>-2.5773127646880902</v>
      </c>
      <c r="X1514" s="17">
        <v>-4.4537727744984874</v>
      </c>
      <c r="Y1514" s="17">
        <v>0</v>
      </c>
      <c r="Z1514" s="17">
        <v>0.74703342493959823</v>
      </c>
      <c r="AA1514" s="17">
        <v>-1.2528628990432749</v>
      </c>
      <c r="AB1514" s="17">
        <v>-1.612803358399046</v>
      </c>
      <c r="AC1514" s="17">
        <v>-13.07906888739622</v>
      </c>
      <c r="AD1514" s="17">
        <v>-0.96012161410751573</v>
      </c>
      <c r="AE1514" s="17">
        <v>-9.601216141075157E-2</v>
      </c>
      <c r="AF1514" s="17">
        <v>2.7463323596041604</v>
      </c>
      <c r="AG1514" s="17">
        <v>-74.94278322113361</v>
      </c>
      <c r="AH1514" s="17">
        <v>-1</v>
      </c>
      <c r="AI1514" s="17">
        <v>-1</v>
      </c>
      <c r="AJ1514" s="17">
        <v>-1</v>
      </c>
      <c r="AK1514" s="17">
        <v>-1</v>
      </c>
      <c r="AL1514" s="17">
        <v>-1</v>
      </c>
      <c r="AM1514" s="17">
        <v>-1</v>
      </c>
      <c r="AN1514" s="17">
        <v>-1</v>
      </c>
      <c r="AO1514" s="17">
        <v>-1</v>
      </c>
      <c r="AP1514" s="17">
        <v>-1</v>
      </c>
      <c r="AQ1514" s="17">
        <v>-1</v>
      </c>
      <c r="AR1514" s="17">
        <v>-0.48006080705375787</v>
      </c>
      <c r="AS1514" s="17">
        <v>-5.7607296846450948</v>
      </c>
      <c r="AT1514" s="17">
        <v>-3.488948590038623</v>
      </c>
      <c r="AU1514" s="17">
        <v>-1</v>
      </c>
      <c r="AV1514" s="17">
        <v>-1</v>
      </c>
      <c r="AW1514" s="17">
        <v>-1</v>
      </c>
      <c r="AX1514" s="17">
        <v>-1</v>
      </c>
      <c r="AY1514" s="17">
        <v>-9.601216141075157E-2</v>
      </c>
      <c r="AZ1514" s="17">
        <v>1.202190616765878</v>
      </c>
      <c r="BA1514" s="17">
        <v>-0.68937010394536546</v>
      </c>
      <c r="BB1514" s="17">
        <v>0.45977468212988881</v>
      </c>
      <c r="BC1514" s="17">
        <v>-0.28028750264270913</v>
      </c>
      <c r="BD1514" s="17">
        <v>16.38126313538443</v>
      </c>
      <c r="BE1514" s="17">
        <v>-9.3299810841023927</v>
      </c>
      <c r="BF1514" s="17">
        <v>-1</v>
      </c>
      <c r="BG1514" s="22">
        <v>356.29759444259992</v>
      </c>
    </row>
    <row r="1515" spans="1:59" x14ac:dyDescent="0.25">
      <c r="A1515">
        <v>3984</v>
      </c>
      <c r="B1515" t="s">
        <v>2997</v>
      </c>
      <c r="C1515" s="49">
        <v>0</v>
      </c>
      <c r="D1515" s="22">
        <v>1514.887431640625</v>
      </c>
      <c r="E1515" s="17">
        <v>33.256644771007188</v>
      </c>
      <c r="F1515" s="17">
        <v>-49.679760399516098</v>
      </c>
      <c r="G1515" s="17">
        <v>-1.5314643582522713E-2</v>
      </c>
      <c r="H1515" s="17">
        <v>0.71055011604710305</v>
      </c>
      <c r="I1515" s="17">
        <v>23.620009367132678</v>
      </c>
      <c r="J1515" s="17">
        <v>-1.2948199872966795</v>
      </c>
      <c r="K1515" s="17">
        <v>-1</v>
      </c>
      <c r="L1515" s="17">
        <v>-1</v>
      </c>
      <c r="M1515" s="17">
        <v>-1</v>
      </c>
      <c r="N1515" s="17">
        <v>0.16666666666666666</v>
      </c>
      <c r="O1515" s="17">
        <v>-1</v>
      </c>
      <c r="P1515" s="17">
        <v>-1</v>
      </c>
      <c r="Q1515" s="17">
        <v>1.0477705564273609</v>
      </c>
      <c r="R1515" s="17">
        <v>-1</v>
      </c>
      <c r="S1515" s="17">
        <v>-0.62470634938307079</v>
      </c>
      <c r="T1515" s="17">
        <v>-6.5621729406099061E-2</v>
      </c>
      <c r="U1515" s="17">
        <v>-0.42434165937034068</v>
      </c>
      <c r="V1515" s="17">
        <v>-0.75991429679682276</v>
      </c>
      <c r="W1515" s="17">
        <v>-1.2863970835082701</v>
      </c>
      <c r="X1515" s="17">
        <v>-2.5333506243123587</v>
      </c>
      <c r="Y1515" s="17">
        <v>0</v>
      </c>
      <c r="Z1515" s="17">
        <v>11.91202901810346</v>
      </c>
      <c r="AA1515" s="17">
        <v>-0.63166070891850001</v>
      </c>
      <c r="AB1515" s="17">
        <v>-0.62170752281452113</v>
      </c>
      <c r="AC1515" s="17">
        <v>-1.6840849456245852</v>
      </c>
      <c r="AD1515" s="17">
        <v>-0.5304270742129259</v>
      </c>
      <c r="AE1515" s="17">
        <v>-5.3042707421292586E-2</v>
      </c>
      <c r="AF1515" s="17">
        <v>19.712440240394749</v>
      </c>
      <c r="AG1515" s="17">
        <v>-45.353778832436731</v>
      </c>
      <c r="AH1515" s="17">
        <v>-1</v>
      </c>
      <c r="AI1515" s="17">
        <v>-1</v>
      </c>
      <c r="AJ1515" s="17">
        <v>-1</v>
      </c>
      <c r="AK1515" s="17">
        <v>-1</v>
      </c>
      <c r="AL1515" s="17">
        <v>-1</v>
      </c>
      <c r="AM1515" s="17">
        <v>-1</v>
      </c>
      <c r="AN1515" s="17">
        <v>-1</v>
      </c>
      <c r="AO1515" s="17">
        <v>-1</v>
      </c>
      <c r="AP1515" s="17">
        <v>-1</v>
      </c>
      <c r="AQ1515" s="17">
        <v>-1</v>
      </c>
      <c r="AR1515" s="17">
        <v>-0.26521353710646295</v>
      </c>
      <c r="AS1515" s="17">
        <v>-3.1825624452775552</v>
      </c>
      <c r="AT1515" s="17">
        <v>-0.1373311788608218</v>
      </c>
      <c r="AU1515" s="17">
        <v>-1</v>
      </c>
      <c r="AV1515" s="17">
        <v>-1</v>
      </c>
      <c r="AW1515" s="17">
        <v>-1</v>
      </c>
      <c r="AX1515" s="17">
        <v>-1</v>
      </c>
      <c r="AY1515" s="17">
        <v>-5.3042707421292586E-2</v>
      </c>
      <c r="AZ1515" s="17">
        <v>0.82877641955450176</v>
      </c>
      <c r="BA1515" s="17">
        <v>-0.31595590673398904</v>
      </c>
      <c r="BB1515" s="17">
        <v>0.31367853856572825</v>
      </c>
      <c r="BC1515" s="17">
        <v>-0.13419135907854862</v>
      </c>
      <c r="BD1515" s="17">
        <v>11.305590166284466</v>
      </c>
      <c r="BE1515" s="17">
        <v>-4.2543081150024227</v>
      </c>
      <c r="BF1515" s="17">
        <v>-1</v>
      </c>
      <c r="BG1515" s="22">
        <v>110.58886723050432</v>
      </c>
    </row>
    <row r="1516" spans="1:59" x14ac:dyDescent="0.25">
      <c r="A1516">
        <v>3985</v>
      </c>
      <c r="B1516" t="s">
        <v>1431</v>
      </c>
      <c r="C1516" s="49">
        <v>0</v>
      </c>
      <c r="D1516" s="22">
        <v>1531.71904296875</v>
      </c>
      <c r="E1516" s="17">
        <v>35.947302658120059</v>
      </c>
      <c r="F1516" s="17">
        <v>-45.168103462491871</v>
      </c>
      <c r="G1516" s="17">
        <v>1.7512040888577218E-2</v>
      </c>
      <c r="H1516" s="17">
        <v>0.9592162488476621</v>
      </c>
      <c r="I1516" s="17">
        <v>26.022688391973343</v>
      </c>
      <c r="J1516" s="17">
        <v>-0.6474782505699066</v>
      </c>
      <c r="K1516" s="17">
        <v>-1</v>
      </c>
      <c r="L1516" s="17">
        <v>-1</v>
      </c>
      <c r="M1516" s="17">
        <v>-1</v>
      </c>
      <c r="N1516" s="17">
        <v>0.16666666666666666</v>
      </c>
      <c r="O1516" s="17">
        <v>-1</v>
      </c>
      <c r="P1516" s="17">
        <v>-1</v>
      </c>
      <c r="Q1516" s="17">
        <v>1.2029403095282221</v>
      </c>
      <c r="R1516" s="17">
        <v>-1</v>
      </c>
      <c r="S1516" s="17">
        <v>-0.54585222328124694</v>
      </c>
      <c r="T1516" s="17">
        <v>-5.7333721601932702E-2</v>
      </c>
      <c r="U1516" s="17">
        <v>-0.37649082400252909</v>
      </c>
      <c r="V1516" s="17">
        <v>-0.69090284059985052</v>
      </c>
      <c r="W1516" s="17">
        <v>-1.1067014276447602</v>
      </c>
      <c r="X1516" s="17">
        <v>-2.2660275738268965</v>
      </c>
      <c r="Y1516" s="17">
        <v>0</v>
      </c>
      <c r="Z1516" s="17">
        <v>13.466198074283128</v>
      </c>
      <c r="AA1516" s="17">
        <v>-0.54518927115867744</v>
      </c>
      <c r="AB1516" s="17">
        <v>-0.48374683429287779</v>
      </c>
      <c r="AC1516" s="17">
        <v>-9.7901476926303133E-2</v>
      </c>
      <c r="AD1516" s="17">
        <v>-0.47061353000316142</v>
      </c>
      <c r="AE1516" s="17">
        <v>-4.7061353000316136E-2</v>
      </c>
      <c r="AF1516" s="17">
        <v>22.074124994509258</v>
      </c>
      <c r="AG1516" s="17">
        <v>-41.234984996796193</v>
      </c>
      <c r="AH1516" s="17">
        <v>-1</v>
      </c>
      <c r="AI1516" s="17">
        <v>-1</v>
      </c>
      <c r="AJ1516" s="17">
        <v>-1</v>
      </c>
      <c r="AK1516" s="17">
        <v>-1</v>
      </c>
      <c r="AL1516" s="17">
        <v>-1</v>
      </c>
      <c r="AM1516" s="17">
        <v>-1</v>
      </c>
      <c r="AN1516" s="17">
        <v>-1</v>
      </c>
      <c r="AO1516" s="17">
        <v>-1</v>
      </c>
      <c r="AP1516" s="17">
        <v>-1</v>
      </c>
      <c r="AQ1516" s="17">
        <v>-1</v>
      </c>
      <c r="AR1516" s="17">
        <v>-0.23530676500158071</v>
      </c>
      <c r="AS1516" s="17">
        <v>-2.8236811800189683</v>
      </c>
      <c r="AT1516" s="17">
        <v>0.32921446597534132</v>
      </c>
      <c r="AU1516" s="17">
        <v>-1</v>
      </c>
      <c r="AV1516" s="17">
        <v>-1</v>
      </c>
      <c r="AW1516" s="17">
        <v>-1</v>
      </c>
      <c r="AX1516" s="17">
        <v>-1</v>
      </c>
      <c r="AY1516" s="17">
        <v>-4.7061353000316136E-2</v>
      </c>
      <c r="AZ1516" s="17">
        <v>0.77679710746239206</v>
      </c>
      <c r="BA1516" s="17">
        <v>-0.26397659464187945</v>
      </c>
      <c r="BB1516" s="17">
        <v>0.29334193353440829</v>
      </c>
      <c r="BC1516" s="17">
        <v>-0.11385475404722868</v>
      </c>
      <c r="BD1516" s="17">
        <v>10.599055729970607</v>
      </c>
      <c r="BE1516" s="17">
        <v>-3.5477736786885634</v>
      </c>
      <c r="BF1516" s="17">
        <v>-1</v>
      </c>
      <c r="BG1516" s="22">
        <v>338.16833197406766</v>
      </c>
    </row>
    <row r="1517" spans="1:59" x14ac:dyDescent="0.25">
      <c r="A1517">
        <v>3986</v>
      </c>
      <c r="B1517" t="s">
        <v>1432</v>
      </c>
      <c r="C1517" s="49">
        <v>0</v>
      </c>
      <c r="D1517" s="22">
        <v>1476.93583984375</v>
      </c>
      <c r="E1517" s="17">
        <v>38.938453080994741</v>
      </c>
      <c r="F1517" s="17">
        <v>-40.152584908579399</v>
      </c>
      <c r="G1517" s="17">
        <v>5.4004807809110489E-2</v>
      </c>
      <c r="H1517" s="17">
        <v>1.235653402691518</v>
      </c>
      <c r="I1517" s="17">
        <v>28.693698487907852</v>
      </c>
      <c r="J1517" s="17">
        <v>7.2158578336797063E-2</v>
      </c>
      <c r="K1517" s="17">
        <v>-1</v>
      </c>
      <c r="L1517" s="17">
        <v>-1</v>
      </c>
      <c r="M1517" s="17">
        <v>-1</v>
      </c>
      <c r="N1517" s="17">
        <v>0.16666666666666666</v>
      </c>
      <c r="O1517" s="17">
        <v>-1</v>
      </c>
      <c r="P1517" s="17">
        <v>-1</v>
      </c>
      <c r="Q1517" s="17">
        <v>1.3754394127505298</v>
      </c>
      <c r="R1517" s="17">
        <v>-1</v>
      </c>
      <c r="S1517" s="17">
        <v>-0.45819167239345959</v>
      </c>
      <c r="T1517" s="17">
        <v>-4.8120109508415415E-2</v>
      </c>
      <c r="U1517" s="17">
        <v>-0.32329600977851913</v>
      </c>
      <c r="V1517" s="17">
        <v>-0.61418418849047096</v>
      </c>
      <c r="W1517" s="17">
        <v>-0.90693737008870079</v>
      </c>
      <c r="X1517" s="17">
        <v>-1.9688498986815322</v>
      </c>
      <c r="Y1517" s="17">
        <v>0</v>
      </c>
      <c r="Z1517" s="17">
        <v>15.193936651482467</v>
      </c>
      <c r="AA1517" s="17">
        <v>-0.44906070763497669</v>
      </c>
      <c r="AB1517" s="17">
        <v>-0.33037870310530792</v>
      </c>
      <c r="AC1517" s="17">
        <v>1.6654268807508075</v>
      </c>
      <c r="AD1517" s="17">
        <v>-0.40412001222314886</v>
      </c>
      <c r="AE1517" s="17">
        <v>-4.0412001222314892E-2</v>
      </c>
      <c r="AF1517" s="17">
        <v>24.699562581651293</v>
      </c>
      <c r="AG1517" s="17">
        <v>-36.656204475416203</v>
      </c>
      <c r="AH1517" s="17">
        <v>-1</v>
      </c>
      <c r="AI1517" s="17">
        <v>-1</v>
      </c>
      <c r="AJ1517" s="17">
        <v>-1</v>
      </c>
      <c r="AK1517" s="17">
        <v>-1</v>
      </c>
      <c r="AL1517" s="17">
        <v>-1</v>
      </c>
      <c r="AM1517" s="17">
        <v>-1</v>
      </c>
      <c r="AN1517" s="17">
        <v>-1</v>
      </c>
      <c r="AO1517" s="17">
        <v>-1</v>
      </c>
      <c r="AP1517" s="17">
        <v>-1</v>
      </c>
      <c r="AQ1517" s="17">
        <v>-1</v>
      </c>
      <c r="AR1517" s="17">
        <v>-0.20206000611157443</v>
      </c>
      <c r="AS1517" s="17">
        <v>-2.4247200733388934</v>
      </c>
      <c r="AT1517" s="17">
        <v>0.84786390465943828</v>
      </c>
      <c r="AU1517" s="17">
        <v>-1</v>
      </c>
      <c r="AV1517" s="17">
        <v>-1</v>
      </c>
      <c r="AW1517" s="17">
        <v>-1</v>
      </c>
      <c r="AX1517" s="17">
        <v>-1</v>
      </c>
      <c r="AY1517" s="17">
        <v>-4.0412001222314892E-2</v>
      </c>
      <c r="AZ1517" s="17">
        <v>0.71901274844383267</v>
      </c>
      <c r="BA1517" s="17">
        <v>-0.20619223562331984</v>
      </c>
      <c r="BB1517" s="17">
        <v>0.27073413748920405</v>
      </c>
      <c r="BC1517" s="17">
        <v>-9.1246958002024439E-2</v>
      </c>
      <c r="BD1517" s="17">
        <v>9.8136155638024007</v>
      </c>
      <c r="BE1517" s="17">
        <v>-2.7623335125203576</v>
      </c>
      <c r="BF1517" s="17">
        <v>-1</v>
      </c>
      <c r="BG1517" s="22">
        <v>296.65846866705186</v>
      </c>
    </row>
    <row r="1518" spans="1:59" x14ac:dyDescent="0.25">
      <c r="A1518">
        <v>3988</v>
      </c>
      <c r="B1518" t="s">
        <v>1433</v>
      </c>
      <c r="C1518" s="49">
        <v>0</v>
      </c>
      <c r="D1518" s="22">
        <v>1458.095732421875</v>
      </c>
      <c r="E1518" s="17">
        <v>25.730639949650815</v>
      </c>
      <c r="F1518" s="17">
        <v>-62.299258412615224</v>
      </c>
      <c r="G1518" s="17">
        <v>-0.10713374358105004</v>
      </c>
      <c r="H1518" s="17">
        <v>1.500925099377115E-2</v>
      </c>
      <c r="I1518" s="17">
        <v>16.89950654448446</v>
      </c>
      <c r="J1518" s="17">
        <v>-3.1054912937475168</v>
      </c>
      <c r="K1518" s="17">
        <v>-1</v>
      </c>
      <c r="L1518" s="17">
        <v>-1</v>
      </c>
      <c r="M1518" s="17">
        <v>-1</v>
      </c>
      <c r="N1518" s="17">
        <v>0.16666666666666666</v>
      </c>
      <c r="O1518" s="17">
        <v>-1</v>
      </c>
      <c r="P1518" s="17">
        <v>-1</v>
      </c>
      <c r="Q1518" s="17">
        <v>0.61374722125752257</v>
      </c>
      <c r="R1518" s="17">
        <v>-1</v>
      </c>
      <c r="S1518" s="17">
        <v>-0.84526821868224089</v>
      </c>
      <c r="T1518" s="17">
        <v>-8.8804010212718248E-2</v>
      </c>
      <c r="U1518" s="17">
        <v>-0.55818462001165148</v>
      </c>
      <c r="V1518" s="17">
        <v>-0.95294535977768458</v>
      </c>
      <c r="W1518" s="17">
        <v>-1.7890215081454408</v>
      </c>
      <c r="X1518" s="17">
        <v>-3.2810765156080626</v>
      </c>
      <c r="Y1518" s="17">
        <v>0</v>
      </c>
      <c r="Z1518" s="17">
        <v>7.5648825949058747</v>
      </c>
      <c r="AA1518" s="17">
        <v>-0.87352886339738478</v>
      </c>
      <c r="AB1518" s="17">
        <v>-1.0075956031775153</v>
      </c>
      <c r="AC1518" s="17">
        <v>-6.1207784733136013</v>
      </c>
      <c r="AD1518" s="17">
        <v>-0.69773077501456437</v>
      </c>
      <c r="AE1518" s="17">
        <v>-6.9773077501456435E-2</v>
      </c>
      <c r="AF1518" s="17">
        <v>13.106601968974239</v>
      </c>
      <c r="AG1518" s="17">
        <v>-56.874404480785209</v>
      </c>
      <c r="AH1518" s="17">
        <v>-1</v>
      </c>
      <c r="AI1518" s="17">
        <v>-1</v>
      </c>
      <c r="AJ1518" s="17">
        <v>-1</v>
      </c>
      <c r="AK1518" s="17">
        <v>-1</v>
      </c>
      <c r="AL1518" s="17">
        <v>-1</v>
      </c>
      <c r="AM1518" s="17">
        <v>-1</v>
      </c>
      <c r="AN1518" s="17">
        <v>-1</v>
      </c>
      <c r="AO1518" s="17">
        <v>-1</v>
      </c>
      <c r="AP1518" s="17">
        <v>-1</v>
      </c>
      <c r="AQ1518" s="17">
        <v>-1</v>
      </c>
      <c r="AR1518" s="17">
        <v>-0.34886538750728219</v>
      </c>
      <c r="AS1518" s="17">
        <v>-4.1863846500873869</v>
      </c>
      <c r="AT1518" s="17">
        <v>-1.442300045113603</v>
      </c>
      <c r="AU1518" s="17">
        <v>-1</v>
      </c>
      <c r="AV1518" s="17">
        <v>-1</v>
      </c>
      <c r="AW1518" s="17">
        <v>-1</v>
      </c>
      <c r="AX1518" s="17">
        <v>-1</v>
      </c>
      <c r="AY1518" s="17">
        <v>-6.9773077501456435E-2</v>
      </c>
      <c r="AZ1518" s="17">
        <v>0.97416708972839272</v>
      </c>
      <c r="BA1518" s="17">
        <v>-0.46134657690788</v>
      </c>
      <c r="BB1518" s="17">
        <v>0.37056179683828533</v>
      </c>
      <c r="BC1518" s="17">
        <v>-0.1910746173511057</v>
      </c>
      <c r="BD1518" s="17">
        <v>13.281828616969877</v>
      </c>
      <c r="BE1518" s="17">
        <v>-6.2305465656878365</v>
      </c>
      <c r="BF1518" s="17">
        <v>-1</v>
      </c>
      <c r="BG1518" s="22">
        <v>520.79721770732203</v>
      </c>
    </row>
    <row r="1519" spans="1:59" x14ac:dyDescent="0.25">
      <c r="A1519">
        <v>3990</v>
      </c>
      <c r="B1519" t="s">
        <v>1434</v>
      </c>
      <c r="C1519" s="49">
        <v>0</v>
      </c>
      <c r="D1519" s="22">
        <v>1601.6736425781251</v>
      </c>
      <c r="E1519" s="17">
        <v>100.90707805110409</v>
      </c>
      <c r="F1519" s="17">
        <v>63.75552546967586</v>
      </c>
      <c r="G1519" s="17">
        <v>0.81003719258191809</v>
      </c>
      <c r="H1519" s="17">
        <v>6.9626907938404807</v>
      </c>
      <c r="I1519" s="17">
        <v>84.029873379195223</v>
      </c>
      <c r="J1519" s="17">
        <v>14.981106127133039</v>
      </c>
      <c r="K1519" s="17">
        <v>-1</v>
      </c>
      <c r="L1519" s="17">
        <v>-1</v>
      </c>
      <c r="M1519" s="17">
        <v>-1</v>
      </c>
      <c r="N1519" s="17">
        <v>0.16666666666666666</v>
      </c>
      <c r="O1519" s="17">
        <v>-1</v>
      </c>
      <c r="P1519" s="17">
        <v>-1</v>
      </c>
      <c r="Q1519" s="17">
        <v>4.9491587929313763</v>
      </c>
      <c r="R1519" s="17">
        <v>-1</v>
      </c>
      <c r="S1519" s="17">
        <v>1.3579001433493911</v>
      </c>
      <c r="T1519" s="17">
        <v>0.14276125442329693</v>
      </c>
      <c r="U1519" s="17">
        <v>0.77875805871405157</v>
      </c>
      <c r="V1519" s="17">
        <v>0.97522079242299564</v>
      </c>
      <c r="W1519" s="17">
        <v>3.2316388347488028</v>
      </c>
      <c r="X1519" s="17">
        <v>4.1878755403799559</v>
      </c>
      <c r="Y1519" s="17">
        <v>0</v>
      </c>
      <c r="Z1519" s="17">
        <v>50.988052225903971</v>
      </c>
      <c r="AA1519" s="17">
        <v>1.5424656483650461</v>
      </c>
      <c r="AB1519" s="17">
        <v>2.8469981787952388</v>
      </c>
      <c r="AC1519" s="17">
        <v>38.196867379498961</v>
      </c>
      <c r="AD1519" s="17">
        <v>0.97344757339256438</v>
      </c>
      <c r="AE1519" s="17">
        <v>9.7344757339256446E-2</v>
      </c>
      <c r="AF1519" s="17">
        <v>79.091597156654018</v>
      </c>
      <c r="AG1519" s="17">
        <v>58.203863670921223</v>
      </c>
      <c r="AH1519" s="17">
        <v>-1</v>
      </c>
      <c r="AI1519" s="17">
        <v>-1</v>
      </c>
      <c r="AJ1519" s="17">
        <v>-1</v>
      </c>
      <c r="AK1519" s="17">
        <v>-1</v>
      </c>
      <c r="AL1519" s="17">
        <v>-1</v>
      </c>
      <c r="AM1519" s="17">
        <v>-1</v>
      </c>
      <c r="AN1519" s="17">
        <v>-1</v>
      </c>
      <c r="AO1519" s="17">
        <v>-1</v>
      </c>
      <c r="AP1519" s="17">
        <v>-1</v>
      </c>
      <c r="AQ1519" s="17">
        <v>-1</v>
      </c>
      <c r="AR1519" s="17">
        <v>0.48672378669628219</v>
      </c>
      <c r="AS1519" s="17">
        <v>5.8406854403553856</v>
      </c>
      <c r="AT1519" s="17">
        <v>11.592891072462002</v>
      </c>
      <c r="AU1519" s="17">
        <v>-1</v>
      </c>
      <c r="AV1519" s="17">
        <v>-1</v>
      </c>
      <c r="AW1519" s="17">
        <v>-1</v>
      </c>
      <c r="AX1519" s="17">
        <v>-1</v>
      </c>
      <c r="AY1519" s="17">
        <v>9.7344757339256446E-2</v>
      </c>
      <c r="AZ1519" s="17">
        <v>-0.47812439510305921</v>
      </c>
      <c r="BA1519" s="17">
        <v>0.99094490792357237</v>
      </c>
      <c r="BB1519" s="17">
        <v>-0.19763884162013867</v>
      </c>
      <c r="BC1519" s="17">
        <v>0.37712602110731802</v>
      </c>
      <c r="BD1519" s="17">
        <v>-6.4586008789134706</v>
      </c>
      <c r="BE1519" s="17">
        <v>13.509882930195532</v>
      </c>
      <c r="BF1519" s="17">
        <v>-1</v>
      </c>
      <c r="BG1519" s="22">
        <v>3082.298901406838</v>
      </c>
    </row>
    <row r="1520" spans="1:59" x14ac:dyDescent="0.25">
      <c r="A1520">
        <v>3991</v>
      </c>
      <c r="B1520" t="s">
        <v>1435</v>
      </c>
      <c r="C1520" s="49">
        <v>0</v>
      </c>
      <c r="D1520" s="22">
        <v>1547.9180468750001</v>
      </c>
      <c r="E1520" s="17">
        <v>59.908048710420402</v>
      </c>
      <c r="F1520" s="17">
        <v>-4.9910647312196206</v>
      </c>
      <c r="G1520" s="17">
        <v>0.3098390045350049</v>
      </c>
      <c r="H1520" s="17">
        <v>3.1736286007037697</v>
      </c>
      <c r="I1520" s="17">
        <v>47.418935843249905</v>
      </c>
      <c r="J1520" s="17">
        <v>5.1172051887686703</v>
      </c>
      <c r="K1520" s="17">
        <v>-1</v>
      </c>
      <c r="L1520" s="17">
        <v>-1</v>
      </c>
      <c r="M1520" s="17">
        <v>-1</v>
      </c>
      <c r="N1520" s="17">
        <v>0.16666666666666666</v>
      </c>
      <c r="O1520" s="17">
        <v>-1</v>
      </c>
      <c r="P1520" s="17">
        <v>-1</v>
      </c>
      <c r="Q1520" s="17">
        <v>2.5847521953333485</v>
      </c>
      <c r="R1520" s="17">
        <v>-1</v>
      </c>
      <c r="S1520" s="17">
        <v>0.15635659328786294</v>
      </c>
      <c r="T1520" s="17">
        <v>1.647233572934732E-2</v>
      </c>
      <c r="U1520" s="17">
        <v>4.9628646677865713E-2</v>
      </c>
      <c r="V1520" s="17">
        <v>-7.6344600195155626E-2</v>
      </c>
      <c r="W1520" s="17">
        <v>0.49351761078050632</v>
      </c>
      <c r="X1520" s="17">
        <v>0.11452766408980719</v>
      </c>
      <c r="Y1520" s="17">
        <v>0</v>
      </c>
      <c r="Z1520" s="17">
        <v>27.306326265913857</v>
      </c>
      <c r="AA1520" s="17">
        <v>0.22485294448830045</v>
      </c>
      <c r="AB1520" s="17">
        <v>0.74481553281453217</v>
      </c>
      <c r="AC1520" s="17">
        <v>14.027320264518448</v>
      </c>
      <c r="AD1520" s="17">
        <v>6.2035808347332147E-2</v>
      </c>
      <c r="AE1520" s="17">
        <v>6.2035808347332142E-3</v>
      </c>
      <c r="AF1520" s="17">
        <v>43.105311798286429</v>
      </c>
      <c r="AG1520" s="17">
        <v>-4.5564560726084906</v>
      </c>
      <c r="AH1520" s="17">
        <v>-1</v>
      </c>
      <c r="AI1520" s="17">
        <v>-1</v>
      </c>
      <c r="AJ1520" s="17">
        <v>-1</v>
      </c>
      <c r="AK1520" s="17">
        <v>-1</v>
      </c>
      <c r="AL1520" s="17">
        <v>-1</v>
      </c>
      <c r="AM1520" s="17">
        <v>-1</v>
      </c>
      <c r="AN1520" s="17">
        <v>-1</v>
      </c>
      <c r="AO1520" s="17">
        <v>-1</v>
      </c>
      <c r="AP1520" s="17">
        <v>-1</v>
      </c>
      <c r="AQ1520" s="17">
        <v>-1</v>
      </c>
      <c r="AR1520" s="17">
        <v>3.1017904173666073E-2</v>
      </c>
      <c r="AS1520" s="17">
        <v>0.37221485008399269</v>
      </c>
      <c r="AT1520" s="17">
        <v>4.4838793051091903</v>
      </c>
      <c r="AU1520" s="17">
        <v>-1</v>
      </c>
      <c r="AV1520" s="17">
        <v>-1</v>
      </c>
      <c r="AW1520" s="17">
        <v>-1</v>
      </c>
      <c r="AX1520" s="17">
        <v>-1</v>
      </c>
      <c r="AY1520" s="17">
        <v>6.2035808347332142E-3</v>
      </c>
      <c r="AZ1520" s="17">
        <v>0.31391288015963675</v>
      </c>
      <c r="BA1520" s="17">
        <v>0.1989076326608761</v>
      </c>
      <c r="BB1520" s="17">
        <v>0.11224115849524041</v>
      </c>
      <c r="BC1520" s="17">
        <v>6.7246020991939076E-2</v>
      </c>
      <c r="BD1520" s="17">
        <v>4.3072516746111864</v>
      </c>
      <c r="BE1520" s="17">
        <v>2.7440303766708638</v>
      </c>
      <c r="BF1520" s="17">
        <v>-1</v>
      </c>
      <c r="BG1520" s="22">
        <v>193.02535227048861</v>
      </c>
    </row>
    <row r="1521" spans="1:59" x14ac:dyDescent="0.25">
      <c r="A1521">
        <v>3993</v>
      </c>
      <c r="B1521" t="s">
        <v>1436</v>
      </c>
      <c r="C1521" s="49">
        <v>0</v>
      </c>
      <c r="D1521" s="22">
        <v>1468.7259277343751</v>
      </c>
      <c r="E1521" s="17">
        <v>-31.7459391826158</v>
      </c>
      <c r="F1521" s="17">
        <v>-158.67517011826985</v>
      </c>
      <c r="G1521" s="17">
        <v>-0.80836207018843709</v>
      </c>
      <c r="H1521" s="17">
        <v>-5.2968807250158463</v>
      </c>
      <c r="I1521" s="17">
        <v>-34.425402416302681</v>
      </c>
      <c r="J1521" s="17">
        <v>-16.93370361862214</v>
      </c>
      <c r="K1521" s="17">
        <v>-1</v>
      </c>
      <c r="L1521" s="17">
        <v>-1</v>
      </c>
      <c r="M1521" s="17">
        <v>-1</v>
      </c>
      <c r="N1521" s="17">
        <v>0.16666666666666666</v>
      </c>
      <c r="O1521" s="17">
        <v>-1</v>
      </c>
      <c r="P1521" s="17">
        <v>-1</v>
      </c>
      <c r="Q1521" s="17">
        <v>-2.7009166889156782</v>
      </c>
      <c r="R1521" s="17">
        <v>-1</v>
      </c>
      <c r="S1521" s="17">
        <v>-2.5297132908353648</v>
      </c>
      <c r="T1521" s="17">
        <v>-0.26584856823200664</v>
      </c>
      <c r="U1521" s="17">
        <v>-1.5803518523215963</v>
      </c>
      <c r="V1521" s="17">
        <v>-2.4271359070547316</v>
      </c>
      <c r="W1521" s="17">
        <v>-5.6275963167198757</v>
      </c>
      <c r="X1521" s="17">
        <v>-8.9915068674925038</v>
      </c>
      <c r="Y1521" s="17">
        <v>0</v>
      </c>
      <c r="Z1521" s="17">
        <v>-25.63455207505957</v>
      </c>
      <c r="AA1521" s="17">
        <v>-2.7206913952406002</v>
      </c>
      <c r="AB1521" s="17">
        <v>-3.9546475003864772</v>
      </c>
      <c r="AC1521" s="17">
        <v>-40.004090095199381</v>
      </c>
      <c r="AD1521" s="17">
        <v>-1.9754398154019954</v>
      </c>
      <c r="AE1521" s="17">
        <v>-0.19754398154019953</v>
      </c>
      <c r="AF1521" s="17">
        <v>-37.34260649616575</v>
      </c>
      <c r="AG1521" s="17">
        <v>-144.85815780652158</v>
      </c>
      <c r="AH1521" s="17">
        <v>-1</v>
      </c>
      <c r="AI1521" s="17">
        <v>-1</v>
      </c>
      <c r="AJ1521" s="17">
        <v>-1</v>
      </c>
      <c r="AK1521" s="17">
        <v>-1</v>
      </c>
      <c r="AL1521" s="17">
        <v>-1</v>
      </c>
      <c r="AM1521" s="17">
        <v>-1</v>
      </c>
      <c r="AN1521" s="17">
        <v>-1</v>
      </c>
      <c r="AO1521" s="17">
        <v>-1</v>
      </c>
      <c r="AP1521" s="17">
        <v>-1</v>
      </c>
      <c r="AQ1521" s="17">
        <v>-1</v>
      </c>
      <c r="AR1521" s="17">
        <v>-0.98771990770099771</v>
      </c>
      <c r="AS1521" s="17">
        <v>-11.852638892411971</v>
      </c>
      <c r="AT1521" s="17">
        <v>-11.408430560135564</v>
      </c>
      <c r="AU1521" s="17">
        <v>-1</v>
      </c>
      <c r="AV1521" s="17">
        <v>-1</v>
      </c>
      <c r="AW1521" s="17">
        <v>-1</v>
      </c>
      <c r="AX1521" s="17">
        <v>-1</v>
      </c>
      <c r="AY1521" s="17">
        <v>-0.19754398154019953</v>
      </c>
      <c r="AZ1521" s="17">
        <v>2.0845249167164512</v>
      </c>
      <c r="BA1521" s="17">
        <v>-1.5717044038959389</v>
      </c>
      <c r="BB1521" s="17">
        <v>0.80498287057001205</v>
      </c>
      <c r="BC1521" s="17">
        <v>-0.62549569108283209</v>
      </c>
      <c r="BD1521" s="17">
        <v>28.374487788901774</v>
      </c>
      <c r="BE1521" s="17">
        <v>-21.323205737619748</v>
      </c>
      <c r="BF1521" s="17">
        <v>-1</v>
      </c>
      <c r="BG1521" s="22">
        <v>0.32145715025785648</v>
      </c>
    </row>
    <row r="1522" spans="1:59" x14ac:dyDescent="0.25">
      <c r="A1522">
        <v>3996</v>
      </c>
      <c r="B1522" t="s">
        <v>1437</v>
      </c>
      <c r="C1522" s="49">
        <v>0</v>
      </c>
      <c r="D1522" s="22">
        <v>1537.7501660156249</v>
      </c>
      <c r="E1522" s="17">
        <v>51.299402698530983</v>
      </c>
      <c r="F1522" s="17">
        <v>-19.425920118800036</v>
      </c>
      <c r="G1522" s="17">
        <v>0.20481141715230883</v>
      </c>
      <c r="H1522" s="17">
        <v>2.3780318350657224</v>
      </c>
      <c r="I1522" s="17">
        <v>39.731666010800431</v>
      </c>
      <c r="J1522" s="17">
        <v>3.0460627046596369</v>
      </c>
      <c r="K1522" s="17">
        <v>-1</v>
      </c>
      <c r="L1522" s="17">
        <v>-1</v>
      </c>
      <c r="M1522" s="17">
        <v>-1</v>
      </c>
      <c r="N1522" s="17">
        <v>0.16666666666666666</v>
      </c>
      <c r="O1522" s="17">
        <v>-1</v>
      </c>
      <c r="P1522" s="17">
        <v>-1</v>
      </c>
      <c r="Q1522" s="17">
        <v>2.0882931387600379</v>
      </c>
      <c r="R1522" s="17">
        <v>-1</v>
      </c>
      <c r="S1522" s="17">
        <v>-9.5933845210019492E-2</v>
      </c>
      <c r="T1522" s="17">
        <v>-1.0044794401381955E-2</v>
      </c>
      <c r="U1522" s="17">
        <v>-0.10346807551326313</v>
      </c>
      <c r="V1522" s="17">
        <v>-0.29714383298138786</v>
      </c>
      <c r="W1522" s="17">
        <v>-8.1411033478743122E-2</v>
      </c>
      <c r="X1522" s="17">
        <v>-0.74076111991726035</v>
      </c>
      <c r="Y1522" s="17">
        <v>0</v>
      </c>
      <c r="Z1522" s="17">
        <v>22.333828160017784</v>
      </c>
      <c r="AA1522" s="17">
        <v>-5.1808760211809801E-2</v>
      </c>
      <c r="AB1522" s="17">
        <v>0.30341614988750254</v>
      </c>
      <c r="AC1522" s="17">
        <v>8.9523934009674662</v>
      </c>
      <c r="AD1522" s="17">
        <v>-0.12933509439157889</v>
      </c>
      <c r="AE1522" s="17">
        <v>-1.2933509439157892E-2</v>
      </c>
      <c r="AF1522" s="17">
        <v>35.549201399701566</v>
      </c>
      <c r="AG1522" s="17">
        <v>-17.734362597554345</v>
      </c>
      <c r="AH1522" s="17">
        <v>-1</v>
      </c>
      <c r="AI1522" s="17">
        <v>-1</v>
      </c>
      <c r="AJ1522" s="17">
        <v>-1</v>
      </c>
      <c r="AK1522" s="17">
        <v>-1</v>
      </c>
      <c r="AL1522" s="17">
        <v>-1</v>
      </c>
      <c r="AM1522" s="17">
        <v>-1</v>
      </c>
      <c r="AN1522" s="17">
        <v>-1</v>
      </c>
      <c r="AO1522" s="17">
        <v>-1</v>
      </c>
      <c r="AP1522" s="17">
        <v>-1</v>
      </c>
      <c r="AQ1522" s="17">
        <v>-1</v>
      </c>
      <c r="AR1522" s="17">
        <v>-6.4667547195789446E-2</v>
      </c>
      <c r="AS1522" s="17">
        <v>-0.77601056634947363</v>
      </c>
      <c r="AT1522" s="17">
        <v>2.9911862637456843</v>
      </c>
      <c r="AU1522" s="17">
        <v>-1</v>
      </c>
      <c r="AV1522" s="17">
        <v>-1</v>
      </c>
      <c r="AW1522" s="17">
        <v>-1</v>
      </c>
      <c r="AX1522" s="17">
        <v>-1</v>
      </c>
      <c r="AY1522" s="17">
        <v>-1.2933509439157892E-2</v>
      </c>
      <c r="AZ1522" s="17">
        <v>0.4802184888680861</v>
      </c>
      <c r="BA1522" s="17">
        <v>3.2602023952426756E-2</v>
      </c>
      <c r="BB1522" s="17">
        <v>0.17730726542647018</v>
      </c>
      <c r="BC1522" s="17">
        <v>2.1799140607093315E-3</v>
      </c>
      <c r="BD1522" s="17">
        <v>6.5677786953697739</v>
      </c>
      <c r="BE1522" s="17">
        <v>0.48350335591227456</v>
      </c>
      <c r="BF1522" s="17">
        <v>-1</v>
      </c>
      <c r="BG1522" s="22">
        <v>1241.2282083237328</v>
      </c>
    </row>
    <row r="1523" spans="1:59" x14ac:dyDescent="0.25">
      <c r="A1523">
        <v>3997</v>
      </c>
      <c r="B1523" t="s">
        <v>1438</v>
      </c>
      <c r="C1523" s="49">
        <v>0</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25">
      <c r="A1524">
        <v>3998</v>
      </c>
      <c r="B1524" t="s">
        <v>1439</v>
      </c>
      <c r="C1524" s="49">
        <v>0</v>
      </c>
      <c r="D1524" s="22">
        <v>1545.3756835937502</v>
      </c>
      <c r="E1524" s="17">
        <v>102.79265010282913</v>
      </c>
      <c r="F1524" s="17">
        <v>66.917225910363427</v>
      </c>
      <c r="G1524" s="17">
        <v>0.83304163290335898</v>
      </c>
      <c r="H1524" s="17">
        <v>7.1369522309652105</v>
      </c>
      <c r="I1524" s="17">
        <v>85.713634231960768</v>
      </c>
      <c r="J1524" s="17">
        <v>15.434753353164023</v>
      </c>
      <c r="K1524" s="17">
        <v>-1</v>
      </c>
      <c r="L1524" s="17">
        <v>-1</v>
      </c>
      <c r="M1524" s="17">
        <v>-1</v>
      </c>
      <c r="N1524" s="17">
        <v>0.16666666666666666</v>
      </c>
      <c r="O1524" s="17">
        <v>-1</v>
      </c>
      <c r="P1524" s="17">
        <v>-1</v>
      </c>
      <c r="Q1524" s="17">
        <v>5.0578993916977275</v>
      </c>
      <c r="R1524" s="17">
        <v>-1</v>
      </c>
      <c r="S1524" s="17">
        <v>1.4131599134795665</v>
      </c>
      <c r="T1524" s="17">
        <v>0.14856936401421331</v>
      </c>
      <c r="U1524" s="17">
        <v>0.81229119507203562</v>
      </c>
      <c r="V1524" s="17">
        <v>1.0235829694493306</v>
      </c>
      <c r="W1524" s="17">
        <v>3.3575668124881815</v>
      </c>
      <c r="X1524" s="17">
        <v>4.3752114611566144</v>
      </c>
      <c r="Y1524" s="17">
        <v>0</v>
      </c>
      <c r="Z1524" s="17">
        <v>52.077190220750552</v>
      </c>
      <c r="AA1524" s="17">
        <v>1.6030635144458047</v>
      </c>
      <c r="AB1524" s="17">
        <v>2.9436789273062591</v>
      </c>
      <c r="AC1524" s="17">
        <v>39.308440586858666</v>
      </c>
      <c r="AD1524" s="17">
        <v>1.0153639938400445</v>
      </c>
      <c r="AE1524" s="17">
        <v>0.10153639938400445</v>
      </c>
      <c r="AF1524" s="17">
        <v>80.746629849094049</v>
      </c>
      <c r="AG1524" s="17">
        <v>61.090251635923536</v>
      </c>
      <c r="AH1524" s="17">
        <v>-1</v>
      </c>
      <c r="AI1524" s="17">
        <v>-1</v>
      </c>
      <c r="AJ1524" s="17">
        <v>-1</v>
      </c>
      <c r="AK1524" s="17">
        <v>-1</v>
      </c>
      <c r="AL1524" s="17">
        <v>-1</v>
      </c>
      <c r="AM1524" s="17">
        <v>-1</v>
      </c>
      <c r="AN1524" s="17">
        <v>-1</v>
      </c>
      <c r="AO1524" s="17">
        <v>-1</v>
      </c>
      <c r="AP1524" s="17">
        <v>-1</v>
      </c>
      <c r="AQ1524" s="17">
        <v>-1</v>
      </c>
      <c r="AR1524" s="17">
        <v>0.50768199692002225</v>
      </c>
      <c r="AS1524" s="17">
        <v>6.0921839630402665</v>
      </c>
      <c r="AT1524" s="17">
        <v>11.919839151952345</v>
      </c>
      <c r="AU1524" s="17">
        <v>-1</v>
      </c>
      <c r="AV1524" s="17">
        <v>-1</v>
      </c>
      <c r="AW1524" s="17">
        <v>-1</v>
      </c>
      <c r="AX1524" s="17">
        <v>-1</v>
      </c>
      <c r="AY1524" s="17">
        <v>0.10153639938400445</v>
      </c>
      <c r="AZ1524" s="17">
        <v>-0.51455070504688605</v>
      </c>
      <c r="BA1524" s="17">
        <v>1.027371217867399</v>
      </c>
      <c r="BB1524" s="17">
        <v>-0.21189042457228185</v>
      </c>
      <c r="BC1524" s="17">
        <v>0.39137760405946126</v>
      </c>
      <c r="BD1524" s="17">
        <v>-6.9537294469397146</v>
      </c>
      <c r="BE1524" s="17">
        <v>14.005011498221775</v>
      </c>
      <c r="BF1524" s="17">
        <v>-1</v>
      </c>
      <c r="BG1524" s="22">
        <v>847.75338069032443</v>
      </c>
    </row>
    <row r="1525" spans="1:59" x14ac:dyDescent="0.25">
      <c r="A1525">
        <v>3999</v>
      </c>
      <c r="B1525" t="s">
        <v>1440</v>
      </c>
      <c r="C1525" s="49">
        <v>0</v>
      </c>
      <c r="D1525" s="22">
        <v>1539.5807128906251</v>
      </c>
      <c r="E1525" s="17">
        <v>65.808878459052281</v>
      </c>
      <c r="F1525" s="17">
        <v>4.903362797870841</v>
      </c>
      <c r="G1525" s="17">
        <v>0.38183057105997381</v>
      </c>
      <c r="H1525" s="17">
        <v>3.7189734849176692</v>
      </c>
      <c r="I1525" s="17">
        <v>52.68820472135566</v>
      </c>
      <c r="J1525" s="17">
        <v>6.5368778256742655</v>
      </c>
      <c r="K1525" s="17">
        <v>-1</v>
      </c>
      <c r="L1525" s="17">
        <v>-1</v>
      </c>
      <c r="M1525" s="17">
        <v>-1</v>
      </c>
      <c r="N1525" s="17">
        <v>0.16666666666666666</v>
      </c>
      <c r="O1525" s="17">
        <v>-1</v>
      </c>
      <c r="P1525" s="17">
        <v>-1</v>
      </c>
      <c r="Q1525" s="17">
        <v>2.9250519783607301</v>
      </c>
      <c r="R1525" s="17">
        <v>-1</v>
      </c>
      <c r="S1525" s="17">
        <v>0.32929005143303525</v>
      </c>
      <c r="T1525" s="17">
        <v>3.4648605273668746E-2</v>
      </c>
      <c r="U1525" s="17">
        <v>0.15456938782063742</v>
      </c>
      <c r="V1525" s="17">
        <v>7.5003089035027129E-2</v>
      </c>
      <c r="W1525" s="17">
        <v>0.88760467658622078</v>
      </c>
      <c r="X1525" s="17">
        <v>0.70078867347151219</v>
      </c>
      <c r="Y1525" s="17">
        <v>0</v>
      </c>
      <c r="Z1525" s="17">
        <v>30.714744350216897</v>
      </c>
      <c r="AA1525" s="17">
        <v>0.41449178143744669</v>
      </c>
      <c r="AB1525" s="17">
        <v>1.047374449304572</v>
      </c>
      <c r="AC1525" s="17">
        <v>17.505948537444734</v>
      </c>
      <c r="AD1525" s="17">
        <v>0.19321173477579678</v>
      </c>
      <c r="AE1525" s="17">
        <v>1.9321173477579678E-2</v>
      </c>
      <c r="AF1525" s="17">
        <v>48.284676934492111</v>
      </c>
      <c r="AG1525" s="17">
        <v>4.4763909906457284</v>
      </c>
      <c r="AH1525" s="17">
        <v>-1</v>
      </c>
      <c r="AI1525" s="17">
        <v>-1</v>
      </c>
      <c r="AJ1525" s="17">
        <v>-1</v>
      </c>
      <c r="AK1525" s="17">
        <v>-1</v>
      </c>
      <c r="AL1525" s="17">
        <v>-1</v>
      </c>
      <c r="AM1525" s="17">
        <v>-1</v>
      </c>
      <c r="AN1525" s="17">
        <v>-1</v>
      </c>
      <c r="AO1525" s="17">
        <v>-1</v>
      </c>
      <c r="AP1525" s="17">
        <v>-1</v>
      </c>
      <c r="AQ1525" s="17">
        <v>-1</v>
      </c>
      <c r="AR1525" s="17">
        <v>9.6605867387898392E-2</v>
      </c>
      <c r="AS1525" s="17">
        <v>1.1592704086547805</v>
      </c>
      <c r="AT1525" s="17">
        <v>5.5070515312512152</v>
      </c>
      <c r="AU1525" s="17">
        <v>-1</v>
      </c>
      <c r="AV1525" s="17">
        <v>-1</v>
      </c>
      <c r="AW1525" s="17">
        <v>-1</v>
      </c>
      <c r="AX1525" s="17">
        <v>-1</v>
      </c>
      <c r="AY1525" s="17">
        <v>1.9321173477579678E-2</v>
      </c>
      <c r="AZ1525" s="17">
        <v>0.19991805659785755</v>
      </c>
      <c r="BA1525" s="17">
        <v>0.31290245622265533</v>
      </c>
      <c r="BB1525" s="17">
        <v>6.7641343509562427E-2</v>
      </c>
      <c r="BC1525" s="17">
        <v>0.11184583597761705</v>
      </c>
      <c r="BD1525" s="17">
        <v>2.7577646736059251</v>
      </c>
      <c r="BE1525" s="17">
        <v>4.2935173776761264</v>
      </c>
      <c r="BF1525" s="17">
        <v>-1</v>
      </c>
      <c r="BG1525" s="22">
        <v>286.60022611800571</v>
      </c>
    </row>
    <row r="1526" spans="1:59" x14ac:dyDescent="0.25">
      <c r="A1526">
        <v>4001</v>
      </c>
      <c r="B1526" t="s">
        <v>1441</v>
      </c>
      <c r="C1526" s="49">
        <v>0</v>
      </c>
      <c r="D1526" s="22">
        <v>1633.5755566406251</v>
      </c>
      <c r="E1526" s="17">
        <v>97.361287581705028</v>
      </c>
      <c r="F1526" s="17">
        <v>57.80999436179345</v>
      </c>
      <c r="G1526" s="17">
        <v>0.76677768140545544</v>
      </c>
      <c r="H1526" s="17">
        <v>6.6349947281423445</v>
      </c>
      <c r="I1526" s="17">
        <v>80.863585896825398</v>
      </c>
      <c r="J1526" s="17">
        <v>14.128029200659498</v>
      </c>
      <c r="K1526" s="17">
        <v>-1</v>
      </c>
      <c r="L1526" s="17">
        <v>-1</v>
      </c>
      <c r="M1526" s="17">
        <v>-1</v>
      </c>
      <c r="N1526" s="17">
        <v>0.16666666666666666</v>
      </c>
      <c r="O1526" s="17">
        <v>-1</v>
      </c>
      <c r="P1526" s="17">
        <v>-1</v>
      </c>
      <c r="Q1526" s="17">
        <v>4.7446736986652995</v>
      </c>
      <c r="R1526" s="17">
        <v>-1</v>
      </c>
      <c r="S1526" s="17">
        <v>1.2539849595782369</v>
      </c>
      <c r="T1526" s="17">
        <v>0.1318391898891649</v>
      </c>
      <c r="U1526" s="17">
        <v>0.7156994897251755</v>
      </c>
      <c r="V1526" s="17">
        <v>0.88427643088428531</v>
      </c>
      <c r="W1526" s="17">
        <v>2.9948331274885094</v>
      </c>
      <c r="X1526" s="17">
        <v>3.8355931007573081</v>
      </c>
      <c r="Y1526" s="17">
        <v>0</v>
      </c>
      <c r="Z1526" s="17">
        <v>48.93994426924732</v>
      </c>
      <c r="AA1526" s="17">
        <v>1.4285122537872565</v>
      </c>
      <c r="AB1526" s="17">
        <v>2.6651914552965938</v>
      </c>
      <c r="AC1526" s="17">
        <v>36.10657033617484</v>
      </c>
      <c r="AD1526" s="17">
        <v>0.89462436215646934</v>
      </c>
      <c r="AE1526" s="17">
        <v>8.9462436215646937E-2</v>
      </c>
      <c r="AF1526" s="17">
        <v>75.979332556619767</v>
      </c>
      <c r="AG1526" s="17">
        <v>52.776053618300715</v>
      </c>
      <c r="AH1526" s="17">
        <v>-1</v>
      </c>
      <c r="AI1526" s="17">
        <v>-1</v>
      </c>
      <c r="AJ1526" s="17">
        <v>-1</v>
      </c>
      <c r="AK1526" s="17">
        <v>-1</v>
      </c>
      <c r="AL1526" s="17">
        <v>-1</v>
      </c>
      <c r="AM1526" s="17">
        <v>-1</v>
      </c>
      <c r="AN1526" s="17">
        <v>-1</v>
      </c>
      <c r="AO1526" s="17">
        <v>-1</v>
      </c>
      <c r="AP1526" s="17">
        <v>-1</v>
      </c>
      <c r="AQ1526" s="17">
        <v>-1</v>
      </c>
      <c r="AR1526" s="17">
        <v>0.44731218107823467</v>
      </c>
      <c r="AS1526" s="17">
        <v>5.3677461729388156</v>
      </c>
      <c r="AT1526" s="17">
        <v>10.978070024820461</v>
      </c>
      <c r="AU1526" s="17">
        <v>-1</v>
      </c>
      <c r="AV1526" s="17">
        <v>-1</v>
      </c>
      <c r="AW1526" s="17">
        <v>-1</v>
      </c>
      <c r="AX1526" s="17">
        <v>-1</v>
      </c>
      <c r="AY1526" s="17">
        <v>8.9462436215646937E-2</v>
      </c>
      <c r="AZ1526" s="17">
        <v>-0.4096252558015227</v>
      </c>
      <c r="BA1526" s="17">
        <v>0.92244576862203576</v>
      </c>
      <c r="BB1526" s="17">
        <v>-0.1708389497998663</v>
      </c>
      <c r="BC1526" s="17">
        <v>0.35032612928704571</v>
      </c>
      <c r="BD1526" s="17">
        <v>-5.527518899824674</v>
      </c>
      <c r="BE1526" s="17">
        <v>12.578800951106736</v>
      </c>
      <c r="BF1526" s="17">
        <v>-1</v>
      </c>
      <c r="BG1526" s="22">
        <v>2010.5941529122329</v>
      </c>
    </row>
    <row r="1527" spans="1:59" x14ac:dyDescent="0.25">
      <c r="A1527">
        <v>4003</v>
      </c>
      <c r="B1527" t="s">
        <v>1442</v>
      </c>
      <c r="C1527" s="49">
        <v>0</v>
      </c>
      <c r="D1527" s="22">
        <v>1659.3525878906248</v>
      </c>
      <c r="E1527" s="17">
        <v>163.60876300694213</v>
      </c>
      <c r="F1527" s="17">
        <v>168.89282042234629</v>
      </c>
      <c r="G1527" s="17">
        <v>1.5750130885179847</v>
      </c>
      <c r="H1527" s="17">
        <v>12.757476371273201</v>
      </c>
      <c r="I1527" s="17">
        <v>140.02064945932054</v>
      </c>
      <c r="J1527" s="17">
        <v>30.066419585010234</v>
      </c>
      <c r="K1527" s="17">
        <v>-1</v>
      </c>
      <c r="L1527" s="17">
        <v>-1</v>
      </c>
      <c r="M1527" s="17">
        <v>-1</v>
      </c>
      <c r="N1527" s="17">
        <v>0.16666666666666666</v>
      </c>
      <c r="O1527" s="17">
        <v>-1</v>
      </c>
      <c r="P1527" s="17">
        <v>-1</v>
      </c>
      <c r="Q1527" s="17">
        <v>8.5651536097399905</v>
      </c>
      <c r="R1527" s="17">
        <v>-1</v>
      </c>
      <c r="S1527" s="17">
        <v>3.1954754798444385</v>
      </c>
      <c r="T1527" s="17">
        <v>0.33590065603112607</v>
      </c>
      <c r="U1527" s="17">
        <v>1.8938489138080852</v>
      </c>
      <c r="V1527" s="17">
        <v>2.5834276943600045</v>
      </c>
      <c r="W1527" s="17">
        <v>7.4191724694973074</v>
      </c>
      <c r="X1527" s="17">
        <v>10.417432175303396</v>
      </c>
      <c r="Y1527" s="17">
        <v>0</v>
      </c>
      <c r="Z1527" s="17">
        <v>87.205595524674891</v>
      </c>
      <c r="AA1527" s="17">
        <v>3.5575508340601263</v>
      </c>
      <c r="AB1527" s="17">
        <v>6.0619619500744699</v>
      </c>
      <c r="AC1527" s="17">
        <v>75.160457813211423</v>
      </c>
      <c r="AD1527" s="17">
        <v>2.3673111422601063</v>
      </c>
      <c r="AE1527" s="17">
        <v>0.23673111422601065</v>
      </c>
      <c r="AF1527" s="17">
        <v>134.12706418006977</v>
      </c>
      <c r="AG1527" s="17">
        <v>154.18608226411973</v>
      </c>
      <c r="AH1527" s="17">
        <v>-1</v>
      </c>
      <c r="AI1527" s="17">
        <v>-1</v>
      </c>
      <c r="AJ1527" s="17">
        <v>-1</v>
      </c>
      <c r="AK1527" s="17">
        <v>-1</v>
      </c>
      <c r="AL1527" s="17">
        <v>-1</v>
      </c>
      <c r="AM1527" s="17">
        <v>-1</v>
      </c>
      <c r="AN1527" s="17">
        <v>-1</v>
      </c>
      <c r="AO1527" s="17">
        <v>-1</v>
      </c>
      <c r="AP1527" s="17">
        <v>-1</v>
      </c>
      <c r="AQ1527" s="17">
        <v>-1</v>
      </c>
      <c r="AR1527" s="17">
        <v>1.1836555711300532</v>
      </c>
      <c r="AS1527" s="17">
        <v>14.203866853560637</v>
      </c>
      <c r="AT1527" s="17">
        <v>22.465026909628829</v>
      </c>
      <c r="AU1527" s="17">
        <v>-1</v>
      </c>
      <c r="AV1527" s="17">
        <v>-1</v>
      </c>
      <c r="AW1527" s="17">
        <v>-1</v>
      </c>
      <c r="AX1527" s="17">
        <v>-1</v>
      </c>
      <c r="AY1527" s="17">
        <v>0.23673111422601065</v>
      </c>
      <c r="AZ1527" s="17">
        <v>-1.6894231137661824</v>
      </c>
      <c r="BA1527" s="17">
        <v>2.2022436265866956</v>
      </c>
      <c r="BB1527" s="17">
        <v>-0.67155245503510308</v>
      </c>
      <c r="BC1527" s="17">
        <v>0.85103963452228215</v>
      </c>
      <c r="BD1527" s="17">
        <v>-22.923310067095699</v>
      </c>
      <c r="BE1527" s="17">
        <v>29.974592118377778</v>
      </c>
      <c r="BF1527" s="17">
        <v>-1</v>
      </c>
      <c r="BG1527" s="22">
        <v>2432.73233514602</v>
      </c>
    </row>
    <row r="1528" spans="1:59" x14ac:dyDescent="0.25">
      <c r="A1528">
        <v>4004</v>
      </c>
      <c r="B1528" t="s">
        <v>1443</v>
      </c>
      <c r="C1528" s="49">
        <v>0</v>
      </c>
      <c r="D1528" s="22">
        <v>1550.061494140625</v>
      </c>
      <c r="E1528" s="17">
        <v>114.97801446286348</v>
      </c>
      <c r="F1528" s="17">
        <v>87.349471833722873</v>
      </c>
      <c r="G1528" s="17">
        <v>0.98170605914947973</v>
      </c>
      <c r="H1528" s="17">
        <v>8.2631033654845272</v>
      </c>
      <c r="I1528" s="17">
        <v>96.594809240542389</v>
      </c>
      <c r="J1528" s="17">
        <v>18.366413660204117</v>
      </c>
      <c r="K1528" s="17">
        <v>-1</v>
      </c>
      <c r="L1528" s="17">
        <v>-1</v>
      </c>
      <c r="M1528" s="17">
        <v>-1</v>
      </c>
      <c r="N1528" s="17">
        <v>0.16666666666666666</v>
      </c>
      <c r="O1528" s="17">
        <v>-1</v>
      </c>
      <c r="P1528" s="17">
        <v>-1</v>
      </c>
      <c r="Q1528" s="17">
        <v>5.7606271477036852</v>
      </c>
      <c r="R1528" s="17">
        <v>-1</v>
      </c>
      <c r="S1528" s="17">
        <v>1.7702719277735308</v>
      </c>
      <c r="T1528" s="17">
        <v>0.18610382552873236</v>
      </c>
      <c r="U1528" s="17">
        <v>1.0289965096649878</v>
      </c>
      <c r="V1528" s="17">
        <v>1.3361198188215082</v>
      </c>
      <c r="W1528" s="17">
        <v>4.1713666831814251</v>
      </c>
      <c r="X1528" s="17">
        <v>5.5858554406840542</v>
      </c>
      <c r="Y1528" s="17">
        <v>0</v>
      </c>
      <c r="Z1528" s="17">
        <v>59.115660744017617</v>
      </c>
      <c r="AA1528" s="17">
        <v>1.994672563253604</v>
      </c>
      <c r="AB1528" s="17">
        <v>3.5684708285915212</v>
      </c>
      <c r="AC1528" s="17">
        <v>46.491896945441411</v>
      </c>
      <c r="AD1528" s="17">
        <v>1.2862456370812347</v>
      </c>
      <c r="AE1528" s="17">
        <v>0.12862456370812347</v>
      </c>
      <c r="AF1528" s="17">
        <v>91.442151331129367</v>
      </c>
      <c r="AG1528" s="17">
        <v>79.7433118601638</v>
      </c>
      <c r="AH1528" s="17">
        <v>-1</v>
      </c>
      <c r="AI1528" s="17">
        <v>-1</v>
      </c>
      <c r="AJ1528" s="17">
        <v>-1</v>
      </c>
      <c r="AK1528" s="17">
        <v>-1</v>
      </c>
      <c r="AL1528" s="17">
        <v>-1</v>
      </c>
      <c r="AM1528" s="17">
        <v>-1</v>
      </c>
      <c r="AN1528" s="17">
        <v>-1</v>
      </c>
      <c r="AO1528" s="17">
        <v>-1</v>
      </c>
      <c r="AP1528" s="17">
        <v>-1</v>
      </c>
      <c r="AQ1528" s="17">
        <v>-1</v>
      </c>
      <c r="AR1528" s="17">
        <v>0.64312281854061737</v>
      </c>
      <c r="AS1528" s="17">
        <v>7.7174738224874089</v>
      </c>
      <c r="AT1528" s="17">
        <v>14.032715969233632</v>
      </c>
      <c r="AU1528" s="17">
        <v>-1</v>
      </c>
      <c r="AV1528" s="17">
        <v>-1</v>
      </c>
      <c r="AW1528" s="17">
        <v>-1</v>
      </c>
      <c r="AX1528" s="17">
        <v>-1</v>
      </c>
      <c r="AY1528" s="17">
        <v>0.12862456370812347</v>
      </c>
      <c r="AZ1528" s="17">
        <v>-0.74995293141685848</v>
      </c>
      <c r="BA1528" s="17">
        <v>1.2627734442373715</v>
      </c>
      <c r="BB1528" s="17">
        <v>-0.30399018327428662</v>
      </c>
      <c r="BC1528" s="17">
        <v>0.48347736276146597</v>
      </c>
      <c r="BD1528" s="17">
        <v>-10.15345973618652</v>
      </c>
      <c r="BE1528" s="17">
        <v>17.204741787468585</v>
      </c>
      <c r="BF1528" s="17">
        <v>-1</v>
      </c>
      <c r="BG1528" s="22">
        <v>1715.0610886889667</v>
      </c>
    </row>
    <row r="1529" spans="1:59" x14ac:dyDescent="0.25">
      <c r="A1529">
        <v>4005</v>
      </c>
      <c r="B1529" t="s">
        <v>1444</v>
      </c>
      <c r="C1529" s="49">
        <v>0</v>
      </c>
      <c r="D1529" s="22">
        <v>1526.6823046875002</v>
      </c>
      <c r="E1529" s="17">
        <v>87.402497346919077</v>
      </c>
      <c r="F1529" s="17">
        <v>41.111236313681744</v>
      </c>
      <c r="G1529" s="17">
        <v>0.64527800420123993</v>
      </c>
      <c r="H1529" s="17">
        <v>5.714619875985484</v>
      </c>
      <c r="I1529" s="17">
        <v>71.970676647934127</v>
      </c>
      <c r="J1529" s="17">
        <v>11.732057346652649</v>
      </c>
      <c r="K1529" s="17">
        <v>-1</v>
      </c>
      <c r="L1529" s="17">
        <v>-1</v>
      </c>
      <c r="M1529" s="17">
        <v>-1</v>
      </c>
      <c r="N1529" s="17">
        <v>0.16666666666666666</v>
      </c>
      <c r="O1529" s="17">
        <v>-1</v>
      </c>
      <c r="P1529" s="17">
        <v>-1</v>
      </c>
      <c r="Q1529" s="17">
        <v>4.1703520692540099</v>
      </c>
      <c r="R1529" s="17">
        <v>-1</v>
      </c>
      <c r="S1529" s="17">
        <v>0.9621263383998836</v>
      </c>
      <c r="T1529" s="17">
        <v>0.10116322339736869</v>
      </c>
      <c r="U1529" s="17">
        <v>0.53859171460827071</v>
      </c>
      <c r="V1529" s="17">
        <v>0.62884796509734708</v>
      </c>
      <c r="W1529" s="17">
        <v>2.3297350667435204</v>
      </c>
      <c r="X1529" s="17">
        <v>2.84616438242834</v>
      </c>
      <c r="Y1529" s="17">
        <v>0</v>
      </c>
      <c r="Z1529" s="17">
        <v>43.187580249272855</v>
      </c>
      <c r="AA1529" s="17">
        <v>1.1084600784159546</v>
      </c>
      <c r="AB1529" s="17">
        <v>2.1545648296619482</v>
      </c>
      <c r="AC1529" s="17">
        <v>30.235713058365619</v>
      </c>
      <c r="AD1529" s="17">
        <v>0.67323964326033836</v>
      </c>
      <c r="AE1529" s="17">
        <v>6.7323964326033839E-2</v>
      </c>
      <c r="AF1529" s="17">
        <v>67.238153241491247</v>
      </c>
      <c r="AG1529" s="17">
        <v>37.531379062708297</v>
      </c>
      <c r="AH1529" s="17">
        <v>-1</v>
      </c>
      <c r="AI1529" s="17">
        <v>-1</v>
      </c>
      <c r="AJ1529" s="17">
        <v>-1</v>
      </c>
      <c r="AK1529" s="17">
        <v>-1</v>
      </c>
      <c r="AL1529" s="17">
        <v>-1</v>
      </c>
      <c r="AM1529" s="17">
        <v>-1</v>
      </c>
      <c r="AN1529" s="17">
        <v>-1</v>
      </c>
      <c r="AO1529" s="17">
        <v>-1</v>
      </c>
      <c r="AP1529" s="17">
        <v>-1</v>
      </c>
      <c r="AQ1529" s="17">
        <v>-1</v>
      </c>
      <c r="AR1529" s="17">
        <v>0.33661982163016918</v>
      </c>
      <c r="AS1529" s="17">
        <v>4.0394378595620299</v>
      </c>
      <c r="AT1529" s="17">
        <v>9.2512692174306395</v>
      </c>
      <c r="AU1529" s="17">
        <v>-1</v>
      </c>
      <c r="AV1529" s="17">
        <v>-1</v>
      </c>
      <c r="AW1529" s="17">
        <v>-1</v>
      </c>
      <c r="AX1529" s="17">
        <v>-1</v>
      </c>
      <c r="AY1529" s="17">
        <v>6.7323964326033839E-2</v>
      </c>
      <c r="AZ1529" s="17">
        <v>-0.21723696736354398</v>
      </c>
      <c r="BA1529" s="17">
        <v>0.73005748018405692</v>
      </c>
      <c r="BB1529" s="17">
        <v>-9.5568145375181754E-2</v>
      </c>
      <c r="BC1529" s="17">
        <v>0.27505532486236112</v>
      </c>
      <c r="BD1529" s="17">
        <v>-2.9124602264039234</v>
      </c>
      <c r="BE1529" s="17">
        <v>9.9637422776859808</v>
      </c>
      <c r="BF1529" s="17">
        <v>-1</v>
      </c>
      <c r="BG1529" s="22">
        <v>96.973690036541029</v>
      </c>
    </row>
    <row r="1530" spans="1:59" x14ac:dyDescent="0.25">
      <c r="A1530">
        <v>4006</v>
      </c>
      <c r="B1530" t="s">
        <v>1445</v>
      </c>
      <c r="C1530" s="49">
        <v>0</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25">
      <c r="A1531">
        <v>4008</v>
      </c>
      <c r="B1531" t="s">
        <v>2998</v>
      </c>
      <c r="C1531" s="49">
        <v>0</v>
      </c>
      <c r="D1531" s="22">
        <v>1450</v>
      </c>
      <c r="E1531" s="17">
        <v>42.510834345099084</v>
      </c>
      <c r="F1531" s="17">
        <v>-34.162466733731819</v>
      </c>
      <c r="G1531" s="17">
        <v>9.7588733186206644E-2</v>
      </c>
      <c r="H1531" s="17">
        <v>1.5658069454695622</v>
      </c>
      <c r="I1531" s="17">
        <v>31.883730774475264</v>
      </c>
      <c r="J1531" s="17">
        <v>0.93163294809285269</v>
      </c>
      <c r="K1531" s="17">
        <v>-1</v>
      </c>
      <c r="L1531" s="17">
        <v>-1</v>
      </c>
      <c r="M1531" s="17">
        <v>-1</v>
      </c>
      <c r="N1531" s="17">
        <v>0.16666666666666666</v>
      </c>
      <c r="O1531" s="17">
        <v>-1</v>
      </c>
      <c r="P1531" s="17">
        <v>-1</v>
      </c>
      <c r="Q1531" s="17">
        <v>1.5814579933319561</v>
      </c>
      <c r="R1531" s="17">
        <v>-1</v>
      </c>
      <c r="S1531" s="17">
        <v>-0.35349720193228051</v>
      </c>
      <c r="T1531" s="17">
        <v>-3.7116137603193253E-2</v>
      </c>
      <c r="U1531" s="17">
        <v>-0.25976454836216811</v>
      </c>
      <c r="V1531" s="17">
        <v>-0.52255781179374472</v>
      </c>
      <c r="W1531" s="17">
        <v>-0.66835579592337224</v>
      </c>
      <c r="X1531" s="17">
        <v>-1.6139256024373154</v>
      </c>
      <c r="Y1531" s="17">
        <v>0</v>
      </c>
      <c r="Z1531" s="17">
        <v>17.257403896478259</v>
      </c>
      <c r="AA1531" s="17">
        <v>-0.33425274724250115</v>
      </c>
      <c r="AB1531" s="17">
        <v>-0.1472085642265627</v>
      </c>
      <c r="AC1531" s="17">
        <v>3.7713995992259974</v>
      </c>
      <c r="AD1531" s="17">
        <v>-0.32470568545271017</v>
      </c>
      <c r="AE1531" s="17">
        <v>-3.2470568545271014E-2</v>
      </c>
      <c r="AF1531" s="17">
        <v>27.835166854393844</v>
      </c>
      <c r="AG1531" s="17">
        <v>-31.187689879181502</v>
      </c>
      <c r="AH1531" s="17">
        <v>-1</v>
      </c>
      <c r="AI1531" s="17">
        <v>-1</v>
      </c>
      <c r="AJ1531" s="17">
        <v>-1</v>
      </c>
      <c r="AK1531" s="17">
        <v>-1</v>
      </c>
      <c r="AL1531" s="17">
        <v>-1</v>
      </c>
      <c r="AM1531" s="17">
        <v>-1</v>
      </c>
      <c r="AN1531" s="17">
        <v>-1</v>
      </c>
      <c r="AO1531" s="17">
        <v>-1</v>
      </c>
      <c r="AP1531" s="17">
        <v>-1</v>
      </c>
      <c r="AQ1531" s="17">
        <v>-1</v>
      </c>
      <c r="AR1531" s="17">
        <v>-0.16235284272635508</v>
      </c>
      <c r="AS1531" s="17">
        <v>-1.948234112716261</v>
      </c>
      <c r="AT1531" s="17">
        <v>1.4672956534688604</v>
      </c>
      <c r="AU1531" s="17">
        <v>-1</v>
      </c>
      <c r="AV1531" s="17">
        <v>-1</v>
      </c>
      <c r="AW1531" s="17">
        <v>-1</v>
      </c>
      <c r="AX1531" s="17">
        <v>-1</v>
      </c>
      <c r="AY1531" s="17">
        <v>-3.2470568545271014E-2</v>
      </c>
      <c r="AZ1531" s="17">
        <v>0.64999991647873501</v>
      </c>
      <c r="BA1531" s="17">
        <v>-0.13717940365822218</v>
      </c>
      <c r="BB1531" s="17">
        <v>0.24373326638725484</v>
      </c>
      <c r="BC1531" s="17">
        <v>-6.4246086900075286E-2</v>
      </c>
      <c r="BD1531" s="17">
        <v>8.8755511614786737</v>
      </c>
      <c r="BE1531" s="17">
        <v>-1.8242691101966289</v>
      </c>
      <c r="BF1531" s="17">
        <v>-1</v>
      </c>
      <c r="BG1531" s="22">
        <v>0</v>
      </c>
    </row>
    <row r="1532" spans="1:59" x14ac:dyDescent="0.25">
      <c r="A1532">
        <v>4009</v>
      </c>
      <c r="B1532" t="s">
        <v>1446</v>
      </c>
      <c r="C1532" s="49">
        <v>0</v>
      </c>
      <c r="D1532" s="22">
        <v>1574.1933105468752</v>
      </c>
      <c r="E1532" s="17">
        <v>93.661486720948474</v>
      </c>
      <c r="F1532" s="17">
        <v>51.60622081667298</v>
      </c>
      <c r="G1532" s="17">
        <v>0.72163920577699847</v>
      </c>
      <c r="H1532" s="17">
        <v>6.2930652778829845</v>
      </c>
      <c r="I1532" s="17">
        <v>77.559771626418183</v>
      </c>
      <c r="J1532" s="17">
        <v>13.23789912272704</v>
      </c>
      <c r="K1532" s="17">
        <v>-1</v>
      </c>
      <c r="L1532" s="17">
        <v>-1</v>
      </c>
      <c r="M1532" s="17">
        <v>-1</v>
      </c>
      <c r="N1532" s="17">
        <v>0.16666666666666666</v>
      </c>
      <c r="O1532" s="17">
        <v>-1</v>
      </c>
      <c r="P1532" s="17">
        <v>-1</v>
      </c>
      <c r="Q1532" s="17">
        <v>4.5313068530192462</v>
      </c>
      <c r="R1532" s="17">
        <v>-1</v>
      </c>
      <c r="S1532" s="17">
        <v>1.1455562496247833</v>
      </c>
      <c r="T1532" s="17">
        <v>0.12044272861674547</v>
      </c>
      <c r="U1532" s="17">
        <v>0.64990198989077042</v>
      </c>
      <c r="V1532" s="17">
        <v>0.7893819271041731</v>
      </c>
      <c r="W1532" s="17">
        <v>2.7477418322992087</v>
      </c>
      <c r="X1532" s="17">
        <v>3.4680093744785863</v>
      </c>
      <c r="Y1532" s="17">
        <v>0</v>
      </c>
      <c r="Z1532" s="17">
        <v>46.802877331322811</v>
      </c>
      <c r="AA1532" s="17">
        <v>1.3096093262218582</v>
      </c>
      <c r="AB1532" s="17">
        <v>2.4754880089433144</v>
      </c>
      <c r="AC1532" s="17">
        <v>33.925481840712195</v>
      </c>
      <c r="AD1532" s="17">
        <v>0.81237748736346305</v>
      </c>
      <c r="AE1532" s="17">
        <v>8.1237748736346302E-2</v>
      </c>
      <c r="AF1532" s="17">
        <v>72.731887636937216</v>
      </c>
      <c r="AG1532" s="17">
        <v>47.112488193885824</v>
      </c>
      <c r="AH1532" s="17">
        <v>-1</v>
      </c>
      <c r="AI1532" s="17">
        <v>-1</v>
      </c>
      <c r="AJ1532" s="17">
        <v>-1</v>
      </c>
      <c r="AK1532" s="17">
        <v>-1</v>
      </c>
      <c r="AL1532" s="17">
        <v>-1</v>
      </c>
      <c r="AM1532" s="17">
        <v>-1</v>
      </c>
      <c r="AN1532" s="17">
        <v>-1</v>
      </c>
      <c r="AO1532" s="17">
        <v>-1</v>
      </c>
      <c r="AP1532" s="17">
        <v>-1</v>
      </c>
      <c r="AQ1532" s="17">
        <v>-1</v>
      </c>
      <c r="AR1532" s="17">
        <v>0.40618874368173152</v>
      </c>
      <c r="AS1532" s="17">
        <v>4.8742649241807783</v>
      </c>
      <c r="AT1532" s="17">
        <v>10.336544401435013</v>
      </c>
      <c r="AU1532" s="17">
        <v>-1</v>
      </c>
      <c r="AV1532" s="17">
        <v>-1</v>
      </c>
      <c r="AW1532" s="17">
        <v>-1</v>
      </c>
      <c r="AX1532" s="17">
        <v>-1</v>
      </c>
      <c r="AY1532" s="17">
        <v>8.1237748736346302E-2</v>
      </c>
      <c r="AZ1532" s="17">
        <v>-0.33815087604443034</v>
      </c>
      <c r="BA1532" s="17">
        <v>0.85097138886494328</v>
      </c>
      <c r="BB1532" s="17">
        <v>-0.14287501237024419</v>
      </c>
      <c r="BC1532" s="17">
        <v>0.32236219185742354</v>
      </c>
      <c r="BD1532" s="17">
        <v>-4.5559956422049268</v>
      </c>
      <c r="BE1532" s="17">
        <v>11.607277693486985</v>
      </c>
      <c r="BF1532" s="17">
        <v>-1</v>
      </c>
      <c r="BG1532" s="22">
        <v>1580.7548878708951</v>
      </c>
    </row>
    <row r="1533" spans="1:59" x14ac:dyDescent="0.25">
      <c r="A1533">
        <v>4010</v>
      </c>
      <c r="B1533" t="s">
        <v>1447</v>
      </c>
      <c r="C1533" s="49">
        <v>0</v>
      </c>
      <c r="D1533" s="22">
        <v>1496.6485449218751</v>
      </c>
      <c r="E1533" s="17">
        <v>95.287211339392314</v>
      </c>
      <c r="F1533" s="17">
        <v>54.332212771140128</v>
      </c>
      <c r="G1533" s="17">
        <v>0.7414734438427748</v>
      </c>
      <c r="H1533" s="17">
        <v>6.4433120468250138</v>
      </c>
      <c r="I1533" s="17">
        <v>79.011496299261466</v>
      </c>
      <c r="J1533" s="17">
        <v>13.62903000673257</v>
      </c>
      <c r="K1533" s="17">
        <v>-1</v>
      </c>
      <c r="L1533" s="17">
        <v>-1</v>
      </c>
      <c r="M1533" s="17">
        <v>-1</v>
      </c>
      <c r="N1533" s="17">
        <v>0.16666666666666666</v>
      </c>
      <c r="O1533" s="17">
        <v>-1</v>
      </c>
      <c r="P1533" s="17">
        <v>-1</v>
      </c>
      <c r="Q1533" s="17">
        <v>4.6250620973638208</v>
      </c>
      <c r="R1533" s="17">
        <v>-1</v>
      </c>
      <c r="S1533" s="17">
        <v>1.1932007661140818</v>
      </c>
      <c r="T1533" s="17">
        <v>0.12545043263947644</v>
      </c>
      <c r="U1533" s="17">
        <v>0.67881398254622749</v>
      </c>
      <c r="V1533" s="17">
        <v>0.83107939590220847</v>
      </c>
      <c r="W1533" s="17">
        <v>2.8563158925555974</v>
      </c>
      <c r="X1533" s="17">
        <v>3.6295288550239375</v>
      </c>
      <c r="Y1533" s="17">
        <v>0</v>
      </c>
      <c r="Z1533" s="17">
        <v>47.741923097028113</v>
      </c>
      <c r="AA1533" s="17">
        <v>1.3618563048629155</v>
      </c>
      <c r="AB1533" s="17">
        <v>2.5588453502022448</v>
      </c>
      <c r="AC1533" s="17">
        <v>34.883871060977739</v>
      </c>
      <c r="AD1533" s="17">
        <v>0.84851747818278433</v>
      </c>
      <c r="AE1533" s="17">
        <v>8.4851747818278436E-2</v>
      </c>
      <c r="AF1533" s="17">
        <v>74.158843127695377</v>
      </c>
      <c r="AG1533" s="17">
        <v>49.601108010238818</v>
      </c>
      <c r="AH1533" s="17">
        <v>-1</v>
      </c>
      <c r="AI1533" s="17">
        <v>-1</v>
      </c>
      <c r="AJ1533" s="17">
        <v>-1</v>
      </c>
      <c r="AK1533" s="17">
        <v>-1</v>
      </c>
      <c r="AL1533" s="17">
        <v>-1</v>
      </c>
      <c r="AM1533" s="17">
        <v>-1</v>
      </c>
      <c r="AN1533" s="17">
        <v>-1</v>
      </c>
      <c r="AO1533" s="17">
        <v>-1</v>
      </c>
      <c r="AP1533" s="17">
        <v>-1</v>
      </c>
      <c r="AQ1533" s="17">
        <v>-1</v>
      </c>
      <c r="AR1533" s="17">
        <v>0.42425873909139217</v>
      </c>
      <c r="AS1533" s="17">
        <v>5.0911048690967053</v>
      </c>
      <c r="AT1533" s="17">
        <v>10.618436329825718</v>
      </c>
      <c r="AU1533" s="17">
        <v>-1</v>
      </c>
      <c r="AV1533" s="17">
        <v>-1</v>
      </c>
      <c r="AW1533" s="17">
        <v>-1</v>
      </c>
      <c r="AX1533" s="17">
        <v>-1</v>
      </c>
      <c r="AY1533" s="17">
        <v>8.4851747818278436E-2</v>
      </c>
      <c r="AZ1533" s="17">
        <v>-0.36955733902237259</v>
      </c>
      <c r="BA1533" s="17">
        <v>0.88237785184288553</v>
      </c>
      <c r="BB1533" s="17">
        <v>-0.15516260924881342</v>
      </c>
      <c r="BC1533" s="17">
        <v>0.33464978873599277</v>
      </c>
      <c r="BD1533" s="17">
        <v>-4.9828913959888794</v>
      </c>
      <c r="BE1533" s="17">
        <v>12.034173447270939</v>
      </c>
      <c r="BF1533" s="17">
        <v>-1</v>
      </c>
      <c r="BG1533" s="22">
        <v>1858.1156967912191</v>
      </c>
    </row>
    <row r="1534" spans="1:59" x14ac:dyDescent="0.25">
      <c r="A1534">
        <v>4011</v>
      </c>
      <c r="B1534" t="s">
        <v>1448</v>
      </c>
      <c r="C1534" s="49">
        <v>0</v>
      </c>
      <c r="D1534" s="22">
        <v>1474.2080078125</v>
      </c>
      <c r="E1534" s="17">
        <v>37.662157477497992</v>
      </c>
      <c r="F1534" s="17">
        <v>-42.292659252771969</v>
      </c>
      <c r="G1534" s="17">
        <v>3.8433689210753186E-2</v>
      </c>
      <c r="H1534" s="17">
        <v>1.1177002829166223</v>
      </c>
      <c r="I1534" s="17">
        <v>27.55400373492369</v>
      </c>
      <c r="J1534" s="17">
        <v>-0.23490365224312271</v>
      </c>
      <c r="K1534" s="17">
        <v>-1</v>
      </c>
      <c r="L1534" s="17">
        <v>-1</v>
      </c>
      <c r="M1534" s="17">
        <v>-1</v>
      </c>
      <c r="N1534" s="17">
        <v>0.16666666666666666</v>
      </c>
      <c r="O1534" s="17">
        <v>-1</v>
      </c>
      <c r="P1534" s="17">
        <v>-1</v>
      </c>
      <c r="Q1534" s="17">
        <v>1.3018356764201529</v>
      </c>
      <c r="R1534" s="17">
        <v>-1</v>
      </c>
      <c r="S1534" s="17">
        <v>-0.49559560060869856</v>
      </c>
      <c r="T1534" s="17">
        <v>-5.2051470672117503E-2</v>
      </c>
      <c r="U1534" s="17">
        <v>-0.34599373403996952</v>
      </c>
      <c r="V1534" s="17">
        <v>-0.64691931195487185</v>
      </c>
      <c r="W1534" s="17">
        <v>-0.99217480463752572</v>
      </c>
      <c r="X1534" s="17">
        <v>-2.0956528027898771</v>
      </c>
      <c r="Y1534" s="17">
        <v>0</v>
      </c>
      <c r="Z1534" s="17">
        <v>14.456726936715931</v>
      </c>
      <c r="AA1534" s="17">
        <v>-0.49007785677515453</v>
      </c>
      <c r="AB1534" s="17">
        <v>-0.39581943455574653</v>
      </c>
      <c r="AC1534" s="17">
        <v>0.9130313431631194</v>
      </c>
      <c r="AD1534" s="17">
        <v>-0.432492167549962</v>
      </c>
      <c r="AE1534" s="17">
        <v>-4.3249216754996191E-2</v>
      </c>
      <c r="AF1534" s="17">
        <v>23.57931318727141</v>
      </c>
      <c r="AG1534" s="17">
        <v>-38.609926830575297</v>
      </c>
      <c r="AH1534" s="17">
        <v>-1</v>
      </c>
      <c r="AI1534" s="17">
        <v>-1</v>
      </c>
      <c r="AJ1534" s="17">
        <v>-1</v>
      </c>
      <c r="AK1534" s="17">
        <v>-1</v>
      </c>
      <c r="AL1534" s="17">
        <v>-1</v>
      </c>
      <c r="AM1534" s="17">
        <v>-1</v>
      </c>
      <c r="AN1534" s="17">
        <v>-1</v>
      </c>
      <c r="AO1534" s="17">
        <v>-1</v>
      </c>
      <c r="AP1534" s="17">
        <v>-1</v>
      </c>
      <c r="AQ1534" s="17">
        <v>-1</v>
      </c>
      <c r="AR1534" s="17">
        <v>-0.216246083774981</v>
      </c>
      <c r="AS1534" s="17">
        <v>-2.5949530052997716</v>
      </c>
      <c r="AT1534" s="17">
        <v>0.62656109311029695</v>
      </c>
      <c r="AU1534" s="17">
        <v>-1</v>
      </c>
      <c r="AV1534" s="17">
        <v>-1</v>
      </c>
      <c r="AW1534" s="17">
        <v>-1</v>
      </c>
      <c r="AX1534" s="17">
        <v>-1</v>
      </c>
      <c r="AY1534" s="17">
        <v>-4.3249216754996191E-2</v>
      </c>
      <c r="AZ1534" s="17">
        <v>0.74366878807402514</v>
      </c>
      <c r="BA1534" s="17">
        <v>-0.23084827525351237</v>
      </c>
      <c r="BB1534" s="17">
        <v>0.28038067030032043</v>
      </c>
      <c r="BC1534" s="17">
        <v>-0.10089349081314085</v>
      </c>
      <c r="BD1534" s="17">
        <v>10.148755456207684</v>
      </c>
      <c r="BE1534" s="17">
        <v>-3.0974734049256405</v>
      </c>
      <c r="BF1534" s="17">
        <v>-1</v>
      </c>
      <c r="BG1534" s="22">
        <v>57.35972581278795</v>
      </c>
    </row>
    <row r="1535" spans="1:59" x14ac:dyDescent="0.25">
      <c r="A1535">
        <v>4012</v>
      </c>
      <c r="B1535" t="s">
        <v>1449</v>
      </c>
      <c r="C1535" s="49">
        <v>0</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25">
      <c r="A1536">
        <v>4013</v>
      </c>
      <c r="B1536" t="s">
        <v>1450</v>
      </c>
      <c r="C1536" s="49">
        <v>0</v>
      </c>
      <c r="D1536" s="22">
        <v>1484.425283203125</v>
      </c>
      <c r="E1536" s="17">
        <v>91.473386297661762</v>
      </c>
      <c r="F1536" s="17">
        <v>47.937245098537382</v>
      </c>
      <c r="G1536" s="17">
        <v>0.6949438453113147</v>
      </c>
      <c r="H1536" s="17">
        <v>6.0908446711518147</v>
      </c>
      <c r="I1536" s="17">
        <v>75.605861760561112</v>
      </c>
      <c r="J1536" s="17">
        <v>12.711467005538449</v>
      </c>
      <c r="K1536" s="17">
        <v>-1</v>
      </c>
      <c r="L1536" s="17">
        <v>-1</v>
      </c>
      <c r="M1536" s="17">
        <v>-1</v>
      </c>
      <c r="N1536" s="17">
        <v>0.16666666666666666</v>
      </c>
      <c r="O1536" s="17">
        <v>-1</v>
      </c>
      <c r="P1536" s="17">
        <v>-1</v>
      </c>
      <c r="Q1536" s="17">
        <v>4.4051194978495385</v>
      </c>
      <c r="R1536" s="17">
        <v>-1</v>
      </c>
      <c r="S1536" s="17">
        <v>1.0814303912138339</v>
      </c>
      <c r="T1536" s="17">
        <v>0.11370274377089828</v>
      </c>
      <c r="U1536" s="17">
        <v>0.61098866923993178</v>
      </c>
      <c r="V1536" s="17">
        <v>0.73326033794210477</v>
      </c>
      <c r="W1536" s="17">
        <v>2.6016094895212749</v>
      </c>
      <c r="X1536" s="17">
        <v>3.2506165640722151</v>
      </c>
      <c r="Y1536" s="17">
        <v>0</v>
      </c>
      <c r="Z1536" s="17">
        <v>45.538993882604309</v>
      </c>
      <c r="AA1536" s="17">
        <v>1.2392889073864846</v>
      </c>
      <c r="AB1536" s="17">
        <v>2.3632954324002413</v>
      </c>
      <c r="AC1536" s="17">
        <v>32.635563588416929</v>
      </c>
      <c r="AD1536" s="17">
        <v>0.76373583654991473</v>
      </c>
      <c r="AE1536" s="17">
        <v>7.6373583654991473E-2</v>
      </c>
      <c r="AF1536" s="17">
        <v>70.811315187017669</v>
      </c>
      <c r="AG1536" s="17">
        <v>43.762997135077832</v>
      </c>
      <c r="AH1536" s="17">
        <v>-1</v>
      </c>
      <c r="AI1536" s="17">
        <v>-1</v>
      </c>
      <c r="AJ1536" s="17">
        <v>-1</v>
      </c>
      <c r="AK1536" s="17">
        <v>-1</v>
      </c>
      <c r="AL1536" s="17">
        <v>-1</v>
      </c>
      <c r="AM1536" s="17">
        <v>-1</v>
      </c>
      <c r="AN1536" s="17">
        <v>-1</v>
      </c>
      <c r="AO1536" s="17">
        <v>-1</v>
      </c>
      <c r="AP1536" s="17">
        <v>-1</v>
      </c>
      <c r="AQ1536" s="17">
        <v>-1</v>
      </c>
      <c r="AR1536" s="17">
        <v>0.38186791827495736</v>
      </c>
      <c r="AS1536" s="17">
        <v>4.5824150192994884</v>
      </c>
      <c r="AT1536" s="17">
        <v>9.9571395250893353</v>
      </c>
      <c r="AU1536" s="17">
        <v>-1</v>
      </c>
      <c r="AV1536" s="17">
        <v>-1</v>
      </c>
      <c r="AW1536" s="17">
        <v>-1</v>
      </c>
      <c r="AX1536" s="17">
        <v>-1</v>
      </c>
      <c r="AY1536" s="17">
        <v>7.6373583654991473E-2</v>
      </c>
      <c r="AZ1536" s="17">
        <v>-0.29588019000305549</v>
      </c>
      <c r="BA1536" s="17">
        <v>0.80870070282356843</v>
      </c>
      <c r="BB1536" s="17">
        <v>-0.12633685109363774</v>
      </c>
      <c r="BC1536" s="17">
        <v>0.30582403058081714</v>
      </c>
      <c r="BD1536" s="17">
        <v>-3.9814267583012768</v>
      </c>
      <c r="BE1536" s="17">
        <v>11.032708809583335</v>
      </c>
      <c r="BF1536" s="17">
        <v>-1</v>
      </c>
      <c r="BG1536" s="22">
        <v>4627.0795768909484</v>
      </c>
    </row>
    <row r="1537" spans="1:59" x14ac:dyDescent="0.25">
      <c r="A1537">
        <v>4014</v>
      </c>
      <c r="B1537" t="s">
        <v>1451</v>
      </c>
      <c r="C1537" s="49">
        <v>0</v>
      </c>
      <c r="D1537" s="22">
        <v>1515.2901562499999</v>
      </c>
      <c r="E1537" s="17">
        <v>21.468103387011162</v>
      </c>
      <c r="F1537" s="17">
        <v>-69.446619191650569</v>
      </c>
      <c r="G1537" s="17">
        <v>-0.15913773244135104</v>
      </c>
      <c r="H1537" s="17">
        <v>-0.3789272981414058</v>
      </c>
      <c r="I1537" s="17">
        <v>13.093185703502307</v>
      </c>
      <c r="J1537" s="17">
        <v>-4.1310091920044849</v>
      </c>
      <c r="K1537" s="17">
        <v>-1</v>
      </c>
      <c r="L1537" s="17">
        <v>-1</v>
      </c>
      <c r="M1537" s="17">
        <v>-1</v>
      </c>
      <c r="N1537" s="17">
        <v>0.16666666666666666</v>
      </c>
      <c r="O1537" s="17">
        <v>-1</v>
      </c>
      <c r="P1537" s="17">
        <v>-1</v>
      </c>
      <c r="Q1537" s="17">
        <v>0.36792750958919918</v>
      </c>
      <c r="R1537" s="17">
        <v>-1</v>
      </c>
      <c r="S1537" s="17">
        <v>-0.9701888179282061</v>
      </c>
      <c r="T1537" s="17">
        <v>-0.10193386089567126</v>
      </c>
      <c r="U1537" s="17">
        <v>-0.63398984827387672</v>
      </c>
      <c r="V1537" s="17">
        <v>-1.0622732147567666</v>
      </c>
      <c r="W1537" s="17">
        <v>-2.0736951215893309</v>
      </c>
      <c r="X1537" s="17">
        <v>-3.7045693283466332</v>
      </c>
      <c r="Y1537" s="17">
        <v>0</v>
      </c>
      <c r="Z1537" s="17">
        <v>5.102770091410509</v>
      </c>
      <c r="AA1537" s="17">
        <v>-1.0105167974043967</v>
      </c>
      <c r="AB1537" s="17">
        <v>-1.2261527381618706</v>
      </c>
      <c r="AC1537" s="17">
        <v>-8.6336081655476828</v>
      </c>
      <c r="AD1537" s="17">
        <v>-0.79248731034234599</v>
      </c>
      <c r="AE1537" s="17">
        <v>-7.924873103423459E-2</v>
      </c>
      <c r="AF1537" s="17">
        <v>9.3652241958811402</v>
      </c>
      <c r="AG1537" s="17">
        <v>-63.399392069315518</v>
      </c>
      <c r="AH1537" s="17">
        <v>-1</v>
      </c>
      <c r="AI1537" s="17">
        <v>-1</v>
      </c>
      <c r="AJ1537" s="17">
        <v>-1</v>
      </c>
      <c r="AK1537" s="17">
        <v>-1</v>
      </c>
      <c r="AL1537" s="17">
        <v>-1</v>
      </c>
      <c r="AM1537" s="17">
        <v>-1</v>
      </c>
      <c r="AN1537" s="17">
        <v>-1</v>
      </c>
      <c r="AO1537" s="17">
        <v>-1</v>
      </c>
      <c r="AP1537" s="17">
        <v>-1</v>
      </c>
      <c r="AQ1537" s="17">
        <v>-1</v>
      </c>
      <c r="AR1537" s="17">
        <v>-0.39624365517117299</v>
      </c>
      <c r="AS1537" s="17">
        <v>-4.754923862054075</v>
      </c>
      <c r="AT1537" s="17">
        <v>-2.1814010206702976</v>
      </c>
      <c r="AU1537" s="17">
        <v>-1</v>
      </c>
      <c r="AV1537" s="17">
        <v>-1</v>
      </c>
      <c r="AW1537" s="17">
        <v>-1</v>
      </c>
      <c r="AX1537" s="17">
        <v>-1</v>
      </c>
      <c r="AY1537" s="17">
        <v>-7.924873103423459E-2</v>
      </c>
      <c r="AZ1537" s="17">
        <v>1.0565126451981806</v>
      </c>
      <c r="BA1537" s="17">
        <v>-0.54369213237766778</v>
      </c>
      <c r="BB1537" s="17">
        <v>0.40277901884973105</v>
      </c>
      <c r="BC1537" s="17">
        <v>-0.22329183936255137</v>
      </c>
      <c r="BD1537" s="17">
        <v>14.401119509348382</v>
      </c>
      <c r="BE1537" s="17">
        <v>-7.349837458066343</v>
      </c>
      <c r="BF1537" s="17">
        <v>-1</v>
      </c>
      <c r="BG1537" s="22">
        <v>108.80824753541697</v>
      </c>
    </row>
    <row r="1538" spans="1:59" x14ac:dyDescent="0.25">
      <c r="A1538">
        <v>4015</v>
      </c>
      <c r="B1538" t="s">
        <v>1452</v>
      </c>
      <c r="C1538" s="49">
        <v>0</v>
      </c>
      <c r="D1538" s="22">
        <v>1445.632314453125</v>
      </c>
      <c r="E1538" s="17">
        <v>15.367255347470838</v>
      </c>
      <c r="F1538" s="17">
        <v>-79.676434550621252</v>
      </c>
      <c r="G1538" s="17">
        <v>-0.23356957104830739</v>
      </c>
      <c r="H1538" s="17">
        <v>-0.94275754057487227</v>
      </c>
      <c r="I1538" s="17">
        <v>7.6453063248003872</v>
      </c>
      <c r="J1538" s="17">
        <v>-5.5988039586070419</v>
      </c>
      <c r="K1538" s="17">
        <v>-1</v>
      </c>
      <c r="L1538" s="17">
        <v>-1</v>
      </c>
      <c r="M1538" s="17">
        <v>-1</v>
      </c>
      <c r="N1538" s="17">
        <v>0.16666666666666666</v>
      </c>
      <c r="O1538" s="17">
        <v>-1</v>
      </c>
      <c r="P1538" s="17">
        <v>-1</v>
      </c>
      <c r="Q1538" s="17">
        <v>1.609270794626827E-2</v>
      </c>
      <c r="R1538" s="17">
        <v>-1</v>
      </c>
      <c r="S1538" s="17">
        <v>-1.1489841389320898</v>
      </c>
      <c r="T1538" s="17">
        <v>-0.12072624487206716</v>
      </c>
      <c r="U1538" s="17">
        <v>-0.74248772774874661</v>
      </c>
      <c r="V1538" s="17">
        <v>-1.2187510818470686</v>
      </c>
      <c r="W1538" s="17">
        <v>-2.4811404140732276</v>
      </c>
      <c r="X1538" s="17">
        <v>-4.3107026150381484</v>
      </c>
      <c r="Y1538" s="17">
        <v>0</v>
      </c>
      <c r="Z1538" s="17">
        <v>1.5788180925623472</v>
      </c>
      <c r="AA1538" s="17">
        <v>-1.2065837533931116</v>
      </c>
      <c r="AB1538" s="17">
        <v>-1.5389673847701166</v>
      </c>
      <c r="AC1538" s="17">
        <v>-12.230150242378896</v>
      </c>
      <c r="AD1538" s="17">
        <v>-0.92810965968593329</v>
      </c>
      <c r="AE1538" s="17">
        <v>-9.2810965968593326E-2</v>
      </c>
      <c r="AF1538" s="17">
        <v>4.0102959936888638</v>
      </c>
      <c r="AG1538" s="17">
        <v>-72.738422281142775</v>
      </c>
      <c r="AH1538" s="17">
        <v>-1</v>
      </c>
      <c r="AI1538" s="17">
        <v>-1</v>
      </c>
      <c r="AJ1538" s="17">
        <v>-1</v>
      </c>
      <c r="AK1538" s="17">
        <v>-1</v>
      </c>
      <c r="AL1538" s="17">
        <v>-1</v>
      </c>
      <c r="AM1538" s="17">
        <v>-1</v>
      </c>
      <c r="AN1538" s="17">
        <v>-1</v>
      </c>
      <c r="AO1538" s="17">
        <v>-1</v>
      </c>
      <c r="AP1538" s="17">
        <v>-1</v>
      </c>
      <c r="AQ1538" s="17">
        <v>-1</v>
      </c>
      <c r="AR1538" s="17">
        <v>-0.46405482984296664</v>
      </c>
      <c r="AS1538" s="17">
        <v>-5.5686579581155993</v>
      </c>
      <c r="AT1538" s="17">
        <v>-3.2392553455502799</v>
      </c>
      <c r="AU1538" s="17">
        <v>-1</v>
      </c>
      <c r="AV1538" s="17">
        <v>-1</v>
      </c>
      <c r="AW1538" s="17">
        <v>-1</v>
      </c>
      <c r="AX1538" s="17">
        <v>-1</v>
      </c>
      <c r="AY1538" s="17">
        <v>-9.2810965968593326E-2</v>
      </c>
      <c r="AZ1538" s="17">
        <v>1.1743715100478014</v>
      </c>
      <c r="BA1538" s="17">
        <v>-0.66155099722728883</v>
      </c>
      <c r="BB1538" s="17">
        <v>0.4488906176265508</v>
      </c>
      <c r="BC1538" s="17">
        <v>-0.26940343813937107</v>
      </c>
      <c r="BD1538" s="17">
        <v>16.003128910580116</v>
      </c>
      <c r="BE1538" s="17">
        <v>-8.9518468592980796</v>
      </c>
      <c r="BF1538" s="17">
        <v>-1</v>
      </c>
      <c r="BG1538" s="22">
        <v>-14.103051829994001</v>
      </c>
    </row>
    <row r="1539" spans="1:59" x14ac:dyDescent="0.25">
      <c r="A1539">
        <v>4019</v>
      </c>
      <c r="B1539" t="s">
        <v>1453</v>
      </c>
      <c r="C1539" s="49">
        <v>0</v>
      </c>
      <c r="D1539" s="22">
        <v>1468.950927734375</v>
      </c>
      <c r="E1539" s="17">
        <v>4.9973442314258847</v>
      </c>
      <c r="F1539" s="17">
        <v>-97.064554254397763</v>
      </c>
      <c r="G1539" s="17">
        <v>-0.36008502358137778</v>
      </c>
      <c r="H1539" s="17">
        <v>-1.9011275017145142</v>
      </c>
      <c r="I1539" s="17">
        <v>-1.6147218814306967</v>
      </c>
      <c r="J1539" s="17">
        <v>-8.0936868285975727</v>
      </c>
      <c r="K1539" s="17">
        <v>-1</v>
      </c>
      <c r="L1539" s="17">
        <v>-1</v>
      </c>
      <c r="M1539" s="17">
        <v>-1</v>
      </c>
      <c r="N1539" s="17">
        <v>0.16666666666666666</v>
      </c>
      <c r="O1539" s="17">
        <v>-1</v>
      </c>
      <c r="P1539" s="17">
        <v>-1</v>
      </c>
      <c r="Q1539" s="17">
        <v>-0.58193818823769927</v>
      </c>
      <c r="R1539" s="17">
        <v>-1</v>
      </c>
      <c r="S1539" s="17">
        <v>-1.4528913293355248</v>
      </c>
      <c r="T1539" s="17">
        <v>-0.15266858308977113</v>
      </c>
      <c r="U1539" s="17">
        <v>-0.92690690343412119</v>
      </c>
      <c r="V1539" s="17">
        <v>-1.4847241994920364</v>
      </c>
      <c r="W1539" s="17">
        <v>-3.1736951933965463</v>
      </c>
      <c r="X1539" s="17">
        <v>-5.3409771386338569</v>
      </c>
      <c r="Y1539" s="17">
        <v>0</v>
      </c>
      <c r="Z1539" s="17">
        <v>-4.4110162334894518</v>
      </c>
      <c r="AA1539" s="17">
        <v>-1.5398483902467235</v>
      </c>
      <c r="AB1539" s="17">
        <v>-2.07067380658241</v>
      </c>
      <c r="AC1539" s="17">
        <v>-18.343369489955094</v>
      </c>
      <c r="AD1539" s="17">
        <v>-1.1586336292926513</v>
      </c>
      <c r="AE1539" s="17">
        <v>-0.11586336292926515</v>
      </c>
      <c r="AF1539" s="17">
        <v>-5.0917385316162935</v>
      </c>
      <c r="AG1539" s="17">
        <v>-88.612430710633831</v>
      </c>
      <c r="AH1539" s="17">
        <v>-1</v>
      </c>
      <c r="AI1539" s="17">
        <v>-1</v>
      </c>
      <c r="AJ1539" s="17">
        <v>-1</v>
      </c>
      <c r="AK1539" s="17">
        <v>-1</v>
      </c>
      <c r="AL1539" s="17">
        <v>-1</v>
      </c>
      <c r="AM1539" s="17">
        <v>-1</v>
      </c>
      <c r="AN1539" s="17">
        <v>-1</v>
      </c>
      <c r="AO1539" s="17">
        <v>-1</v>
      </c>
      <c r="AP1539" s="17">
        <v>-1</v>
      </c>
      <c r="AQ1539" s="17">
        <v>-1</v>
      </c>
      <c r="AR1539" s="17">
        <v>-0.57931681464632567</v>
      </c>
      <c r="AS1539" s="17">
        <v>-6.9518017757559072</v>
      </c>
      <c r="AT1539" s="17">
        <v>-5.0373423084826801</v>
      </c>
      <c r="AU1539" s="17">
        <v>-1</v>
      </c>
      <c r="AV1539" s="17">
        <v>-1</v>
      </c>
      <c r="AW1539" s="17">
        <v>-1</v>
      </c>
      <c r="AX1539" s="17">
        <v>-1</v>
      </c>
      <c r="AY1539" s="17">
        <v>-0.11586336292926515</v>
      </c>
      <c r="AZ1539" s="17">
        <v>1.3747020124316325</v>
      </c>
      <c r="BA1539" s="17">
        <v>-0.86188149961111993</v>
      </c>
      <c r="BB1539" s="17">
        <v>0.52726876729283489</v>
      </c>
      <c r="BC1539" s="17">
        <v>-0.34778158780565527</v>
      </c>
      <c r="BD1539" s="17">
        <v>18.726142988323517</v>
      </c>
      <c r="BE1539" s="17">
        <v>-11.674860937041482</v>
      </c>
      <c r="BF1539" s="17">
        <v>-1</v>
      </c>
      <c r="BG1539" s="22">
        <v>86.201599866537293</v>
      </c>
    </row>
    <row r="1540" spans="1:59" x14ac:dyDescent="0.25">
      <c r="A1540">
        <v>4020</v>
      </c>
      <c r="B1540" t="s">
        <v>1454</v>
      </c>
      <c r="C1540" s="49">
        <v>0</v>
      </c>
      <c r="D1540" s="22">
        <v>1589.7246484375</v>
      </c>
      <c r="E1540" s="17">
        <v>124.59086312726872</v>
      </c>
      <c r="F1540" s="17">
        <v>103.46815996908626</v>
      </c>
      <c r="G1540" s="17">
        <v>1.0989851645631621</v>
      </c>
      <c r="H1540" s="17">
        <v>9.1515068723085058</v>
      </c>
      <c r="I1540" s="17">
        <v>105.17880275586708</v>
      </c>
      <c r="J1540" s="17">
        <v>20.679155900350047</v>
      </c>
      <c r="K1540" s="17">
        <v>-1</v>
      </c>
      <c r="L1540" s="17">
        <v>-1</v>
      </c>
      <c r="M1540" s="17">
        <v>-1</v>
      </c>
      <c r="N1540" s="17">
        <v>0.16666666666666666</v>
      </c>
      <c r="O1540" s="17">
        <v>-1</v>
      </c>
      <c r="P1540" s="17">
        <v>-1</v>
      </c>
      <c r="Q1540" s="17">
        <v>6.3149983893973829</v>
      </c>
      <c r="R1540" s="17">
        <v>-1</v>
      </c>
      <c r="S1540" s="17">
        <v>2.0519921659395663</v>
      </c>
      <c r="T1540" s="17">
        <v>0.21571419150370577</v>
      </c>
      <c r="U1540" s="17">
        <v>1.1999520373295303</v>
      </c>
      <c r="V1540" s="17">
        <v>1.5826753871489119</v>
      </c>
      <c r="W1540" s="17">
        <v>4.8133610272934844</v>
      </c>
      <c r="X1540" s="17">
        <v>6.5409140682159599</v>
      </c>
      <c r="Y1540" s="17">
        <v>0</v>
      </c>
      <c r="Z1540" s="17">
        <v>64.668203119439269</v>
      </c>
      <c r="AA1540" s="17">
        <v>2.3036069874180409</v>
      </c>
      <c r="AB1540" s="17">
        <v>4.061359659515599</v>
      </c>
      <c r="AC1540" s="17">
        <v>52.158816441824918</v>
      </c>
      <c r="AD1540" s="17">
        <v>1.4999400466619126</v>
      </c>
      <c r="AE1540" s="17">
        <v>0.14999400466619128</v>
      </c>
      <c r="AF1540" s="17">
        <v>99.879685602235128</v>
      </c>
      <c r="AG1540" s="17">
        <v>94.458427450121704</v>
      </c>
      <c r="AH1540" s="17">
        <v>-1</v>
      </c>
      <c r="AI1540" s="17">
        <v>-1</v>
      </c>
      <c r="AJ1540" s="17">
        <v>-1</v>
      </c>
      <c r="AK1540" s="17">
        <v>-1</v>
      </c>
      <c r="AL1540" s="17">
        <v>-1</v>
      </c>
      <c r="AM1540" s="17">
        <v>-1</v>
      </c>
      <c r="AN1540" s="17">
        <v>-1</v>
      </c>
      <c r="AO1540" s="17">
        <v>-1</v>
      </c>
      <c r="AP1540" s="17">
        <v>-1</v>
      </c>
      <c r="AQ1540" s="17">
        <v>-1</v>
      </c>
      <c r="AR1540" s="17">
        <v>0.7499700233309563</v>
      </c>
      <c r="AS1540" s="17">
        <v>8.9996402799714765</v>
      </c>
      <c r="AT1540" s="17">
        <v>15.69953236396292</v>
      </c>
      <c r="AU1540" s="17">
        <v>-1</v>
      </c>
      <c r="AV1540" s="17">
        <v>-1</v>
      </c>
      <c r="AW1540" s="17">
        <v>-1</v>
      </c>
      <c r="AX1540" s="17">
        <v>-1</v>
      </c>
      <c r="AY1540" s="17">
        <v>0.14999400466619128</v>
      </c>
      <c r="AZ1540" s="17">
        <v>-0.9356581684945815</v>
      </c>
      <c r="BA1540" s="17">
        <v>1.4484786813150945</v>
      </c>
      <c r="BB1540" s="17">
        <v>-0.37664628253171711</v>
      </c>
      <c r="BC1540" s="17">
        <v>0.55613346201889635</v>
      </c>
      <c r="BD1540" s="17">
        <v>-12.677678309274512</v>
      </c>
      <c r="BE1540" s="17">
        <v>19.728960360556581</v>
      </c>
      <c r="BF1540" s="17">
        <v>-1</v>
      </c>
      <c r="BG1540" s="22">
        <v>301.67221880838815</v>
      </c>
    </row>
    <row r="1541" spans="1:59" x14ac:dyDescent="0.25">
      <c r="A1541">
        <v>4021</v>
      </c>
      <c r="B1541" t="s">
        <v>1455</v>
      </c>
      <c r="C1541" s="49">
        <v>0</v>
      </c>
      <c r="D1541" s="22">
        <v>1551.3033984374999</v>
      </c>
      <c r="E1541" s="17">
        <v>52.670997122448128</v>
      </c>
      <c r="F1541" s="17">
        <v>-17.126050065796171</v>
      </c>
      <c r="G1541" s="17">
        <v>0.22154520467390298</v>
      </c>
      <c r="H1541" s="17">
        <v>2.504792313534526</v>
      </c>
      <c r="I1541" s="17">
        <v>40.956459831195886</v>
      </c>
      <c r="J1541" s="17">
        <v>3.3760527493679984</v>
      </c>
      <c r="K1541" s="17">
        <v>-1</v>
      </c>
      <c r="L1541" s="17">
        <v>-1</v>
      </c>
      <c r="M1541" s="17">
        <v>-1</v>
      </c>
      <c r="N1541" s="17">
        <v>0.16666666666666666</v>
      </c>
      <c r="O1541" s="17">
        <v>-1</v>
      </c>
      <c r="P1541" s="17">
        <v>-1</v>
      </c>
      <c r="Q1541" s="17">
        <v>2.167392740806477</v>
      </c>
      <c r="R1541" s="17">
        <v>-1</v>
      </c>
      <c r="S1541" s="17">
        <v>-5.5737029337536242E-2</v>
      </c>
      <c r="T1541" s="17">
        <v>-5.8198851908787229E-3</v>
      </c>
      <c r="U1541" s="17">
        <v>-7.9075550813405462E-2</v>
      </c>
      <c r="V1541" s="17">
        <v>-0.26196443356404436</v>
      </c>
      <c r="W1541" s="17">
        <v>1.0190935231218279E-2</v>
      </c>
      <c r="X1541" s="17">
        <v>-0.60449005878142281</v>
      </c>
      <c r="Y1541" s="17">
        <v>0</v>
      </c>
      <c r="Z1541" s="17">
        <v>23.12608406943329</v>
      </c>
      <c r="AA1541" s="17">
        <v>-7.7289303577307567E-3</v>
      </c>
      <c r="AB1541" s="17">
        <v>0.37374322937329307</v>
      </c>
      <c r="AC1541" s="17">
        <v>9.7609690327474645</v>
      </c>
      <c r="AD1541" s="17">
        <v>-9.8844438516756811E-2</v>
      </c>
      <c r="AE1541" s="17">
        <v>-9.8844438516756828E-3</v>
      </c>
      <c r="AF1541" s="17">
        <v>36.75309790966233</v>
      </c>
      <c r="AG1541" s="17">
        <v>-15.634759119428519</v>
      </c>
      <c r="AH1541" s="17">
        <v>-1</v>
      </c>
      <c r="AI1541" s="17">
        <v>-1</v>
      </c>
      <c r="AJ1541" s="17">
        <v>-1</v>
      </c>
      <c r="AK1541" s="17">
        <v>-1</v>
      </c>
      <c r="AL1541" s="17">
        <v>-1</v>
      </c>
      <c r="AM1541" s="17">
        <v>-1</v>
      </c>
      <c r="AN1541" s="17">
        <v>-1</v>
      </c>
      <c r="AO1541" s="17">
        <v>-1</v>
      </c>
      <c r="AP1541" s="17">
        <v>-1</v>
      </c>
      <c r="AQ1541" s="17">
        <v>-1</v>
      </c>
      <c r="AR1541" s="17">
        <v>-4.9422219258378405E-2</v>
      </c>
      <c r="AS1541" s="17">
        <v>-0.59306663110054081</v>
      </c>
      <c r="AT1541" s="17">
        <v>3.229013379569297</v>
      </c>
      <c r="AU1541" s="17">
        <v>-1</v>
      </c>
      <c r="AV1541" s="17">
        <v>-1</v>
      </c>
      <c r="AW1541" s="17">
        <v>-1</v>
      </c>
      <c r="AX1541" s="17">
        <v>-1</v>
      </c>
      <c r="AY1541" s="17">
        <v>-9.8844438516756828E-3</v>
      </c>
      <c r="AZ1541" s="17">
        <v>0.45372142472401278</v>
      </c>
      <c r="BA1541" s="17">
        <v>5.9099088096500108E-2</v>
      </c>
      <c r="BB1541" s="17">
        <v>0.16694044242903067</v>
      </c>
      <c r="BC1541" s="17">
        <v>1.2546737058148835E-2</v>
      </c>
      <c r="BD1541" s="17">
        <v>6.2076144776165556</v>
      </c>
      <c r="BE1541" s="17">
        <v>0.84366757366549194</v>
      </c>
      <c r="BF1541" s="17">
        <v>-1</v>
      </c>
      <c r="BG1541" s="22">
        <v>148.22587112850442</v>
      </c>
    </row>
    <row r="1542" spans="1:59" x14ac:dyDescent="0.25">
      <c r="A1542">
        <v>4023</v>
      </c>
      <c r="B1542" t="s">
        <v>2999</v>
      </c>
      <c r="C1542" s="49">
        <v>0</v>
      </c>
      <c r="D1542" s="22">
        <v>1477.0062402343751</v>
      </c>
      <c r="E1542" s="17">
        <v>38.84281164297753</v>
      </c>
      <c r="F1542" s="17">
        <v>-40.312955113711766</v>
      </c>
      <c r="G1542" s="17">
        <v>5.2837958867373802E-2</v>
      </c>
      <c r="H1542" s="17">
        <v>1.2268143798483933</v>
      </c>
      <c r="I1542" s="17">
        <v>28.608293472974452</v>
      </c>
      <c r="J1542" s="17">
        <v>4.9148334304791597E-2</v>
      </c>
      <c r="K1542" s="17">
        <v>-1</v>
      </c>
      <c r="L1542" s="17">
        <v>-1</v>
      </c>
      <c r="M1542" s="17">
        <v>-1</v>
      </c>
      <c r="N1542" s="17">
        <v>0.16666666666666666</v>
      </c>
      <c r="O1542" s="17">
        <v>-1</v>
      </c>
      <c r="P1542" s="17">
        <v>-1</v>
      </c>
      <c r="Q1542" s="17">
        <v>1.3699237883397037</v>
      </c>
      <c r="R1542" s="17">
        <v>-1</v>
      </c>
      <c r="S1542" s="17">
        <v>-0.4609946010192395</v>
      </c>
      <c r="T1542" s="17">
        <v>-4.8414712916929351E-2</v>
      </c>
      <c r="U1542" s="17">
        <v>-0.32499690335061604</v>
      </c>
      <c r="V1542" s="17">
        <v>-0.6166372520857919</v>
      </c>
      <c r="W1542" s="17">
        <v>-0.9133247859748107</v>
      </c>
      <c r="X1542" s="17">
        <v>-1.9783520955554017</v>
      </c>
      <c r="Y1542" s="17">
        <v>0</v>
      </c>
      <c r="Z1542" s="17">
        <v>15.138692555171742</v>
      </c>
      <c r="AA1542" s="17">
        <v>-0.45213439927536553</v>
      </c>
      <c r="AB1542" s="17">
        <v>-0.33528261850207819</v>
      </c>
      <c r="AC1542" s="17">
        <v>1.6090448083097044</v>
      </c>
      <c r="AD1542" s="17">
        <v>-0.40624612918827008</v>
      </c>
      <c r="AE1542" s="17">
        <v>-4.0624612918827005E-2</v>
      </c>
      <c r="AF1542" s="17">
        <v>24.615614738594516</v>
      </c>
      <c r="AG1542" s="17">
        <v>-36.802610069090463</v>
      </c>
      <c r="AH1542" s="17">
        <v>-1</v>
      </c>
      <c r="AI1542" s="17">
        <v>-1</v>
      </c>
      <c r="AJ1542" s="17">
        <v>-1</v>
      </c>
      <c r="AK1542" s="17">
        <v>-1</v>
      </c>
      <c r="AL1542" s="17">
        <v>-1</v>
      </c>
      <c r="AM1542" s="17">
        <v>-1</v>
      </c>
      <c r="AN1542" s="17">
        <v>-1</v>
      </c>
      <c r="AO1542" s="17">
        <v>-1</v>
      </c>
      <c r="AP1542" s="17">
        <v>-1</v>
      </c>
      <c r="AQ1542" s="17">
        <v>-1</v>
      </c>
      <c r="AR1542" s="17">
        <v>-0.20312306459413504</v>
      </c>
      <c r="AS1542" s="17">
        <v>-2.4374767751296207</v>
      </c>
      <c r="AT1542" s="17">
        <v>0.83128019233149342</v>
      </c>
      <c r="AU1542" s="17">
        <v>-1</v>
      </c>
      <c r="AV1542" s="17">
        <v>-1</v>
      </c>
      <c r="AW1542" s="17">
        <v>-1</v>
      </c>
      <c r="AX1542" s="17">
        <v>-1</v>
      </c>
      <c r="AY1542" s="17">
        <v>-4.0624612918827005E-2</v>
      </c>
      <c r="AZ1542" s="17">
        <v>0.72086039179509087</v>
      </c>
      <c r="BA1542" s="17">
        <v>-0.2080398789745781</v>
      </c>
      <c r="BB1542" s="17">
        <v>0.27145701725734522</v>
      </c>
      <c r="BC1542" s="17">
        <v>-9.1969837770165666E-2</v>
      </c>
      <c r="BD1542" s="17">
        <v>9.8387298564151422</v>
      </c>
      <c r="BE1542" s="17">
        <v>-2.7874478051331</v>
      </c>
      <c r="BF1542" s="17">
        <v>-1</v>
      </c>
      <c r="BG1542" s="22">
        <v>48.170449430892177</v>
      </c>
    </row>
    <row r="1543" spans="1:59" x14ac:dyDescent="0.25">
      <c r="A1543">
        <v>4024</v>
      </c>
      <c r="B1543" t="s">
        <v>1456</v>
      </c>
      <c r="C1543" s="49">
        <v>0</v>
      </c>
      <c r="D1543" s="22">
        <v>1458.0355468750001</v>
      </c>
      <c r="E1543" s="17">
        <v>-12.848191764430894</v>
      </c>
      <c r="F1543" s="17">
        <v>-126.98769560070058</v>
      </c>
      <c r="G1543" s="17">
        <v>-0.5778049285010749</v>
      </c>
      <c r="H1543" s="17">
        <v>-3.5503822973899668</v>
      </c>
      <c r="I1543" s="17">
        <v>-17.550265091753964</v>
      </c>
      <c r="J1543" s="17">
        <v>-12.387120163139326</v>
      </c>
      <c r="K1543" s="17">
        <v>-1</v>
      </c>
      <c r="L1543" s="17">
        <v>-1</v>
      </c>
      <c r="M1543" s="17">
        <v>-1</v>
      </c>
      <c r="N1543" s="17">
        <v>0.16666666666666666</v>
      </c>
      <c r="O1543" s="17">
        <v>-1</v>
      </c>
      <c r="P1543" s="17">
        <v>-1</v>
      </c>
      <c r="Q1543" s="17">
        <v>-1.61108701748589</v>
      </c>
      <c r="R1543" s="17">
        <v>-1</v>
      </c>
      <c r="S1543" s="17">
        <v>-1.9758839225268781</v>
      </c>
      <c r="T1543" s="17">
        <v>-0.2076380172610906</v>
      </c>
      <c r="U1543" s="17">
        <v>-1.244273079594248</v>
      </c>
      <c r="V1543" s="17">
        <v>-1.9424362079893467</v>
      </c>
      <c r="W1543" s="17">
        <v>-4.3655097716714089</v>
      </c>
      <c r="X1543" s="17">
        <v>-7.1139721904423299</v>
      </c>
      <c r="Y1543" s="17">
        <v>0</v>
      </c>
      <c r="Z1543" s="17">
        <v>-14.718896684787278</v>
      </c>
      <c r="AA1543" s="17">
        <v>-2.1133620883453754</v>
      </c>
      <c r="AB1543" s="17">
        <v>-2.9856851295819054</v>
      </c>
      <c r="AC1543" s="17">
        <v>-28.863582528655982</v>
      </c>
      <c r="AD1543" s="17">
        <v>-1.5553413494928103</v>
      </c>
      <c r="AE1543" s="17">
        <v>-0.15553413494928101</v>
      </c>
      <c r="AF1543" s="17">
        <v>-20.755391087474898</v>
      </c>
      <c r="AG1543" s="17">
        <v>-115.92994439584839</v>
      </c>
      <c r="AH1543" s="17">
        <v>-1</v>
      </c>
      <c r="AI1543" s="17">
        <v>-1</v>
      </c>
      <c r="AJ1543" s="17">
        <v>-1</v>
      </c>
      <c r="AK1543" s="17">
        <v>-1</v>
      </c>
      <c r="AL1543" s="17">
        <v>-1</v>
      </c>
      <c r="AM1543" s="17">
        <v>-1</v>
      </c>
      <c r="AN1543" s="17">
        <v>-1</v>
      </c>
      <c r="AO1543" s="17">
        <v>-1</v>
      </c>
      <c r="AP1543" s="17">
        <v>-1</v>
      </c>
      <c r="AQ1543" s="17">
        <v>-1</v>
      </c>
      <c r="AR1543" s="17">
        <v>-0.77767067474640517</v>
      </c>
      <c r="AS1543" s="17">
        <v>-9.3320480969568607</v>
      </c>
      <c r="AT1543" s="17">
        <v>-8.1316625260439181</v>
      </c>
      <c r="AU1543" s="17">
        <v>-1</v>
      </c>
      <c r="AV1543" s="17">
        <v>-1</v>
      </c>
      <c r="AW1543" s="17">
        <v>-1</v>
      </c>
      <c r="AX1543" s="17">
        <v>-1</v>
      </c>
      <c r="AY1543" s="17">
        <v>-0.15553413494928101</v>
      </c>
      <c r="AZ1543" s="17">
        <v>1.7194499231275362</v>
      </c>
      <c r="BA1543" s="17">
        <v>-1.2066294103070241</v>
      </c>
      <c r="BB1543" s="17">
        <v>0.66214939216088897</v>
      </c>
      <c r="BC1543" s="17">
        <v>-0.48266221267370923</v>
      </c>
      <c r="BD1543" s="17">
        <v>23.412166349353825</v>
      </c>
      <c r="BE1543" s="17">
        <v>-16.360884298071795</v>
      </c>
      <c r="BF1543" s="17">
        <v>-1</v>
      </c>
      <c r="BG1543" s="22">
        <v>10.023851681334236</v>
      </c>
    </row>
    <row r="1544" spans="1:59" x14ac:dyDescent="0.25">
      <c r="A1544">
        <v>4026</v>
      </c>
      <c r="B1544" t="s">
        <v>1457</v>
      </c>
      <c r="C1544" s="49">
        <v>0</v>
      </c>
      <c r="D1544" s="22">
        <v>1541.70119140625</v>
      </c>
      <c r="E1544" s="17">
        <v>85.573657537840617</v>
      </c>
      <c r="F1544" s="17">
        <v>38.044663691850396</v>
      </c>
      <c r="G1544" s="17">
        <v>0.62296571111918486</v>
      </c>
      <c r="H1544" s="17">
        <v>5.5456015384950827</v>
      </c>
      <c r="I1544" s="17">
        <v>70.337576033354921</v>
      </c>
      <c r="J1544" s="17">
        <v>11.292059254039604</v>
      </c>
      <c r="K1544" s="17">
        <v>-1</v>
      </c>
      <c r="L1544" s="17">
        <v>-1</v>
      </c>
      <c r="M1544" s="17">
        <v>-1</v>
      </c>
      <c r="N1544" s="17">
        <v>0.16666666666666666</v>
      </c>
      <c r="O1544" s="17">
        <v>-1</v>
      </c>
      <c r="P1544" s="17">
        <v>-1</v>
      </c>
      <c r="Q1544" s="17">
        <v>4.064883208647494</v>
      </c>
      <c r="R1544" s="17">
        <v>-1</v>
      </c>
      <c r="S1544" s="17">
        <v>0.90852919934485121</v>
      </c>
      <c r="T1544" s="17">
        <v>9.5529865591900298E-2</v>
      </c>
      <c r="U1544" s="17">
        <v>0.50606750815398416</v>
      </c>
      <c r="V1544" s="17">
        <v>0.58194088747146422</v>
      </c>
      <c r="W1544" s="17">
        <v>2.2075959532814666</v>
      </c>
      <c r="X1544" s="17">
        <v>2.6644649404614928</v>
      </c>
      <c r="Y1544" s="17">
        <v>0</v>
      </c>
      <c r="Z1544" s="17">
        <v>42.131211747876662</v>
      </c>
      <c r="AA1544" s="17">
        <v>1.0496854536370668</v>
      </c>
      <c r="AB1544" s="17">
        <v>2.060792967967934</v>
      </c>
      <c r="AC1544" s="17">
        <v>29.157584365025762</v>
      </c>
      <c r="AD1544" s="17">
        <v>0.63258438519248017</v>
      </c>
      <c r="AE1544" s="17">
        <v>6.325843851924802E-2</v>
      </c>
      <c r="AF1544" s="17">
        <v>65.632916427288606</v>
      </c>
      <c r="AG1544" s="17">
        <v>34.731835438792203</v>
      </c>
      <c r="AH1544" s="17">
        <v>-1</v>
      </c>
      <c r="AI1544" s="17">
        <v>-1</v>
      </c>
      <c r="AJ1544" s="17">
        <v>-1</v>
      </c>
      <c r="AK1544" s="17">
        <v>-1</v>
      </c>
      <c r="AL1544" s="17">
        <v>-1</v>
      </c>
      <c r="AM1544" s="17">
        <v>-1</v>
      </c>
      <c r="AN1544" s="17">
        <v>-1</v>
      </c>
      <c r="AO1544" s="17">
        <v>-1</v>
      </c>
      <c r="AP1544" s="17">
        <v>-1</v>
      </c>
      <c r="AQ1544" s="17">
        <v>-1</v>
      </c>
      <c r="AR1544" s="17">
        <v>0.31629219259624008</v>
      </c>
      <c r="AS1544" s="17">
        <v>3.7955063111548806</v>
      </c>
      <c r="AT1544" s="17">
        <v>8.9341582045013457</v>
      </c>
      <c r="AU1544" s="17">
        <v>-1</v>
      </c>
      <c r="AV1544" s="17">
        <v>-1</v>
      </c>
      <c r="AW1544" s="17">
        <v>-1</v>
      </c>
      <c r="AX1544" s="17">
        <v>-1</v>
      </c>
      <c r="AY1544" s="17">
        <v>6.325843851924802E-2</v>
      </c>
      <c r="AZ1544" s="17">
        <v>-0.18190663582720479</v>
      </c>
      <c r="BA1544" s="17">
        <v>0.69472714864771778</v>
      </c>
      <c r="BB1544" s="17">
        <v>-8.1745357632109952E-2</v>
      </c>
      <c r="BC1544" s="17">
        <v>0.2612325371192894</v>
      </c>
      <c r="BD1544" s="17">
        <v>-2.4322288637307272</v>
      </c>
      <c r="BE1544" s="17">
        <v>9.4835109150127845</v>
      </c>
      <c r="BF1544" s="17">
        <v>-1</v>
      </c>
      <c r="BG1544" s="22">
        <v>2147.5425539307948</v>
      </c>
    </row>
    <row r="1545" spans="1:59" x14ac:dyDescent="0.25">
      <c r="A1545">
        <v>4027</v>
      </c>
      <c r="B1545" t="s">
        <v>1458</v>
      </c>
      <c r="C1545" s="49">
        <v>0</v>
      </c>
      <c r="D1545" s="22">
        <v>1573.286171875</v>
      </c>
      <c r="E1545" s="17">
        <v>94.101618031663151</v>
      </c>
      <c r="F1545" s="17">
        <v>52.344226748492943</v>
      </c>
      <c r="G1545" s="17">
        <v>0.72700891544238644</v>
      </c>
      <c r="H1545" s="17">
        <v>6.3337414825703444</v>
      </c>
      <c r="I1545" s="17">
        <v>77.952796051223274</v>
      </c>
      <c r="J1545" s="17">
        <v>13.34378971864059</v>
      </c>
      <c r="K1545" s="17">
        <v>-1</v>
      </c>
      <c r="L1545" s="17">
        <v>-1</v>
      </c>
      <c r="M1545" s="17">
        <v>-1</v>
      </c>
      <c r="N1545" s="17">
        <v>0.16666666666666666</v>
      </c>
      <c r="O1545" s="17">
        <v>-1</v>
      </c>
      <c r="P1545" s="17">
        <v>-1</v>
      </c>
      <c r="Q1545" s="17">
        <v>4.5566891460051586</v>
      </c>
      <c r="R1545" s="17">
        <v>-1</v>
      </c>
      <c r="S1545" s="17">
        <v>1.1584550168900996</v>
      </c>
      <c r="T1545" s="17">
        <v>0.12179846089156672</v>
      </c>
      <c r="U1545" s="17">
        <v>0.65772931382894151</v>
      </c>
      <c r="V1545" s="17">
        <v>0.80067065422767014</v>
      </c>
      <c r="W1545" s="17">
        <v>2.7771360131513143</v>
      </c>
      <c r="X1545" s="17">
        <v>3.511737432645305</v>
      </c>
      <c r="Y1545" s="17">
        <v>0</v>
      </c>
      <c r="Z1545" s="17">
        <v>47.057104547292859</v>
      </c>
      <c r="AA1545" s="17">
        <v>1.3237541149082606</v>
      </c>
      <c r="AB1545" s="17">
        <v>2.498055284759745</v>
      </c>
      <c r="AC1545" s="17">
        <v>34.184945896865848</v>
      </c>
      <c r="AD1545" s="17">
        <v>0.82216164228617694</v>
      </c>
      <c r="AE1545" s="17">
        <v>8.2216164228617689E-2</v>
      </c>
      <c r="AF1545" s="17">
        <v>73.118206318067891</v>
      </c>
      <c r="AG1545" s="17">
        <v>47.786230529589901</v>
      </c>
      <c r="AH1545" s="17">
        <v>-1</v>
      </c>
      <c r="AI1545" s="17">
        <v>-1</v>
      </c>
      <c r="AJ1545" s="17">
        <v>-1</v>
      </c>
      <c r="AK1545" s="17">
        <v>-1</v>
      </c>
      <c r="AL1545" s="17">
        <v>-1</v>
      </c>
      <c r="AM1545" s="17">
        <v>-1</v>
      </c>
      <c r="AN1545" s="17">
        <v>-1</v>
      </c>
      <c r="AO1545" s="17">
        <v>-1</v>
      </c>
      <c r="AP1545" s="17">
        <v>-1</v>
      </c>
      <c r="AQ1545" s="17">
        <v>-1</v>
      </c>
      <c r="AR1545" s="17">
        <v>0.41108082114308847</v>
      </c>
      <c r="AS1545" s="17">
        <v>4.9329698537170614</v>
      </c>
      <c r="AT1545" s="17">
        <v>10.412860809832178</v>
      </c>
      <c r="AU1545" s="17">
        <v>-1</v>
      </c>
      <c r="AV1545" s="17">
        <v>-1</v>
      </c>
      <c r="AW1545" s="17">
        <v>-1</v>
      </c>
      <c r="AX1545" s="17">
        <v>-1</v>
      </c>
      <c r="AY1545" s="17">
        <v>8.2216164228617689E-2</v>
      </c>
      <c r="AZ1545" s="17">
        <v>-0.34665352622181717</v>
      </c>
      <c r="BA1545" s="17">
        <v>0.85947403904233033</v>
      </c>
      <c r="BB1545" s="17">
        <v>-0.14620162504396689</v>
      </c>
      <c r="BC1545" s="17">
        <v>0.32568880453114629</v>
      </c>
      <c r="BD1545" s="17">
        <v>-4.6715688367791177</v>
      </c>
      <c r="BE1545" s="17">
        <v>11.722850888061176</v>
      </c>
      <c r="BF1545" s="17">
        <v>-1</v>
      </c>
      <c r="BG1545" s="22">
        <v>290.70619259786577</v>
      </c>
    </row>
    <row r="1546" spans="1:59" x14ac:dyDescent="0.25">
      <c r="A1546">
        <v>4028</v>
      </c>
      <c r="B1546" t="s">
        <v>1459</v>
      </c>
      <c r="C1546" s="49">
        <v>0</v>
      </c>
      <c r="D1546" s="22">
        <v>1631.7323632812499</v>
      </c>
      <c r="E1546" s="17">
        <v>113.56064300646578</v>
      </c>
      <c r="F1546" s="17">
        <v>84.972843502702176</v>
      </c>
      <c r="G1546" s="17">
        <v>0.96441378063263139</v>
      </c>
      <c r="H1546" s="17">
        <v>8.1321122497085643</v>
      </c>
      <c r="I1546" s="17">
        <v>95.329137865149235</v>
      </c>
      <c r="J1546" s="17">
        <v>18.025410181253488</v>
      </c>
      <c r="K1546" s="17">
        <v>-1</v>
      </c>
      <c r="L1546" s="17">
        <v>-1</v>
      </c>
      <c r="M1546" s="17">
        <v>-1</v>
      </c>
      <c r="N1546" s="17">
        <v>0.16666666666666666</v>
      </c>
      <c r="O1546" s="17">
        <v>-1</v>
      </c>
      <c r="P1546" s="17">
        <v>-1</v>
      </c>
      <c r="Q1546" s="17">
        <v>5.678887592483818</v>
      </c>
      <c r="R1546" s="17">
        <v>-1</v>
      </c>
      <c r="S1546" s="17">
        <v>1.7287335411613867</v>
      </c>
      <c r="T1546" s="17">
        <v>0.18173790976207516</v>
      </c>
      <c r="U1546" s="17">
        <v>1.0037898832336003</v>
      </c>
      <c r="V1546" s="17">
        <v>1.2997663051895745</v>
      </c>
      <c r="W1546" s="17">
        <v>4.0767074941854977</v>
      </c>
      <c r="X1546" s="17">
        <v>5.4450363260689985</v>
      </c>
      <c r="Y1546" s="17">
        <v>0</v>
      </c>
      <c r="Z1546" s="17">
        <v>58.296963254011082</v>
      </c>
      <c r="AA1546" s="17">
        <v>1.9491215668740702</v>
      </c>
      <c r="AB1546" s="17">
        <v>3.4957965793114059</v>
      </c>
      <c r="AC1546" s="17">
        <v>45.656335061520444</v>
      </c>
      <c r="AD1546" s="17">
        <v>1.2547373540420002</v>
      </c>
      <c r="AE1546" s="17">
        <v>0.12547373540420004</v>
      </c>
      <c r="AF1546" s="17">
        <v>90.198074714951559</v>
      </c>
      <c r="AG1546" s="17">
        <v>77.573634010971404</v>
      </c>
      <c r="AH1546" s="17">
        <v>-1</v>
      </c>
      <c r="AI1546" s="17">
        <v>-1</v>
      </c>
      <c r="AJ1546" s="17">
        <v>-1</v>
      </c>
      <c r="AK1546" s="17">
        <v>-1</v>
      </c>
      <c r="AL1546" s="17">
        <v>-1</v>
      </c>
      <c r="AM1546" s="17">
        <v>-1</v>
      </c>
      <c r="AN1546" s="17">
        <v>-1</v>
      </c>
      <c r="AO1546" s="17">
        <v>-1</v>
      </c>
      <c r="AP1546" s="17">
        <v>-1</v>
      </c>
      <c r="AQ1546" s="17">
        <v>-1</v>
      </c>
      <c r="AR1546" s="17">
        <v>0.62736867702100008</v>
      </c>
      <c r="AS1546" s="17">
        <v>7.528424124252</v>
      </c>
      <c r="AT1546" s="17">
        <v>13.786951361527601</v>
      </c>
      <c r="AU1546" s="17">
        <v>-1</v>
      </c>
      <c r="AV1546" s="17">
        <v>-1</v>
      </c>
      <c r="AW1546" s="17">
        <v>-1</v>
      </c>
      <c r="AX1546" s="17">
        <v>-1</v>
      </c>
      <c r="AY1546" s="17">
        <v>0.12547373540420004</v>
      </c>
      <c r="AZ1546" s="17">
        <v>-0.72257152643207356</v>
      </c>
      <c r="BA1546" s="17">
        <v>1.2353920392525868</v>
      </c>
      <c r="BB1546" s="17">
        <v>-0.29327736704094681</v>
      </c>
      <c r="BC1546" s="17">
        <v>0.47276454652812616</v>
      </c>
      <c r="BD1546" s="17">
        <v>-9.7812750196568992</v>
      </c>
      <c r="BE1546" s="17">
        <v>16.832557070938964</v>
      </c>
      <c r="BF1546" s="17">
        <v>-1</v>
      </c>
      <c r="BG1546" s="22">
        <v>957.31282156475049</v>
      </c>
    </row>
    <row r="1547" spans="1:59" x14ac:dyDescent="0.25">
      <c r="A1547">
        <v>4034</v>
      </c>
      <c r="B1547" t="s">
        <v>1460</v>
      </c>
      <c r="C1547" s="49">
        <v>0</v>
      </c>
      <c r="D1547" s="22">
        <v>1432.1431640625001</v>
      </c>
      <c r="E1547" s="17">
        <v>34.881981948724274</v>
      </c>
      <c r="F1547" s="17">
        <v>-46.954418100157831</v>
      </c>
      <c r="G1547" s="17">
        <v>4.5148676116028019E-3</v>
      </c>
      <c r="H1547" s="17">
        <v>0.86076107836069538</v>
      </c>
      <c r="I1547" s="17">
        <v>25.071388066705993</v>
      </c>
      <c r="J1547" s="17">
        <v>-0.9037823171308359</v>
      </c>
      <c r="K1547" s="17">
        <v>-1</v>
      </c>
      <c r="L1547" s="17">
        <v>-1</v>
      </c>
      <c r="M1547" s="17">
        <v>-1</v>
      </c>
      <c r="N1547" s="17">
        <v>0.16666666666666666</v>
      </c>
      <c r="O1547" s="17">
        <v>-1</v>
      </c>
      <c r="P1547" s="17">
        <v>-1</v>
      </c>
      <c r="Q1547" s="17">
        <v>1.1415034571353839</v>
      </c>
      <c r="R1547" s="17">
        <v>-1</v>
      </c>
      <c r="S1547" s="17">
        <v>-0.57707318747737479</v>
      </c>
      <c r="T1547" s="17">
        <v>-6.0615218813340158E-2</v>
      </c>
      <c r="U1547" s="17">
        <v>-0.39543655698604002</v>
      </c>
      <c r="V1547" s="17">
        <v>-0.71822676528916973</v>
      </c>
      <c r="W1547" s="17">
        <v>-1.1778488984907352</v>
      </c>
      <c r="X1547" s="17">
        <v>-2.371869636894453</v>
      </c>
      <c r="Y1547" s="17">
        <v>0</v>
      </c>
      <c r="Z1547" s="17">
        <v>12.850850991556495</v>
      </c>
      <c r="AA1547" s="17">
        <v>-0.5794261817142643</v>
      </c>
      <c r="AB1547" s="17">
        <v>-0.53837004717644243</v>
      </c>
      <c r="AC1547" s="17">
        <v>-0.72592412752002566</v>
      </c>
      <c r="AD1547" s="17">
        <v>-0.4942956962325501</v>
      </c>
      <c r="AE1547" s="17">
        <v>-4.9429569623255003E-2</v>
      </c>
      <c r="AF1547" s="17">
        <v>21.139055660844491</v>
      </c>
      <c r="AG1547" s="17">
        <v>-42.865752100951454</v>
      </c>
      <c r="AH1547" s="17">
        <v>-1</v>
      </c>
      <c r="AI1547" s="17">
        <v>-1</v>
      </c>
      <c r="AJ1547" s="17">
        <v>-1</v>
      </c>
      <c r="AK1547" s="17">
        <v>-1</v>
      </c>
      <c r="AL1547" s="17">
        <v>-1</v>
      </c>
      <c r="AM1547" s="17">
        <v>-1</v>
      </c>
      <c r="AN1547" s="17">
        <v>-1</v>
      </c>
      <c r="AO1547" s="17">
        <v>-1</v>
      </c>
      <c r="AP1547" s="17">
        <v>-1</v>
      </c>
      <c r="AQ1547" s="17">
        <v>-1</v>
      </c>
      <c r="AR1547" s="17">
        <v>-0.24714784811627505</v>
      </c>
      <c r="AS1547" s="17">
        <v>-2.9657741773953004</v>
      </c>
      <c r="AT1547" s="17">
        <v>0.14449356938610958</v>
      </c>
      <c r="AU1547" s="17">
        <v>-1</v>
      </c>
      <c r="AV1547" s="17">
        <v>-1</v>
      </c>
      <c r="AW1547" s="17">
        <v>-1</v>
      </c>
      <c r="AX1547" s="17">
        <v>-1</v>
      </c>
      <c r="AY1547" s="17">
        <v>-4.9429569623255003E-2</v>
      </c>
      <c r="AZ1547" s="17">
        <v>0.79737744132686927</v>
      </c>
      <c r="BA1547" s="17">
        <v>-0.28455692850635644</v>
      </c>
      <c r="BB1547" s="17">
        <v>0.30139387005240043</v>
      </c>
      <c r="BC1547" s="17">
        <v>-0.12190669056522084</v>
      </c>
      <c r="BD1547" s="17">
        <v>10.878796149780753</v>
      </c>
      <c r="BE1547" s="17">
        <v>-3.8275140984987095</v>
      </c>
      <c r="BF1547" s="17">
        <v>-1</v>
      </c>
      <c r="BG1547" s="22">
        <v>94.92327881055553</v>
      </c>
    </row>
    <row r="1548" spans="1:59" x14ac:dyDescent="0.25">
      <c r="A1548">
        <v>4035</v>
      </c>
      <c r="B1548" t="s">
        <v>1461</v>
      </c>
      <c r="C1548" s="49">
        <v>0</v>
      </c>
      <c r="D1548" s="22">
        <v>1470.1090722656249</v>
      </c>
      <c r="E1548" s="17">
        <v>44.567579069707577</v>
      </c>
      <c r="F1548" s="17">
        <v>-30.713746385852588</v>
      </c>
      <c r="G1548" s="17">
        <v>0.12268152199287596</v>
      </c>
      <c r="H1548" s="17">
        <v>1.7558878767079564</v>
      </c>
      <c r="I1548" s="17">
        <v>33.720343832172858</v>
      </c>
      <c r="J1548" s="17">
        <v>1.4264623756498169</v>
      </c>
      <c r="K1548" s="17">
        <v>-1</v>
      </c>
      <c r="L1548" s="17">
        <v>-1</v>
      </c>
      <c r="M1548" s="17">
        <v>-1</v>
      </c>
      <c r="N1548" s="17">
        <v>0.16666666666666666</v>
      </c>
      <c r="O1548" s="17">
        <v>-1</v>
      </c>
      <c r="P1548" s="17">
        <v>-1</v>
      </c>
      <c r="Q1548" s="17">
        <v>1.7000700891459823</v>
      </c>
      <c r="R1548" s="17">
        <v>-1</v>
      </c>
      <c r="S1548" s="17">
        <v>-0.29322093691533913</v>
      </c>
      <c r="T1548" s="17">
        <v>-3.07807664620393E-2</v>
      </c>
      <c r="U1548" s="17">
        <v>-0.22318726602455391</v>
      </c>
      <c r="V1548" s="17">
        <v>-0.46980530499958817</v>
      </c>
      <c r="W1548" s="17">
        <v>-0.53099604684397061</v>
      </c>
      <c r="X1548" s="17">
        <v>-1.4095832828560668</v>
      </c>
      <c r="Y1548" s="17">
        <v>0</v>
      </c>
      <c r="Z1548" s="17">
        <v>18.445414093819711</v>
      </c>
      <c r="AA1548" s="17">
        <v>-0.268153792673192</v>
      </c>
      <c r="AB1548" s="17">
        <v>-4.1751114701192305E-2</v>
      </c>
      <c r="AC1548" s="17">
        <v>4.983881682931921</v>
      </c>
      <c r="AD1548" s="17">
        <v>-0.2789840825306924</v>
      </c>
      <c r="AE1548" s="17">
        <v>-2.7898408253069239E-2</v>
      </c>
      <c r="AF1548" s="17">
        <v>29.640443802636934</v>
      </c>
      <c r="AG1548" s="17">
        <v>-28.039274938070747</v>
      </c>
      <c r="AH1548" s="17">
        <v>-1</v>
      </c>
      <c r="AI1548" s="17">
        <v>-1</v>
      </c>
      <c r="AJ1548" s="17">
        <v>-1</v>
      </c>
      <c r="AK1548" s="17">
        <v>-1</v>
      </c>
      <c r="AL1548" s="17">
        <v>-1</v>
      </c>
      <c r="AM1548" s="17">
        <v>-1</v>
      </c>
      <c r="AN1548" s="17">
        <v>-1</v>
      </c>
      <c r="AO1548" s="17">
        <v>-1</v>
      </c>
      <c r="AP1548" s="17">
        <v>-1</v>
      </c>
      <c r="AQ1548" s="17">
        <v>-1</v>
      </c>
      <c r="AR1548" s="17">
        <v>-0.1394920412653462</v>
      </c>
      <c r="AS1548" s="17">
        <v>-1.6739044951841544</v>
      </c>
      <c r="AT1548" s="17">
        <v>1.8239241562605994</v>
      </c>
      <c r="AU1548" s="17">
        <v>-1</v>
      </c>
      <c r="AV1548" s="17">
        <v>-1</v>
      </c>
      <c r="AW1548" s="17">
        <v>-1</v>
      </c>
      <c r="AX1548" s="17">
        <v>-1</v>
      </c>
      <c r="AY1548" s="17">
        <v>-2.7898408253069239E-2</v>
      </c>
      <c r="AZ1548" s="17">
        <v>0.61026681757891921</v>
      </c>
      <c r="BA1548" s="17">
        <v>-9.7446304758406377E-2</v>
      </c>
      <c r="BB1548" s="17">
        <v>0.22818792139376881</v>
      </c>
      <c r="BC1548" s="17">
        <v>-4.8700741906589254E-2</v>
      </c>
      <c r="BD1548" s="17">
        <v>8.3354747059758019</v>
      </c>
      <c r="BE1548" s="17">
        <v>-1.284192654693757</v>
      </c>
      <c r="BF1548" s="17">
        <v>-1</v>
      </c>
      <c r="BG1548" s="22">
        <v>126.99088989540533</v>
      </c>
    </row>
    <row r="1549" spans="1:59" x14ac:dyDescent="0.25">
      <c r="A1549">
        <v>4039</v>
      </c>
      <c r="B1549" t="s">
        <v>1462</v>
      </c>
      <c r="C1549" s="49">
        <v>0</v>
      </c>
      <c r="D1549" s="22">
        <v>1603.7440527343749</v>
      </c>
      <c r="E1549" s="17">
        <v>137.60989377820925</v>
      </c>
      <c r="F1549" s="17">
        <v>125.29828569074513</v>
      </c>
      <c r="G1549" s="17">
        <v>1.2578205235082498</v>
      </c>
      <c r="H1549" s="17">
        <v>10.35470406073112</v>
      </c>
      <c r="I1549" s="17">
        <v>116.80441744980249</v>
      </c>
      <c r="J1549" s="17">
        <v>23.811386851168585</v>
      </c>
      <c r="K1549" s="17">
        <v>-1</v>
      </c>
      <c r="L1549" s="17">
        <v>-1</v>
      </c>
      <c r="M1549" s="17">
        <v>-1</v>
      </c>
      <c r="N1549" s="17">
        <v>0.16666666666666666</v>
      </c>
      <c r="O1549" s="17">
        <v>-1</v>
      </c>
      <c r="P1549" s="17">
        <v>-1</v>
      </c>
      <c r="Q1549" s="17">
        <v>7.0658035294319852</v>
      </c>
      <c r="R1549" s="17">
        <v>-1</v>
      </c>
      <c r="S1549" s="17">
        <v>2.4335361331565739</v>
      </c>
      <c r="T1549" s="17">
        <v>0.25581658733577373</v>
      </c>
      <c r="U1549" s="17">
        <v>1.4314833276174641</v>
      </c>
      <c r="V1549" s="17">
        <v>1.9165945627519052</v>
      </c>
      <c r="W1549" s="17">
        <v>5.6828373225642252</v>
      </c>
      <c r="X1549" s="17">
        <v>7.8343847114524285</v>
      </c>
      <c r="Y1549" s="17">
        <v>0</v>
      </c>
      <c r="Z1549" s="17">
        <v>72.18821325378515</v>
      </c>
      <c r="AA1549" s="17">
        <v>2.7220081167544832</v>
      </c>
      <c r="AB1549" s="17">
        <v>4.7288969339832212</v>
      </c>
      <c r="AC1549" s="17">
        <v>59.833731672001818</v>
      </c>
      <c r="AD1549" s="17">
        <v>1.7893541595218301</v>
      </c>
      <c r="AE1549" s="17">
        <v>0.17893541595218301</v>
      </c>
      <c r="AF1549" s="17">
        <v>111.30694521370054</v>
      </c>
      <c r="AG1549" s="17">
        <v>114.38764381313077</v>
      </c>
      <c r="AH1549" s="17">
        <v>-1</v>
      </c>
      <c r="AI1549" s="17">
        <v>-1</v>
      </c>
      <c r="AJ1549" s="17">
        <v>-1</v>
      </c>
      <c r="AK1549" s="17">
        <v>-1</v>
      </c>
      <c r="AL1549" s="17">
        <v>-1</v>
      </c>
      <c r="AM1549" s="17">
        <v>-1</v>
      </c>
      <c r="AN1549" s="17">
        <v>-1</v>
      </c>
      <c r="AO1549" s="17">
        <v>-1</v>
      </c>
      <c r="AP1549" s="17">
        <v>-1</v>
      </c>
      <c r="AQ1549" s="17">
        <v>-1</v>
      </c>
      <c r="AR1549" s="17">
        <v>0.89467707976091504</v>
      </c>
      <c r="AS1549" s="17">
        <v>10.736124957130979</v>
      </c>
      <c r="AT1549" s="17">
        <v>17.956962444270275</v>
      </c>
      <c r="AU1549" s="17">
        <v>-1</v>
      </c>
      <c r="AV1549" s="17">
        <v>-1</v>
      </c>
      <c r="AW1549" s="17">
        <v>-1</v>
      </c>
      <c r="AX1549" s="17">
        <v>-1</v>
      </c>
      <c r="AY1549" s="17">
        <v>0.17893541595218301</v>
      </c>
      <c r="AZ1549" s="17">
        <v>-1.1871655268187995</v>
      </c>
      <c r="BA1549" s="17">
        <v>1.6999860396393127</v>
      </c>
      <c r="BB1549" s="17">
        <v>-0.47504708090408909</v>
      </c>
      <c r="BC1549" s="17">
        <v>0.65453426039126827</v>
      </c>
      <c r="BD1549" s="17">
        <v>-16.096319351070129</v>
      </c>
      <c r="BE1549" s="17">
        <v>23.147601402352198</v>
      </c>
      <c r="BF1549" s="17">
        <v>-1</v>
      </c>
      <c r="BG1549" s="22">
        <v>5984.5550113505915</v>
      </c>
    </row>
    <row r="1550" spans="1:59" x14ac:dyDescent="0.25">
      <c r="A1550">
        <v>4041</v>
      </c>
      <c r="B1550" t="s">
        <v>1463</v>
      </c>
      <c r="C1550" s="49">
        <v>0</v>
      </c>
      <c r="D1550" s="22">
        <v>1539.0465429687499</v>
      </c>
      <c r="E1550" s="17">
        <v>85.634970424901752</v>
      </c>
      <c r="F1550" s="17">
        <v>38.147472270214557</v>
      </c>
      <c r="G1550" s="17">
        <v>0.62371374334104712</v>
      </c>
      <c r="H1550" s="17">
        <v>5.5512679736778523</v>
      </c>
      <c r="I1550" s="17">
        <v>70.392326653416944</v>
      </c>
      <c r="J1550" s="17">
        <v>11.30681043849304</v>
      </c>
      <c r="K1550" s="17">
        <v>-1</v>
      </c>
      <c r="L1550" s="17">
        <v>-1</v>
      </c>
      <c r="M1550" s="17">
        <v>-1</v>
      </c>
      <c r="N1550" s="17">
        <v>0.16666666666666666</v>
      </c>
      <c r="O1550" s="17">
        <v>-1</v>
      </c>
      <c r="P1550" s="17">
        <v>-1</v>
      </c>
      <c r="Q1550" s="17">
        <v>4.0684191117412123</v>
      </c>
      <c r="R1550" s="17">
        <v>-1</v>
      </c>
      <c r="S1550" s="17">
        <v>0.91032607368965102</v>
      </c>
      <c r="T1550" s="17">
        <v>9.5718727092610825E-2</v>
      </c>
      <c r="U1550" s="17">
        <v>0.50715790053673182</v>
      </c>
      <c r="V1550" s="17">
        <v>0.58351347373001317</v>
      </c>
      <c r="W1550" s="17">
        <v>2.2116907360132685</v>
      </c>
      <c r="X1550" s="17">
        <v>2.6705565168308847</v>
      </c>
      <c r="Y1550" s="17">
        <v>0</v>
      </c>
      <c r="Z1550" s="17">
        <v>42.166627098253187</v>
      </c>
      <c r="AA1550" s="17">
        <v>1.0516559061136808</v>
      </c>
      <c r="AB1550" s="17">
        <v>2.0639367225696317</v>
      </c>
      <c r="AC1550" s="17">
        <v>29.193729238121801</v>
      </c>
      <c r="AD1550" s="17">
        <v>0.63394737567091475</v>
      </c>
      <c r="AE1550" s="17">
        <v>6.3394737567091478E-2</v>
      </c>
      <c r="AF1550" s="17">
        <v>65.686732897712659</v>
      </c>
      <c r="AG1550" s="17">
        <v>34.825691719251452</v>
      </c>
      <c r="AH1550" s="17">
        <v>-1</v>
      </c>
      <c r="AI1550" s="17">
        <v>-1</v>
      </c>
      <c r="AJ1550" s="17">
        <v>-1</v>
      </c>
      <c r="AK1550" s="17">
        <v>-1</v>
      </c>
      <c r="AL1550" s="17">
        <v>-1</v>
      </c>
      <c r="AM1550" s="17">
        <v>-1</v>
      </c>
      <c r="AN1550" s="17">
        <v>-1</v>
      </c>
      <c r="AO1550" s="17">
        <v>-1</v>
      </c>
      <c r="AP1550" s="17">
        <v>-1</v>
      </c>
      <c r="AQ1550" s="17">
        <v>-1</v>
      </c>
      <c r="AR1550" s="17">
        <v>0.31697368783545737</v>
      </c>
      <c r="AS1550" s="17">
        <v>3.8036842540254887</v>
      </c>
      <c r="AT1550" s="17">
        <v>8.9447895302331357</v>
      </c>
      <c r="AU1550" s="17">
        <v>-1</v>
      </c>
      <c r="AV1550" s="17">
        <v>-1</v>
      </c>
      <c r="AW1550" s="17">
        <v>-1</v>
      </c>
      <c r="AX1550" s="17">
        <v>-1</v>
      </c>
      <c r="AY1550" s="17">
        <v>6.3394737567091478E-2</v>
      </c>
      <c r="AZ1550" s="17">
        <v>-0.18309110513751126</v>
      </c>
      <c r="BA1550" s="17">
        <v>0.69591161795802425</v>
      </c>
      <c r="BB1550" s="17">
        <v>-8.2208774394777764E-2</v>
      </c>
      <c r="BC1550" s="17">
        <v>0.26169595388195716</v>
      </c>
      <c r="BD1550" s="17">
        <v>-2.4483288912764074</v>
      </c>
      <c r="BE1550" s="17">
        <v>9.4996109425584656</v>
      </c>
      <c r="BF1550" s="17">
        <v>-1</v>
      </c>
      <c r="BG1550" s="22">
        <v>305.11121818887625</v>
      </c>
    </row>
    <row r="1551" spans="1:59" x14ac:dyDescent="0.25">
      <c r="A1551">
        <v>4042</v>
      </c>
      <c r="B1551" t="s">
        <v>1464</v>
      </c>
      <c r="C1551" s="49">
        <v>0</v>
      </c>
      <c r="D1551" s="22">
        <v>1378.8412402343752</v>
      </c>
      <c r="E1551" s="17">
        <v>11.302094207783639</v>
      </c>
      <c r="F1551" s="17">
        <v>-86.492839023235533</v>
      </c>
      <c r="G1551" s="17">
        <v>-0.28316553146224127</v>
      </c>
      <c r="H1551" s="17">
        <v>-1.3184529809572281</v>
      </c>
      <c r="I1551" s="17">
        <v>4.0152359804043201</v>
      </c>
      <c r="J1551" s="17">
        <v>-6.5768355711889752</v>
      </c>
      <c r="K1551" s="17">
        <v>-1</v>
      </c>
      <c r="L1551" s="17">
        <v>-1</v>
      </c>
      <c r="M1551" s="17">
        <v>-1</v>
      </c>
      <c r="N1551" s="17">
        <v>0.16666666666666666</v>
      </c>
      <c r="O1551" s="17">
        <v>-1</v>
      </c>
      <c r="P1551" s="17">
        <v>-1</v>
      </c>
      <c r="Q1551" s="17">
        <v>-0.21834439882293477</v>
      </c>
      <c r="R1551" s="17">
        <v>-1</v>
      </c>
      <c r="S1551" s="17">
        <v>-1.2681203288834217</v>
      </c>
      <c r="T1551" s="17">
        <v>-0.13324812192388127</v>
      </c>
      <c r="U1551" s="17">
        <v>-0.81478281861498936</v>
      </c>
      <c r="V1551" s="17">
        <v>-1.3230165446800952</v>
      </c>
      <c r="W1551" s="17">
        <v>-2.7526323048430261</v>
      </c>
      <c r="X1551" s="17">
        <v>-4.7145857254778063</v>
      </c>
      <c r="Y1551" s="17">
        <v>0</v>
      </c>
      <c r="Z1551" s="17">
        <v>-0.76928706117951862</v>
      </c>
      <c r="AA1551" s="17">
        <v>-1.3372285039419451</v>
      </c>
      <c r="AB1551" s="17">
        <v>-1.747404299945706</v>
      </c>
      <c r="AC1551" s="17">
        <v>-14.626624141290455</v>
      </c>
      <c r="AD1551" s="17">
        <v>-1.0184785232687366</v>
      </c>
      <c r="AE1551" s="17">
        <v>-0.10184785232687367</v>
      </c>
      <c r="AF1551" s="17">
        <v>0.44216154872614766</v>
      </c>
      <c r="AG1551" s="17">
        <v>-78.961272359268207</v>
      </c>
      <c r="AH1551" s="17">
        <v>-1</v>
      </c>
      <c r="AI1551" s="17">
        <v>-1</v>
      </c>
      <c r="AJ1551" s="17">
        <v>-1</v>
      </c>
      <c r="AK1551" s="17">
        <v>-1</v>
      </c>
      <c r="AL1551" s="17">
        <v>-1</v>
      </c>
      <c r="AM1551" s="17">
        <v>-1</v>
      </c>
      <c r="AN1551" s="17">
        <v>-1</v>
      </c>
      <c r="AO1551" s="17">
        <v>-1</v>
      </c>
      <c r="AP1551" s="17">
        <v>-1</v>
      </c>
      <c r="AQ1551" s="17">
        <v>-1</v>
      </c>
      <c r="AR1551" s="17">
        <v>-0.50923926163436828</v>
      </c>
      <c r="AS1551" s="17">
        <v>-6.1108711396124198</v>
      </c>
      <c r="AT1551" s="17">
        <v>-3.9441324814961458</v>
      </c>
      <c r="AU1551" s="17">
        <v>-1</v>
      </c>
      <c r="AV1551" s="17">
        <v>-1</v>
      </c>
      <c r="AW1551" s="17">
        <v>-1</v>
      </c>
      <c r="AX1551" s="17">
        <v>-1</v>
      </c>
      <c r="AY1551" s="17">
        <v>-0.10184785232687367</v>
      </c>
      <c r="AZ1551" s="17">
        <v>1.2529040803149383</v>
      </c>
      <c r="BA1551" s="17">
        <v>-0.7400835674944255</v>
      </c>
      <c r="BB1551" s="17">
        <v>0.47961603124470392</v>
      </c>
      <c r="BC1551" s="17">
        <v>-0.30012885175752424</v>
      </c>
      <c r="BD1551" s="17">
        <v>17.070591388106685</v>
      </c>
      <c r="BE1551" s="17">
        <v>-10.019309336824648</v>
      </c>
      <c r="BF1551" s="17">
        <v>-1</v>
      </c>
      <c r="BG1551" s="22">
        <v>-85.211275049083923</v>
      </c>
    </row>
    <row r="1552" spans="1:59" x14ac:dyDescent="0.25">
      <c r="A1552">
        <v>4043</v>
      </c>
      <c r="B1552" t="s">
        <v>1465</v>
      </c>
      <c r="C1552" s="49">
        <v>0</v>
      </c>
      <c r="D1552" s="22">
        <v>1534.814921875</v>
      </c>
      <c r="E1552" s="17">
        <v>84.890143048929161</v>
      </c>
      <c r="F1552" s="17">
        <v>36.898556302938566</v>
      </c>
      <c r="G1552" s="17">
        <v>0.61462666713801295</v>
      </c>
      <c r="H1552" s="17">
        <v>5.4824322647331405</v>
      </c>
      <c r="I1552" s="17">
        <v>69.727217528266621</v>
      </c>
      <c r="J1552" s="17">
        <v>11.127613428931518</v>
      </c>
      <c r="K1552" s="17">
        <v>-1</v>
      </c>
      <c r="L1552" s="17">
        <v>-1</v>
      </c>
      <c r="M1552" s="17">
        <v>-1</v>
      </c>
      <c r="N1552" s="17">
        <v>0.16666666666666666</v>
      </c>
      <c r="O1552" s="17">
        <v>-1</v>
      </c>
      <c r="P1552" s="17">
        <v>-1</v>
      </c>
      <c r="Q1552" s="17">
        <v>4.0254650518490251</v>
      </c>
      <c r="R1552" s="17">
        <v>-1</v>
      </c>
      <c r="S1552" s="17">
        <v>0.88849769033763171</v>
      </c>
      <c r="T1552" s="17">
        <v>9.3424442436659413E-2</v>
      </c>
      <c r="U1552" s="17">
        <v>0.49391184189962023</v>
      </c>
      <c r="V1552" s="17">
        <v>0.56440973628444968</v>
      </c>
      <c r="W1552" s="17">
        <v>2.1619474206436182</v>
      </c>
      <c r="X1552" s="17">
        <v>2.5965562036793206</v>
      </c>
      <c r="Y1552" s="17">
        <v>0</v>
      </c>
      <c r="Z1552" s="17">
        <v>41.736402332229794</v>
      </c>
      <c r="AA1552" s="17">
        <v>1.027718900078203</v>
      </c>
      <c r="AB1552" s="17">
        <v>2.0257464724783394</v>
      </c>
      <c r="AC1552" s="17">
        <v>28.754642248854147</v>
      </c>
      <c r="AD1552" s="17">
        <v>0.61738980237452523</v>
      </c>
      <c r="AE1552" s="17">
        <v>6.1738980237452529E-2</v>
      </c>
      <c r="AF1552" s="17">
        <v>65.032971798352264</v>
      </c>
      <c r="AG1552" s="17">
        <v>33.685528036805721</v>
      </c>
      <c r="AH1552" s="17">
        <v>-1</v>
      </c>
      <c r="AI1552" s="17">
        <v>-1</v>
      </c>
      <c r="AJ1552" s="17">
        <v>-1</v>
      </c>
      <c r="AK1552" s="17">
        <v>-1</v>
      </c>
      <c r="AL1552" s="17">
        <v>-1</v>
      </c>
      <c r="AM1552" s="17">
        <v>-1</v>
      </c>
      <c r="AN1552" s="17">
        <v>-1</v>
      </c>
      <c r="AO1552" s="17">
        <v>-1</v>
      </c>
      <c r="AP1552" s="17">
        <v>-1</v>
      </c>
      <c r="AQ1552" s="17">
        <v>-1</v>
      </c>
      <c r="AR1552" s="17">
        <v>0.30869490118726262</v>
      </c>
      <c r="AS1552" s="17">
        <v>3.7043388142471514</v>
      </c>
      <c r="AT1552" s="17">
        <v>8.8156404585212975</v>
      </c>
      <c r="AU1552" s="17">
        <v>-1</v>
      </c>
      <c r="AV1552" s="17">
        <v>-1</v>
      </c>
      <c r="AW1552" s="17">
        <v>-1</v>
      </c>
      <c r="AX1552" s="17">
        <v>-1</v>
      </c>
      <c r="AY1552" s="17">
        <v>6.1738980237452529E-2</v>
      </c>
      <c r="AZ1552" s="17">
        <v>-0.16870220240266026</v>
      </c>
      <c r="BA1552" s="17">
        <v>0.68152271522317331</v>
      </c>
      <c r="BB1552" s="17">
        <v>-7.6579199474005308E-2</v>
      </c>
      <c r="BC1552" s="17">
        <v>0.25606637896118473</v>
      </c>
      <c r="BD1552" s="17">
        <v>-2.2527461705022693</v>
      </c>
      <c r="BE1552" s="17">
        <v>9.3040282217843249</v>
      </c>
      <c r="BF1552" s="17">
        <v>-1</v>
      </c>
      <c r="BG1552" s="22">
        <v>1468.2793850342118</v>
      </c>
    </row>
    <row r="1553" spans="1:59" x14ac:dyDescent="0.25">
      <c r="A1553">
        <v>4048</v>
      </c>
      <c r="B1553" t="s">
        <v>1466</v>
      </c>
      <c r="C1553" s="49">
        <v>0</v>
      </c>
      <c r="D1553" s="22">
        <v>1542.8132421875</v>
      </c>
      <c r="E1553" s="17">
        <v>52.221068495004666</v>
      </c>
      <c r="F1553" s="17">
        <v>-17.880483999182339</v>
      </c>
      <c r="G1553" s="17">
        <v>0.21605596534758725</v>
      </c>
      <c r="H1553" s="17">
        <v>2.4632106571082306</v>
      </c>
      <c r="I1553" s="17">
        <v>40.554686688273684</v>
      </c>
      <c r="J1553" s="17">
        <v>3.2678050302925472</v>
      </c>
      <c r="K1553" s="17">
        <v>-1</v>
      </c>
      <c r="L1553" s="17">
        <v>-1</v>
      </c>
      <c r="M1553" s="17">
        <v>-1</v>
      </c>
      <c r="N1553" s="17">
        <v>0.16666666666666666</v>
      </c>
      <c r="O1553" s="17">
        <v>-1</v>
      </c>
      <c r="P1553" s="17">
        <v>-1</v>
      </c>
      <c r="Q1553" s="17">
        <v>2.1414454383390034</v>
      </c>
      <c r="R1553" s="17">
        <v>-1</v>
      </c>
      <c r="S1553" s="17">
        <v>-6.892292297907851E-2</v>
      </c>
      <c r="T1553" s="17">
        <v>-7.2057960468926603E-3</v>
      </c>
      <c r="U1553" s="17">
        <v>-8.7077110871330146E-2</v>
      </c>
      <c r="V1553" s="17">
        <v>-0.27350444759306519</v>
      </c>
      <c r="W1553" s="17">
        <v>-1.9857559669400615E-2</v>
      </c>
      <c r="X1553" s="17">
        <v>-0.64919150290220684</v>
      </c>
      <c r="Y1553" s="17">
        <v>0</v>
      </c>
      <c r="Z1553" s="17">
        <v>22.866197759244542</v>
      </c>
      <c r="AA1553" s="17">
        <v>-2.2188581839505117E-2</v>
      </c>
      <c r="AB1553" s="17">
        <v>0.35067360631753453</v>
      </c>
      <c r="AC1553" s="17">
        <v>9.495729310386956</v>
      </c>
      <c r="AD1553" s="17">
        <v>-0.10884638858916268</v>
      </c>
      <c r="AE1553" s="17">
        <v>-1.0884638858916268E-2</v>
      </c>
      <c r="AF1553" s="17">
        <v>36.358179780173536</v>
      </c>
      <c r="AG1553" s="17">
        <v>-16.323498949961493</v>
      </c>
      <c r="AH1553" s="17">
        <v>-1</v>
      </c>
      <c r="AI1553" s="17">
        <v>-1</v>
      </c>
      <c r="AJ1553" s="17">
        <v>-1</v>
      </c>
      <c r="AK1553" s="17">
        <v>-1</v>
      </c>
      <c r="AL1553" s="17">
        <v>-1</v>
      </c>
      <c r="AM1553" s="17">
        <v>-1</v>
      </c>
      <c r="AN1553" s="17">
        <v>-1</v>
      </c>
      <c r="AO1553" s="17">
        <v>-1</v>
      </c>
      <c r="AP1553" s="17">
        <v>-1</v>
      </c>
      <c r="AQ1553" s="17">
        <v>-1</v>
      </c>
      <c r="AR1553" s="17">
        <v>-5.442319429458134E-2</v>
      </c>
      <c r="AS1553" s="17">
        <v>-0.65307833153497619</v>
      </c>
      <c r="AT1553" s="17">
        <v>3.1509981690045312</v>
      </c>
      <c r="AU1553" s="17">
        <v>-1</v>
      </c>
      <c r="AV1553" s="17">
        <v>-1</v>
      </c>
      <c r="AW1553" s="17">
        <v>-1</v>
      </c>
      <c r="AX1553" s="17">
        <v>-1</v>
      </c>
      <c r="AY1553" s="17">
        <v>-1.0884638858916268E-2</v>
      </c>
      <c r="AZ1553" s="17">
        <v>0.46241334377365184</v>
      </c>
      <c r="BA1553" s="17">
        <v>5.0407169046860961E-2</v>
      </c>
      <c r="BB1553" s="17">
        <v>0.17034110545364867</v>
      </c>
      <c r="BC1553" s="17">
        <v>9.1460740335308488E-3</v>
      </c>
      <c r="BD1553" s="17">
        <v>6.3257603298613896</v>
      </c>
      <c r="BE1553" s="17">
        <v>0.72552172142065885</v>
      </c>
      <c r="BF1553" s="17">
        <v>-1</v>
      </c>
      <c r="BG1553" s="22">
        <v>1241.4391378927344</v>
      </c>
    </row>
    <row r="1554" spans="1:59" x14ac:dyDescent="0.25">
      <c r="A1554">
        <v>4049</v>
      </c>
      <c r="B1554" t="s">
        <v>1467</v>
      </c>
      <c r="C1554" s="49">
        <v>0</v>
      </c>
      <c r="D1554" s="22">
        <v>1526.025654296875</v>
      </c>
      <c r="E1554" s="17">
        <v>-6.1465669142351942</v>
      </c>
      <c r="F1554" s="17">
        <v>-115.75050621681994</v>
      </c>
      <c r="G1554" s="17">
        <v>-0.49604346582879416</v>
      </c>
      <c r="H1554" s="17">
        <v>-2.9310292599934344</v>
      </c>
      <c r="I1554" s="17">
        <v>-11.565909541746137</v>
      </c>
      <c r="J1554" s="17">
        <v>-10.774785317377123</v>
      </c>
      <c r="K1554" s="17">
        <v>-1</v>
      </c>
      <c r="L1554" s="17">
        <v>-1</v>
      </c>
      <c r="M1554" s="17">
        <v>-1</v>
      </c>
      <c r="N1554" s="17">
        <v>0.16666666666666666</v>
      </c>
      <c r="O1554" s="17">
        <v>-1</v>
      </c>
      <c r="P1554" s="17">
        <v>-1</v>
      </c>
      <c r="Q1554" s="17">
        <v>-1.2246055259666231</v>
      </c>
      <c r="R1554" s="17">
        <v>-1</v>
      </c>
      <c r="S1554" s="17">
        <v>-1.7794818553761238</v>
      </c>
      <c r="T1554" s="17">
        <v>-0.18699506620995718</v>
      </c>
      <c r="U1554" s="17">
        <v>-1.1250909461318463</v>
      </c>
      <c r="V1554" s="17">
        <v>-1.7705492906621938</v>
      </c>
      <c r="W1554" s="17">
        <v>-3.9179415845098289</v>
      </c>
      <c r="X1554" s="17">
        <v>-6.4481503456273392</v>
      </c>
      <c r="Y1554" s="17">
        <v>0</v>
      </c>
      <c r="Z1554" s="17">
        <v>-10.847925938865036</v>
      </c>
      <c r="AA1554" s="17">
        <v>-1.8979875738450598</v>
      </c>
      <c r="AB1554" s="17">
        <v>-2.6420662760015161</v>
      </c>
      <c r="AC1554" s="17">
        <v>-24.912873446794869</v>
      </c>
      <c r="AD1554" s="17">
        <v>-1.4063636826648083</v>
      </c>
      <c r="AE1554" s="17">
        <v>-0.14063636826648079</v>
      </c>
      <c r="AF1554" s="17">
        <v>-14.873140017092652</v>
      </c>
      <c r="AG1554" s="17">
        <v>-105.67125961322832</v>
      </c>
      <c r="AH1554" s="17">
        <v>-1</v>
      </c>
      <c r="AI1554" s="17">
        <v>-1</v>
      </c>
      <c r="AJ1554" s="17">
        <v>-1</v>
      </c>
      <c r="AK1554" s="17">
        <v>-1</v>
      </c>
      <c r="AL1554" s="17">
        <v>-1</v>
      </c>
      <c r="AM1554" s="17">
        <v>-1</v>
      </c>
      <c r="AN1554" s="17">
        <v>-1</v>
      </c>
      <c r="AO1554" s="17">
        <v>-1</v>
      </c>
      <c r="AP1554" s="17">
        <v>-1</v>
      </c>
      <c r="AQ1554" s="17">
        <v>-1</v>
      </c>
      <c r="AR1554" s="17">
        <v>-0.70318184133240413</v>
      </c>
      <c r="AS1554" s="17">
        <v>-8.4381820959888501</v>
      </c>
      <c r="AT1554" s="17">
        <v>-6.9696367247855022</v>
      </c>
      <c r="AU1554" s="17">
        <v>-1</v>
      </c>
      <c r="AV1554" s="17">
        <v>-1</v>
      </c>
      <c r="AW1554" s="17">
        <v>-1</v>
      </c>
      <c r="AX1554" s="17">
        <v>-1</v>
      </c>
      <c r="AY1554" s="17">
        <v>-0.14063636826648079</v>
      </c>
      <c r="AZ1554" s="17">
        <v>1.5899849877000367</v>
      </c>
      <c r="BA1554" s="17">
        <v>-1.0771644748795242</v>
      </c>
      <c r="BB1554" s="17">
        <v>0.61149698543936826</v>
      </c>
      <c r="BC1554" s="17">
        <v>-0.43200980595218852</v>
      </c>
      <c r="BD1554" s="17">
        <v>21.652400175215408</v>
      </c>
      <c r="BE1554" s="17">
        <v>-14.601118123933375</v>
      </c>
      <c r="BF1554" s="17">
        <v>-1</v>
      </c>
      <c r="BG1554" s="22">
        <v>83.086270757329885</v>
      </c>
    </row>
    <row r="1555" spans="1:59" x14ac:dyDescent="0.25">
      <c r="A1555">
        <v>4050</v>
      </c>
      <c r="B1555" t="s">
        <v>1468</v>
      </c>
      <c r="C1555" s="49">
        <v>0</v>
      </c>
      <c r="D1555" s="22">
        <v>1583.3085546875</v>
      </c>
      <c r="E1555" s="17">
        <v>128.71663557677084</v>
      </c>
      <c r="F1555" s="17">
        <v>110.38619662530084</v>
      </c>
      <c r="G1555" s="17">
        <v>1.1493205977849188</v>
      </c>
      <c r="H1555" s="17">
        <v>9.5328039092698429</v>
      </c>
      <c r="I1555" s="17">
        <v>108.86299723230459</v>
      </c>
      <c r="J1555" s="17">
        <v>21.671769905865993</v>
      </c>
      <c r="K1555" s="17">
        <v>-1</v>
      </c>
      <c r="L1555" s="17">
        <v>-1</v>
      </c>
      <c r="M1555" s="17">
        <v>-1</v>
      </c>
      <c r="N1555" s="17">
        <v>0.16666666666666666</v>
      </c>
      <c r="O1555" s="17">
        <v>-1</v>
      </c>
      <c r="P1555" s="17">
        <v>-1</v>
      </c>
      <c r="Q1555" s="17">
        <v>6.5529309394275623</v>
      </c>
      <c r="R1555" s="17">
        <v>-1</v>
      </c>
      <c r="S1555" s="17">
        <v>2.1729046693680725</v>
      </c>
      <c r="T1555" s="17">
        <v>0.22842276899453623</v>
      </c>
      <c r="U1555" s="17">
        <v>1.2733250436830121</v>
      </c>
      <c r="V1555" s="17">
        <v>1.688495441805882</v>
      </c>
      <c r="W1555" s="17">
        <v>5.0889008459407385</v>
      </c>
      <c r="X1555" s="17">
        <v>6.950819051711739</v>
      </c>
      <c r="Y1555" s="17">
        <v>0</v>
      </c>
      <c r="Z1555" s="17">
        <v>67.051318380790903</v>
      </c>
      <c r="AA1555" s="17">
        <v>2.4361996433952475</v>
      </c>
      <c r="AB1555" s="17">
        <v>4.2729043566482758</v>
      </c>
      <c r="AC1555" s="17">
        <v>54.591021623448064</v>
      </c>
      <c r="AD1555" s="17">
        <v>1.5916563046037653</v>
      </c>
      <c r="AE1555" s="17">
        <v>0.15916563046037652</v>
      </c>
      <c r="AF1555" s="17">
        <v>103.50102071867765</v>
      </c>
      <c r="AG1555" s="17">
        <v>100.77405985127362</v>
      </c>
      <c r="AH1555" s="17">
        <v>-1</v>
      </c>
      <c r="AI1555" s="17">
        <v>-1</v>
      </c>
      <c r="AJ1555" s="17">
        <v>-1</v>
      </c>
      <c r="AK1555" s="17">
        <v>-1</v>
      </c>
      <c r="AL1555" s="17">
        <v>-1</v>
      </c>
      <c r="AM1555" s="17">
        <v>-1</v>
      </c>
      <c r="AN1555" s="17">
        <v>-1</v>
      </c>
      <c r="AO1555" s="17">
        <v>-1</v>
      </c>
      <c r="AP1555" s="17">
        <v>-1</v>
      </c>
      <c r="AQ1555" s="17">
        <v>-1</v>
      </c>
      <c r="AR1555" s="17">
        <v>0.79582815230188264</v>
      </c>
      <c r="AS1555" s="17">
        <v>9.549937827622589</v>
      </c>
      <c r="AT1555" s="17">
        <v>16.414919175909368</v>
      </c>
      <c r="AU1555" s="17">
        <v>-1</v>
      </c>
      <c r="AV1555" s="17">
        <v>-1</v>
      </c>
      <c r="AW1555" s="17">
        <v>-1</v>
      </c>
      <c r="AX1555" s="17">
        <v>-1</v>
      </c>
      <c r="AY1555" s="17">
        <v>0.15916563046037652</v>
      </c>
      <c r="AZ1555" s="17">
        <v>-1.0153616546943127</v>
      </c>
      <c r="BA1555" s="17">
        <v>1.5281821675148259</v>
      </c>
      <c r="BB1555" s="17">
        <v>-0.40782981023194692</v>
      </c>
      <c r="BC1555" s="17">
        <v>0.58731698971912627</v>
      </c>
      <c r="BD1555" s="17">
        <v>-13.761056588590463</v>
      </c>
      <c r="BE1555" s="17">
        <v>20.812338639872532</v>
      </c>
      <c r="BF1555" s="17">
        <v>-1</v>
      </c>
      <c r="BG1555" s="22">
        <v>388.71207311959262</v>
      </c>
    </row>
    <row r="1556" spans="1:59" x14ac:dyDescent="0.25">
      <c r="A1556">
        <v>4051</v>
      </c>
      <c r="B1556" t="s">
        <v>1469</v>
      </c>
      <c r="C1556" s="49">
        <v>0</v>
      </c>
      <c r="D1556" s="22">
        <v>1492.6976562500001</v>
      </c>
      <c r="E1556" s="17">
        <v>46.355140142880735</v>
      </c>
      <c r="F1556" s="17">
        <v>-27.716389362217779</v>
      </c>
      <c r="G1556" s="17">
        <v>0.14449020439836771</v>
      </c>
      <c r="H1556" s="17">
        <v>1.9210913019891058</v>
      </c>
      <c r="I1556" s="17">
        <v>35.316583739411072</v>
      </c>
      <c r="J1556" s="17">
        <v>1.8565292731009619</v>
      </c>
      <c r="K1556" s="17">
        <v>-1</v>
      </c>
      <c r="L1556" s="17">
        <v>-1</v>
      </c>
      <c r="M1556" s="17">
        <v>-1</v>
      </c>
      <c r="N1556" s="17">
        <v>0.16666666666666666</v>
      </c>
      <c r="O1556" s="17">
        <v>-1</v>
      </c>
      <c r="P1556" s="17">
        <v>-1</v>
      </c>
      <c r="Q1556" s="17">
        <v>1.8031584125279707</v>
      </c>
      <c r="R1556" s="17">
        <v>-1</v>
      </c>
      <c r="S1556" s="17">
        <v>-0.24083353866830412</v>
      </c>
      <c r="T1556" s="17">
        <v>-2.5274559152725733E-2</v>
      </c>
      <c r="U1556" s="17">
        <v>-0.19139716330209317</v>
      </c>
      <c r="V1556" s="17">
        <v>-0.4239569668323484</v>
      </c>
      <c r="W1556" s="17">
        <v>-0.41161373481596264</v>
      </c>
      <c r="X1556" s="17">
        <v>-1.2319849782561223</v>
      </c>
      <c r="Y1556" s="17">
        <v>0</v>
      </c>
      <c r="Z1556" s="17">
        <v>19.47793930605993</v>
      </c>
      <c r="AA1556" s="17">
        <v>-0.21070576971155314</v>
      </c>
      <c r="AB1556" s="17">
        <v>4.9904222683256116E-2</v>
      </c>
      <c r="AC1556" s="17">
        <v>6.0376759379117946</v>
      </c>
      <c r="AD1556" s="17">
        <v>-0.2392464541276165</v>
      </c>
      <c r="AE1556" s="17">
        <v>-2.3924645412761646E-2</v>
      </c>
      <c r="AF1556" s="17">
        <v>31.209448823223752</v>
      </c>
      <c r="AG1556" s="17">
        <v>-25.30291980192343</v>
      </c>
      <c r="AH1556" s="17">
        <v>-1</v>
      </c>
      <c r="AI1556" s="17">
        <v>-1</v>
      </c>
      <c r="AJ1556" s="17">
        <v>-1</v>
      </c>
      <c r="AK1556" s="17">
        <v>-1</v>
      </c>
      <c r="AL1556" s="17">
        <v>-1</v>
      </c>
      <c r="AM1556" s="17">
        <v>-1</v>
      </c>
      <c r="AN1556" s="17">
        <v>-1</v>
      </c>
      <c r="AO1556" s="17">
        <v>-1</v>
      </c>
      <c r="AP1556" s="17">
        <v>-1</v>
      </c>
      <c r="AQ1556" s="17">
        <v>-1</v>
      </c>
      <c r="AR1556" s="17">
        <v>-0.11962322706380825</v>
      </c>
      <c r="AS1556" s="17">
        <v>-1.4354787247656988</v>
      </c>
      <c r="AT1556" s="17">
        <v>2.1338776578045913</v>
      </c>
      <c r="AU1556" s="17">
        <v>-1</v>
      </c>
      <c r="AV1556" s="17">
        <v>-1</v>
      </c>
      <c r="AW1556" s="17">
        <v>-1</v>
      </c>
      <c r="AX1556" s="17">
        <v>-1</v>
      </c>
      <c r="AY1556" s="17">
        <v>-2.3924645412761646E-2</v>
      </c>
      <c r="AZ1556" s="17">
        <v>0.57573392681223945</v>
      </c>
      <c r="BA1556" s="17">
        <v>-6.2913413991726619E-2</v>
      </c>
      <c r="BB1556" s="17">
        <v>0.21467712773672298</v>
      </c>
      <c r="BC1556" s="17">
        <v>-3.5189948249543426E-2</v>
      </c>
      <c r="BD1556" s="17">
        <v>7.8660826434396798</v>
      </c>
      <c r="BE1556" s="17">
        <v>-0.81480059215763401</v>
      </c>
      <c r="BF1556" s="17">
        <v>-1</v>
      </c>
      <c r="BG1556" s="22">
        <v>67.82115162729292</v>
      </c>
    </row>
    <row r="1557" spans="1:59" x14ac:dyDescent="0.25">
      <c r="A1557">
        <v>4053</v>
      </c>
      <c r="B1557" t="s">
        <v>1470</v>
      </c>
      <c r="C1557" s="49">
        <v>0</v>
      </c>
      <c r="D1557" s="22">
        <v>1450.431123046875</v>
      </c>
      <c r="E1557" s="17">
        <v>0.78081746945457553</v>
      </c>
      <c r="F1557" s="17">
        <v>-104.13476645302431</v>
      </c>
      <c r="G1557" s="17">
        <v>-0.41152768161758874</v>
      </c>
      <c r="H1557" s="17">
        <v>-2.290811901493238</v>
      </c>
      <c r="I1557" s="17">
        <v>-5.3799573122117295</v>
      </c>
      <c r="J1557" s="17">
        <v>-9.1081352912292424</v>
      </c>
      <c r="K1557" s="17">
        <v>-1</v>
      </c>
      <c r="L1557" s="17">
        <v>-1</v>
      </c>
      <c r="M1557" s="17">
        <v>-1</v>
      </c>
      <c r="N1557" s="17">
        <v>0.16666666666666666</v>
      </c>
      <c r="O1557" s="17">
        <v>-1</v>
      </c>
      <c r="P1557" s="17">
        <v>-1</v>
      </c>
      <c r="Q1557" s="17">
        <v>-0.82510452303335446</v>
      </c>
      <c r="R1557" s="17">
        <v>-1</v>
      </c>
      <c r="S1557" s="17">
        <v>-1.5764635361897259</v>
      </c>
      <c r="T1557" s="17">
        <v>-0.16565671022294332</v>
      </c>
      <c r="U1557" s="17">
        <v>-1.0018938904001815</v>
      </c>
      <c r="V1557" s="17">
        <v>-1.5928719700915088</v>
      </c>
      <c r="W1557" s="17">
        <v>-3.4552960411250897</v>
      </c>
      <c r="X1557" s="17">
        <v>-5.7598987718383068</v>
      </c>
      <c r="Y1557" s="17">
        <v>0</v>
      </c>
      <c r="Z1557" s="17">
        <v>-6.846552705590323</v>
      </c>
      <c r="AA1557" s="17">
        <v>-1.6753576771043188</v>
      </c>
      <c r="AB1557" s="17">
        <v>-2.2868718368253731</v>
      </c>
      <c r="AC1557" s="17">
        <v>-20.82907570968537</v>
      </c>
      <c r="AD1557" s="17">
        <v>-1.252367363000227</v>
      </c>
      <c r="AE1557" s="17">
        <v>-0.12523673630002269</v>
      </c>
      <c r="AF1557" s="17">
        <v>-8.7927318896937479</v>
      </c>
      <c r="AG1557" s="17">
        <v>-95.066987612201103</v>
      </c>
      <c r="AH1557" s="17">
        <v>-1</v>
      </c>
      <c r="AI1557" s="17">
        <v>-1</v>
      </c>
      <c r="AJ1557" s="17">
        <v>-1</v>
      </c>
      <c r="AK1557" s="17">
        <v>-1</v>
      </c>
      <c r="AL1557" s="17">
        <v>-1</v>
      </c>
      <c r="AM1557" s="17">
        <v>-1</v>
      </c>
      <c r="AN1557" s="17">
        <v>-1</v>
      </c>
      <c r="AO1557" s="17">
        <v>-1</v>
      </c>
      <c r="AP1557" s="17">
        <v>-1</v>
      </c>
      <c r="AQ1557" s="17">
        <v>-1</v>
      </c>
      <c r="AR1557" s="17">
        <v>-0.6261836815001135</v>
      </c>
      <c r="AS1557" s="17">
        <v>-7.5142041780013615</v>
      </c>
      <c r="AT1557" s="17">
        <v>-5.7684654314017703</v>
      </c>
      <c r="AU1557" s="17">
        <v>-1</v>
      </c>
      <c r="AV1557" s="17">
        <v>-1</v>
      </c>
      <c r="AW1557" s="17">
        <v>-1</v>
      </c>
      <c r="AX1557" s="17">
        <v>-1</v>
      </c>
      <c r="AY1557" s="17">
        <v>-0.12523673630002269</v>
      </c>
      <c r="AZ1557" s="17">
        <v>1.4561587303425132</v>
      </c>
      <c r="BA1557" s="17">
        <v>-0.94333821752200064</v>
      </c>
      <c r="BB1557" s="17">
        <v>0.55913823675341068</v>
      </c>
      <c r="BC1557" s="17">
        <v>-0.37965105726623088</v>
      </c>
      <c r="BD1557" s="17">
        <v>19.833352259795912</v>
      </c>
      <c r="BE1557" s="17">
        <v>-12.782070208513879</v>
      </c>
      <c r="BF1557" s="17">
        <v>-1</v>
      </c>
      <c r="BG1557" s="22">
        <v>-4.7673850251953809</v>
      </c>
    </row>
    <row r="1558" spans="1:59" x14ac:dyDescent="0.25">
      <c r="A1558">
        <v>4054</v>
      </c>
      <c r="B1558" t="s">
        <v>1471</v>
      </c>
      <c r="C1558" s="49">
        <v>0</v>
      </c>
      <c r="D1558" s="22">
        <v>1541.482900390625</v>
      </c>
      <c r="E1558" s="17">
        <v>0.67756869520199103</v>
      </c>
      <c r="F1558" s="17">
        <v>-104.30789253152987</v>
      </c>
      <c r="G1558" s="17">
        <v>-0.41278734192247207</v>
      </c>
      <c r="H1558" s="17">
        <v>-2.3003539817156096</v>
      </c>
      <c r="I1558" s="17">
        <v>-5.4721554565485988</v>
      </c>
      <c r="J1558" s="17">
        <v>-9.1329757739824373</v>
      </c>
      <c r="K1558" s="17">
        <v>-1</v>
      </c>
      <c r="L1558" s="17">
        <v>-1</v>
      </c>
      <c r="M1558" s="17">
        <v>-1</v>
      </c>
      <c r="N1558" s="17">
        <v>0.16666666666666666</v>
      </c>
      <c r="O1558" s="17">
        <v>-1</v>
      </c>
      <c r="P1558" s="17">
        <v>-1</v>
      </c>
      <c r="Q1558" s="17">
        <v>-0.83105886114726868</v>
      </c>
      <c r="R1558" s="17">
        <v>-1</v>
      </c>
      <c r="S1558" s="17">
        <v>-1.5794894102347938</v>
      </c>
      <c r="T1558" s="17">
        <v>-0.16597474643664206</v>
      </c>
      <c r="U1558" s="17">
        <v>-1.0037300733360917</v>
      </c>
      <c r="V1558" s="17">
        <v>-1.5955201507821311</v>
      </c>
      <c r="W1558" s="17">
        <v>-3.4621915131564034</v>
      </c>
      <c r="X1558" s="17">
        <v>-5.7701567750665443</v>
      </c>
      <c r="Y1558" s="17">
        <v>0</v>
      </c>
      <c r="Z1558" s="17">
        <v>-6.9061909267110444</v>
      </c>
      <c r="AA1558" s="17">
        <v>-1.6786758507001971</v>
      </c>
      <c r="AB1558" s="17">
        <v>-2.2921658104862859</v>
      </c>
      <c r="AC1558" s="17">
        <v>-20.889942421751293</v>
      </c>
      <c r="AD1558" s="17">
        <v>-1.2546625916701146</v>
      </c>
      <c r="AE1558" s="17">
        <v>-0.12546625916701146</v>
      </c>
      <c r="AF1558" s="17">
        <v>-8.8833569584552663</v>
      </c>
      <c r="AG1558" s="17">
        <v>-95.225038331679727</v>
      </c>
      <c r="AH1558" s="17">
        <v>-1</v>
      </c>
      <c r="AI1558" s="17">
        <v>-1</v>
      </c>
      <c r="AJ1558" s="17">
        <v>-1</v>
      </c>
      <c r="AK1558" s="17">
        <v>-1</v>
      </c>
      <c r="AL1558" s="17">
        <v>-1</v>
      </c>
      <c r="AM1558" s="17">
        <v>-1</v>
      </c>
      <c r="AN1558" s="17">
        <v>-1</v>
      </c>
      <c r="AO1558" s="17">
        <v>-1</v>
      </c>
      <c r="AP1558" s="17">
        <v>-1</v>
      </c>
      <c r="AQ1558" s="17">
        <v>-1</v>
      </c>
      <c r="AR1558" s="17">
        <v>-0.62733129583505731</v>
      </c>
      <c r="AS1558" s="17">
        <v>-7.5279755500206873</v>
      </c>
      <c r="AT1558" s="17">
        <v>-5.7863682150268936</v>
      </c>
      <c r="AU1558" s="17">
        <v>-1</v>
      </c>
      <c r="AV1558" s="17">
        <v>-1</v>
      </c>
      <c r="AW1558" s="17">
        <v>-1</v>
      </c>
      <c r="AX1558" s="17">
        <v>-1</v>
      </c>
      <c r="AY1558" s="17">
        <v>-0.12546625916701146</v>
      </c>
      <c r="AZ1558" s="17">
        <v>1.458153335559961</v>
      </c>
      <c r="BA1558" s="17">
        <v>-0.94533282273944863</v>
      </c>
      <c r="BB1558" s="17">
        <v>0.55991861450117242</v>
      </c>
      <c r="BC1558" s="17">
        <v>-0.38043143501399274</v>
      </c>
      <c r="BD1558" s="17">
        <v>19.860464147511568</v>
      </c>
      <c r="BE1558" s="17">
        <v>-12.809182096229534</v>
      </c>
      <c r="BF1558" s="17">
        <v>-1</v>
      </c>
      <c r="BG1558" s="22">
        <v>133.61740207289063</v>
      </c>
    </row>
    <row r="1559" spans="1:59" x14ac:dyDescent="0.25">
      <c r="A1559">
        <v>4055</v>
      </c>
      <c r="B1559" t="s">
        <v>3000</v>
      </c>
      <c r="C1559" s="49">
        <v>0</v>
      </c>
      <c r="D1559" s="22">
        <v>1576.9422363281251</v>
      </c>
      <c r="E1559" s="17">
        <v>106.2786043613124</v>
      </c>
      <c r="F1559" s="17">
        <v>72.762424509473007</v>
      </c>
      <c r="G1559" s="17">
        <v>0.8755711276681899</v>
      </c>
      <c r="H1559" s="17">
        <v>7.4591183334372024</v>
      </c>
      <c r="I1559" s="17">
        <v>88.826489723001657</v>
      </c>
      <c r="J1559" s="17">
        <v>16.273434366697867</v>
      </c>
      <c r="K1559" s="17">
        <v>-1</v>
      </c>
      <c r="L1559" s="17">
        <v>-1</v>
      </c>
      <c r="M1559" s="17">
        <v>-1</v>
      </c>
      <c r="N1559" s="17">
        <v>0.16666666666666666</v>
      </c>
      <c r="O1559" s="17">
        <v>-1</v>
      </c>
      <c r="P1559" s="17">
        <v>-1</v>
      </c>
      <c r="Q1559" s="17">
        <v>5.2589337425159783</v>
      </c>
      <c r="R1559" s="17">
        <v>-1</v>
      </c>
      <c r="S1559" s="17">
        <v>1.5153214993133508</v>
      </c>
      <c r="T1559" s="17">
        <v>0.15930711563906874</v>
      </c>
      <c r="U1559" s="17">
        <v>0.87428563298305184</v>
      </c>
      <c r="V1559" s="17">
        <v>1.1129926193220256</v>
      </c>
      <c r="W1559" s="17">
        <v>3.5903763568708378</v>
      </c>
      <c r="X1559" s="17">
        <v>4.7215490355817522</v>
      </c>
      <c r="Y1559" s="17">
        <v>0</v>
      </c>
      <c r="Z1559" s="17">
        <v>54.09073577990219</v>
      </c>
      <c r="AA1559" s="17">
        <v>1.7150939134570564</v>
      </c>
      <c r="AB1559" s="17">
        <v>3.122417611238816</v>
      </c>
      <c r="AC1559" s="17">
        <v>41.363463279980643</v>
      </c>
      <c r="AD1559" s="17">
        <v>1.092857041228815</v>
      </c>
      <c r="AE1559" s="17">
        <v>0.10928570412288148</v>
      </c>
      <c r="AF1559" s="17">
        <v>83.80637410912496</v>
      </c>
      <c r="AG1559" s="17">
        <v>66.426465868113482</v>
      </c>
      <c r="AH1559" s="17">
        <v>-1</v>
      </c>
      <c r="AI1559" s="17">
        <v>-1</v>
      </c>
      <c r="AJ1559" s="17">
        <v>-1</v>
      </c>
      <c r="AK1559" s="17">
        <v>-1</v>
      </c>
      <c r="AL1559" s="17">
        <v>-1</v>
      </c>
      <c r="AM1559" s="17">
        <v>-1</v>
      </c>
      <c r="AN1559" s="17">
        <v>-1</v>
      </c>
      <c r="AO1559" s="17">
        <v>-1</v>
      </c>
      <c r="AP1559" s="17">
        <v>-1</v>
      </c>
      <c r="AQ1559" s="17">
        <v>-1</v>
      </c>
      <c r="AR1559" s="17">
        <v>0.5464285206144075</v>
      </c>
      <c r="AS1559" s="17">
        <v>6.5571422473728882</v>
      </c>
      <c r="AT1559" s="17">
        <v>12.524284921584755</v>
      </c>
      <c r="AU1559" s="17">
        <v>-1</v>
      </c>
      <c r="AV1559" s="17">
        <v>-1</v>
      </c>
      <c r="AW1559" s="17">
        <v>-1</v>
      </c>
      <c r="AX1559" s="17">
        <v>-1</v>
      </c>
      <c r="AY1559" s="17">
        <v>0.10928570412288148</v>
      </c>
      <c r="AZ1559" s="17">
        <v>-0.58189390211715697</v>
      </c>
      <c r="BA1559" s="17">
        <v>1.09471441493767</v>
      </c>
      <c r="BB1559" s="17">
        <v>-0.23823806068446379</v>
      </c>
      <c r="BC1559" s="17">
        <v>0.4177252401716432</v>
      </c>
      <c r="BD1559" s="17">
        <v>-7.8690991558982066</v>
      </c>
      <c r="BE1559" s="17">
        <v>14.92038120718027</v>
      </c>
      <c r="BF1559" s="17">
        <v>-1</v>
      </c>
      <c r="BG1559" s="22">
        <v>2753.6851596514912</v>
      </c>
    </row>
    <row r="1560" spans="1:59" x14ac:dyDescent="0.25">
      <c r="A1560">
        <v>4056</v>
      </c>
      <c r="B1560" t="s">
        <v>1472</v>
      </c>
      <c r="C1560" s="49">
        <v>0</v>
      </c>
      <c r="D1560" s="22">
        <v>1475.6659374999999</v>
      </c>
      <c r="E1560" s="17">
        <v>31.000413916281886</v>
      </c>
      <c r="F1560" s="17">
        <v>-53.462976257616958</v>
      </c>
      <c r="G1560" s="17">
        <v>-4.2841211979332383E-2</v>
      </c>
      <c r="H1560" s="17">
        <v>0.50203300800559791</v>
      </c>
      <c r="I1560" s="17">
        <v>21.605261012906318</v>
      </c>
      <c r="J1560" s="17">
        <v>-1.8376435127065243</v>
      </c>
      <c r="K1560" s="17">
        <v>-1</v>
      </c>
      <c r="L1560" s="17">
        <v>-1</v>
      </c>
      <c r="M1560" s="17">
        <v>-1</v>
      </c>
      <c r="N1560" s="17">
        <v>0.16666666666666666</v>
      </c>
      <c r="O1560" s="17">
        <v>-1</v>
      </c>
      <c r="P1560" s="17">
        <v>-1</v>
      </c>
      <c r="Q1560" s="17">
        <v>0.91765413161427101</v>
      </c>
      <c r="R1560" s="17">
        <v>-1</v>
      </c>
      <c r="S1560" s="17">
        <v>-0.6908288814171375</v>
      </c>
      <c r="T1560" s="17">
        <v>-7.2571575769521099E-2</v>
      </c>
      <c r="U1560" s="17">
        <v>-0.4644666160578233</v>
      </c>
      <c r="V1560" s="17">
        <v>-0.81778333230181888</v>
      </c>
      <c r="W1560" s="17">
        <v>-1.4370795188937624</v>
      </c>
      <c r="X1560" s="17">
        <v>-2.7575123498046237</v>
      </c>
      <c r="Y1560" s="17">
        <v>0</v>
      </c>
      <c r="Z1560" s="17">
        <v>10.608792291202256</v>
      </c>
      <c r="AA1560" s="17">
        <v>-0.70417068012688633</v>
      </c>
      <c r="AB1560" s="17">
        <v>-0.73739341646623335</v>
      </c>
      <c r="AC1560" s="17">
        <v>-3.0141671164101123</v>
      </c>
      <c r="AD1560" s="17">
        <v>-0.58058327007227928</v>
      </c>
      <c r="AE1560" s="17">
        <v>-5.8058327007227913E-2</v>
      </c>
      <c r="AF1560" s="17">
        <v>17.732067322347895</v>
      </c>
      <c r="AG1560" s="17">
        <v>-48.807562303287469</v>
      </c>
      <c r="AH1560" s="17">
        <v>-1</v>
      </c>
      <c r="AI1560" s="17">
        <v>-1</v>
      </c>
      <c r="AJ1560" s="17">
        <v>-1</v>
      </c>
      <c r="AK1560" s="17">
        <v>-1</v>
      </c>
      <c r="AL1560" s="17">
        <v>-1</v>
      </c>
      <c r="AM1560" s="17">
        <v>-1</v>
      </c>
      <c r="AN1560" s="17">
        <v>-1</v>
      </c>
      <c r="AO1560" s="17">
        <v>-1</v>
      </c>
      <c r="AP1560" s="17">
        <v>-1</v>
      </c>
      <c r="AQ1560" s="17">
        <v>-1</v>
      </c>
      <c r="AR1560" s="17">
        <v>-0.29029163503613964</v>
      </c>
      <c r="AS1560" s="17">
        <v>-3.4834996204336752</v>
      </c>
      <c r="AT1560" s="17">
        <v>-0.52854950656377753</v>
      </c>
      <c r="AU1560" s="17">
        <v>-1</v>
      </c>
      <c r="AV1560" s="17">
        <v>-1</v>
      </c>
      <c r="AW1560" s="17">
        <v>-1</v>
      </c>
      <c r="AX1560" s="17">
        <v>-1</v>
      </c>
      <c r="AY1560" s="17">
        <v>-5.8058327007227913E-2</v>
      </c>
      <c r="AZ1560" s="17">
        <v>0.87236327922600587</v>
      </c>
      <c r="BA1560" s="17">
        <v>-0.35954276640549304</v>
      </c>
      <c r="BB1560" s="17">
        <v>0.33073164515790832</v>
      </c>
      <c r="BC1560" s="17">
        <v>-0.15124446567072874</v>
      </c>
      <c r="BD1560" s="17">
        <v>11.898049282983166</v>
      </c>
      <c r="BE1560" s="17">
        <v>-4.8467672317011239</v>
      </c>
      <c r="BF1560" s="17">
        <v>-1</v>
      </c>
      <c r="BG1560" s="22">
        <v>45.981108673304107</v>
      </c>
    </row>
    <row r="1561" spans="1:59" x14ac:dyDescent="0.25">
      <c r="A1561">
        <v>4057</v>
      </c>
      <c r="B1561" t="s">
        <v>3001</v>
      </c>
      <c r="C1561" s="49">
        <v>0</v>
      </c>
      <c r="D1561" s="22">
        <v>1508.742451171875</v>
      </c>
      <c r="E1561" s="17">
        <v>56.206402680022649</v>
      </c>
      <c r="F1561" s="17">
        <v>-11.197932230592532</v>
      </c>
      <c r="G1561" s="17">
        <v>0.2646780173855191</v>
      </c>
      <c r="H1561" s="17">
        <v>2.8315286229309589</v>
      </c>
      <c r="I1561" s="17">
        <v>44.113473890164258</v>
      </c>
      <c r="J1561" s="17">
        <v>4.2266311839714072</v>
      </c>
      <c r="K1561" s="17">
        <v>-1</v>
      </c>
      <c r="L1561" s="17">
        <v>-1</v>
      </c>
      <c r="M1561" s="17">
        <v>-1</v>
      </c>
      <c r="N1561" s="17">
        <v>0.16666666666666666</v>
      </c>
      <c r="O1561" s="17">
        <v>-1</v>
      </c>
      <c r="P1561" s="17">
        <v>-1</v>
      </c>
      <c r="Q1561" s="17">
        <v>2.3712789390882274</v>
      </c>
      <c r="R1561" s="17">
        <v>-1</v>
      </c>
      <c r="S1561" s="17">
        <v>4.7873807622939801E-2</v>
      </c>
      <c r="T1561" s="17">
        <v>5.0701907984964274E-3</v>
      </c>
      <c r="U1561" s="17">
        <v>-1.6201667773793185E-2</v>
      </c>
      <c r="V1561" s="17">
        <v>-0.17128642988930529</v>
      </c>
      <c r="W1561" s="17">
        <v>0.24630308588948685</v>
      </c>
      <c r="X1561" s="17">
        <v>-0.25323938403726726</v>
      </c>
      <c r="Y1561" s="17">
        <v>0</v>
      </c>
      <c r="Z1561" s="17">
        <v>25.168193527103433</v>
      </c>
      <c r="AA1561" s="17">
        <v>0.10589071749559489</v>
      </c>
      <c r="AB1561" s="17">
        <v>0.55501747730437778</v>
      </c>
      <c r="AC1561" s="17">
        <v>11.845144013679743</v>
      </c>
      <c r="AD1561" s="17">
        <v>-2.0252084717241464E-2</v>
      </c>
      <c r="AE1561" s="17">
        <v>-2.0252084717241482E-3</v>
      </c>
      <c r="AF1561" s="17">
        <v>39.856247308523535</v>
      </c>
      <c r="AG1561" s="17">
        <v>-10.222846037958256</v>
      </c>
      <c r="AH1561" s="17">
        <v>-1</v>
      </c>
      <c r="AI1561" s="17">
        <v>-1</v>
      </c>
      <c r="AJ1561" s="17">
        <v>-1</v>
      </c>
      <c r="AK1561" s="17">
        <v>-1</v>
      </c>
      <c r="AL1561" s="17">
        <v>-1</v>
      </c>
      <c r="AM1561" s="17">
        <v>-1</v>
      </c>
      <c r="AN1561" s="17">
        <v>-1</v>
      </c>
      <c r="AO1561" s="17">
        <v>-1</v>
      </c>
      <c r="AP1561" s="17">
        <v>-1</v>
      </c>
      <c r="AQ1561" s="17">
        <v>-1</v>
      </c>
      <c r="AR1561" s="17">
        <v>-1.0126042358620732E-2</v>
      </c>
      <c r="AS1561" s="17">
        <v>-0.12151250830344906</v>
      </c>
      <c r="AT1561" s="17">
        <v>3.8420337392055162</v>
      </c>
      <c r="AU1561" s="17">
        <v>-1</v>
      </c>
      <c r="AV1561" s="17">
        <v>-1</v>
      </c>
      <c r="AW1561" s="17">
        <v>-1</v>
      </c>
      <c r="AX1561" s="17">
        <v>-1</v>
      </c>
      <c r="AY1561" s="17">
        <v>-2.0252084717241482E-3</v>
      </c>
      <c r="AZ1561" s="17">
        <v>0.38542290571514237</v>
      </c>
      <c r="BA1561" s="17">
        <v>0.12739760710537051</v>
      </c>
      <c r="BB1561" s="17">
        <v>0.14021904213719547</v>
      </c>
      <c r="BC1561" s="17">
        <v>3.9268137349984057E-2</v>
      </c>
      <c r="BD1561" s="17">
        <v>5.2792594516113409</v>
      </c>
      <c r="BE1561" s="17">
        <v>1.772022599670708</v>
      </c>
      <c r="BF1561" s="17">
        <v>-1</v>
      </c>
      <c r="BG1561" s="22">
        <v>706.50595474759996</v>
      </c>
    </row>
    <row r="1562" spans="1:59" x14ac:dyDescent="0.25">
      <c r="A1562">
        <v>4060</v>
      </c>
      <c r="B1562" t="s">
        <v>1473</v>
      </c>
      <c r="C1562" s="49">
        <v>0</v>
      </c>
      <c r="D1562" s="22">
        <v>1542.9344726562499</v>
      </c>
      <c r="E1562" s="17">
        <v>86.962058827426631</v>
      </c>
      <c r="F1562" s="17">
        <v>40.372715258545668</v>
      </c>
      <c r="G1562" s="17">
        <v>0.63990454651360684</v>
      </c>
      <c r="H1562" s="17">
        <v>5.6739152795731513</v>
      </c>
      <c r="I1562" s="17">
        <v>71.577377894649715</v>
      </c>
      <c r="J1562" s="17">
        <v>11.626092839795353</v>
      </c>
      <c r="K1562" s="17">
        <v>-1</v>
      </c>
      <c r="L1562" s="17">
        <v>-1</v>
      </c>
      <c r="M1562" s="17">
        <v>-1</v>
      </c>
      <c r="N1562" s="17">
        <v>0.16666666666666666</v>
      </c>
      <c r="O1562" s="17">
        <v>-1</v>
      </c>
      <c r="P1562" s="17">
        <v>-1</v>
      </c>
      <c r="Q1562" s="17">
        <v>4.1449520595935159</v>
      </c>
      <c r="R1562" s="17">
        <v>-1</v>
      </c>
      <c r="S1562" s="17">
        <v>0.94921856787933456</v>
      </c>
      <c r="T1562" s="17">
        <v>9.9806544830281965E-2</v>
      </c>
      <c r="U1562" s="17">
        <v>0.53075892724915741</v>
      </c>
      <c r="V1562" s="17">
        <v>0.61755135851611154</v>
      </c>
      <c r="W1562" s="17">
        <v>2.3003203689453278</v>
      </c>
      <c r="X1562" s="17">
        <v>2.802405802362868</v>
      </c>
      <c r="Y1562" s="17">
        <v>0</v>
      </c>
      <c r="Z1562" s="17">
        <v>42.933175584367923</v>
      </c>
      <c r="AA1562" s="17">
        <v>1.0943054167595125</v>
      </c>
      <c r="AB1562" s="17">
        <v>2.131981802034518</v>
      </c>
      <c r="AC1562" s="17">
        <v>29.976067897996863</v>
      </c>
      <c r="AD1562" s="17">
        <v>0.66344865906144679</v>
      </c>
      <c r="AE1562" s="17">
        <v>6.6344865906144676E-2</v>
      </c>
      <c r="AF1562" s="17">
        <v>66.851564912446477</v>
      </c>
      <c r="AG1562" s="17">
        <v>36.85716645925811</v>
      </c>
      <c r="AH1562" s="17">
        <v>-1</v>
      </c>
      <c r="AI1562" s="17">
        <v>-1</v>
      </c>
      <c r="AJ1562" s="17">
        <v>-1</v>
      </c>
      <c r="AK1562" s="17">
        <v>-1</v>
      </c>
      <c r="AL1562" s="17">
        <v>-1</v>
      </c>
      <c r="AM1562" s="17">
        <v>-1</v>
      </c>
      <c r="AN1562" s="17">
        <v>-1</v>
      </c>
      <c r="AO1562" s="17">
        <v>-1</v>
      </c>
      <c r="AP1562" s="17">
        <v>-1</v>
      </c>
      <c r="AQ1562" s="17">
        <v>-1</v>
      </c>
      <c r="AR1562" s="17">
        <v>0.33172432953072339</v>
      </c>
      <c r="AS1562" s="17">
        <v>3.9806919543686807</v>
      </c>
      <c r="AT1562" s="17">
        <v>9.1748995406792844</v>
      </c>
      <c r="AU1562" s="17">
        <v>-1</v>
      </c>
      <c r="AV1562" s="17">
        <v>-1</v>
      </c>
      <c r="AW1562" s="17">
        <v>-1</v>
      </c>
      <c r="AX1562" s="17">
        <v>-1</v>
      </c>
      <c r="AY1562" s="17">
        <v>6.6344865906144676E-2</v>
      </c>
      <c r="AZ1562" s="17">
        <v>-0.20872838239191444</v>
      </c>
      <c r="BA1562" s="17">
        <v>0.72154889521242749</v>
      </c>
      <c r="BB1562" s="17">
        <v>-9.2239210747558628E-2</v>
      </c>
      <c r="BC1562" s="17">
        <v>0.27172639023473805</v>
      </c>
      <c r="BD1562" s="17">
        <v>-2.7968063624954143</v>
      </c>
      <c r="BE1562" s="17">
        <v>9.8480884137774716</v>
      </c>
      <c r="BF1562" s="17">
        <v>-1</v>
      </c>
      <c r="BG1562" s="22">
        <v>1044.1921437618321</v>
      </c>
    </row>
    <row r="1563" spans="1:59" x14ac:dyDescent="0.25">
      <c r="A1563">
        <v>4061</v>
      </c>
      <c r="B1563" t="s">
        <v>444</v>
      </c>
      <c r="C1563" s="49">
        <v>0</v>
      </c>
      <c r="D1563" s="22">
        <v>1631.843271484375</v>
      </c>
      <c r="E1563" s="17">
        <v>122.19231985891506</v>
      </c>
      <c r="F1563" s="17">
        <v>99.446316676689037</v>
      </c>
      <c r="G1563" s="17">
        <v>1.0697223499044721</v>
      </c>
      <c r="H1563" s="17">
        <v>8.9298374873774087</v>
      </c>
      <c r="I1563" s="17">
        <v>103.0369735665643</v>
      </c>
      <c r="J1563" s="17">
        <v>20.102093624098934</v>
      </c>
      <c r="K1563" s="17">
        <v>-1</v>
      </c>
      <c r="L1563" s="17">
        <v>-1</v>
      </c>
      <c r="M1563" s="17">
        <v>-1</v>
      </c>
      <c r="N1563" s="17">
        <v>0.16666666666666666</v>
      </c>
      <c r="O1563" s="17">
        <v>-1</v>
      </c>
      <c r="P1563" s="17">
        <v>-1</v>
      </c>
      <c r="Q1563" s="17">
        <v>6.1766748334615791</v>
      </c>
      <c r="R1563" s="17">
        <v>-1</v>
      </c>
      <c r="S1563" s="17">
        <v>1.9816989360758528</v>
      </c>
      <c r="T1563" s="17">
        <v>0.20832598157112436</v>
      </c>
      <c r="U1563" s="17">
        <v>1.1572961873954768</v>
      </c>
      <c r="V1563" s="17">
        <v>1.5211562454946215</v>
      </c>
      <c r="W1563" s="17">
        <v>4.6531742537210565</v>
      </c>
      <c r="X1563" s="17">
        <v>6.3026132770642187</v>
      </c>
      <c r="Y1563" s="17">
        <v>0</v>
      </c>
      <c r="Z1563" s="17">
        <v>63.282764359113173</v>
      </c>
      <c r="AA1563" s="17">
        <v>2.22652342880694</v>
      </c>
      <c r="AB1563" s="17">
        <v>3.9383768446672596</v>
      </c>
      <c r="AC1563" s="17">
        <v>50.744838953478215</v>
      </c>
      <c r="AD1563" s="17">
        <v>1.4466202342443462</v>
      </c>
      <c r="AE1563" s="17">
        <v>0.1446620234244346</v>
      </c>
      <c r="AF1563" s="17">
        <v>97.774400089689721</v>
      </c>
      <c r="AG1563" s="17">
        <v>90.786795588067108</v>
      </c>
      <c r="AH1563" s="17">
        <v>-1</v>
      </c>
      <c r="AI1563" s="17">
        <v>-1</v>
      </c>
      <c r="AJ1563" s="17">
        <v>-1</v>
      </c>
      <c r="AK1563" s="17">
        <v>-1</v>
      </c>
      <c r="AL1563" s="17">
        <v>-1</v>
      </c>
      <c r="AM1563" s="17">
        <v>-1</v>
      </c>
      <c r="AN1563" s="17">
        <v>-1</v>
      </c>
      <c r="AO1563" s="17">
        <v>-1</v>
      </c>
      <c r="AP1563" s="17">
        <v>-1</v>
      </c>
      <c r="AQ1563" s="17">
        <v>-1</v>
      </c>
      <c r="AR1563" s="17">
        <v>0.72331011712217308</v>
      </c>
      <c r="AS1563" s="17">
        <v>8.6797214054660756</v>
      </c>
      <c r="AT1563" s="17">
        <v>15.283637827105899</v>
      </c>
      <c r="AU1563" s="17">
        <v>-1</v>
      </c>
      <c r="AV1563" s="17">
        <v>-1</v>
      </c>
      <c r="AW1563" s="17">
        <v>-1</v>
      </c>
      <c r="AX1563" s="17">
        <v>-1</v>
      </c>
      <c r="AY1563" s="17">
        <v>0.1446620234244346</v>
      </c>
      <c r="AZ1563" s="17">
        <v>-0.88932205504466166</v>
      </c>
      <c r="BA1563" s="17">
        <v>1.4021425678651747</v>
      </c>
      <c r="BB1563" s="17">
        <v>-0.35851754630974442</v>
      </c>
      <c r="BC1563" s="17">
        <v>0.53800472579692371</v>
      </c>
      <c r="BD1563" s="17">
        <v>-12.047849662460166</v>
      </c>
      <c r="BE1563" s="17">
        <v>19.099131713742231</v>
      </c>
      <c r="BF1563" s="17">
        <v>-1</v>
      </c>
      <c r="BG1563" s="22">
        <v>2727.6029204462948</v>
      </c>
    </row>
    <row r="1564" spans="1:59" x14ac:dyDescent="0.25">
      <c r="A1564">
        <v>4063</v>
      </c>
      <c r="B1564" t="s">
        <v>1474</v>
      </c>
      <c r="C1564" s="49">
        <v>0</v>
      </c>
      <c r="D1564" s="22">
        <v>1661.8497363281249</v>
      </c>
      <c r="E1564" s="17">
        <v>141.27064232194141</v>
      </c>
      <c r="F1564" s="17">
        <v>131.43657686523275</v>
      </c>
      <c r="G1564" s="17">
        <v>1.3024825513151661</v>
      </c>
      <c r="H1564" s="17">
        <v>10.693024360716162</v>
      </c>
      <c r="I1564" s="17">
        <v>120.07335913999972</v>
      </c>
      <c r="J1564" s="17">
        <v>24.692121385042142</v>
      </c>
      <c r="K1564" s="17">
        <v>-1</v>
      </c>
      <c r="L1564" s="17">
        <v>-1</v>
      </c>
      <c r="M1564" s="17">
        <v>-1</v>
      </c>
      <c r="N1564" s="17">
        <v>0.16666666666666666</v>
      </c>
      <c r="O1564" s="17">
        <v>-1</v>
      </c>
      <c r="P1564" s="17">
        <v>-1</v>
      </c>
      <c r="Q1564" s="17">
        <v>7.2769182350271908</v>
      </c>
      <c r="R1564" s="17">
        <v>-1</v>
      </c>
      <c r="S1564" s="17">
        <v>2.5408203511454559</v>
      </c>
      <c r="T1564" s="17">
        <v>0.26709275612886335</v>
      </c>
      <c r="U1564" s="17">
        <v>1.4965863184986434</v>
      </c>
      <c r="V1564" s="17">
        <v>2.010487431475168</v>
      </c>
      <c r="W1564" s="17">
        <v>5.9273205077614293</v>
      </c>
      <c r="X1564" s="17">
        <v>8.1980885002015622</v>
      </c>
      <c r="Y1564" s="17">
        <v>0</v>
      </c>
      <c r="Z1564" s="17">
        <v>74.302722919385246</v>
      </c>
      <c r="AA1564" s="17">
        <v>2.8396559943868787</v>
      </c>
      <c r="AB1564" s="17">
        <v>4.9165980133425924</v>
      </c>
      <c r="AC1564" s="17">
        <v>61.991798236666362</v>
      </c>
      <c r="AD1564" s="17">
        <v>1.8707328981233042</v>
      </c>
      <c r="AE1564" s="17">
        <v>0.18707328981233043</v>
      </c>
      <c r="AF1564" s="17">
        <v>114.52011254567077</v>
      </c>
      <c r="AG1564" s="17">
        <v>119.99142889780121</v>
      </c>
      <c r="AH1564" s="17">
        <v>-1</v>
      </c>
      <c r="AI1564" s="17">
        <v>-1</v>
      </c>
      <c r="AJ1564" s="17">
        <v>-1</v>
      </c>
      <c r="AK1564" s="17">
        <v>-1</v>
      </c>
      <c r="AL1564" s="17">
        <v>-1</v>
      </c>
      <c r="AM1564" s="17">
        <v>-1</v>
      </c>
      <c r="AN1564" s="17">
        <v>-1</v>
      </c>
      <c r="AO1564" s="17">
        <v>-1</v>
      </c>
      <c r="AP1564" s="17">
        <v>-1</v>
      </c>
      <c r="AQ1564" s="17">
        <v>-1</v>
      </c>
      <c r="AR1564" s="17">
        <v>0.93536644906165212</v>
      </c>
      <c r="AS1564" s="17">
        <v>11.224397388739824</v>
      </c>
      <c r="AT1564" s="17">
        <v>18.591716605361771</v>
      </c>
      <c r="AU1564" s="17">
        <v>-1</v>
      </c>
      <c r="AV1564" s="17">
        <v>-1</v>
      </c>
      <c r="AW1564" s="17">
        <v>-1</v>
      </c>
      <c r="AX1564" s="17">
        <v>-1</v>
      </c>
      <c r="AY1564" s="17">
        <v>0.18707328981233043</v>
      </c>
      <c r="AZ1564" s="17">
        <v>-1.2578854767450856</v>
      </c>
      <c r="BA1564" s="17">
        <v>1.7707059895655988</v>
      </c>
      <c r="BB1564" s="17">
        <v>-0.50271585202859026</v>
      </c>
      <c r="BC1564" s="17">
        <v>0.68220303151576944</v>
      </c>
      <c r="BD1564" s="17">
        <v>-17.057587939403327</v>
      </c>
      <c r="BE1564" s="17">
        <v>24.108869990685395</v>
      </c>
      <c r="BF1564" s="17">
        <v>-1</v>
      </c>
      <c r="BG1564" s="22">
        <v>4604.0785793308933</v>
      </c>
    </row>
    <row r="1565" spans="1:59" x14ac:dyDescent="0.25">
      <c r="A1565">
        <v>4064</v>
      </c>
      <c r="B1565" t="s">
        <v>1475</v>
      </c>
      <c r="C1565" s="49">
        <v>0</v>
      </c>
      <c r="D1565" s="22">
        <v>1521.029306640625</v>
      </c>
      <c r="E1565" s="17">
        <v>29.973916320241663</v>
      </c>
      <c r="F1565" s="17">
        <v>-55.184192850107266</v>
      </c>
      <c r="G1565" s="17">
        <v>-5.536473377559914E-2</v>
      </c>
      <c r="H1565" s="17">
        <v>0.40716580517057421</v>
      </c>
      <c r="I1565" s="17">
        <v>20.688628595656997</v>
      </c>
      <c r="J1565" s="17">
        <v>-2.0846071790088025</v>
      </c>
      <c r="K1565" s="17">
        <v>-1</v>
      </c>
      <c r="L1565" s="17">
        <v>-1</v>
      </c>
      <c r="M1565" s="17">
        <v>-1</v>
      </c>
      <c r="N1565" s="17">
        <v>0.16666666666666666</v>
      </c>
      <c r="O1565" s="17">
        <v>-1</v>
      </c>
      <c r="P1565" s="17">
        <v>-1</v>
      </c>
      <c r="Q1565" s="17">
        <v>0.85845620113820376</v>
      </c>
      <c r="R1565" s="17">
        <v>-1</v>
      </c>
      <c r="S1565" s="17">
        <v>-0.72091207083674413</v>
      </c>
      <c r="T1565" s="17">
        <v>-7.5733486515471876E-2</v>
      </c>
      <c r="U1565" s="17">
        <v>-0.48272191626110589</v>
      </c>
      <c r="V1565" s="17">
        <v>-0.84411150067458807</v>
      </c>
      <c r="W1565" s="17">
        <v>-1.5056341871205321</v>
      </c>
      <c r="X1565" s="17">
        <v>-2.8594972472543358</v>
      </c>
      <c r="Y1565" s="17">
        <v>0</v>
      </c>
      <c r="Z1565" s="17">
        <v>10.015870088922433</v>
      </c>
      <c r="AA1565" s="17">
        <v>-0.73715990681814869</v>
      </c>
      <c r="AB1565" s="17">
        <v>-0.79002601453594867</v>
      </c>
      <c r="AC1565" s="17">
        <v>-3.6193029552307951</v>
      </c>
      <c r="AD1565" s="17">
        <v>-0.60340239532638229</v>
      </c>
      <c r="AE1565" s="17">
        <v>-6.0340239532638236E-2</v>
      </c>
      <c r="AF1565" s="17">
        <v>16.831074396300103</v>
      </c>
      <c r="AG1565" s="17">
        <v>-50.378899927115576</v>
      </c>
      <c r="AH1565" s="17">
        <v>-1</v>
      </c>
      <c r="AI1565" s="17">
        <v>-1</v>
      </c>
      <c r="AJ1565" s="17">
        <v>-1</v>
      </c>
      <c r="AK1565" s="17">
        <v>-1</v>
      </c>
      <c r="AL1565" s="17">
        <v>-1</v>
      </c>
      <c r="AM1565" s="17">
        <v>-1</v>
      </c>
      <c r="AN1565" s="17">
        <v>-1</v>
      </c>
      <c r="AO1565" s="17">
        <v>-1</v>
      </c>
      <c r="AP1565" s="17">
        <v>-1</v>
      </c>
      <c r="AQ1565" s="17">
        <v>-1</v>
      </c>
      <c r="AR1565" s="17">
        <v>-0.30170119766319115</v>
      </c>
      <c r="AS1565" s="17">
        <v>-3.6204143719582937</v>
      </c>
      <c r="AT1565" s="17">
        <v>-0.70653868354578098</v>
      </c>
      <c r="AU1565" s="17">
        <v>-1</v>
      </c>
      <c r="AV1565" s="17">
        <v>-1</v>
      </c>
      <c r="AW1565" s="17">
        <v>-1</v>
      </c>
      <c r="AX1565" s="17">
        <v>-1</v>
      </c>
      <c r="AY1565" s="17">
        <v>-6.0340239532638236E-2</v>
      </c>
      <c r="AZ1565" s="17">
        <v>0.89219361111692774</v>
      </c>
      <c r="BA1565" s="17">
        <v>-0.37937309829641513</v>
      </c>
      <c r="BB1565" s="17">
        <v>0.33849014774430342</v>
      </c>
      <c r="BC1565" s="17">
        <v>-0.15900296825712379</v>
      </c>
      <c r="BD1565" s="17">
        <v>12.16759521963661</v>
      </c>
      <c r="BE1565" s="17">
        <v>-5.1163131683545675</v>
      </c>
      <c r="BF1565" s="17">
        <v>-1</v>
      </c>
      <c r="BG1565" s="22">
        <v>132.18788359395444</v>
      </c>
    </row>
    <row r="1566" spans="1:59" x14ac:dyDescent="0.25">
      <c r="A1566">
        <v>4065</v>
      </c>
      <c r="B1566" t="s">
        <v>1476</v>
      </c>
      <c r="C1566" s="49">
        <v>0</v>
      </c>
      <c r="D1566" s="22">
        <v>1515.17921875</v>
      </c>
      <c r="E1566" s="17">
        <v>85.910804912605485</v>
      </c>
      <c r="F1566" s="17">
        <v>38.609987622270104</v>
      </c>
      <c r="G1566" s="17">
        <v>0.62707899157177405</v>
      </c>
      <c r="H1566" s="17">
        <v>5.5767601388761223</v>
      </c>
      <c r="I1566" s="17">
        <v>70.638638806703952</v>
      </c>
      <c r="J1566" s="17">
        <v>11.373173084288513</v>
      </c>
      <c r="K1566" s="17">
        <v>-1</v>
      </c>
      <c r="L1566" s="17">
        <v>-1</v>
      </c>
      <c r="M1566" s="17">
        <v>-1</v>
      </c>
      <c r="N1566" s="17">
        <v>0.16666666666666666</v>
      </c>
      <c r="O1566" s="17">
        <v>-1</v>
      </c>
      <c r="P1566" s="17">
        <v>-1</v>
      </c>
      <c r="Q1566" s="17">
        <v>4.084326436696454</v>
      </c>
      <c r="R1566" s="17">
        <v>-1</v>
      </c>
      <c r="S1566" s="17">
        <v>0.91840985408432652</v>
      </c>
      <c r="T1566" s="17">
        <v>9.6568377431918637E-2</v>
      </c>
      <c r="U1566" s="17">
        <v>0.51206335905789613</v>
      </c>
      <c r="V1566" s="17">
        <v>0.59058822662110111</v>
      </c>
      <c r="W1566" s="17">
        <v>2.2301123493350881</v>
      </c>
      <c r="X1566" s="17">
        <v>2.697961307694571</v>
      </c>
      <c r="Y1566" s="17">
        <v>0</v>
      </c>
      <c r="Z1566" s="17">
        <v>42.325953717764932</v>
      </c>
      <c r="AA1566" s="17">
        <v>1.0605205800098776</v>
      </c>
      <c r="AB1566" s="17">
        <v>2.078079849432354</v>
      </c>
      <c r="AC1566" s="17">
        <v>29.356337835293544</v>
      </c>
      <c r="AD1566" s="17">
        <v>0.64007919882237019</v>
      </c>
      <c r="AE1566" s="17">
        <v>6.4007919882237016E-2</v>
      </c>
      <c r="AF1566" s="17">
        <v>65.928842497520563</v>
      </c>
      <c r="AG1566" s="17">
        <v>35.247932463068295</v>
      </c>
      <c r="AH1566" s="17">
        <v>-1</v>
      </c>
      <c r="AI1566" s="17">
        <v>-1</v>
      </c>
      <c r="AJ1566" s="17">
        <v>-1</v>
      </c>
      <c r="AK1566" s="17">
        <v>-1</v>
      </c>
      <c r="AL1566" s="17">
        <v>-1</v>
      </c>
      <c r="AM1566" s="17">
        <v>-1</v>
      </c>
      <c r="AN1566" s="17">
        <v>-1</v>
      </c>
      <c r="AO1566" s="17">
        <v>-1</v>
      </c>
      <c r="AP1566" s="17">
        <v>-1</v>
      </c>
      <c r="AQ1566" s="17">
        <v>-1</v>
      </c>
      <c r="AR1566" s="17">
        <v>0.32003959941118509</v>
      </c>
      <c r="AS1566" s="17">
        <v>3.8404751929342207</v>
      </c>
      <c r="AT1566" s="17">
        <v>8.9926177508144889</v>
      </c>
      <c r="AU1566" s="17">
        <v>-1</v>
      </c>
      <c r="AV1566" s="17">
        <v>-1</v>
      </c>
      <c r="AW1566" s="17">
        <v>-1</v>
      </c>
      <c r="AX1566" s="17">
        <v>-1</v>
      </c>
      <c r="AY1566" s="17">
        <v>6.4007919882237016E-2</v>
      </c>
      <c r="AZ1566" s="17">
        <v>-0.1884197970499209</v>
      </c>
      <c r="BA1566" s="17">
        <v>0.70124030987043384</v>
      </c>
      <c r="BB1566" s="17">
        <v>-8.4293594266272573E-2</v>
      </c>
      <c r="BC1566" s="17">
        <v>0.26378077375345199</v>
      </c>
      <c r="BD1566" s="17">
        <v>-2.5207597139458757</v>
      </c>
      <c r="BE1566" s="17">
        <v>9.572041765227933</v>
      </c>
      <c r="BF1566" s="17">
        <v>-1</v>
      </c>
      <c r="BG1566" s="22">
        <v>110.3294931667333</v>
      </c>
    </row>
    <row r="1567" spans="1:59" x14ac:dyDescent="0.25">
      <c r="A1567">
        <v>4068</v>
      </c>
      <c r="B1567" t="s">
        <v>1477</v>
      </c>
      <c r="C1567" s="49">
        <v>0</v>
      </c>
      <c r="D1567" s="22">
        <v>1454.64650390625</v>
      </c>
      <c r="E1567" s="17">
        <v>-18.054007785614132</v>
      </c>
      <c r="F1567" s="17">
        <v>-135.71673398099244</v>
      </c>
      <c r="G1567" s="17">
        <v>-0.64131715752151996</v>
      </c>
      <c r="H1567" s="17">
        <v>-4.0314951673163124</v>
      </c>
      <c r="I1567" s="17">
        <v>-22.198906980112987</v>
      </c>
      <c r="J1567" s="17">
        <v>-13.639580388712201</v>
      </c>
      <c r="K1567" s="17">
        <v>-1</v>
      </c>
      <c r="L1567" s="17">
        <v>-1</v>
      </c>
      <c r="M1567" s="17">
        <v>-1</v>
      </c>
      <c r="N1567" s="17">
        <v>0.16666666666666666</v>
      </c>
      <c r="O1567" s="17">
        <v>-1</v>
      </c>
      <c r="P1567" s="17">
        <v>-1</v>
      </c>
      <c r="Q1567" s="17">
        <v>-1.9113054847107516</v>
      </c>
      <c r="R1567" s="17">
        <v>-1</v>
      </c>
      <c r="S1567" s="17">
        <v>-2.1284488676889524</v>
      </c>
      <c r="T1567" s="17">
        <v>-0.22367344265547892</v>
      </c>
      <c r="U1567" s="17">
        <v>-1.3368536512744507</v>
      </c>
      <c r="V1567" s="17">
        <v>-2.0759578073112426</v>
      </c>
      <c r="W1567" s="17">
        <v>-4.7131803278992237</v>
      </c>
      <c r="X1567" s="17">
        <v>-7.6311819872411526</v>
      </c>
      <c r="Y1567" s="17">
        <v>0</v>
      </c>
      <c r="Z1567" s="17">
        <v>-17.72586320068606</v>
      </c>
      <c r="AA1567" s="17">
        <v>-2.2806648131625611</v>
      </c>
      <c r="AB1567" s="17">
        <v>-3.2526079390699905</v>
      </c>
      <c r="AC1567" s="17">
        <v>-31.932489710589053</v>
      </c>
      <c r="AD1567" s="17">
        <v>-1.6710670640930634</v>
      </c>
      <c r="AE1567" s="17">
        <v>-0.16710670640930633</v>
      </c>
      <c r="AF1567" s="17">
        <v>-25.324718309950505</v>
      </c>
      <c r="AG1567" s="17">
        <v>-123.89888130166055</v>
      </c>
      <c r="AH1567" s="17">
        <v>-1</v>
      </c>
      <c r="AI1567" s="17">
        <v>-1</v>
      </c>
      <c r="AJ1567" s="17">
        <v>-1</v>
      </c>
      <c r="AK1567" s="17">
        <v>-1</v>
      </c>
      <c r="AL1567" s="17">
        <v>-1</v>
      </c>
      <c r="AM1567" s="17">
        <v>-1</v>
      </c>
      <c r="AN1567" s="17">
        <v>-1</v>
      </c>
      <c r="AO1567" s="17">
        <v>-1</v>
      </c>
      <c r="AP1567" s="17">
        <v>-1</v>
      </c>
      <c r="AQ1567" s="17">
        <v>-1</v>
      </c>
      <c r="AR1567" s="17">
        <v>-0.83553353204653169</v>
      </c>
      <c r="AS1567" s="17">
        <v>-10.026402384558381</v>
      </c>
      <c r="AT1567" s="17">
        <v>-9.0343230999258939</v>
      </c>
      <c r="AU1567" s="17">
        <v>-1</v>
      </c>
      <c r="AV1567" s="17">
        <v>-1</v>
      </c>
      <c r="AW1567" s="17">
        <v>-1</v>
      </c>
      <c r="AX1567" s="17">
        <v>-1</v>
      </c>
      <c r="AY1567" s="17">
        <v>-0.16710670640930633</v>
      </c>
      <c r="AZ1567" s="17">
        <v>1.8200181659187231</v>
      </c>
      <c r="BA1567" s="17">
        <v>-1.3071976530982106</v>
      </c>
      <c r="BB1567" s="17">
        <v>0.70149613512497511</v>
      </c>
      <c r="BC1567" s="17">
        <v>-0.52200895563779526</v>
      </c>
      <c r="BD1567" s="17">
        <v>24.779151095239531</v>
      </c>
      <c r="BE1567" s="17">
        <v>-17.727869043957504</v>
      </c>
      <c r="BF1567" s="17">
        <v>-1</v>
      </c>
      <c r="BG1567" s="22">
        <v>-22.78546594666409</v>
      </c>
    </row>
    <row r="1568" spans="1:59" x14ac:dyDescent="0.25">
      <c r="A1568">
        <v>4069</v>
      </c>
      <c r="B1568" t="s">
        <v>1478</v>
      </c>
      <c r="C1568" s="49">
        <v>0</v>
      </c>
      <c r="D1568" s="22">
        <v>1465.3860937500001</v>
      </c>
      <c r="E1568" s="17">
        <v>26.091788405720045</v>
      </c>
      <c r="F1568" s="17">
        <v>-61.693689809886365</v>
      </c>
      <c r="G1568" s="17">
        <v>-0.10272764406487167</v>
      </c>
      <c r="H1568" s="17">
        <v>4.8385991443665954E-2</v>
      </c>
      <c r="I1568" s="17">
        <v>17.222001583488556</v>
      </c>
      <c r="J1568" s="17">
        <v>-3.0186030758556077</v>
      </c>
      <c r="K1568" s="17">
        <v>-1</v>
      </c>
      <c r="L1568" s="17">
        <v>-1</v>
      </c>
      <c r="M1568" s="17">
        <v>-1</v>
      </c>
      <c r="N1568" s="17">
        <v>0.16666666666666666</v>
      </c>
      <c r="O1568" s="17">
        <v>-1</v>
      </c>
      <c r="P1568" s="17">
        <v>-1</v>
      </c>
      <c r="Q1568" s="17">
        <v>0.63457458731896965</v>
      </c>
      <c r="R1568" s="17">
        <v>-1</v>
      </c>
      <c r="S1568" s="17">
        <v>-0.83468417303572462</v>
      </c>
      <c r="T1568" s="17">
        <v>-8.7691568071076753E-2</v>
      </c>
      <c r="U1568" s="17">
        <v>-0.55176193231230564</v>
      </c>
      <c r="V1568" s="17">
        <v>-0.94368242784717116</v>
      </c>
      <c r="W1568" s="17">
        <v>-1.7649021992625529</v>
      </c>
      <c r="X1568" s="17">
        <v>-3.2451955857369912</v>
      </c>
      <c r="Y1568" s="17">
        <v>0</v>
      </c>
      <c r="Z1568" s="17">
        <v>7.7734879913028578</v>
      </c>
      <c r="AA1568" s="17">
        <v>-0.86192239852846897</v>
      </c>
      <c r="AB1568" s="17">
        <v>-0.9890780911978333</v>
      </c>
      <c r="AC1568" s="17">
        <v>-5.9078760030639987</v>
      </c>
      <c r="AD1568" s="17">
        <v>-0.68970241539038202</v>
      </c>
      <c r="AE1568" s="17">
        <v>-6.8970241539038205E-2</v>
      </c>
      <c r="AF1568" s="17">
        <v>13.423594629674739</v>
      </c>
      <c r="AG1568" s="17">
        <v>-56.321567183359363</v>
      </c>
      <c r="AH1568" s="17">
        <v>-1</v>
      </c>
      <c r="AI1568" s="17">
        <v>-1</v>
      </c>
      <c r="AJ1568" s="17">
        <v>-1</v>
      </c>
      <c r="AK1568" s="17">
        <v>-1</v>
      </c>
      <c r="AL1568" s="17">
        <v>-1</v>
      </c>
      <c r="AM1568" s="17">
        <v>-1</v>
      </c>
      <c r="AN1568" s="17">
        <v>-1</v>
      </c>
      <c r="AO1568" s="17">
        <v>-1</v>
      </c>
      <c r="AP1568" s="17">
        <v>-1</v>
      </c>
      <c r="AQ1568" s="17">
        <v>-1</v>
      </c>
      <c r="AR1568" s="17">
        <v>-0.34485120769519101</v>
      </c>
      <c r="AS1568" s="17">
        <v>-4.1382144923422919</v>
      </c>
      <c r="AT1568" s="17">
        <v>-1.3796788400449795</v>
      </c>
      <c r="AU1568" s="17">
        <v>-1</v>
      </c>
      <c r="AV1568" s="17">
        <v>-1</v>
      </c>
      <c r="AW1568" s="17">
        <v>-1</v>
      </c>
      <c r="AX1568" s="17">
        <v>-1</v>
      </c>
      <c r="AY1568" s="17">
        <v>-6.8970241539038205E-2</v>
      </c>
      <c r="AZ1568" s="17">
        <v>0.96719026506424011</v>
      </c>
      <c r="BA1568" s="17">
        <v>-0.45436975224372739</v>
      </c>
      <c r="BB1568" s="17">
        <v>0.36783215456606333</v>
      </c>
      <c r="BC1568" s="17">
        <v>-0.18834497507888365</v>
      </c>
      <c r="BD1568" s="17">
        <v>13.186995371146756</v>
      </c>
      <c r="BE1568" s="17">
        <v>-6.1357133198647151</v>
      </c>
      <c r="BF1568" s="17">
        <v>-1</v>
      </c>
      <c r="BG1568" s="22">
        <v>1530.4464821679305</v>
      </c>
    </row>
    <row r="1569" spans="1:59" x14ac:dyDescent="0.25">
      <c r="A1569">
        <v>4073</v>
      </c>
      <c r="B1569" t="s">
        <v>1479</v>
      </c>
      <c r="C1569" s="49">
        <v>0</v>
      </c>
      <c r="D1569" s="22">
        <v>1548.0740624999999</v>
      </c>
      <c r="E1569" s="17">
        <v>35.644252843826678</v>
      </c>
      <c r="F1569" s="17">
        <v>-45.676253087707785</v>
      </c>
      <c r="G1569" s="17">
        <v>1.3814759015440714E-2</v>
      </c>
      <c r="H1569" s="17">
        <v>0.93120888837006355</v>
      </c>
      <c r="I1569" s="17">
        <v>25.752073745729383</v>
      </c>
      <c r="J1569" s="17">
        <v>-0.72038859492806928</v>
      </c>
      <c r="K1569" s="17">
        <v>-1</v>
      </c>
      <c r="L1569" s="17">
        <v>-1</v>
      </c>
      <c r="M1569" s="17">
        <v>-1</v>
      </c>
      <c r="N1569" s="17">
        <v>0.16666666666666666</v>
      </c>
      <c r="O1569" s="17">
        <v>-1</v>
      </c>
      <c r="P1569" s="17">
        <v>-1</v>
      </c>
      <c r="Q1569" s="17">
        <v>1.1854634816169545</v>
      </c>
      <c r="R1569" s="17">
        <v>-1</v>
      </c>
      <c r="S1569" s="17">
        <v>-0.55473359329334693</v>
      </c>
      <c r="T1569" s="17">
        <v>-5.8267203051932212E-2</v>
      </c>
      <c r="U1569" s="17">
        <v>-0.38188028166693649</v>
      </c>
      <c r="V1569" s="17">
        <v>-0.69867562698223584</v>
      </c>
      <c r="W1569" s="17">
        <v>-1.1269406172494993</v>
      </c>
      <c r="X1569" s="17">
        <v>-2.2961362699914942</v>
      </c>
      <c r="Y1569" s="17">
        <v>0</v>
      </c>
      <c r="Z1569" s="17">
        <v>13.291151426356754</v>
      </c>
      <c r="AA1569" s="17">
        <v>-0.55492858186046079</v>
      </c>
      <c r="AB1569" s="17">
        <v>-0.49928539875940425</v>
      </c>
      <c r="AC1569" s="17">
        <v>-0.27655392022894709</v>
      </c>
      <c r="AD1569" s="17">
        <v>-0.4773503520836706</v>
      </c>
      <c r="AE1569" s="17">
        <v>-4.7735035208367062E-2</v>
      </c>
      <c r="AF1569" s="17">
        <v>21.808127548463869</v>
      </c>
      <c r="AG1569" s="17">
        <v>-41.698886302488738</v>
      </c>
      <c r="AH1569" s="17">
        <v>-1</v>
      </c>
      <c r="AI1569" s="17">
        <v>-1</v>
      </c>
      <c r="AJ1569" s="17">
        <v>-1</v>
      </c>
      <c r="AK1569" s="17">
        <v>-1</v>
      </c>
      <c r="AL1569" s="17">
        <v>-1</v>
      </c>
      <c r="AM1569" s="17">
        <v>-1</v>
      </c>
      <c r="AN1569" s="17">
        <v>-1</v>
      </c>
      <c r="AO1569" s="17">
        <v>-1</v>
      </c>
      <c r="AP1569" s="17">
        <v>-1</v>
      </c>
      <c r="AQ1569" s="17">
        <v>-1</v>
      </c>
      <c r="AR1569" s="17">
        <v>-0.2386751760418353</v>
      </c>
      <c r="AS1569" s="17">
        <v>-2.8641021125020236</v>
      </c>
      <c r="AT1569" s="17">
        <v>0.27666725374736867</v>
      </c>
      <c r="AU1569" s="17">
        <v>-1</v>
      </c>
      <c r="AV1569" s="17">
        <v>-1</v>
      </c>
      <c r="AW1569" s="17">
        <v>-1</v>
      </c>
      <c r="AX1569" s="17">
        <v>-1</v>
      </c>
      <c r="AY1569" s="17">
        <v>-4.7735035208367062E-2</v>
      </c>
      <c r="AZ1569" s="17">
        <v>0.78265155701989952</v>
      </c>
      <c r="BA1569" s="17">
        <v>-0.2698310441993868</v>
      </c>
      <c r="BB1569" s="17">
        <v>0.29563245304178143</v>
      </c>
      <c r="BC1569" s="17">
        <v>-0.11614527355460184</v>
      </c>
      <c r="BD1569" s="17">
        <v>10.678632970444886</v>
      </c>
      <c r="BE1569" s="17">
        <v>-3.6273509191628426</v>
      </c>
      <c r="BF1569" s="17">
        <v>-1</v>
      </c>
      <c r="BG1569" s="22">
        <v>261.49649537129778</v>
      </c>
    </row>
    <row r="1570" spans="1:59" x14ac:dyDescent="0.25">
      <c r="A1570">
        <v>4074</v>
      </c>
      <c r="B1570" t="s">
        <v>1480</v>
      </c>
      <c r="C1570" s="49">
        <v>0</v>
      </c>
      <c r="D1570" s="22">
        <v>1509.7554589843749</v>
      </c>
      <c r="E1570" s="17">
        <v>5.9853620281178195</v>
      </c>
      <c r="F1570" s="17">
        <v>-95.407860043030865</v>
      </c>
      <c r="G1570" s="17">
        <v>-0.34803096475094103</v>
      </c>
      <c r="H1570" s="17">
        <v>-1.809816538021118</v>
      </c>
      <c r="I1570" s="17">
        <v>-0.73245080280307207</v>
      </c>
      <c r="J1570" s="17">
        <v>-7.8559809651019341</v>
      </c>
      <c r="K1570" s="17">
        <v>-1</v>
      </c>
      <c r="L1570" s="17">
        <v>-1</v>
      </c>
      <c r="M1570" s="17">
        <v>-1</v>
      </c>
      <c r="N1570" s="17">
        <v>0.16666666666666666</v>
      </c>
      <c r="O1570" s="17">
        <v>-1</v>
      </c>
      <c r="P1570" s="17">
        <v>-1</v>
      </c>
      <c r="Q1570" s="17">
        <v>-0.52495938082177407</v>
      </c>
      <c r="R1570" s="17">
        <v>-1</v>
      </c>
      <c r="S1570" s="17">
        <v>-1.4239358533144575</v>
      </c>
      <c r="T1570" s="17">
        <v>-0.1496252013024178</v>
      </c>
      <c r="U1570" s="17">
        <v>-0.90933593049236838</v>
      </c>
      <c r="V1570" s="17">
        <v>-1.4593829819315247</v>
      </c>
      <c r="W1570" s="17">
        <v>-3.1077103995542181</v>
      </c>
      <c r="X1570" s="17">
        <v>-5.2428152977656302</v>
      </c>
      <c r="Y1570" s="17">
        <v>0</v>
      </c>
      <c r="Z1570" s="17">
        <v>-3.8403206077363414</v>
      </c>
      <c r="AA1570" s="17">
        <v>-1.508095814112298</v>
      </c>
      <c r="AB1570" s="17">
        <v>-2.0200142202574018</v>
      </c>
      <c r="AC1570" s="17">
        <v>-17.760918074114166</v>
      </c>
      <c r="AD1570" s="17">
        <v>-1.1366699131154605</v>
      </c>
      <c r="AE1570" s="17">
        <v>-0.11366699131154605</v>
      </c>
      <c r="AF1570" s="17">
        <v>-4.2245206744457064</v>
      </c>
      <c r="AG1570" s="17">
        <v>-87.099997030377125</v>
      </c>
      <c r="AH1570" s="17">
        <v>-1</v>
      </c>
      <c r="AI1570" s="17">
        <v>-1</v>
      </c>
      <c r="AJ1570" s="17">
        <v>-1</v>
      </c>
      <c r="AK1570" s="17">
        <v>-1</v>
      </c>
      <c r="AL1570" s="17">
        <v>-1</v>
      </c>
      <c r="AM1570" s="17">
        <v>-1</v>
      </c>
      <c r="AN1570" s="17">
        <v>-1</v>
      </c>
      <c r="AO1570" s="17">
        <v>-1</v>
      </c>
      <c r="AP1570" s="17">
        <v>-1</v>
      </c>
      <c r="AQ1570" s="17">
        <v>-1</v>
      </c>
      <c r="AR1570" s="17">
        <v>-0.56833495655773025</v>
      </c>
      <c r="AS1570" s="17">
        <v>-6.820019478692763</v>
      </c>
      <c r="AT1570" s="17">
        <v>-4.8660253223005903</v>
      </c>
      <c r="AU1570" s="17">
        <v>-1</v>
      </c>
      <c r="AV1570" s="17">
        <v>-1</v>
      </c>
      <c r="AW1570" s="17">
        <v>-1</v>
      </c>
      <c r="AX1570" s="17">
        <v>-1</v>
      </c>
      <c r="AY1570" s="17">
        <v>-0.11366699131154605</v>
      </c>
      <c r="AZ1570" s="17">
        <v>1.3556150502233246</v>
      </c>
      <c r="BA1570" s="17">
        <v>-0.84279453740281229</v>
      </c>
      <c r="BB1570" s="17">
        <v>0.51980110379259004</v>
      </c>
      <c r="BC1570" s="17">
        <v>-0.3403139243054103</v>
      </c>
      <c r="BD1570" s="17">
        <v>18.46670138469295</v>
      </c>
      <c r="BE1570" s="17">
        <v>-11.415419333410915</v>
      </c>
      <c r="BF1570" s="17">
        <v>-1</v>
      </c>
      <c r="BG1570" s="22">
        <v>96.914978807678381</v>
      </c>
    </row>
    <row r="1571" spans="1:59" x14ac:dyDescent="0.25">
      <c r="A1571">
        <v>4075</v>
      </c>
      <c r="B1571" t="s">
        <v>1481</v>
      </c>
      <c r="C1571" s="49">
        <v>0</v>
      </c>
      <c r="D1571" s="22">
        <v>1533.1270898437501</v>
      </c>
      <c r="E1571" s="17">
        <v>27.254603432115886</v>
      </c>
      <c r="F1571" s="17">
        <v>-59.743898085920989</v>
      </c>
      <c r="G1571" s="17">
        <v>-8.8541016269277462E-2</v>
      </c>
      <c r="H1571" s="17">
        <v>0.1558514247717584</v>
      </c>
      <c r="I1571" s="17">
        <v>18.260361490585002</v>
      </c>
      <c r="J1571" s="17">
        <v>-2.7388429836178014</v>
      </c>
      <c r="K1571" s="17">
        <v>-1</v>
      </c>
      <c r="L1571" s="17">
        <v>-1</v>
      </c>
      <c r="M1571" s="17">
        <v>-1</v>
      </c>
      <c r="N1571" s="17">
        <v>0.16666666666666666</v>
      </c>
      <c r="O1571" s="17">
        <v>-1</v>
      </c>
      <c r="P1571" s="17">
        <v>-1</v>
      </c>
      <c r="Q1571" s="17">
        <v>0.70163391931803831</v>
      </c>
      <c r="R1571" s="17">
        <v>-1</v>
      </c>
      <c r="S1571" s="17">
        <v>-0.80060597856749283</v>
      </c>
      <c r="T1571" s="17">
        <v>-8.4109760045712453E-2</v>
      </c>
      <c r="U1571" s="17">
        <v>-0.53108235403600912</v>
      </c>
      <c r="V1571" s="17">
        <v>-0.9138579159151079</v>
      </c>
      <c r="W1571" s="17">
        <v>-1.6872435679601701</v>
      </c>
      <c r="X1571" s="17">
        <v>-3.1296672380063866</v>
      </c>
      <c r="Y1571" s="17">
        <v>0</v>
      </c>
      <c r="Z1571" s="17">
        <v>8.4451494242709657</v>
      </c>
      <c r="AA1571" s="17">
        <v>-0.82455224914501568</v>
      </c>
      <c r="AB1571" s="17">
        <v>-0.92945595847213724</v>
      </c>
      <c r="AC1571" s="17">
        <v>-5.2223789798797657</v>
      </c>
      <c r="AD1571" s="17">
        <v>-0.66385294254501137</v>
      </c>
      <c r="AE1571" s="17">
        <v>-6.638529425450114E-2</v>
      </c>
      <c r="AF1571" s="17">
        <v>14.444238143236046</v>
      </c>
      <c r="AG1571" s="17">
        <v>-54.541558143321751</v>
      </c>
      <c r="AH1571" s="17">
        <v>-1</v>
      </c>
      <c r="AI1571" s="17">
        <v>-1</v>
      </c>
      <c r="AJ1571" s="17">
        <v>-1</v>
      </c>
      <c r="AK1571" s="17">
        <v>-1</v>
      </c>
      <c r="AL1571" s="17">
        <v>-1</v>
      </c>
      <c r="AM1571" s="17">
        <v>-1</v>
      </c>
      <c r="AN1571" s="17">
        <v>-1</v>
      </c>
      <c r="AO1571" s="17">
        <v>-1</v>
      </c>
      <c r="AP1571" s="17">
        <v>-1</v>
      </c>
      <c r="AQ1571" s="17">
        <v>-1</v>
      </c>
      <c r="AR1571" s="17">
        <v>-0.33192647127250569</v>
      </c>
      <c r="AS1571" s="17">
        <v>-3.9831176552700684</v>
      </c>
      <c r="AT1571" s="17">
        <v>-1.1780529518510887</v>
      </c>
      <c r="AU1571" s="17">
        <v>-1</v>
      </c>
      <c r="AV1571" s="17">
        <v>-1</v>
      </c>
      <c r="AW1571" s="17">
        <v>-1</v>
      </c>
      <c r="AX1571" s="17">
        <v>-1</v>
      </c>
      <c r="AY1571" s="17">
        <v>-6.638529425450114E-2</v>
      </c>
      <c r="AZ1571" s="17">
        <v>0.94472649311764001</v>
      </c>
      <c r="BA1571" s="17">
        <v>-0.43190598029712718</v>
      </c>
      <c r="BB1571" s="17">
        <v>0.35904333379863729</v>
      </c>
      <c r="BC1571" s="17">
        <v>-0.17955615431145766</v>
      </c>
      <c r="BD1571" s="17">
        <v>12.881654114962963</v>
      </c>
      <c r="BE1571" s="17">
        <v>-5.8303720636809224</v>
      </c>
      <c r="BF1571" s="17">
        <v>-1</v>
      </c>
      <c r="BG1571" s="22">
        <v>110.24945957878936</v>
      </c>
    </row>
    <row r="1572" spans="1:59" x14ac:dyDescent="0.25">
      <c r="A1572">
        <v>4076</v>
      </c>
      <c r="B1572" t="s">
        <v>1482</v>
      </c>
      <c r="C1572" s="49">
        <v>0</v>
      </c>
      <c r="D1572" s="22">
        <v>1524.7068945312499</v>
      </c>
      <c r="E1572" s="17">
        <v>59.410968377391136</v>
      </c>
      <c r="F1572" s="17">
        <v>-5.8245619749648059</v>
      </c>
      <c r="G1572" s="17">
        <v>0.30377450286524776</v>
      </c>
      <c r="H1572" s="17">
        <v>3.1276892619652297</v>
      </c>
      <c r="I1572" s="17">
        <v>46.975057602336946</v>
      </c>
      <c r="J1572" s="17">
        <v>4.9976133047104678</v>
      </c>
      <c r="K1572" s="17">
        <v>-1</v>
      </c>
      <c r="L1572" s="17">
        <v>-1</v>
      </c>
      <c r="M1572" s="17">
        <v>-1</v>
      </c>
      <c r="N1572" s="17">
        <v>0.16666666666666666</v>
      </c>
      <c r="O1572" s="17">
        <v>-1</v>
      </c>
      <c r="P1572" s="17">
        <v>-1</v>
      </c>
      <c r="Q1572" s="17">
        <v>2.5560856625434036</v>
      </c>
      <c r="R1572" s="17">
        <v>-1</v>
      </c>
      <c r="S1572" s="17">
        <v>0.14178884186499974</v>
      </c>
      <c r="T1572" s="17">
        <v>1.4941183924736135E-2</v>
      </c>
      <c r="U1572" s="17">
        <v>4.0788537612241209E-2</v>
      </c>
      <c r="V1572" s="17">
        <v>-8.9093986801876884E-2</v>
      </c>
      <c r="W1572" s="17">
        <v>0.46032008801539848</v>
      </c>
      <c r="X1572" s="17">
        <v>6.5141589554594592E-2</v>
      </c>
      <c r="Y1572" s="17">
        <v>0</v>
      </c>
      <c r="Z1572" s="17">
        <v>27.019204340926755</v>
      </c>
      <c r="AA1572" s="17">
        <v>0.2088779477096151</v>
      </c>
      <c r="AB1572" s="17">
        <v>0.71932825502877429</v>
      </c>
      <c r="AC1572" s="17">
        <v>13.734283899456035</v>
      </c>
      <c r="AD1572" s="17">
        <v>5.0985672015301534E-2</v>
      </c>
      <c r="AE1572" s="17">
        <v>5.0985672015301511E-3</v>
      </c>
      <c r="AF1572" s="17">
        <v>42.669006963804087</v>
      </c>
      <c r="AG1572" s="17">
        <v>-5.3173745904569181</v>
      </c>
      <c r="AH1572" s="17">
        <v>-1</v>
      </c>
      <c r="AI1572" s="17">
        <v>-1</v>
      </c>
      <c r="AJ1572" s="17">
        <v>-1</v>
      </c>
      <c r="AK1572" s="17">
        <v>-1</v>
      </c>
      <c r="AL1572" s="17">
        <v>-1</v>
      </c>
      <c r="AM1572" s="17">
        <v>-1</v>
      </c>
      <c r="AN1572" s="17">
        <v>-1</v>
      </c>
      <c r="AO1572" s="17">
        <v>-1</v>
      </c>
      <c r="AP1572" s="17">
        <v>-1</v>
      </c>
      <c r="AQ1572" s="17">
        <v>-1</v>
      </c>
      <c r="AR1572" s="17">
        <v>2.5492836007650767E-2</v>
      </c>
      <c r="AS1572" s="17">
        <v>0.30591403209180901</v>
      </c>
      <c r="AT1572" s="17">
        <v>4.3976882417193517</v>
      </c>
      <c r="AU1572" s="17">
        <v>-1</v>
      </c>
      <c r="AV1572" s="17">
        <v>-1</v>
      </c>
      <c r="AW1572" s="17">
        <v>-1</v>
      </c>
      <c r="AX1572" s="17">
        <v>-1</v>
      </c>
      <c r="AY1572" s="17">
        <v>5.0985672015301511E-3</v>
      </c>
      <c r="AZ1572" s="17">
        <v>0.32351569658945156</v>
      </c>
      <c r="BA1572" s="17">
        <v>0.18930481623106132</v>
      </c>
      <c r="BB1572" s="17">
        <v>0.11599820484813084</v>
      </c>
      <c r="BC1572" s="17">
        <v>6.3488974639048679E-2</v>
      </c>
      <c r="BD1572" s="17">
        <v>4.4377789982749132</v>
      </c>
      <c r="BE1572" s="17">
        <v>2.613503053007137</v>
      </c>
      <c r="BF1572" s="17">
        <v>-1</v>
      </c>
      <c r="BG1572" s="22">
        <v>204.53131905636576</v>
      </c>
    </row>
    <row r="1573" spans="1:59" x14ac:dyDescent="0.25">
      <c r="A1573">
        <v>4077</v>
      </c>
      <c r="B1573" t="s">
        <v>1483</v>
      </c>
      <c r="C1573" s="49">
        <v>0</v>
      </c>
      <c r="D1573" s="22">
        <v>1544.4000097656249</v>
      </c>
      <c r="E1573" s="17">
        <v>98.841415642033766</v>
      </c>
      <c r="F1573" s="17">
        <v>60.291852075124609</v>
      </c>
      <c r="G1573" s="17">
        <v>0.78483560584317291</v>
      </c>
      <c r="H1573" s="17">
        <v>6.7717857050162102</v>
      </c>
      <c r="I1573" s="17">
        <v>82.185297089341944</v>
      </c>
      <c r="J1573" s="17">
        <v>14.484131205949865</v>
      </c>
      <c r="K1573" s="17">
        <v>-1</v>
      </c>
      <c r="L1573" s="17">
        <v>-1</v>
      </c>
      <c r="M1573" s="17">
        <v>-1</v>
      </c>
      <c r="N1573" s="17">
        <v>0.16666666666666666</v>
      </c>
      <c r="O1573" s="17">
        <v>-1</v>
      </c>
      <c r="P1573" s="17">
        <v>-1</v>
      </c>
      <c r="Q1573" s="17">
        <v>4.830032415869332</v>
      </c>
      <c r="R1573" s="17">
        <v>-1</v>
      </c>
      <c r="S1573" s="17">
        <v>1.2973625310171861</v>
      </c>
      <c r="T1573" s="17">
        <v>0.13639841422382504</v>
      </c>
      <c r="U1573" s="17">
        <v>0.74202218369429473</v>
      </c>
      <c r="V1573" s="17">
        <v>0.92223956000988772</v>
      </c>
      <c r="W1573" s="17">
        <v>3.0936835178843514</v>
      </c>
      <c r="X1573" s="17">
        <v>3.9826472283338075</v>
      </c>
      <c r="Y1573" s="17">
        <v>0</v>
      </c>
      <c r="Z1573" s="17">
        <v>49.794891024672452</v>
      </c>
      <c r="AA1573" s="17">
        <v>1.4760801003196222</v>
      </c>
      <c r="AB1573" s="17">
        <v>2.7410834842614018</v>
      </c>
      <c r="AC1573" s="17">
        <v>36.979128186094997</v>
      </c>
      <c r="AD1573" s="17">
        <v>0.92752772961786834</v>
      </c>
      <c r="AE1573" s="17">
        <v>9.2752772961786842E-2</v>
      </c>
      <c r="AF1573" s="17">
        <v>77.278492844130838</v>
      </c>
      <c r="AG1573" s="17">
        <v>55.041797754721614</v>
      </c>
      <c r="AH1573" s="17">
        <v>-1</v>
      </c>
      <c r="AI1573" s="17">
        <v>-1</v>
      </c>
      <c r="AJ1573" s="17">
        <v>-1</v>
      </c>
      <c r="AK1573" s="17">
        <v>-1</v>
      </c>
      <c r="AL1573" s="17">
        <v>-1</v>
      </c>
      <c r="AM1573" s="17">
        <v>-1</v>
      </c>
      <c r="AN1573" s="17">
        <v>-1</v>
      </c>
      <c r="AO1573" s="17">
        <v>-1</v>
      </c>
      <c r="AP1573" s="17">
        <v>-1</v>
      </c>
      <c r="AQ1573" s="17">
        <v>-1</v>
      </c>
      <c r="AR1573" s="17">
        <v>0.46376386480893417</v>
      </c>
      <c r="AS1573" s="17">
        <v>5.56516637770721</v>
      </c>
      <c r="AT1573" s="17">
        <v>11.234716291019373</v>
      </c>
      <c r="AU1573" s="17">
        <v>-1</v>
      </c>
      <c r="AV1573" s="17">
        <v>-1</v>
      </c>
      <c r="AW1573" s="17">
        <v>-1</v>
      </c>
      <c r="AX1573" s="17">
        <v>-1</v>
      </c>
      <c r="AY1573" s="17">
        <v>9.2752772961786842E-2</v>
      </c>
      <c r="AZ1573" s="17">
        <v>-0.438219020453881</v>
      </c>
      <c r="BA1573" s="17">
        <v>0.95103953327439394</v>
      </c>
      <c r="BB1573" s="17">
        <v>-0.18202609473674197</v>
      </c>
      <c r="BC1573" s="17">
        <v>0.36151327422392138</v>
      </c>
      <c r="BD1573" s="17">
        <v>-5.9161827466055907</v>
      </c>
      <c r="BE1573" s="17">
        <v>12.967464797887649</v>
      </c>
      <c r="BF1573" s="17">
        <v>-1</v>
      </c>
      <c r="BG1573" s="22">
        <v>856.8607660489738</v>
      </c>
    </row>
    <row r="1574" spans="1:59" x14ac:dyDescent="0.25">
      <c r="A1574">
        <v>4078</v>
      </c>
      <c r="B1574" t="s">
        <v>335</v>
      </c>
      <c r="C1574" s="49">
        <v>0</v>
      </c>
      <c r="D1574" s="22">
        <v>1419.4010058593749</v>
      </c>
      <c r="E1574" s="17">
        <v>-26.173281800036406</v>
      </c>
      <c r="F1574" s="17">
        <v>-149.3310173524377</v>
      </c>
      <c r="G1574" s="17">
        <v>-0.74037428681410034</v>
      </c>
      <c r="H1574" s="17">
        <v>-4.7818649857850843</v>
      </c>
      <c r="I1574" s="17">
        <v>-29.449181890506274</v>
      </c>
      <c r="J1574" s="17">
        <v>-15.592985526775443</v>
      </c>
      <c r="K1574" s="17">
        <v>-1</v>
      </c>
      <c r="L1574" s="17">
        <v>-1</v>
      </c>
      <c r="M1574" s="17">
        <v>-1</v>
      </c>
      <c r="N1574" s="17">
        <v>0.16666666666666666</v>
      </c>
      <c r="O1574" s="17">
        <v>-1</v>
      </c>
      <c r="P1574" s="17">
        <v>-1</v>
      </c>
      <c r="Q1574" s="17">
        <v>-2.3795425468100881</v>
      </c>
      <c r="R1574" s="17">
        <v>-1</v>
      </c>
      <c r="S1574" s="17">
        <v>-2.3663974601335696</v>
      </c>
      <c r="T1574" s="17">
        <v>-0.24868316489404377</v>
      </c>
      <c r="U1574" s="17">
        <v>-1.4812473499423826</v>
      </c>
      <c r="V1574" s="17">
        <v>-2.2842053610716921</v>
      </c>
      <c r="W1574" s="17">
        <v>-5.2554262507811904</v>
      </c>
      <c r="X1574" s="17">
        <v>-8.4378505375828183</v>
      </c>
      <c r="Y1574" s="17">
        <v>0</v>
      </c>
      <c r="Z1574" s="17">
        <v>-22.415691845307581</v>
      </c>
      <c r="AA1574" s="17">
        <v>-2.5415992489211008</v>
      </c>
      <c r="AB1574" s="17">
        <v>-3.6689152811109804</v>
      </c>
      <c r="AC1574" s="17">
        <v>-36.718924389331214</v>
      </c>
      <c r="AD1574" s="17">
        <v>-1.8515591874279782</v>
      </c>
      <c r="AE1574" s="17">
        <v>-0.18515591874279783</v>
      </c>
      <c r="AF1574" s="17">
        <v>-32.451289750407589</v>
      </c>
      <c r="AG1574" s="17">
        <v>-136.3276690418821</v>
      </c>
      <c r="AH1574" s="17">
        <v>-1</v>
      </c>
      <c r="AI1574" s="17">
        <v>-1</v>
      </c>
      <c r="AJ1574" s="17">
        <v>-1</v>
      </c>
      <c r="AK1574" s="17">
        <v>-1</v>
      </c>
      <c r="AL1574" s="17">
        <v>-1</v>
      </c>
      <c r="AM1574" s="17">
        <v>-1</v>
      </c>
      <c r="AN1574" s="17">
        <v>-1</v>
      </c>
      <c r="AO1574" s="17">
        <v>-1</v>
      </c>
      <c r="AP1574" s="17">
        <v>-1</v>
      </c>
      <c r="AQ1574" s="17">
        <v>-1</v>
      </c>
      <c r="AR1574" s="17">
        <v>-0.9257795937139891</v>
      </c>
      <c r="AS1574" s="17">
        <v>-11.10935512456787</v>
      </c>
      <c r="AT1574" s="17">
        <v>-10.442161661938231</v>
      </c>
      <c r="AU1574" s="17">
        <v>-1</v>
      </c>
      <c r="AV1574" s="17">
        <v>-1</v>
      </c>
      <c r="AW1574" s="17">
        <v>-1</v>
      </c>
      <c r="AX1574" s="17">
        <v>-1</v>
      </c>
      <c r="AY1574" s="17">
        <v>-0.18515591874279783</v>
      </c>
      <c r="AZ1574" s="17">
        <v>1.9768698712129484</v>
      </c>
      <c r="BA1574" s="17">
        <v>-1.4640493583924359</v>
      </c>
      <c r="BB1574" s="17">
        <v>0.76286345705884617</v>
      </c>
      <c r="BC1574" s="17">
        <v>-0.58337627757166632</v>
      </c>
      <c r="BD1574" s="17">
        <v>26.91117490864713</v>
      </c>
      <c r="BE1574" s="17">
        <v>-19.8598928573651</v>
      </c>
      <c r="BF1574" s="17">
        <v>-1</v>
      </c>
      <c r="BG1574" s="22">
        <v>-55.622554246300297</v>
      </c>
    </row>
    <row r="1575" spans="1:59" x14ac:dyDescent="0.25">
      <c r="A1575">
        <v>4079</v>
      </c>
      <c r="B1575" t="s">
        <v>1484</v>
      </c>
      <c r="C1575" s="49">
        <v>0</v>
      </c>
      <c r="D1575" s="22">
        <v>1534.0337109375</v>
      </c>
      <c r="E1575" s="17">
        <v>86.481428428463417</v>
      </c>
      <c r="F1575" s="17">
        <v>39.566801030648847</v>
      </c>
      <c r="G1575" s="17">
        <v>0.6340407380638029</v>
      </c>
      <c r="H1575" s="17">
        <v>5.6294962164180005</v>
      </c>
      <c r="I1575" s="17">
        <v>71.148188965124064</v>
      </c>
      <c r="J1575" s="17">
        <v>11.510458623093662</v>
      </c>
      <c r="K1575" s="17">
        <v>-1</v>
      </c>
      <c r="L1575" s="17">
        <v>-1</v>
      </c>
      <c r="M1575" s="17">
        <v>-1</v>
      </c>
      <c r="N1575" s="17">
        <v>0.16666666666666666</v>
      </c>
      <c r="O1575" s="17">
        <v>-1</v>
      </c>
      <c r="P1575" s="17">
        <v>-1</v>
      </c>
      <c r="Q1575" s="17">
        <v>4.1172341915222566</v>
      </c>
      <c r="R1575" s="17">
        <v>-1</v>
      </c>
      <c r="S1575" s="17">
        <v>0.93513290865460086</v>
      </c>
      <c r="T1575" s="17">
        <v>9.8326063600540428E-2</v>
      </c>
      <c r="U1575" s="17">
        <v>0.52221136488394293</v>
      </c>
      <c r="V1575" s="17">
        <v>0.6052238887609086</v>
      </c>
      <c r="W1575" s="17">
        <v>2.2682214554478906</v>
      </c>
      <c r="X1575" s="17">
        <v>2.7546540666173942</v>
      </c>
      <c r="Y1575" s="17">
        <v>0</v>
      </c>
      <c r="Z1575" s="17">
        <v>42.655555416785262</v>
      </c>
      <c r="AA1575" s="17">
        <v>1.0788590823041051</v>
      </c>
      <c r="AB1575" s="17">
        <v>2.1073379775323455</v>
      </c>
      <c r="AC1575" s="17">
        <v>29.692729017554015</v>
      </c>
      <c r="AD1575" s="17">
        <v>0.65276420610492858</v>
      </c>
      <c r="AE1575" s="17">
        <v>6.5276420610492866E-2</v>
      </c>
      <c r="AF1575" s="17">
        <v>66.4296987617805</v>
      </c>
      <c r="AG1575" s="17">
        <v>36.121429101509051</v>
      </c>
      <c r="AH1575" s="17">
        <v>-1</v>
      </c>
      <c r="AI1575" s="17">
        <v>-1</v>
      </c>
      <c r="AJ1575" s="17">
        <v>-1</v>
      </c>
      <c r="AK1575" s="17">
        <v>-1</v>
      </c>
      <c r="AL1575" s="17">
        <v>-1</v>
      </c>
      <c r="AM1575" s="17">
        <v>-1</v>
      </c>
      <c r="AN1575" s="17">
        <v>-1</v>
      </c>
      <c r="AO1575" s="17">
        <v>-1</v>
      </c>
      <c r="AP1575" s="17">
        <v>-1</v>
      </c>
      <c r="AQ1575" s="17">
        <v>-1</v>
      </c>
      <c r="AR1575" s="17">
        <v>0.32638210305246429</v>
      </c>
      <c r="AS1575" s="17">
        <v>3.916585236629571</v>
      </c>
      <c r="AT1575" s="17">
        <v>9.0915608076184427</v>
      </c>
      <c r="AU1575" s="17">
        <v>-1</v>
      </c>
      <c r="AV1575" s="17">
        <v>-1</v>
      </c>
      <c r="AW1575" s="17">
        <v>-1</v>
      </c>
      <c r="AX1575" s="17">
        <v>-1</v>
      </c>
      <c r="AY1575" s="17">
        <v>6.5276420610492866E-2</v>
      </c>
      <c r="AZ1575" s="17">
        <v>-0.1994433530210975</v>
      </c>
      <c r="BA1575" s="17">
        <v>0.7122638658416105</v>
      </c>
      <c r="BB1575" s="17">
        <v>-8.860649674234243E-2</v>
      </c>
      <c r="BC1575" s="17">
        <v>0.26809367622952185</v>
      </c>
      <c r="BD1575" s="17">
        <v>-2.6705985938923416</v>
      </c>
      <c r="BE1575" s="17">
        <v>9.7218806451743998</v>
      </c>
      <c r="BF1575" s="17">
        <v>-1</v>
      </c>
      <c r="BG1575" s="22">
        <v>127.90910918107625</v>
      </c>
    </row>
    <row r="1576" spans="1:59" x14ac:dyDescent="0.25">
      <c r="A1576">
        <v>4080</v>
      </c>
      <c r="B1576" t="s">
        <v>1485</v>
      </c>
      <c r="C1576" s="49">
        <v>0</v>
      </c>
      <c r="D1576" s="22">
        <v>1559.5504492187501</v>
      </c>
      <c r="E1576" s="17">
        <v>106.32343617841929</v>
      </c>
      <c r="F1576" s="17">
        <v>72.837597863773624</v>
      </c>
      <c r="G1576" s="17">
        <v>0.87611808680464587</v>
      </c>
      <c r="H1576" s="17">
        <v>7.4632616155095119</v>
      </c>
      <c r="I1576" s="17">
        <v>88.866523228236247</v>
      </c>
      <c r="J1576" s="17">
        <v>16.284220392853626</v>
      </c>
      <c r="K1576" s="17">
        <v>-1</v>
      </c>
      <c r="L1576" s="17">
        <v>-1</v>
      </c>
      <c r="M1576" s="17">
        <v>-1</v>
      </c>
      <c r="N1576" s="17">
        <v>0.16666666666666666</v>
      </c>
      <c r="O1576" s="17">
        <v>-1</v>
      </c>
      <c r="P1576" s="17">
        <v>-1</v>
      </c>
      <c r="Q1576" s="17">
        <v>5.2615191852899779</v>
      </c>
      <c r="R1576" s="17">
        <v>-1</v>
      </c>
      <c r="S1576" s="17">
        <v>1.5166353689719398</v>
      </c>
      <c r="T1576" s="17">
        <v>0.15944521065733044</v>
      </c>
      <c r="U1576" s="17">
        <v>0.87508292494272322</v>
      </c>
      <c r="V1576" s="17">
        <v>1.1141424901388699</v>
      </c>
      <c r="W1576" s="17">
        <v>3.5933704509238802</v>
      </c>
      <c r="X1576" s="17">
        <v>4.7260031797392914</v>
      </c>
      <c r="Y1576" s="17">
        <v>0</v>
      </c>
      <c r="Z1576" s="17">
        <v>54.116631388263833</v>
      </c>
      <c r="AA1576" s="17">
        <v>1.7165347029759268</v>
      </c>
      <c r="AB1576" s="17">
        <v>3.1247163160966007</v>
      </c>
      <c r="AC1576" s="17">
        <v>41.389892313380706</v>
      </c>
      <c r="AD1576" s="17">
        <v>1.0938536561784042</v>
      </c>
      <c r="AE1576" s="17">
        <v>0.1093853656178404</v>
      </c>
      <c r="AF1576" s="17">
        <v>83.845724566672061</v>
      </c>
      <c r="AG1576" s="17">
        <v>66.495093326410881</v>
      </c>
      <c r="AH1576" s="17">
        <v>-1</v>
      </c>
      <c r="AI1576" s="17">
        <v>-1</v>
      </c>
      <c r="AJ1576" s="17">
        <v>-1</v>
      </c>
      <c r="AK1576" s="17">
        <v>-1</v>
      </c>
      <c r="AL1576" s="17">
        <v>-1</v>
      </c>
      <c r="AM1576" s="17">
        <v>-1</v>
      </c>
      <c r="AN1576" s="17">
        <v>-1</v>
      </c>
      <c r="AO1576" s="17">
        <v>-1</v>
      </c>
      <c r="AP1576" s="17">
        <v>-1</v>
      </c>
      <c r="AQ1576" s="17">
        <v>-1</v>
      </c>
      <c r="AR1576" s="17">
        <v>0.54692682808920212</v>
      </c>
      <c r="AS1576" s="17">
        <v>6.5631219370704246</v>
      </c>
      <c r="AT1576" s="17">
        <v>12.532058518191551</v>
      </c>
      <c r="AU1576" s="17">
        <v>-1</v>
      </c>
      <c r="AV1576" s="17">
        <v>-1</v>
      </c>
      <c r="AW1576" s="17">
        <v>-1</v>
      </c>
      <c r="AX1576" s="17">
        <v>-1</v>
      </c>
      <c r="AY1576" s="17">
        <v>0.1093853656178404</v>
      </c>
      <c r="AZ1576" s="17">
        <v>-0.58275998287168784</v>
      </c>
      <c r="BA1576" s="17">
        <v>1.0955804956922011</v>
      </c>
      <c r="BB1576" s="17">
        <v>-0.23857690976732415</v>
      </c>
      <c r="BC1576" s="17">
        <v>0.41806408925450356</v>
      </c>
      <c r="BD1576" s="17">
        <v>-7.8808714524730519</v>
      </c>
      <c r="BE1576" s="17">
        <v>14.932153503755115</v>
      </c>
      <c r="BF1576" s="17">
        <v>-1</v>
      </c>
      <c r="BG1576" s="22">
        <v>691.34002373615488</v>
      </c>
    </row>
    <row r="1577" spans="1:59" x14ac:dyDescent="0.25">
      <c r="A1577">
        <v>4083</v>
      </c>
      <c r="B1577" t="s">
        <v>1486</v>
      </c>
      <c r="C1577" s="49">
        <v>0</v>
      </c>
      <c r="D1577" s="22">
        <v>1406.8134082031249</v>
      </c>
      <c r="E1577" s="17">
        <v>-23.994738080568737</v>
      </c>
      <c r="F1577" s="17">
        <v>-145.67806617955807</v>
      </c>
      <c r="G1577" s="17">
        <v>-0.71379552047298156</v>
      </c>
      <c r="H1577" s="17">
        <v>-4.580527593747389</v>
      </c>
      <c r="I1577" s="17">
        <v>-27.503805882454991</v>
      </c>
      <c r="J1577" s="17">
        <v>-15.068852644014701</v>
      </c>
      <c r="K1577" s="17">
        <v>-1</v>
      </c>
      <c r="L1577" s="17">
        <v>-1</v>
      </c>
      <c r="M1577" s="17">
        <v>-1</v>
      </c>
      <c r="N1577" s="17">
        <v>0.16666666666666666</v>
      </c>
      <c r="O1577" s="17">
        <v>-1</v>
      </c>
      <c r="P1577" s="17">
        <v>-1</v>
      </c>
      <c r="Q1577" s="17">
        <v>-2.2539063250190092</v>
      </c>
      <c r="R1577" s="17">
        <v>-1</v>
      </c>
      <c r="S1577" s="17">
        <v>-2.3025516765443483</v>
      </c>
      <c r="T1577" s="17">
        <v>-0.2419726174717404</v>
      </c>
      <c r="U1577" s="17">
        <v>-1.4425039863356166</v>
      </c>
      <c r="V1577" s="17">
        <v>-2.2283288874444365</v>
      </c>
      <c r="W1577" s="17">
        <v>-5.1099321527124362</v>
      </c>
      <c r="X1577" s="17">
        <v>-8.2214072076844413</v>
      </c>
      <c r="Y1577" s="17">
        <v>0</v>
      </c>
      <c r="Z1577" s="17">
        <v>-21.157328508761569</v>
      </c>
      <c r="AA1577" s="17">
        <v>-2.4715859601461623</v>
      </c>
      <c r="AB1577" s="17">
        <v>-3.5572127146302006</v>
      </c>
      <c r="AC1577" s="17">
        <v>-35.434639958297893</v>
      </c>
      <c r="AD1577" s="17">
        <v>-1.8031299829195209</v>
      </c>
      <c r="AE1577" s="17">
        <v>-0.18031299829195208</v>
      </c>
      <c r="AF1577" s="17">
        <v>-30.5391055544601</v>
      </c>
      <c r="AG1577" s="17">
        <v>-132.99280715349653</v>
      </c>
      <c r="AH1577" s="17">
        <v>-1</v>
      </c>
      <c r="AI1577" s="17">
        <v>-1</v>
      </c>
      <c r="AJ1577" s="17">
        <v>-1</v>
      </c>
      <c r="AK1577" s="17">
        <v>-1</v>
      </c>
      <c r="AL1577" s="17">
        <v>-1</v>
      </c>
      <c r="AM1577" s="17">
        <v>-1</v>
      </c>
      <c r="AN1577" s="17">
        <v>-1</v>
      </c>
      <c r="AO1577" s="17">
        <v>-1</v>
      </c>
      <c r="AP1577" s="17">
        <v>-1</v>
      </c>
      <c r="AQ1577" s="17">
        <v>-1</v>
      </c>
      <c r="AR1577" s="17">
        <v>-0.90156499145976043</v>
      </c>
      <c r="AS1577" s="17">
        <v>-10.818779897517125</v>
      </c>
      <c r="AT1577" s="17">
        <v>-10.064413866772263</v>
      </c>
      <c r="AU1577" s="17">
        <v>-1</v>
      </c>
      <c r="AV1577" s="17">
        <v>-1</v>
      </c>
      <c r="AW1577" s="17">
        <v>-1</v>
      </c>
      <c r="AX1577" s="17">
        <v>-1</v>
      </c>
      <c r="AY1577" s="17">
        <v>-0.18031299829195208</v>
      </c>
      <c r="AZ1577" s="17">
        <v>1.9347838057778428</v>
      </c>
      <c r="BA1577" s="17">
        <v>-1.4219632929573307</v>
      </c>
      <c r="BB1577" s="17">
        <v>0.74639752752597077</v>
      </c>
      <c r="BC1577" s="17">
        <v>-0.56691034803879081</v>
      </c>
      <c r="BD1577" s="17">
        <v>26.339115500354687</v>
      </c>
      <c r="BE1577" s="17">
        <v>-19.287833449072661</v>
      </c>
      <c r="BF1577" s="17">
        <v>-1</v>
      </c>
      <c r="BG1577" s="22">
        <v>1198.5212955421271</v>
      </c>
    </row>
    <row r="1578" spans="1:59" x14ac:dyDescent="0.25">
      <c r="A1578">
        <v>4085</v>
      </c>
      <c r="B1578" t="s">
        <v>530</v>
      </c>
      <c r="C1578" s="49">
        <v>0</v>
      </c>
      <c r="D1578" s="22">
        <v>1537.5227734375001</v>
      </c>
      <c r="E1578" s="17">
        <v>89.844328333379735</v>
      </c>
      <c r="F1578" s="17">
        <v>45.205663837103216</v>
      </c>
      <c r="G1578" s="17">
        <v>0.67506893961083558</v>
      </c>
      <c r="H1578" s="17">
        <v>5.9402898399240387</v>
      </c>
      <c r="I1578" s="17">
        <v>74.151160507095568</v>
      </c>
      <c r="J1578" s="17">
        <v>12.319534156372526</v>
      </c>
      <c r="K1578" s="17">
        <v>-1</v>
      </c>
      <c r="L1578" s="17">
        <v>-1</v>
      </c>
      <c r="M1578" s="17">
        <v>-1</v>
      </c>
      <c r="N1578" s="17">
        <v>0.16666666666666666</v>
      </c>
      <c r="O1578" s="17">
        <v>-1</v>
      </c>
      <c r="P1578" s="17">
        <v>-1</v>
      </c>
      <c r="Q1578" s="17">
        <v>4.3111720200541086</v>
      </c>
      <c r="R1578" s="17">
        <v>-1</v>
      </c>
      <c r="S1578" s="17">
        <v>1.033688185577831</v>
      </c>
      <c r="T1578" s="17">
        <v>0.1086847720748027</v>
      </c>
      <c r="U1578" s="17">
        <v>0.58201739614466463</v>
      </c>
      <c r="V1578" s="17">
        <v>0.69147737367792239</v>
      </c>
      <c r="W1578" s="17">
        <v>2.492812811677759</v>
      </c>
      <c r="X1578" s="17">
        <v>3.0887659079500449</v>
      </c>
      <c r="Y1578" s="17">
        <v>0</v>
      </c>
      <c r="Z1578" s="17">
        <v>44.598022720519161</v>
      </c>
      <c r="AA1578" s="17">
        <v>1.18693480282334</v>
      </c>
      <c r="AB1578" s="17">
        <v>2.2797671772956236</v>
      </c>
      <c r="AC1578" s="17">
        <v>31.675209310427281</v>
      </c>
      <c r="AD1578" s="17">
        <v>0.72752174518083068</v>
      </c>
      <c r="AE1578" s="17">
        <v>7.2752174518083079E-2</v>
      </c>
      <c r="AF1578" s="17">
        <v>69.381433901759976</v>
      </c>
      <c r="AG1578" s="17">
        <v>41.269274713761149</v>
      </c>
      <c r="AH1578" s="17">
        <v>-1</v>
      </c>
      <c r="AI1578" s="17">
        <v>-1</v>
      </c>
      <c r="AJ1578" s="17">
        <v>-1</v>
      </c>
      <c r="AK1578" s="17">
        <v>-1</v>
      </c>
      <c r="AL1578" s="17">
        <v>-1</v>
      </c>
      <c r="AM1578" s="17">
        <v>-1</v>
      </c>
      <c r="AN1578" s="17">
        <v>-1</v>
      </c>
      <c r="AO1578" s="17">
        <v>-1</v>
      </c>
      <c r="AP1578" s="17">
        <v>-1</v>
      </c>
      <c r="AQ1578" s="17">
        <v>-1</v>
      </c>
      <c r="AR1578" s="17">
        <v>0.36376087259041534</v>
      </c>
      <c r="AS1578" s="17">
        <v>4.365130471084985</v>
      </c>
      <c r="AT1578" s="17">
        <v>9.6746696124104794</v>
      </c>
      <c r="AU1578" s="17">
        <v>-1</v>
      </c>
      <c r="AV1578" s="17">
        <v>-1</v>
      </c>
      <c r="AW1578" s="17">
        <v>-1</v>
      </c>
      <c r="AX1578" s="17">
        <v>-1</v>
      </c>
      <c r="AY1578" s="17">
        <v>7.2752174518083079E-2</v>
      </c>
      <c r="AZ1578" s="17">
        <v>-0.26440933198460531</v>
      </c>
      <c r="BA1578" s="17">
        <v>0.77722984480511825</v>
      </c>
      <c r="BB1578" s="17">
        <v>-0.1140240600281492</v>
      </c>
      <c r="BC1578" s="17">
        <v>0.29351123951532859</v>
      </c>
      <c r="BD1578" s="17">
        <v>-3.5536557079461408</v>
      </c>
      <c r="BE1578" s="17">
        <v>10.6049377592282</v>
      </c>
      <c r="BF1578" s="17">
        <v>-1</v>
      </c>
      <c r="BG1578" s="22">
        <v>680.94795748853494</v>
      </c>
    </row>
    <row r="1579" spans="1:59" x14ac:dyDescent="0.25">
      <c r="A1579">
        <v>4087</v>
      </c>
      <c r="B1579" t="s">
        <v>367</v>
      </c>
      <c r="C1579" s="49">
        <v>0</v>
      </c>
      <c r="D1579" s="22">
        <v>1509.8428124999998</v>
      </c>
      <c r="E1579" s="17">
        <v>57.164302748118942</v>
      </c>
      <c r="F1579" s="17">
        <v>-9.5917389988547228</v>
      </c>
      <c r="G1579" s="17">
        <v>0.27636463255902344</v>
      </c>
      <c r="H1579" s="17">
        <v>2.9200561561724623</v>
      </c>
      <c r="I1579" s="17">
        <v>44.968850715487079</v>
      </c>
      <c r="J1579" s="17">
        <v>4.4570910639368675</v>
      </c>
      <c r="K1579" s="17">
        <v>-1</v>
      </c>
      <c r="L1579" s="17">
        <v>-1</v>
      </c>
      <c r="M1579" s="17">
        <v>-1</v>
      </c>
      <c r="N1579" s="17">
        <v>0.16666666666666666</v>
      </c>
      <c r="O1579" s="17">
        <v>-1</v>
      </c>
      <c r="P1579" s="17">
        <v>-1</v>
      </c>
      <c r="Q1579" s="17">
        <v>2.4265208625500359</v>
      </c>
      <c r="R1579" s="17">
        <v>-1</v>
      </c>
      <c r="S1579" s="17">
        <v>7.5946634393072587E-2</v>
      </c>
      <c r="T1579" s="17">
        <v>8.0208012339659414E-3</v>
      </c>
      <c r="U1579" s="17">
        <v>8.3368951812723413E-4</v>
      </c>
      <c r="V1579" s="17">
        <v>-0.14671768820455791</v>
      </c>
      <c r="W1579" s="17">
        <v>0.31027646645663293</v>
      </c>
      <c r="X1579" s="17">
        <v>-0.15806980878572857</v>
      </c>
      <c r="Y1579" s="17">
        <v>0</v>
      </c>
      <c r="Z1579" s="17">
        <v>25.721492648436584</v>
      </c>
      <c r="AA1579" s="17">
        <v>0.13667538042700841</v>
      </c>
      <c r="AB1579" s="17">
        <v>0.60413280837729122</v>
      </c>
      <c r="AC1579" s="17">
        <v>12.409840573564457</v>
      </c>
      <c r="AD1579" s="17">
        <v>1.0421118976590427E-3</v>
      </c>
      <c r="AE1579" s="17">
        <v>1.0421118976590427E-4</v>
      </c>
      <c r="AF1579" s="17">
        <v>40.697029779466256</v>
      </c>
      <c r="AG1579" s="17">
        <v>-8.7565158461745014</v>
      </c>
      <c r="AH1579" s="17">
        <v>-1</v>
      </c>
      <c r="AI1579" s="17">
        <v>-1</v>
      </c>
      <c r="AJ1579" s="17">
        <v>-1</v>
      </c>
      <c r="AK1579" s="17">
        <v>-1</v>
      </c>
      <c r="AL1579" s="17">
        <v>-1</v>
      </c>
      <c r="AM1579" s="17">
        <v>-1</v>
      </c>
      <c r="AN1579" s="17">
        <v>-1</v>
      </c>
      <c r="AO1579" s="17">
        <v>-1</v>
      </c>
      <c r="AP1579" s="17">
        <v>-1</v>
      </c>
      <c r="AQ1579" s="17">
        <v>-1</v>
      </c>
      <c r="AR1579" s="17">
        <v>5.2105594882952133E-4</v>
      </c>
      <c r="AS1579" s="17">
        <v>6.2526713859542005E-3</v>
      </c>
      <c r="AT1579" s="17">
        <v>4.0081284728017401</v>
      </c>
      <c r="AU1579" s="17">
        <v>-1</v>
      </c>
      <c r="AV1579" s="17">
        <v>-1</v>
      </c>
      <c r="AW1579" s="17">
        <v>-1</v>
      </c>
      <c r="AX1579" s="17">
        <v>-1</v>
      </c>
      <c r="AY1579" s="17">
        <v>1.0421118976590427E-4</v>
      </c>
      <c r="AZ1579" s="17">
        <v>0.3669177710300125</v>
      </c>
      <c r="BA1579" s="17">
        <v>0.14590274179050036</v>
      </c>
      <c r="BB1579" s="17">
        <v>0.13297901528812928</v>
      </c>
      <c r="BC1579" s="17">
        <v>4.6508164199050225E-2</v>
      </c>
      <c r="BD1579" s="17">
        <v>5.0277264016836778</v>
      </c>
      <c r="BE1579" s="17">
        <v>2.0235556495983724</v>
      </c>
      <c r="BF1579" s="17">
        <v>-1</v>
      </c>
      <c r="BG1579" s="22">
        <v>643.33425756789154</v>
      </c>
    </row>
    <row r="1580" spans="1:59" x14ac:dyDescent="0.25">
      <c r="A1580">
        <v>4089</v>
      </c>
      <c r="B1580" t="s">
        <v>1487</v>
      </c>
      <c r="C1580" s="49">
        <v>0</v>
      </c>
      <c r="D1580" s="22">
        <v>1514.7669433593751</v>
      </c>
      <c r="E1580" s="17">
        <v>26.618144228349635</v>
      </c>
      <c r="F1580" s="17">
        <v>-60.811103840899428</v>
      </c>
      <c r="G1580" s="17">
        <v>-9.630597425997206E-2</v>
      </c>
      <c r="H1580" s="17">
        <v>9.7030922305092027E-2</v>
      </c>
      <c r="I1580" s="17">
        <v>17.69202198284593</v>
      </c>
      <c r="J1580" s="17">
        <v>-2.8919678414063474</v>
      </c>
      <c r="K1580" s="17">
        <v>-1</v>
      </c>
      <c r="L1580" s="17">
        <v>-1</v>
      </c>
      <c r="M1580" s="17">
        <v>-1</v>
      </c>
      <c r="N1580" s="17">
        <v>0.16666666666666666</v>
      </c>
      <c r="O1580" s="17">
        <v>-1</v>
      </c>
      <c r="P1580" s="17">
        <v>-1</v>
      </c>
      <c r="Q1580" s="17">
        <v>0.66492943229269175</v>
      </c>
      <c r="R1580" s="17">
        <v>-1</v>
      </c>
      <c r="S1580" s="17">
        <v>-0.81925845555196108</v>
      </c>
      <c r="T1580" s="17">
        <v>-8.6070239255318828E-2</v>
      </c>
      <c r="U1580" s="17">
        <v>-0.54240118603007836</v>
      </c>
      <c r="V1580" s="17">
        <v>-0.93018216756829941</v>
      </c>
      <c r="W1580" s="17">
        <v>-1.7297495121751236</v>
      </c>
      <c r="X1580" s="17">
        <v>-3.192900923966703</v>
      </c>
      <c r="Y1580" s="17">
        <v>0</v>
      </c>
      <c r="Z1580" s="17">
        <v>8.0775199293612019</v>
      </c>
      <c r="AA1580" s="17">
        <v>-0.84500655613392617</v>
      </c>
      <c r="AB1580" s="17">
        <v>-0.96208974308967832</v>
      </c>
      <c r="AC1580" s="17">
        <v>-5.5975812946557131</v>
      </c>
      <c r="AD1580" s="17">
        <v>-0.67800148253759784</v>
      </c>
      <c r="AE1580" s="17">
        <v>-6.7800148253759795E-2</v>
      </c>
      <c r="AF1580" s="17">
        <v>13.885595587692315</v>
      </c>
      <c r="AG1580" s="17">
        <v>-55.515834456064731</v>
      </c>
      <c r="AH1580" s="17">
        <v>-1</v>
      </c>
      <c r="AI1580" s="17">
        <v>-1</v>
      </c>
      <c r="AJ1580" s="17">
        <v>-1</v>
      </c>
      <c r="AK1580" s="17">
        <v>-1</v>
      </c>
      <c r="AL1580" s="17">
        <v>-1</v>
      </c>
      <c r="AM1580" s="17">
        <v>-1</v>
      </c>
      <c r="AN1580" s="17">
        <v>-1</v>
      </c>
      <c r="AO1580" s="17">
        <v>-1</v>
      </c>
      <c r="AP1580" s="17">
        <v>-1</v>
      </c>
      <c r="AQ1580" s="17">
        <v>-1</v>
      </c>
      <c r="AR1580" s="17">
        <v>-0.33900074126879892</v>
      </c>
      <c r="AS1580" s="17">
        <v>-4.0680088952255868</v>
      </c>
      <c r="AT1580" s="17">
        <v>-1.2884115637932627</v>
      </c>
      <c r="AU1580" s="17">
        <v>-1</v>
      </c>
      <c r="AV1580" s="17">
        <v>-1</v>
      </c>
      <c r="AW1580" s="17">
        <v>-1</v>
      </c>
      <c r="AX1580" s="17">
        <v>-1</v>
      </c>
      <c r="AY1580" s="17">
        <v>-6.7800148253759795E-2</v>
      </c>
      <c r="AZ1580" s="17">
        <v>0.95702189185447462</v>
      </c>
      <c r="BA1580" s="17">
        <v>-0.4442013790339619</v>
      </c>
      <c r="BB1580" s="17">
        <v>0.36385383739611671</v>
      </c>
      <c r="BC1580" s="17">
        <v>-0.18436665790893703</v>
      </c>
      <c r="BD1580" s="17">
        <v>13.048780655621863</v>
      </c>
      <c r="BE1580" s="17">
        <v>-5.9974986043398228</v>
      </c>
      <c r="BF1580" s="17">
        <v>-1</v>
      </c>
      <c r="BG1580" s="22">
        <v>582.73936236155123</v>
      </c>
    </row>
    <row r="1581" spans="1:59" x14ac:dyDescent="0.25">
      <c r="A1581">
        <v>4091</v>
      </c>
      <c r="B1581" t="s">
        <v>1488</v>
      </c>
      <c r="C1581" s="49">
        <v>0</v>
      </c>
      <c r="D1581" s="22">
        <v>1488.5451171875</v>
      </c>
      <c r="E1581" s="17">
        <v>62.61241061759155</v>
      </c>
      <c r="F1581" s="17">
        <v>-0.4564290879625465</v>
      </c>
      <c r="G1581" s="17">
        <v>0.34283288140339668</v>
      </c>
      <c r="H1581" s="17">
        <v>3.4235612362760244</v>
      </c>
      <c r="I1581" s="17">
        <v>49.833852158348733</v>
      </c>
      <c r="J1581" s="17">
        <v>5.7678439571199958</v>
      </c>
      <c r="K1581" s="17">
        <v>-1</v>
      </c>
      <c r="L1581" s="17">
        <v>-1</v>
      </c>
      <c r="M1581" s="17">
        <v>-1</v>
      </c>
      <c r="N1581" s="17">
        <v>0.16666666666666666</v>
      </c>
      <c r="O1581" s="17">
        <v>-1</v>
      </c>
      <c r="P1581" s="17">
        <v>-1</v>
      </c>
      <c r="Q1581" s="17">
        <v>2.7407122567893207</v>
      </c>
      <c r="R1581" s="17">
        <v>-1</v>
      </c>
      <c r="S1581" s="17">
        <v>0.23561233809080553</v>
      </c>
      <c r="T1581" s="17">
        <v>2.4802555895678115E-2</v>
      </c>
      <c r="U1581" s="17">
        <v>9.7723195232265053E-2</v>
      </c>
      <c r="V1581" s="17">
        <v>-6.9816558418838931E-3</v>
      </c>
      <c r="W1581" s="17">
        <v>0.67412848997438946</v>
      </c>
      <c r="X1581" s="17">
        <v>0.38321224049182651</v>
      </c>
      <c r="Y1581" s="17">
        <v>0</v>
      </c>
      <c r="Z1581" s="17">
        <v>28.868410993581101</v>
      </c>
      <c r="AA1581" s="17">
        <v>0.31176479733143964</v>
      </c>
      <c r="AB1581" s="17">
        <v>0.88347888073104319</v>
      </c>
      <c r="AC1581" s="17">
        <v>15.621582460049771</v>
      </c>
      <c r="AD1581" s="17">
        <v>0.12215399404033132</v>
      </c>
      <c r="AE1581" s="17">
        <v>1.2215399404033132E-2</v>
      </c>
      <c r="AF1581" s="17">
        <v>45.479025051228945</v>
      </c>
      <c r="AG1581" s="17">
        <v>-0.416684455433601</v>
      </c>
      <c r="AH1581" s="17">
        <v>-1</v>
      </c>
      <c r="AI1581" s="17">
        <v>-1</v>
      </c>
      <c r="AJ1581" s="17">
        <v>-1</v>
      </c>
      <c r="AK1581" s="17">
        <v>-1</v>
      </c>
      <c r="AL1581" s="17">
        <v>-1</v>
      </c>
      <c r="AM1581" s="17">
        <v>-1</v>
      </c>
      <c r="AN1581" s="17">
        <v>-1</v>
      </c>
      <c r="AO1581" s="17">
        <v>-1</v>
      </c>
      <c r="AP1581" s="17">
        <v>-1</v>
      </c>
      <c r="AQ1581" s="17">
        <v>-1</v>
      </c>
      <c r="AR1581" s="17">
        <v>6.1076997020165662E-2</v>
      </c>
      <c r="AS1581" s="17">
        <v>0.7329239642419878</v>
      </c>
      <c r="AT1581" s="17">
        <v>4.9528011535145842</v>
      </c>
      <c r="AU1581" s="17">
        <v>-1</v>
      </c>
      <c r="AV1581" s="17">
        <v>-1</v>
      </c>
      <c r="AW1581" s="17">
        <v>-1</v>
      </c>
      <c r="AX1581" s="17">
        <v>-1</v>
      </c>
      <c r="AY1581" s="17">
        <v>1.2215399404033132E-2</v>
      </c>
      <c r="AZ1581" s="17">
        <v>0.26166882778265571</v>
      </c>
      <c r="BA1581" s="17">
        <v>0.25115168503785718</v>
      </c>
      <c r="BB1581" s="17">
        <v>9.1800975359620687E-2</v>
      </c>
      <c r="BC1581" s="17">
        <v>8.7686204127558801E-2</v>
      </c>
      <c r="BD1581" s="17">
        <v>3.597118727266444</v>
      </c>
      <c r="BE1581" s="17">
        <v>3.4541633240156071</v>
      </c>
      <c r="BF1581" s="17">
        <v>-1</v>
      </c>
      <c r="BG1581" s="22">
        <v>1315.6836955532558</v>
      </c>
    </row>
    <row r="1582" spans="1:59" x14ac:dyDescent="0.25">
      <c r="A1582">
        <v>4093</v>
      </c>
      <c r="B1582" t="s">
        <v>3002</v>
      </c>
      <c r="C1582" s="49">
        <v>0</v>
      </c>
      <c r="D1582" s="22">
        <v>1450</v>
      </c>
      <c r="E1582" s="17">
        <v>42.510834345099084</v>
      </c>
      <c r="F1582" s="17">
        <v>-34.162466733731819</v>
      </c>
      <c r="G1582" s="17">
        <v>9.7588733186206644E-2</v>
      </c>
      <c r="H1582" s="17">
        <v>1.5658069454695622</v>
      </c>
      <c r="I1582" s="17">
        <v>31.883730774475264</v>
      </c>
      <c r="J1582" s="17">
        <v>0.93163294809285269</v>
      </c>
      <c r="K1582" s="17">
        <v>-1</v>
      </c>
      <c r="L1582" s="17">
        <v>-1</v>
      </c>
      <c r="M1582" s="17">
        <v>-1</v>
      </c>
      <c r="N1582" s="17">
        <v>0.16666666666666666</v>
      </c>
      <c r="O1582" s="17">
        <v>-1</v>
      </c>
      <c r="P1582" s="17">
        <v>-1</v>
      </c>
      <c r="Q1582" s="17">
        <v>1.5814579933319561</v>
      </c>
      <c r="R1582" s="17">
        <v>-1</v>
      </c>
      <c r="S1582" s="17">
        <v>-0.35349720193228051</v>
      </c>
      <c r="T1582" s="17">
        <v>-3.7116137603193253E-2</v>
      </c>
      <c r="U1582" s="17">
        <v>-0.25976454836216811</v>
      </c>
      <c r="V1582" s="17">
        <v>-0.52255781179374472</v>
      </c>
      <c r="W1582" s="17">
        <v>-0.66835579592337224</v>
      </c>
      <c r="X1582" s="17">
        <v>-1.6139256024373154</v>
      </c>
      <c r="Y1582" s="17">
        <v>0</v>
      </c>
      <c r="Z1582" s="17">
        <v>17.257403896478259</v>
      </c>
      <c r="AA1582" s="17">
        <v>-0.33425274724250115</v>
      </c>
      <c r="AB1582" s="17">
        <v>-0.1472085642265627</v>
      </c>
      <c r="AC1582" s="17">
        <v>3.7713995992259974</v>
      </c>
      <c r="AD1582" s="17">
        <v>-0.32470568545271017</v>
      </c>
      <c r="AE1582" s="17">
        <v>-3.2470568545271014E-2</v>
      </c>
      <c r="AF1582" s="17">
        <v>27.835166854393844</v>
      </c>
      <c r="AG1582" s="17">
        <v>-31.187689879181502</v>
      </c>
      <c r="AH1582" s="17">
        <v>-1</v>
      </c>
      <c r="AI1582" s="17">
        <v>-1</v>
      </c>
      <c r="AJ1582" s="17">
        <v>-1</v>
      </c>
      <c r="AK1582" s="17">
        <v>-1</v>
      </c>
      <c r="AL1582" s="17">
        <v>-1</v>
      </c>
      <c r="AM1582" s="17">
        <v>-1</v>
      </c>
      <c r="AN1582" s="17">
        <v>-1</v>
      </c>
      <c r="AO1582" s="17">
        <v>-1</v>
      </c>
      <c r="AP1582" s="17">
        <v>-1</v>
      </c>
      <c r="AQ1582" s="17">
        <v>-1</v>
      </c>
      <c r="AR1582" s="17">
        <v>-0.16235284272635508</v>
      </c>
      <c r="AS1582" s="17">
        <v>-1.948234112716261</v>
      </c>
      <c r="AT1582" s="17">
        <v>1.4672956534688604</v>
      </c>
      <c r="AU1582" s="17">
        <v>-1</v>
      </c>
      <c r="AV1582" s="17">
        <v>-1</v>
      </c>
      <c r="AW1582" s="17">
        <v>-1</v>
      </c>
      <c r="AX1582" s="17">
        <v>-1</v>
      </c>
      <c r="AY1582" s="17">
        <v>-3.2470568545271014E-2</v>
      </c>
      <c r="AZ1582" s="17">
        <v>0.64999991647873501</v>
      </c>
      <c r="BA1582" s="17">
        <v>-0.13717940365822218</v>
      </c>
      <c r="BB1582" s="17">
        <v>0.24373326638725484</v>
      </c>
      <c r="BC1582" s="17">
        <v>-6.4246086900075286E-2</v>
      </c>
      <c r="BD1582" s="17">
        <v>8.8755511614786737</v>
      </c>
      <c r="BE1582" s="17">
        <v>-1.8242691101966289</v>
      </c>
      <c r="BF1582" s="17">
        <v>-1</v>
      </c>
      <c r="BG1582" s="22">
        <v>0</v>
      </c>
    </row>
    <row r="1583" spans="1:59" x14ac:dyDescent="0.25">
      <c r="A1583">
        <v>4096</v>
      </c>
      <c r="B1583" t="s">
        <v>1489</v>
      </c>
      <c r="C1583" s="49">
        <v>0</v>
      </c>
      <c r="D1583" s="22">
        <v>1558.0301464843751</v>
      </c>
      <c r="E1583" s="17">
        <v>99.565603524771234</v>
      </c>
      <c r="F1583" s="17">
        <v>61.506160033230429</v>
      </c>
      <c r="G1583" s="17">
        <v>0.79367087517944857</v>
      </c>
      <c r="H1583" s="17">
        <v>6.8387139462778972</v>
      </c>
      <c r="I1583" s="17">
        <v>82.831975748948167</v>
      </c>
      <c r="J1583" s="17">
        <v>14.658362587788893</v>
      </c>
      <c r="K1583" s="17">
        <v>-1</v>
      </c>
      <c r="L1583" s="17">
        <v>-1</v>
      </c>
      <c r="M1583" s="17">
        <v>-1</v>
      </c>
      <c r="N1583" s="17">
        <v>0.16666666666666666</v>
      </c>
      <c r="O1583" s="17">
        <v>-1</v>
      </c>
      <c r="P1583" s="17">
        <v>-1</v>
      </c>
      <c r="Q1583" s="17">
        <v>4.871796199924237</v>
      </c>
      <c r="R1583" s="17">
        <v>-1</v>
      </c>
      <c r="S1583" s="17">
        <v>1.3185860402935987</v>
      </c>
      <c r="T1583" s="17">
        <v>0.13862912324579255</v>
      </c>
      <c r="U1583" s="17">
        <v>0.75490118823746144</v>
      </c>
      <c r="V1583" s="17">
        <v>0.94081392451281631</v>
      </c>
      <c r="W1583" s="17">
        <v>3.1420484241699849</v>
      </c>
      <c r="X1583" s="17">
        <v>4.0545969603548171</v>
      </c>
      <c r="Y1583" s="17">
        <v>0</v>
      </c>
      <c r="Z1583" s="17">
        <v>50.213194073752589</v>
      </c>
      <c r="AA1583" s="17">
        <v>1.4993538014201901</v>
      </c>
      <c r="AB1583" s="17">
        <v>2.7782154657741818</v>
      </c>
      <c r="AC1583" s="17">
        <v>37.406047882326746</v>
      </c>
      <c r="AD1583" s="17">
        <v>0.94362648529682691</v>
      </c>
      <c r="AE1583" s="17">
        <v>9.436264852968268E-2</v>
      </c>
      <c r="AF1583" s="17">
        <v>77.914137936718475</v>
      </c>
      <c r="AG1583" s="17">
        <v>56.150367001503561</v>
      </c>
      <c r="AH1583" s="17">
        <v>-1</v>
      </c>
      <c r="AI1583" s="17">
        <v>-1</v>
      </c>
      <c r="AJ1583" s="17">
        <v>-1</v>
      </c>
      <c r="AK1583" s="17">
        <v>-1</v>
      </c>
      <c r="AL1583" s="17">
        <v>-1</v>
      </c>
      <c r="AM1583" s="17">
        <v>-1</v>
      </c>
      <c r="AN1583" s="17">
        <v>-1</v>
      </c>
      <c r="AO1583" s="17">
        <v>-1</v>
      </c>
      <c r="AP1583" s="17">
        <v>-1</v>
      </c>
      <c r="AQ1583" s="17">
        <v>-1</v>
      </c>
      <c r="AR1583" s="17">
        <v>0.47181324264841346</v>
      </c>
      <c r="AS1583" s="17">
        <v>5.6617589117809608</v>
      </c>
      <c r="AT1583" s="17">
        <v>11.360286585315251</v>
      </c>
      <c r="AU1583" s="17">
        <v>-1</v>
      </c>
      <c r="AV1583" s="17">
        <v>-1</v>
      </c>
      <c r="AW1583" s="17">
        <v>-1</v>
      </c>
      <c r="AX1583" s="17">
        <v>-1</v>
      </c>
      <c r="AY1583" s="17">
        <v>9.436264852968268E-2</v>
      </c>
      <c r="AZ1583" s="17">
        <v>-0.45220920038364004</v>
      </c>
      <c r="BA1583" s="17">
        <v>0.96502971320415321</v>
      </c>
      <c r="BB1583" s="17">
        <v>-0.18749967166758791</v>
      </c>
      <c r="BC1583" s="17">
        <v>0.36698685115476726</v>
      </c>
      <c r="BD1583" s="17">
        <v>-6.1063457844135147</v>
      </c>
      <c r="BE1583" s="17">
        <v>13.157627835695576</v>
      </c>
      <c r="BF1583" s="17">
        <v>-1</v>
      </c>
      <c r="BG1583" s="22">
        <v>1358.4856750689369</v>
      </c>
    </row>
    <row r="1584" spans="1:59" x14ac:dyDescent="0.25">
      <c r="A1584">
        <v>4097</v>
      </c>
      <c r="B1584" t="s">
        <v>1490</v>
      </c>
      <c r="C1584" s="49">
        <v>0</v>
      </c>
      <c r="D1584" s="22">
        <v>1511.7933300781249</v>
      </c>
      <c r="E1584" s="17">
        <v>59.029626343860208</v>
      </c>
      <c r="F1584" s="17">
        <v>-6.4639908816270566</v>
      </c>
      <c r="G1584" s="17">
        <v>0.29912203676383653</v>
      </c>
      <c r="H1584" s="17">
        <v>3.092446264627434</v>
      </c>
      <c r="I1584" s="17">
        <v>46.634530287570072</v>
      </c>
      <c r="J1584" s="17">
        <v>4.9058667413680297</v>
      </c>
      <c r="K1584" s="17">
        <v>-1</v>
      </c>
      <c r="L1584" s="17">
        <v>-1</v>
      </c>
      <c r="M1584" s="17">
        <v>-1</v>
      </c>
      <c r="N1584" s="17">
        <v>0.16666666666666666</v>
      </c>
      <c r="O1584" s="17">
        <v>-1</v>
      </c>
      <c r="P1584" s="17">
        <v>-1</v>
      </c>
      <c r="Q1584" s="17">
        <v>2.5340937365265779</v>
      </c>
      <c r="R1584" s="17">
        <v>-1</v>
      </c>
      <c r="S1584" s="17">
        <v>0.13061299043327426</v>
      </c>
      <c r="T1584" s="17">
        <v>1.3766539699210921E-2</v>
      </c>
      <c r="U1584" s="17">
        <v>3.4006726014151001E-2</v>
      </c>
      <c r="V1584" s="17">
        <v>-9.8874854584857133E-2</v>
      </c>
      <c r="W1584" s="17">
        <v>0.43485215054483656</v>
      </c>
      <c r="X1584" s="17">
        <v>2.725438131081348E-2</v>
      </c>
      <c r="Y1584" s="17">
        <v>0</v>
      </c>
      <c r="Z1584" s="17">
        <v>26.798934796005032</v>
      </c>
      <c r="AA1584" s="17">
        <v>0.19662250859354932</v>
      </c>
      <c r="AB1584" s="17">
        <v>0.69977533833871441</v>
      </c>
      <c r="AC1584" s="17">
        <v>13.509477010254825</v>
      </c>
      <c r="AD1584" s="17">
        <v>4.2508407517688765E-2</v>
      </c>
      <c r="AE1584" s="17">
        <v>4.2508407517688751E-3</v>
      </c>
      <c r="AF1584" s="17">
        <v>42.334289692237697</v>
      </c>
      <c r="AG1584" s="17">
        <v>-5.9011237264956042</v>
      </c>
      <c r="AH1584" s="17">
        <v>-1</v>
      </c>
      <c r="AI1584" s="17">
        <v>-1</v>
      </c>
      <c r="AJ1584" s="17">
        <v>-1</v>
      </c>
      <c r="AK1584" s="17">
        <v>-1</v>
      </c>
      <c r="AL1584" s="17">
        <v>-1</v>
      </c>
      <c r="AM1584" s="17">
        <v>-1</v>
      </c>
      <c r="AN1584" s="17">
        <v>-1</v>
      </c>
      <c r="AO1584" s="17">
        <v>-1</v>
      </c>
      <c r="AP1584" s="17">
        <v>-1</v>
      </c>
      <c r="AQ1584" s="17">
        <v>-1</v>
      </c>
      <c r="AR1584" s="17">
        <v>2.1254203758844382E-2</v>
      </c>
      <c r="AS1584" s="17">
        <v>0.2550504451061324</v>
      </c>
      <c r="AT1584" s="17">
        <v>4.3315655786379725</v>
      </c>
      <c r="AU1584" s="17">
        <v>-1</v>
      </c>
      <c r="AV1584" s="17">
        <v>-1</v>
      </c>
      <c r="AW1584" s="17">
        <v>-1</v>
      </c>
      <c r="AX1584" s="17">
        <v>-1</v>
      </c>
      <c r="AY1584" s="17">
        <v>4.2508407517688751E-3</v>
      </c>
      <c r="AZ1584" s="17">
        <v>0.33088262966172455</v>
      </c>
      <c r="BA1584" s="17">
        <v>0.18193788315878834</v>
      </c>
      <c r="BB1584" s="17">
        <v>0.11888047477731917</v>
      </c>
      <c r="BC1584" s="17">
        <v>6.0606704709860335E-2</v>
      </c>
      <c r="BD1584" s="17">
        <v>4.5379148349392544</v>
      </c>
      <c r="BE1584" s="17">
        <v>2.5133672163427958</v>
      </c>
      <c r="BF1584" s="17">
        <v>-1</v>
      </c>
      <c r="BG1584" s="22">
        <v>496.26813826114898</v>
      </c>
    </row>
    <row r="1585" spans="1:59" x14ac:dyDescent="0.25">
      <c r="A1585">
        <v>4099</v>
      </c>
      <c r="B1585" t="s">
        <v>3003</v>
      </c>
      <c r="C1585" s="49">
        <v>0</v>
      </c>
      <c r="D1585" s="22">
        <v>1493.5643359374999</v>
      </c>
      <c r="E1585" s="17">
        <v>53.817981026837984</v>
      </c>
      <c r="F1585" s="17">
        <v>-15.202803742404125</v>
      </c>
      <c r="G1585" s="17">
        <v>0.23553868890806443</v>
      </c>
      <c r="H1585" s="17">
        <v>2.6107946608619872</v>
      </c>
      <c r="I1585" s="17">
        <v>41.980683008028095</v>
      </c>
      <c r="J1585" s="17">
        <v>3.6520040534046823</v>
      </c>
      <c r="K1585" s="17">
        <v>-1</v>
      </c>
      <c r="L1585" s="17">
        <v>-1</v>
      </c>
      <c r="M1585" s="17">
        <v>-1</v>
      </c>
      <c r="N1585" s="17">
        <v>0.16666666666666666</v>
      </c>
      <c r="O1585" s="17">
        <v>-1</v>
      </c>
      <c r="P1585" s="17">
        <v>-1</v>
      </c>
      <c r="Q1585" s="17">
        <v>2.2335390948663045</v>
      </c>
      <c r="R1585" s="17">
        <v>-1</v>
      </c>
      <c r="S1585" s="17">
        <v>-2.2122791768831945E-2</v>
      </c>
      <c r="T1585" s="17">
        <v>-2.2868416195027004E-3</v>
      </c>
      <c r="U1585" s="17">
        <v>-5.8677514243479181E-2</v>
      </c>
      <c r="V1585" s="17">
        <v>-0.23254596685538087</v>
      </c>
      <c r="W1585" s="17">
        <v>8.6792284645202167E-2</v>
      </c>
      <c r="X1585" s="17">
        <v>-0.4905345694389161</v>
      </c>
      <c r="Y1585" s="17">
        <v>0</v>
      </c>
      <c r="Z1585" s="17">
        <v>23.78860118120614</v>
      </c>
      <c r="AA1585" s="17">
        <v>2.9132443871599356E-2</v>
      </c>
      <c r="AB1585" s="17">
        <v>0.43255363776105765</v>
      </c>
      <c r="AC1585" s="17">
        <v>10.437133370369137</v>
      </c>
      <c r="AD1585" s="17">
        <v>-7.3346892804348973E-2</v>
      </c>
      <c r="AE1585" s="17">
        <v>-7.3346892804348977E-3</v>
      </c>
      <c r="AF1585" s="17">
        <v>37.759845892446151</v>
      </c>
      <c r="AG1585" s="17">
        <v>-13.878983976997082</v>
      </c>
      <c r="AH1585" s="17">
        <v>-1</v>
      </c>
      <c r="AI1585" s="17">
        <v>-1</v>
      </c>
      <c r="AJ1585" s="17">
        <v>-1</v>
      </c>
      <c r="AK1585" s="17">
        <v>-1</v>
      </c>
      <c r="AL1585" s="17">
        <v>-1</v>
      </c>
      <c r="AM1585" s="17">
        <v>-1</v>
      </c>
      <c r="AN1585" s="17">
        <v>-1</v>
      </c>
      <c r="AO1585" s="17">
        <v>-1</v>
      </c>
      <c r="AP1585" s="17">
        <v>-1</v>
      </c>
      <c r="AQ1585" s="17">
        <v>-1</v>
      </c>
      <c r="AR1585" s="17">
        <v>-3.6673446402174487E-2</v>
      </c>
      <c r="AS1585" s="17">
        <v>-0.44008135682609417</v>
      </c>
      <c r="AT1585" s="17">
        <v>3.427894236126078</v>
      </c>
      <c r="AU1585" s="17">
        <v>-1</v>
      </c>
      <c r="AV1585" s="17">
        <v>-1</v>
      </c>
      <c r="AW1585" s="17">
        <v>-1</v>
      </c>
      <c r="AX1585" s="17">
        <v>-1</v>
      </c>
      <c r="AY1585" s="17">
        <v>-7.3346892804348977E-3</v>
      </c>
      <c r="AZ1585" s="17">
        <v>0.43156348535295441</v>
      </c>
      <c r="BA1585" s="17">
        <v>8.1257027467558446E-2</v>
      </c>
      <c r="BB1585" s="17">
        <v>0.15827127688681203</v>
      </c>
      <c r="BC1585" s="17">
        <v>2.1215902600367501E-2</v>
      </c>
      <c r="BD1585" s="17">
        <v>5.9064302838806828</v>
      </c>
      <c r="BE1585" s="17">
        <v>1.1448517674013652</v>
      </c>
      <c r="BF1585" s="17">
        <v>-1</v>
      </c>
      <c r="BG1585" s="22">
        <v>335.53503169153299</v>
      </c>
    </row>
    <row r="1586" spans="1:59" x14ac:dyDescent="0.25">
      <c r="A1586">
        <v>4103</v>
      </c>
      <c r="B1586" t="s">
        <v>1491</v>
      </c>
      <c r="C1586" s="49">
        <v>0</v>
      </c>
      <c r="D1586" s="22">
        <v>1604.499228515625</v>
      </c>
      <c r="E1586" s="17">
        <v>96.21007615917901</v>
      </c>
      <c r="F1586" s="17">
        <v>55.879659396022618</v>
      </c>
      <c r="G1586" s="17">
        <v>0.75273262041580369</v>
      </c>
      <c r="H1586" s="17">
        <v>6.5286016806105582</v>
      </c>
      <c r="I1586" s="17">
        <v>79.83558766958582</v>
      </c>
      <c r="J1586" s="17">
        <v>13.851060803760355</v>
      </c>
      <c r="K1586" s="17">
        <v>-1</v>
      </c>
      <c r="L1586" s="17">
        <v>-1</v>
      </c>
      <c r="M1586" s="17">
        <v>-1</v>
      </c>
      <c r="N1586" s="17">
        <v>0.16666666666666666</v>
      </c>
      <c r="O1586" s="17">
        <v>-1</v>
      </c>
      <c r="P1586" s="17">
        <v>-1</v>
      </c>
      <c r="Q1586" s="17">
        <v>4.6782835444001174</v>
      </c>
      <c r="R1586" s="17">
        <v>-1</v>
      </c>
      <c r="S1586" s="17">
        <v>1.2202468276824971</v>
      </c>
      <c r="T1586" s="17">
        <v>0.1282931243340307</v>
      </c>
      <c r="U1586" s="17">
        <v>0.69522627069696763</v>
      </c>
      <c r="V1586" s="17">
        <v>0.85474953449228208</v>
      </c>
      <c r="W1586" s="17">
        <v>2.9179494431675908</v>
      </c>
      <c r="X1586" s="17">
        <v>3.7212175977632875</v>
      </c>
      <c r="Y1586" s="17">
        <v>0</v>
      </c>
      <c r="Z1586" s="17">
        <v>48.274985272200567</v>
      </c>
      <c r="AA1586" s="17">
        <v>1.3915150170340655</v>
      </c>
      <c r="AB1586" s="17">
        <v>2.6061642853072908</v>
      </c>
      <c r="AC1586" s="17">
        <v>35.42791381275233</v>
      </c>
      <c r="AD1586" s="17">
        <v>0.86903283837120959</v>
      </c>
      <c r="AE1586" s="17">
        <v>8.6903283837120954E-2</v>
      </c>
      <c r="AF1586" s="17">
        <v>74.968873932963419</v>
      </c>
      <c r="AG1586" s="17">
        <v>51.01380709363869</v>
      </c>
      <c r="AH1586" s="17">
        <v>-1</v>
      </c>
      <c r="AI1586" s="17">
        <v>-1</v>
      </c>
      <c r="AJ1586" s="17">
        <v>-1</v>
      </c>
      <c r="AK1586" s="17">
        <v>-1</v>
      </c>
      <c r="AL1586" s="17">
        <v>-1</v>
      </c>
      <c r="AM1586" s="17">
        <v>-1</v>
      </c>
      <c r="AN1586" s="17">
        <v>-1</v>
      </c>
      <c r="AO1586" s="17">
        <v>-1</v>
      </c>
      <c r="AP1586" s="17">
        <v>-1</v>
      </c>
      <c r="AQ1586" s="17">
        <v>-1</v>
      </c>
      <c r="AR1586" s="17">
        <v>0.4345164191856048</v>
      </c>
      <c r="AS1586" s="17">
        <v>5.2141970302272576</v>
      </c>
      <c r="AT1586" s="17">
        <v>10.778456139295436</v>
      </c>
      <c r="AU1586" s="17">
        <v>-1</v>
      </c>
      <c r="AV1586" s="17">
        <v>-1</v>
      </c>
      <c r="AW1586" s="17">
        <v>-1</v>
      </c>
      <c r="AX1586" s="17">
        <v>-1</v>
      </c>
      <c r="AY1586" s="17">
        <v>8.6903283837120954E-2</v>
      </c>
      <c r="AZ1586" s="17">
        <v>-0.38738564737635434</v>
      </c>
      <c r="BA1586" s="17">
        <v>0.90020616019686739</v>
      </c>
      <c r="BB1586" s="17">
        <v>-0.16213783171287799</v>
      </c>
      <c r="BC1586" s="17">
        <v>0.34162501120005739</v>
      </c>
      <c r="BD1586" s="17">
        <v>-5.2252246106145144</v>
      </c>
      <c r="BE1586" s="17">
        <v>12.276506661896576</v>
      </c>
      <c r="BF1586" s="17">
        <v>-1</v>
      </c>
      <c r="BG1586" s="22">
        <v>1432.1554768962394</v>
      </c>
    </row>
    <row r="1587" spans="1:59" x14ac:dyDescent="0.25">
      <c r="A1587">
        <v>4104</v>
      </c>
      <c r="B1587" t="s">
        <v>1305</v>
      </c>
      <c r="C1587" s="49">
        <v>0</v>
      </c>
      <c r="D1587" s="22">
        <v>1474.4910351562501</v>
      </c>
      <c r="E1587" s="17">
        <v>13.790925352830968</v>
      </c>
      <c r="F1587" s="17">
        <v>-82.319602301311207</v>
      </c>
      <c r="G1587" s="17">
        <v>-0.25280118261966839</v>
      </c>
      <c r="H1587" s="17">
        <v>-1.0884393404283736</v>
      </c>
      <c r="I1587" s="17">
        <v>6.237689610505889</v>
      </c>
      <c r="J1587" s="17">
        <v>-5.9780510569736078</v>
      </c>
      <c r="K1587" s="17">
        <v>-1</v>
      </c>
      <c r="L1587" s="17">
        <v>-1</v>
      </c>
      <c r="M1587" s="17">
        <v>-1</v>
      </c>
      <c r="N1587" s="17">
        <v>0.16666666666666666</v>
      </c>
      <c r="O1587" s="17">
        <v>-1</v>
      </c>
      <c r="P1587" s="17">
        <v>-1</v>
      </c>
      <c r="Q1587" s="17">
        <v>-7.481395738836083E-2</v>
      </c>
      <c r="R1587" s="17">
        <v>-1</v>
      </c>
      <c r="S1587" s="17">
        <v>-1.1951810652566015</v>
      </c>
      <c r="T1587" s="17">
        <v>-0.12558179910662476</v>
      </c>
      <c r="U1587" s="17">
        <v>-0.77052128319261315</v>
      </c>
      <c r="V1587" s="17">
        <v>-1.2591816504816382</v>
      </c>
      <c r="W1587" s="17">
        <v>-2.586415653114515</v>
      </c>
      <c r="X1587" s="17">
        <v>-4.4673146260846455</v>
      </c>
      <c r="Y1587" s="17">
        <v>0</v>
      </c>
      <c r="Z1587" s="17">
        <v>0.66830348878047374</v>
      </c>
      <c r="AA1587" s="17">
        <v>-1.2572433046029847</v>
      </c>
      <c r="AB1587" s="17">
        <v>-1.6197920679970079</v>
      </c>
      <c r="AC1587" s="17">
        <v>-13.159420585772102</v>
      </c>
      <c r="AD1587" s="17">
        <v>-0.96315160399076638</v>
      </c>
      <c r="AE1587" s="17">
        <v>-9.6315160399076644E-2</v>
      </c>
      <c r="AF1587" s="17">
        <v>2.6266958958744908</v>
      </c>
      <c r="AG1587" s="17">
        <v>-75.151430005370628</v>
      </c>
      <c r="AH1587" s="17">
        <v>-1</v>
      </c>
      <c r="AI1587" s="17">
        <v>-1</v>
      </c>
      <c r="AJ1587" s="17">
        <v>-1</v>
      </c>
      <c r="AK1587" s="17">
        <v>-1</v>
      </c>
      <c r="AL1587" s="17">
        <v>-1</v>
      </c>
      <c r="AM1587" s="17">
        <v>-1</v>
      </c>
      <c r="AN1587" s="17">
        <v>-1</v>
      </c>
      <c r="AO1587" s="17">
        <v>-1</v>
      </c>
      <c r="AP1587" s="17">
        <v>-1</v>
      </c>
      <c r="AQ1587" s="17">
        <v>-1</v>
      </c>
      <c r="AR1587" s="17">
        <v>-0.48157580199538319</v>
      </c>
      <c r="AS1587" s="17">
        <v>-5.7789096239445987</v>
      </c>
      <c r="AT1587" s="17">
        <v>-3.5125825111279774</v>
      </c>
      <c r="AU1587" s="17">
        <v>-1</v>
      </c>
      <c r="AV1587" s="17">
        <v>-1</v>
      </c>
      <c r="AW1587" s="17">
        <v>-1</v>
      </c>
      <c r="AX1587" s="17">
        <v>-1</v>
      </c>
      <c r="AY1587" s="17">
        <v>-9.6315160399076644E-2</v>
      </c>
      <c r="AZ1587" s="17">
        <v>1.2048237459652629</v>
      </c>
      <c r="BA1587" s="17">
        <v>-0.6920032331447501</v>
      </c>
      <c r="BB1587" s="17">
        <v>0.4608048786901941</v>
      </c>
      <c r="BC1587" s="17">
        <v>-0.28131769920301436</v>
      </c>
      <c r="BD1587" s="17">
        <v>16.417054229566904</v>
      </c>
      <c r="BE1587" s="17">
        <v>-9.3657721782848657</v>
      </c>
      <c r="BF1587" s="17">
        <v>-1</v>
      </c>
      <c r="BG1587" s="22">
        <v>99.402536171286783</v>
      </c>
    </row>
    <row r="1588" spans="1:59" x14ac:dyDescent="0.25">
      <c r="A1588">
        <v>4107</v>
      </c>
      <c r="B1588" t="s">
        <v>1492</v>
      </c>
      <c r="C1588" s="49">
        <v>0</v>
      </c>
      <c r="D1588" s="22">
        <v>1494.7141503906248</v>
      </c>
      <c r="E1588" s="17">
        <v>53.778581596842749</v>
      </c>
      <c r="F1588" s="17">
        <v>-15.268868147137319</v>
      </c>
      <c r="G1588" s="17">
        <v>0.23505800622336148</v>
      </c>
      <c r="H1588" s="17">
        <v>2.6071534309834563</v>
      </c>
      <c r="I1588" s="17">
        <v>41.945500466058107</v>
      </c>
      <c r="J1588" s="17">
        <v>3.6425249979062801</v>
      </c>
      <c r="K1588" s="17">
        <v>-1</v>
      </c>
      <c r="L1588" s="17">
        <v>-1</v>
      </c>
      <c r="M1588" s="17">
        <v>-1</v>
      </c>
      <c r="N1588" s="17">
        <v>0.16666666666666666</v>
      </c>
      <c r="O1588" s="17">
        <v>-1</v>
      </c>
      <c r="P1588" s="17">
        <v>-1</v>
      </c>
      <c r="Q1588" s="17">
        <v>2.2312669368732889</v>
      </c>
      <c r="R1588" s="17">
        <v>-1</v>
      </c>
      <c r="S1588" s="17">
        <v>-2.3277456446219619E-2</v>
      </c>
      <c r="T1588" s="17">
        <v>-2.4082033076029165E-3</v>
      </c>
      <c r="U1588" s="17">
        <v>-5.937819627641884E-2</v>
      </c>
      <c r="V1588" s="17">
        <v>-0.23355650485440502</v>
      </c>
      <c r="W1588" s="17">
        <v>8.4160992704464976E-2</v>
      </c>
      <c r="X1588" s="17">
        <v>-0.49444899344062915</v>
      </c>
      <c r="Y1588" s="17">
        <v>0</v>
      </c>
      <c r="Z1588" s="17">
        <v>23.765843410616654</v>
      </c>
      <c r="AA1588" s="17">
        <v>2.786623854132575E-2</v>
      </c>
      <c r="AB1588" s="17">
        <v>0.43053347291009819</v>
      </c>
      <c r="AC1588" s="17">
        <v>10.413906811231353</v>
      </c>
      <c r="AD1588" s="17">
        <v>-7.4222745345523589E-2</v>
      </c>
      <c r="AE1588" s="17">
        <v>-7.422274534552355E-3</v>
      </c>
      <c r="AF1588" s="17">
        <v>37.725263631510565</v>
      </c>
      <c r="AG1588" s="17">
        <v>-13.939295668858524</v>
      </c>
      <c r="AH1588" s="17">
        <v>-1</v>
      </c>
      <c r="AI1588" s="17">
        <v>-1</v>
      </c>
      <c r="AJ1588" s="17">
        <v>-1</v>
      </c>
      <c r="AK1588" s="17">
        <v>-1</v>
      </c>
      <c r="AL1588" s="17">
        <v>-1</v>
      </c>
      <c r="AM1588" s="17">
        <v>-1</v>
      </c>
      <c r="AN1588" s="17">
        <v>-1</v>
      </c>
      <c r="AO1588" s="17">
        <v>-1</v>
      </c>
      <c r="AP1588" s="17">
        <v>-1</v>
      </c>
      <c r="AQ1588" s="17">
        <v>-1</v>
      </c>
      <c r="AR1588" s="17">
        <v>-3.7111372672761794E-2</v>
      </c>
      <c r="AS1588" s="17">
        <v>-0.44533647207314164</v>
      </c>
      <c r="AT1588" s="17">
        <v>3.4210625863049158</v>
      </c>
      <c r="AU1588" s="17">
        <v>-1</v>
      </c>
      <c r="AV1588" s="17">
        <v>-1</v>
      </c>
      <c r="AW1588" s="17">
        <v>-1</v>
      </c>
      <c r="AX1588" s="17">
        <v>-1</v>
      </c>
      <c r="AY1588" s="17">
        <v>-7.422274534552355E-3</v>
      </c>
      <c r="AZ1588" s="17">
        <v>0.43232462086474954</v>
      </c>
      <c r="BA1588" s="17">
        <v>8.0495891955763316E-2</v>
      </c>
      <c r="BB1588" s="17">
        <v>0.15856906675081139</v>
      </c>
      <c r="BC1588" s="17">
        <v>2.091811273636815E-2</v>
      </c>
      <c r="BD1588" s="17">
        <v>5.9167761008632489</v>
      </c>
      <c r="BE1588" s="17">
        <v>1.1345059504187991</v>
      </c>
      <c r="BF1588" s="17">
        <v>-1</v>
      </c>
      <c r="BG1588" s="22">
        <v>78.542356294332421</v>
      </c>
    </row>
    <row r="1589" spans="1:59" x14ac:dyDescent="0.25">
      <c r="A1589">
        <v>4110</v>
      </c>
      <c r="B1589" t="s">
        <v>1493</v>
      </c>
      <c r="C1589" s="49">
        <v>0</v>
      </c>
      <c r="D1589" s="22">
        <v>1491.210234375</v>
      </c>
      <c r="E1589" s="17">
        <v>44.845466918955793</v>
      </c>
      <c r="F1589" s="17">
        <v>-30.247787986317547</v>
      </c>
      <c r="G1589" s="17">
        <v>0.12607182173678433</v>
      </c>
      <c r="H1589" s="17">
        <v>1.7815698101695774</v>
      </c>
      <c r="I1589" s="17">
        <v>33.968489577436372</v>
      </c>
      <c r="J1589" s="17">
        <v>1.4933190369181242</v>
      </c>
      <c r="K1589" s="17">
        <v>-1</v>
      </c>
      <c r="L1589" s="17">
        <v>-1</v>
      </c>
      <c r="M1589" s="17">
        <v>-1</v>
      </c>
      <c r="N1589" s="17">
        <v>0.16666666666666666</v>
      </c>
      <c r="O1589" s="17">
        <v>-1</v>
      </c>
      <c r="P1589" s="17">
        <v>-1</v>
      </c>
      <c r="Q1589" s="17">
        <v>1.7160958310896537</v>
      </c>
      <c r="R1589" s="17">
        <v>-1</v>
      </c>
      <c r="S1589" s="17">
        <v>-0.28507697940526866</v>
      </c>
      <c r="T1589" s="17">
        <v>-2.9924791172767761E-2</v>
      </c>
      <c r="U1589" s="17">
        <v>-0.21824529038774798</v>
      </c>
      <c r="V1589" s="17">
        <v>-0.46267788637534918</v>
      </c>
      <c r="W1589" s="17">
        <v>-0.512437299718843</v>
      </c>
      <c r="X1589" s="17">
        <v>-1.3819744857995273</v>
      </c>
      <c r="Y1589" s="17">
        <v>0</v>
      </c>
      <c r="Z1589" s="17">
        <v>18.605926769347299</v>
      </c>
      <c r="AA1589" s="17">
        <v>-0.25922312854990498</v>
      </c>
      <c r="AB1589" s="17">
        <v>-2.7502703857991584E-2</v>
      </c>
      <c r="AC1589" s="17">
        <v>5.1477007677515854</v>
      </c>
      <c r="AD1589" s="17">
        <v>-0.272806612984685</v>
      </c>
      <c r="AE1589" s="17">
        <v>-2.7280661298468498E-2</v>
      </c>
      <c r="AF1589" s="17">
        <v>29.884355709857282</v>
      </c>
      <c r="AG1589" s="17">
        <v>-27.613890958202873</v>
      </c>
      <c r="AH1589" s="17">
        <v>-1</v>
      </c>
      <c r="AI1589" s="17">
        <v>-1</v>
      </c>
      <c r="AJ1589" s="17">
        <v>-1</v>
      </c>
      <c r="AK1589" s="17">
        <v>-1</v>
      </c>
      <c r="AL1589" s="17">
        <v>-1</v>
      </c>
      <c r="AM1589" s="17">
        <v>-1</v>
      </c>
      <c r="AN1589" s="17">
        <v>-1</v>
      </c>
      <c r="AO1589" s="17">
        <v>-1</v>
      </c>
      <c r="AP1589" s="17">
        <v>-1</v>
      </c>
      <c r="AQ1589" s="17">
        <v>-1</v>
      </c>
      <c r="AR1589" s="17">
        <v>-0.1364033064923425</v>
      </c>
      <c r="AS1589" s="17">
        <v>-1.6368396779081102</v>
      </c>
      <c r="AT1589" s="17">
        <v>1.8721084187194572</v>
      </c>
      <c r="AU1589" s="17">
        <v>-1</v>
      </c>
      <c r="AV1589" s="17">
        <v>-1</v>
      </c>
      <c r="AW1589" s="17">
        <v>-1</v>
      </c>
      <c r="AX1589" s="17">
        <v>-1</v>
      </c>
      <c r="AY1589" s="17">
        <v>-2.7280661298468498E-2</v>
      </c>
      <c r="AZ1589" s="17">
        <v>0.604898457925371</v>
      </c>
      <c r="BA1589" s="17">
        <v>-9.2077945104858172E-2</v>
      </c>
      <c r="BB1589" s="17">
        <v>0.22608758174812627</v>
      </c>
      <c r="BC1589" s="17">
        <v>-4.6600402260946736E-2</v>
      </c>
      <c r="BD1589" s="17">
        <v>8.2625046952332877</v>
      </c>
      <c r="BE1589" s="17">
        <v>-1.2112226439512419</v>
      </c>
      <c r="BF1589" s="17">
        <v>-1</v>
      </c>
      <c r="BG1589" s="22">
        <v>56.931896463442854</v>
      </c>
    </row>
    <row r="1590" spans="1:59" x14ac:dyDescent="0.25">
      <c r="A1590">
        <v>4111</v>
      </c>
      <c r="B1590" t="s">
        <v>1494</v>
      </c>
      <c r="C1590" s="49">
        <v>0</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25">
      <c r="A1591">
        <v>4112</v>
      </c>
      <c r="B1591" t="s">
        <v>1495</v>
      </c>
      <c r="C1591" s="49">
        <v>0</v>
      </c>
      <c r="D1591" s="22">
        <v>1538.004169921875</v>
      </c>
      <c r="E1591" s="17">
        <v>100.01383529100195</v>
      </c>
      <c r="F1591" s="17">
        <v>62.257748693830997</v>
      </c>
      <c r="G1591" s="17">
        <v>0.79913941238384512</v>
      </c>
      <c r="H1591" s="17">
        <v>6.8801387816093627</v>
      </c>
      <c r="I1591" s="17">
        <v>83.232233644293416</v>
      </c>
      <c r="J1591" s="17">
        <v>14.766202061323472</v>
      </c>
      <c r="K1591" s="17">
        <v>-1</v>
      </c>
      <c r="L1591" s="17">
        <v>-1</v>
      </c>
      <c r="M1591" s="17">
        <v>-1</v>
      </c>
      <c r="N1591" s="17">
        <v>0.16666666666666666</v>
      </c>
      <c r="O1591" s="17">
        <v>-1</v>
      </c>
      <c r="P1591" s="17">
        <v>-1</v>
      </c>
      <c r="Q1591" s="17">
        <v>4.8976456447128554</v>
      </c>
      <c r="R1591" s="17">
        <v>-1</v>
      </c>
      <c r="S1591" s="17">
        <v>1.3317222046445141</v>
      </c>
      <c r="T1591" s="17">
        <v>0.14000980727641146</v>
      </c>
      <c r="U1591" s="17">
        <v>0.76287257120489804</v>
      </c>
      <c r="V1591" s="17">
        <v>0.95231041652299742</v>
      </c>
      <c r="W1591" s="17">
        <v>3.1719835941510777</v>
      </c>
      <c r="X1591" s="17">
        <v>4.099129817410776</v>
      </c>
      <c r="Y1591" s="17">
        <v>0</v>
      </c>
      <c r="Z1591" s="17">
        <v>50.472100248487443</v>
      </c>
      <c r="AA1591" s="17">
        <v>1.5137589197599226</v>
      </c>
      <c r="AB1591" s="17">
        <v>2.801198084033695</v>
      </c>
      <c r="AC1591" s="17">
        <v>37.670287279370086</v>
      </c>
      <c r="AD1591" s="17">
        <v>0.9535907140061225</v>
      </c>
      <c r="AE1591" s="17">
        <v>9.5359071400612255E-2</v>
      </c>
      <c r="AF1591" s="17">
        <v>78.307566671633879</v>
      </c>
      <c r="AG1591" s="17">
        <v>56.836509318046964</v>
      </c>
      <c r="AH1591" s="17">
        <v>-1</v>
      </c>
      <c r="AI1591" s="17">
        <v>-1</v>
      </c>
      <c r="AJ1591" s="17">
        <v>-1</v>
      </c>
      <c r="AK1591" s="17">
        <v>-1</v>
      </c>
      <c r="AL1591" s="17">
        <v>-1</v>
      </c>
      <c r="AM1591" s="17">
        <v>-1</v>
      </c>
      <c r="AN1591" s="17">
        <v>-1</v>
      </c>
      <c r="AO1591" s="17">
        <v>-1</v>
      </c>
      <c r="AP1591" s="17">
        <v>-1</v>
      </c>
      <c r="AQ1591" s="17">
        <v>-1</v>
      </c>
      <c r="AR1591" s="17">
        <v>0.47679535700306125</v>
      </c>
      <c r="AS1591" s="17">
        <v>5.7215442840367343</v>
      </c>
      <c r="AT1591" s="17">
        <v>11.438007569247755</v>
      </c>
      <c r="AU1591" s="17">
        <v>-1</v>
      </c>
      <c r="AV1591" s="17">
        <v>-1</v>
      </c>
      <c r="AW1591" s="17">
        <v>-1</v>
      </c>
      <c r="AX1591" s="17">
        <v>-1</v>
      </c>
      <c r="AY1591" s="17">
        <v>9.5359071400612255E-2</v>
      </c>
      <c r="AZ1591" s="17">
        <v>-0.46086833872229555</v>
      </c>
      <c r="BA1591" s="17">
        <v>0.9736888515428086</v>
      </c>
      <c r="BB1591" s="17">
        <v>-0.19088750942874844</v>
      </c>
      <c r="BC1591" s="17">
        <v>0.37037468891592779</v>
      </c>
      <c r="BD1591" s="17">
        <v>-6.2240460612895223</v>
      </c>
      <c r="BE1591" s="17">
        <v>13.275328112571584</v>
      </c>
      <c r="BF1591" s="17">
        <v>-1</v>
      </c>
      <c r="BG1591" s="22">
        <v>742.73818728472679</v>
      </c>
    </row>
    <row r="1592" spans="1:59" x14ac:dyDescent="0.25">
      <c r="A1592">
        <v>4114</v>
      </c>
      <c r="B1592" t="s">
        <v>1496</v>
      </c>
      <c r="C1592" s="49">
        <v>0</v>
      </c>
      <c r="D1592" s="22">
        <v>1496.1505859375</v>
      </c>
      <c r="E1592" s="17">
        <v>55.854408688103618</v>
      </c>
      <c r="F1592" s="17">
        <v>-11.788150757830262</v>
      </c>
      <c r="G1592" s="17">
        <v>0.26038360457154097</v>
      </c>
      <c r="H1592" s="17">
        <v>2.7989979228524522</v>
      </c>
      <c r="I1592" s="17">
        <v>43.799153520672292</v>
      </c>
      <c r="J1592" s="17">
        <v>4.1419454262102251</v>
      </c>
      <c r="K1592" s="17">
        <v>-1</v>
      </c>
      <c r="L1592" s="17">
        <v>-1</v>
      </c>
      <c r="M1592" s="17">
        <v>-1</v>
      </c>
      <c r="N1592" s="17">
        <v>0.16666666666666666</v>
      </c>
      <c r="O1592" s="17">
        <v>-1</v>
      </c>
      <c r="P1592" s="17">
        <v>-1</v>
      </c>
      <c r="Q1592" s="17">
        <v>2.3509795093165486</v>
      </c>
      <c r="R1592" s="17">
        <v>-1</v>
      </c>
      <c r="S1592" s="17">
        <v>3.7558048507368852E-2</v>
      </c>
      <c r="T1592" s="17">
        <v>3.9859470653866302E-3</v>
      </c>
      <c r="U1592" s="17">
        <v>-2.2461551885574263E-2</v>
      </c>
      <c r="V1592" s="17">
        <v>-0.18031456314670088</v>
      </c>
      <c r="W1592" s="17">
        <v>0.22279515812919642</v>
      </c>
      <c r="X1592" s="17">
        <v>-0.2882107968367284</v>
      </c>
      <c r="Y1592" s="17">
        <v>0</v>
      </c>
      <c r="Z1592" s="17">
        <v>24.964875902509874</v>
      </c>
      <c r="AA1592" s="17">
        <v>9.4578455646981391E-2</v>
      </c>
      <c r="AB1592" s="17">
        <v>0.53696935096575271</v>
      </c>
      <c r="AC1592" s="17">
        <v>11.637638238331181</v>
      </c>
      <c r="AD1592" s="17">
        <v>-2.8076939856967797E-2</v>
      </c>
      <c r="AE1592" s="17">
        <v>-2.8076939856967829E-3</v>
      </c>
      <c r="AF1592" s="17">
        <v>39.547289841936404</v>
      </c>
      <c r="AG1592" s="17">
        <v>-10.761669903691056</v>
      </c>
      <c r="AH1592" s="17">
        <v>-1</v>
      </c>
      <c r="AI1592" s="17">
        <v>-1</v>
      </c>
      <c r="AJ1592" s="17">
        <v>-1</v>
      </c>
      <c r="AK1592" s="17">
        <v>-1</v>
      </c>
      <c r="AL1592" s="17">
        <v>-1</v>
      </c>
      <c r="AM1592" s="17">
        <v>-1</v>
      </c>
      <c r="AN1592" s="17">
        <v>-1</v>
      </c>
      <c r="AO1592" s="17">
        <v>-1</v>
      </c>
      <c r="AP1592" s="17">
        <v>-1</v>
      </c>
      <c r="AQ1592" s="17">
        <v>-1</v>
      </c>
      <c r="AR1592" s="17">
        <v>-1.4038469928483899E-2</v>
      </c>
      <c r="AS1592" s="17">
        <v>-0.16846163914180701</v>
      </c>
      <c r="AT1592" s="17">
        <v>3.780999869115651</v>
      </c>
      <c r="AU1592" s="17">
        <v>-1</v>
      </c>
      <c r="AV1592" s="17">
        <v>-1</v>
      </c>
      <c r="AW1592" s="17">
        <v>-1</v>
      </c>
      <c r="AX1592" s="17">
        <v>-1</v>
      </c>
      <c r="AY1592" s="17">
        <v>-2.8076939856967829E-3</v>
      </c>
      <c r="AZ1592" s="17">
        <v>0.39222288041580533</v>
      </c>
      <c r="BA1592" s="17">
        <v>0.12059763240470756</v>
      </c>
      <c r="BB1592" s="17">
        <v>0.14287949288470242</v>
      </c>
      <c r="BC1592" s="17">
        <v>3.6607686602477103E-2</v>
      </c>
      <c r="BD1592" s="17">
        <v>5.3716888451278955</v>
      </c>
      <c r="BE1592" s="17">
        <v>1.6795932061541532</v>
      </c>
      <c r="BF1592" s="17">
        <v>-1</v>
      </c>
      <c r="BG1592" s="22">
        <v>62.026033078118417</v>
      </c>
    </row>
    <row r="1593" spans="1:59" x14ac:dyDescent="0.25">
      <c r="A1593">
        <v>4118</v>
      </c>
      <c r="B1593" t="s">
        <v>1497</v>
      </c>
      <c r="C1593" s="49">
        <v>0</v>
      </c>
      <c r="D1593" s="22">
        <v>1556.9485156250003</v>
      </c>
      <c r="E1593" s="17">
        <v>51.826093556579046</v>
      </c>
      <c r="F1593" s="17">
        <v>-18.54277236718098</v>
      </c>
      <c r="G1593" s="17">
        <v>0.21123717447127771</v>
      </c>
      <c r="H1593" s="17">
        <v>2.426707729344038</v>
      </c>
      <c r="I1593" s="17">
        <v>40.201985587015784</v>
      </c>
      <c r="J1593" s="17">
        <v>3.1727785448264432</v>
      </c>
      <c r="K1593" s="17">
        <v>-1</v>
      </c>
      <c r="L1593" s="17">
        <v>-1</v>
      </c>
      <c r="M1593" s="17">
        <v>-1</v>
      </c>
      <c r="N1593" s="17">
        <v>0.16666666666666666</v>
      </c>
      <c r="O1593" s="17">
        <v>-1</v>
      </c>
      <c r="P1593" s="17">
        <v>-1</v>
      </c>
      <c r="Q1593" s="17">
        <v>2.1186673051656721</v>
      </c>
      <c r="R1593" s="17">
        <v>-1</v>
      </c>
      <c r="S1593" s="17">
        <v>-8.0498308965846727E-2</v>
      </c>
      <c r="T1593" s="17">
        <v>-8.4224335792227982E-3</v>
      </c>
      <c r="U1593" s="17">
        <v>-9.4101370939300225E-2</v>
      </c>
      <c r="V1593" s="17">
        <v>-0.28363497953196931</v>
      </c>
      <c r="W1593" s="17">
        <v>-4.6235971042315249E-2</v>
      </c>
      <c r="X1593" s="17">
        <v>-0.6884331716074541</v>
      </c>
      <c r="Y1593" s="17">
        <v>0</v>
      </c>
      <c r="Z1593" s="17">
        <v>22.638053620144699</v>
      </c>
      <c r="AA1593" s="17">
        <v>-3.4882150564219006E-2</v>
      </c>
      <c r="AB1593" s="17">
        <v>0.33042167658875665</v>
      </c>
      <c r="AC1593" s="17">
        <v>9.2628856178158863</v>
      </c>
      <c r="AD1593" s="17">
        <v>-0.11762671367412528</v>
      </c>
      <c r="AE1593" s="17">
        <v>-1.1762671367412528E-2</v>
      </c>
      <c r="AF1593" s="17">
        <v>36.011496430051309</v>
      </c>
      <c r="AG1593" s="17">
        <v>-16.9281170061669</v>
      </c>
      <c r="AH1593" s="17">
        <v>-1</v>
      </c>
      <c r="AI1593" s="17">
        <v>-1</v>
      </c>
      <c r="AJ1593" s="17">
        <v>-1</v>
      </c>
      <c r="AK1593" s="17">
        <v>-1</v>
      </c>
      <c r="AL1593" s="17">
        <v>-1</v>
      </c>
      <c r="AM1593" s="17">
        <v>-1</v>
      </c>
      <c r="AN1593" s="17">
        <v>-1</v>
      </c>
      <c r="AO1593" s="17">
        <v>-1</v>
      </c>
      <c r="AP1593" s="17">
        <v>-1</v>
      </c>
      <c r="AQ1593" s="17">
        <v>-1</v>
      </c>
      <c r="AR1593" s="17">
        <v>-5.8813356837062639E-2</v>
      </c>
      <c r="AS1593" s="17">
        <v>-0.70576028204475194</v>
      </c>
      <c r="AT1593" s="17">
        <v>3.0825116333418228</v>
      </c>
      <c r="AU1593" s="17">
        <v>-1</v>
      </c>
      <c r="AV1593" s="17">
        <v>-1</v>
      </c>
      <c r="AW1593" s="17">
        <v>-1</v>
      </c>
      <c r="AX1593" s="17">
        <v>-1</v>
      </c>
      <c r="AY1593" s="17">
        <v>-1.1762671367412528E-2</v>
      </c>
      <c r="AZ1593" s="17">
        <v>0.47004364329679804</v>
      </c>
      <c r="BA1593" s="17">
        <v>4.2776869523714761E-2</v>
      </c>
      <c r="BB1593" s="17">
        <v>0.17332641598253595</v>
      </c>
      <c r="BC1593" s="17">
        <v>6.1607635046435766E-3</v>
      </c>
      <c r="BD1593" s="17">
        <v>6.4294760035690137</v>
      </c>
      <c r="BE1593" s="17">
        <v>0.62180604771303427</v>
      </c>
      <c r="BF1593" s="17">
        <v>-1</v>
      </c>
      <c r="BG1593" s="22">
        <v>901.20550377501161</v>
      </c>
    </row>
    <row r="1594" spans="1:59" x14ac:dyDescent="0.25">
      <c r="A1594">
        <v>4119</v>
      </c>
      <c r="B1594" t="s">
        <v>1498</v>
      </c>
      <c r="C1594" s="49">
        <v>0</v>
      </c>
      <c r="D1594" s="22">
        <v>1476.6626855468749</v>
      </c>
      <c r="E1594" s="17">
        <v>-16.362930445976275</v>
      </c>
      <c r="F1594" s="17">
        <v>-132.88115951165392</v>
      </c>
      <c r="G1594" s="17">
        <v>-0.62068560026914654</v>
      </c>
      <c r="H1594" s="17">
        <v>-3.8752086084310351</v>
      </c>
      <c r="I1594" s="17">
        <v>-20.688824233141737</v>
      </c>
      <c r="J1594" s="17">
        <v>-13.232726382030922</v>
      </c>
      <c r="K1594" s="17">
        <v>-1</v>
      </c>
      <c r="L1594" s="17">
        <v>-1</v>
      </c>
      <c r="M1594" s="17">
        <v>-1</v>
      </c>
      <c r="N1594" s="17">
        <v>0.16666666666666666</v>
      </c>
      <c r="O1594" s="17">
        <v>-1</v>
      </c>
      <c r="P1594" s="17">
        <v>-1</v>
      </c>
      <c r="Q1594" s="17">
        <v>-1.8137813607695867</v>
      </c>
      <c r="R1594" s="17">
        <v>-1</v>
      </c>
      <c r="S1594" s="17">
        <v>-2.0788890829142233</v>
      </c>
      <c r="T1594" s="17">
        <v>-0.21846443326952295</v>
      </c>
      <c r="U1594" s="17">
        <v>-1.3067794215625208</v>
      </c>
      <c r="V1594" s="17">
        <v>-2.0325841363926642</v>
      </c>
      <c r="W1594" s="17">
        <v>-4.600241684485062</v>
      </c>
      <c r="X1594" s="17">
        <v>-7.4631695635123583</v>
      </c>
      <c r="Y1594" s="17">
        <v>0</v>
      </c>
      <c r="Z1594" s="17">
        <v>-16.749068608753777</v>
      </c>
      <c r="AA1594" s="17">
        <v>-2.2263175512449753</v>
      </c>
      <c r="AB1594" s="17">
        <v>-3.165899704910156</v>
      </c>
      <c r="AC1594" s="17">
        <v>-30.935574073981655</v>
      </c>
      <c r="AD1594" s="17">
        <v>-1.6334742769531514</v>
      </c>
      <c r="AE1594" s="17">
        <v>-0.1633474276953151</v>
      </c>
      <c r="AF1594" s="17">
        <v>-23.840400444725113</v>
      </c>
      <c r="AG1594" s="17">
        <v>-121.31022112473796</v>
      </c>
      <c r="AH1594" s="17">
        <v>-1</v>
      </c>
      <c r="AI1594" s="17">
        <v>-1</v>
      </c>
      <c r="AJ1594" s="17">
        <v>-1</v>
      </c>
      <c r="AK1594" s="17">
        <v>-1</v>
      </c>
      <c r="AL1594" s="17">
        <v>-1</v>
      </c>
      <c r="AM1594" s="17">
        <v>-1</v>
      </c>
      <c r="AN1594" s="17">
        <v>-1</v>
      </c>
      <c r="AO1594" s="17">
        <v>-1</v>
      </c>
      <c r="AP1594" s="17">
        <v>-1</v>
      </c>
      <c r="AQ1594" s="17">
        <v>-1</v>
      </c>
      <c r="AR1594" s="17">
        <v>-0.8167371384765757</v>
      </c>
      <c r="AS1594" s="17">
        <v>-9.8008456617189061</v>
      </c>
      <c r="AT1594" s="17">
        <v>-8.7410993602345801</v>
      </c>
      <c r="AU1594" s="17">
        <v>-1</v>
      </c>
      <c r="AV1594" s="17">
        <v>-1</v>
      </c>
      <c r="AW1594" s="17">
        <v>-1</v>
      </c>
      <c r="AX1594" s="17">
        <v>-1</v>
      </c>
      <c r="AY1594" s="17">
        <v>-0.1633474276953151</v>
      </c>
      <c r="AZ1594" s="17">
        <v>1.7873491903384606</v>
      </c>
      <c r="BA1594" s="17">
        <v>-1.2745286775179483</v>
      </c>
      <c r="BB1594" s="17">
        <v>0.688714587497405</v>
      </c>
      <c r="BC1594" s="17">
        <v>-0.50922740801022515</v>
      </c>
      <c r="BD1594" s="17">
        <v>24.335094502000093</v>
      </c>
      <c r="BE1594" s="17">
        <v>-17.283812450718063</v>
      </c>
      <c r="BF1594" s="17">
        <v>-1</v>
      </c>
      <c r="BG1594" s="22">
        <v>54.080154697076978</v>
      </c>
    </row>
    <row r="1595" spans="1:59" x14ac:dyDescent="0.25">
      <c r="A1595">
        <v>4120</v>
      </c>
      <c r="B1595" t="s">
        <v>1499</v>
      </c>
      <c r="C1595" s="49">
        <v>0</v>
      </c>
      <c r="D1595" s="22">
        <v>1426.1829394531248</v>
      </c>
      <c r="E1595" s="17">
        <v>14.820500729407094</v>
      </c>
      <c r="F1595" s="17">
        <v>-80.59322493012364</v>
      </c>
      <c r="G1595" s="17">
        <v>-0.24024011114790883</v>
      </c>
      <c r="H1595" s="17">
        <v>-0.99328769422835084</v>
      </c>
      <c r="I1595" s="17">
        <v>7.1570703960156479</v>
      </c>
      <c r="J1595" s="17">
        <v>-5.7303469116208676</v>
      </c>
      <c r="K1595" s="17">
        <v>-1</v>
      </c>
      <c r="L1595" s="17">
        <v>-1</v>
      </c>
      <c r="M1595" s="17">
        <v>-1</v>
      </c>
      <c r="N1595" s="17">
        <v>0.16666666666666666</v>
      </c>
      <c r="O1595" s="17">
        <v>-1</v>
      </c>
      <c r="P1595" s="17">
        <v>-1</v>
      </c>
      <c r="Q1595" s="17">
        <v>-1.5438531866141414E-2</v>
      </c>
      <c r="R1595" s="17">
        <v>-1</v>
      </c>
      <c r="S1595" s="17">
        <v>-1.1650076764490855</v>
      </c>
      <c r="T1595" s="17">
        <v>-0.12241040790267031</v>
      </c>
      <c r="U1595" s="17">
        <v>-0.75221124753952617</v>
      </c>
      <c r="V1595" s="17">
        <v>-1.2327745415205265</v>
      </c>
      <c r="W1595" s="17">
        <v>-2.517655435235874</v>
      </c>
      <c r="X1595" s="17">
        <v>-4.3650239440587804</v>
      </c>
      <c r="Y1595" s="17">
        <v>0</v>
      </c>
      <c r="Z1595" s="17">
        <v>1.2630034686415748</v>
      </c>
      <c r="AA1595" s="17">
        <v>-1.2241551652594216</v>
      </c>
      <c r="AB1595" s="17">
        <v>-1.5670016599270378</v>
      </c>
      <c r="AC1595" s="17">
        <v>-12.552470348833507</v>
      </c>
      <c r="AD1595" s="17">
        <v>-0.94026405942440761</v>
      </c>
      <c r="AE1595" s="17">
        <v>-9.4026405942440772E-2</v>
      </c>
      <c r="AF1595" s="17">
        <v>3.5303902977966217</v>
      </c>
      <c r="AG1595" s="17">
        <v>-73.575380989745213</v>
      </c>
      <c r="AH1595" s="17">
        <v>-1</v>
      </c>
      <c r="AI1595" s="17">
        <v>-1</v>
      </c>
      <c r="AJ1595" s="17">
        <v>-1</v>
      </c>
      <c r="AK1595" s="17">
        <v>-1</v>
      </c>
      <c r="AL1595" s="17">
        <v>-1</v>
      </c>
      <c r="AM1595" s="17">
        <v>-1</v>
      </c>
      <c r="AN1595" s="17">
        <v>-1</v>
      </c>
      <c r="AO1595" s="17">
        <v>-1</v>
      </c>
      <c r="AP1595" s="17">
        <v>-1</v>
      </c>
      <c r="AQ1595" s="17">
        <v>-1</v>
      </c>
      <c r="AR1595" s="17">
        <v>-0.4701320297122038</v>
      </c>
      <c r="AS1595" s="17">
        <v>-5.6415843565464456</v>
      </c>
      <c r="AT1595" s="17">
        <v>-3.3340596635103807</v>
      </c>
      <c r="AU1595" s="17">
        <v>-1</v>
      </c>
      <c r="AV1595" s="17">
        <v>-1</v>
      </c>
      <c r="AW1595" s="17">
        <v>-1</v>
      </c>
      <c r="AX1595" s="17">
        <v>-1</v>
      </c>
      <c r="AY1595" s="17">
        <v>-9.4026405942440772E-2</v>
      </c>
      <c r="AZ1595" s="17">
        <v>1.1849339561567094</v>
      </c>
      <c r="BA1595" s="17">
        <v>-0.67211344333619683</v>
      </c>
      <c r="BB1595" s="17">
        <v>0.45302311353763208</v>
      </c>
      <c r="BC1595" s="17">
        <v>-0.27353593405045235</v>
      </c>
      <c r="BD1595" s="17">
        <v>16.146700104720367</v>
      </c>
      <c r="BE1595" s="17">
        <v>-9.095418053438328</v>
      </c>
      <c r="BF1595" s="17">
        <v>-1</v>
      </c>
      <c r="BG1595" s="22">
        <v>373.76782322351733</v>
      </c>
    </row>
    <row r="1596" spans="1:59" x14ac:dyDescent="0.25">
      <c r="A1596">
        <v>4121</v>
      </c>
      <c r="B1596" t="s">
        <v>3004</v>
      </c>
      <c r="C1596" s="49">
        <v>0</v>
      </c>
      <c r="D1596" s="22">
        <v>1501.9300488281249</v>
      </c>
      <c r="E1596" s="17">
        <v>18.584141467102299</v>
      </c>
      <c r="F1596" s="17">
        <v>-74.282405585896356</v>
      </c>
      <c r="G1596" s="17">
        <v>-0.19432277340287579</v>
      </c>
      <c r="H1596" s="17">
        <v>-0.64545826857902</v>
      </c>
      <c r="I1596" s="17">
        <v>10.517891814750264</v>
      </c>
      <c r="J1596" s="17">
        <v>-4.8248576841630006</v>
      </c>
      <c r="K1596" s="17">
        <v>-1</v>
      </c>
      <c r="L1596" s="17">
        <v>-1</v>
      </c>
      <c r="M1596" s="17">
        <v>-1</v>
      </c>
      <c r="N1596" s="17">
        <v>0.16666666666666666</v>
      </c>
      <c r="O1596" s="17">
        <v>-1</v>
      </c>
      <c r="P1596" s="17">
        <v>-1</v>
      </c>
      <c r="Q1596" s="17">
        <v>0.20160994792225528</v>
      </c>
      <c r="R1596" s="17">
        <v>-1</v>
      </c>
      <c r="S1596" s="17">
        <v>-1.0547080345831965</v>
      </c>
      <c r="T1596" s="17">
        <v>-0.11081730126674379</v>
      </c>
      <c r="U1596" s="17">
        <v>-0.68527841516956389</v>
      </c>
      <c r="V1596" s="17">
        <v>-1.1362426378717527</v>
      </c>
      <c r="W1596" s="17">
        <v>-2.2663005922311177</v>
      </c>
      <c r="X1596" s="17">
        <v>-3.9910975791534251</v>
      </c>
      <c r="Y1596" s="17">
        <v>0</v>
      </c>
      <c r="Z1596" s="17">
        <v>3.4369453886154915</v>
      </c>
      <c r="AA1596" s="17">
        <v>-1.1032005736858506</v>
      </c>
      <c r="AB1596" s="17">
        <v>-1.3740248901907388</v>
      </c>
      <c r="AC1596" s="17">
        <v>-10.333747281570096</v>
      </c>
      <c r="AD1596" s="17">
        <v>-0.85659801896195498</v>
      </c>
      <c r="AE1596" s="17">
        <v>-8.5659801896195487E-2</v>
      </c>
      <c r="AF1596" s="17">
        <v>6.8338697155075963</v>
      </c>
      <c r="AG1596" s="17">
        <v>-67.814091030054996</v>
      </c>
      <c r="AH1596" s="17">
        <v>-1</v>
      </c>
      <c r="AI1596" s="17">
        <v>-1</v>
      </c>
      <c r="AJ1596" s="17">
        <v>-1</v>
      </c>
      <c r="AK1596" s="17">
        <v>-1</v>
      </c>
      <c r="AL1596" s="17">
        <v>-1</v>
      </c>
      <c r="AM1596" s="17">
        <v>-1</v>
      </c>
      <c r="AN1596" s="17">
        <v>-1</v>
      </c>
      <c r="AO1596" s="17">
        <v>-1</v>
      </c>
      <c r="AP1596" s="17">
        <v>-1</v>
      </c>
      <c r="AQ1596" s="17">
        <v>-1</v>
      </c>
      <c r="AR1596" s="17">
        <v>-0.42829900948097749</v>
      </c>
      <c r="AS1596" s="17">
        <v>-5.1395881137717288</v>
      </c>
      <c r="AT1596" s="17">
        <v>-2.6814645479032482</v>
      </c>
      <c r="AU1596" s="17">
        <v>-1</v>
      </c>
      <c r="AV1596" s="17">
        <v>-1</v>
      </c>
      <c r="AW1596" s="17">
        <v>-1</v>
      </c>
      <c r="AX1596" s="17">
        <v>-1</v>
      </c>
      <c r="AY1596" s="17">
        <v>-8.5659801896195487E-2</v>
      </c>
      <c r="AZ1596" s="17">
        <v>1.1122262895877895</v>
      </c>
      <c r="BA1596" s="17">
        <v>-0.59940577676727669</v>
      </c>
      <c r="BB1596" s="17">
        <v>0.4245766597803981</v>
      </c>
      <c r="BC1596" s="17">
        <v>-0.24508948029321848</v>
      </c>
      <c r="BD1596" s="17">
        <v>15.158413262371681</v>
      </c>
      <c r="BE1596" s="17">
        <v>-8.1071312110896425</v>
      </c>
      <c r="BF1596" s="17">
        <v>-1</v>
      </c>
      <c r="BG1596" s="22">
        <v>118.43693366180069</v>
      </c>
    </row>
    <row r="1597" spans="1:59" x14ac:dyDescent="0.25">
      <c r="A1597">
        <v>4122</v>
      </c>
      <c r="B1597" t="s">
        <v>1500</v>
      </c>
      <c r="C1597" s="49">
        <v>0</v>
      </c>
      <c r="D1597" s="22">
        <v>1549.6808593750002</v>
      </c>
      <c r="E1597" s="17">
        <v>127.26274166019756</v>
      </c>
      <c r="F1597" s="17">
        <v>107.94832795168674</v>
      </c>
      <c r="G1597" s="17">
        <v>1.1315827363189954</v>
      </c>
      <c r="H1597" s="17">
        <v>9.3984374483874937</v>
      </c>
      <c r="I1597" s="17">
        <v>107.56471236508858</v>
      </c>
      <c r="J1597" s="17">
        <v>21.321979537689188</v>
      </c>
      <c r="K1597" s="17">
        <v>-1</v>
      </c>
      <c r="L1597" s="17">
        <v>-1</v>
      </c>
      <c r="M1597" s="17">
        <v>-1</v>
      </c>
      <c r="N1597" s="17">
        <v>0.16666666666666666</v>
      </c>
      <c r="O1597" s="17">
        <v>-1</v>
      </c>
      <c r="P1597" s="17">
        <v>-1</v>
      </c>
      <c r="Q1597" s="17">
        <v>6.4690851405431884</v>
      </c>
      <c r="R1597" s="17">
        <v>-1</v>
      </c>
      <c r="S1597" s="17">
        <v>2.1302959323802719</v>
      </c>
      <c r="T1597" s="17">
        <v>0.22394435344245017</v>
      </c>
      <c r="U1597" s="17">
        <v>1.2474688994376133</v>
      </c>
      <c r="V1597" s="17">
        <v>1.6512051802608503</v>
      </c>
      <c r="W1597" s="17">
        <v>4.9918025035071203</v>
      </c>
      <c r="X1597" s="17">
        <v>6.8063713466645304</v>
      </c>
      <c r="Y1597" s="17">
        <v>0</v>
      </c>
      <c r="Z1597" s="17">
        <v>66.211524906143467</v>
      </c>
      <c r="AA1597" s="17">
        <v>2.3894749007520084</v>
      </c>
      <c r="AB1597" s="17">
        <v>4.1983574561565504</v>
      </c>
      <c r="AC1597" s="17">
        <v>53.73392919755662</v>
      </c>
      <c r="AD1597" s="17">
        <v>1.5593361242970163</v>
      </c>
      <c r="AE1597" s="17">
        <v>0.15593361242970166</v>
      </c>
      <c r="AF1597" s="17">
        <v>102.2248870588331</v>
      </c>
      <c r="AG1597" s="17">
        <v>98.548474305842973</v>
      </c>
      <c r="AH1597" s="17">
        <v>-1</v>
      </c>
      <c r="AI1597" s="17">
        <v>-1</v>
      </c>
      <c r="AJ1597" s="17">
        <v>-1</v>
      </c>
      <c r="AK1597" s="17">
        <v>-1</v>
      </c>
      <c r="AL1597" s="17">
        <v>-1</v>
      </c>
      <c r="AM1597" s="17">
        <v>-1</v>
      </c>
      <c r="AN1597" s="17">
        <v>-1</v>
      </c>
      <c r="AO1597" s="17">
        <v>-1</v>
      </c>
      <c r="AP1597" s="17">
        <v>-1</v>
      </c>
      <c r="AQ1597" s="17">
        <v>-1</v>
      </c>
      <c r="AR1597" s="17">
        <v>0.77966806214850815</v>
      </c>
      <c r="AS1597" s="17">
        <v>9.3560167457820995</v>
      </c>
      <c r="AT1597" s="17">
        <v>16.162821769516725</v>
      </c>
      <c r="AU1597" s="17">
        <v>-1</v>
      </c>
      <c r="AV1597" s="17">
        <v>-1</v>
      </c>
      <c r="AW1597" s="17">
        <v>-1</v>
      </c>
      <c r="AX1597" s="17">
        <v>-1</v>
      </c>
      <c r="AY1597" s="17">
        <v>0.15593361242970166</v>
      </c>
      <c r="AZ1597" s="17">
        <v>-0.98727469276565505</v>
      </c>
      <c r="BA1597" s="17">
        <v>1.500095205586168</v>
      </c>
      <c r="BB1597" s="17">
        <v>-0.39684094892765243</v>
      </c>
      <c r="BC1597" s="17">
        <v>0.57632812841483161</v>
      </c>
      <c r="BD1597" s="17">
        <v>-13.37928151278977</v>
      </c>
      <c r="BE1597" s="17">
        <v>20.430563564071839</v>
      </c>
      <c r="BF1597" s="17">
        <v>-1</v>
      </c>
      <c r="BG1597" s="22">
        <v>2081.3264503373857</v>
      </c>
    </row>
    <row r="1598" spans="1:59" x14ac:dyDescent="0.25">
      <c r="A1598">
        <v>4123</v>
      </c>
      <c r="B1598" t="s">
        <v>1501</v>
      </c>
      <c r="C1598" s="49">
        <v>0</v>
      </c>
      <c r="D1598" s="22">
        <v>1491.0513378906251</v>
      </c>
      <c r="E1598" s="17">
        <v>35.281522977489516</v>
      </c>
      <c r="F1598" s="17">
        <v>-46.28447337671745</v>
      </c>
      <c r="G1598" s="17">
        <v>9.3893659071139779E-3</v>
      </c>
      <c r="H1598" s="17">
        <v>0.89768599660989645</v>
      </c>
      <c r="I1598" s="17">
        <v>25.428166553475108</v>
      </c>
      <c r="J1598" s="17">
        <v>-0.80765728217441435</v>
      </c>
      <c r="K1598" s="17">
        <v>-1</v>
      </c>
      <c r="L1598" s="17">
        <v>-1</v>
      </c>
      <c r="M1598" s="17">
        <v>-1</v>
      </c>
      <c r="N1598" s="17">
        <v>0.16666666666666666</v>
      </c>
      <c r="O1598" s="17">
        <v>-1</v>
      </c>
      <c r="P1598" s="17">
        <v>-1</v>
      </c>
      <c r="Q1598" s="17">
        <v>1.164544915911732</v>
      </c>
      <c r="R1598" s="17">
        <v>-1</v>
      </c>
      <c r="S1598" s="17">
        <v>-0.5653639847518982</v>
      </c>
      <c r="T1598" s="17">
        <v>-5.9384516396525561E-2</v>
      </c>
      <c r="U1598" s="17">
        <v>-0.38833109326963783</v>
      </c>
      <c r="V1598" s="17">
        <v>-0.70797911978299488</v>
      </c>
      <c r="W1598" s="17">
        <v>-1.1511655406576105</v>
      </c>
      <c r="X1598" s="17">
        <v>-2.3321743166104496</v>
      </c>
      <c r="Y1598" s="17">
        <v>0</v>
      </c>
      <c r="Z1598" s="17">
        <v>13.081632580905055</v>
      </c>
      <c r="AA1598" s="17">
        <v>-0.56658586954866186</v>
      </c>
      <c r="AB1598" s="17">
        <v>-0.51788399590805001</v>
      </c>
      <c r="AC1598" s="17">
        <v>-0.49038865571979606</v>
      </c>
      <c r="AD1598" s="17">
        <v>-0.48541386658704744</v>
      </c>
      <c r="AE1598" s="17">
        <v>-4.8541386658704729E-2</v>
      </c>
      <c r="AF1598" s="17">
        <v>21.489746828531587</v>
      </c>
      <c r="AG1598" s="17">
        <v>-42.254144384397954</v>
      </c>
      <c r="AH1598" s="17">
        <v>-1</v>
      </c>
      <c r="AI1598" s="17">
        <v>-1</v>
      </c>
      <c r="AJ1598" s="17">
        <v>-1</v>
      </c>
      <c r="AK1598" s="17">
        <v>-1</v>
      </c>
      <c r="AL1598" s="17">
        <v>-1</v>
      </c>
      <c r="AM1598" s="17">
        <v>-1</v>
      </c>
      <c r="AN1598" s="17">
        <v>-1</v>
      </c>
      <c r="AO1598" s="17">
        <v>-1</v>
      </c>
      <c r="AP1598" s="17">
        <v>-1</v>
      </c>
      <c r="AQ1598" s="17">
        <v>-1</v>
      </c>
      <c r="AR1598" s="17">
        <v>-0.24270693329352372</v>
      </c>
      <c r="AS1598" s="17">
        <v>-2.912483199522284</v>
      </c>
      <c r="AT1598" s="17">
        <v>0.21377184062103094</v>
      </c>
      <c r="AU1598" s="17">
        <v>-1</v>
      </c>
      <c r="AV1598" s="17">
        <v>-1</v>
      </c>
      <c r="AW1598" s="17">
        <v>-1</v>
      </c>
      <c r="AX1598" s="17">
        <v>-1</v>
      </c>
      <c r="AY1598" s="17">
        <v>-4.8541386658704729E-2</v>
      </c>
      <c r="AZ1598" s="17">
        <v>0.78965893206292281</v>
      </c>
      <c r="BA1598" s="17">
        <v>-0.27683841924241009</v>
      </c>
      <c r="BB1598" s="17">
        <v>0.29837404797292949</v>
      </c>
      <c r="BC1598" s="17">
        <v>-0.11888686848574991</v>
      </c>
      <c r="BD1598" s="17">
        <v>10.773881475605727</v>
      </c>
      <c r="BE1598" s="17">
        <v>-3.7225994243236826</v>
      </c>
      <c r="BF1598" s="17">
        <v>-1</v>
      </c>
      <c r="BG1598" s="22">
        <v>70.787580427824878</v>
      </c>
    </row>
    <row r="1599" spans="1:59" x14ac:dyDescent="0.25">
      <c r="A1599">
        <v>4125</v>
      </c>
      <c r="B1599" t="s">
        <v>1502</v>
      </c>
      <c r="C1599" s="49">
        <v>0</v>
      </c>
      <c r="D1599" s="22">
        <v>1548.2748828125</v>
      </c>
      <c r="E1599" s="17">
        <v>107.4175563720039</v>
      </c>
      <c r="F1599" s="17">
        <v>74.672203067566741</v>
      </c>
      <c r="G1599" s="17">
        <v>0.88946662083429162</v>
      </c>
      <c r="H1599" s="17">
        <v>7.564378386489869</v>
      </c>
      <c r="I1599" s="17">
        <v>89.843540652997419</v>
      </c>
      <c r="J1599" s="17">
        <v>16.547453288308379</v>
      </c>
      <c r="K1599" s="17">
        <v>-1</v>
      </c>
      <c r="L1599" s="17">
        <v>-1</v>
      </c>
      <c r="M1599" s="17">
        <v>-1</v>
      </c>
      <c r="N1599" s="17">
        <v>0.16666666666666666</v>
      </c>
      <c r="O1599" s="17">
        <v>-1</v>
      </c>
      <c r="P1599" s="17">
        <v>-1</v>
      </c>
      <c r="Q1599" s="17">
        <v>5.324616898720711</v>
      </c>
      <c r="R1599" s="17">
        <v>-1</v>
      </c>
      <c r="S1599" s="17">
        <v>1.5487003491125584</v>
      </c>
      <c r="T1599" s="17">
        <v>0.1628154186449596</v>
      </c>
      <c r="U1599" s="17">
        <v>0.89454082983155048</v>
      </c>
      <c r="V1599" s="17">
        <v>1.1422050796547771</v>
      </c>
      <c r="W1599" s="17">
        <v>3.6664412960585842</v>
      </c>
      <c r="X1599" s="17">
        <v>4.8347065378093221</v>
      </c>
      <c r="Y1599" s="17">
        <v>0</v>
      </c>
      <c r="Z1599" s="17">
        <v>54.748613535364342</v>
      </c>
      <c r="AA1599" s="17">
        <v>1.7516971614491723</v>
      </c>
      <c r="AB1599" s="17">
        <v>3.1808161926194884</v>
      </c>
      <c r="AC1599" s="17">
        <v>42.034892694939828</v>
      </c>
      <c r="AD1599" s="17">
        <v>1.1181760372894383</v>
      </c>
      <c r="AE1599" s="17">
        <v>0.11181760372894381</v>
      </c>
      <c r="AF1599" s="17">
        <v>84.806072217235027</v>
      </c>
      <c r="AG1599" s="17">
        <v>68.169945982473237</v>
      </c>
      <c r="AH1599" s="17">
        <v>-1</v>
      </c>
      <c r="AI1599" s="17">
        <v>-1</v>
      </c>
      <c r="AJ1599" s="17">
        <v>-1</v>
      </c>
      <c r="AK1599" s="17">
        <v>-1</v>
      </c>
      <c r="AL1599" s="17">
        <v>-1</v>
      </c>
      <c r="AM1599" s="17">
        <v>-1</v>
      </c>
      <c r="AN1599" s="17">
        <v>-1</v>
      </c>
      <c r="AO1599" s="17">
        <v>-1</v>
      </c>
      <c r="AP1599" s="17">
        <v>-1</v>
      </c>
      <c r="AQ1599" s="17">
        <v>-1</v>
      </c>
      <c r="AR1599" s="17">
        <v>0.55908801864471913</v>
      </c>
      <c r="AS1599" s="17">
        <v>6.7090562237366287</v>
      </c>
      <c r="AT1599" s="17">
        <v>12.721773090857617</v>
      </c>
      <c r="AU1599" s="17">
        <v>-1</v>
      </c>
      <c r="AV1599" s="17">
        <v>-1</v>
      </c>
      <c r="AW1599" s="17">
        <v>-1</v>
      </c>
      <c r="AX1599" s="17">
        <v>-1</v>
      </c>
      <c r="AY1599" s="17">
        <v>0.11181760372894381</v>
      </c>
      <c r="AZ1599" s="17">
        <v>-0.60389667783428602</v>
      </c>
      <c r="BA1599" s="17">
        <v>1.1167171906547992</v>
      </c>
      <c r="BB1599" s="17">
        <v>-0.24684651934507573</v>
      </c>
      <c r="BC1599" s="17">
        <v>0.42633369883225514</v>
      </c>
      <c r="BD1599" s="17">
        <v>-8.1681742708419058</v>
      </c>
      <c r="BE1599" s="17">
        <v>15.219456322123969</v>
      </c>
      <c r="BF1599" s="17">
        <v>-1</v>
      </c>
      <c r="BG1599" s="22">
        <v>4823.389369050311</v>
      </c>
    </row>
    <row r="1600" spans="1:59" x14ac:dyDescent="0.25">
      <c r="A1600">
        <v>4127</v>
      </c>
      <c r="B1600" t="s">
        <v>1503</v>
      </c>
      <c r="C1600" s="49">
        <v>0</v>
      </c>
      <c r="D1600" s="22">
        <v>1425.711689453125</v>
      </c>
      <c r="E1600" s="17">
        <v>-2.1601972310959496</v>
      </c>
      <c r="F1600" s="17">
        <v>-109.06621813968478</v>
      </c>
      <c r="G1600" s="17">
        <v>-0.44740878046045646</v>
      </c>
      <c r="H1600" s="17">
        <v>-2.5626155951542806</v>
      </c>
      <c r="I1600" s="17">
        <v>-8.006197670231785</v>
      </c>
      <c r="J1600" s="17">
        <v>-9.8157100346077861</v>
      </c>
      <c r="K1600" s="17">
        <v>-1</v>
      </c>
      <c r="L1600" s="17">
        <v>-1</v>
      </c>
      <c r="M1600" s="17">
        <v>-1</v>
      </c>
      <c r="N1600" s="17">
        <v>0.16666666666666666</v>
      </c>
      <c r="O1600" s="17">
        <v>-1</v>
      </c>
      <c r="P1600" s="17">
        <v>-1</v>
      </c>
      <c r="Q1600" s="17">
        <v>-0.99471230822826406</v>
      </c>
      <c r="R1600" s="17">
        <v>-1</v>
      </c>
      <c r="S1600" s="17">
        <v>-1.6626547778095866</v>
      </c>
      <c r="T1600" s="17">
        <v>-0.17471588972959023</v>
      </c>
      <c r="U1600" s="17">
        <v>-1.0541970876681788</v>
      </c>
      <c r="V1600" s="17">
        <v>-1.6683047139396976</v>
      </c>
      <c r="W1600" s="17">
        <v>-3.6517117831824084</v>
      </c>
      <c r="X1600" s="17">
        <v>-6.0520953476420649</v>
      </c>
      <c r="Y1600" s="17">
        <v>0</v>
      </c>
      <c r="Z1600" s="17">
        <v>-8.54533204994976</v>
      </c>
      <c r="AA1600" s="17">
        <v>-1.7698749960274844</v>
      </c>
      <c r="AB1600" s="17">
        <v>-2.4376693109240217</v>
      </c>
      <c r="AC1600" s="17">
        <v>-22.562848301717686</v>
      </c>
      <c r="AD1600" s="17">
        <v>-1.3177463595852235</v>
      </c>
      <c r="AE1600" s="17">
        <v>-0.13177463595852235</v>
      </c>
      <c r="AF1600" s="17">
        <v>-11.374163595740093</v>
      </c>
      <c r="AG1600" s="17">
        <v>-99.569021585815534</v>
      </c>
      <c r="AH1600" s="17">
        <v>-1</v>
      </c>
      <c r="AI1600" s="17">
        <v>-1</v>
      </c>
      <c r="AJ1600" s="17">
        <v>-1</v>
      </c>
      <c r="AK1600" s="17">
        <v>-1</v>
      </c>
      <c r="AL1600" s="17">
        <v>-1</v>
      </c>
      <c r="AM1600" s="17">
        <v>-1</v>
      </c>
      <c r="AN1600" s="17">
        <v>-1</v>
      </c>
      <c r="AO1600" s="17">
        <v>-1</v>
      </c>
      <c r="AP1600" s="17">
        <v>-1</v>
      </c>
      <c r="AQ1600" s="17">
        <v>-1</v>
      </c>
      <c r="AR1600" s="17">
        <v>-0.65887317979261173</v>
      </c>
      <c r="AS1600" s="17">
        <v>-7.9064781575113399</v>
      </c>
      <c r="AT1600" s="17">
        <v>-6.2784216047647412</v>
      </c>
      <c r="AU1600" s="17">
        <v>-1</v>
      </c>
      <c r="AV1600" s="17">
        <v>-1</v>
      </c>
      <c r="AW1600" s="17">
        <v>-1</v>
      </c>
      <c r="AX1600" s="17">
        <v>-1</v>
      </c>
      <c r="AY1600" s="17">
        <v>-0.13177463595852235</v>
      </c>
      <c r="AZ1600" s="17">
        <v>1.5129745454335328</v>
      </c>
      <c r="BA1600" s="17">
        <v>-1.0001540326130203</v>
      </c>
      <c r="BB1600" s="17">
        <v>0.58136709559230948</v>
      </c>
      <c r="BC1600" s="17">
        <v>-0.40187991610512974</v>
      </c>
      <c r="BD1600" s="17">
        <v>20.605627387598911</v>
      </c>
      <c r="BE1600" s="17">
        <v>-13.554345336316882</v>
      </c>
      <c r="BF1600" s="17">
        <v>-1</v>
      </c>
      <c r="BG1600" s="22">
        <v>201.61621909452296</v>
      </c>
    </row>
    <row r="1601" spans="1:59" x14ac:dyDescent="0.25">
      <c r="A1601">
        <v>4130</v>
      </c>
      <c r="B1601" t="s">
        <v>1504</v>
      </c>
      <c r="C1601" s="49">
        <v>0</v>
      </c>
      <c r="D1601" s="22">
        <v>1541.8848632812499</v>
      </c>
      <c r="E1601" s="17">
        <v>79.12766792144626</v>
      </c>
      <c r="F1601" s="17">
        <v>27.236119837916778</v>
      </c>
      <c r="G1601" s="17">
        <v>0.54432306083843285</v>
      </c>
      <c r="H1601" s="17">
        <v>4.9498738848016988</v>
      </c>
      <c r="I1601" s="17">
        <v>64.58149529197533</v>
      </c>
      <c r="J1601" s="17">
        <v>9.7412273429351686</v>
      </c>
      <c r="K1601" s="17">
        <v>-1</v>
      </c>
      <c r="L1601" s="17">
        <v>-1</v>
      </c>
      <c r="M1601" s="17">
        <v>-1</v>
      </c>
      <c r="N1601" s="17">
        <v>0.16666666666666666</v>
      </c>
      <c r="O1601" s="17">
        <v>-1</v>
      </c>
      <c r="P1601" s="17">
        <v>-1</v>
      </c>
      <c r="Q1601" s="17">
        <v>3.6931441547687847</v>
      </c>
      <c r="R1601" s="17">
        <v>-1</v>
      </c>
      <c r="S1601" s="17">
        <v>0.71961894044619323</v>
      </c>
      <c r="T1601" s="17">
        <v>7.5674345311104882E-2</v>
      </c>
      <c r="U1601" s="17">
        <v>0.39143160836381113</v>
      </c>
      <c r="V1601" s="17">
        <v>0.4166106415904961</v>
      </c>
      <c r="W1601" s="17">
        <v>1.7771003717527956</v>
      </c>
      <c r="X1601" s="17">
        <v>2.0240410441700378</v>
      </c>
      <c r="Y1601" s="17">
        <v>0</v>
      </c>
      <c r="Z1601" s="17">
        <v>38.407900194134214</v>
      </c>
      <c r="AA1601" s="17">
        <v>0.84252645635829926</v>
      </c>
      <c r="AB1601" s="17">
        <v>1.7302815454862892</v>
      </c>
      <c r="AC1601" s="17">
        <v>25.357576115037258</v>
      </c>
      <c r="AD1601" s="17">
        <v>0.48928951045476377</v>
      </c>
      <c r="AE1601" s="17">
        <v>4.8928951045476392E-2</v>
      </c>
      <c r="AF1601" s="17">
        <v>59.975045363437367</v>
      </c>
      <c r="AG1601" s="17">
        <v>24.864470872018376</v>
      </c>
      <c r="AH1601" s="17">
        <v>-1</v>
      </c>
      <c r="AI1601" s="17">
        <v>-1</v>
      </c>
      <c r="AJ1601" s="17">
        <v>-1</v>
      </c>
      <c r="AK1601" s="17">
        <v>-1</v>
      </c>
      <c r="AL1601" s="17">
        <v>-1</v>
      </c>
      <c r="AM1601" s="17">
        <v>-1</v>
      </c>
      <c r="AN1601" s="17">
        <v>-1</v>
      </c>
      <c r="AO1601" s="17">
        <v>-1</v>
      </c>
      <c r="AP1601" s="17">
        <v>-1</v>
      </c>
      <c r="AQ1601" s="17">
        <v>-1</v>
      </c>
      <c r="AR1601" s="17">
        <v>0.24464475522738188</v>
      </c>
      <c r="AS1601" s="17">
        <v>2.9357370627285828</v>
      </c>
      <c r="AT1601" s="17">
        <v>7.8164581815471585</v>
      </c>
      <c r="AU1601" s="17">
        <v>-1</v>
      </c>
      <c r="AV1601" s="17">
        <v>-1</v>
      </c>
      <c r="AW1601" s="17">
        <v>-1</v>
      </c>
      <c r="AX1601" s="17">
        <v>-1</v>
      </c>
      <c r="AY1601" s="17">
        <v>4.8928951045476392E-2</v>
      </c>
      <c r="AZ1601" s="17">
        <v>-5.7380174244017312E-2</v>
      </c>
      <c r="BA1601" s="17">
        <v>0.5702006870645302</v>
      </c>
      <c r="BB1601" s="17">
        <v>-3.3025100221286408E-2</v>
      </c>
      <c r="BC1601" s="17">
        <v>0.21251227970846581</v>
      </c>
      <c r="BD1601" s="17">
        <v>-0.7395894308554265</v>
      </c>
      <c r="BE1601" s="17">
        <v>7.790871482137482</v>
      </c>
      <c r="BF1601" s="17">
        <v>-1</v>
      </c>
      <c r="BG1601" s="22">
        <v>1722.6688937662925</v>
      </c>
    </row>
    <row r="1602" spans="1:59" x14ac:dyDescent="0.25">
      <c r="A1602">
        <v>4131</v>
      </c>
      <c r="B1602" t="s">
        <v>1505</v>
      </c>
      <c r="C1602" s="49">
        <v>0</v>
      </c>
      <c r="D1602" s="22">
        <v>1531.199482421875</v>
      </c>
      <c r="E1602" s="17">
        <v>93.890240821946492</v>
      </c>
      <c r="F1602" s="17">
        <v>51.989792444854913</v>
      </c>
      <c r="G1602" s="17">
        <v>0.7244300617720687</v>
      </c>
      <c r="H1602" s="17">
        <v>6.3142063519414497</v>
      </c>
      <c r="I1602" s="17">
        <v>77.764042367394467</v>
      </c>
      <c r="J1602" s="17">
        <v>13.29293476205253</v>
      </c>
      <c r="K1602" s="17">
        <v>-1</v>
      </c>
      <c r="L1602" s="17">
        <v>-1</v>
      </c>
      <c r="M1602" s="17">
        <v>-1</v>
      </c>
      <c r="N1602" s="17">
        <v>0.16666666666666666</v>
      </c>
      <c r="O1602" s="17">
        <v>-1</v>
      </c>
      <c r="P1602" s="17">
        <v>-1</v>
      </c>
      <c r="Q1602" s="17">
        <v>4.5444990605989179</v>
      </c>
      <c r="R1602" s="17">
        <v>-1</v>
      </c>
      <c r="S1602" s="17">
        <v>1.1522602623544591</v>
      </c>
      <c r="T1602" s="17">
        <v>0.1211473576903216</v>
      </c>
      <c r="U1602" s="17">
        <v>0.65397016774385053</v>
      </c>
      <c r="V1602" s="17">
        <v>0.79524913664296804</v>
      </c>
      <c r="W1602" s="17">
        <v>2.7630191807897719</v>
      </c>
      <c r="X1602" s="17">
        <v>3.4907366206226387</v>
      </c>
      <c r="Y1602" s="17">
        <v>0</v>
      </c>
      <c r="Z1602" s="17">
        <v>46.935009531015723</v>
      </c>
      <c r="AA1602" s="17">
        <v>1.3169609468427836</v>
      </c>
      <c r="AB1602" s="17">
        <v>2.4872171378775398</v>
      </c>
      <c r="AC1602" s="17">
        <v>34.060335838739171</v>
      </c>
      <c r="AD1602" s="17">
        <v>0.81746270967981316</v>
      </c>
      <c r="AE1602" s="17">
        <v>8.1746270967981316E-2</v>
      </c>
      <c r="AF1602" s="17">
        <v>72.932673130832868</v>
      </c>
      <c r="AG1602" s="17">
        <v>47.462659423599142</v>
      </c>
      <c r="AH1602" s="17">
        <v>-1</v>
      </c>
      <c r="AI1602" s="17">
        <v>-1</v>
      </c>
      <c r="AJ1602" s="17">
        <v>-1</v>
      </c>
      <c r="AK1602" s="17">
        <v>-1</v>
      </c>
      <c r="AL1602" s="17">
        <v>-1</v>
      </c>
      <c r="AM1602" s="17">
        <v>-1</v>
      </c>
      <c r="AN1602" s="17">
        <v>-1</v>
      </c>
      <c r="AO1602" s="17">
        <v>-1</v>
      </c>
      <c r="AP1602" s="17">
        <v>-1</v>
      </c>
      <c r="AQ1602" s="17">
        <v>-1</v>
      </c>
      <c r="AR1602" s="17">
        <v>0.40873135483990658</v>
      </c>
      <c r="AS1602" s="17">
        <v>4.9047762580788792</v>
      </c>
      <c r="AT1602" s="17">
        <v>10.376209135502544</v>
      </c>
      <c r="AU1602" s="17">
        <v>-1</v>
      </c>
      <c r="AV1602" s="17">
        <v>-1</v>
      </c>
      <c r="AW1602" s="17">
        <v>-1</v>
      </c>
      <c r="AX1602" s="17">
        <v>-1</v>
      </c>
      <c r="AY1602" s="17">
        <v>8.1746270967981316E-2</v>
      </c>
      <c r="AZ1602" s="17">
        <v>-0.34257004834614763</v>
      </c>
      <c r="BA1602" s="17">
        <v>0.85539056116666057</v>
      </c>
      <c r="BB1602" s="17">
        <v>-0.14460398795780322</v>
      </c>
      <c r="BC1602" s="17">
        <v>0.32409116744498262</v>
      </c>
      <c r="BD1602" s="17">
        <v>-4.6160637209366087</v>
      </c>
      <c r="BE1602" s="17">
        <v>11.667345772218669</v>
      </c>
      <c r="BF1602" s="17">
        <v>-1</v>
      </c>
      <c r="BG1602" s="22">
        <v>918.03753662504653</v>
      </c>
    </row>
    <row r="1603" spans="1:59" x14ac:dyDescent="0.25">
      <c r="A1603">
        <v>4132</v>
      </c>
      <c r="B1603" t="s">
        <v>1506</v>
      </c>
      <c r="C1603" s="49">
        <v>0</v>
      </c>
      <c r="D1603" s="22">
        <v>1466.353974609375</v>
      </c>
      <c r="E1603" s="17">
        <v>13.29280386352842</v>
      </c>
      <c r="F1603" s="17">
        <v>-83.154845341110729</v>
      </c>
      <c r="G1603" s="17">
        <v>-0.25887838665067026</v>
      </c>
      <c r="H1603" s="17">
        <v>-1.1344749011003517</v>
      </c>
      <c r="I1603" s="17">
        <v>5.7928816474043927</v>
      </c>
      <c r="J1603" s="17">
        <v>-6.0978934314094184</v>
      </c>
      <c r="K1603" s="17">
        <v>-1</v>
      </c>
      <c r="L1603" s="17">
        <v>-1</v>
      </c>
      <c r="M1603" s="17">
        <v>-1</v>
      </c>
      <c r="N1603" s="17">
        <v>0.16666666666666666</v>
      </c>
      <c r="O1603" s="17">
        <v>-1</v>
      </c>
      <c r="P1603" s="17">
        <v>-1</v>
      </c>
      <c r="Q1603" s="17">
        <v>-0.10354053347204406</v>
      </c>
      <c r="R1603" s="17">
        <v>-1</v>
      </c>
      <c r="S1603" s="17">
        <v>-1.2097793294653743</v>
      </c>
      <c r="T1603" s="17">
        <v>-0.12711615797496553</v>
      </c>
      <c r="U1603" s="17">
        <v>-0.77937990824931325</v>
      </c>
      <c r="V1603" s="17">
        <v>-1.2719577412304548</v>
      </c>
      <c r="W1603" s="17">
        <v>-2.6196827095279853</v>
      </c>
      <c r="X1603" s="17">
        <v>-4.5168041418906109</v>
      </c>
      <c r="Y1603" s="17">
        <v>0</v>
      </c>
      <c r="Z1603" s="17">
        <v>0.38058017449362325</v>
      </c>
      <c r="AA1603" s="17">
        <v>-1.273251761703889</v>
      </c>
      <c r="AB1603" s="17">
        <v>-1.6453327299892861</v>
      </c>
      <c r="AC1603" s="17">
        <v>-13.453070728184999</v>
      </c>
      <c r="AD1603" s="17">
        <v>-0.97422488531164153</v>
      </c>
      <c r="AE1603" s="17">
        <v>-9.7422488531164156E-2</v>
      </c>
      <c r="AF1603" s="17">
        <v>2.1894772020311919</v>
      </c>
      <c r="AG1603" s="17">
        <v>-75.913942299990481</v>
      </c>
      <c r="AH1603" s="17">
        <v>-1</v>
      </c>
      <c r="AI1603" s="17">
        <v>-1</v>
      </c>
      <c r="AJ1603" s="17">
        <v>-1</v>
      </c>
      <c r="AK1603" s="17">
        <v>-1</v>
      </c>
      <c r="AL1603" s="17">
        <v>-1</v>
      </c>
      <c r="AM1603" s="17">
        <v>-1</v>
      </c>
      <c r="AN1603" s="17">
        <v>-1</v>
      </c>
      <c r="AO1603" s="17">
        <v>-1</v>
      </c>
      <c r="AP1603" s="17">
        <v>-1</v>
      </c>
      <c r="AQ1603" s="17">
        <v>-1</v>
      </c>
      <c r="AR1603" s="17">
        <v>-0.48711244265582077</v>
      </c>
      <c r="AS1603" s="17">
        <v>-5.8453493118698487</v>
      </c>
      <c r="AT1603" s="17">
        <v>-3.5989541054308045</v>
      </c>
      <c r="AU1603" s="17">
        <v>-1</v>
      </c>
      <c r="AV1603" s="17">
        <v>-1</v>
      </c>
      <c r="AW1603" s="17">
        <v>-1</v>
      </c>
      <c r="AX1603" s="17">
        <v>-1</v>
      </c>
      <c r="AY1603" s="17">
        <v>-9.7422488531164156E-2</v>
      </c>
      <c r="AZ1603" s="17">
        <v>1.2144466759097408</v>
      </c>
      <c r="BA1603" s="17">
        <v>-0.70162616308922798</v>
      </c>
      <c r="BB1603" s="17">
        <v>0.46456979433929158</v>
      </c>
      <c r="BC1603" s="17">
        <v>-0.28508261485211189</v>
      </c>
      <c r="BD1603" s="17">
        <v>16.547854948359824</v>
      </c>
      <c r="BE1603" s="17">
        <v>-9.4965728970777867</v>
      </c>
      <c r="BF1603" s="17">
        <v>-1</v>
      </c>
      <c r="BG1603" s="22">
        <v>-16.809492362219771</v>
      </c>
    </row>
    <row r="1604" spans="1:59" x14ac:dyDescent="0.25">
      <c r="A1604">
        <v>4135</v>
      </c>
      <c r="B1604" t="s">
        <v>1505</v>
      </c>
      <c r="C1604" s="49">
        <v>0</v>
      </c>
      <c r="D1604" s="22">
        <v>1573.24416015625</v>
      </c>
      <c r="E1604" s="17">
        <v>100.81295823887362</v>
      </c>
      <c r="F1604" s="17">
        <v>63.597706705055174</v>
      </c>
      <c r="G1604" s="17">
        <v>0.80888890784703327</v>
      </c>
      <c r="H1604" s="17">
        <v>6.9539923971251767</v>
      </c>
      <c r="I1604" s="17">
        <v>83.945827131713799</v>
      </c>
      <c r="J1604" s="17">
        <v>14.958461968988111</v>
      </c>
      <c r="K1604" s="17">
        <v>-1</v>
      </c>
      <c r="L1604" s="17">
        <v>-1</v>
      </c>
      <c r="M1604" s="17">
        <v>-1</v>
      </c>
      <c r="N1604" s="17">
        <v>0.16666666666666666</v>
      </c>
      <c r="O1604" s="17">
        <v>-1</v>
      </c>
      <c r="P1604" s="17">
        <v>-1</v>
      </c>
      <c r="Q1604" s="17">
        <v>4.9437309204041213</v>
      </c>
      <c r="R1604" s="17">
        <v>-1</v>
      </c>
      <c r="S1604" s="17">
        <v>1.3551418084537328</v>
      </c>
      <c r="T1604" s="17">
        <v>0.14247133806416817</v>
      </c>
      <c r="U1604" s="17">
        <v>0.77708422583419667</v>
      </c>
      <c r="V1604" s="17">
        <v>0.97280675631304625</v>
      </c>
      <c r="W1604" s="17">
        <v>3.2253530406798085</v>
      </c>
      <c r="X1604" s="17">
        <v>4.1785245205282395</v>
      </c>
      <c r="Y1604" s="17">
        <v>0</v>
      </c>
      <c r="Z1604" s="17">
        <v>50.933687046130402</v>
      </c>
      <c r="AA1604" s="17">
        <v>1.5394408582108481</v>
      </c>
      <c r="AB1604" s="17">
        <v>2.8421722831802532</v>
      </c>
      <c r="AC1604" s="17">
        <v>38.141382328444344</v>
      </c>
      <c r="AD1604" s="17">
        <v>0.97135528229274604</v>
      </c>
      <c r="AE1604" s="17">
        <v>9.7135528229274584E-2</v>
      </c>
      <c r="AF1604" s="17">
        <v>79.00898489789401</v>
      </c>
      <c r="AG1604" s="17">
        <v>58.059787345096503</v>
      </c>
      <c r="AH1604" s="17">
        <v>-1</v>
      </c>
      <c r="AI1604" s="17">
        <v>-1</v>
      </c>
      <c r="AJ1604" s="17">
        <v>-1</v>
      </c>
      <c r="AK1604" s="17">
        <v>-1</v>
      </c>
      <c r="AL1604" s="17">
        <v>-1</v>
      </c>
      <c r="AM1604" s="17">
        <v>-1</v>
      </c>
      <c r="AN1604" s="17">
        <v>-1</v>
      </c>
      <c r="AO1604" s="17">
        <v>-1</v>
      </c>
      <c r="AP1604" s="17">
        <v>-1</v>
      </c>
      <c r="AQ1604" s="17">
        <v>-1</v>
      </c>
      <c r="AR1604" s="17">
        <v>0.48567764114637302</v>
      </c>
      <c r="AS1604" s="17">
        <v>5.8281316937564753</v>
      </c>
      <c r="AT1604" s="17">
        <v>11.576571201883418</v>
      </c>
      <c r="AU1604" s="17">
        <v>-1</v>
      </c>
      <c r="AV1604" s="17">
        <v>-1</v>
      </c>
      <c r="AW1604" s="17">
        <v>-1</v>
      </c>
      <c r="AX1604" s="17">
        <v>-1</v>
      </c>
      <c r="AY1604" s="17">
        <v>9.7135528229274584E-2</v>
      </c>
      <c r="AZ1604" s="17">
        <v>-0.47630614718777781</v>
      </c>
      <c r="BA1604" s="17">
        <v>0.98912666000829086</v>
      </c>
      <c r="BB1604" s="17">
        <v>-0.19692746264620042</v>
      </c>
      <c r="BC1604" s="17">
        <v>0.37641464213337977</v>
      </c>
      <c r="BD1604" s="17">
        <v>-6.4338861469519202</v>
      </c>
      <c r="BE1604" s="17">
        <v>13.48516819823398</v>
      </c>
      <c r="BF1604" s="17">
        <v>-1</v>
      </c>
      <c r="BG1604" s="22">
        <v>1143.8034090987946</v>
      </c>
    </row>
    <row r="1605" spans="1:59" x14ac:dyDescent="0.25">
      <c r="A1605">
        <v>4137</v>
      </c>
      <c r="B1605" t="s">
        <v>1507</v>
      </c>
      <c r="C1605" s="49">
        <v>0</v>
      </c>
      <c r="D1605" s="22">
        <v>1474.877900390625</v>
      </c>
      <c r="E1605" s="17">
        <v>25.249714586369116</v>
      </c>
      <c r="F1605" s="17">
        <v>-63.105667232492721</v>
      </c>
      <c r="G1605" s="17">
        <v>-0.11300115066770028</v>
      </c>
      <c r="H1605" s="17">
        <v>-2.9437072273764908E-2</v>
      </c>
      <c r="I1605" s="17">
        <v>16.470054220424529</v>
      </c>
      <c r="J1605" s="17">
        <v>-3.2211964755150815</v>
      </c>
      <c r="K1605" s="17">
        <v>-1</v>
      </c>
      <c r="L1605" s="17">
        <v>-1</v>
      </c>
      <c r="M1605" s="17">
        <v>-1</v>
      </c>
      <c r="N1605" s="17">
        <v>0.16666666666666666</v>
      </c>
      <c r="O1605" s="17">
        <v>-1</v>
      </c>
      <c r="P1605" s="17">
        <v>-1</v>
      </c>
      <c r="Q1605" s="17">
        <v>0.58601234264743063</v>
      </c>
      <c r="R1605" s="17">
        <v>-1</v>
      </c>
      <c r="S1605" s="17">
        <v>-0.85936252231832011</v>
      </c>
      <c r="T1605" s="17">
        <v>-9.0285400018234235E-2</v>
      </c>
      <c r="U1605" s="17">
        <v>-0.56673742804154592</v>
      </c>
      <c r="V1605" s="17">
        <v>-0.96528039493807827</v>
      </c>
      <c r="W1605" s="17">
        <v>-1.8211401208424385</v>
      </c>
      <c r="X1605" s="17">
        <v>-3.3288575567370935</v>
      </c>
      <c r="Y1605" s="17">
        <v>0</v>
      </c>
      <c r="Z1605" s="17">
        <v>7.2870920509930635</v>
      </c>
      <c r="AA1605" s="17">
        <v>-0.88898467731461084</v>
      </c>
      <c r="AB1605" s="17">
        <v>-1.0322545516687551</v>
      </c>
      <c r="AC1605" s="17">
        <v>-6.404291239677848</v>
      </c>
      <c r="AD1605" s="17">
        <v>-0.70842178505193232</v>
      </c>
      <c r="AE1605" s="17">
        <v>-7.084217850519324E-2</v>
      </c>
      <c r="AF1605" s="17">
        <v>12.684476917785325</v>
      </c>
      <c r="AG1605" s="17">
        <v>-57.610593362759097</v>
      </c>
      <c r="AH1605" s="17">
        <v>-1</v>
      </c>
      <c r="AI1605" s="17">
        <v>-1</v>
      </c>
      <c r="AJ1605" s="17">
        <v>-1</v>
      </c>
      <c r="AK1605" s="17">
        <v>-1</v>
      </c>
      <c r="AL1605" s="17">
        <v>-1</v>
      </c>
      <c r="AM1605" s="17">
        <v>-1</v>
      </c>
      <c r="AN1605" s="17">
        <v>-1</v>
      </c>
      <c r="AO1605" s="17">
        <v>-1</v>
      </c>
      <c r="AP1605" s="17">
        <v>-1</v>
      </c>
      <c r="AQ1605" s="17">
        <v>-1</v>
      </c>
      <c r="AR1605" s="17">
        <v>-0.35421089252596616</v>
      </c>
      <c r="AS1605" s="17">
        <v>-4.2505307103115939</v>
      </c>
      <c r="AT1605" s="17">
        <v>-1.5256899234050714</v>
      </c>
      <c r="AU1605" s="17">
        <v>-1</v>
      </c>
      <c r="AV1605" s="17">
        <v>-1</v>
      </c>
      <c r="AW1605" s="17">
        <v>-1</v>
      </c>
      <c r="AX1605" s="17">
        <v>-1</v>
      </c>
      <c r="AY1605" s="17">
        <v>-7.084217850519324E-2</v>
      </c>
      <c r="AZ1605" s="17">
        <v>0.98345781734960447</v>
      </c>
      <c r="BA1605" s="17">
        <v>-0.47063730452909164</v>
      </c>
      <c r="BB1605" s="17">
        <v>0.37419674025099042</v>
      </c>
      <c r="BC1605" s="17">
        <v>-0.1947095607638108</v>
      </c>
      <c r="BD1605" s="17">
        <v>13.408113839659364</v>
      </c>
      <c r="BE1605" s="17">
        <v>-6.3568317883773222</v>
      </c>
      <c r="BF1605" s="17">
        <v>-1</v>
      </c>
      <c r="BG1605" s="22">
        <v>25.803145009090713</v>
      </c>
    </row>
    <row r="1606" spans="1:59" x14ac:dyDescent="0.25">
      <c r="A1606">
        <v>4139</v>
      </c>
      <c r="B1606" t="s">
        <v>1508</v>
      </c>
      <c r="C1606" s="49">
        <v>0</v>
      </c>
      <c r="D1606" s="22">
        <v>1424.635947265625</v>
      </c>
      <c r="E1606" s="17">
        <v>38.05587722155731</v>
      </c>
      <c r="F1606" s="17">
        <v>-41.632475576862625</v>
      </c>
      <c r="G1606" s="17">
        <v>4.3237166408720551E-2</v>
      </c>
      <c r="H1606" s="17">
        <v>1.1540872077023336</v>
      </c>
      <c r="I1606" s="17">
        <v>27.905583984218044</v>
      </c>
      <c r="J1606" s="17">
        <v>-0.14017915228952038</v>
      </c>
      <c r="K1606" s="17">
        <v>-1</v>
      </c>
      <c r="L1606" s="17">
        <v>-1</v>
      </c>
      <c r="M1606" s="17">
        <v>-1</v>
      </c>
      <c r="N1606" s="17">
        <v>0.16666666666666666</v>
      </c>
      <c r="O1606" s="17">
        <v>-1</v>
      </c>
      <c r="P1606" s="17">
        <v>-1</v>
      </c>
      <c r="Q1606" s="17">
        <v>1.3245414227616819</v>
      </c>
      <c r="R1606" s="17">
        <v>-1</v>
      </c>
      <c r="S1606" s="17">
        <v>-0.4840570001439084</v>
      </c>
      <c r="T1606" s="17">
        <v>-5.083869950301155E-2</v>
      </c>
      <c r="U1606" s="17">
        <v>-0.33899179643048205</v>
      </c>
      <c r="V1606" s="17">
        <v>-0.63682097392342929</v>
      </c>
      <c r="W1606" s="17">
        <v>-0.96588022145249297</v>
      </c>
      <c r="X1606" s="17">
        <v>-2.0565358405322827</v>
      </c>
      <c r="Y1606" s="17">
        <v>0</v>
      </c>
      <c r="Z1606" s="17">
        <v>14.684146054528998</v>
      </c>
      <c r="AA1606" s="17">
        <v>-0.47742462705527727</v>
      </c>
      <c r="AB1606" s="17">
        <v>-0.37563186361439838</v>
      </c>
      <c r="AC1606" s="17">
        <v>1.1451350796946809</v>
      </c>
      <c r="AD1606" s="17">
        <v>-0.42373974553810267</v>
      </c>
      <c r="AE1606" s="17">
        <v>-4.2373974553810256E-2</v>
      </c>
      <c r="AF1606" s="17">
        <v>23.924894809294905</v>
      </c>
      <c r="AG1606" s="17">
        <v>-38.007230195462917</v>
      </c>
      <c r="AH1606" s="17">
        <v>-1</v>
      </c>
      <c r="AI1606" s="17">
        <v>-1</v>
      </c>
      <c r="AJ1606" s="17">
        <v>-1</v>
      </c>
      <c r="AK1606" s="17">
        <v>-1</v>
      </c>
      <c r="AL1606" s="17">
        <v>-1</v>
      </c>
      <c r="AM1606" s="17">
        <v>-1</v>
      </c>
      <c r="AN1606" s="17">
        <v>-1</v>
      </c>
      <c r="AO1606" s="17">
        <v>-1</v>
      </c>
      <c r="AP1606" s="17">
        <v>-1</v>
      </c>
      <c r="AQ1606" s="17">
        <v>-1</v>
      </c>
      <c r="AR1606" s="17">
        <v>-0.21186987276905134</v>
      </c>
      <c r="AS1606" s="17">
        <v>-2.5424384732286156</v>
      </c>
      <c r="AT1606" s="17">
        <v>0.69482998480279967</v>
      </c>
      <c r="AU1606" s="17">
        <v>-1</v>
      </c>
      <c r="AV1606" s="17">
        <v>-1</v>
      </c>
      <c r="AW1606" s="17">
        <v>-1</v>
      </c>
      <c r="AX1606" s="17">
        <v>-1</v>
      </c>
      <c r="AY1606" s="17">
        <v>-4.2373974553810256E-2</v>
      </c>
      <c r="AZ1606" s="17">
        <v>0.73606273694753099</v>
      </c>
      <c r="BA1606" s="17">
        <v>-0.22324222412701827</v>
      </c>
      <c r="BB1606" s="17">
        <v>0.2774048468162883</v>
      </c>
      <c r="BC1606" s="17">
        <v>-9.7917667329108712E-2</v>
      </c>
      <c r="BD1606" s="17">
        <v>10.04536938146108</v>
      </c>
      <c r="BE1606" s="17">
        <v>-2.9940873301790365</v>
      </c>
      <c r="BF1606" s="17">
        <v>-1</v>
      </c>
      <c r="BG1606" s="22">
        <v>-49.030420076321434</v>
      </c>
    </row>
    <row r="1607" spans="1:59" x14ac:dyDescent="0.25">
      <c r="A1607">
        <v>4141</v>
      </c>
      <c r="B1607" t="s">
        <v>1509</v>
      </c>
      <c r="C1607" s="49">
        <v>0</v>
      </c>
      <c r="D1607" s="22">
        <v>1455.8313378906248</v>
      </c>
      <c r="E1607" s="17">
        <v>24.117930366902968</v>
      </c>
      <c r="F1607" s="17">
        <v>-65.003426940044434</v>
      </c>
      <c r="G1607" s="17">
        <v>-0.12680919502730892</v>
      </c>
      <c r="H1607" s="17">
        <v>-0.13403468996693491</v>
      </c>
      <c r="I1607" s="17">
        <v>15.459403918956866</v>
      </c>
      <c r="J1607" s="17">
        <v>-3.4934909079430261</v>
      </c>
      <c r="K1607" s="17">
        <v>-1</v>
      </c>
      <c r="L1607" s="17">
        <v>-1</v>
      </c>
      <c r="M1607" s="17">
        <v>-1</v>
      </c>
      <c r="N1607" s="17">
        <v>0.16666666666666666</v>
      </c>
      <c r="O1607" s="17">
        <v>-1</v>
      </c>
      <c r="P1607" s="17">
        <v>-1</v>
      </c>
      <c r="Q1607" s="17">
        <v>0.52074255166465555</v>
      </c>
      <c r="R1607" s="17">
        <v>-1</v>
      </c>
      <c r="S1607" s="17">
        <v>-0.89253130828300486</v>
      </c>
      <c r="T1607" s="17">
        <v>-9.3771624145238708E-2</v>
      </c>
      <c r="U1607" s="17">
        <v>-0.5868651524233599</v>
      </c>
      <c r="V1607" s="17">
        <v>-0.99430901186489307</v>
      </c>
      <c r="W1607" s="17">
        <v>-1.896726358909727</v>
      </c>
      <c r="X1607" s="17">
        <v>-3.4413029224181404</v>
      </c>
      <c r="Y1607" s="17">
        <v>0</v>
      </c>
      <c r="Z1607" s="17">
        <v>6.6333545317820359</v>
      </c>
      <c r="AA1607" s="17">
        <v>-0.9253575692975935</v>
      </c>
      <c r="AB1607" s="17">
        <v>-1.0902856119991431</v>
      </c>
      <c r="AC1607" s="17">
        <v>-7.071495133435258</v>
      </c>
      <c r="AD1607" s="17">
        <v>-0.73358144052919971</v>
      </c>
      <c r="AE1607" s="17">
        <v>-7.3358144052919988E-2</v>
      </c>
      <c r="AF1607" s="17">
        <v>11.691070231315543</v>
      </c>
      <c r="AG1607" s="17">
        <v>-59.343101196155338</v>
      </c>
      <c r="AH1607" s="17">
        <v>-1</v>
      </c>
      <c r="AI1607" s="17">
        <v>-1</v>
      </c>
      <c r="AJ1607" s="17">
        <v>-1</v>
      </c>
      <c r="AK1607" s="17">
        <v>-1</v>
      </c>
      <c r="AL1607" s="17">
        <v>-1</v>
      </c>
      <c r="AM1607" s="17">
        <v>-1</v>
      </c>
      <c r="AN1607" s="17">
        <v>-1</v>
      </c>
      <c r="AO1607" s="17">
        <v>-1</v>
      </c>
      <c r="AP1607" s="17">
        <v>-1</v>
      </c>
      <c r="AQ1607" s="17">
        <v>-1</v>
      </c>
      <c r="AR1607" s="17">
        <v>-0.36679072026459986</v>
      </c>
      <c r="AS1607" s="17">
        <v>-4.4014886431751989</v>
      </c>
      <c r="AT1607" s="17">
        <v>-1.7219352361277585</v>
      </c>
      <c r="AU1607" s="17">
        <v>-1</v>
      </c>
      <c r="AV1607" s="17">
        <v>-1</v>
      </c>
      <c r="AW1607" s="17">
        <v>-1</v>
      </c>
      <c r="AX1607" s="17">
        <v>-1</v>
      </c>
      <c r="AY1607" s="17">
        <v>-7.3358144052919988E-2</v>
      </c>
      <c r="AZ1607" s="17">
        <v>1.0053221225243067</v>
      </c>
      <c r="BA1607" s="17">
        <v>-0.49250160970379414</v>
      </c>
      <c r="BB1607" s="17">
        <v>0.38275102311326137</v>
      </c>
      <c r="BC1607" s="17">
        <v>-0.20326384362608174</v>
      </c>
      <c r="BD1607" s="17">
        <v>13.705306778739207</v>
      </c>
      <c r="BE1607" s="17">
        <v>-6.6540247274571662</v>
      </c>
      <c r="BF1607" s="17">
        <v>-1</v>
      </c>
      <c r="BG1607" s="22">
        <v>11.394382567404818</v>
      </c>
    </row>
    <row r="1608" spans="1:59" x14ac:dyDescent="0.25">
      <c r="A1608">
        <v>4143</v>
      </c>
      <c r="B1608" t="s">
        <v>1510</v>
      </c>
      <c r="C1608" s="49">
        <v>0</v>
      </c>
      <c r="D1608" s="22">
        <v>1671.3213964843749</v>
      </c>
      <c r="E1608" s="17">
        <v>120.94679247254983</v>
      </c>
      <c r="F1608" s="17">
        <v>97.357834042065392</v>
      </c>
      <c r="G1608" s="17">
        <v>1.0545266110823219</v>
      </c>
      <c r="H1608" s="17">
        <v>8.8147279151244433</v>
      </c>
      <c r="I1608" s="17">
        <v>101.92475393417712</v>
      </c>
      <c r="J1608" s="17">
        <v>19.802433877204994</v>
      </c>
      <c r="K1608" s="17">
        <v>-1</v>
      </c>
      <c r="L1608" s="17">
        <v>-1</v>
      </c>
      <c r="M1608" s="17">
        <v>-1</v>
      </c>
      <c r="N1608" s="17">
        <v>0.16666666666666666</v>
      </c>
      <c r="O1608" s="17">
        <v>-1</v>
      </c>
      <c r="P1608" s="17">
        <v>-1</v>
      </c>
      <c r="Q1608" s="17">
        <v>6.1048454946413866</v>
      </c>
      <c r="R1608" s="17">
        <v>-1</v>
      </c>
      <c r="S1608" s="17">
        <v>1.9451967207410352</v>
      </c>
      <c r="T1608" s="17">
        <v>0.20448939545293351</v>
      </c>
      <c r="U1608" s="17">
        <v>1.1351456471144101</v>
      </c>
      <c r="V1608" s="17">
        <v>1.4892102819895749</v>
      </c>
      <c r="W1608" s="17">
        <v>4.5699916753409324</v>
      </c>
      <c r="X1608" s="17">
        <v>6.1788672661049402</v>
      </c>
      <c r="Y1608" s="17">
        <v>0</v>
      </c>
      <c r="Z1608" s="17">
        <v>62.563326881838691</v>
      </c>
      <c r="AA1608" s="17">
        <v>2.1864950980466134</v>
      </c>
      <c r="AB1608" s="17">
        <v>3.8745137215929653</v>
      </c>
      <c r="AC1608" s="17">
        <v>50.010581744664719</v>
      </c>
      <c r="AD1608" s="17">
        <v>1.4189320588930125</v>
      </c>
      <c r="AE1608" s="17">
        <v>0.14189320588930127</v>
      </c>
      <c r="AF1608" s="17">
        <v>96.681157038129854</v>
      </c>
      <c r="AG1608" s="17">
        <v>88.880172473455048</v>
      </c>
      <c r="AH1608" s="17">
        <v>-1</v>
      </c>
      <c r="AI1608" s="17">
        <v>-1</v>
      </c>
      <c r="AJ1608" s="17">
        <v>-1</v>
      </c>
      <c r="AK1608" s="17">
        <v>-1</v>
      </c>
      <c r="AL1608" s="17">
        <v>-1</v>
      </c>
      <c r="AM1608" s="17">
        <v>-1</v>
      </c>
      <c r="AN1608" s="17">
        <v>-1</v>
      </c>
      <c r="AO1608" s="17">
        <v>-1</v>
      </c>
      <c r="AP1608" s="17">
        <v>-1</v>
      </c>
      <c r="AQ1608" s="17">
        <v>-1</v>
      </c>
      <c r="AR1608" s="17">
        <v>0.70946602944650627</v>
      </c>
      <c r="AS1608" s="17">
        <v>8.5135923533580762</v>
      </c>
      <c r="AT1608" s="17">
        <v>15.067670059365499</v>
      </c>
      <c r="AU1608" s="17">
        <v>-1</v>
      </c>
      <c r="AV1608" s="17">
        <v>-1</v>
      </c>
      <c r="AW1608" s="17">
        <v>-1</v>
      </c>
      <c r="AX1608" s="17">
        <v>-1</v>
      </c>
      <c r="AY1608" s="17">
        <v>0.14189320588930127</v>
      </c>
      <c r="AZ1608" s="17">
        <v>-0.86526040936118997</v>
      </c>
      <c r="BA1608" s="17">
        <v>1.378080922181703</v>
      </c>
      <c r="BB1608" s="17">
        <v>-0.34910356669029113</v>
      </c>
      <c r="BC1608" s="17">
        <v>0.52859074617747037</v>
      </c>
      <c r="BD1608" s="17">
        <v>-11.720789134232513</v>
      </c>
      <c r="BE1608" s="17">
        <v>18.77207118551458</v>
      </c>
      <c r="BF1608" s="17">
        <v>-1</v>
      </c>
      <c r="BG1608" s="22">
        <v>1906.6738362682634</v>
      </c>
    </row>
    <row r="1609" spans="1:59" x14ac:dyDescent="0.25">
      <c r="A1609">
        <v>4145</v>
      </c>
      <c r="B1609" t="s">
        <v>1511</v>
      </c>
      <c r="C1609" s="49">
        <v>0</v>
      </c>
      <c r="D1609" s="22">
        <v>1589.9728515625</v>
      </c>
      <c r="E1609" s="17">
        <v>123.77541033382124</v>
      </c>
      <c r="F1609" s="17">
        <v>102.10082030468884</v>
      </c>
      <c r="G1609" s="17">
        <v>1.0890364409889803</v>
      </c>
      <c r="H1609" s="17">
        <v>9.0761440795881043</v>
      </c>
      <c r="I1609" s="17">
        <v>104.45062719257898</v>
      </c>
      <c r="J1609" s="17">
        <v>20.482967217256107</v>
      </c>
      <c r="K1609" s="17">
        <v>-1</v>
      </c>
      <c r="L1609" s="17">
        <v>-1</v>
      </c>
      <c r="M1609" s="17">
        <v>-1</v>
      </c>
      <c r="N1609" s="17">
        <v>0.16666666666666666</v>
      </c>
      <c r="O1609" s="17">
        <v>-1</v>
      </c>
      <c r="P1609" s="17">
        <v>-1</v>
      </c>
      <c r="Q1609" s="17">
        <v>6.2679713744689165</v>
      </c>
      <c r="R1609" s="17">
        <v>-1</v>
      </c>
      <c r="S1609" s="17">
        <v>2.0280939893216576</v>
      </c>
      <c r="T1609" s="17">
        <v>0.21320236004850951</v>
      </c>
      <c r="U1609" s="17">
        <v>1.1854499716613649</v>
      </c>
      <c r="V1609" s="17">
        <v>1.5617602106022255</v>
      </c>
      <c r="W1609" s="17">
        <v>4.7589009916099778</v>
      </c>
      <c r="X1609" s="17">
        <v>6.4598969573765057</v>
      </c>
      <c r="Y1609" s="17">
        <v>0</v>
      </c>
      <c r="Z1609" s="17">
        <v>64.197183929514964</v>
      </c>
      <c r="AA1609" s="17">
        <v>2.2774002460064335</v>
      </c>
      <c r="AB1609" s="17">
        <v>4.0195481644980626</v>
      </c>
      <c r="AC1609" s="17">
        <v>51.678094702110123</v>
      </c>
      <c r="AD1609" s="17">
        <v>1.4818124645767061</v>
      </c>
      <c r="AE1609" s="17">
        <v>0.14818124645767061</v>
      </c>
      <c r="AF1609" s="17">
        <v>99.163934098036478</v>
      </c>
      <c r="AG1609" s="17">
        <v>93.210152091521095</v>
      </c>
      <c r="AH1609" s="17">
        <v>-1</v>
      </c>
      <c r="AI1609" s="17">
        <v>-1</v>
      </c>
      <c r="AJ1609" s="17">
        <v>-1</v>
      </c>
      <c r="AK1609" s="17">
        <v>-1</v>
      </c>
      <c r="AL1609" s="17">
        <v>-1</v>
      </c>
      <c r="AM1609" s="17">
        <v>-1</v>
      </c>
      <c r="AN1609" s="17">
        <v>-1</v>
      </c>
      <c r="AO1609" s="17">
        <v>-1</v>
      </c>
      <c r="AP1609" s="17">
        <v>-1</v>
      </c>
      <c r="AQ1609" s="17">
        <v>-1</v>
      </c>
      <c r="AR1609" s="17">
        <v>0.74090623228835306</v>
      </c>
      <c r="AS1609" s="17">
        <v>8.8908747874602376</v>
      </c>
      <c r="AT1609" s="17">
        <v>15.558137223698308</v>
      </c>
      <c r="AU1609" s="17">
        <v>-1</v>
      </c>
      <c r="AV1609" s="17">
        <v>-1</v>
      </c>
      <c r="AW1609" s="17">
        <v>-1</v>
      </c>
      <c r="AX1609" s="17">
        <v>-1</v>
      </c>
      <c r="AY1609" s="17">
        <v>0.14818124645767061</v>
      </c>
      <c r="AZ1609" s="17">
        <v>-0.91990489289235633</v>
      </c>
      <c r="BA1609" s="17">
        <v>1.4327254057128695</v>
      </c>
      <c r="BB1609" s="17">
        <v>-0.37048290462274686</v>
      </c>
      <c r="BC1609" s="17">
        <v>0.54997008410992609</v>
      </c>
      <c r="BD1609" s="17">
        <v>-12.463550202346285</v>
      </c>
      <c r="BE1609" s="17">
        <v>19.514832253628356</v>
      </c>
      <c r="BF1609" s="17">
        <v>-1</v>
      </c>
      <c r="BG1609" s="22">
        <v>203.82832640331753</v>
      </c>
    </row>
    <row r="1610" spans="1:59" x14ac:dyDescent="0.25">
      <c r="A1610">
        <v>4146</v>
      </c>
      <c r="B1610" t="s">
        <v>1512</v>
      </c>
      <c r="C1610" s="49">
        <v>0</v>
      </c>
      <c r="D1610" s="22">
        <v>1521.21068359375</v>
      </c>
      <c r="E1610" s="17">
        <v>36.415599069700868</v>
      </c>
      <c r="F1610" s="17">
        <v>-44.382870689491817</v>
      </c>
      <c r="G1610" s="17">
        <v>2.3225371674902739E-2</v>
      </c>
      <c r="H1610" s="17">
        <v>1.0024954253754261</v>
      </c>
      <c r="I1610" s="17">
        <v>26.440863430465761</v>
      </c>
      <c r="J1610" s="17">
        <v>-0.53481145118690598</v>
      </c>
      <c r="K1610" s="17">
        <v>-1</v>
      </c>
      <c r="L1610" s="17">
        <v>-1</v>
      </c>
      <c r="M1610" s="17">
        <v>-1</v>
      </c>
      <c r="N1610" s="17">
        <v>0.16666666666666666</v>
      </c>
      <c r="O1610" s="17">
        <v>-1</v>
      </c>
      <c r="P1610" s="17">
        <v>-1</v>
      </c>
      <c r="Q1610" s="17">
        <v>1.22994687878069</v>
      </c>
      <c r="R1610" s="17">
        <v>-1</v>
      </c>
      <c r="S1610" s="17">
        <v>-0.53212803171133749</v>
      </c>
      <c r="T1610" s="17">
        <v>-5.5891232635782703E-2</v>
      </c>
      <c r="U1610" s="17">
        <v>-0.36816261007343137</v>
      </c>
      <c r="V1610" s="17">
        <v>-0.67889171965809247</v>
      </c>
      <c r="W1610" s="17">
        <v>-1.0754262398103691</v>
      </c>
      <c r="X1610" s="17">
        <v>-2.2195012481001042</v>
      </c>
      <c r="Y1610" s="17">
        <v>0</v>
      </c>
      <c r="Z1610" s="17">
        <v>13.736693924195816</v>
      </c>
      <c r="AA1610" s="17">
        <v>-0.53013932214765358</v>
      </c>
      <c r="AB1610" s="17">
        <v>-0.45973542218309549</v>
      </c>
      <c r="AC1610" s="17">
        <v>0.17816633164123274</v>
      </c>
      <c r="AD1610" s="17">
        <v>-0.46020326259178923</v>
      </c>
      <c r="AE1610" s="17">
        <v>-4.6020326259178922E-2</v>
      </c>
      <c r="AF1610" s="17">
        <v>22.485165172056188</v>
      </c>
      <c r="AG1610" s="17">
        <v>-40.518128207789367</v>
      </c>
      <c r="AH1610" s="17">
        <v>-1</v>
      </c>
      <c r="AI1610" s="17">
        <v>-1</v>
      </c>
      <c r="AJ1610" s="17">
        <v>-1</v>
      </c>
      <c r="AK1610" s="17">
        <v>-1</v>
      </c>
      <c r="AL1610" s="17">
        <v>-1</v>
      </c>
      <c r="AM1610" s="17">
        <v>-1</v>
      </c>
      <c r="AN1610" s="17">
        <v>-1</v>
      </c>
      <c r="AO1610" s="17">
        <v>-1</v>
      </c>
      <c r="AP1610" s="17">
        <v>-1</v>
      </c>
      <c r="AQ1610" s="17">
        <v>-1</v>
      </c>
      <c r="AR1610" s="17">
        <v>-0.23010163129589462</v>
      </c>
      <c r="AS1610" s="17">
        <v>-2.7612195755507356</v>
      </c>
      <c r="AT1610" s="17">
        <v>0.41041455178404451</v>
      </c>
      <c r="AU1610" s="17">
        <v>-1</v>
      </c>
      <c r="AV1610" s="17">
        <v>-1</v>
      </c>
      <c r="AW1610" s="17">
        <v>-1</v>
      </c>
      <c r="AX1610" s="17">
        <v>-1</v>
      </c>
      <c r="AY1610" s="17">
        <v>-4.6020326259178922E-2</v>
      </c>
      <c r="AZ1610" s="17">
        <v>0.76775035148283766</v>
      </c>
      <c r="BA1610" s="17">
        <v>-0.25492983866232494</v>
      </c>
      <c r="BB1610" s="17">
        <v>0.28980244261454174</v>
      </c>
      <c r="BC1610" s="17">
        <v>-0.11031526312736216</v>
      </c>
      <c r="BD1610" s="17">
        <v>10.476086718276937</v>
      </c>
      <c r="BE1610" s="17">
        <v>-3.4248046669948931</v>
      </c>
      <c r="BF1610" s="17">
        <v>-1</v>
      </c>
      <c r="BG1610" s="22">
        <v>925.66145128479127</v>
      </c>
    </row>
    <row r="1611" spans="1:59" x14ac:dyDescent="0.25">
      <c r="A1611">
        <v>4150</v>
      </c>
      <c r="B1611" t="s">
        <v>1513</v>
      </c>
      <c r="C1611" s="49">
        <v>0</v>
      </c>
      <c r="D1611" s="22">
        <v>1506.7050781249998</v>
      </c>
      <c r="E1611" s="17">
        <v>11.983974042207471</v>
      </c>
      <c r="F1611" s="17">
        <v>-85.349472599756027</v>
      </c>
      <c r="G1611" s="17">
        <v>-0.27484643066572373</v>
      </c>
      <c r="H1611" s="17">
        <v>-1.2554347792479055</v>
      </c>
      <c r="I1611" s="17">
        <v>4.6241347867070175</v>
      </c>
      <c r="J1611" s="17">
        <v>-6.412783025390028</v>
      </c>
      <c r="K1611" s="17">
        <v>-1</v>
      </c>
      <c r="L1611" s="17">
        <v>-1</v>
      </c>
      <c r="M1611" s="17">
        <v>-1</v>
      </c>
      <c r="N1611" s="17">
        <v>0.16666666666666666</v>
      </c>
      <c r="O1611" s="17">
        <v>-1</v>
      </c>
      <c r="P1611" s="17">
        <v>-1</v>
      </c>
      <c r="Q1611" s="17">
        <v>-0.17902051225274906</v>
      </c>
      <c r="R1611" s="17">
        <v>-1</v>
      </c>
      <c r="S1611" s="17">
        <v>-1.2481367260971001</v>
      </c>
      <c r="T1611" s="17">
        <v>-0.13114773397925394</v>
      </c>
      <c r="U1611" s="17">
        <v>-0.80265622316265695</v>
      </c>
      <c r="V1611" s="17">
        <v>-1.3055273200000181</v>
      </c>
      <c r="W1611" s="17">
        <v>-2.7070929426469763</v>
      </c>
      <c r="X1611" s="17">
        <v>-4.6468393953792253</v>
      </c>
      <c r="Y1611" s="17">
        <v>0</v>
      </c>
      <c r="Z1611" s="17">
        <v>-0.37542184934035561</v>
      </c>
      <c r="AA1611" s="17">
        <v>-1.315314484346787</v>
      </c>
      <c r="AB1611" s="17">
        <v>-1.7124416196671377</v>
      </c>
      <c r="AC1611" s="17">
        <v>-14.224645678631878</v>
      </c>
      <c r="AD1611" s="17">
        <v>-1.0033202789533211</v>
      </c>
      <c r="AE1611" s="17">
        <v>-0.10033202789533212</v>
      </c>
      <c r="AF1611" s="17">
        <v>1.0406713841124926</v>
      </c>
      <c r="AG1611" s="17">
        <v>-77.917467246725238</v>
      </c>
      <c r="AH1611" s="17">
        <v>-1</v>
      </c>
      <c r="AI1611" s="17">
        <v>-1</v>
      </c>
      <c r="AJ1611" s="17">
        <v>-1</v>
      </c>
      <c r="AK1611" s="17">
        <v>-1</v>
      </c>
      <c r="AL1611" s="17">
        <v>-1</v>
      </c>
      <c r="AM1611" s="17">
        <v>-1</v>
      </c>
      <c r="AN1611" s="17">
        <v>-1</v>
      </c>
      <c r="AO1611" s="17">
        <v>-1</v>
      </c>
      <c r="AP1611" s="17">
        <v>-1</v>
      </c>
      <c r="AQ1611" s="17">
        <v>-1</v>
      </c>
      <c r="AR1611" s="17">
        <v>-0.50166013947666055</v>
      </c>
      <c r="AS1611" s="17">
        <v>-6.0199216737199261</v>
      </c>
      <c r="AT1611" s="17">
        <v>-3.8258981758359045</v>
      </c>
      <c r="AU1611" s="17">
        <v>-1</v>
      </c>
      <c r="AV1611" s="17">
        <v>-1</v>
      </c>
      <c r="AW1611" s="17">
        <v>-1</v>
      </c>
      <c r="AX1611" s="17">
        <v>-1</v>
      </c>
      <c r="AY1611" s="17">
        <v>-0.10033202789533212</v>
      </c>
      <c r="AZ1611" s="17">
        <v>1.2397312258645108</v>
      </c>
      <c r="BA1611" s="17">
        <v>-0.72691071304399824</v>
      </c>
      <c r="BB1611" s="17">
        <v>0.4744622281774627</v>
      </c>
      <c r="BC1611" s="17">
        <v>-0.29497504869028296</v>
      </c>
      <c r="BD1611" s="17">
        <v>16.891537935508374</v>
      </c>
      <c r="BE1611" s="17">
        <v>-9.8402558842263392</v>
      </c>
      <c r="BF1611" s="17">
        <v>-1</v>
      </c>
      <c r="BG1611" s="22">
        <v>471.37887762258123</v>
      </c>
    </row>
    <row r="1612" spans="1:59" x14ac:dyDescent="0.25">
      <c r="A1612">
        <v>4151</v>
      </c>
      <c r="B1612" t="s">
        <v>3005</v>
      </c>
      <c r="C1612" s="49">
        <v>0</v>
      </c>
      <c r="D1612" s="22">
        <v>1497.4773632812501</v>
      </c>
      <c r="E1612" s="17">
        <v>91.414238797085204</v>
      </c>
      <c r="F1612" s="17">
        <v>47.838067409481496</v>
      </c>
      <c r="G1612" s="17">
        <v>0.69422223133430927</v>
      </c>
      <c r="H1612" s="17">
        <v>6.0853783573912903</v>
      </c>
      <c r="I1612" s="17">
        <v>75.553044767480102</v>
      </c>
      <c r="J1612" s="17">
        <v>12.697236788486457</v>
      </c>
      <c r="K1612" s="17">
        <v>-1</v>
      </c>
      <c r="L1612" s="17">
        <v>-1</v>
      </c>
      <c r="M1612" s="17">
        <v>-1</v>
      </c>
      <c r="N1612" s="17">
        <v>0.16666666666666666</v>
      </c>
      <c r="O1612" s="17">
        <v>-1</v>
      </c>
      <c r="P1612" s="17">
        <v>-1</v>
      </c>
      <c r="Q1612" s="17">
        <v>4.4017084722022588</v>
      </c>
      <c r="R1612" s="17">
        <v>-1</v>
      </c>
      <c r="S1612" s="17">
        <v>1.0796969770583555</v>
      </c>
      <c r="T1612" s="17">
        <v>0.1135205522895051</v>
      </c>
      <c r="U1612" s="17">
        <v>0.60993678623166758</v>
      </c>
      <c r="V1612" s="17">
        <v>0.73174329069327049</v>
      </c>
      <c r="W1612" s="17">
        <v>2.5976593221812734</v>
      </c>
      <c r="X1612" s="17">
        <v>3.2447401238311704</v>
      </c>
      <c r="Y1612" s="17">
        <v>0</v>
      </c>
      <c r="Z1612" s="17">
        <v>45.504829295725116</v>
      </c>
      <c r="AA1612" s="17">
        <v>1.2373880453559563</v>
      </c>
      <c r="AB1612" s="17">
        <v>2.360262705741472</v>
      </c>
      <c r="AC1612" s="17">
        <v>32.600695243363212</v>
      </c>
      <c r="AD1612" s="17">
        <v>0.76242098278958448</v>
      </c>
      <c r="AE1612" s="17">
        <v>7.6242098278958448E-2</v>
      </c>
      <c r="AF1612" s="17">
        <v>70.759399352223255</v>
      </c>
      <c r="AG1612" s="17">
        <v>43.672455575730929</v>
      </c>
      <c r="AH1612" s="17">
        <v>-1</v>
      </c>
      <c r="AI1612" s="17">
        <v>-1</v>
      </c>
      <c r="AJ1612" s="17">
        <v>-1</v>
      </c>
      <c r="AK1612" s="17">
        <v>-1</v>
      </c>
      <c r="AL1612" s="17">
        <v>-1</v>
      </c>
      <c r="AM1612" s="17">
        <v>-1</v>
      </c>
      <c r="AN1612" s="17">
        <v>-1</v>
      </c>
      <c r="AO1612" s="17">
        <v>-1</v>
      </c>
      <c r="AP1612" s="17">
        <v>-1</v>
      </c>
      <c r="AQ1612" s="17">
        <v>-1</v>
      </c>
      <c r="AR1612" s="17">
        <v>0.38121049139479224</v>
      </c>
      <c r="AS1612" s="17">
        <v>4.5745258967375069</v>
      </c>
      <c r="AT1612" s="17">
        <v>9.946883665758758</v>
      </c>
      <c r="AU1612" s="17">
        <v>-1</v>
      </c>
      <c r="AV1612" s="17">
        <v>-1</v>
      </c>
      <c r="AW1612" s="17">
        <v>-1</v>
      </c>
      <c r="AX1612" s="17">
        <v>-1</v>
      </c>
      <c r="AY1612" s="17">
        <v>7.6242098278958448E-2</v>
      </c>
      <c r="AZ1612" s="17">
        <v>-0.29473755258093576</v>
      </c>
      <c r="BA1612" s="17">
        <v>0.80755806540144892</v>
      </c>
      <c r="BB1612" s="17">
        <v>-0.12588980081512546</v>
      </c>
      <c r="BC1612" s="17">
        <v>0.30537698030230487</v>
      </c>
      <c r="BD1612" s="17">
        <v>-3.9658953352320783</v>
      </c>
      <c r="BE1612" s="17">
        <v>11.017177386514136</v>
      </c>
      <c r="BF1612" s="17">
        <v>-1</v>
      </c>
      <c r="BG1612" s="22">
        <v>1499.9072886256545</v>
      </c>
    </row>
    <row r="1613" spans="1:59" x14ac:dyDescent="0.25">
      <c r="A1613">
        <v>4152</v>
      </c>
      <c r="B1613" t="s">
        <v>1514</v>
      </c>
      <c r="C1613" s="49">
        <v>0</v>
      </c>
      <c r="D1613" s="22">
        <v>1466.3871875000002</v>
      </c>
      <c r="E1613" s="17">
        <v>107.14173916576848</v>
      </c>
      <c r="F1613" s="17">
        <v>74.209716692831861</v>
      </c>
      <c r="G1613" s="17">
        <v>0.88610158344170586</v>
      </c>
      <c r="H1613" s="17">
        <v>7.538887818416196</v>
      </c>
      <c r="I1613" s="17">
        <v>89.597243931557642</v>
      </c>
      <c r="J1613" s="17">
        <v>16.481094800237958</v>
      </c>
      <c r="K1613" s="17">
        <v>-1</v>
      </c>
      <c r="L1613" s="17">
        <v>-1</v>
      </c>
      <c r="M1613" s="17">
        <v>-1</v>
      </c>
      <c r="N1613" s="17">
        <v>0.16666666666666666</v>
      </c>
      <c r="O1613" s="17">
        <v>-1</v>
      </c>
      <c r="P1613" s="17">
        <v>-1</v>
      </c>
      <c r="Q1613" s="17">
        <v>5.3087105703846174</v>
      </c>
      <c r="R1613" s="17">
        <v>-1</v>
      </c>
      <c r="S1613" s="17">
        <v>1.5406170751795507</v>
      </c>
      <c r="T1613" s="17">
        <v>0.16196582153759365</v>
      </c>
      <c r="U1613" s="17">
        <v>0.88963567864514592</v>
      </c>
      <c r="V1613" s="17">
        <v>1.1351307700081832</v>
      </c>
      <c r="W1613" s="17">
        <v>3.6480208368800686</v>
      </c>
      <c r="X1613" s="17">
        <v>4.8073034638992658</v>
      </c>
      <c r="Y1613" s="17">
        <v>0</v>
      </c>
      <c r="Z1613" s="17">
        <v>54.589296897918103</v>
      </c>
      <c r="AA1613" s="17">
        <v>1.7428330429388603</v>
      </c>
      <c r="AB1613" s="17">
        <v>3.1666739518461045</v>
      </c>
      <c r="AC1613" s="17">
        <v>41.8722942854547</v>
      </c>
      <c r="AD1613" s="17">
        <v>1.1120445983064324</v>
      </c>
      <c r="AE1613" s="17">
        <v>0.11120445983064324</v>
      </c>
      <c r="AF1613" s="17">
        <v>84.563977785977698</v>
      </c>
      <c r="AG1613" s="17">
        <v>67.747731692708953</v>
      </c>
      <c r="AH1613" s="17">
        <v>-1</v>
      </c>
      <c r="AI1613" s="17">
        <v>-1</v>
      </c>
      <c r="AJ1613" s="17">
        <v>-1</v>
      </c>
      <c r="AK1613" s="17">
        <v>-1</v>
      </c>
      <c r="AL1613" s="17">
        <v>-1</v>
      </c>
      <c r="AM1613" s="17">
        <v>-1</v>
      </c>
      <c r="AN1613" s="17">
        <v>-1</v>
      </c>
      <c r="AO1613" s="17">
        <v>-1</v>
      </c>
      <c r="AP1613" s="17">
        <v>-1</v>
      </c>
      <c r="AQ1613" s="17">
        <v>-1</v>
      </c>
      <c r="AR1613" s="17">
        <v>0.55602229915321622</v>
      </c>
      <c r="AS1613" s="17">
        <v>6.6722675898385946</v>
      </c>
      <c r="AT1613" s="17">
        <v>12.673947866790172</v>
      </c>
      <c r="AU1613" s="17">
        <v>-1</v>
      </c>
      <c r="AV1613" s="17">
        <v>-1</v>
      </c>
      <c r="AW1613" s="17">
        <v>-1</v>
      </c>
      <c r="AX1613" s="17">
        <v>-1</v>
      </c>
      <c r="AY1613" s="17">
        <v>0.11120445983064324</v>
      </c>
      <c r="AZ1613" s="17">
        <v>-0.59856831977287972</v>
      </c>
      <c r="BA1613" s="17">
        <v>1.1113888325933927</v>
      </c>
      <c r="BB1613" s="17">
        <v>-0.24476183009085378</v>
      </c>
      <c r="BC1613" s="17">
        <v>0.42424900957803313</v>
      </c>
      <c r="BD1613" s="17">
        <v>-8.0957479860784023</v>
      </c>
      <c r="BE1613" s="17">
        <v>15.147030037360468</v>
      </c>
      <c r="BF1613" s="17">
        <v>-1</v>
      </c>
      <c r="BG1613" s="22">
        <v>692.46445257728578</v>
      </c>
    </row>
    <row r="1614" spans="1:59" x14ac:dyDescent="0.25">
      <c r="A1614">
        <v>4153</v>
      </c>
      <c r="B1614" t="s">
        <v>1515</v>
      </c>
      <c r="C1614" s="49">
        <v>0</v>
      </c>
      <c r="D1614" s="22">
        <v>1542.8449023437499</v>
      </c>
      <c r="E1614" s="17">
        <v>59.539111788838873</v>
      </c>
      <c r="F1614" s="17">
        <v>-5.6096929223211438</v>
      </c>
      <c r="G1614" s="17">
        <v>0.30533788383418953</v>
      </c>
      <c r="H1614" s="17">
        <v>3.1395320632077062</v>
      </c>
      <c r="I1614" s="17">
        <v>47.089485931680358</v>
      </c>
      <c r="J1614" s="17">
        <v>5.028443154508162</v>
      </c>
      <c r="K1614" s="17">
        <v>-1</v>
      </c>
      <c r="L1614" s="17">
        <v>-1</v>
      </c>
      <c r="M1614" s="17">
        <v>-1</v>
      </c>
      <c r="N1614" s="17">
        <v>0.16666666666666666</v>
      </c>
      <c r="O1614" s="17">
        <v>-1</v>
      </c>
      <c r="P1614" s="17">
        <v>-1</v>
      </c>
      <c r="Q1614" s="17">
        <v>2.5634756698762136</v>
      </c>
      <c r="R1614" s="17">
        <v>-1</v>
      </c>
      <c r="S1614" s="17">
        <v>0.14554429393262042</v>
      </c>
      <c r="T1614" s="17">
        <v>1.5335902851738394E-2</v>
      </c>
      <c r="U1614" s="17">
        <v>4.3067448399831156E-2</v>
      </c>
      <c r="V1614" s="17">
        <v>-8.5807294923131466E-2</v>
      </c>
      <c r="W1614" s="17">
        <v>0.46887814902901814</v>
      </c>
      <c r="X1614" s="17">
        <v>7.7872932254048732E-2</v>
      </c>
      <c r="Y1614" s="17">
        <v>0</v>
      </c>
      <c r="Z1614" s="17">
        <v>27.093222121403141</v>
      </c>
      <c r="AA1614" s="17">
        <v>0.21299617659349018</v>
      </c>
      <c r="AB1614" s="17">
        <v>0.72589867535516228</v>
      </c>
      <c r="AC1614" s="17">
        <v>13.809826376199188</v>
      </c>
      <c r="AD1614" s="17">
        <v>5.3834310499788943E-2</v>
      </c>
      <c r="AE1614" s="17">
        <v>5.3834310499788944E-3</v>
      </c>
      <c r="AF1614" s="17">
        <v>42.781482928364966</v>
      </c>
      <c r="AG1614" s="17">
        <v>-5.1212157641427956</v>
      </c>
      <c r="AH1614" s="17">
        <v>-1</v>
      </c>
      <c r="AI1614" s="17">
        <v>-1</v>
      </c>
      <c r="AJ1614" s="17">
        <v>-1</v>
      </c>
      <c r="AK1614" s="17">
        <v>-1</v>
      </c>
      <c r="AL1614" s="17">
        <v>-1</v>
      </c>
      <c r="AM1614" s="17">
        <v>-1</v>
      </c>
      <c r="AN1614" s="17">
        <v>-1</v>
      </c>
      <c r="AO1614" s="17">
        <v>-1</v>
      </c>
      <c r="AP1614" s="17">
        <v>-1</v>
      </c>
      <c r="AQ1614" s="17">
        <v>-1</v>
      </c>
      <c r="AR1614" s="17">
        <v>2.6917155249894471E-2</v>
      </c>
      <c r="AS1614" s="17">
        <v>0.32300586299873357</v>
      </c>
      <c r="AT1614" s="17">
        <v>4.4199076218983535</v>
      </c>
      <c r="AU1614" s="17">
        <v>-1</v>
      </c>
      <c r="AV1614" s="17">
        <v>-1</v>
      </c>
      <c r="AW1614" s="17">
        <v>-1</v>
      </c>
      <c r="AX1614" s="17">
        <v>-1</v>
      </c>
      <c r="AY1614" s="17">
        <v>5.3834310499788944E-3</v>
      </c>
      <c r="AZ1614" s="17">
        <v>0.32104016582498979</v>
      </c>
      <c r="BA1614" s="17">
        <v>0.1917803469955231</v>
      </c>
      <c r="BB1614" s="17">
        <v>0.11502966776340511</v>
      </c>
      <c r="BC1614" s="17">
        <v>6.4457511723774397E-2</v>
      </c>
      <c r="BD1614" s="17">
        <v>4.4041300779093024</v>
      </c>
      <c r="BE1614" s="17">
        <v>2.6471519733727478</v>
      </c>
      <c r="BF1614" s="17">
        <v>-1</v>
      </c>
      <c r="BG1614" s="22">
        <v>333.78960033759415</v>
      </c>
    </row>
    <row r="1615" spans="1:59" x14ac:dyDescent="0.25">
      <c r="A1615">
        <v>4156</v>
      </c>
      <c r="B1615" t="s">
        <v>1516</v>
      </c>
      <c r="C1615" s="49">
        <v>0</v>
      </c>
      <c r="D1615" s="22">
        <v>1532.0259277343748</v>
      </c>
      <c r="E1615" s="17">
        <v>21.199011946848096</v>
      </c>
      <c r="F1615" s="17">
        <v>-69.897827897343063</v>
      </c>
      <c r="G1615" s="17">
        <v>-0.16242071384244822</v>
      </c>
      <c r="H1615" s="17">
        <v>-0.40379628208602858</v>
      </c>
      <c r="I1615" s="17">
        <v>12.85289489501988</v>
      </c>
      <c r="J1615" s="17">
        <v>-4.1957495371251996</v>
      </c>
      <c r="K1615" s="17">
        <v>-1</v>
      </c>
      <c r="L1615" s="17">
        <v>-1</v>
      </c>
      <c r="M1615" s="17">
        <v>-1</v>
      </c>
      <c r="N1615" s="17">
        <v>0.16666666666666666</v>
      </c>
      <c r="O1615" s="17">
        <v>-1</v>
      </c>
      <c r="P1615" s="17">
        <v>-1</v>
      </c>
      <c r="Q1615" s="17">
        <v>0.35240905496453445</v>
      </c>
      <c r="R1615" s="17">
        <v>-1</v>
      </c>
      <c r="S1615" s="17">
        <v>-0.97807498229609902</v>
      </c>
      <c r="T1615" s="17">
        <v>-0.10276274069000992</v>
      </c>
      <c r="U1615" s="17">
        <v>-0.63877538799774936</v>
      </c>
      <c r="V1615" s="17">
        <v>-1.0691750182988438</v>
      </c>
      <c r="W1615" s="17">
        <v>-2.0916664003085454</v>
      </c>
      <c r="X1615" s="17">
        <v>-3.7313041819259207</v>
      </c>
      <c r="Y1615" s="17">
        <v>0</v>
      </c>
      <c r="Z1615" s="17">
        <v>4.947338369084413</v>
      </c>
      <c r="AA1615" s="17">
        <v>-1.0191647655579137</v>
      </c>
      <c r="AB1615" s="17">
        <v>-1.2399501222655815</v>
      </c>
      <c r="AC1615" s="17">
        <v>-8.7922416343358147</v>
      </c>
      <c r="AD1615" s="17">
        <v>-0.79846923499718669</v>
      </c>
      <c r="AE1615" s="17">
        <v>-7.9846923499718669E-2</v>
      </c>
      <c r="AF1615" s="17">
        <v>9.1290332052911936</v>
      </c>
      <c r="AG1615" s="17">
        <v>-63.811310719499808</v>
      </c>
      <c r="AH1615" s="17">
        <v>-1</v>
      </c>
      <c r="AI1615" s="17">
        <v>-1</v>
      </c>
      <c r="AJ1615" s="17">
        <v>-1</v>
      </c>
      <c r="AK1615" s="17">
        <v>-1</v>
      </c>
      <c r="AL1615" s="17">
        <v>-1</v>
      </c>
      <c r="AM1615" s="17">
        <v>-1</v>
      </c>
      <c r="AN1615" s="17">
        <v>-1</v>
      </c>
      <c r="AO1615" s="17">
        <v>-1</v>
      </c>
      <c r="AP1615" s="17">
        <v>-1</v>
      </c>
      <c r="AQ1615" s="17">
        <v>-1</v>
      </c>
      <c r="AR1615" s="17">
        <v>-0.39923461749859335</v>
      </c>
      <c r="AS1615" s="17">
        <v>-4.7908154099831206</v>
      </c>
      <c r="AT1615" s="17">
        <v>-2.2280600329780569</v>
      </c>
      <c r="AU1615" s="17">
        <v>-1</v>
      </c>
      <c r="AV1615" s="17">
        <v>-1</v>
      </c>
      <c r="AW1615" s="17">
        <v>-1</v>
      </c>
      <c r="AX1615" s="17">
        <v>-1</v>
      </c>
      <c r="AY1615" s="17">
        <v>-7.9846923499718669E-2</v>
      </c>
      <c r="AZ1615" s="17">
        <v>1.0617110719534153</v>
      </c>
      <c r="BA1615" s="17">
        <v>-0.54889055913290274</v>
      </c>
      <c r="BB1615" s="17">
        <v>0.40481287323237697</v>
      </c>
      <c r="BC1615" s="17">
        <v>-0.22532569374519723</v>
      </c>
      <c r="BD1615" s="17">
        <v>14.471779688742833</v>
      </c>
      <c r="BE1615" s="17">
        <v>-7.4204976374607945</v>
      </c>
      <c r="BF1615" s="17">
        <v>-1</v>
      </c>
      <c r="BG1615" s="22">
        <v>450.22982748359959</v>
      </c>
    </row>
    <row r="1616" spans="1:59" x14ac:dyDescent="0.25">
      <c r="A1616">
        <v>4159</v>
      </c>
      <c r="B1616" t="s">
        <v>1517</v>
      </c>
      <c r="C1616" s="49">
        <v>0</v>
      </c>
      <c r="D1616" s="22">
        <v>1544.26708984375</v>
      </c>
      <c r="E1616" s="17">
        <v>75.958716103912948</v>
      </c>
      <c r="F1616" s="17">
        <v>21.922466430269736</v>
      </c>
      <c r="G1616" s="17">
        <v>0.50566107340534949</v>
      </c>
      <c r="H1616" s="17">
        <v>4.6570046213878875</v>
      </c>
      <c r="I1616" s="17">
        <v>61.751713735878681</v>
      </c>
      <c r="J1616" s="17">
        <v>8.9788135173088044</v>
      </c>
      <c r="K1616" s="17">
        <v>-1</v>
      </c>
      <c r="L1616" s="17">
        <v>-1</v>
      </c>
      <c r="M1616" s="17">
        <v>-1</v>
      </c>
      <c r="N1616" s="17">
        <v>0.16666666666666666</v>
      </c>
      <c r="O1616" s="17">
        <v>-1</v>
      </c>
      <c r="P1616" s="17">
        <v>-1</v>
      </c>
      <c r="Q1616" s="17">
        <v>3.5103912773144161</v>
      </c>
      <c r="R1616" s="17">
        <v>-1</v>
      </c>
      <c r="S1616" s="17">
        <v>0.62674762914823157</v>
      </c>
      <c r="T1616" s="17">
        <v>6.5913053278944936E-2</v>
      </c>
      <c r="U1616" s="17">
        <v>0.33507476253975016</v>
      </c>
      <c r="V1616" s="17">
        <v>0.33533164265366799</v>
      </c>
      <c r="W1616" s="17">
        <v>1.5654618435032839</v>
      </c>
      <c r="X1616" s="17">
        <v>1.7091983914634743</v>
      </c>
      <c r="Y1616" s="17">
        <v>0</v>
      </c>
      <c r="Z1616" s="17">
        <v>36.577460553731136</v>
      </c>
      <c r="AA1616" s="17">
        <v>0.7406837727654989</v>
      </c>
      <c r="AB1616" s="17">
        <v>1.5677968324602407</v>
      </c>
      <c r="AC1616" s="17">
        <v>23.489431149396051</v>
      </c>
      <c r="AD1616" s="17">
        <v>0.41884345317468774</v>
      </c>
      <c r="AE1616" s="17">
        <v>4.188434531746877E-2</v>
      </c>
      <c r="AF1616" s="17">
        <v>57.193545259006619</v>
      </c>
      <c r="AG1616" s="17">
        <v>20.013516288006429</v>
      </c>
      <c r="AH1616" s="17">
        <v>-1</v>
      </c>
      <c r="AI1616" s="17">
        <v>-1</v>
      </c>
      <c r="AJ1616" s="17">
        <v>-1</v>
      </c>
      <c r="AK1616" s="17">
        <v>-1</v>
      </c>
      <c r="AL1616" s="17">
        <v>-1</v>
      </c>
      <c r="AM1616" s="17">
        <v>-1</v>
      </c>
      <c r="AN1616" s="17">
        <v>-1</v>
      </c>
      <c r="AO1616" s="17">
        <v>-1</v>
      </c>
      <c r="AP1616" s="17">
        <v>-1</v>
      </c>
      <c r="AQ1616" s="17">
        <v>-1</v>
      </c>
      <c r="AR1616" s="17">
        <v>0.20942172658734387</v>
      </c>
      <c r="AS1616" s="17">
        <v>2.5130607190481258</v>
      </c>
      <c r="AT1616" s="17">
        <v>7.2669789347625642</v>
      </c>
      <c r="AU1616" s="17">
        <v>-1</v>
      </c>
      <c r="AV1616" s="17">
        <v>-1</v>
      </c>
      <c r="AW1616" s="17">
        <v>-1</v>
      </c>
      <c r="AX1616" s="17">
        <v>-1</v>
      </c>
      <c r="AY1616" s="17">
        <v>4.188434531746877E-2</v>
      </c>
      <c r="AZ1616" s="17">
        <v>3.8390302923013708E-3</v>
      </c>
      <c r="BA1616" s="17">
        <v>0.50898148252821152</v>
      </c>
      <c r="BB1616" s="17">
        <v>-9.0734407460605071E-3</v>
      </c>
      <c r="BC1616" s="17">
        <v>0.18856062023323994</v>
      </c>
      <c r="BD1616" s="17">
        <v>9.2539245491880973E-2</v>
      </c>
      <c r="BE1616" s="17">
        <v>6.9587428057901732</v>
      </c>
      <c r="BF1616" s="17">
        <v>-1</v>
      </c>
      <c r="BG1616" s="22">
        <v>1187.0978695945932</v>
      </c>
    </row>
    <row r="1617" spans="1:59" x14ac:dyDescent="0.25">
      <c r="A1617">
        <v>4160</v>
      </c>
      <c r="B1617" t="s">
        <v>1518</v>
      </c>
      <c r="C1617" s="49">
        <v>0</v>
      </c>
      <c r="D1617" s="22">
        <v>1479.075634765625</v>
      </c>
      <c r="E1617" s="17">
        <v>43.486705579371737</v>
      </c>
      <c r="F1617" s="17">
        <v>-32.526139705745031</v>
      </c>
      <c r="G1617" s="17">
        <v>0.10949460098356723</v>
      </c>
      <c r="H1617" s="17">
        <v>1.6559953440393542</v>
      </c>
      <c r="I1617" s="17">
        <v>32.755155327095814</v>
      </c>
      <c r="J1617" s="17">
        <v>1.1664164865878233</v>
      </c>
      <c r="K1617" s="17">
        <v>-1</v>
      </c>
      <c r="L1617" s="17">
        <v>-1</v>
      </c>
      <c r="M1617" s="17">
        <v>-1</v>
      </c>
      <c r="N1617" s="17">
        <v>0.16666666666666666</v>
      </c>
      <c r="O1617" s="17">
        <v>-1</v>
      </c>
      <c r="P1617" s="17">
        <v>-1</v>
      </c>
      <c r="Q1617" s="17">
        <v>1.6377363106927716</v>
      </c>
      <c r="R1617" s="17">
        <v>-1</v>
      </c>
      <c r="S1617" s="17">
        <v>-0.32489770077122848</v>
      </c>
      <c r="T1617" s="17">
        <v>-3.4110170756106714E-2</v>
      </c>
      <c r="U1617" s="17">
        <v>-0.24240959067876305</v>
      </c>
      <c r="V1617" s="17">
        <v>-0.49752813586933486</v>
      </c>
      <c r="W1617" s="17">
        <v>-0.60318221056313093</v>
      </c>
      <c r="X1617" s="17">
        <v>-1.5169705504865445</v>
      </c>
      <c r="Y1617" s="17">
        <v>0</v>
      </c>
      <c r="Z1617" s="17">
        <v>17.8210834643589</v>
      </c>
      <c r="AA1617" s="17">
        <v>-0.30289053315345699</v>
      </c>
      <c r="AB1617" s="17">
        <v>-9.7171780273629826E-2</v>
      </c>
      <c r="AC1617" s="17">
        <v>4.3466904330385443</v>
      </c>
      <c r="AD1617" s="17">
        <v>-0.30301198834845389</v>
      </c>
      <c r="AE1617" s="17">
        <v>-3.0301198834845382E-2</v>
      </c>
      <c r="AF1617" s="17">
        <v>28.691723247906076</v>
      </c>
      <c r="AG1617" s="17">
        <v>-29.693849862079198</v>
      </c>
      <c r="AH1617" s="17">
        <v>-1</v>
      </c>
      <c r="AI1617" s="17">
        <v>-1</v>
      </c>
      <c r="AJ1617" s="17">
        <v>-1</v>
      </c>
      <c r="AK1617" s="17">
        <v>-1</v>
      </c>
      <c r="AL1617" s="17">
        <v>-1</v>
      </c>
      <c r="AM1617" s="17">
        <v>-1</v>
      </c>
      <c r="AN1617" s="17">
        <v>-1</v>
      </c>
      <c r="AO1617" s="17">
        <v>-1</v>
      </c>
      <c r="AP1617" s="17">
        <v>-1</v>
      </c>
      <c r="AQ1617" s="17">
        <v>-1</v>
      </c>
      <c r="AR1617" s="17">
        <v>-0.15150599417422694</v>
      </c>
      <c r="AS1617" s="17">
        <v>-1.8180719300907233</v>
      </c>
      <c r="AT1617" s="17">
        <v>1.6365064908820597</v>
      </c>
      <c r="AU1617" s="17">
        <v>-1</v>
      </c>
      <c r="AV1617" s="17">
        <v>-1</v>
      </c>
      <c r="AW1617" s="17">
        <v>-1</v>
      </c>
      <c r="AX1617" s="17">
        <v>-1</v>
      </c>
      <c r="AY1617" s="17">
        <v>-3.0301198834845382E-2</v>
      </c>
      <c r="AZ1617" s="17">
        <v>0.63114760690384519</v>
      </c>
      <c r="BA1617" s="17">
        <v>-0.11832709408333242</v>
      </c>
      <c r="BB1617" s="17">
        <v>0.23635740937180771</v>
      </c>
      <c r="BC1617" s="17">
        <v>-5.6870229884628157E-2</v>
      </c>
      <c r="BD1617" s="17">
        <v>8.6192990992138672</v>
      </c>
      <c r="BE1617" s="17">
        <v>-1.5680170479318214</v>
      </c>
      <c r="BF1617" s="17">
        <v>-1</v>
      </c>
      <c r="BG1617" s="22">
        <v>36.092725316027554</v>
      </c>
    </row>
    <row r="1618" spans="1:59" x14ac:dyDescent="0.25">
      <c r="A1618">
        <v>4161</v>
      </c>
      <c r="B1618" t="s">
        <v>1519</v>
      </c>
      <c r="C1618" s="49">
        <v>0</v>
      </c>
      <c r="D1618" s="22">
        <v>1477.3801171875</v>
      </c>
      <c r="E1618" s="17">
        <v>36.061906609131796</v>
      </c>
      <c r="F1618" s="17">
        <v>-44.975937184843211</v>
      </c>
      <c r="G1618" s="17">
        <v>1.8910237127877094E-2</v>
      </c>
      <c r="H1618" s="17">
        <v>0.96980775564540389</v>
      </c>
      <c r="I1618" s="17">
        <v>26.12502637800219</v>
      </c>
      <c r="J1618" s="17">
        <v>-0.61990584122012748</v>
      </c>
      <c r="K1618" s="17">
        <v>-1</v>
      </c>
      <c r="L1618" s="17">
        <v>-1</v>
      </c>
      <c r="M1618" s="17">
        <v>-1</v>
      </c>
      <c r="N1618" s="17">
        <v>0.16666666666666666</v>
      </c>
      <c r="O1618" s="17">
        <v>-1</v>
      </c>
      <c r="P1618" s="17">
        <v>-1</v>
      </c>
      <c r="Q1618" s="17">
        <v>1.209549498629537</v>
      </c>
      <c r="R1618" s="17">
        <v>-1</v>
      </c>
      <c r="S1618" s="17">
        <v>-0.54249356722611253</v>
      </c>
      <c r="T1618" s="17">
        <v>-5.6980708145661321E-2</v>
      </c>
      <c r="U1618" s="17">
        <v>-0.37445269986247071</v>
      </c>
      <c r="V1618" s="17">
        <v>-0.68796341616275392</v>
      </c>
      <c r="W1618" s="17">
        <v>-1.0990475998429283</v>
      </c>
      <c r="X1618" s="17">
        <v>-2.254641407666985</v>
      </c>
      <c r="Y1618" s="17">
        <v>0</v>
      </c>
      <c r="Z1618" s="17">
        <v>13.532395235665653</v>
      </c>
      <c r="AA1618" s="17">
        <v>-0.54150616879757596</v>
      </c>
      <c r="AB1618" s="17">
        <v>-0.47787063573764443</v>
      </c>
      <c r="AC1618" s="17">
        <v>-3.0340716633071807E-2</v>
      </c>
      <c r="AD1618" s="17">
        <v>-0.46806587482808837</v>
      </c>
      <c r="AE1618" s="17">
        <v>-4.6806587482808838E-2</v>
      </c>
      <c r="AF1618" s="17">
        <v>22.174716899991573</v>
      </c>
      <c r="AG1618" s="17">
        <v>-41.059552048137796</v>
      </c>
      <c r="AH1618" s="17">
        <v>-1</v>
      </c>
      <c r="AI1618" s="17">
        <v>-1</v>
      </c>
      <c r="AJ1618" s="17">
        <v>-1</v>
      </c>
      <c r="AK1618" s="17">
        <v>-1</v>
      </c>
      <c r="AL1618" s="17">
        <v>-1</v>
      </c>
      <c r="AM1618" s="17">
        <v>-1</v>
      </c>
      <c r="AN1618" s="17">
        <v>-1</v>
      </c>
      <c r="AO1618" s="17">
        <v>-1</v>
      </c>
      <c r="AP1618" s="17">
        <v>-1</v>
      </c>
      <c r="AQ1618" s="17">
        <v>-1</v>
      </c>
      <c r="AR1618" s="17">
        <v>-0.23403293741404418</v>
      </c>
      <c r="AS1618" s="17">
        <v>-2.8083952489685302</v>
      </c>
      <c r="AT1618" s="17">
        <v>0.34908617634091055</v>
      </c>
      <c r="AU1618" s="17">
        <v>-1</v>
      </c>
      <c r="AV1618" s="17">
        <v>-1</v>
      </c>
      <c r="AW1618" s="17">
        <v>-1</v>
      </c>
      <c r="AX1618" s="17">
        <v>-1</v>
      </c>
      <c r="AY1618" s="17">
        <v>-4.6806587482808838E-2</v>
      </c>
      <c r="AZ1618" s="17">
        <v>0.77458313794766509</v>
      </c>
      <c r="BA1618" s="17">
        <v>-0.26176262512715226</v>
      </c>
      <c r="BB1618" s="17">
        <v>0.29247573077488342</v>
      </c>
      <c r="BC1618" s="17">
        <v>-0.11298855128770384</v>
      </c>
      <c r="BD1618" s="17">
        <v>10.568962109256045</v>
      </c>
      <c r="BE1618" s="17">
        <v>-3.517680057974002</v>
      </c>
      <c r="BF1618" s="17">
        <v>-1</v>
      </c>
      <c r="BG1618" s="22">
        <v>72.043806926086646</v>
      </c>
    </row>
    <row r="1619" spans="1:59" x14ac:dyDescent="0.25">
      <c r="A1619">
        <v>4166</v>
      </c>
      <c r="B1619" t="s">
        <v>1520</v>
      </c>
      <c r="C1619" s="49">
        <v>0</v>
      </c>
      <c r="D1619" s="22">
        <v>1474.3137109375</v>
      </c>
      <c r="E1619" s="17">
        <v>-9.2806763858442309</v>
      </c>
      <c r="F1619" s="17">
        <v>-121.00573647359212</v>
      </c>
      <c r="G1619" s="17">
        <v>-0.53428036811769508</v>
      </c>
      <c r="H1619" s="17">
        <v>-3.2206784516693316</v>
      </c>
      <c r="I1619" s="17">
        <v>-14.364577899048761</v>
      </c>
      <c r="J1619" s="17">
        <v>-11.528816470189419</v>
      </c>
      <c r="K1619" s="17">
        <v>-1</v>
      </c>
      <c r="L1619" s="17">
        <v>-1</v>
      </c>
      <c r="M1619" s="17">
        <v>-1</v>
      </c>
      <c r="N1619" s="17">
        <v>0.16666666666666666</v>
      </c>
      <c r="O1619" s="17">
        <v>-1</v>
      </c>
      <c r="P1619" s="17">
        <v>-1</v>
      </c>
      <c r="Q1619" s="17">
        <v>-1.4053490516411089</v>
      </c>
      <c r="R1619" s="17">
        <v>-1</v>
      </c>
      <c r="S1619" s="17">
        <v>-1.8713320547919854</v>
      </c>
      <c r="T1619" s="17">
        <v>-0.19664903369657791</v>
      </c>
      <c r="U1619" s="17">
        <v>-1.1808281534033305</v>
      </c>
      <c r="V1619" s="17">
        <v>-1.8509346341695936</v>
      </c>
      <c r="W1619" s="17">
        <v>-4.1272531657949303</v>
      </c>
      <c r="X1619" s="17">
        <v>-6.7595313311174365</v>
      </c>
      <c r="Y1619" s="17">
        <v>0</v>
      </c>
      <c r="Z1619" s="17">
        <v>-12.658240056755726</v>
      </c>
      <c r="AA1619" s="17">
        <v>-1.9987105061081103</v>
      </c>
      <c r="AB1619" s="17">
        <v>-2.8027644839291481</v>
      </c>
      <c r="AC1619" s="17">
        <v>-26.760478323196018</v>
      </c>
      <c r="AD1619" s="17">
        <v>-1.4760351917541628</v>
      </c>
      <c r="AE1619" s="17">
        <v>-0.14760351917541631</v>
      </c>
      <c r="AF1619" s="17">
        <v>-17.624057773034934</v>
      </c>
      <c r="AG1619" s="17">
        <v>-110.46887837914926</v>
      </c>
      <c r="AH1619" s="17">
        <v>-1</v>
      </c>
      <c r="AI1619" s="17">
        <v>-1</v>
      </c>
      <c r="AJ1619" s="17">
        <v>-1</v>
      </c>
      <c r="AK1619" s="17">
        <v>-1</v>
      </c>
      <c r="AL1619" s="17">
        <v>-1</v>
      </c>
      <c r="AM1619" s="17">
        <v>-1</v>
      </c>
      <c r="AN1619" s="17">
        <v>-1</v>
      </c>
      <c r="AO1619" s="17">
        <v>-1</v>
      </c>
      <c r="AP1619" s="17">
        <v>-1</v>
      </c>
      <c r="AQ1619" s="17">
        <v>-1</v>
      </c>
      <c r="AR1619" s="17">
        <v>-0.73801759587708138</v>
      </c>
      <c r="AS1619" s="17">
        <v>-8.8562111505249774</v>
      </c>
      <c r="AT1619" s="17">
        <v>-7.5130744956824707</v>
      </c>
      <c r="AU1619" s="17">
        <v>-1</v>
      </c>
      <c r="AV1619" s="17">
        <v>-1</v>
      </c>
      <c r="AW1619" s="17">
        <v>-1</v>
      </c>
      <c r="AX1619" s="17">
        <v>-1</v>
      </c>
      <c r="AY1619" s="17">
        <v>-0.14760351917541631</v>
      </c>
      <c r="AZ1619" s="17">
        <v>1.6505310924783023</v>
      </c>
      <c r="BA1619" s="17">
        <v>-1.13771057965779</v>
      </c>
      <c r="BB1619" s="17">
        <v>0.63518529852974892</v>
      </c>
      <c r="BC1619" s="17">
        <v>-0.45569811904256918</v>
      </c>
      <c r="BD1619" s="17">
        <v>22.475379670109593</v>
      </c>
      <c r="BE1619" s="17">
        <v>-15.424097618827563</v>
      </c>
      <c r="BF1619" s="17">
        <v>-1</v>
      </c>
      <c r="BG1619" s="22">
        <v>17.200187234802797</v>
      </c>
    </row>
    <row r="1620" spans="1:59" x14ac:dyDescent="0.25">
      <c r="A1620">
        <v>4169</v>
      </c>
      <c r="B1620" t="s">
        <v>868</v>
      </c>
      <c r="C1620" s="49">
        <v>0</v>
      </c>
      <c r="D1620" s="22">
        <v>1545.889365234375</v>
      </c>
      <c r="E1620" s="17">
        <v>113.11941446733829</v>
      </c>
      <c r="F1620" s="17">
        <v>84.232997753860545</v>
      </c>
      <c r="G1620" s="17">
        <v>0.95903068451217877</v>
      </c>
      <c r="H1620" s="17">
        <v>8.0913346409937645</v>
      </c>
      <c r="I1620" s="17">
        <v>94.935133647370264</v>
      </c>
      <c r="J1620" s="17">
        <v>17.919255604642231</v>
      </c>
      <c r="K1620" s="17">
        <v>-1</v>
      </c>
      <c r="L1620" s="17">
        <v>-1</v>
      </c>
      <c r="M1620" s="17">
        <v>-1</v>
      </c>
      <c r="N1620" s="17">
        <v>0.16666666666666666</v>
      </c>
      <c r="O1620" s="17">
        <v>-1</v>
      </c>
      <c r="P1620" s="17">
        <v>-1</v>
      </c>
      <c r="Q1620" s="17">
        <v>5.6534420225340334</v>
      </c>
      <c r="R1620" s="17">
        <v>-1</v>
      </c>
      <c r="S1620" s="17">
        <v>1.7158026178244863</v>
      </c>
      <c r="T1620" s="17">
        <v>0.18037879770504825</v>
      </c>
      <c r="U1620" s="17">
        <v>0.99594304611376672</v>
      </c>
      <c r="V1620" s="17">
        <v>1.2884494357552649</v>
      </c>
      <c r="W1620" s="17">
        <v>4.047240034905756</v>
      </c>
      <c r="X1620" s="17">
        <v>5.4011992557354782</v>
      </c>
      <c r="Y1620" s="17">
        <v>0</v>
      </c>
      <c r="Z1620" s="17">
        <v>58.042102260534449</v>
      </c>
      <c r="AA1620" s="17">
        <v>1.9349415158383139</v>
      </c>
      <c r="AB1620" s="17">
        <v>3.4731730442477393</v>
      </c>
      <c r="AC1620" s="17">
        <v>45.396224172643038</v>
      </c>
      <c r="AD1620" s="17">
        <v>1.2449288076422083</v>
      </c>
      <c r="AE1620" s="17">
        <v>0.12449288076422084</v>
      </c>
      <c r="AF1620" s="17">
        <v>89.810792957977327</v>
      </c>
      <c r="AG1620" s="17">
        <v>76.898212064624659</v>
      </c>
      <c r="AH1620" s="17">
        <v>-1</v>
      </c>
      <c r="AI1620" s="17">
        <v>-1</v>
      </c>
      <c r="AJ1620" s="17">
        <v>-1</v>
      </c>
      <c r="AK1620" s="17">
        <v>-1</v>
      </c>
      <c r="AL1620" s="17">
        <v>-1</v>
      </c>
      <c r="AM1620" s="17">
        <v>-1</v>
      </c>
      <c r="AN1620" s="17">
        <v>-1</v>
      </c>
      <c r="AO1620" s="17">
        <v>-1</v>
      </c>
      <c r="AP1620" s="17">
        <v>-1</v>
      </c>
      <c r="AQ1620" s="17">
        <v>-1</v>
      </c>
      <c r="AR1620" s="17">
        <v>0.62246440382110413</v>
      </c>
      <c r="AS1620" s="17">
        <v>7.46957284585325</v>
      </c>
      <c r="AT1620" s="17">
        <v>13.710444699609225</v>
      </c>
      <c r="AU1620" s="17">
        <v>-1</v>
      </c>
      <c r="AV1620" s="17">
        <v>-1</v>
      </c>
      <c r="AW1620" s="17">
        <v>-1</v>
      </c>
      <c r="AX1620" s="17">
        <v>-1</v>
      </c>
      <c r="AY1620" s="17">
        <v>0.12449288076422084</v>
      </c>
      <c r="AZ1620" s="17">
        <v>-0.71404767951377823</v>
      </c>
      <c r="BA1620" s="17">
        <v>1.2268681923342915</v>
      </c>
      <c r="BB1620" s="17">
        <v>-0.2899424612650176</v>
      </c>
      <c r="BC1620" s="17">
        <v>0.46942964075219695</v>
      </c>
      <c r="BD1620" s="17">
        <v>-9.6654137060833101</v>
      </c>
      <c r="BE1620" s="17">
        <v>16.716695757365375</v>
      </c>
      <c r="BF1620" s="17">
        <v>-1</v>
      </c>
      <c r="BG1620" s="22">
        <v>464.53271568449475</v>
      </c>
    </row>
    <row r="1621" spans="1:59" x14ac:dyDescent="0.25">
      <c r="A1621">
        <v>4171</v>
      </c>
      <c r="B1621" t="s">
        <v>302</v>
      </c>
      <c r="C1621" s="49">
        <v>0</v>
      </c>
      <c r="D1621" s="22">
        <v>1487.1065624999999</v>
      </c>
      <c r="E1621" s="17">
        <v>55.976764003718849</v>
      </c>
      <c r="F1621" s="17">
        <v>-11.582987102085987</v>
      </c>
      <c r="G1621" s="17">
        <v>0.26187636935531389</v>
      </c>
      <c r="H1621" s="17">
        <v>2.8103057978919943</v>
      </c>
      <c r="I1621" s="17">
        <v>43.908413249237007</v>
      </c>
      <c r="J1621" s="17">
        <v>4.1713827258712035</v>
      </c>
      <c r="K1621" s="17">
        <v>-1</v>
      </c>
      <c r="L1621" s="17">
        <v>-1</v>
      </c>
      <c r="M1621" s="17">
        <v>-1</v>
      </c>
      <c r="N1621" s="17">
        <v>0.16666666666666666</v>
      </c>
      <c r="O1621" s="17">
        <v>-1</v>
      </c>
      <c r="P1621" s="17">
        <v>-1</v>
      </c>
      <c r="Q1621" s="17">
        <v>2.3580357182108593</v>
      </c>
      <c r="R1621" s="17">
        <v>-1</v>
      </c>
      <c r="S1621" s="17">
        <v>4.114387096847133E-2</v>
      </c>
      <c r="T1621" s="17">
        <v>4.3628369760502252E-3</v>
      </c>
      <c r="U1621" s="17">
        <v>-2.0285576971809438E-2</v>
      </c>
      <c r="V1621" s="17">
        <v>-0.17717632749641996</v>
      </c>
      <c r="W1621" s="17">
        <v>0.23096666101448438</v>
      </c>
      <c r="X1621" s="17">
        <v>-0.27605451477276383</v>
      </c>
      <c r="Y1621" s="17">
        <v>0</v>
      </c>
      <c r="Z1621" s="17">
        <v>25.035550381899871</v>
      </c>
      <c r="AA1621" s="17">
        <v>9.8510668697730369E-2</v>
      </c>
      <c r="AB1621" s="17">
        <v>0.54324299269010923</v>
      </c>
      <c r="AC1621" s="17">
        <v>11.709768545147888</v>
      </c>
      <c r="AD1621" s="17">
        <v>-2.5356971214761798E-2</v>
      </c>
      <c r="AE1621" s="17">
        <v>-2.5356971214761798E-3</v>
      </c>
      <c r="AF1621" s="17">
        <v>39.654685391871382</v>
      </c>
      <c r="AG1621" s="17">
        <v>-10.574371354095581</v>
      </c>
      <c r="AH1621" s="17">
        <v>-1</v>
      </c>
      <c r="AI1621" s="17">
        <v>-1</v>
      </c>
      <c r="AJ1621" s="17">
        <v>-1</v>
      </c>
      <c r="AK1621" s="17">
        <v>-1</v>
      </c>
      <c r="AL1621" s="17">
        <v>-1</v>
      </c>
      <c r="AM1621" s="17">
        <v>-1</v>
      </c>
      <c r="AN1621" s="17">
        <v>-1</v>
      </c>
      <c r="AO1621" s="17">
        <v>-1</v>
      </c>
      <c r="AP1621" s="17">
        <v>-1</v>
      </c>
      <c r="AQ1621" s="17">
        <v>-1</v>
      </c>
      <c r="AR1621" s="17">
        <v>-1.2678485607380899E-2</v>
      </c>
      <c r="AS1621" s="17">
        <v>-0.15214182728857095</v>
      </c>
      <c r="AT1621" s="17">
        <v>3.802215624524858</v>
      </c>
      <c r="AU1621" s="17">
        <v>-1</v>
      </c>
      <c r="AV1621" s="17">
        <v>-1</v>
      </c>
      <c r="AW1621" s="17">
        <v>-1</v>
      </c>
      <c r="AX1621" s="17">
        <v>-1</v>
      </c>
      <c r="AY1621" s="17">
        <v>-2.5356971214761798E-3</v>
      </c>
      <c r="AZ1621" s="17">
        <v>0.38985916663154674</v>
      </c>
      <c r="BA1621" s="17">
        <v>0.12296134618896612</v>
      </c>
      <c r="BB1621" s="17">
        <v>0.14195470354635237</v>
      </c>
      <c r="BC1621" s="17">
        <v>3.7532475940827148E-2</v>
      </c>
      <c r="BD1621" s="17">
        <v>5.3395598091912717</v>
      </c>
      <c r="BE1621" s="17">
        <v>1.7117222420907776</v>
      </c>
      <c r="BF1621" s="17">
        <v>-1</v>
      </c>
      <c r="BG1621" s="22">
        <v>58.739014264783236</v>
      </c>
    </row>
    <row r="1622" spans="1:59" x14ac:dyDescent="0.25">
      <c r="A1622">
        <v>4173</v>
      </c>
      <c r="B1622" t="s">
        <v>3006</v>
      </c>
      <c r="C1622" s="49">
        <v>0</v>
      </c>
      <c r="D1622" s="22">
        <v>1461.323466796875</v>
      </c>
      <c r="E1622" s="17">
        <v>47.857879898341231</v>
      </c>
      <c r="F1622" s="17">
        <v>-25.196616679582014</v>
      </c>
      <c r="G1622" s="17">
        <v>0.16282399704846634</v>
      </c>
      <c r="H1622" s="17">
        <v>2.0599720141694968</v>
      </c>
      <c r="I1622" s="17">
        <v>36.658486516249567</v>
      </c>
      <c r="J1622" s="17">
        <v>2.2180713954969038</v>
      </c>
      <c r="K1622" s="17">
        <v>-1</v>
      </c>
      <c r="L1622" s="17">
        <v>-1</v>
      </c>
      <c r="M1622" s="17">
        <v>-1</v>
      </c>
      <c r="N1622" s="17">
        <v>0.16666666666666666</v>
      </c>
      <c r="O1622" s="17">
        <v>-1</v>
      </c>
      <c r="P1622" s="17">
        <v>-1</v>
      </c>
      <c r="Q1622" s="17">
        <v>1.8898211420955191</v>
      </c>
      <c r="R1622" s="17">
        <v>-1</v>
      </c>
      <c r="S1622" s="17">
        <v>-0.19679329455445424</v>
      </c>
      <c r="T1622" s="17">
        <v>-2.0645684229406585E-2</v>
      </c>
      <c r="U1622" s="17">
        <v>-0.16467234147185894</v>
      </c>
      <c r="V1622" s="17">
        <v>-0.3854138806577288</v>
      </c>
      <c r="W1622" s="17">
        <v>-0.31125322178195536</v>
      </c>
      <c r="X1622" s="17">
        <v>-1.0826843267539241</v>
      </c>
      <c r="Y1622" s="17">
        <v>0</v>
      </c>
      <c r="Z1622" s="17">
        <v>20.345946955272357</v>
      </c>
      <c r="AA1622" s="17">
        <v>-0.16241123629803672</v>
      </c>
      <c r="AB1622" s="17">
        <v>0.12695564283040617</v>
      </c>
      <c r="AC1622" s="17">
        <v>6.9235637236773879</v>
      </c>
      <c r="AD1622" s="17">
        <v>-0.20584042683982365</v>
      </c>
      <c r="AE1622" s="17">
        <v>-2.0584042683982368E-2</v>
      </c>
      <c r="AF1622" s="17">
        <v>32.528456188251852</v>
      </c>
      <c r="AG1622" s="17">
        <v>-23.002562231008262</v>
      </c>
      <c r="AH1622" s="17">
        <v>-1</v>
      </c>
      <c r="AI1622" s="17">
        <v>-1</v>
      </c>
      <c r="AJ1622" s="17">
        <v>-1</v>
      </c>
      <c r="AK1622" s="17">
        <v>-1</v>
      </c>
      <c r="AL1622" s="17">
        <v>-1</v>
      </c>
      <c r="AM1622" s="17">
        <v>-1</v>
      </c>
      <c r="AN1622" s="17">
        <v>-1</v>
      </c>
      <c r="AO1622" s="17">
        <v>-1</v>
      </c>
      <c r="AP1622" s="17">
        <v>-1</v>
      </c>
      <c r="AQ1622" s="17">
        <v>-1</v>
      </c>
      <c r="AR1622" s="17">
        <v>-0.10292021341991182</v>
      </c>
      <c r="AS1622" s="17">
        <v>-1.2350425610389419</v>
      </c>
      <c r="AT1622" s="17">
        <v>2.3944446706493752</v>
      </c>
      <c r="AU1622" s="17">
        <v>-1</v>
      </c>
      <c r="AV1622" s="17">
        <v>-1</v>
      </c>
      <c r="AW1622" s="17">
        <v>-1</v>
      </c>
      <c r="AX1622" s="17">
        <v>-1</v>
      </c>
      <c r="AY1622" s="17">
        <v>-2.0584042683982368E-2</v>
      </c>
      <c r="AZ1622" s="17">
        <v>0.54670333949141248</v>
      </c>
      <c r="BA1622" s="17">
        <v>-3.3882826670899702E-2</v>
      </c>
      <c r="BB1622" s="17">
        <v>0.20331907845887343</v>
      </c>
      <c r="BC1622" s="17">
        <v>-2.3831898971693896E-2</v>
      </c>
      <c r="BD1622" s="17">
        <v>7.4714812371680051</v>
      </c>
      <c r="BE1622" s="17">
        <v>-0.42019918588595795</v>
      </c>
      <c r="BF1622" s="17">
        <v>-1</v>
      </c>
      <c r="BG1622" s="22">
        <v>828.03884172843004</v>
      </c>
    </row>
    <row r="1623" spans="1:59" x14ac:dyDescent="0.25">
      <c r="A1623">
        <v>4174</v>
      </c>
      <c r="B1623" t="s">
        <v>1372</v>
      </c>
      <c r="C1623" s="49">
        <v>0</v>
      </c>
      <c r="D1623" s="22">
        <v>1529.843037109375</v>
      </c>
      <c r="E1623" s="17">
        <v>48.992379400382703</v>
      </c>
      <c r="F1623" s="17">
        <v>-23.294304024765779</v>
      </c>
      <c r="G1623" s="17">
        <v>0.17666516851976646</v>
      </c>
      <c r="H1623" s="17">
        <v>2.1648205737682509</v>
      </c>
      <c r="I1623" s="17">
        <v>37.671561485870505</v>
      </c>
      <c r="J1623" s="17">
        <v>2.4910190940819579</v>
      </c>
      <c r="K1623" s="17">
        <v>-1</v>
      </c>
      <c r="L1623" s="17">
        <v>-1</v>
      </c>
      <c r="M1623" s="17">
        <v>-1</v>
      </c>
      <c r="N1623" s="17">
        <v>0.16666666666666666</v>
      </c>
      <c r="O1623" s="17">
        <v>-1</v>
      </c>
      <c r="P1623" s="17">
        <v>-1</v>
      </c>
      <c r="Q1623" s="17">
        <v>1.9552475229327049</v>
      </c>
      <c r="R1623" s="17">
        <v>-1</v>
      </c>
      <c r="S1623" s="17">
        <v>-0.16354493279694118</v>
      </c>
      <c r="T1623" s="17">
        <v>-1.7151096243405928E-2</v>
      </c>
      <c r="U1623" s="17">
        <v>-0.14449632832761589</v>
      </c>
      <c r="V1623" s="17">
        <v>-0.35631562068732731</v>
      </c>
      <c r="W1623" s="17">
        <v>-0.23548564349837142</v>
      </c>
      <c r="X1623" s="17">
        <v>-0.96996919150297378</v>
      </c>
      <c r="Y1623" s="17">
        <v>0</v>
      </c>
      <c r="Z1623" s="17">
        <v>21.001252867171864</v>
      </c>
      <c r="AA1623" s="17">
        <v>-0.12595108149753403</v>
      </c>
      <c r="AB1623" s="17">
        <v>0.18512592645462711</v>
      </c>
      <c r="AC1623" s="17">
        <v>7.5923683175291696</v>
      </c>
      <c r="AD1623" s="17">
        <v>-0.18062041040951984</v>
      </c>
      <c r="AE1623" s="17">
        <v>-1.8062041040951986E-2</v>
      </c>
      <c r="AF1623" s="17">
        <v>33.524246173427862</v>
      </c>
      <c r="AG1623" s="17">
        <v>-21.265897908900914</v>
      </c>
      <c r="AH1623" s="17">
        <v>-1</v>
      </c>
      <c r="AI1623" s="17">
        <v>-1</v>
      </c>
      <c r="AJ1623" s="17">
        <v>-1</v>
      </c>
      <c r="AK1623" s="17">
        <v>-1</v>
      </c>
      <c r="AL1623" s="17">
        <v>-1</v>
      </c>
      <c r="AM1623" s="17">
        <v>-1</v>
      </c>
      <c r="AN1623" s="17">
        <v>-1</v>
      </c>
      <c r="AO1623" s="17">
        <v>-1</v>
      </c>
      <c r="AP1623" s="17">
        <v>-1</v>
      </c>
      <c r="AQ1623" s="17">
        <v>-1</v>
      </c>
      <c r="AR1623" s="17">
        <v>-9.0310205204759922E-2</v>
      </c>
      <c r="AS1623" s="17">
        <v>-1.0837224624571193</v>
      </c>
      <c r="AT1623" s="17">
        <v>2.591160798805745</v>
      </c>
      <c r="AU1623" s="17">
        <v>-1</v>
      </c>
      <c r="AV1623" s="17">
        <v>-1</v>
      </c>
      <c r="AW1623" s="17">
        <v>-1</v>
      </c>
      <c r="AX1623" s="17">
        <v>-1</v>
      </c>
      <c r="AY1623" s="17">
        <v>-1.8062041040951986E-2</v>
      </c>
      <c r="AZ1623" s="17">
        <v>0.52478657929406425</v>
      </c>
      <c r="BA1623" s="17">
        <v>-1.1966066473551418E-2</v>
      </c>
      <c r="BB1623" s="17">
        <v>0.19474427287257012</v>
      </c>
      <c r="BC1623" s="17">
        <v>-1.525709338539058E-2</v>
      </c>
      <c r="BD1623" s="17">
        <v>7.1735752975045584</v>
      </c>
      <c r="BE1623" s="17">
        <v>-0.12229324622251125</v>
      </c>
      <c r="BF1623" s="17">
        <v>-1</v>
      </c>
      <c r="BG1623" s="22">
        <v>148.81179316492216</v>
      </c>
    </row>
    <row r="1624" spans="1:59" x14ac:dyDescent="0.25">
      <c r="A1624">
        <v>4175</v>
      </c>
      <c r="B1624" t="s">
        <v>1522</v>
      </c>
      <c r="C1624" s="49">
        <v>0</v>
      </c>
      <c r="D1624" s="22">
        <v>1489.717041015625</v>
      </c>
      <c r="E1624" s="17">
        <v>11.20092331295649</v>
      </c>
      <c r="F1624" s="17">
        <v>-86.662480943027006</v>
      </c>
      <c r="G1624" s="17">
        <v>-0.28439984112979749</v>
      </c>
      <c r="H1624" s="17">
        <v>-1.3278030270144159</v>
      </c>
      <c r="I1624" s="17">
        <v>3.9248933217966169</v>
      </c>
      <c r="J1624" s="17">
        <v>-6.6011761397455695</v>
      </c>
      <c r="K1624" s="17">
        <v>-1</v>
      </c>
      <c r="L1624" s="17">
        <v>-1</v>
      </c>
      <c r="M1624" s="17">
        <v>-1</v>
      </c>
      <c r="N1624" s="17">
        <v>0.16666666666666666</v>
      </c>
      <c r="O1624" s="17">
        <v>-1</v>
      </c>
      <c r="P1624" s="17">
        <v>-1</v>
      </c>
      <c r="Q1624" s="17">
        <v>-0.22417890600666546</v>
      </c>
      <c r="R1624" s="17">
        <v>-1</v>
      </c>
      <c r="S1624" s="17">
        <v>-1.2710853072765298</v>
      </c>
      <c r="T1624" s="17">
        <v>-0.13355975766542169</v>
      </c>
      <c r="U1624" s="17">
        <v>-0.81658204840766391</v>
      </c>
      <c r="V1624" s="17">
        <v>-1.3256114307896276</v>
      </c>
      <c r="W1624" s="17">
        <v>-2.7593890056437256</v>
      </c>
      <c r="X1624" s="17">
        <v>-4.7246372866053186</v>
      </c>
      <c r="Y1624" s="17">
        <v>0</v>
      </c>
      <c r="Z1624" s="17">
        <v>-0.82772506434576343</v>
      </c>
      <c r="AA1624" s="17">
        <v>-1.3404798993635083</v>
      </c>
      <c r="AB1624" s="17">
        <v>-1.75259173249726</v>
      </c>
      <c r="AC1624" s="17">
        <v>-14.686265912047284</v>
      </c>
      <c r="AD1624" s="17">
        <v>-1.0207275605095798</v>
      </c>
      <c r="AE1624" s="17">
        <v>-0.10207275605095799</v>
      </c>
      <c r="AF1624" s="17">
        <v>0.35336030758070791</v>
      </c>
      <c r="AG1624" s="17">
        <v>-79.116142311318271</v>
      </c>
      <c r="AH1624" s="17">
        <v>-1</v>
      </c>
      <c r="AI1624" s="17">
        <v>-1</v>
      </c>
      <c r="AJ1624" s="17">
        <v>-1</v>
      </c>
      <c r="AK1624" s="17">
        <v>-1</v>
      </c>
      <c r="AL1624" s="17">
        <v>-1</v>
      </c>
      <c r="AM1624" s="17">
        <v>-1</v>
      </c>
      <c r="AN1624" s="17">
        <v>-1</v>
      </c>
      <c r="AO1624" s="17">
        <v>-1</v>
      </c>
      <c r="AP1624" s="17">
        <v>-1</v>
      </c>
      <c r="AQ1624" s="17">
        <v>-1</v>
      </c>
      <c r="AR1624" s="17">
        <v>-0.5103637802547899</v>
      </c>
      <c r="AS1624" s="17">
        <v>-6.1243653630574784</v>
      </c>
      <c r="AT1624" s="17">
        <v>-3.9616749719747233</v>
      </c>
      <c r="AU1624" s="17">
        <v>-1</v>
      </c>
      <c r="AV1624" s="17">
        <v>-1</v>
      </c>
      <c r="AW1624" s="17">
        <v>-1</v>
      </c>
      <c r="AX1624" s="17">
        <v>-1</v>
      </c>
      <c r="AY1624" s="17">
        <v>-0.10207275605095799</v>
      </c>
      <c r="AZ1624" s="17">
        <v>1.2548585441440434</v>
      </c>
      <c r="BA1624" s="17">
        <v>-0.74203803132353086</v>
      </c>
      <c r="BB1624" s="17">
        <v>0.4803807039065906</v>
      </c>
      <c r="BC1624" s="17">
        <v>-0.30089352441941092</v>
      </c>
      <c r="BD1624" s="17">
        <v>17.09715764964831</v>
      </c>
      <c r="BE1624" s="17">
        <v>-10.045875598366273</v>
      </c>
      <c r="BF1624" s="17">
        <v>-1</v>
      </c>
      <c r="BG1624" s="22">
        <v>59.439427315923467</v>
      </c>
    </row>
    <row r="1625" spans="1:59" x14ac:dyDescent="0.25">
      <c r="A1625">
        <v>4176</v>
      </c>
      <c r="B1625" t="s">
        <v>1463</v>
      </c>
      <c r="C1625" s="49">
        <v>0</v>
      </c>
      <c r="D1625" s="22">
        <v>1568.2403906250001</v>
      </c>
      <c r="E1625" s="17">
        <v>102.27508182178991</v>
      </c>
      <c r="F1625" s="17">
        <v>66.04937476632972</v>
      </c>
      <c r="G1625" s="17">
        <v>0.82672717325566503</v>
      </c>
      <c r="H1625" s="17">
        <v>7.0891194301016451</v>
      </c>
      <c r="I1625" s="17">
        <v>85.251460850970261</v>
      </c>
      <c r="J1625" s="17">
        <v>15.310232301443801</v>
      </c>
      <c r="K1625" s="17">
        <v>-1</v>
      </c>
      <c r="L1625" s="17">
        <v>-1</v>
      </c>
      <c r="M1625" s="17">
        <v>-1</v>
      </c>
      <c r="N1625" s="17">
        <v>0.16666666666666666</v>
      </c>
      <c r="O1625" s="17">
        <v>-1</v>
      </c>
      <c r="P1625" s="17">
        <v>-1</v>
      </c>
      <c r="Q1625" s="17">
        <v>5.0280513226561947</v>
      </c>
      <c r="R1625" s="17">
        <v>-1</v>
      </c>
      <c r="S1625" s="17">
        <v>1.3979917292615565</v>
      </c>
      <c r="T1625" s="17">
        <v>0.14697510337892877</v>
      </c>
      <c r="U1625" s="17">
        <v>0.80308672700263606</v>
      </c>
      <c r="V1625" s="17">
        <v>1.0103080968142941</v>
      </c>
      <c r="W1625" s="17">
        <v>3.3230010015908009</v>
      </c>
      <c r="X1625" s="17">
        <v>4.3237898618575752</v>
      </c>
      <c r="Y1625" s="17">
        <v>0</v>
      </c>
      <c r="Z1625" s="17">
        <v>51.778234113880217</v>
      </c>
      <c r="AA1625" s="17">
        <v>1.5864300830405349</v>
      </c>
      <c r="AB1625" s="17">
        <v>2.9171411512660095</v>
      </c>
      <c r="AC1625" s="17">
        <v>39.003326266959796</v>
      </c>
      <c r="AD1625" s="17">
        <v>1.0038584087532951</v>
      </c>
      <c r="AE1625" s="17">
        <v>0.10038584087532951</v>
      </c>
      <c r="AF1625" s="17">
        <v>80.29234202439585</v>
      </c>
      <c r="AG1625" s="17">
        <v>60.297970664166563</v>
      </c>
      <c r="AH1625" s="17">
        <v>-1</v>
      </c>
      <c r="AI1625" s="17">
        <v>-1</v>
      </c>
      <c r="AJ1625" s="17">
        <v>-1</v>
      </c>
      <c r="AK1625" s="17">
        <v>-1</v>
      </c>
      <c r="AL1625" s="17">
        <v>-1</v>
      </c>
      <c r="AM1625" s="17">
        <v>-1</v>
      </c>
      <c r="AN1625" s="17">
        <v>-1</v>
      </c>
      <c r="AO1625" s="17">
        <v>-1</v>
      </c>
      <c r="AP1625" s="17">
        <v>-1</v>
      </c>
      <c r="AQ1625" s="17">
        <v>-1</v>
      </c>
      <c r="AR1625" s="17">
        <v>0.50192920437664756</v>
      </c>
      <c r="AS1625" s="17">
        <v>6.0231504525197703</v>
      </c>
      <c r="AT1625" s="17">
        <v>11.830095588275704</v>
      </c>
      <c r="AU1625" s="17">
        <v>-1</v>
      </c>
      <c r="AV1625" s="17">
        <v>-1</v>
      </c>
      <c r="AW1625" s="17">
        <v>-1</v>
      </c>
      <c r="AX1625" s="17">
        <v>-1</v>
      </c>
      <c r="AY1625" s="17">
        <v>0.10038584087532951</v>
      </c>
      <c r="AZ1625" s="17">
        <v>-0.5045520934292711</v>
      </c>
      <c r="BA1625" s="17">
        <v>1.0173726062497841</v>
      </c>
      <c r="BB1625" s="17">
        <v>-0.20797852564278713</v>
      </c>
      <c r="BC1625" s="17">
        <v>0.38746570512996648</v>
      </c>
      <c r="BD1625" s="17">
        <v>-6.8178222342652894</v>
      </c>
      <c r="BE1625" s="17">
        <v>13.869104285547349</v>
      </c>
      <c r="BF1625" s="17">
        <v>-1</v>
      </c>
      <c r="BG1625" s="22">
        <v>2051.6710674199994</v>
      </c>
    </row>
    <row r="1626" spans="1:59" x14ac:dyDescent="0.25">
      <c r="A1626">
        <v>4179</v>
      </c>
      <c r="B1626" t="s">
        <v>1523</v>
      </c>
      <c r="C1626" s="49">
        <v>0</v>
      </c>
      <c r="D1626" s="22">
        <v>1480.212109375</v>
      </c>
      <c r="E1626" s="17">
        <v>-2.4142124178981987</v>
      </c>
      <c r="F1626" s="17">
        <v>-109.49214719782883</v>
      </c>
      <c r="G1626" s="17">
        <v>-0.45050782788226457</v>
      </c>
      <c r="H1626" s="17">
        <v>-2.5860912568046377</v>
      </c>
      <c r="I1626" s="17">
        <v>-8.233025824135666</v>
      </c>
      <c r="J1626" s="17">
        <v>-9.8768232043522985</v>
      </c>
      <c r="K1626" s="17">
        <v>-1</v>
      </c>
      <c r="L1626" s="17">
        <v>-1</v>
      </c>
      <c r="M1626" s="17">
        <v>-1</v>
      </c>
      <c r="N1626" s="17">
        <v>0.16666666666666666</v>
      </c>
      <c r="O1626" s="17">
        <v>-1</v>
      </c>
      <c r="P1626" s="17">
        <v>-1</v>
      </c>
      <c r="Q1626" s="17">
        <v>-1.0093613180517558</v>
      </c>
      <c r="R1626" s="17">
        <v>-1</v>
      </c>
      <c r="S1626" s="17">
        <v>-1.6700991079371061</v>
      </c>
      <c r="T1626" s="17">
        <v>-0.17549833028462219</v>
      </c>
      <c r="U1626" s="17">
        <v>-1.0587145103189044</v>
      </c>
      <c r="V1626" s="17">
        <v>-1.6748198335397513</v>
      </c>
      <c r="W1626" s="17">
        <v>-3.6686761939350134</v>
      </c>
      <c r="X1626" s="17">
        <v>-6.0773323407695976</v>
      </c>
      <c r="Y1626" s="17">
        <v>0</v>
      </c>
      <c r="Z1626" s="17">
        <v>-8.6920554758518698</v>
      </c>
      <c r="AA1626" s="17">
        <v>-1.7780384487357692</v>
      </c>
      <c r="AB1626" s="17">
        <v>-2.4506936757955411</v>
      </c>
      <c r="AC1626" s="17">
        <v>-22.712594091412399</v>
      </c>
      <c r="AD1626" s="17">
        <v>-1.323393137898631</v>
      </c>
      <c r="AE1626" s="17">
        <v>-0.13233931378986305</v>
      </c>
      <c r="AF1626" s="17">
        <v>-11.597121630225892</v>
      </c>
      <c r="AG1626" s="17">
        <v>-99.957861873007445</v>
      </c>
      <c r="AH1626" s="17">
        <v>-1</v>
      </c>
      <c r="AI1626" s="17">
        <v>-1</v>
      </c>
      <c r="AJ1626" s="17">
        <v>-1</v>
      </c>
      <c r="AK1626" s="17">
        <v>-1</v>
      </c>
      <c r="AL1626" s="17">
        <v>-1</v>
      </c>
      <c r="AM1626" s="17">
        <v>-1</v>
      </c>
      <c r="AN1626" s="17">
        <v>-1</v>
      </c>
      <c r="AO1626" s="17">
        <v>-1</v>
      </c>
      <c r="AP1626" s="17">
        <v>-1</v>
      </c>
      <c r="AQ1626" s="17">
        <v>-1</v>
      </c>
      <c r="AR1626" s="17">
        <v>-0.6616965689493155</v>
      </c>
      <c r="AS1626" s="17">
        <v>-7.9403588273917842</v>
      </c>
      <c r="AT1626" s="17">
        <v>-6.3224664756093194</v>
      </c>
      <c r="AU1626" s="17">
        <v>-1</v>
      </c>
      <c r="AV1626" s="17">
        <v>-1</v>
      </c>
      <c r="AW1626" s="17">
        <v>-1</v>
      </c>
      <c r="AX1626" s="17">
        <v>-1</v>
      </c>
      <c r="AY1626" s="17">
        <v>-0.13233931378986305</v>
      </c>
      <c r="AZ1626" s="17">
        <v>1.5178817224976138</v>
      </c>
      <c r="BA1626" s="17">
        <v>-1.0050612096771014</v>
      </c>
      <c r="BB1626" s="17">
        <v>0.58328700021886803</v>
      </c>
      <c r="BC1626" s="17">
        <v>-0.40379982073168824</v>
      </c>
      <c r="BD1626" s="17">
        <v>20.672328723982879</v>
      </c>
      <c r="BE1626" s="17">
        <v>-13.621046672700846</v>
      </c>
      <c r="BF1626" s="17">
        <v>-1</v>
      </c>
      <c r="BG1626" s="22">
        <v>58.470986888510424</v>
      </c>
    </row>
    <row r="1627" spans="1:59" x14ac:dyDescent="0.25">
      <c r="A1627">
        <v>4180</v>
      </c>
      <c r="B1627" t="s">
        <v>1524</v>
      </c>
      <c r="C1627" s="49">
        <v>0</v>
      </c>
      <c r="D1627" s="22">
        <v>1486.6969335937499</v>
      </c>
      <c r="E1627" s="17">
        <v>21.018167710029495</v>
      </c>
      <c r="F1627" s="17">
        <v>-70.201064945602312</v>
      </c>
      <c r="G1627" s="17">
        <v>-0.16462705777375769</v>
      </c>
      <c r="H1627" s="17">
        <v>-0.42050960607431342</v>
      </c>
      <c r="I1627" s="17">
        <v>12.691406265548061</v>
      </c>
      <c r="J1627" s="17">
        <v>-4.2392586071187859</v>
      </c>
      <c r="K1627" s="17">
        <v>-1</v>
      </c>
      <c r="L1627" s="17">
        <v>-1</v>
      </c>
      <c r="M1627" s="17">
        <v>-1</v>
      </c>
      <c r="N1627" s="17">
        <v>0.16666666666666666</v>
      </c>
      <c r="O1627" s="17">
        <v>-1</v>
      </c>
      <c r="P1627" s="17">
        <v>-1</v>
      </c>
      <c r="Q1627" s="17">
        <v>0.3419798005761332</v>
      </c>
      <c r="R1627" s="17">
        <v>-1</v>
      </c>
      <c r="S1627" s="17">
        <v>-0.98337491816798495</v>
      </c>
      <c r="T1627" s="17">
        <v>-0.10331979346631047</v>
      </c>
      <c r="U1627" s="17">
        <v>-0.64199153370124884</v>
      </c>
      <c r="V1627" s="17">
        <v>-1.0738134095961758</v>
      </c>
      <c r="W1627" s="17">
        <v>-2.1037440872935398</v>
      </c>
      <c r="X1627" s="17">
        <v>-3.7492714728552552</v>
      </c>
      <c r="Y1627" s="17">
        <v>0</v>
      </c>
      <c r="Z1627" s="17">
        <v>4.842879709290429</v>
      </c>
      <c r="AA1627" s="17">
        <v>-1.0249766754418055</v>
      </c>
      <c r="AB1627" s="17">
        <v>-1.2492227226753791</v>
      </c>
      <c r="AC1627" s="17">
        <v>-8.8988520437174525</v>
      </c>
      <c r="AD1627" s="17">
        <v>-0.80248941712656097</v>
      </c>
      <c r="AE1627" s="17">
        <v>-8.0248941712656105E-2</v>
      </c>
      <c r="AF1627" s="17">
        <v>8.9702998787655162</v>
      </c>
      <c r="AG1627" s="17">
        <v>-64.088142691110619</v>
      </c>
      <c r="AH1627" s="17">
        <v>-1</v>
      </c>
      <c r="AI1627" s="17">
        <v>-1</v>
      </c>
      <c r="AJ1627" s="17">
        <v>-1</v>
      </c>
      <c r="AK1627" s="17">
        <v>-1</v>
      </c>
      <c r="AL1627" s="17">
        <v>-1</v>
      </c>
      <c r="AM1627" s="17">
        <v>-1</v>
      </c>
      <c r="AN1627" s="17">
        <v>-1</v>
      </c>
      <c r="AO1627" s="17">
        <v>-1</v>
      </c>
      <c r="AP1627" s="17">
        <v>-1</v>
      </c>
      <c r="AQ1627" s="17">
        <v>-1</v>
      </c>
      <c r="AR1627" s="17">
        <v>-0.40124470856328048</v>
      </c>
      <c r="AS1627" s="17">
        <v>-4.8149365027593651</v>
      </c>
      <c r="AT1627" s="17">
        <v>-2.2594174535871758</v>
      </c>
      <c r="AU1627" s="17">
        <v>-1</v>
      </c>
      <c r="AV1627" s="17">
        <v>-1</v>
      </c>
      <c r="AW1627" s="17">
        <v>-1</v>
      </c>
      <c r="AX1627" s="17">
        <v>-1</v>
      </c>
      <c r="AY1627" s="17">
        <v>-8.0248941712656105E-2</v>
      </c>
      <c r="AZ1627" s="17">
        <v>1.0652047004338985</v>
      </c>
      <c r="BA1627" s="17">
        <v>-0.55238418761338592</v>
      </c>
      <c r="BB1627" s="17">
        <v>0.40617973515636424</v>
      </c>
      <c r="BC1627" s="17">
        <v>-0.2266925556691845</v>
      </c>
      <c r="BD1627" s="17">
        <v>14.519267212717258</v>
      </c>
      <c r="BE1627" s="17">
        <v>-7.4679851614352195</v>
      </c>
      <c r="BF1627" s="17">
        <v>-1</v>
      </c>
      <c r="BG1627" s="22">
        <v>281.97754005036035</v>
      </c>
    </row>
    <row r="1628" spans="1:59" x14ac:dyDescent="0.25">
      <c r="A1628">
        <v>4181</v>
      </c>
      <c r="B1628" t="s">
        <v>1525</v>
      </c>
      <c r="C1628" s="49">
        <v>0</v>
      </c>
      <c r="D1628" s="22">
        <v>1550.774697265625</v>
      </c>
      <c r="E1628" s="17">
        <v>25.746026235641786</v>
      </c>
      <c r="F1628" s="17">
        <v>-62.273458906755089</v>
      </c>
      <c r="G1628" s="17">
        <v>-0.10694602712782619</v>
      </c>
      <c r="H1628" s="17">
        <v>1.6431225988757792E-2</v>
      </c>
      <c r="I1628" s="17">
        <v>16.913246049160165</v>
      </c>
      <c r="J1628" s="17">
        <v>-3.1017895280407446</v>
      </c>
      <c r="K1628" s="17">
        <v>-1</v>
      </c>
      <c r="L1628" s="17">
        <v>-1</v>
      </c>
      <c r="M1628" s="17">
        <v>-1</v>
      </c>
      <c r="N1628" s="17">
        <v>0.16666666666666666</v>
      </c>
      <c r="O1628" s="17">
        <v>-1</v>
      </c>
      <c r="P1628" s="17">
        <v>-1</v>
      </c>
      <c r="Q1628" s="17">
        <v>0.6146345455843325</v>
      </c>
      <c r="R1628" s="17">
        <v>-1</v>
      </c>
      <c r="S1628" s="17">
        <v>-0.84481729842902631</v>
      </c>
      <c r="T1628" s="17">
        <v>-8.8756615982860526E-2</v>
      </c>
      <c r="U1628" s="17">
        <v>-0.55791098929798766</v>
      </c>
      <c r="V1628" s="17">
        <v>-0.95255072395022189</v>
      </c>
      <c r="W1628" s="17">
        <v>-1.7879939346416913</v>
      </c>
      <c r="X1628" s="17">
        <v>-3.279547852701326</v>
      </c>
      <c r="Y1628" s="17">
        <v>0</v>
      </c>
      <c r="Z1628" s="17">
        <v>7.5737699713691633</v>
      </c>
      <c r="AA1628" s="17">
        <v>-0.8730343842301167</v>
      </c>
      <c r="AB1628" s="17">
        <v>-1.006806687344227</v>
      </c>
      <c r="AC1628" s="17">
        <v>-6.1117080253014517</v>
      </c>
      <c r="AD1628" s="17">
        <v>-0.69738873662248468</v>
      </c>
      <c r="AE1628" s="17">
        <v>-6.9738873662248457E-2</v>
      </c>
      <c r="AF1628" s="17">
        <v>13.120107051586693</v>
      </c>
      <c r="AG1628" s="17">
        <v>-56.850851527361989</v>
      </c>
      <c r="AH1628" s="17">
        <v>-1</v>
      </c>
      <c r="AI1628" s="17">
        <v>-1</v>
      </c>
      <c r="AJ1628" s="17">
        <v>-1</v>
      </c>
      <c r="AK1628" s="17">
        <v>-1</v>
      </c>
      <c r="AL1628" s="17">
        <v>-1</v>
      </c>
      <c r="AM1628" s="17">
        <v>-1</v>
      </c>
      <c r="AN1628" s="17">
        <v>-1</v>
      </c>
      <c r="AO1628" s="17">
        <v>-1</v>
      </c>
      <c r="AP1628" s="17">
        <v>-1</v>
      </c>
      <c r="AQ1628" s="17">
        <v>-1</v>
      </c>
      <c r="AR1628" s="17">
        <v>-0.34869436831124234</v>
      </c>
      <c r="AS1628" s="17">
        <v>-4.1843324197349077</v>
      </c>
      <c r="AT1628" s="17">
        <v>-1.4396321456553798</v>
      </c>
      <c r="AU1628" s="17">
        <v>-1</v>
      </c>
      <c r="AV1628" s="17">
        <v>-1</v>
      </c>
      <c r="AW1628" s="17">
        <v>-1</v>
      </c>
      <c r="AX1628" s="17">
        <v>-1</v>
      </c>
      <c r="AY1628" s="17">
        <v>-6.9738873662248457E-2</v>
      </c>
      <c r="AZ1628" s="17">
        <v>0.97386985069057475</v>
      </c>
      <c r="BA1628" s="17">
        <v>-0.46104933787006191</v>
      </c>
      <c r="BB1628" s="17">
        <v>0.3704455037849782</v>
      </c>
      <c r="BC1628" s="17">
        <v>-0.19095832429779852</v>
      </c>
      <c r="BD1628" s="17">
        <v>13.277788363115361</v>
      </c>
      <c r="BE1628" s="17">
        <v>-6.2265063118333206</v>
      </c>
      <c r="BF1628" s="17">
        <v>-1</v>
      </c>
      <c r="BG1628" s="22">
        <v>159.96991363386678</v>
      </c>
    </row>
    <row r="1629" spans="1:59" x14ac:dyDescent="0.25">
      <c r="A1629">
        <v>4182</v>
      </c>
      <c r="B1629" t="s">
        <v>294</v>
      </c>
      <c r="C1629" s="49">
        <v>0</v>
      </c>
      <c r="D1629" s="22">
        <v>1510.48798828125</v>
      </c>
      <c r="E1629" s="17">
        <v>56.155881437056024</v>
      </c>
      <c r="F1629" s="17">
        <v>-11.282645533383338</v>
      </c>
      <c r="G1629" s="17">
        <v>0.26406164586170089</v>
      </c>
      <c r="H1629" s="17">
        <v>2.8268595335707096</v>
      </c>
      <c r="I1629" s="17">
        <v>44.068359893559119</v>
      </c>
      <c r="J1629" s="17">
        <v>4.2144763465540418</v>
      </c>
      <c r="K1629" s="17">
        <v>-1</v>
      </c>
      <c r="L1629" s="17">
        <v>-1</v>
      </c>
      <c r="M1629" s="17">
        <v>-1</v>
      </c>
      <c r="N1629" s="17">
        <v>0.16666666666666666</v>
      </c>
      <c r="O1629" s="17">
        <v>-1</v>
      </c>
      <c r="P1629" s="17">
        <v>-1</v>
      </c>
      <c r="Q1629" s="17">
        <v>2.3683653881551909</v>
      </c>
      <c r="R1629" s="17">
        <v>-1</v>
      </c>
      <c r="S1629" s="17">
        <v>4.6393200042618266E-2</v>
      </c>
      <c r="T1629" s="17">
        <v>4.9145706960712632E-3</v>
      </c>
      <c r="U1629" s="17">
        <v>-1.7100140854058032E-2</v>
      </c>
      <c r="V1629" s="17">
        <v>-0.17258222619351291</v>
      </c>
      <c r="W1629" s="17">
        <v>0.24292902338477018</v>
      </c>
      <c r="X1629" s="17">
        <v>-0.25825878574152755</v>
      </c>
      <c r="Y1629" s="17">
        <v>0</v>
      </c>
      <c r="Z1629" s="17">
        <v>25.139011611084108</v>
      </c>
      <c r="AA1629" s="17">
        <v>0.1042670831652471</v>
      </c>
      <c r="AB1629" s="17">
        <v>0.55242705304493245</v>
      </c>
      <c r="AC1629" s="17">
        <v>11.815360977792659</v>
      </c>
      <c r="AD1629" s="17">
        <v>-2.1375176067572554E-2</v>
      </c>
      <c r="AE1629" s="17">
        <v>-2.1375176067572541E-3</v>
      </c>
      <c r="AF1629" s="17">
        <v>39.811903042444726</v>
      </c>
      <c r="AG1629" s="17">
        <v>-10.300182731373084</v>
      </c>
      <c r="AH1629" s="17">
        <v>-1</v>
      </c>
      <c r="AI1629" s="17">
        <v>-1</v>
      </c>
      <c r="AJ1629" s="17">
        <v>-1</v>
      </c>
      <c r="AK1629" s="17">
        <v>-1</v>
      </c>
      <c r="AL1629" s="17">
        <v>-1</v>
      </c>
      <c r="AM1629" s="17">
        <v>-1</v>
      </c>
      <c r="AN1629" s="17">
        <v>-1</v>
      </c>
      <c r="AO1629" s="17">
        <v>-1</v>
      </c>
      <c r="AP1629" s="17">
        <v>-1</v>
      </c>
      <c r="AQ1629" s="17">
        <v>-1</v>
      </c>
      <c r="AR1629" s="17">
        <v>-1.0687588033786277E-2</v>
      </c>
      <c r="AS1629" s="17">
        <v>-0.12825105640543533</v>
      </c>
      <c r="AT1629" s="17">
        <v>3.8332736266729341</v>
      </c>
      <c r="AU1629" s="17">
        <v>-1</v>
      </c>
      <c r="AV1629" s="17">
        <v>-1</v>
      </c>
      <c r="AW1629" s="17">
        <v>-1</v>
      </c>
      <c r="AX1629" s="17">
        <v>-1</v>
      </c>
      <c r="AY1629" s="17">
        <v>-2.1375176067572541E-3</v>
      </c>
      <c r="AZ1629" s="17">
        <v>0.3863988972999593</v>
      </c>
      <c r="BA1629" s="17">
        <v>0.12642161552055356</v>
      </c>
      <c r="BB1629" s="17">
        <v>0.14060089319630803</v>
      </c>
      <c r="BC1629" s="17">
        <v>3.8886286290871493E-2</v>
      </c>
      <c r="BD1629" s="17">
        <v>5.2925257230657188</v>
      </c>
      <c r="BE1629" s="17">
        <v>1.7587563282163305</v>
      </c>
      <c r="BF1629" s="17">
        <v>-1</v>
      </c>
      <c r="BG1629" s="22">
        <v>114.18073620179962</v>
      </c>
    </row>
    <row r="1630" spans="1:59" x14ac:dyDescent="0.25">
      <c r="A1630">
        <v>4183</v>
      </c>
      <c r="B1630" t="s">
        <v>1526</v>
      </c>
      <c r="C1630" s="49">
        <v>0</v>
      </c>
      <c r="D1630" s="22">
        <v>1602.54830078125</v>
      </c>
      <c r="E1630" s="17">
        <v>68.659634168645226</v>
      </c>
      <c r="F1630" s="17">
        <v>9.6834694901962806</v>
      </c>
      <c r="G1630" s="17">
        <v>0.41661048813200574</v>
      </c>
      <c r="H1630" s="17">
        <v>3.9824355925527062</v>
      </c>
      <c r="I1630" s="17">
        <v>55.233846432696872</v>
      </c>
      <c r="J1630" s="17">
        <v>7.2227372806686816</v>
      </c>
      <c r="K1630" s="17">
        <v>-1</v>
      </c>
      <c r="L1630" s="17">
        <v>-1</v>
      </c>
      <c r="M1630" s="17">
        <v>-1</v>
      </c>
      <c r="N1630" s="17">
        <v>0.16666666666666666</v>
      </c>
      <c r="O1630" s="17">
        <v>-1</v>
      </c>
      <c r="P1630" s="17">
        <v>-1</v>
      </c>
      <c r="Q1630" s="17">
        <v>3.0894545438920389</v>
      </c>
      <c r="R1630" s="17">
        <v>-1</v>
      </c>
      <c r="S1630" s="17">
        <v>0.41283610583348695</v>
      </c>
      <c r="T1630" s="17">
        <v>4.3429760872097663E-2</v>
      </c>
      <c r="U1630" s="17">
        <v>0.20526741330612669</v>
      </c>
      <c r="V1630" s="17">
        <v>0.14812082121611175</v>
      </c>
      <c r="W1630" s="17">
        <v>1.0779924696220808</v>
      </c>
      <c r="X1630" s="17">
        <v>0.98401781089817875</v>
      </c>
      <c r="Y1630" s="17">
        <v>0</v>
      </c>
      <c r="Z1630" s="17">
        <v>32.361388589827364</v>
      </c>
      <c r="AA1630" s="17">
        <v>0.5061083879526046</v>
      </c>
      <c r="AB1630" s="17">
        <v>1.193543987388977</v>
      </c>
      <c r="AC1630" s="17">
        <v>19.186512090883177</v>
      </c>
      <c r="AD1630" s="17">
        <v>0.25658426663265832</v>
      </c>
      <c r="AE1630" s="17">
        <v>2.5658426663265836E-2</v>
      </c>
      <c r="AF1630" s="17">
        <v>50.786885159958764</v>
      </c>
      <c r="AG1630" s="17">
        <v>8.8402586900014253</v>
      </c>
      <c r="AH1630" s="17">
        <v>-1</v>
      </c>
      <c r="AI1630" s="17">
        <v>-1</v>
      </c>
      <c r="AJ1630" s="17">
        <v>-1</v>
      </c>
      <c r="AK1630" s="17">
        <v>-1</v>
      </c>
      <c r="AL1630" s="17">
        <v>-1</v>
      </c>
      <c r="AM1630" s="17">
        <v>-1</v>
      </c>
      <c r="AN1630" s="17">
        <v>-1</v>
      </c>
      <c r="AO1630" s="17">
        <v>-1</v>
      </c>
      <c r="AP1630" s="17">
        <v>-1</v>
      </c>
      <c r="AQ1630" s="17">
        <v>-1</v>
      </c>
      <c r="AR1630" s="17">
        <v>0.12829213331632916</v>
      </c>
      <c r="AS1630" s="17">
        <v>1.5395055997959499</v>
      </c>
      <c r="AT1630" s="17">
        <v>6.0013572797347354</v>
      </c>
      <c r="AU1630" s="17">
        <v>-1</v>
      </c>
      <c r="AV1630" s="17">
        <v>-1</v>
      </c>
      <c r="AW1630" s="17">
        <v>-1</v>
      </c>
      <c r="AX1630" s="17">
        <v>-1</v>
      </c>
      <c r="AY1630" s="17">
        <v>2.5658426663265836E-2</v>
      </c>
      <c r="AZ1630" s="17">
        <v>0.14484590437924316</v>
      </c>
      <c r="BA1630" s="17">
        <v>0.36797460844126972</v>
      </c>
      <c r="BB1630" s="17">
        <v>4.6094682678229484E-2</v>
      </c>
      <c r="BC1630" s="17">
        <v>0.13339249680894999</v>
      </c>
      <c r="BD1630" s="17">
        <v>2.0091904724810847</v>
      </c>
      <c r="BE1630" s="17">
        <v>5.0420915788009681</v>
      </c>
      <c r="BF1630" s="17">
        <v>-1</v>
      </c>
      <c r="BG1630" s="22">
        <v>794.08550613518878</v>
      </c>
    </row>
    <row r="1631" spans="1:59" x14ac:dyDescent="0.25">
      <c r="A1631">
        <v>4186</v>
      </c>
      <c r="B1631" t="s">
        <v>1527</v>
      </c>
      <c r="C1631" s="49">
        <v>0</v>
      </c>
      <c r="D1631" s="22">
        <v>1500.9579394531252</v>
      </c>
      <c r="E1631" s="17">
        <v>62.607576363186517</v>
      </c>
      <c r="F1631" s="17">
        <v>-0.4645350971011602</v>
      </c>
      <c r="G1631" s="17">
        <v>0.3427739023169929</v>
      </c>
      <c r="H1631" s="17">
        <v>3.4231144625135062</v>
      </c>
      <c r="I1631" s="17">
        <v>49.829535310147648</v>
      </c>
      <c r="J1631" s="17">
        <v>5.7666808904003943</v>
      </c>
      <c r="K1631" s="17">
        <v>-1</v>
      </c>
      <c r="L1631" s="17">
        <v>-1</v>
      </c>
      <c r="M1631" s="17">
        <v>-1</v>
      </c>
      <c r="N1631" s="17">
        <v>0.16666666666666666</v>
      </c>
      <c r="O1631" s="17">
        <v>-1</v>
      </c>
      <c r="P1631" s="17">
        <v>-1</v>
      </c>
      <c r="Q1631" s="17">
        <v>2.7404334662132133</v>
      </c>
      <c r="R1631" s="17">
        <v>-1</v>
      </c>
      <c r="S1631" s="17">
        <v>0.2354706623659619</v>
      </c>
      <c r="T1631" s="17">
        <v>2.4787664987982953E-2</v>
      </c>
      <c r="U1631" s="17">
        <v>9.7637222536602258E-2</v>
      </c>
      <c r="V1631" s="17">
        <v>-7.1056474268847373E-3</v>
      </c>
      <c r="W1631" s="17">
        <v>0.67380563417020689</v>
      </c>
      <c r="X1631" s="17">
        <v>0.38273194619630624</v>
      </c>
      <c r="Y1631" s="17">
        <v>0</v>
      </c>
      <c r="Z1631" s="17">
        <v>28.865618647277252</v>
      </c>
      <c r="AA1631" s="17">
        <v>0.31160943572604849</v>
      </c>
      <c r="AB1631" s="17">
        <v>0.88323100935750221</v>
      </c>
      <c r="AC1631" s="17">
        <v>15.618732594053252</v>
      </c>
      <c r="AD1631" s="17">
        <v>0.12204652817075282</v>
      </c>
      <c r="AE1631" s="17">
        <v>1.2204652817075282E-2</v>
      </c>
      <c r="AF1631" s="17">
        <v>45.47478185666283</v>
      </c>
      <c r="AG1631" s="17">
        <v>-0.42408461482909549</v>
      </c>
      <c r="AH1631" s="17">
        <v>-1</v>
      </c>
      <c r="AI1631" s="17">
        <v>-1</v>
      </c>
      <c r="AJ1631" s="17">
        <v>-1</v>
      </c>
      <c r="AK1631" s="17">
        <v>-1</v>
      </c>
      <c r="AL1631" s="17">
        <v>-1</v>
      </c>
      <c r="AM1631" s="17">
        <v>-1</v>
      </c>
      <c r="AN1631" s="17">
        <v>-1</v>
      </c>
      <c r="AO1631" s="17">
        <v>-1</v>
      </c>
      <c r="AP1631" s="17">
        <v>-1</v>
      </c>
      <c r="AQ1631" s="17">
        <v>-1</v>
      </c>
      <c r="AR1631" s="17">
        <v>6.1023264085376408E-2</v>
      </c>
      <c r="AS1631" s="17">
        <v>0.73227916902451673</v>
      </c>
      <c r="AT1631" s="17">
        <v>4.951962919731872</v>
      </c>
      <c r="AU1631" s="17">
        <v>-1</v>
      </c>
      <c r="AV1631" s="17">
        <v>-1</v>
      </c>
      <c r="AW1631" s="17">
        <v>-1</v>
      </c>
      <c r="AX1631" s="17">
        <v>-1</v>
      </c>
      <c r="AY1631" s="17">
        <v>1.2204652817075282E-2</v>
      </c>
      <c r="AZ1631" s="17">
        <v>0.26176221803477789</v>
      </c>
      <c r="BA1631" s="17">
        <v>0.25105829478573499</v>
      </c>
      <c r="BB1631" s="17">
        <v>9.1837513755277378E-2</v>
      </c>
      <c r="BC1631" s="17">
        <v>8.764966573190211E-2</v>
      </c>
      <c r="BD1631" s="17">
        <v>3.5983881443957708</v>
      </c>
      <c r="BE1631" s="17">
        <v>3.4528939068862803</v>
      </c>
      <c r="BF1631" s="17">
        <v>-1</v>
      </c>
      <c r="BG1631" s="22">
        <v>82.762397714848021</v>
      </c>
    </row>
    <row r="1632" spans="1:59" x14ac:dyDescent="0.25">
      <c r="A1632">
        <v>4187</v>
      </c>
      <c r="B1632" t="s">
        <v>894</v>
      </c>
      <c r="C1632" s="49">
        <v>0</v>
      </c>
      <c r="D1632" s="22">
        <v>1533.6004003906251</v>
      </c>
      <c r="E1632" s="17">
        <v>94.508004803672492</v>
      </c>
      <c r="F1632" s="17">
        <v>53.02565031699357</v>
      </c>
      <c r="G1632" s="17">
        <v>0.73196693348023301</v>
      </c>
      <c r="H1632" s="17">
        <v>6.3712990730395287</v>
      </c>
      <c r="I1632" s="17">
        <v>78.315687587065185</v>
      </c>
      <c r="J1632" s="17">
        <v>13.441561761691961</v>
      </c>
      <c r="K1632" s="17">
        <v>-1</v>
      </c>
      <c r="L1632" s="17">
        <v>-1</v>
      </c>
      <c r="M1632" s="17">
        <v>-1</v>
      </c>
      <c r="N1632" s="17">
        <v>0.16666666666666666</v>
      </c>
      <c r="O1632" s="17">
        <v>-1</v>
      </c>
      <c r="P1632" s="17">
        <v>-1</v>
      </c>
      <c r="Q1632" s="17">
        <v>4.5801253975547045</v>
      </c>
      <c r="R1632" s="17">
        <v>-1</v>
      </c>
      <c r="S1632" s="17">
        <v>1.1703648453077593</v>
      </c>
      <c r="T1632" s="17">
        <v>0.12305025018594536</v>
      </c>
      <c r="U1632" s="17">
        <v>0.66495652268972361</v>
      </c>
      <c r="V1632" s="17">
        <v>0.81109388307808505</v>
      </c>
      <c r="W1632" s="17">
        <v>2.8042765641222265</v>
      </c>
      <c r="X1632" s="17">
        <v>3.552112893268077</v>
      </c>
      <c r="Y1632" s="17">
        <v>0</v>
      </c>
      <c r="Z1632" s="17">
        <v>47.291840352585211</v>
      </c>
      <c r="AA1632" s="17">
        <v>1.336814433215739</v>
      </c>
      <c r="AB1632" s="17">
        <v>2.5188923444026772</v>
      </c>
      <c r="AC1632" s="17">
        <v>34.424517037718147</v>
      </c>
      <c r="AD1632" s="17">
        <v>0.83119565336215451</v>
      </c>
      <c r="AE1632" s="17">
        <v>8.3119565336215451E-2</v>
      </c>
      <c r="AF1632" s="17">
        <v>73.474906234592069</v>
      </c>
      <c r="AG1632" s="17">
        <v>48.408317543868023</v>
      </c>
      <c r="AH1632" s="17">
        <v>-1</v>
      </c>
      <c r="AI1632" s="17">
        <v>-1</v>
      </c>
      <c r="AJ1632" s="17">
        <v>-1</v>
      </c>
      <c r="AK1632" s="17">
        <v>-1</v>
      </c>
      <c r="AL1632" s="17">
        <v>-1</v>
      </c>
      <c r="AM1632" s="17">
        <v>-1</v>
      </c>
      <c r="AN1632" s="17">
        <v>-1</v>
      </c>
      <c r="AO1632" s="17">
        <v>-1</v>
      </c>
      <c r="AP1632" s="17">
        <v>-1</v>
      </c>
      <c r="AQ1632" s="17">
        <v>-1</v>
      </c>
      <c r="AR1632" s="17">
        <v>0.41559782668107725</v>
      </c>
      <c r="AS1632" s="17">
        <v>4.9871739201729266</v>
      </c>
      <c r="AT1632" s="17">
        <v>10.483326096224804</v>
      </c>
      <c r="AU1632" s="17">
        <v>-1</v>
      </c>
      <c r="AV1632" s="17">
        <v>-1</v>
      </c>
      <c r="AW1632" s="17">
        <v>-1</v>
      </c>
      <c r="AX1632" s="17">
        <v>-1</v>
      </c>
      <c r="AY1632" s="17">
        <v>8.3119565336215451E-2</v>
      </c>
      <c r="AZ1632" s="17">
        <v>-0.3545042845636906</v>
      </c>
      <c r="BA1632" s="17">
        <v>0.86732479738420354</v>
      </c>
      <c r="BB1632" s="17">
        <v>-0.14927318880979928</v>
      </c>
      <c r="BC1632" s="17">
        <v>0.32876036829697863</v>
      </c>
      <c r="BD1632" s="17">
        <v>-4.7782811208871205</v>
      </c>
      <c r="BE1632" s="17">
        <v>11.829563172169179</v>
      </c>
      <c r="BF1632" s="17">
        <v>-1</v>
      </c>
      <c r="BG1632" s="22">
        <v>655.31758436885764</v>
      </c>
    </row>
    <row r="1633" spans="1:59" x14ac:dyDescent="0.25">
      <c r="A1633">
        <v>4188</v>
      </c>
      <c r="B1633" t="s">
        <v>1528</v>
      </c>
      <c r="C1633" s="49">
        <v>0</v>
      </c>
      <c r="D1633" s="22">
        <v>1606.5909277343751</v>
      </c>
      <c r="E1633" s="17">
        <v>132.34405581966163</v>
      </c>
      <c r="F1633" s="17">
        <v>116.46860337820877</v>
      </c>
      <c r="G1633" s="17">
        <v>1.1935760121680636</v>
      </c>
      <c r="H1633" s="17">
        <v>9.8680440630487389</v>
      </c>
      <c r="I1633" s="17">
        <v>112.10217772181234</v>
      </c>
      <c r="J1633" s="17">
        <v>22.544486028981304</v>
      </c>
      <c r="K1633" s="17">
        <v>-1</v>
      </c>
      <c r="L1633" s="17">
        <v>-1</v>
      </c>
      <c r="M1633" s="17">
        <v>-1</v>
      </c>
      <c r="N1633" s="17">
        <v>0.16666666666666666</v>
      </c>
      <c r="O1633" s="17">
        <v>-1</v>
      </c>
      <c r="P1633" s="17">
        <v>-1</v>
      </c>
      <c r="Q1633" s="17">
        <v>6.7621236079486415</v>
      </c>
      <c r="R1633" s="17">
        <v>-1</v>
      </c>
      <c r="S1633" s="17">
        <v>2.2792121470400639</v>
      </c>
      <c r="T1633" s="17">
        <v>0.23959627694070221</v>
      </c>
      <c r="U1633" s="17">
        <v>1.3378353218881256</v>
      </c>
      <c r="V1633" s="17">
        <v>1.7815334881510752</v>
      </c>
      <c r="W1633" s="17">
        <v>5.3311581997131503</v>
      </c>
      <c r="X1633" s="17">
        <v>7.3112115971061975</v>
      </c>
      <c r="Y1633" s="17">
        <v>0</v>
      </c>
      <c r="Z1633" s="17">
        <v>69.146577061674293</v>
      </c>
      <c r="AA1633" s="17">
        <v>2.5527764275580327</v>
      </c>
      <c r="AB1633" s="17">
        <v>4.4588965619983005</v>
      </c>
      <c r="AC1633" s="17">
        <v>56.729440651319635</v>
      </c>
      <c r="AD1633" s="17">
        <v>1.6722941523601569</v>
      </c>
      <c r="AE1633" s="17">
        <v>0.1672294152360157</v>
      </c>
      <c r="AF1633" s="17">
        <v>106.68493463260667</v>
      </c>
      <c r="AG1633" s="17">
        <v>106.32682678134506</v>
      </c>
      <c r="AH1633" s="17">
        <v>-1</v>
      </c>
      <c r="AI1633" s="17">
        <v>-1</v>
      </c>
      <c r="AJ1633" s="17">
        <v>-1</v>
      </c>
      <c r="AK1633" s="17">
        <v>-1</v>
      </c>
      <c r="AL1633" s="17">
        <v>-1</v>
      </c>
      <c r="AM1633" s="17">
        <v>-1</v>
      </c>
      <c r="AN1633" s="17">
        <v>-1</v>
      </c>
      <c r="AO1633" s="17">
        <v>-1</v>
      </c>
      <c r="AP1633" s="17">
        <v>-1</v>
      </c>
      <c r="AQ1633" s="17">
        <v>-1</v>
      </c>
      <c r="AR1633" s="17">
        <v>0.83614707618007844</v>
      </c>
      <c r="AS1633" s="17">
        <v>10.03376491416094</v>
      </c>
      <c r="AT1633" s="17">
        <v>17.043894388409225</v>
      </c>
      <c r="AU1633" s="17">
        <v>-1</v>
      </c>
      <c r="AV1633" s="17">
        <v>-1</v>
      </c>
      <c r="AW1633" s="17">
        <v>-1</v>
      </c>
      <c r="AX1633" s="17">
        <v>-1</v>
      </c>
      <c r="AY1633" s="17">
        <v>0.1672294152360157</v>
      </c>
      <c r="AZ1633" s="17">
        <v>-1.085437753851153</v>
      </c>
      <c r="BA1633" s="17">
        <v>1.5982582666716665</v>
      </c>
      <c r="BB1633" s="17">
        <v>-0.43524667846912024</v>
      </c>
      <c r="BC1633" s="17">
        <v>0.61473385795629953</v>
      </c>
      <c r="BD1633" s="17">
        <v>-14.713573565519987</v>
      </c>
      <c r="BE1633" s="17">
        <v>21.764855616802055</v>
      </c>
      <c r="BF1633" s="17">
        <v>-1</v>
      </c>
      <c r="BG1633" s="22">
        <v>2541.2142187198115</v>
      </c>
    </row>
    <row r="1634" spans="1:59" x14ac:dyDescent="0.25">
      <c r="A1634">
        <v>4189</v>
      </c>
      <c r="B1634" t="s">
        <v>1367</v>
      </c>
      <c r="C1634" s="49">
        <v>0</v>
      </c>
      <c r="D1634" s="22">
        <v>1593.93306640625</v>
      </c>
      <c r="E1634" s="17">
        <v>122.42299606979986</v>
      </c>
      <c r="F1634" s="17">
        <v>99.833111271434618</v>
      </c>
      <c r="G1634" s="17">
        <v>1.07253665611039</v>
      </c>
      <c r="H1634" s="17">
        <v>8.9511561996390263</v>
      </c>
      <c r="I1634" s="17">
        <v>103.24296069561447</v>
      </c>
      <c r="J1634" s="17">
        <v>20.157591701238697</v>
      </c>
      <c r="K1634" s="17">
        <v>-1</v>
      </c>
      <c r="L1634" s="17">
        <v>-1</v>
      </c>
      <c r="M1634" s="17">
        <v>-1</v>
      </c>
      <c r="N1634" s="17">
        <v>0.16666666666666666</v>
      </c>
      <c r="O1634" s="17">
        <v>-1</v>
      </c>
      <c r="P1634" s="17">
        <v>-1</v>
      </c>
      <c r="Q1634" s="17">
        <v>6.1899778887703469</v>
      </c>
      <c r="R1634" s="17">
        <v>-1</v>
      </c>
      <c r="S1634" s="17">
        <v>1.98845927937662</v>
      </c>
      <c r="T1634" s="17">
        <v>0.2090365313014359</v>
      </c>
      <c r="U1634" s="17">
        <v>1.1613985481761566</v>
      </c>
      <c r="V1634" s="17">
        <v>1.5270727543526987</v>
      </c>
      <c r="W1634" s="17">
        <v>4.668579970369608</v>
      </c>
      <c r="X1634" s="17">
        <v>6.325531489247008</v>
      </c>
      <c r="Y1634" s="17">
        <v>0</v>
      </c>
      <c r="Z1634" s="17">
        <v>63.416006801666356</v>
      </c>
      <c r="AA1634" s="17">
        <v>2.2339368215343223</v>
      </c>
      <c r="AB1634" s="17">
        <v>3.9502045277895377</v>
      </c>
      <c r="AC1634" s="17">
        <v>50.880826064318242</v>
      </c>
      <c r="AD1634" s="17">
        <v>1.4517481852201959</v>
      </c>
      <c r="AE1634" s="17">
        <v>0.14517481852201958</v>
      </c>
      <c r="AF1634" s="17">
        <v>97.976872686816534</v>
      </c>
      <c r="AG1634" s="17">
        <v>91.139909136977124</v>
      </c>
      <c r="AH1634" s="17">
        <v>-1</v>
      </c>
      <c r="AI1634" s="17">
        <v>-1</v>
      </c>
      <c r="AJ1634" s="17">
        <v>-1</v>
      </c>
      <c r="AK1634" s="17">
        <v>-1</v>
      </c>
      <c r="AL1634" s="17">
        <v>-1</v>
      </c>
      <c r="AM1634" s="17">
        <v>-1</v>
      </c>
      <c r="AN1634" s="17">
        <v>-1</v>
      </c>
      <c r="AO1634" s="17">
        <v>-1</v>
      </c>
      <c r="AP1634" s="17">
        <v>-1</v>
      </c>
      <c r="AQ1634" s="17">
        <v>-1</v>
      </c>
      <c r="AR1634" s="17">
        <v>0.72587409261009794</v>
      </c>
      <c r="AS1634" s="17">
        <v>8.7104891113211735</v>
      </c>
      <c r="AT1634" s="17">
        <v>15.323635844717526</v>
      </c>
      <c r="AU1634" s="17">
        <v>-1</v>
      </c>
      <c r="AV1634" s="17">
        <v>-1</v>
      </c>
      <c r="AW1634" s="17">
        <v>-1</v>
      </c>
      <c r="AX1634" s="17">
        <v>-1</v>
      </c>
      <c r="AY1634" s="17">
        <v>0.14517481852201958</v>
      </c>
      <c r="AZ1634" s="17">
        <v>-0.89377835951028506</v>
      </c>
      <c r="BA1634" s="17">
        <v>1.4065988723307981</v>
      </c>
      <c r="BB1634" s="17">
        <v>-0.36026104964153338</v>
      </c>
      <c r="BC1634" s="17">
        <v>0.53974822912871256</v>
      </c>
      <c r="BD1634" s="17">
        <v>-12.108422464156401</v>
      </c>
      <c r="BE1634" s="17">
        <v>19.15970451543847</v>
      </c>
      <c r="BF1634" s="17">
        <v>-1</v>
      </c>
      <c r="BG1634" s="22">
        <v>1354.0301214630449</v>
      </c>
    </row>
    <row r="1635" spans="1:59" x14ac:dyDescent="0.25">
      <c r="A1635">
        <v>4191</v>
      </c>
      <c r="B1635" t="s">
        <v>1529</v>
      </c>
      <c r="C1635" s="49">
        <v>0</v>
      </c>
      <c r="D1635" s="22">
        <v>1481.8004687499999</v>
      </c>
      <c r="E1635" s="17">
        <v>34.124452795532207</v>
      </c>
      <c r="F1635" s="17">
        <v>-48.22463222710666</v>
      </c>
      <c r="G1635" s="17">
        <v>-4.727173380899008E-3</v>
      </c>
      <c r="H1635" s="17">
        <v>0.79075149226274677</v>
      </c>
      <c r="I1635" s="17">
        <v>24.39493662492389</v>
      </c>
      <c r="J1635" s="17">
        <v>-1.0860352300697977</v>
      </c>
      <c r="K1635" s="17">
        <v>-1</v>
      </c>
      <c r="L1635" s="17">
        <v>-1</v>
      </c>
      <c r="M1635" s="17">
        <v>-1</v>
      </c>
      <c r="N1635" s="17">
        <v>0.16666666666666666</v>
      </c>
      <c r="O1635" s="17">
        <v>-1</v>
      </c>
      <c r="P1635" s="17">
        <v>-1</v>
      </c>
      <c r="Q1635" s="17">
        <v>1.097816888051105</v>
      </c>
      <c r="R1635" s="17">
        <v>-1</v>
      </c>
      <c r="S1635" s="17">
        <v>-0.59927381716638761</v>
      </c>
      <c r="T1635" s="17">
        <v>-6.2948628632407189E-2</v>
      </c>
      <c r="U1635" s="17">
        <v>-0.40890850485772073</v>
      </c>
      <c r="V1635" s="17">
        <v>-0.73765628482185885</v>
      </c>
      <c r="W1635" s="17">
        <v>-1.2284405023771146</v>
      </c>
      <c r="X1635" s="17">
        <v>-2.4471319008310486</v>
      </c>
      <c r="Y1635" s="17">
        <v>0</v>
      </c>
      <c r="Z1635" s="17">
        <v>12.413289466293847</v>
      </c>
      <c r="AA1635" s="17">
        <v>-0.6037713930974129</v>
      </c>
      <c r="AB1635" s="17">
        <v>-0.5772115677020172</v>
      </c>
      <c r="AC1635" s="17">
        <v>-1.1724990063276675</v>
      </c>
      <c r="AD1635" s="17">
        <v>-0.51113563107215099</v>
      </c>
      <c r="AE1635" s="17">
        <v>-5.1113563107215092E-2</v>
      </c>
      <c r="AF1635" s="17">
        <v>20.474145766331421</v>
      </c>
      <c r="AG1635" s="17">
        <v>-44.025359355901813</v>
      </c>
      <c r="AH1635" s="17">
        <v>-1</v>
      </c>
      <c r="AI1635" s="17">
        <v>-1</v>
      </c>
      <c r="AJ1635" s="17">
        <v>-1</v>
      </c>
      <c r="AK1635" s="17">
        <v>-1</v>
      </c>
      <c r="AL1635" s="17">
        <v>-1</v>
      </c>
      <c r="AM1635" s="17">
        <v>-1</v>
      </c>
      <c r="AN1635" s="17">
        <v>-1</v>
      </c>
      <c r="AO1635" s="17">
        <v>-1</v>
      </c>
      <c r="AP1635" s="17">
        <v>-1</v>
      </c>
      <c r="AQ1635" s="17">
        <v>-1</v>
      </c>
      <c r="AR1635" s="17">
        <v>-0.25556781553607549</v>
      </c>
      <c r="AS1635" s="17">
        <v>-3.0668137864329057</v>
      </c>
      <c r="AT1635" s="17">
        <v>1.3142077637223082E-2</v>
      </c>
      <c r="AU1635" s="17">
        <v>-1</v>
      </c>
      <c r="AV1635" s="17">
        <v>-1</v>
      </c>
      <c r="AW1635" s="17">
        <v>-1</v>
      </c>
      <c r="AX1635" s="17">
        <v>-1</v>
      </c>
      <c r="AY1635" s="17">
        <v>-5.1113563107215092E-2</v>
      </c>
      <c r="AZ1635" s="17">
        <v>0.81201172257876508</v>
      </c>
      <c r="BA1635" s="17">
        <v>-0.29919120975825247</v>
      </c>
      <c r="BB1635" s="17">
        <v>0.30711944789786472</v>
      </c>
      <c r="BC1635" s="17">
        <v>-0.12763226841068515</v>
      </c>
      <c r="BD1635" s="17">
        <v>11.077714204656978</v>
      </c>
      <c r="BE1635" s="17">
        <v>-4.0264321533749357</v>
      </c>
      <c r="BF1635" s="17">
        <v>-1</v>
      </c>
      <c r="BG1635" s="22">
        <v>1536.8688647728029</v>
      </c>
    </row>
    <row r="1636" spans="1:59" x14ac:dyDescent="0.25">
      <c r="A1636">
        <v>4192</v>
      </c>
      <c r="B1636" t="s">
        <v>656</v>
      </c>
      <c r="C1636" s="49">
        <v>0</v>
      </c>
      <c r="D1636" s="22">
        <v>1491.5980273437499</v>
      </c>
      <c r="E1636" s="17">
        <v>80.460355081796067</v>
      </c>
      <c r="F1636" s="17">
        <v>29.470750743864865</v>
      </c>
      <c r="G1636" s="17">
        <v>0.5605821702261492</v>
      </c>
      <c r="H1636" s="17">
        <v>5.0730386185957608</v>
      </c>
      <c r="I1636" s="17">
        <v>65.771546060667745</v>
      </c>
      <c r="J1636" s="17">
        <v>10.061856741799406</v>
      </c>
      <c r="K1636" s="17">
        <v>-1</v>
      </c>
      <c r="L1636" s="17">
        <v>-1</v>
      </c>
      <c r="M1636" s="17">
        <v>-1</v>
      </c>
      <c r="N1636" s="17">
        <v>0.16666666666666666</v>
      </c>
      <c r="O1636" s="17">
        <v>-1</v>
      </c>
      <c r="P1636" s="17">
        <v>-1</v>
      </c>
      <c r="Q1636" s="17">
        <v>3.7699999819709791</v>
      </c>
      <c r="R1636" s="17">
        <v>-1</v>
      </c>
      <c r="S1636" s="17">
        <v>0.75867551538269229</v>
      </c>
      <c r="T1636" s="17">
        <v>7.9779408849057473E-2</v>
      </c>
      <c r="U1636" s="17">
        <v>0.41513220375058552</v>
      </c>
      <c r="V1636" s="17">
        <v>0.45079212636091226</v>
      </c>
      <c r="W1636" s="17">
        <v>1.8661039178695056</v>
      </c>
      <c r="X1636" s="17">
        <v>2.15644657917092</v>
      </c>
      <c r="Y1636" s="17">
        <v>0</v>
      </c>
      <c r="Z1636" s="17">
        <v>39.177682616531328</v>
      </c>
      <c r="AA1636" s="17">
        <v>0.88535589795749048</v>
      </c>
      <c r="AB1636" s="17">
        <v>1.7986136954435246</v>
      </c>
      <c r="AC1636" s="17">
        <v>26.143215327223235</v>
      </c>
      <c r="AD1636" s="17">
        <v>0.51891525468823185</v>
      </c>
      <c r="AE1636" s="17">
        <v>5.1891525468823189E-2</v>
      </c>
      <c r="AF1636" s="17">
        <v>61.144791604190232</v>
      </c>
      <c r="AG1636" s="17">
        <v>26.904516054713831</v>
      </c>
      <c r="AH1636" s="17">
        <v>-1</v>
      </c>
      <c r="AI1636" s="17">
        <v>-1</v>
      </c>
      <c r="AJ1636" s="17">
        <v>-1</v>
      </c>
      <c r="AK1636" s="17">
        <v>-1</v>
      </c>
      <c r="AL1636" s="17">
        <v>-1</v>
      </c>
      <c r="AM1636" s="17">
        <v>-1</v>
      </c>
      <c r="AN1636" s="17">
        <v>-1</v>
      </c>
      <c r="AO1636" s="17">
        <v>-1</v>
      </c>
      <c r="AP1636" s="17">
        <v>-1</v>
      </c>
      <c r="AQ1636" s="17">
        <v>-1</v>
      </c>
      <c r="AR1636" s="17">
        <v>0.25945762734411593</v>
      </c>
      <c r="AS1636" s="17">
        <v>3.1134915281293907</v>
      </c>
      <c r="AT1636" s="17">
        <v>8.0475389865682079</v>
      </c>
      <c r="AU1636" s="17">
        <v>-1</v>
      </c>
      <c r="AV1636" s="17">
        <v>-1</v>
      </c>
      <c r="AW1636" s="17">
        <v>-1</v>
      </c>
      <c r="AX1636" s="17">
        <v>-1</v>
      </c>
      <c r="AY1636" s="17">
        <v>5.1891525468823189E-2</v>
      </c>
      <c r="AZ1636" s="17">
        <v>-8.3125610763745639E-2</v>
      </c>
      <c r="BA1636" s="17">
        <v>0.59594612358425858</v>
      </c>
      <c r="BB1636" s="17">
        <v>-4.309785326066555E-2</v>
      </c>
      <c r="BC1636" s="17">
        <v>0.22258503274784497</v>
      </c>
      <c r="BD1636" s="17">
        <v>-1.0895370686172905</v>
      </c>
      <c r="BE1636" s="17">
        <v>8.1408191198993478</v>
      </c>
      <c r="BF1636" s="17">
        <v>-1</v>
      </c>
      <c r="BG1636" s="22">
        <v>301.72637630181384</v>
      </c>
    </row>
    <row r="1637" spans="1:59" x14ac:dyDescent="0.25">
      <c r="A1637">
        <v>4193</v>
      </c>
      <c r="B1637" t="s">
        <v>603</v>
      </c>
      <c r="C1637" s="49">
        <v>0</v>
      </c>
      <c r="D1637" s="22">
        <v>1439.32685546875</v>
      </c>
      <c r="E1637" s="17">
        <v>-8.6221712962886272</v>
      </c>
      <c r="F1637" s="17">
        <v>-119.9015644903798</v>
      </c>
      <c r="G1637" s="17">
        <v>-0.52624644492701766</v>
      </c>
      <c r="H1637" s="17">
        <v>-3.1598205050557695</v>
      </c>
      <c r="I1637" s="17">
        <v>-13.776552058229655</v>
      </c>
      <c r="J1637" s="17">
        <v>-11.370387622598638</v>
      </c>
      <c r="K1637" s="17">
        <v>-1</v>
      </c>
      <c r="L1637" s="17">
        <v>-1</v>
      </c>
      <c r="M1637" s="17">
        <v>-1</v>
      </c>
      <c r="N1637" s="17">
        <v>0.16666666666666666</v>
      </c>
      <c r="O1637" s="17">
        <v>-1</v>
      </c>
      <c r="P1637" s="17">
        <v>-1</v>
      </c>
      <c r="Q1637" s="17">
        <v>-1.3673731823745618</v>
      </c>
      <c r="R1637" s="17">
        <v>-1</v>
      </c>
      <c r="S1637" s="17">
        <v>-1.8520334870999675</v>
      </c>
      <c r="T1637" s="17">
        <v>-0.19462064675542862</v>
      </c>
      <c r="U1637" s="17">
        <v>-1.1691172559383975</v>
      </c>
      <c r="V1637" s="17">
        <v>-1.834044937652987</v>
      </c>
      <c r="W1637" s="17">
        <v>-4.0832748865332276</v>
      </c>
      <c r="X1637" s="17">
        <v>-6.6941073356911369</v>
      </c>
      <c r="Y1637" s="17">
        <v>0</v>
      </c>
      <c r="Z1637" s="17">
        <v>-12.277876489010477</v>
      </c>
      <c r="AA1637" s="17">
        <v>-1.9775476960240923</v>
      </c>
      <c r="AB1637" s="17">
        <v>-2.7690003194156216</v>
      </c>
      <c r="AC1637" s="17">
        <v>-26.372279625728929</v>
      </c>
      <c r="AD1637" s="17">
        <v>-1.4613965699229972</v>
      </c>
      <c r="AE1637" s="17">
        <v>-0.14613965699229969</v>
      </c>
      <c r="AF1637" s="17">
        <v>-17.046064770669624</v>
      </c>
      <c r="AG1637" s="17">
        <v>-109.4608547591305</v>
      </c>
      <c r="AH1637" s="17">
        <v>-1</v>
      </c>
      <c r="AI1637" s="17">
        <v>-1</v>
      </c>
      <c r="AJ1637" s="17">
        <v>-1</v>
      </c>
      <c r="AK1637" s="17">
        <v>-1</v>
      </c>
      <c r="AL1637" s="17">
        <v>-1</v>
      </c>
      <c r="AM1637" s="17">
        <v>-1</v>
      </c>
      <c r="AN1637" s="17">
        <v>-1</v>
      </c>
      <c r="AO1637" s="17">
        <v>-1</v>
      </c>
      <c r="AP1637" s="17">
        <v>-1</v>
      </c>
      <c r="AQ1637" s="17">
        <v>-1</v>
      </c>
      <c r="AR1637" s="17">
        <v>-0.73069828496149858</v>
      </c>
      <c r="AS1637" s="17">
        <v>-8.7683794195379825</v>
      </c>
      <c r="AT1637" s="17">
        <v>-7.3988932453993783</v>
      </c>
      <c r="AU1637" s="17">
        <v>-1</v>
      </c>
      <c r="AV1637" s="17">
        <v>-1</v>
      </c>
      <c r="AW1637" s="17">
        <v>-1</v>
      </c>
      <c r="AX1637" s="17">
        <v>-1</v>
      </c>
      <c r="AY1637" s="17">
        <v>-0.14613965699229969</v>
      </c>
      <c r="AZ1637" s="17">
        <v>1.6378098016266509</v>
      </c>
      <c r="BA1637" s="17">
        <v>-1.1249892888061384</v>
      </c>
      <c r="BB1637" s="17">
        <v>0.63020816710715255</v>
      </c>
      <c r="BC1637" s="17">
        <v>-0.45072098761997281</v>
      </c>
      <c r="BD1637" s="17">
        <v>22.302464144695769</v>
      </c>
      <c r="BE1637" s="17">
        <v>-15.251182093413739</v>
      </c>
      <c r="BF1637" s="17">
        <v>-1</v>
      </c>
      <c r="BG1637" s="22">
        <v>-20.584415152413612</v>
      </c>
    </row>
    <row r="1638" spans="1:59" x14ac:dyDescent="0.25">
      <c r="A1638">
        <v>4195</v>
      </c>
      <c r="B1638" t="s">
        <v>1530</v>
      </c>
      <c r="C1638" s="49">
        <v>0</v>
      </c>
      <c r="D1638" s="22">
        <v>1435.0089355468751</v>
      </c>
      <c r="E1638" s="17">
        <v>-9.5227305781133396</v>
      </c>
      <c r="F1638" s="17">
        <v>-121.41160950595246</v>
      </c>
      <c r="G1638" s="17">
        <v>-0.5372334884800356</v>
      </c>
      <c r="H1638" s="17">
        <v>-3.2430486980718989</v>
      </c>
      <c r="I1638" s="17">
        <v>-14.580725233656118</v>
      </c>
      <c r="J1638" s="17">
        <v>-11.58705196045965</v>
      </c>
      <c r="K1638" s="17">
        <v>-1</v>
      </c>
      <c r="L1638" s="17">
        <v>-1</v>
      </c>
      <c r="M1638" s="17">
        <v>-1</v>
      </c>
      <c r="N1638" s="17">
        <v>0.16666666666666666</v>
      </c>
      <c r="O1638" s="17">
        <v>-1</v>
      </c>
      <c r="P1638" s="17">
        <v>-1</v>
      </c>
      <c r="Q1638" s="17">
        <v>-1.4193082730758824</v>
      </c>
      <c r="R1638" s="17">
        <v>-1</v>
      </c>
      <c r="S1638" s="17">
        <v>-1.8784258484296243</v>
      </c>
      <c r="T1638" s="17">
        <v>-0.19739463091433129</v>
      </c>
      <c r="U1638" s="17">
        <v>-1.1851328609470999</v>
      </c>
      <c r="V1638" s="17">
        <v>-1.8571429716795689</v>
      </c>
      <c r="W1638" s="17">
        <v>-4.1434187612214757</v>
      </c>
      <c r="X1638" s="17">
        <v>-6.7835799719238699</v>
      </c>
      <c r="Y1638" s="17">
        <v>0</v>
      </c>
      <c r="Z1638" s="17">
        <v>-12.798054611904124</v>
      </c>
      <c r="AA1638" s="17">
        <v>-2.0064895604879149</v>
      </c>
      <c r="AB1638" s="17">
        <v>-2.8151755612292173</v>
      </c>
      <c r="AC1638" s="17">
        <v>-26.903172925934378</v>
      </c>
      <c r="AD1638" s="17">
        <v>-1.4814160761838748</v>
      </c>
      <c r="AE1638" s="17">
        <v>-0.14814160761838749</v>
      </c>
      <c r="AF1638" s="17">
        <v>-17.836517223301527</v>
      </c>
      <c r="AG1638" s="17">
        <v>-110.8394090660062</v>
      </c>
      <c r="AH1638" s="17">
        <v>-1</v>
      </c>
      <c r="AI1638" s="17">
        <v>-1</v>
      </c>
      <c r="AJ1638" s="17">
        <v>-1</v>
      </c>
      <c r="AK1638" s="17">
        <v>-1</v>
      </c>
      <c r="AL1638" s="17">
        <v>-1</v>
      </c>
      <c r="AM1638" s="17">
        <v>-1</v>
      </c>
      <c r="AN1638" s="17">
        <v>-1</v>
      </c>
      <c r="AO1638" s="17">
        <v>-1</v>
      </c>
      <c r="AP1638" s="17">
        <v>-1</v>
      </c>
      <c r="AQ1638" s="17">
        <v>-1</v>
      </c>
      <c r="AR1638" s="17">
        <v>-0.74070803809193742</v>
      </c>
      <c r="AS1638" s="17">
        <v>-8.8884964571032476</v>
      </c>
      <c r="AT1638" s="17">
        <v>-7.5550453942342255</v>
      </c>
      <c r="AU1638" s="17">
        <v>-1</v>
      </c>
      <c r="AV1638" s="17">
        <v>-1</v>
      </c>
      <c r="AW1638" s="17">
        <v>-1</v>
      </c>
      <c r="AX1638" s="17">
        <v>-1</v>
      </c>
      <c r="AY1638" s="17">
        <v>-0.14814160761838749</v>
      </c>
      <c r="AZ1638" s="17">
        <v>1.6552072017909807</v>
      </c>
      <c r="BA1638" s="17">
        <v>-1.1423866889704681</v>
      </c>
      <c r="BB1638" s="17">
        <v>0.63701479923585103</v>
      </c>
      <c r="BC1638" s="17">
        <v>-0.45752761974867129</v>
      </c>
      <c r="BD1638" s="17">
        <v>22.53894019302534</v>
      </c>
      <c r="BE1638" s="17">
        <v>-15.48765814174331</v>
      </c>
      <c r="BF1638" s="17">
        <v>-1</v>
      </c>
      <c r="BG1638" s="22">
        <v>-33.502298374919974</v>
      </c>
    </row>
    <row r="1639" spans="1:59" x14ac:dyDescent="0.25">
      <c r="A1639">
        <v>4198</v>
      </c>
      <c r="B1639" t="s">
        <v>244</v>
      </c>
      <c r="C1639" s="49">
        <v>0</v>
      </c>
      <c r="D1639" s="22">
        <v>1539.1921972656248</v>
      </c>
      <c r="E1639" s="17">
        <v>105.35721650441138</v>
      </c>
      <c r="F1639" s="17">
        <v>71.217454434983921</v>
      </c>
      <c r="G1639" s="17">
        <v>0.86432997040369353</v>
      </c>
      <c r="H1639" s="17">
        <v>7.3739651981083476</v>
      </c>
      <c r="I1639" s="17">
        <v>88.00371723746116</v>
      </c>
      <c r="J1639" s="17">
        <v>16.051758910170292</v>
      </c>
      <c r="K1639" s="17">
        <v>-1</v>
      </c>
      <c r="L1639" s="17">
        <v>-1</v>
      </c>
      <c r="M1639" s="17">
        <v>-1</v>
      </c>
      <c r="N1639" s="17">
        <v>0.16666666666666666</v>
      </c>
      <c r="O1639" s="17">
        <v>-1</v>
      </c>
      <c r="P1639" s="17">
        <v>-1</v>
      </c>
      <c r="Q1639" s="17">
        <v>5.2057974716618372</v>
      </c>
      <c r="R1639" s="17">
        <v>-1</v>
      </c>
      <c r="S1639" s="17">
        <v>1.4883187225557588</v>
      </c>
      <c r="T1639" s="17">
        <v>0.15646897341919183</v>
      </c>
      <c r="U1639" s="17">
        <v>0.85789961123660818</v>
      </c>
      <c r="V1639" s="17">
        <v>1.0893603626789574</v>
      </c>
      <c r="W1639" s="17">
        <v>3.5288414452629695</v>
      </c>
      <c r="X1639" s="17">
        <v>4.6300070325025953</v>
      </c>
      <c r="Y1639" s="17">
        <v>0</v>
      </c>
      <c r="Z1639" s="17">
        <v>53.558526723227274</v>
      </c>
      <c r="AA1639" s="17">
        <v>1.6854826674111443</v>
      </c>
      <c r="AB1639" s="17">
        <v>3.0751744058716914</v>
      </c>
      <c r="AC1639" s="17">
        <v>40.820291220137705</v>
      </c>
      <c r="AD1639" s="17">
        <v>1.0723745140457603</v>
      </c>
      <c r="AE1639" s="17">
        <v>0.10723745140457602</v>
      </c>
      <c r="AF1639" s="17">
        <v>82.997639685959655</v>
      </c>
      <c r="AG1639" s="17">
        <v>65.016027683677436</v>
      </c>
      <c r="AH1639" s="17">
        <v>-1</v>
      </c>
      <c r="AI1639" s="17">
        <v>-1</v>
      </c>
      <c r="AJ1639" s="17">
        <v>-1</v>
      </c>
      <c r="AK1639" s="17">
        <v>-1</v>
      </c>
      <c r="AL1639" s="17">
        <v>-1</v>
      </c>
      <c r="AM1639" s="17">
        <v>-1</v>
      </c>
      <c r="AN1639" s="17">
        <v>-1</v>
      </c>
      <c r="AO1639" s="17">
        <v>-1</v>
      </c>
      <c r="AP1639" s="17">
        <v>-1</v>
      </c>
      <c r="AQ1639" s="17">
        <v>-1</v>
      </c>
      <c r="AR1639" s="17">
        <v>0.53618725702288017</v>
      </c>
      <c r="AS1639" s="17">
        <v>6.4342470842745607</v>
      </c>
      <c r="AT1639" s="17">
        <v>12.36452120955693</v>
      </c>
      <c r="AU1639" s="17">
        <v>-1</v>
      </c>
      <c r="AV1639" s="17">
        <v>-1</v>
      </c>
      <c r="AW1639" s="17">
        <v>-1</v>
      </c>
      <c r="AX1639" s="17">
        <v>-1</v>
      </c>
      <c r="AY1639" s="17">
        <v>0.10723745140457602</v>
      </c>
      <c r="AZ1639" s="17">
        <v>-0.56409412638159195</v>
      </c>
      <c r="BA1639" s="17">
        <v>1.076914639202105</v>
      </c>
      <c r="BB1639" s="17">
        <v>-0.23127400144222526</v>
      </c>
      <c r="BC1639" s="17">
        <v>0.41076118092940456</v>
      </c>
      <c r="BD1639" s="17">
        <v>-7.6271537739825117</v>
      </c>
      <c r="BE1639" s="17">
        <v>14.678435825264575</v>
      </c>
      <c r="BF1639" s="17">
        <v>-1</v>
      </c>
      <c r="BG1639" s="22">
        <v>403.32146438019777</v>
      </c>
    </row>
    <row r="1640" spans="1:59" x14ac:dyDescent="0.25">
      <c r="A1640">
        <v>4201</v>
      </c>
      <c r="B1640" t="s">
        <v>1531</v>
      </c>
      <c r="C1640" s="49">
        <v>0</v>
      </c>
      <c r="D1640" s="22">
        <v>1587.530234375</v>
      </c>
      <c r="E1640" s="17">
        <v>83.204011701145674</v>
      </c>
      <c r="F1640" s="17">
        <v>34.07127520250701</v>
      </c>
      <c r="G1640" s="17">
        <v>0.5940554521962611</v>
      </c>
      <c r="H1640" s="17">
        <v>5.3266028061998556</v>
      </c>
      <c r="I1640" s="17">
        <v>68.221551407780112</v>
      </c>
      <c r="J1640" s="17">
        <v>10.721949371731435</v>
      </c>
      <c r="K1640" s="17">
        <v>-1</v>
      </c>
      <c r="L1640" s="17">
        <v>-1</v>
      </c>
      <c r="M1640" s="17">
        <v>-1</v>
      </c>
      <c r="N1640" s="17">
        <v>0.16666666666666666</v>
      </c>
      <c r="O1640" s="17">
        <v>-1</v>
      </c>
      <c r="P1640" s="17">
        <v>-1</v>
      </c>
      <c r="Q1640" s="17">
        <v>3.9282261623624377</v>
      </c>
      <c r="R1640" s="17">
        <v>-1</v>
      </c>
      <c r="S1640" s="17">
        <v>0.8390828559362864</v>
      </c>
      <c r="T1640" s="17">
        <v>8.8230668142197169E-2</v>
      </c>
      <c r="U1640" s="17">
        <v>0.46392557202944085</v>
      </c>
      <c r="V1640" s="17">
        <v>0.52116292285371668</v>
      </c>
      <c r="W1640" s="17">
        <v>2.0493390954220532</v>
      </c>
      <c r="X1640" s="17">
        <v>2.4290351756186719</v>
      </c>
      <c r="Y1640" s="17">
        <v>0</v>
      </c>
      <c r="Z1640" s="17">
        <v>40.76246462802338</v>
      </c>
      <c r="AA1640" s="17">
        <v>0.97353059074572457</v>
      </c>
      <c r="AB1640" s="17">
        <v>1.9392918389137055</v>
      </c>
      <c r="AC1640" s="17">
        <v>27.760642349157528</v>
      </c>
      <c r="AD1640" s="17">
        <v>0.57990696503680106</v>
      </c>
      <c r="AE1640" s="17">
        <v>5.7990696503680106E-2</v>
      </c>
      <c r="AF1640" s="17">
        <v>63.552995203569466</v>
      </c>
      <c r="AG1640" s="17">
        <v>31.104439064256042</v>
      </c>
      <c r="AH1640" s="17">
        <v>-1</v>
      </c>
      <c r="AI1640" s="17">
        <v>-1</v>
      </c>
      <c r="AJ1640" s="17">
        <v>-1</v>
      </c>
      <c r="AK1640" s="17">
        <v>-1</v>
      </c>
      <c r="AL1640" s="17">
        <v>-1</v>
      </c>
      <c r="AM1640" s="17">
        <v>-1</v>
      </c>
      <c r="AN1640" s="17">
        <v>-1</v>
      </c>
      <c r="AO1640" s="17">
        <v>-1</v>
      </c>
      <c r="AP1640" s="17">
        <v>-1</v>
      </c>
      <c r="AQ1640" s="17">
        <v>-1</v>
      </c>
      <c r="AR1640" s="17">
        <v>0.28995348251840053</v>
      </c>
      <c r="AS1640" s="17">
        <v>3.4794417902208061</v>
      </c>
      <c r="AT1640" s="17">
        <v>8.5232743272870479</v>
      </c>
      <c r="AU1640" s="17">
        <v>-1</v>
      </c>
      <c r="AV1640" s="17">
        <v>-1</v>
      </c>
      <c r="AW1640" s="17">
        <v>-1</v>
      </c>
      <c r="AX1640" s="17">
        <v>-1</v>
      </c>
      <c r="AY1640" s="17">
        <v>5.7990696503680106E-2</v>
      </c>
      <c r="AZ1640" s="17">
        <v>-0.13612877566769532</v>
      </c>
      <c r="BA1640" s="17">
        <v>0.64894928848820821</v>
      </c>
      <c r="BB1640" s="17">
        <v>-6.3835034779179053E-2</v>
      </c>
      <c r="BC1640" s="17">
        <v>0.24332221426635847</v>
      </c>
      <c r="BD1640" s="17">
        <v>-1.8099883353039692</v>
      </c>
      <c r="BE1640" s="17">
        <v>8.8612703865860265</v>
      </c>
      <c r="BF1640" s="17">
        <v>-1</v>
      </c>
      <c r="BG1640" s="22">
        <v>2485.756226162423</v>
      </c>
    </row>
    <row r="1641" spans="1:59" x14ac:dyDescent="0.25">
      <c r="A1641">
        <v>4203</v>
      </c>
      <c r="B1641" t="s">
        <v>1532</v>
      </c>
      <c r="C1641" s="49">
        <v>0</v>
      </c>
      <c r="D1641" s="22">
        <v>1485.95828125</v>
      </c>
      <c r="E1641" s="17">
        <v>45.089964688318076</v>
      </c>
      <c r="F1641" s="17">
        <v>-29.837817598586859</v>
      </c>
      <c r="G1641" s="17">
        <v>0.12905475433746347</v>
      </c>
      <c r="H1641" s="17">
        <v>1.8041658879083642</v>
      </c>
      <c r="I1641" s="17">
        <v>34.186818955125275</v>
      </c>
      <c r="J1641" s="17">
        <v>1.5521424240915245</v>
      </c>
      <c r="K1641" s="17">
        <v>-1</v>
      </c>
      <c r="L1641" s="17">
        <v>-1</v>
      </c>
      <c r="M1641" s="17">
        <v>-1</v>
      </c>
      <c r="N1641" s="17">
        <v>0.16666666666666666</v>
      </c>
      <c r="O1641" s="17">
        <v>-1</v>
      </c>
      <c r="P1641" s="17">
        <v>-1</v>
      </c>
      <c r="Q1641" s="17">
        <v>1.7301959731728844</v>
      </c>
      <c r="R1641" s="17">
        <v>-1</v>
      </c>
      <c r="S1641" s="17">
        <v>-0.27791157274794154</v>
      </c>
      <c r="T1641" s="17">
        <v>-2.9171667027821101E-2</v>
      </c>
      <c r="U1641" s="17">
        <v>-0.21389712610956635</v>
      </c>
      <c r="V1641" s="17">
        <v>-0.45640687467169927</v>
      </c>
      <c r="W1641" s="17">
        <v>-0.49610850993358213</v>
      </c>
      <c r="X1641" s="17">
        <v>-1.3576830699878544</v>
      </c>
      <c r="Y1641" s="17">
        <v>0</v>
      </c>
      <c r="Z1641" s="17">
        <v>18.74715277554742</v>
      </c>
      <c r="AA1641" s="17">
        <v>-0.25136554332991562</v>
      </c>
      <c r="AB1641" s="17">
        <v>-1.4966334680481364E-2</v>
      </c>
      <c r="AC1641" s="17">
        <v>5.2918358960982772</v>
      </c>
      <c r="AD1641" s="17">
        <v>-0.26737140763695799</v>
      </c>
      <c r="AE1641" s="17">
        <v>-2.6737140763695794E-2</v>
      </c>
      <c r="AF1641" s="17">
        <v>30.098959973403211</v>
      </c>
      <c r="AG1641" s="17">
        <v>-27.239619702797082</v>
      </c>
      <c r="AH1641" s="17">
        <v>-1</v>
      </c>
      <c r="AI1641" s="17">
        <v>-1</v>
      </c>
      <c r="AJ1641" s="17">
        <v>-1</v>
      </c>
      <c r="AK1641" s="17">
        <v>-1</v>
      </c>
      <c r="AL1641" s="17">
        <v>-1</v>
      </c>
      <c r="AM1641" s="17">
        <v>-1</v>
      </c>
      <c r="AN1641" s="17">
        <v>-1</v>
      </c>
      <c r="AO1641" s="17">
        <v>-1</v>
      </c>
      <c r="AP1641" s="17">
        <v>-1</v>
      </c>
      <c r="AQ1641" s="17">
        <v>-1</v>
      </c>
      <c r="AR1641" s="17">
        <v>-0.133685703818479</v>
      </c>
      <c r="AS1641" s="17">
        <v>-1.6042284458217484</v>
      </c>
      <c r="AT1641" s="17">
        <v>1.9145030204317277</v>
      </c>
      <c r="AU1641" s="17">
        <v>-1</v>
      </c>
      <c r="AV1641" s="17">
        <v>-1</v>
      </c>
      <c r="AW1641" s="17">
        <v>-1</v>
      </c>
      <c r="AX1641" s="17">
        <v>-1</v>
      </c>
      <c r="AY1641" s="17">
        <v>-2.6737140763695794E-2</v>
      </c>
      <c r="AZ1641" s="17">
        <v>0.60017514251601456</v>
      </c>
      <c r="BA1641" s="17">
        <v>-8.7354629695501729E-2</v>
      </c>
      <c r="BB1641" s="17">
        <v>0.22423961192989911</v>
      </c>
      <c r="BC1641" s="17">
        <v>-4.475243244271955E-2</v>
      </c>
      <c r="BD1641" s="17">
        <v>8.1983025183293563</v>
      </c>
      <c r="BE1641" s="17">
        <v>-1.1470204670473114</v>
      </c>
      <c r="BF1641" s="17">
        <v>-1</v>
      </c>
      <c r="BG1641" s="22">
        <v>984.43320206222086</v>
      </c>
    </row>
    <row r="1642" spans="1:59" x14ac:dyDescent="0.25">
      <c r="A1642">
        <v>4205</v>
      </c>
      <c r="B1642" t="s">
        <v>1533</v>
      </c>
      <c r="C1642" s="49">
        <v>0</v>
      </c>
      <c r="D1642" s="22">
        <v>1456.2484570312499</v>
      </c>
      <c r="E1642" s="17">
        <v>42.447863090389369</v>
      </c>
      <c r="F1642" s="17">
        <v>-34.268056039419832</v>
      </c>
      <c r="G1642" s="17">
        <v>9.6820468473325122E-2</v>
      </c>
      <c r="H1642" s="17">
        <v>1.5599872467032254</v>
      </c>
      <c r="I1642" s="17">
        <v>31.827499280466455</v>
      </c>
      <c r="J1642" s="17">
        <v>0.91648277921300547</v>
      </c>
      <c r="K1642" s="17">
        <v>-1</v>
      </c>
      <c r="L1642" s="17">
        <v>-1</v>
      </c>
      <c r="M1642" s="17">
        <v>-1</v>
      </c>
      <c r="N1642" s="17">
        <v>0.16666666666666666</v>
      </c>
      <c r="O1642" s="17">
        <v>-1</v>
      </c>
      <c r="P1642" s="17">
        <v>-1</v>
      </c>
      <c r="Q1642" s="17">
        <v>1.5778264524762573</v>
      </c>
      <c r="R1642" s="17">
        <v>-1</v>
      </c>
      <c r="S1642" s="17">
        <v>-0.35534267745090864</v>
      </c>
      <c r="T1642" s="17">
        <v>-3.7310107357940603E-2</v>
      </c>
      <c r="U1642" s="17">
        <v>-0.26088443326334837</v>
      </c>
      <c r="V1642" s="17">
        <v>-0.52417293276727406</v>
      </c>
      <c r="W1642" s="17">
        <v>-0.67256133278103392</v>
      </c>
      <c r="X1642" s="17">
        <v>-1.6201819414473861</v>
      </c>
      <c r="Y1642" s="17">
        <v>0</v>
      </c>
      <c r="Z1642" s="17">
        <v>17.221030645175148</v>
      </c>
      <c r="AA1642" s="17">
        <v>-0.33627649576823154</v>
      </c>
      <c r="AB1642" s="17">
        <v>-0.15043734990698476</v>
      </c>
      <c r="AC1642" s="17">
        <v>3.7342770933503324</v>
      </c>
      <c r="AD1642" s="17">
        <v>-0.32610554157918548</v>
      </c>
      <c r="AE1642" s="17">
        <v>-3.2610554157918546E-2</v>
      </c>
      <c r="AF1642" s="17">
        <v>27.77989477654712</v>
      </c>
      <c r="AG1642" s="17">
        <v>-31.284084748615925</v>
      </c>
      <c r="AH1642" s="17">
        <v>-1</v>
      </c>
      <c r="AI1642" s="17">
        <v>-1</v>
      </c>
      <c r="AJ1642" s="17">
        <v>-1</v>
      </c>
      <c r="AK1642" s="17">
        <v>-1</v>
      </c>
      <c r="AL1642" s="17">
        <v>-1</v>
      </c>
      <c r="AM1642" s="17">
        <v>-1</v>
      </c>
      <c r="AN1642" s="17">
        <v>-1</v>
      </c>
      <c r="AO1642" s="17">
        <v>-1</v>
      </c>
      <c r="AP1642" s="17">
        <v>-1</v>
      </c>
      <c r="AQ1642" s="17">
        <v>-1</v>
      </c>
      <c r="AR1642" s="17">
        <v>-0.16305277078959274</v>
      </c>
      <c r="AS1642" s="17">
        <v>-1.9566332494751126</v>
      </c>
      <c r="AT1642" s="17">
        <v>1.4563767756823531</v>
      </c>
      <c r="AU1642" s="17">
        <v>-1</v>
      </c>
      <c r="AV1642" s="17">
        <v>-1</v>
      </c>
      <c r="AW1642" s="17">
        <v>-1</v>
      </c>
      <c r="AX1642" s="17">
        <v>-1</v>
      </c>
      <c r="AY1642" s="17">
        <v>-3.2610554157918546E-2</v>
      </c>
      <c r="AZ1642" s="17">
        <v>0.65121642286442805</v>
      </c>
      <c r="BA1642" s="17">
        <v>-0.13839591004391527</v>
      </c>
      <c r="BB1642" s="17">
        <v>0.24420921747025648</v>
      </c>
      <c r="BC1642" s="17">
        <v>-6.4722037983076894E-2</v>
      </c>
      <c r="BD1642" s="17">
        <v>8.8920866564456862</v>
      </c>
      <c r="BE1642" s="17">
        <v>-1.8408046051636413</v>
      </c>
      <c r="BF1642" s="17">
        <v>-1</v>
      </c>
      <c r="BG1642" s="22">
        <v>37.849324962529053</v>
      </c>
    </row>
    <row r="1643" spans="1:59" x14ac:dyDescent="0.25">
      <c r="A1643">
        <v>4206</v>
      </c>
      <c r="B1643" t="s">
        <v>1534</v>
      </c>
      <c r="C1643" s="49">
        <v>0</v>
      </c>
      <c r="D1643" s="22">
        <v>1566.171669921875</v>
      </c>
      <c r="E1643" s="17">
        <v>127.38872212153396</v>
      </c>
      <c r="F1643" s="17">
        <v>108.15957020029819</v>
      </c>
      <c r="G1643" s="17">
        <v>1.1331197287674299</v>
      </c>
      <c r="H1643" s="17">
        <v>9.410080353373294</v>
      </c>
      <c r="I1643" s="17">
        <v>107.67720924306124</v>
      </c>
      <c r="J1643" s="17">
        <v>21.35228900624918</v>
      </c>
      <c r="K1643" s="17">
        <v>-1</v>
      </c>
      <c r="L1643" s="17">
        <v>-1</v>
      </c>
      <c r="M1643" s="17">
        <v>-1</v>
      </c>
      <c r="N1643" s="17">
        <v>0.16666666666666666</v>
      </c>
      <c r="O1643" s="17">
        <v>-1</v>
      </c>
      <c r="P1643" s="17">
        <v>-1</v>
      </c>
      <c r="Q1643" s="17">
        <v>6.4763504109347645</v>
      </c>
      <c r="R1643" s="17">
        <v>-1</v>
      </c>
      <c r="S1643" s="17">
        <v>2.1339879956604704</v>
      </c>
      <c r="T1643" s="17">
        <v>0.22433240985487235</v>
      </c>
      <c r="U1643" s="17">
        <v>1.2497093441793403</v>
      </c>
      <c r="V1643" s="17">
        <v>1.6544363956193064</v>
      </c>
      <c r="W1643" s="17">
        <v>5.0002161118421888</v>
      </c>
      <c r="X1643" s="17">
        <v>6.8188877952949234</v>
      </c>
      <c r="Y1643" s="17">
        <v>0</v>
      </c>
      <c r="Z1643" s="17">
        <v>66.284293330412495</v>
      </c>
      <c r="AA1643" s="17">
        <v>2.393523617489123</v>
      </c>
      <c r="AB1643" s="17">
        <v>4.2048169734625178</v>
      </c>
      <c r="AC1643" s="17">
        <v>53.808196582536276</v>
      </c>
      <c r="AD1643" s="17">
        <v>1.5621366802241754</v>
      </c>
      <c r="AE1643" s="17">
        <v>0.15621366802241754</v>
      </c>
      <c r="AF1643" s="17">
        <v>102.33546452625454</v>
      </c>
      <c r="AG1643" s="17">
        <v>98.741322140585837</v>
      </c>
      <c r="AH1643" s="17">
        <v>-1</v>
      </c>
      <c r="AI1643" s="17">
        <v>-1</v>
      </c>
      <c r="AJ1643" s="17">
        <v>-1</v>
      </c>
      <c r="AK1643" s="17">
        <v>-1</v>
      </c>
      <c r="AL1643" s="17">
        <v>-1</v>
      </c>
      <c r="AM1643" s="17">
        <v>-1</v>
      </c>
      <c r="AN1643" s="17">
        <v>-1</v>
      </c>
      <c r="AO1643" s="17">
        <v>-1</v>
      </c>
      <c r="AP1643" s="17">
        <v>-1</v>
      </c>
      <c r="AQ1643" s="17">
        <v>-1</v>
      </c>
      <c r="AR1643" s="17">
        <v>0.7810683401120877</v>
      </c>
      <c r="AS1643" s="17">
        <v>9.3728200813450506</v>
      </c>
      <c r="AT1643" s="17">
        <v>16.184666105748569</v>
      </c>
      <c r="AU1643" s="17">
        <v>-1</v>
      </c>
      <c r="AV1643" s="17">
        <v>-1</v>
      </c>
      <c r="AW1643" s="17">
        <v>-1</v>
      </c>
      <c r="AX1643" s="17">
        <v>-1</v>
      </c>
      <c r="AY1643" s="17">
        <v>0.15621366802241754</v>
      </c>
      <c r="AZ1643" s="17">
        <v>-0.98970843870885949</v>
      </c>
      <c r="BA1643" s="17">
        <v>1.5025289515293725</v>
      </c>
      <c r="BB1643" s="17">
        <v>-0.39779313794288645</v>
      </c>
      <c r="BC1643" s="17">
        <v>0.57728031743006569</v>
      </c>
      <c r="BD1643" s="17">
        <v>-13.412362468441245</v>
      </c>
      <c r="BE1643" s="17">
        <v>20.463644519723314</v>
      </c>
      <c r="BF1643" s="17">
        <v>-1</v>
      </c>
      <c r="BG1643" s="22">
        <v>743.43250759946386</v>
      </c>
    </row>
    <row r="1644" spans="1:59" x14ac:dyDescent="0.25">
      <c r="A1644">
        <v>4207</v>
      </c>
      <c r="B1644" t="s">
        <v>1535</v>
      </c>
      <c r="C1644" s="49">
        <v>0</v>
      </c>
      <c r="D1644" s="22">
        <v>1513.4000390625001</v>
      </c>
      <c r="E1644" s="17">
        <v>94.498688043187201</v>
      </c>
      <c r="F1644" s="17">
        <v>53.010028105312415</v>
      </c>
      <c r="G1644" s="17">
        <v>0.73185326672304019</v>
      </c>
      <c r="H1644" s="17">
        <v>6.3704380335104211</v>
      </c>
      <c r="I1644" s="17">
        <v>78.307367991658907</v>
      </c>
      <c r="J1644" s="17">
        <v>13.439320254905795</v>
      </c>
      <c r="K1644" s="17">
        <v>-1</v>
      </c>
      <c r="L1644" s="17">
        <v>-1</v>
      </c>
      <c r="M1644" s="17">
        <v>-1</v>
      </c>
      <c r="N1644" s="17">
        <v>0.16666666666666666</v>
      </c>
      <c r="O1644" s="17">
        <v>-1</v>
      </c>
      <c r="P1644" s="17">
        <v>-1</v>
      </c>
      <c r="Q1644" s="17">
        <v>4.5795881016646813</v>
      </c>
      <c r="R1644" s="17">
        <v>-1</v>
      </c>
      <c r="S1644" s="17">
        <v>1.1700918024175107</v>
      </c>
      <c r="T1644" s="17">
        <v>0.123021551857562</v>
      </c>
      <c r="U1644" s="17">
        <v>0.66479083281354934</v>
      </c>
      <c r="V1644" s="17">
        <v>0.81085492174033635</v>
      </c>
      <c r="W1644" s="17">
        <v>2.8036543440347352</v>
      </c>
      <c r="X1644" s="17">
        <v>3.5511872516822405</v>
      </c>
      <c r="Y1644" s="17">
        <v>0</v>
      </c>
      <c r="Z1644" s="17">
        <v>47.286458835700643</v>
      </c>
      <c r="AA1644" s="17">
        <v>1.3365150143716391</v>
      </c>
      <c r="AB1644" s="17">
        <v>2.5184146371856064</v>
      </c>
      <c r="AC1644" s="17">
        <v>34.419024666675973</v>
      </c>
      <c r="AD1644" s="17">
        <v>0.83098854101693664</v>
      </c>
      <c r="AE1644" s="17">
        <v>8.3098854101693667E-2</v>
      </c>
      <c r="AF1644" s="17">
        <v>73.466728587295762</v>
      </c>
      <c r="AG1644" s="17">
        <v>48.394055672881464</v>
      </c>
      <c r="AH1644" s="17">
        <v>-1</v>
      </c>
      <c r="AI1644" s="17">
        <v>-1</v>
      </c>
      <c r="AJ1644" s="17">
        <v>-1</v>
      </c>
      <c r="AK1644" s="17">
        <v>-1</v>
      </c>
      <c r="AL1644" s="17">
        <v>-1</v>
      </c>
      <c r="AM1644" s="17">
        <v>-1</v>
      </c>
      <c r="AN1644" s="17">
        <v>-1</v>
      </c>
      <c r="AO1644" s="17">
        <v>-1</v>
      </c>
      <c r="AP1644" s="17">
        <v>-1</v>
      </c>
      <c r="AQ1644" s="17">
        <v>-1</v>
      </c>
      <c r="AR1644" s="17">
        <v>0.41549427050846832</v>
      </c>
      <c r="AS1644" s="17">
        <v>4.9859312461016199</v>
      </c>
      <c r="AT1644" s="17">
        <v>10.481710619932105</v>
      </c>
      <c r="AU1644" s="17">
        <v>-1</v>
      </c>
      <c r="AV1644" s="17">
        <v>-1</v>
      </c>
      <c r="AW1644" s="17">
        <v>-1</v>
      </c>
      <c r="AX1644" s="17">
        <v>-1</v>
      </c>
      <c r="AY1644" s="17">
        <v>8.3098854101693667E-2</v>
      </c>
      <c r="AZ1644" s="17">
        <v>-0.354324299288241</v>
      </c>
      <c r="BA1644" s="17">
        <v>0.86714481210875416</v>
      </c>
      <c r="BB1644" s="17">
        <v>-0.14920277061242521</v>
      </c>
      <c r="BC1644" s="17">
        <v>0.32868995009960461</v>
      </c>
      <c r="BD1644" s="17">
        <v>-4.7758346515127439</v>
      </c>
      <c r="BE1644" s="17">
        <v>11.827116702794804</v>
      </c>
      <c r="BF1644" s="17">
        <v>-1</v>
      </c>
      <c r="BG1644" s="22">
        <v>395.61902926573623</v>
      </c>
    </row>
    <row r="1645" spans="1:59" x14ac:dyDescent="0.25">
      <c r="A1645">
        <v>4209</v>
      </c>
      <c r="B1645" t="s">
        <v>1536</v>
      </c>
      <c r="C1645" s="49">
        <v>0</v>
      </c>
      <c r="D1645" s="22">
        <v>1491.906943359375</v>
      </c>
      <c r="E1645" s="17">
        <v>34.082698667072137</v>
      </c>
      <c r="F1645" s="17">
        <v>-48.294644956788339</v>
      </c>
      <c r="G1645" s="17">
        <v>-5.2365839629315292E-3</v>
      </c>
      <c r="H1645" s="17">
        <v>0.78689264506320011</v>
      </c>
      <c r="I1645" s="17">
        <v>24.357651405895478</v>
      </c>
      <c r="J1645" s="17">
        <v>-1.0960807992825607</v>
      </c>
      <c r="K1645" s="17">
        <v>-1</v>
      </c>
      <c r="L1645" s="17">
        <v>-1</v>
      </c>
      <c r="M1645" s="17">
        <v>-1</v>
      </c>
      <c r="N1645" s="17">
        <v>0.16666666666666666</v>
      </c>
      <c r="O1645" s="17">
        <v>-1</v>
      </c>
      <c r="P1645" s="17">
        <v>-1</v>
      </c>
      <c r="Q1645" s="17">
        <v>1.0954089350240319</v>
      </c>
      <c r="R1645" s="17">
        <v>-1</v>
      </c>
      <c r="S1645" s="17">
        <v>-0.60049749013002685</v>
      </c>
      <c r="T1645" s="17">
        <v>-6.3077243475710296E-2</v>
      </c>
      <c r="U1645" s="17">
        <v>-0.40965106300174897</v>
      </c>
      <c r="V1645" s="17">
        <v>-0.73872721740718184</v>
      </c>
      <c r="W1645" s="17">
        <v>-1.2312290529150998</v>
      </c>
      <c r="X1645" s="17">
        <v>-2.4512802695418276</v>
      </c>
      <c r="Y1645" s="17">
        <v>0</v>
      </c>
      <c r="Z1645" s="17">
        <v>12.389171582436809</v>
      </c>
      <c r="AA1645" s="17">
        <v>-0.60511327291708228</v>
      </c>
      <c r="AB1645" s="17">
        <v>-0.57935246727106471</v>
      </c>
      <c r="AC1645" s="17">
        <v>-1.1971136957798247</v>
      </c>
      <c r="AD1645" s="17">
        <v>-0.51206382875218626</v>
      </c>
      <c r="AE1645" s="17">
        <v>-5.1206382875218621E-2</v>
      </c>
      <c r="AF1645" s="17">
        <v>20.437496704004399</v>
      </c>
      <c r="AG1645" s="17">
        <v>-44.089275563063488</v>
      </c>
      <c r="AH1645" s="17">
        <v>-1</v>
      </c>
      <c r="AI1645" s="17">
        <v>-1</v>
      </c>
      <c r="AJ1645" s="17">
        <v>-1</v>
      </c>
      <c r="AK1645" s="17">
        <v>-1</v>
      </c>
      <c r="AL1645" s="17">
        <v>-1</v>
      </c>
      <c r="AM1645" s="17">
        <v>-1</v>
      </c>
      <c r="AN1645" s="17">
        <v>-1</v>
      </c>
      <c r="AO1645" s="17">
        <v>-1</v>
      </c>
      <c r="AP1645" s="17">
        <v>-1</v>
      </c>
      <c r="AQ1645" s="17">
        <v>-1</v>
      </c>
      <c r="AR1645" s="17">
        <v>-0.25603191437609313</v>
      </c>
      <c r="AS1645" s="17">
        <v>-3.0723829725131178</v>
      </c>
      <c r="AT1645" s="17">
        <v>5.9021357329474E-3</v>
      </c>
      <c r="AU1645" s="17">
        <v>-1</v>
      </c>
      <c r="AV1645" s="17">
        <v>-1</v>
      </c>
      <c r="AW1645" s="17">
        <v>-1</v>
      </c>
      <c r="AX1645" s="17">
        <v>-1</v>
      </c>
      <c r="AY1645" s="17">
        <v>-5.1206382875218621E-2</v>
      </c>
      <c r="AZ1645" s="17">
        <v>0.81281834719081836</v>
      </c>
      <c r="BA1645" s="17">
        <v>-0.29999783437030564</v>
      </c>
      <c r="BB1645" s="17">
        <v>0.30743503510907672</v>
      </c>
      <c r="BC1645" s="17">
        <v>-0.12794785562189714</v>
      </c>
      <c r="BD1645" s="17">
        <v>11.088678337167698</v>
      </c>
      <c r="BE1645" s="17">
        <v>-4.0373962858856549</v>
      </c>
      <c r="BF1645" s="17">
        <v>-1</v>
      </c>
      <c r="BG1645" s="22">
        <v>57.41413539465043</v>
      </c>
    </row>
    <row r="1646" spans="1:59" x14ac:dyDescent="0.25">
      <c r="A1646">
        <v>4212</v>
      </c>
      <c r="B1646" t="s">
        <v>1537</v>
      </c>
      <c r="C1646" s="49">
        <v>0</v>
      </c>
      <c r="D1646" s="22">
        <v>1519.0411816406249</v>
      </c>
      <c r="E1646" s="17">
        <v>38.766923459527263</v>
      </c>
      <c r="F1646" s="17">
        <v>-40.440203342087983</v>
      </c>
      <c r="G1646" s="17">
        <v>5.1912104463832265E-2</v>
      </c>
      <c r="H1646" s="17">
        <v>1.2198009199826028</v>
      </c>
      <c r="I1646" s="17">
        <v>28.540527538300061</v>
      </c>
      <c r="J1646" s="17">
        <v>3.0890499034454955E-2</v>
      </c>
      <c r="K1646" s="17">
        <v>-1</v>
      </c>
      <c r="L1646" s="17">
        <v>-1</v>
      </c>
      <c r="M1646" s="17">
        <v>-1</v>
      </c>
      <c r="N1646" s="17">
        <v>0.16666666666666666</v>
      </c>
      <c r="O1646" s="17">
        <v>-1</v>
      </c>
      <c r="P1646" s="17">
        <v>-1</v>
      </c>
      <c r="Q1646" s="17">
        <v>1.3655473305426526</v>
      </c>
      <c r="R1646" s="17">
        <v>-1</v>
      </c>
      <c r="S1646" s="17">
        <v>-0.46321862824175908</v>
      </c>
      <c r="T1646" s="17">
        <v>-4.8648470563968885E-2</v>
      </c>
      <c r="U1646" s="17">
        <v>-0.32634650375505014</v>
      </c>
      <c r="V1646" s="17">
        <v>-0.61858367346962162</v>
      </c>
      <c r="W1646" s="17">
        <v>-0.91839298024904459</v>
      </c>
      <c r="X1646" s="17">
        <v>-1.9858917611490441</v>
      </c>
      <c r="Y1646" s="17">
        <v>0</v>
      </c>
      <c r="Z1646" s="17">
        <v>15.094858269507631</v>
      </c>
      <c r="AA1646" s="17">
        <v>-0.45457326761435296</v>
      </c>
      <c r="AB1646" s="17">
        <v>-0.33917370628756049</v>
      </c>
      <c r="AC1646" s="17">
        <v>1.5643075778223547</v>
      </c>
      <c r="AD1646" s="17">
        <v>-0.40793312969381279</v>
      </c>
      <c r="AE1646" s="17">
        <v>-4.0793312969381268E-2</v>
      </c>
      <c r="AF1646" s="17">
        <v>24.549005019562468</v>
      </c>
      <c r="AG1646" s="17">
        <v>-36.918777859759807</v>
      </c>
      <c r="AH1646" s="17">
        <v>-1</v>
      </c>
      <c r="AI1646" s="17">
        <v>-1</v>
      </c>
      <c r="AJ1646" s="17">
        <v>-1</v>
      </c>
      <c r="AK1646" s="17">
        <v>-1</v>
      </c>
      <c r="AL1646" s="17">
        <v>-1</v>
      </c>
      <c r="AM1646" s="17">
        <v>-1</v>
      </c>
      <c r="AN1646" s="17">
        <v>-1</v>
      </c>
      <c r="AO1646" s="17">
        <v>-1</v>
      </c>
      <c r="AP1646" s="17">
        <v>-1</v>
      </c>
      <c r="AQ1646" s="17">
        <v>-1</v>
      </c>
      <c r="AR1646" s="17">
        <v>-0.2039665648469064</v>
      </c>
      <c r="AS1646" s="17">
        <v>-2.4475987781628761</v>
      </c>
      <c r="AT1646" s="17">
        <v>0.81812158838826132</v>
      </c>
      <c r="AU1646" s="17">
        <v>-1</v>
      </c>
      <c r="AV1646" s="17">
        <v>-1</v>
      </c>
      <c r="AW1646" s="17">
        <v>-1</v>
      </c>
      <c r="AX1646" s="17">
        <v>-1</v>
      </c>
      <c r="AY1646" s="17">
        <v>-4.0793312969381268E-2</v>
      </c>
      <c r="AZ1646" s="17">
        <v>0.72232643308951117</v>
      </c>
      <c r="BA1646" s="17">
        <v>-0.20950592026899839</v>
      </c>
      <c r="BB1646" s="17">
        <v>0.27203059742922975</v>
      </c>
      <c r="BC1646" s="17">
        <v>-9.2543417942050135E-2</v>
      </c>
      <c r="BD1646" s="17">
        <v>9.8586571816889101</v>
      </c>
      <c r="BE1646" s="17">
        <v>-2.8073751304068653</v>
      </c>
      <c r="BF1646" s="17">
        <v>-1</v>
      </c>
      <c r="BG1646" s="22">
        <v>96.322733071410084</v>
      </c>
    </row>
    <row r="1647" spans="1:59" x14ac:dyDescent="0.25">
      <c r="A1647">
        <v>4213</v>
      </c>
      <c r="B1647" t="s">
        <v>1538</v>
      </c>
      <c r="C1647" s="49">
        <v>0</v>
      </c>
      <c r="D1647" s="22">
        <v>1585.483642578125</v>
      </c>
      <c r="E1647" s="17">
        <v>106.54182449950764</v>
      </c>
      <c r="F1647" s="17">
        <v>73.203788299399974</v>
      </c>
      <c r="G1647" s="17">
        <v>0.87878247774891149</v>
      </c>
      <c r="H1647" s="17">
        <v>7.4834447014060697</v>
      </c>
      <c r="I1647" s="17">
        <v>89.061537630053124</v>
      </c>
      <c r="J1647" s="17">
        <v>16.336762143230469</v>
      </c>
      <c r="K1647" s="17">
        <v>-1</v>
      </c>
      <c r="L1647" s="17">
        <v>-1</v>
      </c>
      <c r="M1647" s="17">
        <v>-1</v>
      </c>
      <c r="N1647" s="17">
        <v>0.16666666666666666</v>
      </c>
      <c r="O1647" s="17">
        <v>-1</v>
      </c>
      <c r="P1647" s="17">
        <v>-1</v>
      </c>
      <c r="Q1647" s="17">
        <v>5.2741136002193887</v>
      </c>
      <c r="R1647" s="17">
        <v>-1</v>
      </c>
      <c r="S1647" s="17">
        <v>1.523035595582966</v>
      </c>
      <c r="T1647" s="17">
        <v>0.16011791011800444</v>
      </c>
      <c r="U1647" s="17">
        <v>0.8789667570897618</v>
      </c>
      <c r="V1647" s="17">
        <v>1.1197438325194469</v>
      </c>
      <c r="W1647" s="17">
        <v>3.6079555205378435</v>
      </c>
      <c r="X1647" s="17">
        <v>4.7477005618046055</v>
      </c>
      <c r="Y1647" s="17">
        <v>0</v>
      </c>
      <c r="Z1647" s="17">
        <v>54.24277613988469</v>
      </c>
      <c r="AA1647" s="17">
        <v>1.7235531917272884</v>
      </c>
      <c r="AB1647" s="17">
        <v>3.1359139504323297</v>
      </c>
      <c r="AC1647" s="17">
        <v>41.518635527568676</v>
      </c>
      <c r="AD1647" s="17">
        <v>1.0987084463622023</v>
      </c>
      <c r="AE1647" s="17">
        <v>0.10987084463622022</v>
      </c>
      <c r="AF1647" s="17">
        <v>84.037411652147071</v>
      </c>
      <c r="AG1647" s="17">
        <v>66.829396871645244</v>
      </c>
      <c r="AH1647" s="17">
        <v>-1</v>
      </c>
      <c r="AI1647" s="17">
        <v>-1</v>
      </c>
      <c r="AJ1647" s="17">
        <v>-1</v>
      </c>
      <c r="AK1647" s="17">
        <v>-1</v>
      </c>
      <c r="AL1647" s="17">
        <v>-1</v>
      </c>
      <c r="AM1647" s="17">
        <v>-1</v>
      </c>
      <c r="AN1647" s="17">
        <v>-1</v>
      </c>
      <c r="AO1647" s="17">
        <v>-1</v>
      </c>
      <c r="AP1647" s="17">
        <v>-1</v>
      </c>
      <c r="AQ1647" s="17">
        <v>-1</v>
      </c>
      <c r="AR1647" s="17">
        <v>0.54935422318110116</v>
      </c>
      <c r="AS1647" s="17">
        <v>6.5922506781732135</v>
      </c>
      <c r="AT1647" s="17">
        <v>12.569925881625178</v>
      </c>
      <c r="AU1647" s="17">
        <v>-1</v>
      </c>
      <c r="AV1647" s="17">
        <v>-1</v>
      </c>
      <c r="AW1647" s="17">
        <v>-1</v>
      </c>
      <c r="AX1647" s="17">
        <v>-1</v>
      </c>
      <c r="AY1647" s="17">
        <v>0.10987084463622022</v>
      </c>
      <c r="AZ1647" s="17">
        <v>-0.58697890447948242</v>
      </c>
      <c r="BA1647" s="17">
        <v>1.0997994172999956</v>
      </c>
      <c r="BB1647" s="17">
        <v>-0.24022753842981553</v>
      </c>
      <c r="BC1647" s="17">
        <v>0.41971471791699483</v>
      </c>
      <c r="BD1647" s="17">
        <v>-7.9382176019321555</v>
      </c>
      <c r="BE1647" s="17">
        <v>14.989499653214219</v>
      </c>
      <c r="BF1647" s="17">
        <v>-1</v>
      </c>
      <c r="BG1647" s="22">
        <v>597.80473586941184</v>
      </c>
    </row>
    <row r="1648" spans="1:59" x14ac:dyDescent="0.25">
      <c r="A1648">
        <v>4215</v>
      </c>
      <c r="B1648" t="s">
        <v>1539</v>
      </c>
      <c r="C1648" s="49">
        <v>0</v>
      </c>
      <c r="D1648" s="22">
        <v>1539.301708984375</v>
      </c>
      <c r="E1648" s="17">
        <v>78.5715220616799</v>
      </c>
      <c r="F1648" s="17">
        <v>26.303582357685684</v>
      </c>
      <c r="G1648" s="17">
        <v>0.53753794529256615</v>
      </c>
      <c r="H1648" s="17">
        <v>4.8984758081887216</v>
      </c>
      <c r="I1648" s="17">
        <v>64.084873258229379</v>
      </c>
      <c r="J1648" s="17">
        <v>9.607424963799982</v>
      </c>
      <c r="K1648" s="17">
        <v>-1</v>
      </c>
      <c r="L1648" s="17">
        <v>-1</v>
      </c>
      <c r="M1648" s="17">
        <v>-1</v>
      </c>
      <c r="N1648" s="17">
        <v>0.16666666666666666</v>
      </c>
      <c r="O1648" s="17">
        <v>-1</v>
      </c>
      <c r="P1648" s="17">
        <v>-1</v>
      </c>
      <c r="Q1648" s="17">
        <v>3.6610713237480379</v>
      </c>
      <c r="R1648" s="17">
        <v>-1</v>
      </c>
      <c r="S1648" s="17">
        <v>0.70332017724516815</v>
      </c>
      <c r="T1648" s="17">
        <v>7.3961254528335685E-2</v>
      </c>
      <c r="U1648" s="17">
        <v>0.38154107411803045</v>
      </c>
      <c r="V1648" s="17">
        <v>0.40234631024453821</v>
      </c>
      <c r="W1648" s="17">
        <v>1.7399581562726536</v>
      </c>
      <c r="X1648" s="17">
        <v>1.9687866736832993</v>
      </c>
      <c r="Y1648" s="17">
        <v>0</v>
      </c>
      <c r="Z1648" s="17">
        <v>38.086661031730422</v>
      </c>
      <c r="AA1648" s="17">
        <v>0.8246532319961446</v>
      </c>
      <c r="AB1648" s="17">
        <v>1.7017657441652392</v>
      </c>
      <c r="AC1648" s="17">
        <v>25.029719729737771</v>
      </c>
      <c r="AD1648" s="17">
        <v>0.47692634264753808</v>
      </c>
      <c r="AE1648" s="17">
        <v>4.7692634264753807E-2</v>
      </c>
      <c r="AF1648" s="17">
        <v>59.486896645473287</v>
      </c>
      <c r="AG1648" s="17">
        <v>24.013136278388355</v>
      </c>
      <c r="AH1648" s="17">
        <v>-1</v>
      </c>
      <c r="AI1648" s="17">
        <v>-1</v>
      </c>
      <c r="AJ1648" s="17">
        <v>-1</v>
      </c>
      <c r="AK1648" s="17">
        <v>-1</v>
      </c>
      <c r="AL1648" s="17">
        <v>-1</v>
      </c>
      <c r="AM1648" s="17">
        <v>-1</v>
      </c>
      <c r="AN1648" s="17">
        <v>-1</v>
      </c>
      <c r="AO1648" s="17">
        <v>-1</v>
      </c>
      <c r="AP1648" s="17">
        <v>-1</v>
      </c>
      <c r="AQ1648" s="17">
        <v>-1</v>
      </c>
      <c r="AR1648" s="17">
        <v>0.23846317132376904</v>
      </c>
      <c r="AS1648" s="17">
        <v>2.861558055885228</v>
      </c>
      <c r="AT1648" s="17">
        <v>7.7200254726507964</v>
      </c>
      <c r="AU1648" s="17">
        <v>-1</v>
      </c>
      <c r="AV1648" s="17">
        <v>-1</v>
      </c>
      <c r="AW1648" s="17">
        <v>-1</v>
      </c>
      <c r="AX1648" s="17">
        <v>-1</v>
      </c>
      <c r="AY1648" s="17">
        <v>4.7692634264753807E-2</v>
      </c>
      <c r="AZ1648" s="17">
        <v>-4.6636303998756012E-2</v>
      </c>
      <c r="BA1648" s="17">
        <v>0.55945681681926895</v>
      </c>
      <c r="BB1648" s="17">
        <v>-2.8821623166829624E-2</v>
      </c>
      <c r="BC1648" s="17">
        <v>0.20830880265400908</v>
      </c>
      <c r="BD1648" s="17">
        <v>-0.59355220946793441</v>
      </c>
      <c r="BE1648" s="17">
        <v>7.6448342607499891</v>
      </c>
      <c r="BF1648" s="17">
        <v>-1</v>
      </c>
      <c r="BG1648" s="22">
        <v>203.91754818449525</v>
      </c>
    </row>
    <row r="1649" spans="1:59" x14ac:dyDescent="0.25">
      <c r="A1649">
        <v>4216</v>
      </c>
      <c r="B1649" t="s">
        <v>1540</v>
      </c>
      <c r="C1649" s="49">
        <v>0</v>
      </c>
      <c r="D1649" s="22">
        <v>1562.789111328125</v>
      </c>
      <c r="E1649" s="17">
        <v>114.55030103684554</v>
      </c>
      <c r="F1649" s="17">
        <v>86.63228803462502</v>
      </c>
      <c r="G1649" s="17">
        <v>0.97648785071532984</v>
      </c>
      <c r="H1649" s="17">
        <v>8.2235748010749941</v>
      </c>
      <c r="I1649" s="17">
        <v>96.212873624625516</v>
      </c>
      <c r="J1649" s="17">
        <v>18.263510666350481</v>
      </c>
      <c r="K1649" s="17">
        <v>-1</v>
      </c>
      <c r="L1649" s="17">
        <v>-1</v>
      </c>
      <c r="M1649" s="17">
        <v>-1</v>
      </c>
      <c r="N1649" s="17">
        <v>0.16666666666666666</v>
      </c>
      <c r="O1649" s="17">
        <v>-1</v>
      </c>
      <c r="P1649" s="17">
        <v>-1</v>
      </c>
      <c r="Q1649" s="17">
        <v>5.7359609918794892</v>
      </c>
      <c r="R1649" s="17">
        <v>-1</v>
      </c>
      <c r="S1649" s="17">
        <v>1.7577370869109299</v>
      </c>
      <c r="T1649" s="17">
        <v>0.18478634394559912</v>
      </c>
      <c r="U1649" s="17">
        <v>1.0213900261982445</v>
      </c>
      <c r="V1649" s="17">
        <v>1.3251495923553831</v>
      </c>
      <c r="W1649" s="17">
        <v>4.1428018310766515</v>
      </c>
      <c r="X1649" s="17">
        <v>5.5433611279271888</v>
      </c>
      <c r="Y1649" s="17">
        <v>0</v>
      </c>
      <c r="Z1649" s="17">
        <v>58.868606306211348</v>
      </c>
      <c r="AA1649" s="17">
        <v>1.9809268562746181</v>
      </c>
      <c r="AB1649" s="17">
        <v>3.5465402669151342</v>
      </c>
      <c r="AC1649" s="17">
        <v>46.239753419897205</v>
      </c>
      <c r="AD1649" s="17">
        <v>1.2767375327478054</v>
      </c>
      <c r="AE1649" s="17">
        <v>0.12767375327478056</v>
      </c>
      <c r="AF1649" s="17">
        <v>91.066732262731733</v>
      </c>
      <c r="AG1649" s="17">
        <v>79.088578521175975</v>
      </c>
      <c r="AH1649" s="17">
        <v>-1</v>
      </c>
      <c r="AI1649" s="17">
        <v>-1</v>
      </c>
      <c r="AJ1649" s="17">
        <v>-1</v>
      </c>
      <c r="AK1649" s="17">
        <v>-1</v>
      </c>
      <c r="AL1649" s="17">
        <v>-1</v>
      </c>
      <c r="AM1649" s="17">
        <v>-1</v>
      </c>
      <c r="AN1649" s="17">
        <v>-1</v>
      </c>
      <c r="AO1649" s="17">
        <v>-1</v>
      </c>
      <c r="AP1649" s="17">
        <v>-1</v>
      </c>
      <c r="AQ1649" s="17">
        <v>-1</v>
      </c>
      <c r="AR1649" s="17">
        <v>0.63836876637390272</v>
      </c>
      <c r="AS1649" s="17">
        <v>7.6604251964868322</v>
      </c>
      <c r="AT1649" s="17">
        <v>13.958552755432882</v>
      </c>
      <c r="AU1649" s="17">
        <v>-1</v>
      </c>
      <c r="AV1649" s="17">
        <v>-1</v>
      </c>
      <c r="AW1649" s="17">
        <v>-1</v>
      </c>
      <c r="AX1649" s="17">
        <v>-1</v>
      </c>
      <c r="AY1649" s="17">
        <v>0.12767375327478056</v>
      </c>
      <c r="AZ1649" s="17">
        <v>-0.74169017539594062</v>
      </c>
      <c r="BA1649" s="17">
        <v>1.2545106882164538</v>
      </c>
      <c r="BB1649" s="17">
        <v>-0.30075742780092063</v>
      </c>
      <c r="BC1649" s="17">
        <v>0.48024460728809998</v>
      </c>
      <c r="BD1649" s="17">
        <v>-10.041147328948558</v>
      </c>
      <c r="BE1649" s="17">
        <v>17.092429380230627</v>
      </c>
      <c r="BF1649" s="17">
        <v>-1</v>
      </c>
      <c r="BG1649" s="22">
        <v>1027.4335902641621</v>
      </c>
    </row>
    <row r="1650" spans="1:59" x14ac:dyDescent="0.25">
      <c r="A1650">
        <v>4217</v>
      </c>
      <c r="B1650" t="s">
        <v>1541</v>
      </c>
      <c r="C1650" s="49">
        <v>0</v>
      </c>
      <c r="D1650" s="22">
        <v>1469.9327148437501</v>
      </c>
      <c r="E1650" s="17">
        <v>-3.1545972667359194</v>
      </c>
      <c r="F1650" s="17">
        <v>-110.73361399869016</v>
      </c>
      <c r="G1650" s="17">
        <v>-0.45954070416742393</v>
      </c>
      <c r="H1650" s="17">
        <v>-2.6545163947704884</v>
      </c>
      <c r="I1650" s="17">
        <v>-8.8941679021131179</v>
      </c>
      <c r="J1650" s="17">
        <v>-10.054951392327574</v>
      </c>
      <c r="K1650" s="17">
        <v>-1</v>
      </c>
      <c r="L1650" s="17">
        <v>-1</v>
      </c>
      <c r="M1650" s="17">
        <v>-1</v>
      </c>
      <c r="N1650" s="17">
        <v>0.16666666666666666</v>
      </c>
      <c r="O1650" s="17">
        <v>-1</v>
      </c>
      <c r="P1650" s="17">
        <v>-1</v>
      </c>
      <c r="Q1650" s="17">
        <v>-1.0520591782085673</v>
      </c>
      <c r="R1650" s="17">
        <v>-1</v>
      </c>
      <c r="S1650" s="17">
        <v>-1.6917972957720431</v>
      </c>
      <c r="T1650" s="17">
        <v>-0.17777893066664918</v>
      </c>
      <c r="U1650" s="17">
        <v>-1.0718815627636771</v>
      </c>
      <c r="V1650" s="17">
        <v>-1.6938096266342919</v>
      </c>
      <c r="W1650" s="17">
        <v>-3.7181228150162466</v>
      </c>
      <c r="X1650" s="17">
        <v>-6.1508912786310352</v>
      </c>
      <c r="Y1650" s="17">
        <v>0</v>
      </c>
      <c r="Z1650" s="17">
        <v>-9.1197141638029358</v>
      </c>
      <c r="AA1650" s="17">
        <v>-1.8018326823621351</v>
      </c>
      <c r="AB1650" s="17">
        <v>-2.4886561399222047</v>
      </c>
      <c r="AC1650" s="17">
        <v>-23.149062143826612</v>
      </c>
      <c r="AD1650" s="17">
        <v>-1.3398519534545965</v>
      </c>
      <c r="AE1650" s="17">
        <v>-0.13398519534545963</v>
      </c>
      <c r="AF1650" s="17">
        <v>-12.246983367777993</v>
      </c>
      <c r="AG1650" s="17">
        <v>-101.09122504266207</v>
      </c>
      <c r="AH1650" s="17">
        <v>-1</v>
      </c>
      <c r="AI1650" s="17">
        <v>-1</v>
      </c>
      <c r="AJ1650" s="17">
        <v>-1</v>
      </c>
      <c r="AK1650" s="17">
        <v>-1</v>
      </c>
      <c r="AL1650" s="17">
        <v>-1</v>
      </c>
      <c r="AM1650" s="17">
        <v>-1</v>
      </c>
      <c r="AN1650" s="17">
        <v>-1</v>
      </c>
      <c r="AO1650" s="17">
        <v>-1</v>
      </c>
      <c r="AP1650" s="17">
        <v>-1</v>
      </c>
      <c r="AQ1650" s="17">
        <v>-1</v>
      </c>
      <c r="AR1650" s="17">
        <v>-0.66992597672729826</v>
      </c>
      <c r="AS1650" s="17">
        <v>-8.0391117207275791</v>
      </c>
      <c r="AT1650" s="17">
        <v>-6.4508452369458507</v>
      </c>
      <c r="AU1650" s="17">
        <v>-1</v>
      </c>
      <c r="AV1650" s="17">
        <v>-1</v>
      </c>
      <c r="AW1650" s="17">
        <v>-1</v>
      </c>
      <c r="AX1650" s="17">
        <v>-1</v>
      </c>
      <c r="AY1650" s="17">
        <v>-0.13398519534545963</v>
      </c>
      <c r="AZ1650" s="17">
        <v>1.5321848025399825</v>
      </c>
      <c r="BA1650" s="17">
        <v>-1.0193642897194699</v>
      </c>
      <c r="BB1650" s="17">
        <v>0.5888829975078963</v>
      </c>
      <c r="BC1650" s="17">
        <v>-0.40939581802071656</v>
      </c>
      <c r="BD1650" s="17">
        <v>20.866744890502726</v>
      </c>
      <c r="BE1650" s="17">
        <v>-13.815462839220693</v>
      </c>
      <c r="BF1650" s="17">
        <v>-1</v>
      </c>
      <c r="BG1650" s="22">
        <v>33.530713757039848</v>
      </c>
    </row>
    <row r="1651" spans="1:59" x14ac:dyDescent="0.25">
      <c r="A1651">
        <v>4219</v>
      </c>
      <c r="B1651" t="s">
        <v>1542</v>
      </c>
      <c r="C1651" s="49">
        <v>0</v>
      </c>
      <c r="D1651" s="22">
        <v>1483.1444531249999</v>
      </c>
      <c r="E1651" s="17">
        <v>80.152581941499562</v>
      </c>
      <c r="F1651" s="17">
        <v>28.954681112679435</v>
      </c>
      <c r="G1651" s="17">
        <v>0.55682726262024973</v>
      </c>
      <c r="H1651" s="17">
        <v>5.0445947361742984</v>
      </c>
      <c r="I1651" s="17">
        <v>65.496713622050564</v>
      </c>
      <c r="J1651" s="17">
        <v>9.9878100188356118</v>
      </c>
      <c r="K1651" s="17">
        <v>-1</v>
      </c>
      <c r="L1651" s="17">
        <v>-1</v>
      </c>
      <c r="M1651" s="17">
        <v>-1</v>
      </c>
      <c r="N1651" s="17">
        <v>0.16666666666666666</v>
      </c>
      <c r="O1651" s="17">
        <v>-1</v>
      </c>
      <c r="P1651" s="17">
        <v>-1</v>
      </c>
      <c r="Q1651" s="17">
        <v>3.7522507607044542</v>
      </c>
      <c r="R1651" s="17">
        <v>-1</v>
      </c>
      <c r="S1651" s="17">
        <v>0.74965572058383101</v>
      </c>
      <c r="T1651" s="17">
        <v>7.8831378183060241E-2</v>
      </c>
      <c r="U1651" s="17">
        <v>0.40965874614845033</v>
      </c>
      <c r="V1651" s="17">
        <v>0.44289819354548166</v>
      </c>
      <c r="W1651" s="17">
        <v>1.8455492808167442</v>
      </c>
      <c r="X1651" s="17">
        <v>2.1258686097027026</v>
      </c>
      <c r="Y1651" s="17">
        <v>0</v>
      </c>
      <c r="Z1651" s="17">
        <v>38.99990769640376</v>
      </c>
      <c r="AA1651" s="17">
        <v>0.87546479062914417</v>
      </c>
      <c r="AB1651" s="17">
        <v>1.7828329473420494</v>
      </c>
      <c r="AC1651" s="17">
        <v>25.961778411892645</v>
      </c>
      <c r="AD1651" s="17">
        <v>0.51207343268556293</v>
      </c>
      <c r="AE1651" s="17">
        <v>5.1207343268556291E-2</v>
      </c>
      <c r="AF1651" s="17">
        <v>60.874648329325893</v>
      </c>
      <c r="AG1651" s="17">
        <v>26.433384396133025</v>
      </c>
      <c r="AH1651" s="17">
        <v>-1</v>
      </c>
      <c r="AI1651" s="17">
        <v>-1</v>
      </c>
      <c r="AJ1651" s="17">
        <v>-1</v>
      </c>
      <c r="AK1651" s="17">
        <v>-1</v>
      </c>
      <c r="AL1651" s="17">
        <v>-1</v>
      </c>
      <c r="AM1651" s="17">
        <v>-1</v>
      </c>
      <c r="AN1651" s="17">
        <v>-1</v>
      </c>
      <c r="AO1651" s="17">
        <v>-1</v>
      </c>
      <c r="AP1651" s="17">
        <v>-1</v>
      </c>
      <c r="AQ1651" s="17">
        <v>-1</v>
      </c>
      <c r="AR1651" s="17">
        <v>0.25603671634278147</v>
      </c>
      <c r="AS1651" s="17">
        <v>3.0724405961133772</v>
      </c>
      <c r="AT1651" s="17">
        <v>7.9941727749473905</v>
      </c>
      <c r="AU1651" s="17">
        <v>-1</v>
      </c>
      <c r="AV1651" s="17">
        <v>-1</v>
      </c>
      <c r="AW1651" s="17">
        <v>-1</v>
      </c>
      <c r="AX1651" s="17">
        <v>-1</v>
      </c>
      <c r="AY1651" s="17">
        <v>5.1207343268556291E-2</v>
      </c>
      <c r="AZ1651" s="17">
        <v>-7.7179913917757026E-2</v>
      </c>
      <c r="BA1651" s="17">
        <v>0.59000042673827013</v>
      </c>
      <c r="BB1651" s="17">
        <v>-4.0771633779758079E-2</v>
      </c>
      <c r="BC1651" s="17">
        <v>0.22025881326693753</v>
      </c>
      <c r="BD1651" s="17">
        <v>-1.0087195394793609</v>
      </c>
      <c r="BE1651" s="17">
        <v>8.0600015907614164</v>
      </c>
      <c r="BF1651" s="17">
        <v>-1</v>
      </c>
      <c r="BG1651" s="22">
        <v>52.68212990896177</v>
      </c>
    </row>
    <row r="1652" spans="1:59" x14ac:dyDescent="0.25">
      <c r="A1652">
        <v>4225</v>
      </c>
      <c r="B1652" t="s">
        <v>244</v>
      </c>
      <c r="C1652" s="49">
        <v>0</v>
      </c>
      <c r="D1652" s="22">
        <v>1414.2173730468749</v>
      </c>
      <c r="E1652" s="17">
        <v>-85.247269102327152</v>
      </c>
      <c r="F1652" s="17">
        <v>-248.38544039395069</v>
      </c>
      <c r="G1652" s="17">
        <v>-1.4610913838891464</v>
      </c>
      <c r="H1652" s="17">
        <v>-10.241384771606809</v>
      </c>
      <c r="I1652" s="17">
        <v>-82.200529761497791</v>
      </c>
      <c r="J1652" s="17">
        <v>-29.805516119683215</v>
      </c>
      <c r="K1652" s="17">
        <v>-1</v>
      </c>
      <c r="L1652" s="17">
        <v>-1</v>
      </c>
      <c r="M1652" s="17">
        <v>-1</v>
      </c>
      <c r="N1652" s="17">
        <v>0.16666666666666666</v>
      </c>
      <c r="O1652" s="17">
        <v>-1</v>
      </c>
      <c r="P1652" s="17">
        <v>-1</v>
      </c>
      <c r="Q1652" s="17">
        <v>-5.7863286968752963</v>
      </c>
      <c r="R1652" s="17">
        <v>-1</v>
      </c>
      <c r="S1652" s="17">
        <v>-4.0976571889840283</v>
      </c>
      <c r="T1652" s="17">
        <v>-0.43064820405030974</v>
      </c>
      <c r="U1652" s="17">
        <v>-2.5318229933420922</v>
      </c>
      <c r="V1652" s="17">
        <v>-3.7993671014841821</v>
      </c>
      <c r="W1652" s="17">
        <v>-9.2006840048794878</v>
      </c>
      <c r="X1652" s="17">
        <v>-14.306987065724938</v>
      </c>
      <c r="Y1652" s="17">
        <v>0</v>
      </c>
      <c r="Z1652" s="17">
        <v>-56.537816226154106</v>
      </c>
      <c r="AA1652" s="17">
        <v>-4.4400987351251295</v>
      </c>
      <c r="AB1652" s="17">
        <v>-6.697872623096905</v>
      </c>
      <c r="AC1652" s="17">
        <v>-71.543932257399604</v>
      </c>
      <c r="AD1652" s="17">
        <v>-3.1647787416776159</v>
      </c>
      <c r="AE1652" s="17">
        <v>-0.31647787416776152</v>
      </c>
      <c r="AF1652" s="17">
        <v>-84.302599366835864</v>
      </c>
      <c r="AG1652" s="17">
        <v>-226.75669605150438</v>
      </c>
      <c r="AH1652" s="17">
        <v>-1</v>
      </c>
      <c r="AI1652" s="17">
        <v>-1</v>
      </c>
      <c r="AJ1652" s="17">
        <v>-1</v>
      </c>
      <c r="AK1652" s="17">
        <v>-1</v>
      </c>
      <c r="AL1652" s="17">
        <v>-1</v>
      </c>
      <c r="AM1652" s="17">
        <v>-1</v>
      </c>
      <c r="AN1652" s="17">
        <v>-1</v>
      </c>
      <c r="AO1652" s="17">
        <v>-1</v>
      </c>
      <c r="AP1652" s="17">
        <v>-1</v>
      </c>
      <c r="AQ1652" s="17">
        <v>-1</v>
      </c>
      <c r="AR1652" s="17">
        <v>-1.5823893708388079</v>
      </c>
      <c r="AS1652" s="17">
        <v>-18.988672450065692</v>
      </c>
      <c r="AT1652" s="17">
        <v>-20.685274185085404</v>
      </c>
      <c r="AU1652" s="17">
        <v>-1</v>
      </c>
      <c r="AV1652" s="17">
        <v>-1</v>
      </c>
      <c r="AW1652" s="17">
        <v>-1</v>
      </c>
      <c r="AX1652" s="17">
        <v>-1</v>
      </c>
      <c r="AY1652" s="17">
        <v>-0.31647787416776152</v>
      </c>
      <c r="AZ1652" s="17">
        <v>3.1180871315781964</v>
      </c>
      <c r="BA1652" s="17">
        <v>-2.6052666187576841</v>
      </c>
      <c r="BB1652" s="17">
        <v>1.209358105503723</v>
      </c>
      <c r="BC1652" s="17">
        <v>-1.0298709260165431</v>
      </c>
      <c r="BD1652" s="17">
        <v>42.423294275194166</v>
      </c>
      <c r="BE1652" s="17">
        <v>-35.372012223912165</v>
      </c>
      <c r="BF1652" s="17">
        <v>-1</v>
      </c>
      <c r="BG1652" s="22">
        <v>-82.160693706816573</v>
      </c>
    </row>
    <row r="1653" spans="1:59" x14ac:dyDescent="0.25">
      <c r="A1653">
        <v>4226</v>
      </c>
      <c r="B1653" t="s">
        <v>1543</v>
      </c>
      <c r="C1653" s="49">
        <v>0</v>
      </c>
      <c r="D1653" s="22">
        <v>1506.4414648437501</v>
      </c>
      <c r="E1653" s="17">
        <v>63.166701384368949</v>
      </c>
      <c r="F1653" s="17">
        <v>0.47299779868750974</v>
      </c>
      <c r="G1653" s="17">
        <v>0.34959536436096433</v>
      </c>
      <c r="H1653" s="17">
        <v>3.4747878682762341</v>
      </c>
      <c r="I1653" s="17">
        <v>50.328817648156111</v>
      </c>
      <c r="J1653" s="17">
        <v>5.9012000219455816</v>
      </c>
      <c r="K1653" s="17">
        <v>-1</v>
      </c>
      <c r="L1653" s="17">
        <v>-1</v>
      </c>
      <c r="M1653" s="17">
        <v>-1</v>
      </c>
      <c r="N1653" s="17">
        <v>0.16666666666666666</v>
      </c>
      <c r="O1653" s="17">
        <v>-1</v>
      </c>
      <c r="P1653" s="17">
        <v>-1</v>
      </c>
      <c r="Q1653" s="17">
        <v>2.7726781049333322</v>
      </c>
      <c r="R1653" s="17">
        <v>-1</v>
      </c>
      <c r="S1653" s="17">
        <v>0.25185673476043985</v>
      </c>
      <c r="T1653" s="17">
        <v>2.6509932453222505E-2</v>
      </c>
      <c r="U1653" s="17">
        <v>0.10758073838332816</v>
      </c>
      <c r="V1653" s="17">
        <v>7.2350950706188428E-3</v>
      </c>
      <c r="W1653" s="17">
        <v>0.71114681302177962</v>
      </c>
      <c r="X1653" s="17">
        <v>0.43828230322278738</v>
      </c>
      <c r="Y1653" s="17">
        <v>0</v>
      </c>
      <c r="Z1653" s="17">
        <v>29.188578623207142</v>
      </c>
      <c r="AA1653" s="17">
        <v>0.32957840335314997</v>
      </c>
      <c r="AB1653" s="17">
        <v>0.91189956408586914</v>
      </c>
      <c r="AC1653" s="17">
        <v>15.948345240009811</v>
      </c>
      <c r="AD1653" s="17">
        <v>0.1344759229791602</v>
      </c>
      <c r="AE1653" s="17">
        <v>1.344759229791602E-2</v>
      </c>
      <c r="AF1653" s="17">
        <v>45.965545489042491</v>
      </c>
      <c r="AG1653" s="17">
        <v>0.43181040684148919</v>
      </c>
      <c r="AH1653" s="17">
        <v>-1</v>
      </c>
      <c r="AI1653" s="17">
        <v>-1</v>
      </c>
      <c r="AJ1653" s="17">
        <v>-1</v>
      </c>
      <c r="AK1653" s="17">
        <v>-1</v>
      </c>
      <c r="AL1653" s="17">
        <v>-1</v>
      </c>
      <c r="AM1653" s="17">
        <v>-1</v>
      </c>
      <c r="AN1653" s="17">
        <v>-1</v>
      </c>
      <c r="AO1653" s="17">
        <v>-1</v>
      </c>
      <c r="AP1653" s="17">
        <v>-1</v>
      </c>
      <c r="AQ1653" s="17">
        <v>-1</v>
      </c>
      <c r="AR1653" s="17">
        <v>6.7237961489580098E-2</v>
      </c>
      <c r="AS1653" s="17">
        <v>0.806855537874961</v>
      </c>
      <c r="AT1653" s="17">
        <v>5.0489121992374493</v>
      </c>
      <c r="AU1653" s="17">
        <v>-1</v>
      </c>
      <c r="AV1653" s="17">
        <v>-1</v>
      </c>
      <c r="AW1653" s="17">
        <v>-1</v>
      </c>
      <c r="AX1653" s="17">
        <v>-1</v>
      </c>
      <c r="AY1653" s="17">
        <v>1.344759229791602E-2</v>
      </c>
      <c r="AZ1653" s="17">
        <v>0.25096079503940244</v>
      </c>
      <c r="BA1653" s="17">
        <v>0.26185971778111045</v>
      </c>
      <c r="BB1653" s="17">
        <v>8.7611519520418873E-2</v>
      </c>
      <c r="BC1653" s="17">
        <v>9.1875659966760614E-2</v>
      </c>
      <c r="BD1653" s="17">
        <v>3.4515686310112605</v>
      </c>
      <c r="BE1653" s="17">
        <v>3.5997134202707906</v>
      </c>
      <c r="BF1653" s="17">
        <v>-1</v>
      </c>
      <c r="BG1653" s="22">
        <v>122.06278249945156</v>
      </c>
    </row>
    <row r="1654" spans="1:59" x14ac:dyDescent="0.25">
      <c r="A1654">
        <v>4229</v>
      </c>
      <c r="B1654" t="s">
        <v>1544</v>
      </c>
      <c r="C1654" s="49">
        <v>0</v>
      </c>
      <c r="D1654" s="22">
        <v>1453.8165136718751</v>
      </c>
      <c r="E1654" s="17">
        <v>3.1345305024507368</v>
      </c>
      <c r="F1654" s="17">
        <v>-100.1880938626728</v>
      </c>
      <c r="G1654" s="17">
        <v>-0.38281180679762522</v>
      </c>
      <c r="H1654" s="17">
        <v>-2.0732856524517977</v>
      </c>
      <c r="I1654" s="17">
        <v>-3.2781602156874428</v>
      </c>
      <c r="J1654" s="17">
        <v>-8.541858660582939</v>
      </c>
      <c r="K1654" s="17">
        <v>-1</v>
      </c>
      <c r="L1654" s="17">
        <v>-1</v>
      </c>
      <c r="M1654" s="17">
        <v>-1</v>
      </c>
      <c r="N1654" s="17">
        <v>0.16666666666666666</v>
      </c>
      <c r="O1654" s="17">
        <v>-1</v>
      </c>
      <c r="P1654" s="17">
        <v>-1</v>
      </c>
      <c r="Q1654" s="17">
        <v>-0.68936631865234865</v>
      </c>
      <c r="R1654" s="17">
        <v>-1</v>
      </c>
      <c r="S1654" s="17">
        <v>-1.5074841296288504</v>
      </c>
      <c r="T1654" s="17">
        <v>-0.15840659043637609</v>
      </c>
      <c r="U1654" s="17">
        <v>-0.96003530429586525</v>
      </c>
      <c r="V1654" s="17">
        <v>-1.5325026586844941</v>
      </c>
      <c r="W1654" s="17">
        <v>-3.2981032559685297</v>
      </c>
      <c r="X1654" s="17">
        <v>-5.5260519676936628</v>
      </c>
      <c r="Y1654" s="17">
        <v>0</v>
      </c>
      <c r="Z1654" s="17">
        <v>-5.4870086399809246</v>
      </c>
      <c r="AA1654" s="17">
        <v>-1.5997148571783704</v>
      </c>
      <c r="AB1654" s="17">
        <v>-2.1661876457322622</v>
      </c>
      <c r="AC1654" s="17">
        <v>-19.44152632227356</v>
      </c>
      <c r="AD1654" s="17">
        <v>-1.2000441303698317</v>
      </c>
      <c r="AE1654" s="17">
        <v>-0.12000441303698316</v>
      </c>
      <c r="AF1654" s="17">
        <v>-6.7267954463385209</v>
      </c>
      <c r="AG1654" s="17">
        <v>-91.463980787140287</v>
      </c>
      <c r="AH1654" s="17">
        <v>-1</v>
      </c>
      <c r="AI1654" s="17">
        <v>-1</v>
      </c>
      <c r="AJ1654" s="17">
        <v>-1</v>
      </c>
      <c r="AK1654" s="17">
        <v>-1</v>
      </c>
      <c r="AL1654" s="17">
        <v>-1</v>
      </c>
      <c r="AM1654" s="17">
        <v>-1</v>
      </c>
      <c r="AN1654" s="17">
        <v>-1</v>
      </c>
      <c r="AO1654" s="17">
        <v>-1</v>
      </c>
      <c r="AP1654" s="17">
        <v>-1</v>
      </c>
      <c r="AQ1654" s="17">
        <v>-1</v>
      </c>
      <c r="AR1654" s="17">
        <v>-0.60002206518491585</v>
      </c>
      <c r="AS1654" s="17">
        <v>-7.2002647822189898</v>
      </c>
      <c r="AT1654" s="17">
        <v>-5.3603442168846875</v>
      </c>
      <c r="AU1654" s="17">
        <v>-1</v>
      </c>
      <c r="AV1654" s="17">
        <v>-1</v>
      </c>
      <c r="AW1654" s="17">
        <v>-1</v>
      </c>
      <c r="AX1654" s="17">
        <v>-1</v>
      </c>
      <c r="AY1654" s="17">
        <v>-0.12000441303698316</v>
      </c>
      <c r="AZ1654" s="17">
        <v>1.4106886670901939</v>
      </c>
      <c r="BA1654" s="17">
        <v>-0.89786815426968158</v>
      </c>
      <c r="BB1654" s="17">
        <v>0.5413483376590762</v>
      </c>
      <c r="BC1654" s="17">
        <v>-0.36186115817189651</v>
      </c>
      <c r="BD1654" s="17">
        <v>19.215295494208025</v>
      </c>
      <c r="BE1654" s="17">
        <v>-12.16401344292599</v>
      </c>
      <c r="BF1654" s="17">
        <v>-1</v>
      </c>
      <c r="BG1654" s="22">
        <v>-0.11324638421911004</v>
      </c>
    </row>
    <row r="1655" spans="1:59" x14ac:dyDescent="0.25">
      <c r="A1655">
        <v>4230</v>
      </c>
      <c r="B1655" t="s">
        <v>1545</v>
      </c>
      <c r="C1655" s="49">
        <v>0</v>
      </c>
      <c r="D1655" s="22">
        <v>1496.9663476562498</v>
      </c>
      <c r="E1655" s="17">
        <v>42.045270674012514</v>
      </c>
      <c r="F1655" s="17">
        <v>-34.943117286276809</v>
      </c>
      <c r="G1655" s="17">
        <v>9.1908742502454344E-2</v>
      </c>
      <c r="H1655" s="17">
        <v>1.5227803242792508</v>
      </c>
      <c r="I1655" s="17">
        <v>31.467995993548577</v>
      </c>
      <c r="J1655" s="17">
        <v>0.81962361504402814</v>
      </c>
      <c r="K1655" s="17">
        <v>-1</v>
      </c>
      <c r="L1655" s="17">
        <v>-1</v>
      </c>
      <c r="M1655" s="17">
        <v>-1</v>
      </c>
      <c r="N1655" s="17">
        <v>0.16666666666666666</v>
      </c>
      <c r="O1655" s="17">
        <v>-1</v>
      </c>
      <c r="P1655" s="17">
        <v>-1</v>
      </c>
      <c r="Q1655" s="17">
        <v>1.5546090207289207</v>
      </c>
      <c r="R1655" s="17">
        <v>-1</v>
      </c>
      <c r="S1655" s="17">
        <v>-0.3671413060765204</v>
      </c>
      <c r="T1655" s="17">
        <v>-3.8550208934886115E-2</v>
      </c>
      <c r="U1655" s="17">
        <v>-0.26804416305606804</v>
      </c>
      <c r="V1655" s="17">
        <v>-0.53449884192172126</v>
      </c>
      <c r="W1655" s="17">
        <v>-0.69944847761390616</v>
      </c>
      <c r="X1655" s="17">
        <v>-1.6601804241098008</v>
      </c>
      <c r="Y1655" s="17">
        <v>0</v>
      </c>
      <c r="Z1655" s="17">
        <v>16.988486523240383</v>
      </c>
      <c r="AA1655" s="17">
        <v>-0.34921487237941146</v>
      </c>
      <c r="AB1655" s="17">
        <v>-0.17107985790585201</v>
      </c>
      <c r="AC1655" s="17">
        <v>3.4969427824597457</v>
      </c>
      <c r="AD1655" s="17">
        <v>-0.33505520382008513</v>
      </c>
      <c r="AE1655" s="17">
        <v>-3.3505520382008505E-2</v>
      </c>
      <c r="AF1655" s="17">
        <v>27.426525298980593</v>
      </c>
      <c r="AG1655" s="17">
        <v>-31.900363455318356</v>
      </c>
      <c r="AH1655" s="17">
        <v>-1</v>
      </c>
      <c r="AI1655" s="17">
        <v>-1</v>
      </c>
      <c r="AJ1655" s="17">
        <v>-1</v>
      </c>
      <c r="AK1655" s="17">
        <v>-1</v>
      </c>
      <c r="AL1655" s="17">
        <v>-1</v>
      </c>
      <c r="AM1655" s="17">
        <v>-1</v>
      </c>
      <c r="AN1655" s="17">
        <v>-1</v>
      </c>
      <c r="AO1655" s="17">
        <v>-1</v>
      </c>
      <c r="AP1655" s="17">
        <v>-1</v>
      </c>
      <c r="AQ1655" s="17">
        <v>-1</v>
      </c>
      <c r="AR1655" s="17">
        <v>-0.16752760191004257</v>
      </c>
      <c r="AS1655" s="17">
        <v>-2.0103312229205108</v>
      </c>
      <c r="AT1655" s="17">
        <v>1.3865694102033363</v>
      </c>
      <c r="AU1655" s="17">
        <v>-1</v>
      </c>
      <c r="AV1655" s="17">
        <v>-1</v>
      </c>
      <c r="AW1655" s="17">
        <v>-1</v>
      </c>
      <c r="AX1655" s="17">
        <v>-1</v>
      </c>
      <c r="AY1655" s="17">
        <v>-3.3505520382008505E-2</v>
      </c>
      <c r="AZ1655" s="17">
        <v>0.65899388017589011</v>
      </c>
      <c r="BA1655" s="17">
        <v>-0.14617336735537728</v>
      </c>
      <c r="BB1655" s="17">
        <v>0.2472521026321623</v>
      </c>
      <c r="BC1655" s="17">
        <v>-6.7764923144982767E-2</v>
      </c>
      <c r="BD1655" s="17">
        <v>8.9978025883489678</v>
      </c>
      <c r="BE1655" s="17">
        <v>-1.9465205370669239</v>
      </c>
      <c r="BF1655" s="17">
        <v>-1</v>
      </c>
      <c r="BG1655" s="22">
        <v>58.91925220424082</v>
      </c>
    </row>
    <row r="1656" spans="1:59" x14ac:dyDescent="0.25">
      <c r="A1656">
        <v>4232</v>
      </c>
      <c r="B1656" t="s">
        <v>1546</v>
      </c>
      <c r="C1656" s="49">
        <v>0</v>
      </c>
      <c r="D1656" s="22">
        <v>1491.0446093750002</v>
      </c>
      <c r="E1656" s="17">
        <v>4.5655802583411074</v>
      </c>
      <c r="F1656" s="17">
        <v>-97.788529953298408</v>
      </c>
      <c r="G1656" s="17">
        <v>-0.36535264968067765</v>
      </c>
      <c r="H1656" s="17">
        <v>-1.9410304109560901</v>
      </c>
      <c r="I1656" s="17">
        <v>-2.0002745177511088</v>
      </c>
      <c r="J1656" s="17">
        <v>-8.1975643380837973</v>
      </c>
      <c r="K1656" s="17">
        <v>-1</v>
      </c>
      <c r="L1656" s="17">
        <v>-1</v>
      </c>
      <c r="M1656" s="17">
        <v>-1</v>
      </c>
      <c r="N1656" s="17">
        <v>0.16666666666666666</v>
      </c>
      <c r="O1656" s="17">
        <v>-1</v>
      </c>
      <c r="P1656" s="17">
        <v>-1</v>
      </c>
      <c r="Q1656" s="17">
        <v>-0.60683793837772892</v>
      </c>
      <c r="R1656" s="17">
        <v>-1</v>
      </c>
      <c r="S1656" s="17">
        <v>-1.4655448780987914</v>
      </c>
      <c r="T1656" s="17">
        <v>-0.15399854153436709</v>
      </c>
      <c r="U1656" s="17">
        <v>-0.934585422094106</v>
      </c>
      <c r="V1656" s="17">
        <v>-1.4957983165913096</v>
      </c>
      <c r="W1656" s="17">
        <v>-3.2025305613908603</v>
      </c>
      <c r="X1656" s="17">
        <v>-5.3838738825594081</v>
      </c>
      <c r="Y1656" s="17">
        <v>0</v>
      </c>
      <c r="Z1656" s="17">
        <v>-4.6604103351162429</v>
      </c>
      <c r="AA1656" s="17">
        <v>-1.5537242723142113</v>
      </c>
      <c r="AB1656" s="17">
        <v>-2.0928120558525651</v>
      </c>
      <c r="AC1656" s="17">
        <v>-18.597900874181505</v>
      </c>
      <c r="AD1656" s="17">
        <v>-1.1682317776176325</v>
      </c>
      <c r="AE1656" s="17">
        <v>-0.11682317776176325</v>
      </c>
      <c r="AF1656" s="17">
        <v>-5.4707129071748142</v>
      </c>
      <c r="AG1656" s="17">
        <v>-89.273364528831536</v>
      </c>
      <c r="AH1656" s="17">
        <v>-1</v>
      </c>
      <c r="AI1656" s="17">
        <v>-1</v>
      </c>
      <c r="AJ1656" s="17">
        <v>-1</v>
      </c>
      <c r="AK1656" s="17">
        <v>-1</v>
      </c>
      <c r="AL1656" s="17">
        <v>-1</v>
      </c>
      <c r="AM1656" s="17">
        <v>-1</v>
      </c>
      <c r="AN1656" s="17">
        <v>-1</v>
      </c>
      <c r="AO1656" s="17">
        <v>-1</v>
      </c>
      <c r="AP1656" s="17">
        <v>-1</v>
      </c>
      <c r="AQ1656" s="17">
        <v>-1</v>
      </c>
      <c r="AR1656" s="17">
        <v>-0.58411588880881626</v>
      </c>
      <c r="AS1656" s="17">
        <v>-7.0093906657057952</v>
      </c>
      <c r="AT1656" s="17">
        <v>-5.1122078654175329</v>
      </c>
      <c r="AU1656" s="17">
        <v>-1</v>
      </c>
      <c r="AV1656" s="17">
        <v>-1</v>
      </c>
      <c r="AW1656" s="17">
        <v>-1</v>
      </c>
      <c r="AX1656" s="17">
        <v>-1</v>
      </c>
      <c r="AY1656" s="17">
        <v>-0.11682317776176325</v>
      </c>
      <c r="AZ1656" s="17">
        <v>1.3830430187017326</v>
      </c>
      <c r="BA1656" s="17">
        <v>-0.87022250588122008</v>
      </c>
      <c r="BB1656" s="17">
        <v>0.53053213772332852</v>
      </c>
      <c r="BC1656" s="17">
        <v>-0.35104495823614884</v>
      </c>
      <c r="BD1656" s="17">
        <v>18.839519020559045</v>
      </c>
      <c r="BE1656" s="17">
        <v>-11.78823696927701</v>
      </c>
      <c r="BF1656" s="17">
        <v>-1</v>
      </c>
      <c r="BG1656" s="22">
        <v>60.321633848584042</v>
      </c>
    </row>
    <row r="1657" spans="1:59" x14ac:dyDescent="0.25">
      <c r="A1657">
        <v>4235</v>
      </c>
      <c r="B1657" t="s">
        <v>103</v>
      </c>
      <c r="C1657" s="49">
        <v>0</v>
      </c>
      <c r="D1657" s="22">
        <v>1460.55392578125</v>
      </c>
      <c r="E1657" s="17">
        <v>1.8557472641080963</v>
      </c>
      <c r="F1657" s="17">
        <v>-102.33233943764985</v>
      </c>
      <c r="G1657" s="17">
        <v>-0.39841327514968256</v>
      </c>
      <c r="H1657" s="17">
        <v>-2.1914686753072408</v>
      </c>
      <c r="I1657" s="17">
        <v>-4.4200763540414485</v>
      </c>
      <c r="J1657" s="17">
        <v>-8.8495193878610756</v>
      </c>
      <c r="K1657" s="17">
        <v>-1</v>
      </c>
      <c r="L1657" s="17">
        <v>-1</v>
      </c>
      <c r="M1657" s="17">
        <v>-1</v>
      </c>
      <c r="N1657" s="17">
        <v>0.16666666666666666</v>
      </c>
      <c r="O1657" s="17">
        <v>-1</v>
      </c>
      <c r="P1657" s="17">
        <v>-1</v>
      </c>
      <c r="Q1657" s="17">
        <v>-0.76311351643380387</v>
      </c>
      <c r="R1657" s="17">
        <v>-1</v>
      </c>
      <c r="S1657" s="17">
        <v>-1.5449609620482145</v>
      </c>
      <c r="T1657" s="17">
        <v>-0.16234561423794655</v>
      </c>
      <c r="U1657" s="17">
        <v>-0.9827772688176758</v>
      </c>
      <c r="V1657" s="17">
        <v>-1.5653015863597621</v>
      </c>
      <c r="W1657" s="17">
        <v>-3.3835068272742133</v>
      </c>
      <c r="X1657" s="17">
        <v>-5.6531020240463281</v>
      </c>
      <c r="Y1657" s="17">
        <v>0</v>
      </c>
      <c r="Z1657" s="17">
        <v>-6.2256552542949883</v>
      </c>
      <c r="AA1657" s="17">
        <v>-1.6408119530716365</v>
      </c>
      <c r="AB1657" s="17">
        <v>-2.2317559280756529</v>
      </c>
      <c r="AC1657" s="17">
        <v>-20.195388358180345</v>
      </c>
      <c r="AD1657" s="17">
        <v>-1.2284715860220947</v>
      </c>
      <c r="AE1657" s="17">
        <v>-0.12284715860220947</v>
      </c>
      <c r="AF1657" s="17">
        <v>-7.849228325031838</v>
      </c>
      <c r="AG1657" s="17">
        <v>-93.421511153387542</v>
      </c>
      <c r="AH1657" s="17">
        <v>-1</v>
      </c>
      <c r="AI1657" s="17">
        <v>-1</v>
      </c>
      <c r="AJ1657" s="17">
        <v>-1</v>
      </c>
      <c r="AK1657" s="17">
        <v>-1</v>
      </c>
      <c r="AL1657" s="17">
        <v>-1</v>
      </c>
      <c r="AM1657" s="17">
        <v>-1</v>
      </c>
      <c r="AN1657" s="17">
        <v>-1</v>
      </c>
      <c r="AO1657" s="17">
        <v>-1</v>
      </c>
      <c r="AP1657" s="17">
        <v>-1</v>
      </c>
      <c r="AQ1657" s="17">
        <v>-1</v>
      </c>
      <c r="AR1657" s="17">
        <v>-0.61423579301104736</v>
      </c>
      <c r="AS1657" s="17">
        <v>-7.3708295161325674</v>
      </c>
      <c r="AT1657" s="17">
        <v>-5.5820783709723401</v>
      </c>
      <c r="AU1657" s="17">
        <v>-1</v>
      </c>
      <c r="AV1657" s="17">
        <v>-1</v>
      </c>
      <c r="AW1657" s="17">
        <v>-1</v>
      </c>
      <c r="AX1657" s="17">
        <v>-1</v>
      </c>
      <c r="AY1657" s="17">
        <v>-0.12284715860220947</v>
      </c>
      <c r="AZ1657" s="17">
        <v>1.4353927639441031</v>
      </c>
      <c r="BA1657" s="17">
        <v>-0.92257225112359054</v>
      </c>
      <c r="BB1657" s="17">
        <v>0.55101367258084566</v>
      </c>
      <c r="BC1657" s="17">
        <v>-0.37152649309366598</v>
      </c>
      <c r="BD1657" s="17">
        <v>19.551088609638057</v>
      </c>
      <c r="BE1657" s="17">
        <v>-12.499806558356024</v>
      </c>
      <c r="BF1657" s="17">
        <v>-1</v>
      </c>
      <c r="BG1657" s="22">
        <v>113.49547861995438</v>
      </c>
    </row>
    <row r="1658" spans="1:59" x14ac:dyDescent="0.25">
      <c r="A1658">
        <v>4237</v>
      </c>
      <c r="B1658" t="s">
        <v>1547</v>
      </c>
      <c r="C1658" s="49">
        <v>0</v>
      </c>
      <c r="D1658" s="22">
        <v>1598.8701171875</v>
      </c>
      <c r="E1658" s="17">
        <v>125.89034292608224</v>
      </c>
      <c r="F1658" s="17">
        <v>105.64710924276399</v>
      </c>
      <c r="G1658" s="17">
        <v>1.1148391360162151</v>
      </c>
      <c r="H1658" s="17">
        <v>9.2716026369061169</v>
      </c>
      <c r="I1658" s="17">
        <v>106.33920031914245</v>
      </c>
      <c r="J1658" s="17">
        <v>20.991795985079637</v>
      </c>
      <c r="K1658" s="17">
        <v>-1</v>
      </c>
      <c r="L1658" s="17">
        <v>-1</v>
      </c>
      <c r="M1658" s="17">
        <v>-1</v>
      </c>
      <c r="N1658" s="17">
        <v>0.16666666666666666</v>
      </c>
      <c r="O1658" s="17">
        <v>-1</v>
      </c>
      <c r="P1658" s="17">
        <v>-1</v>
      </c>
      <c r="Q1658" s="17">
        <v>6.3899391540732724</v>
      </c>
      <c r="R1658" s="17">
        <v>-1</v>
      </c>
      <c r="S1658" s="17">
        <v>2.0900755448831325</v>
      </c>
      <c r="T1658" s="17">
        <v>0.21971696672292157</v>
      </c>
      <c r="U1658" s="17">
        <v>1.2230620708327282</v>
      </c>
      <c r="V1658" s="17">
        <v>1.6160051514583005</v>
      </c>
      <c r="W1658" s="17">
        <v>4.9001468189199846</v>
      </c>
      <c r="X1658" s="17">
        <v>6.6700203754603242</v>
      </c>
      <c r="Y1658" s="17">
        <v>0</v>
      </c>
      <c r="Z1658" s="17">
        <v>65.418804413687667</v>
      </c>
      <c r="AA1658" s="17">
        <v>2.3453692222534115</v>
      </c>
      <c r="AB1658" s="17">
        <v>4.1279891365007417</v>
      </c>
      <c r="AC1658" s="17">
        <v>52.924879412765129</v>
      </c>
      <c r="AD1658" s="17">
        <v>1.5288275885409102</v>
      </c>
      <c r="AE1658" s="17">
        <v>0.15288275885409103</v>
      </c>
      <c r="AF1658" s="17">
        <v>101.02028457761463</v>
      </c>
      <c r="AG1658" s="17">
        <v>96.447639609173137</v>
      </c>
      <c r="AH1658" s="17">
        <v>-1</v>
      </c>
      <c r="AI1658" s="17">
        <v>-1</v>
      </c>
      <c r="AJ1658" s="17">
        <v>-1</v>
      </c>
      <c r="AK1658" s="17">
        <v>-1</v>
      </c>
      <c r="AL1658" s="17">
        <v>-1</v>
      </c>
      <c r="AM1658" s="17">
        <v>-1</v>
      </c>
      <c r="AN1658" s="17">
        <v>-1</v>
      </c>
      <c r="AO1658" s="17">
        <v>-1</v>
      </c>
      <c r="AP1658" s="17">
        <v>-1</v>
      </c>
      <c r="AQ1658" s="17">
        <v>-1</v>
      </c>
      <c r="AR1658" s="17">
        <v>0.76441379427045508</v>
      </c>
      <c r="AS1658" s="17">
        <v>9.1729655312454632</v>
      </c>
      <c r="AT1658" s="17">
        <v>15.9248551906191</v>
      </c>
      <c r="AU1658" s="17">
        <v>-1</v>
      </c>
      <c r="AV1658" s="17">
        <v>-1</v>
      </c>
      <c r="AW1658" s="17">
        <v>-1</v>
      </c>
      <c r="AX1658" s="17">
        <v>-1</v>
      </c>
      <c r="AY1658" s="17">
        <v>0.15288275885409103</v>
      </c>
      <c r="AZ1658" s="17">
        <v>-0.96076209060353368</v>
      </c>
      <c r="BA1658" s="17">
        <v>1.4735826034240467</v>
      </c>
      <c r="BB1658" s="17">
        <v>-0.38646804677057628</v>
      </c>
      <c r="BC1658" s="17">
        <v>0.56595522625775563</v>
      </c>
      <c r="BD1658" s="17">
        <v>-13.018906092841277</v>
      </c>
      <c r="BE1658" s="17">
        <v>20.070188144123346</v>
      </c>
      <c r="BF1658" s="17">
        <v>-1</v>
      </c>
      <c r="BG1658" s="22">
        <v>1971.4413709044254</v>
      </c>
    </row>
    <row r="1659" spans="1:59" x14ac:dyDescent="0.25">
      <c r="A1659">
        <v>4238</v>
      </c>
      <c r="B1659" t="s">
        <v>1548</v>
      </c>
      <c r="C1659" s="49">
        <v>0</v>
      </c>
      <c r="D1659" s="22">
        <v>1468.0754785156248</v>
      </c>
      <c r="E1659" s="17">
        <v>2.111098511778998</v>
      </c>
      <c r="F1659" s="17">
        <v>-101.90417009161366</v>
      </c>
      <c r="G1659" s="17">
        <v>-0.39529792745842013</v>
      </c>
      <c r="H1659" s="17">
        <v>-2.1678695371305716</v>
      </c>
      <c r="I1659" s="17">
        <v>-4.1920551367457506</v>
      </c>
      <c r="J1659" s="17">
        <v>-8.7880847770417887</v>
      </c>
      <c r="K1659" s="17">
        <v>-1</v>
      </c>
      <c r="L1659" s="17">
        <v>-1</v>
      </c>
      <c r="M1659" s="17">
        <v>-1</v>
      </c>
      <c r="N1659" s="17">
        <v>0.16666666666666666</v>
      </c>
      <c r="O1659" s="17">
        <v>-1</v>
      </c>
      <c r="P1659" s="17">
        <v>-1</v>
      </c>
      <c r="Q1659" s="17">
        <v>-0.74838745622196301</v>
      </c>
      <c r="R1659" s="17">
        <v>-1</v>
      </c>
      <c r="S1659" s="17">
        <v>-1.5374774764737236</v>
      </c>
      <c r="T1659" s="17">
        <v>-0.16155905822737515</v>
      </c>
      <c r="U1659" s="17">
        <v>-0.97823608557331465</v>
      </c>
      <c r="V1659" s="17">
        <v>-1.5587521987442334</v>
      </c>
      <c r="W1659" s="17">
        <v>-3.3664531876622954</v>
      </c>
      <c r="X1659" s="17">
        <v>-5.6277322901981135</v>
      </c>
      <c r="Y1659" s="17">
        <v>0</v>
      </c>
      <c r="Z1659" s="17">
        <v>-6.0781600972600636</v>
      </c>
      <c r="AA1659" s="17">
        <v>-1.6326055624986748</v>
      </c>
      <c r="AB1659" s="17">
        <v>-2.2186630580707862</v>
      </c>
      <c r="AC1659" s="17">
        <v>-20.044854940421438</v>
      </c>
      <c r="AD1659" s="17">
        <v>-1.2227951069666432</v>
      </c>
      <c r="AE1659" s="17">
        <v>-0.12227951069666433</v>
      </c>
      <c r="AF1659" s="17">
        <v>-7.6250975830832317</v>
      </c>
      <c r="AG1659" s="17">
        <v>-93.030625656622078</v>
      </c>
      <c r="AH1659" s="17">
        <v>-1</v>
      </c>
      <c r="AI1659" s="17">
        <v>-1</v>
      </c>
      <c r="AJ1659" s="17">
        <v>-1</v>
      </c>
      <c r="AK1659" s="17">
        <v>-1</v>
      </c>
      <c r="AL1659" s="17">
        <v>-1</v>
      </c>
      <c r="AM1659" s="17">
        <v>-1</v>
      </c>
      <c r="AN1659" s="17">
        <v>-1</v>
      </c>
      <c r="AO1659" s="17">
        <v>-1</v>
      </c>
      <c r="AP1659" s="17">
        <v>-1</v>
      </c>
      <c r="AQ1659" s="17">
        <v>-1</v>
      </c>
      <c r="AR1659" s="17">
        <v>-0.61139755348332159</v>
      </c>
      <c r="AS1659" s="17">
        <v>-7.3367706417998582</v>
      </c>
      <c r="AT1659" s="17">
        <v>-5.5378018343398168</v>
      </c>
      <c r="AU1659" s="17">
        <v>-1</v>
      </c>
      <c r="AV1659" s="17">
        <v>-1</v>
      </c>
      <c r="AW1659" s="17">
        <v>-1</v>
      </c>
      <c r="AX1659" s="17">
        <v>-1</v>
      </c>
      <c r="AY1659" s="17">
        <v>-0.12227951069666433</v>
      </c>
      <c r="AZ1659" s="17">
        <v>1.4304597762687219</v>
      </c>
      <c r="BA1659" s="17">
        <v>-0.91763926344820934</v>
      </c>
      <c r="BB1659" s="17">
        <v>0.54908366970199207</v>
      </c>
      <c r="BC1659" s="17">
        <v>-0.36959649021481245</v>
      </c>
      <c r="BD1659" s="17">
        <v>19.484036439721063</v>
      </c>
      <c r="BE1659" s="17">
        <v>-12.432754388439029</v>
      </c>
      <c r="BF1659" s="17">
        <v>-1</v>
      </c>
      <c r="BG1659" s="22">
        <v>27.005679793042873</v>
      </c>
    </row>
    <row r="1660" spans="1:59" x14ac:dyDescent="0.25">
      <c r="A1660">
        <v>4239</v>
      </c>
      <c r="B1660" t="s">
        <v>1549</v>
      </c>
      <c r="C1660" s="49">
        <v>0</v>
      </c>
      <c r="D1660" s="22">
        <v>1490.7945898437499</v>
      </c>
      <c r="E1660" s="17">
        <v>20.612189472863598</v>
      </c>
      <c r="F1660" s="17">
        <v>-70.881803488678756</v>
      </c>
      <c r="G1660" s="17">
        <v>-0.16958009158656923</v>
      </c>
      <c r="H1660" s="17">
        <v>-0.45802944043183436</v>
      </c>
      <c r="I1660" s="17">
        <v>12.32887953940714</v>
      </c>
      <c r="J1660" s="17">
        <v>-4.33693236132551</v>
      </c>
      <c r="K1660" s="17">
        <v>-1</v>
      </c>
      <c r="L1660" s="17">
        <v>-1</v>
      </c>
      <c r="M1660" s="17">
        <v>-1</v>
      </c>
      <c r="N1660" s="17">
        <v>0.16666666666666666</v>
      </c>
      <c r="O1660" s="17">
        <v>-1</v>
      </c>
      <c r="P1660" s="17">
        <v>-1</v>
      </c>
      <c r="Q1660" s="17">
        <v>0.31856710915702857</v>
      </c>
      <c r="R1660" s="17">
        <v>-1</v>
      </c>
      <c r="S1660" s="17">
        <v>-0.99527277380448376</v>
      </c>
      <c r="T1660" s="17">
        <v>-0.10457032435471079</v>
      </c>
      <c r="U1660" s="17">
        <v>-0.64921147715172767</v>
      </c>
      <c r="V1660" s="17">
        <v>-1.0842261601228365</v>
      </c>
      <c r="W1660" s="17">
        <v>-2.1308573542544749</v>
      </c>
      <c r="X1660" s="17">
        <v>-3.7896063446015664</v>
      </c>
      <c r="Y1660" s="17">
        <v>0</v>
      </c>
      <c r="Z1660" s="17">
        <v>4.6083798805654084</v>
      </c>
      <c r="AA1660" s="17">
        <v>-1.0380238643969952</v>
      </c>
      <c r="AB1660" s="17">
        <v>-1.2700388351185365</v>
      </c>
      <c r="AC1660" s="17">
        <v>-9.1381823471083425</v>
      </c>
      <c r="AD1660" s="17">
        <v>-0.81151434643965947</v>
      </c>
      <c r="AE1660" s="17">
        <v>-8.1151434643965958E-2</v>
      </c>
      <c r="AF1660" s="17">
        <v>8.6139585475954732</v>
      </c>
      <c r="AG1660" s="17">
        <v>-64.709604330158797</v>
      </c>
      <c r="AH1660" s="17">
        <v>-1</v>
      </c>
      <c r="AI1660" s="17">
        <v>-1</v>
      </c>
      <c r="AJ1660" s="17">
        <v>-1</v>
      </c>
      <c r="AK1660" s="17">
        <v>-1</v>
      </c>
      <c r="AL1660" s="17">
        <v>-1</v>
      </c>
      <c r="AM1660" s="17">
        <v>-1</v>
      </c>
      <c r="AN1660" s="17">
        <v>-1</v>
      </c>
      <c r="AO1660" s="17">
        <v>-1</v>
      </c>
      <c r="AP1660" s="17">
        <v>-1</v>
      </c>
      <c r="AQ1660" s="17">
        <v>-1</v>
      </c>
      <c r="AR1660" s="17">
        <v>-0.40575717321982974</v>
      </c>
      <c r="AS1660" s="17">
        <v>-4.8690860786379559</v>
      </c>
      <c r="AT1660" s="17">
        <v>-2.3298119022293431</v>
      </c>
      <c r="AU1660" s="17">
        <v>-1</v>
      </c>
      <c r="AV1660" s="17">
        <v>-1</v>
      </c>
      <c r="AW1660" s="17">
        <v>-1</v>
      </c>
      <c r="AX1660" s="17">
        <v>-1</v>
      </c>
      <c r="AY1660" s="17">
        <v>-8.1151434643965958E-2</v>
      </c>
      <c r="AZ1660" s="17">
        <v>1.0730475665200414</v>
      </c>
      <c r="BA1660" s="17">
        <v>-0.56022705369952863</v>
      </c>
      <c r="BB1660" s="17">
        <v>0.40924821112281762</v>
      </c>
      <c r="BC1660" s="17">
        <v>-0.22976103163563799</v>
      </c>
      <c r="BD1660" s="17">
        <v>14.6258722204834</v>
      </c>
      <c r="BE1660" s="17">
        <v>-7.5745901692013611</v>
      </c>
      <c r="BF1660" s="17">
        <v>-1</v>
      </c>
      <c r="BG1660" s="22">
        <v>28.695405613441608</v>
      </c>
    </row>
    <row r="1661" spans="1:59" x14ac:dyDescent="0.25">
      <c r="A1661">
        <v>4240</v>
      </c>
      <c r="B1661" t="s">
        <v>1550</v>
      </c>
      <c r="C1661" s="49">
        <v>0</v>
      </c>
      <c r="D1661" s="22">
        <v>1416.080576171875</v>
      </c>
      <c r="E1661" s="17">
        <v>1.231179371767567</v>
      </c>
      <c r="F1661" s="17">
        <v>-103.37960601048954</v>
      </c>
      <c r="G1661" s="17">
        <v>-0.40603315623186736</v>
      </c>
      <c r="H1661" s="17">
        <v>-2.2491902025231605</v>
      </c>
      <c r="I1661" s="17">
        <v>-4.9777972674667339</v>
      </c>
      <c r="J1661" s="17">
        <v>-8.9997833311397706</v>
      </c>
      <c r="K1661" s="17">
        <v>-1</v>
      </c>
      <c r="L1661" s="17">
        <v>-1</v>
      </c>
      <c r="M1661" s="17">
        <v>-1</v>
      </c>
      <c r="N1661" s="17">
        <v>0.16666666666666666</v>
      </c>
      <c r="O1661" s="17">
        <v>-1</v>
      </c>
      <c r="P1661" s="17">
        <v>-1</v>
      </c>
      <c r="Q1661" s="17">
        <v>-0.79913223368261654</v>
      </c>
      <c r="R1661" s="17">
        <v>-1</v>
      </c>
      <c r="S1661" s="17">
        <v>-1.563264944720131</v>
      </c>
      <c r="T1661" s="17">
        <v>-0.16426946475448487</v>
      </c>
      <c r="U1661" s="17">
        <v>-0.99388462495371577</v>
      </c>
      <c r="V1661" s="17">
        <v>-1.581320843193095</v>
      </c>
      <c r="W1661" s="17">
        <v>-3.4252186099512185</v>
      </c>
      <c r="X1661" s="17">
        <v>-5.7151542808625599</v>
      </c>
      <c r="Y1661" s="17">
        <v>0</v>
      </c>
      <c r="Z1661" s="17">
        <v>-6.5864161285808542</v>
      </c>
      <c r="AA1661" s="17">
        <v>-1.6608841011838062</v>
      </c>
      <c r="AB1661" s="17">
        <v>-2.2637799980506985</v>
      </c>
      <c r="AC1661" s="17">
        <v>-20.563580565244351</v>
      </c>
      <c r="AD1661" s="17">
        <v>-1.2423557811921448</v>
      </c>
      <c r="AE1661" s="17">
        <v>-0.12423557811921447</v>
      </c>
      <c r="AF1661" s="17">
        <v>-8.3974334596626079</v>
      </c>
      <c r="AG1661" s="17">
        <v>-94.377584535006292</v>
      </c>
      <c r="AH1661" s="17">
        <v>-1</v>
      </c>
      <c r="AI1661" s="17">
        <v>-1</v>
      </c>
      <c r="AJ1661" s="17">
        <v>-1</v>
      </c>
      <c r="AK1661" s="17">
        <v>-1</v>
      </c>
      <c r="AL1661" s="17">
        <v>-1</v>
      </c>
      <c r="AM1661" s="17">
        <v>-1</v>
      </c>
      <c r="AN1661" s="17">
        <v>-1</v>
      </c>
      <c r="AO1661" s="17">
        <v>-1</v>
      </c>
      <c r="AP1661" s="17">
        <v>-1</v>
      </c>
      <c r="AQ1661" s="17">
        <v>-1</v>
      </c>
      <c r="AR1661" s="17">
        <v>-0.62117789059607242</v>
      </c>
      <c r="AS1661" s="17">
        <v>-7.4541346871528686</v>
      </c>
      <c r="AT1661" s="17">
        <v>-5.6903750932987283</v>
      </c>
      <c r="AU1661" s="17">
        <v>-1</v>
      </c>
      <c r="AV1661" s="17">
        <v>-1</v>
      </c>
      <c r="AW1661" s="17">
        <v>-1</v>
      </c>
      <c r="AX1661" s="17">
        <v>-1</v>
      </c>
      <c r="AY1661" s="17">
        <v>-0.12423557811921447</v>
      </c>
      <c r="AZ1661" s="17">
        <v>1.4474584410984419</v>
      </c>
      <c r="BA1661" s="17">
        <v>-0.93463792827792935</v>
      </c>
      <c r="BB1661" s="17">
        <v>0.55573429893866266</v>
      </c>
      <c r="BC1661" s="17">
        <v>-0.37624711945148298</v>
      </c>
      <c r="BD1661" s="17">
        <v>19.715092634775587</v>
      </c>
      <c r="BE1661" s="17">
        <v>-12.663810583493554</v>
      </c>
      <c r="BF1661" s="17">
        <v>-1</v>
      </c>
      <c r="BG1661" s="22">
        <v>247.73729051733682</v>
      </c>
    </row>
    <row r="1662" spans="1:59" x14ac:dyDescent="0.25">
      <c r="A1662">
        <v>4241</v>
      </c>
      <c r="B1662" t="s">
        <v>1551</v>
      </c>
      <c r="C1662" s="49">
        <v>0</v>
      </c>
      <c r="D1662" s="22">
        <v>1505.915751953125</v>
      </c>
      <c r="E1662" s="17">
        <v>71.358186737090136</v>
      </c>
      <c r="F1662" s="17">
        <v>14.208364116771435</v>
      </c>
      <c r="G1662" s="17">
        <v>0.44953348964672851</v>
      </c>
      <c r="H1662" s="17">
        <v>4.2318313386890729</v>
      </c>
      <c r="I1662" s="17">
        <v>57.64357517773243</v>
      </c>
      <c r="J1662" s="17">
        <v>7.8719783880842638</v>
      </c>
      <c r="K1662" s="17">
        <v>-1</v>
      </c>
      <c r="L1662" s="17">
        <v>-1</v>
      </c>
      <c r="M1662" s="17">
        <v>-1</v>
      </c>
      <c r="N1662" s="17">
        <v>0.16666666666666666</v>
      </c>
      <c r="O1662" s="17">
        <v>-1</v>
      </c>
      <c r="P1662" s="17">
        <v>-1</v>
      </c>
      <c r="Q1662" s="17">
        <v>3.2450795818356779</v>
      </c>
      <c r="R1662" s="17">
        <v>-1</v>
      </c>
      <c r="S1662" s="17">
        <v>0.49192159847219857</v>
      </c>
      <c r="T1662" s="17">
        <v>5.174208658780706E-2</v>
      </c>
      <c r="U1662" s="17">
        <v>0.25325864820169336</v>
      </c>
      <c r="V1662" s="17">
        <v>0.21733476449163269</v>
      </c>
      <c r="W1662" s="17">
        <v>1.2582153719804314</v>
      </c>
      <c r="X1662" s="17">
        <v>1.2521252161343517</v>
      </c>
      <c r="Y1662" s="17">
        <v>0</v>
      </c>
      <c r="Z1662" s="17">
        <v>33.920117746157054</v>
      </c>
      <c r="AA1662" s="17">
        <v>0.59283354226580554</v>
      </c>
      <c r="AB1662" s="17">
        <v>1.3319094674961451</v>
      </c>
      <c r="AC1662" s="17">
        <v>20.777349593481315</v>
      </c>
      <c r="AD1662" s="17">
        <v>0.31657331025211671</v>
      </c>
      <c r="AE1662" s="17">
        <v>3.165733102521167E-2</v>
      </c>
      <c r="AF1662" s="17">
        <v>53.155499352642849</v>
      </c>
      <c r="AG1662" s="17">
        <v>12.971137512351179</v>
      </c>
      <c r="AH1662" s="17">
        <v>-1</v>
      </c>
      <c r="AI1662" s="17">
        <v>-1</v>
      </c>
      <c r="AJ1662" s="17">
        <v>-1</v>
      </c>
      <c r="AK1662" s="17">
        <v>-1</v>
      </c>
      <c r="AL1662" s="17">
        <v>-1</v>
      </c>
      <c r="AM1662" s="17">
        <v>-1</v>
      </c>
      <c r="AN1662" s="17">
        <v>-1</v>
      </c>
      <c r="AO1662" s="17">
        <v>-1</v>
      </c>
      <c r="AP1662" s="17">
        <v>-1</v>
      </c>
      <c r="AQ1662" s="17">
        <v>-1</v>
      </c>
      <c r="AR1662" s="17">
        <v>0.15828665512605836</v>
      </c>
      <c r="AS1662" s="17">
        <v>1.8994398615127002</v>
      </c>
      <c r="AT1662" s="17">
        <v>6.4692718199665098</v>
      </c>
      <c r="AU1662" s="17">
        <v>-1</v>
      </c>
      <c r="AV1662" s="17">
        <v>-1</v>
      </c>
      <c r="AW1662" s="17">
        <v>-1</v>
      </c>
      <c r="AX1662" s="17">
        <v>-1</v>
      </c>
      <c r="AY1662" s="17">
        <v>3.165733102521167E-2</v>
      </c>
      <c r="AZ1662" s="17">
        <v>9.2714079362026303E-2</v>
      </c>
      <c r="BA1662" s="17">
        <v>0.42010643345848664</v>
      </c>
      <c r="BB1662" s="17">
        <v>2.5698407847613638E-2</v>
      </c>
      <c r="BC1662" s="17">
        <v>0.15378877163956584</v>
      </c>
      <c r="BD1662" s="17">
        <v>1.3005829876940127</v>
      </c>
      <c r="BE1662" s="17">
        <v>5.7506990635880406</v>
      </c>
      <c r="BF1662" s="17">
        <v>-1</v>
      </c>
      <c r="BG1662" s="22">
        <v>46.121347680978488</v>
      </c>
    </row>
    <row r="1663" spans="1:59" x14ac:dyDescent="0.25">
      <c r="A1663">
        <v>4242</v>
      </c>
      <c r="B1663" t="s">
        <v>1552</v>
      </c>
      <c r="C1663" s="49">
        <v>0</v>
      </c>
      <c r="D1663" s="22">
        <v>1576.9066894531252</v>
      </c>
      <c r="E1663" s="17">
        <v>133.40329258476447</v>
      </c>
      <c r="F1663" s="17">
        <v>118.24471654447801</v>
      </c>
      <c r="G1663" s="17">
        <v>1.2064989598362748</v>
      </c>
      <c r="H1663" s="17">
        <v>9.965936965509453</v>
      </c>
      <c r="I1663" s="17">
        <v>113.04804526225372</v>
      </c>
      <c r="J1663" s="17">
        <v>22.799326367625127</v>
      </c>
      <c r="K1663" s="17">
        <v>-1</v>
      </c>
      <c r="L1663" s="17">
        <v>-1</v>
      </c>
      <c r="M1663" s="17">
        <v>-1</v>
      </c>
      <c r="N1663" s="17">
        <v>0.16666666666666666</v>
      </c>
      <c r="O1663" s="17">
        <v>-1</v>
      </c>
      <c r="P1663" s="17">
        <v>-1</v>
      </c>
      <c r="Q1663" s="17">
        <v>6.82320960037584</v>
      </c>
      <c r="R1663" s="17">
        <v>-1</v>
      </c>
      <c r="S1663" s="17">
        <v>2.3102548113071033</v>
      </c>
      <c r="T1663" s="17">
        <v>0.24285903383658247</v>
      </c>
      <c r="U1663" s="17">
        <v>1.3566728576094935</v>
      </c>
      <c r="V1663" s="17">
        <v>1.8087013685297857</v>
      </c>
      <c r="W1663" s="17">
        <v>5.4018993541837901</v>
      </c>
      <c r="X1663" s="17">
        <v>7.4164492063131693</v>
      </c>
      <c r="Y1663" s="17">
        <v>0</v>
      </c>
      <c r="Z1663" s="17">
        <v>69.758409956289199</v>
      </c>
      <c r="AA1663" s="17">
        <v>2.5868178144044247</v>
      </c>
      <c r="AB1663" s="17">
        <v>4.5132078269573057</v>
      </c>
      <c r="AC1663" s="17">
        <v>57.35387672485048</v>
      </c>
      <c r="AD1663" s="17">
        <v>1.6958410720118668</v>
      </c>
      <c r="AE1663" s="17">
        <v>0.16958410720118669</v>
      </c>
      <c r="AF1663" s="17">
        <v>107.61466387508021</v>
      </c>
      <c r="AG1663" s="17">
        <v>107.94828073113379</v>
      </c>
      <c r="AH1663" s="17">
        <v>-1</v>
      </c>
      <c r="AI1663" s="17">
        <v>-1</v>
      </c>
      <c r="AJ1663" s="17">
        <v>-1</v>
      </c>
      <c r="AK1663" s="17">
        <v>-1</v>
      </c>
      <c r="AL1663" s="17">
        <v>-1</v>
      </c>
      <c r="AM1663" s="17">
        <v>-1</v>
      </c>
      <c r="AN1663" s="17">
        <v>-1</v>
      </c>
      <c r="AO1663" s="17">
        <v>-1</v>
      </c>
      <c r="AP1663" s="17">
        <v>-1</v>
      </c>
      <c r="AQ1663" s="17">
        <v>-1</v>
      </c>
      <c r="AR1663" s="17">
        <v>0.84792053600593342</v>
      </c>
      <c r="AS1663" s="17">
        <v>10.175046432071198</v>
      </c>
      <c r="AT1663" s="17">
        <v>17.227560361692561</v>
      </c>
      <c r="AU1663" s="17">
        <v>-1</v>
      </c>
      <c r="AV1663" s="17">
        <v>-1</v>
      </c>
      <c r="AW1663" s="17">
        <v>-1</v>
      </c>
      <c r="AX1663" s="17">
        <v>-1</v>
      </c>
      <c r="AY1663" s="17">
        <v>0.16958410720118669</v>
      </c>
      <c r="AZ1663" s="17">
        <v>-1.1059005554047896</v>
      </c>
      <c r="BA1663" s="17">
        <v>1.6187210682253026</v>
      </c>
      <c r="BB1663" s="17">
        <v>-0.44325263115070157</v>
      </c>
      <c r="BC1663" s="17">
        <v>0.62273981063788086</v>
      </c>
      <c r="BD1663" s="17">
        <v>-14.991716414649673</v>
      </c>
      <c r="BE1663" s="17">
        <v>22.042998465931745</v>
      </c>
      <c r="BF1663" s="17">
        <v>-1</v>
      </c>
      <c r="BG1663" s="22">
        <v>554.21865079290205</v>
      </c>
    </row>
    <row r="1664" spans="1:59" x14ac:dyDescent="0.25">
      <c r="A1664">
        <v>4243</v>
      </c>
      <c r="B1664" t="s">
        <v>3007</v>
      </c>
      <c r="C1664" s="49">
        <v>0</v>
      </c>
      <c r="D1664" s="22">
        <v>1496.8241308593749</v>
      </c>
      <c r="E1664" s="17">
        <v>36.022208419064739</v>
      </c>
      <c r="F1664" s="17">
        <v>-45.042502546222373</v>
      </c>
      <c r="G1664" s="17">
        <v>1.842590949720857E-2</v>
      </c>
      <c r="H1664" s="17">
        <v>0.96613891485726855</v>
      </c>
      <c r="I1664" s="17">
        <v>26.08957705200088</v>
      </c>
      <c r="J1664" s="17">
        <v>-0.62945677499955899</v>
      </c>
      <c r="K1664" s="17">
        <v>-1</v>
      </c>
      <c r="L1664" s="17">
        <v>-1</v>
      </c>
      <c r="M1664" s="17">
        <v>-1</v>
      </c>
      <c r="N1664" s="17">
        <v>0.16666666666666666</v>
      </c>
      <c r="O1664" s="17">
        <v>-1</v>
      </c>
      <c r="P1664" s="17">
        <v>-1</v>
      </c>
      <c r="Q1664" s="17">
        <v>1.2072601111972812</v>
      </c>
      <c r="R1664" s="17">
        <v>-1</v>
      </c>
      <c r="S1664" s="17">
        <v>-0.54365698755559966</v>
      </c>
      <c r="T1664" s="17">
        <v>-5.7102990101558782E-2</v>
      </c>
      <c r="U1664" s="17">
        <v>-0.37515869506401489</v>
      </c>
      <c r="V1664" s="17">
        <v>-0.68898161692251358</v>
      </c>
      <c r="W1664" s="17">
        <v>-1.1016988444827094</v>
      </c>
      <c r="X1664" s="17">
        <v>-2.2585855141690807</v>
      </c>
      <c r="Y1664" s="17">
        <v>0</v>
      </c>
      <c r="Z1664" s="17">
        <v>13.509464896255331</v>
      </c>
      <c r="AA1664" s="17">
        <v>-0.54278197557628349</v>
      </c>
      <c r="AB1664" s="17">
        <v>-0.47990611920098092</v>
      </c>
      <c r="AC1664" s="17">
        <v>-5.374339934617467E-2</v>
      </c>
      <c r="AD1664" s="17">
        <v>-0.46894836883001878</v>
      </c>
      <c r="AE1664" s="17">
        <v>-4.6894836883001861E-2</v>
      </c>
      <c r="AF1664" s="17">
        <v>22.139872406867291</v>
      </c>
      <c r="AG1664" s="17">
        <v>-41.120321074671203</v>
      </c>
      <c r="AH1664" s="17">
        <v>-1</v>
      </c>
      <c r="AI1664" s="17">
        <v>-1</v>
      </c>
      <c r="AJ1664" s="17">
        <v>-1</v>
      </c>
      <c r="AK1664" s="17">
        <v>-1</v>
      </c>
      <c r="AL1664" s="17">
        <v>-1</v>
      </c>
      <c r="AM1664" s="17">
        <v>-1</v>
      </c>
      <c r="AN1664" s="17">
        <v>-1</v>
      </c>
      <c r="AO1664" s="17">
        <v>-1</v>
      </c>
      <c r="AP1664" s="17">
        <v>-1</v>
      </c>
      <c r="AQ1664" s="17">
        <v>-1</v>
      </c>
      <c r="AR1664" s="17">
        <v>-0.23447418441500939</v>
      </c>
      <c r="AS1664" s="17">
        <v>-2.813690212980112</v>
      </c>
      <c r="AT1664" s="17">
        <v>0.34220272312585465</v>
      </c>
      <c r="AU1664" s="17">
        <v>-1</v>
      </c>
      <c r="AV1664" s="17">
        <v>-1</v>
      </c>
      <c r="AW1664" s="17">
        <v>-1</v>
      </c>
      <c r="AX1664" s="17">
        <v>-1</v>
      </c>
      <c r="AY1664" s="17">
        <v>-4.6894836883001861E-2</v>
      </c>
      <c r="AZ1664" s="17">
        <v>0.77535004503788674</v>
      </c>
      <c r="BA1664" s="17">
        <v>-0.26252953221737391</v>
      </c>
      <c r="BB1664" s="17">
        <v>0.29277577873553973</v>
      </c>
      <c r="BC1664" s="17">
        <v>-0.11328859924836017</v>
      </c>
      <c r="BD1664" s="17">
        <v>10.57938637704425</v>
      </c>
      <c r="BE1664" s="17">
        <v>-3.5281043257622065</v>
      </c>
      <c r="BF1664" s="17">
        <v>-1</v>
      </c>
      <c r="BG1664" s="22">
        <v>83.420928856012551</v>
      </c>
    </row>
    <row r="1665" spans="1:59" x14ac:dyDescent="0.25">
      <c r="A1665">
        <v>4246</v>
      </c>
      <c r="B1665" t="s">
        <v>1553</v>
      </c>
      <c r="C1665" s="49">
        <v>0</v>
      </c>
      <c r="D1665" s="22">
        <v>1543.683076171875</v>
      </c>
      <c r="E1665" s="17">
        <v>90.396970551301919</v>
      </c>
      <c r="F1665" s="17">
        <v>46.132326460442691</v>
      </c>
      <c r="G1665" s="17">
        <v>0.68181130986906513</v>
      </c>
      <c r="H1665" s="17">
        <v>5.9913641157772544</v>
      </c>
      <c r="I1665" s="17">
        <v>74.644653890852297</v>
      </c>
      <c r="J1665" s="17">
        <v>12.452493599061896</v>
      </c>
      <c r="K1665" s="17">
        <v>-1</v>
      </c>
      <c r="L1665" s="17">
        <v>-1</v>
      </c>
      <c r="M1665" s="17">
        <v>-1</v>
      </c>
      <c r="N1665" s="17">
        <v>0.16666666666666666</v>
      </c>
      <c r="O1665" s="17">
        <v>-1</v>
      </c>
      <c r="P1665" s="17">
        <v>-1</v>
      </c>
      <c r="Q1665" s="17">
        <v>4.3430427966841743</v>
      </c>
      <c r="R1665" s="17">
        <v>-1</v>
      </c>
      <c r="S1665" s="17">
        <v>1.0498842688294212</v>
      </c>
      <c r="T1665" s="17">
        <v>0.11038707062304572</v>
      </c>
      <c r="U1665" s="17">
        <v>0.59184562139535679</v>
      </c>
      <c r="V1665" s="17">
        <v>0.70565184171319451</v>
      </c>
      <c r="W1665" s="17">
        <v>2.5297210363476563</v>
      </c>
      <c r="X1665" s="17">
        <v>3.1436721835600343</v>
      </c>
      <c r="Y1665" s="17">
        <v>0</v>
      </c>
      <c r="Z1665" s="17">
        <v>44.917238120718096</v>
      </c>
      <c r="AA1665" s="17">
        <v>1.2046954283489379</v>
      </c>
      <c r="AB1665" s="17">
        <v>2.3081033330201568</v>
      </c>
      <c r="AC1665" s="17">
        <v>32.001000245934705</v>
      </c>
      <c r="AD1665" s="17">
        <v>0.73980702674419596</v>
      </c>
      <c r="AE1665" s="17">
        <v>7.3980702674419599E-2</v>
      </c>
      <c r="AF1665" s="17">
        <v>69.866507350450007</v>
      </c>
      <c r="AG1665" s="17">
        <v>42.115246017431801</v>
      </c>
      <c r="AH1665" s="17">
        <v>-1</v>
      </c>
      <c r="AI1665" s="17">
        <v>-1</v>
      </c>
      <c r="AJ1665" s="17">
        <v>-1</v>
      </c>
      <c r="AK1665" s="17">
        <v>-1</v>
      </c>
      <c r="AL1665" s="17">
        <v>-1</v>
      </c>
      <c r="AM1665" s="17">
        <v>-1</v>
      </c>
      <c r="AN1665" s="17">
        <v>-1</v>
      </c>
      <c r="AO1665" s="17">
        <v>-1</v>
      </c>
      <c r="AP1665" s="17">
        <v>-1</v>
      </c>
      <c r="AQ1665" s="17">
        <v>-1</v>
      </c>
      <c r="AR1665" s="17">
        <v>0.36990351337209798</v>
      </c>
      <c r="AS1665" s="17">
        <v>4.4388421604651755</v>
      </c>
      <c r="AT1665" s="17">
        <v>9.7704948086047274</v>
      </c>
      <c r="AU1665" s="17">
        <v>-1</v>
      </c>
      <c r="AV1665" s="17">
        <v>-1</v>
      </c>
      <c r="AW1665" s="17">
        <v>-1</v>
      </c>
      <c r="AX1665" s="17">
        <v>-1</v>
      </c>
      <c r="AY1665" s="17">
        <v>7.3980702674419599E-2</v>
      </c>
      <c r="AZ1665" s="17">
        <v>-0.27508551733623926</v>
      </c>
      <c r="BA1665" s="17">
        <v>0.78790603015675242</v>
      </c>
      <c r="BB1665" s="17">
        <v>-0.11820105575969338</v>
      </c>
      <c r="BC1665" s="17">
        <v>0.29768823524687277</v>
      </c>
      <c r="BD1665" s="17">
        <v>-3.6987729150771687</v>
      </c>
      <c r="BE1665" s="17">
        <v>10.750054966359226</v>
      </c>
      <c r="BF1665" s="17">
        <v>-1</v>
      </c>
      <c r="BG1665" s="22">
        <v>439.70454428539341</v>
      </c>
    </row>
    <row r="1666" spans="1:59" x14ac:dyDescent="0.25">
      <c r="A1666">
        <v>4247</v>
      </c>
      <c r="B1666" t="s">
        <v>1554</v>
      </c>
      <c r="C1666" s="49">
        <v>0</v>
      </c>
      <c r="D1666" s="22">
        <v>1457.042041015625</v>
      </c>
      <c r="E1666" s="17">
        <v>86.769892360140133</v>
      </c>
      <c r="F1666" s="17">
        <v>40.050493255016697</v>
      </c>
      <c r="G1666" s="17">
        <v>0.63756006860069447</v>
      </c>
      <c r="H1666" s="17">
        <v>5.6561555738510112</v>
      </c>
      <c r="I1666" s="17">
        <v>71.405778843563212</v>
      </c>
      <c r="J1666" s="17">
        <v>11.579859769708776</v>
      </c>
      <c r="K1666" s="17">
        <v>-1</v>
      </c>
      <c r="L1666" s="17">
        <v>-1</v>
      </c>
      <c r="M1666" s="17">
        <v>-1</v>
      </c>
      <c r="N1666" s="17">
        <v>0.16666666666666666</v>
      </c>
      <c r="O1666" s="17">
        <v>-1</v>
      </c>
      <c r="P1666" s="17">
        <v>-1</v>
      </c>
      <c r="Q1666" s="17">
        <v>4.1338698542243648</v>
      </c>
      <c r="R1666" s="17">
        <v>-1</v>
      </c>
      <c r="S1666" s="17">
        <v>0.94358681554228419</v>
      </c>
      <c r="T1666" s="17">
        <v>9.921461629555528E-2</v>
      </c>
      <c r="U1666" s="17">
        <v>0.52734142626050273</v>
      </c>
      <c r="V1666" s="17">
        <v>0.61262256849669405</v>
      </c>
      <c r="W1666" s="17">
        <v>2.287486526508721</v>
      </c>
      <c r="X1666" s="17">
        <v>2.7833136217916832</v>
      </c>
      <c r="Y1666" s="17">
        <v>0</v>
      </c>
      <c r="Z1666" s="17">
        <v>42.822177014641731</v>
      </c>
      <c r="AA1666" s="17">
        <v>1.0881296369269753</v>
      </c>
      <c r="AB1666" s="17">
        <v>2.1221286660172654</v>
      </c>
      <c r="AC1666" s="17">
        <v>29.862782862724302</v>
      </c>
      <c r="AD1666" s="17">
        <v>0.6591767828256283</v>
      </c>
      <c r="AE1666" s="17">
        <v>6.5917678282562842E-2</v>
      </c>
      <c r="AF1666" s="17">
        <v>66.682893667314858</v>
      </c>
      <c r="AG1666" s="17">
        <v>36.563002691851125</v>
      </c>
      <c r="AH1666" s="17">
        <v>-1</v>
      </c>
      <c r="AI1666" s="17">
        <v>-1</v>
      </c>
      <c r="AJ1666" s="17">
        <v>-1</v>
      </c>
      <c r="AK1666" s="17">
        <v>-1</v>
      </c>
      <c r="AL1666" s="17">
        <v>-1</v>
      </c>
      <c r="AM1666" s="17">
        <v>-1</v>
      </c>
      <c r="AN1666" s="17">
        <v>-1</v>
      </c>
      <c r="AO1666" s="17">
        <v>-1</v>
      </c>
      <c r="AP1666" s="17">
        <v>-1</v>
      </c>
      <c r="AQ1666" s="17">
        <v>-1</v>
      </c>
      <c r="AR1666" s="17">
        <v>0.32958839141281415</v>
      </c>
      <c r="AS1666" s="17">
        <v>3.9550606969537703</v>
      </c>
      <c r="AT1666" s="17">
        <v>9.1415789060399</v>
      </c>
      <c r="AU1666" s="17">
        <v>-1</v>
      </c>
      <c r="AV1666" s="17">
        <v>-1</v>
      </c>
      <c r="AW1666" s="17">
        <v>-1</v>
      </c>
      <c r="AX1666" s="17">
        <v>-1</v>
      </c>
      <c r="AY1666" s="17">
        <v>6.5917678282562842E-2</v>
      </c>
      <c r="AZ1666" s="17">
        <v>-0.2050160260850929</v>
      </c>
      <c r="BA1666" s="17">
        <v>0.71783653890560584</v>
      </c>
      <c r="BB1666" s="17">
        <v>-9.078677282738036E-2</v>
      </c>
      <c r="BC1666" s="17">
        <v>0.27027395231455975</v>
      </c>
      <c r="BD1666" s="17">
        <v>-2.7463457568223628</v>
      </c>
      <c r="BE1666" s="17">
        <v>9.7976278081044192</v>
      </c>
      <c r="BF1666" s="17">
        <v>-1</v>
      </c>
      <c r="BG1666" s="22">
        <v>46.619743553861099</v>
      </c>
    </row>
    <row r="1667" spans="1:59" x14ac:dyDescent="0.25">
      <c r="A1667">
        <v>4248</v>
      </c>
      <c r="B1667" t="s">
        <v>1555</v>
      </c>
      <c r="C1667" s="49">
        <v>0</v>
      </c>
      <c r="D1667" s="22">
        <v>1476.706298828125</v>
      </c>
      <c r="E1667" s="17">
        <v>33.041550781172809</v>
      </c>
      <c r="F1667" s="17">
        <v>-50.040426947276217</v>
      </c>
      <c r="G1667" s="17">
        <v>-1.7938842879557715E-2</v>
      </c>
      <c r="H1667" s="17">
        <v>0.69067148677322265</v>
      </c>
      <c r="I1667" s="17">
        <v>23.427936707052172</v>
      </c>
      <c r="J1667" s="17">
        <v>-1.346569158979106</v>
      </c>
      <c r="K1667" s="17">
        <v>-1</v>
      </c>
      <c r="L1667" s="17">
        <v>-1</v>
      </c>
      <c r="M1667" s="17">
        <v>-1</v>
      </c>
      <c r="N1667" s="17">
        <v>0.16666666666666666</v>
      </c>
      <c r="O1667" s="17">
        <v>-1</v>
      </c>
      <c r="P1667" s="17">
        <v>-1</v>
      </c>
      <c r="Q1667" s="17">
        <v>1.0353661249847992</v>
      </c>
      <c r="R1667" s="17">
        <v>-1</v>
      </c>
      <c r="S1667" s="17">
        <v>-0.63101003023353519</v>
      </c>
      <c r="T1667" s="17">
        <v>-6.628428136965972E-2</v>
      </c>
      <c r="U1667" s="17">
        <v>-0.42816690491547932</v>
      </c>
      <c r="V1667" s="17">
        <v>-0.76543114437851789</v>
      </c>
      <c r="W1667" s="17">
        <v>-1.3007621411251127</v>
      </c>
      <c r="X1667" s="17">
        <v>-2.5547207069895417</v>
      </c>
      <c r="Y1667" s="17">
        <v>0</v>
      </c>
      <c r="Z1667" s="17">
        <v>11.787787127385229</v>
      </c>
      <c r="AA1667" s="17">
        <v>-0.63857332558506319</v>
      </c>
      <c r="AB1667" s="17">
        <v>-0.63273624373684545</v>
      </c>
      <c r="AC1667" s="17">
        <v>-1.8108861017751909</v>
      </c>
      <c r="AD1667" s="17">
        <v>-0.53520863114434913</v>
      </c>
      <c r="AE1667" s="17">
        <v>-5.3520863114434915E-2</v>
      </c>
      <c r="AF1667" s="17">
        <v>19.523644704950968</v>
      </c>
      <c r="AG1667" s="17">
        <v>-45.683039495286664</v>
      </c>
      <c r="AH1667" s="17">
        <v>-1</v>
      </c>
      <c r="AI1667" s="17">
        <v>-1</v>
      </c>
      <c r="AJ1667" s="17">
        <v>-1</v>
      </c>
      <c r="AK1667" s="17">
        <v>-1</v>
      </c>
      <c r="AL1667" s="17">
        <v>-1</v>
      </c>
      <c r="AM1667" s="17">
        <v>-1</v>
      </c>
      <c r="AN1667" s="17">
        <v>-1</v>
      </c>
      <c r="AO1667" s="17">
        <v>-1</v>
      </c>
      <c r="AP1667" s="17">
        <v>-1</v>
      </c>
      <c r="AQ1667" s="17">
        <v>-1</v>
      </c>
      <c r="AR1667" s="17">
        <v>-0.26760431557217457</v>
      </c>
      <c r="AS1667" s="17">
        <v>-3.2112517868660952</v>
      </c>
      <c r="AT1667" s="17">
        <v>-0.17462732292592342</v>
      </c>
      <c r="AU1667" s="17">
        <v>-1</v>
      </c>
      <c r="AV1667" s="17">
        <v>-1</v>
      </c>
      <c r="AW1667" s="17">
        <v>-1</v>
      </c>
      <c r="AX1667" s="17">
        <v>-1</v>
      </c>
      <c r="AY1667" s="17">
        <v>-5.3520863114434915E-2</v>
      </c>
      <c r="AZ1667" s="17">
        <v>0.83293169982268012</v>
      </c>
      <c r="BA1667" s="17">
        <v>-0.3201111870021674</v>
      </c>
      <c r="BB1667" s="17">
        <v>0.31530426792241217</v>
      </c>
      <c r="BC1667" s="17">
        <v>-0.13581708843523255</v>
      </c>
      <c r="BD1667" s="17">
        <v>11.362071263933487</v>
      </c>
      <c r="BE1667" s="17">
        <v>-4.3107892126514455</v>
      </c>
      <c r="BF1667" s="17">
        <v>-1</v>
      </c>
      <c r="BG1667" s="22">
        <v>435.50131631617222</v>
      </c>
    </row>
    <row r="1668" spans="1:59" x14ac:dyDescent="0.25">
      <c r="A1668">
        <v>4252</v>
      </c>
      <c r="B1668" t="s">
        <v>1366</v>
      </c>
      <c r="C1668" s="49">
        <v>0</v>
      </c>
      <c r="D1668" s="22">
        <v>1497.1983593749999</v>
      </c>
      <c r="E1668" s="17">
        <v>62.196322278882327</v>
      </c>
      <c r="F1668" s="17">
        <v>-1.1541201057406134</v>
      </c>
      <c r="G1668" s="17">
        <v>0.33775650187839956</v>
      </c>
      <c r="H1668" s="17">
        <v>3.3851070431265362</v>
      </c>
      <c r="I1668" s="17">
        <v>49.462297406373118</v>
      </c>
      <c r="J1668" s="17">
        <v>5.6677378272764853</v>
      </c>
      <c r="K1668" s="17">
        <v>-1</v>
      </c>
      <c r="L1668" s="17">
        <v>-1</v>
      </c>
      <c r="M1668" s="17">
        <v>-1</v>
      </c>
      <c r="N1668" s="17">
        <v>0.16666666666666666</v>
      </c>
      <c r="O1668" s="17">
        <v>-1</v>
      </c>
      <c r="P1668" s="17">
        <v>-1</v>
      </c>
      <c r="Q1668" s="17">
        <v>2.7167165176450419</v>
      </c>
      <c r="R1668" s="17">
        <v>-1</v>
      </c>
      <c r="S1668" s="17">
        <v>0.2234181894079785</v>
      </c>
      <c r="T1668" s="17">
        <v>2.3520882958006722E-2</v>
      </c>
      <c r="U1668" s="17">
        <v>9.0323453076488674E-2</v>
      </c>
      <c r="V1668" s="17">
        <v>-1.7653715749029571E-2</v>
      </c>
      <c r="W1668" s="17">
        <v>0.64634001962309506</v>
      </c>
      <c r="X1668" s="17">
        <v>0.34187290690061689</v>
      </c>
      <c r="Y1668" s="17">
        <v>0</v>
      </c>
      <c r="Z1668" s="17">
        <v>28.628071400890271</v>
      </c>
      <c r="AA1668" s="17">
        <v>0.29839269341008612</v>
      </c>
      <c r="AB1668" s="17">
        <v>0.86214438333206433</v>
      </c>
      <c r="AC1668" s="17">
        <v>15.376292099079024</v>
      </c>
      <c r="AD1668" s="17">
        <v>0.11290431634561085</v>
      </c>
      <c r="AE1668" s="17">
        <v>1.1290431634561084E-2</v>
      </c>
      <c r="AF1668" s="17">
        <v>45.113809729503735</v>
      </c>
      <c r="AG1668" s="17">
        <v>-1.0536223927186679</v>
      </c>
      <c r="AH1668" s="17">
        <v>-1</v>
      </c>
      <c r="AI1668" s="17">
        <v>-1</v>
      </c>
      <c r="AJ1668" s="17">
        <v>-1</v>
      </c>
      <c r="AK1668" s="17">
        <v>-1</v>
      </c>
      <c r="AL1668" s="17">
        <v>-1</v>
      </c>
      <c r="AM1668" s="17">
        <v>-1</v>
      </c>
      <c r="AN1668" s="17">
        <v>-1</v>
      </c>
      <c r="AO1668" s="17">
        <v>-1</v>
      </c>
      <c r="AP1668" s="17">
        <v>-1</v>
      </c>
      <c r="AQ1668" s="17">
        <v>-1</v>
      </c>
      <c r="AR1668" s="17">
        <v>5.6452158172805425E-2</v>
      </c>
      <c r="AS1668" s="17">
        <v>0.67742589807366493</v>
      </c>
      <c r="AT1668" s="17">
        <v>4.8806536674957641</v>
      </c>
      <c r="AU1668" s="17">
        <v>-1</v>
      </c>
      <c r="AV1668" s="17">
        <v>-1</v>
      </c>
      <c r="AW1668" s="17">
        <v>-1</v>
      </c>
      <c r="AX1668" s="17">
        <v>-1</v>
      </c>
      <c r="AY1668" s="17">
        <v>1.1290431634561084E-2</v>
      </c>
      <c r="AZ1668" s="17">
        <v>0.26970700525562363</v>
      </c>
      <c r="BA1668" s="17">
        <v>0.24311350756488923</v>
      </c>
      <c r="BB1668" s="17">
        <v>9.4945865775825658E-2</v>
      </c>
      <c r="BC1668" s="17">
        <v>8.4541313711353844E-2</v>
      </c>
      <c r="BD1668" s="17">
        <v>3.7063785262378173</v>
      </c>
      <c r="BE1668" s="17">
        <v>3.3449035250442338</v>
      </c>
      <c r="BF1668" s="17">
        <v>-1</v>
      </c>
      <c r="BG1668" s="22">
        <v>112.23124704620591</v>
      </c>
    </row>
    <row r="1669" spans="1:59" x14ac:dyDescent="0.25">
      <c r="A1669">
        <v>4253</v>
      </c>
      <c r="B1669" t="s">
        <v>1556</v>
      </c>
      <c r="C1669" s="49">
        <v>0</v>
      </c>
      <c r="D1669" s="22">
        <v>1607.6040136718748</v>
      </c>
      <c r="E1669" s="17">
        <v>126.17832185964363</v>
      </c>
      <c r="F1669" s="17">
        <v>106.12998822917916</v>
      </c>
      <c r="G1669" s="17">
        <v>1.1183525494574489</v>
      </c>
      <c r="H1669" s="17">
        <v>9.2982171716188802</v>
      </c>
      <c r="I1669" s="17">
        <v>106.59635710840874</v>
      </c>
      <c r="J1669" s="17">
        <v>21.061080446655087</v>
      </c>
      <c r="K1669" s="17">
        <v>-1</v>
      </c>
      <c r="L1669" s="17">
        <v>-1</v>
      </c>
      <c r="M1669" s="17">
        <v>-1</v>
      </c>
      <c r="N1669" s="17">
        <v>0.16666666666666666</v>
      </c>
      <c r="O1669" s="17">
        <v>-1</v>
      </c>
      <c r="P1669" s="17">
        <v>-1</v>
      </c>
      <c r="Q1669" s="17">
        <v>6.4065468470218985</v>
      </c>
      <c r="R1669" s="17">
        <v>-1</v>
      </c>
      <c r="S1669" s="17">
        <v>2.0985152381085261</v>
      </c>
      <c r="T1669" s="17">
        <v>0.22060402548287164</v>
      </c>
      <c r="U1669" s="17">
        <v>1.2281835069711704</v>
      </c>
      <c r="V1669" s="17">
        <v>1.6233913916987674</v>
      </c>
      <c r="W1669" s="17">
        <v>4.9193794993692688</v>
      </c>
      <c r="X1669" s="17">
        <v>6.6986317449562005</v>
      </c>
      <c r="Y1669" s="17">
        <v>0</v>
      </c>
      <c r="Z1669" s="17">
        <v>65.585145868510438</v>
      </c>
      <c r="AA1669" s="17">
        <v>2.3546241901736606</v>
      </c>
      <c r="AB1669" s="17">
        <v>4.1427549572110394</v>
      </c>
      <c r="AC1669" s="17">
        <v>53.094647344220199</v>
      </c>
      <c r="AD1669" s="17">
        <v>1.535229383713963</v>
      </c>
      <c r="AE1669" s="17">
        <v>0.1535229383713963</v>
      </c>
      <c r="AF1669" s="17">
        <v>101.27305378330055</v>
      </c>
      <c r="AG1669" s="17">
        <v>96.888470776163189</v>
      </c>
      <c r="AH1669" s="17">
        <v>-1</v>
      </c>
      <c r="AI1669" s="17">
        <v>-1</v>
      </c>
      <c r="AJ1669" s="17">
        <v>-1</v>
      </c>
      <c r="AK1669" s="17">
        <v>-1</v>
      </c>
      <c r="AL1669" s="17">
        <v>-1</v>
      </c>
      <c r="AM1669" s="17">
        <v>-1</v>
      </c>
      <c r="AN1669" s="17">
        <v>-1</v>
      </c>
      <c r="AO1669" s="17">
        <v>-1</v>
      </c>
      <c r="AP1669" s="17">
        <v>-1</v>
      </c>
      <c r="AQ1669" s="17">
        <v>-1</v>
      </c>
      <c r="AR1669" s="17">
        <v>0.7676146918569815</v>
      </c>
      <c r="AS1669" s="17">
        <v>9.211376302283778</v>
      </c>
      <c r="AT1669" s="17">
        <v>15.974789192968911</v>
      </c>
      <c r="AU1669" s="17">
        <v>-1</v>
      </c>
      <c r="AV1669" s="17">
        <v>-1</v>
      </c>
      <c r="AW1669" s="17">
        <v>-1</v>
      </c>
      <c r="AX1669" s="17">
        <v>-1</v>
      </c>
      <c r="AY1669" s="17">
        <v>0.1535229383713963</v>
      </c>
      <c r="AZ1669" s="17">
        <v>-0.9663253942606933</v>
      </c>
      <c r="BA1669" s="17">
        <v>1.4791459070812063</v>
      </c>
      <c r="BB1669" s="17">
        <v>-0.38864465712941421</v>
      </c>
      <c r="BC1669" s="17">
        <v>0.56813183661659339</v>
      </c>
      <c r="BD1669" s="17">
        <v>-13.094525901092851</v>
      </c>
      <c r="BE1669" s="17">
        <v>20.14580795237492</v>
      </c>
      <c r="BF1669" s="17">
        <v>-1</v>
      </c>
      <c r="BG1669" s="22">
        <v>1884.7642018295419</v>
      </c>
    </row>
    <row r="1670" spans="1:59" x14ac:dyDescent="0.25">
      <c r="A1670">
        <v>4255</v>
      </c>
      <c r="B1670" t="s">
        <v>1557</v>
      </c>
      <c r="C1670" s="49">
        <v>0</v>
      </c>
      <c r="D1670" s="22">
        <v>1511.8469628906248</v>
      </c>
      <c r="E1670" s="17">
        <v>93.567135283411176</v>
      </c>
      <c r="F1670" s="17">
        <v>51.448013666026959</v>
      </c>
      <c r="G1670" s="17">
        <v>0.72048809515670509</v>
      </c>
      <c r="H1670" s="17">
        <v>6.2843454747415493</v>
      </c>
      <c r="I1670" s="17">
        <v>77.475518544292726</v>
      </c>
      <c r="J1670" s="17">
        <v>13.215199238163269</v>
      </c>
      <c r="K1670" s="17">
        <v>-1</v>
      </c>
      <c r="L1670" s="17">
        <v>-1</v>
      </c>
      <c r="M1670" s="17">
        <v>-1</v>
      </c>
      <c r="N1670" s="17">
        <v>0.16666666666666666</v>
      </c>
      <c r="O1670" s="17">
        <v>-1</v>
      </c>
      <c r="P1670" s="17">
        <v>-1</v>
      </c>
      <c r="Q1670" s="17">
        <v>4.5258656227024918</v>
      </c>
      <c r="R1670" s="17">
        <v>-1</v>
      </c>
      <c r="S1670" s="17">
        <v>1.1427911265710164</v>
      </c>
      <c r="T1670" s="17">
        <v>0.12015209878439523</v>
      </c>
      <c r="U1670" s="17">
        <v>0.64822403777135085</v>
      </c>
      <c r="V1670" s="17">
        <v>0.78696195014243686</v>
      </c>
      <c r="W1670" s="17">
        <v>2.7414405691281694</v>
      </c>
      <c r="X1670" s="17">
        <v>3.4586353421198215</v>
      </c>
      <c r="Y1670" s="17">
        <v>0</v>
      </c>
      <c r="Z1670" s="17">
        <v>46.748378360892985</v>
      </c>
      <c r="AA1670" s="17">
        <v>1.3065770921732138</v>
      </c>
      <c r="AB1670" s="17">
        <v>2.4706502369812977</v>
      </c>
      <c r="AC1670" s="17">
        <v>33.869860243040335</v>
      </c>
      <c r="AD1670" s="17">
        <v>0.81028004721418856</v>
      </c>
      <c r="AE1670" s="17">
        <v>8.1028004721418856E-2</v>
      </c>
      <c r="AF1670" s="17">
        <v>72.6490720725253</v>
      </c>
      <c r="AG1670" s="17">
        <v>46.968057301659144</v>
      </c>
      <c r="AH1670" s="17">
        <v>-1</v>
      </c>
      <c r="AI1670" s="17">
        <v>-1</v>
      </c>
      <c r="AJ1670" s="17">
        <v>-1</v>
      </c>
      <c r="AK1670" s="17">
        <v>-1</v>
      </c>
      <c r="AL1670" s="17">
        <v>-1</v>
      </c>
      <c r="AM1670" s="17">
        <v>-1</v>
      </c>
      <c r="AN1670" s="17">
        <v>-1</v>
      </c>
      <c r="AO1670" s="17">
        <v>-1</v>
      </c>
      <c r="AP1670" s="17">
        <v>-1</v>
      </c>
      <c r="AQ1670" s="17">
        <v>-1</v>
      </c>
      <c r="AR1670" s="17">
        <v>0.40514002360709428</v>
      </c>
      <c r="AS1670" s="17">
        <v>4.861680283285132</v>
      </c>
      <c r="AT1670" s="17">
        <v>10.320184368270672</v>
      </c>
      <c r="AU1670" s="17">
        <v>-1</v>
      </c>
      <c r="AV1670" s="17">
        <v>-1</v>
      </c>
      <c r="AW1670" s="17">
        <v>-1</v>
      </c>
      <c r="AX1670" s="17">
        <v>-1</v>
      </c>
      <c r="AY1670" s="17">
        <v>8.1028004721418856E-2</v>
      </c>
      <c r="AZ1670" s="17">
        <v>-0.33632815348963058</v>
      </c>
      <c r="BA1670" s="17">
        <v>0.84914866631014352</v>
      </c>
      <c r="BB1670" s="17">
        <v>-0.14216188271949087</v>
      </c>
      <c r="BC1670" s="17">
        <v>0.32164906220667028</v>
      </c>
      <c r="BD1670" s="17">
        <v>-4.5312200882204863</v>
      </c>
      <c r="BE1670" s="17">
        <v>11.582502139502546</v>
      </c>
      <c r="BF1670" s="17">
        <v>-1</v>
      </c>
      <c r="BG1670" s="22">
        <v>101.60992511546851</v>
      </c>
    </row>
    <row r="1671" spans="1:59" x14ac:dyDescent="0.25">
      <c r="A1671">
        <v>4256</v>
      </c>
      <c r="B1671" t="s">
        <v>1558</v>
      </c>
      <c r="C1671" s="49">
        <v>0</v>
      </c>
      <c r="D1671" s="22">
        <v>1544.3841015625001</v>
      </c>
      <c r="E1671" s="17">
        <v>51.161783623045508</v>
      </c>
      <c r="F1671" s="17">
        <v>-19.656677830345117</v>
      </c>
      <c r="G1671" s="17">
        <v>0.20313243076395993</v>
      </c>
      <c r="H1671" s="17">
        <v>2.3653133086917579</v>
      </c>
      <c r="I1671" s="17">
        <v>39.608776189812559</v>
      </c>
      <c r="J1671" s="17">
        <v>3.0129531176853188</v>
      </c>
      <c r="K1671" s="17">
        <v>-1</v>
      </c>
      <c r="L1671" s="17">
        <v>-1</v>
      </c>
      <c r="M1671" s="17">
        <v>-1</v>
      </c>
      <c r="N1671" s="17">
        <v>0.16666666666666666</v>
      </c>
      <c r="O1671" s="17">
        <v>-1</v>
      </c>
      <c r="P1671" s="17">
        <v>-1</v>
      </c>
      <c r="Q1671" s="17">
        <v>2.0803566715981114</v>
      </c>
      <c r="R1671" s="17">
        <v>-1</v>
      </c>
      <c r="S1671" s="17">
        <v>-9.996699709615256E-2</v>
      </c>
      <c r="T1671" s="17">
        <v>-1.0468701125863244E-2</v>
      </c>
      <c r="U1671" s="17">
        <v>-0.10591550212816879</v>
      </c>
      <c r="V1671" s="17">
        <v>-0.30067356184257887</v>
      </c>
      <c r="W1671" s="17">
        <v>-9.0601926957671219E-2</v>
      </c>
      <c r="X1671" s="17">
        <v>-0.75443389163601693</v>
      </c>
      <c r="Y1671" s="17">
        <v>0</v>
      </c>
      <c r="Z1671" s="17">
        <v>22.254337077303781</v>
      </c>
      <c r="AA1671" s="17">
        <v>-5.6231514727500265E-2</v>
      </c>
      <c r="AB1671" s="17">
        <v>0.29635987472943681</v>
      </c>
      <c r="AC1671" s="17">
        <v>8.8712648771376195</v>
      </c>
      <c r="AD1671" s="17">
        <v>-0.13239437766021098</v>
      </c>
      <c r="AE1671" s="17">
        <v>-1.3239437766021099E-2</v>
      </c>
      <c r="AF1671" s="17">
        <v>35.428408312625706</v>
      </c>
      <c r="AG1671" s="17">
        <v>-17.94502654055913</v>
      </c>
      <c r="AH1671" s="17">
        <v>-1</v>
      </c>
      <c r="AI1671" s="17">
        <v>-1</v>
      </c>
      <c r="AJ1671" s="17">
        <v>-1</v>
      </c>
      <c r="AK1671" s="17">
        <v>-1</v>
      </c>
      <c r="AL1671" s="17">
        <v>-1</v>
      </c>
      <c r="AM1671" s="17">
        <v>-1</v>
      </c>
      <c r="AN1671" s="17">
        <v>-1</v>
      </c>
      <c r="AO1671" s="17">
        <v>-1</v>
      </c>
      <c r="AP1671" s="17">
        <v>-1</v>
      </c>
      <c r="AQ1671" s="17">
        <v>-1</v>
      </c>
      <c r="AR1671" s="17">
        <v>-6.6197188830105488E-2</v>
      </c>
      <c r="AS1671" s="17">
        <v>-0.79436626596126603</v>
      </c>
      <c r="AT1671" s="17">
        <v>2.9673238542503544</v>
      </c>
      <c r="AU1671" s="17">
        <v>-1</v>
      </c>
      <c r="AV1671" s="17">
        <v>-1</v>
      </c>
      <c r="AW1671" s="17">
        <v>-1</v>
      </c>
      <c r="AX1671" s="17">
        <v>-1</v>
      </c>
      <c r="AY1671" s="17">
        <v>-1.3239437766021099E-2</v>
      </c>
      <c r="AZ1671" s="17">
        <v>0.48287707467669017</v>
      </c>
      <c r="BA1671" s="17">
        <v>2.9943438143822609E-2</v>
      </c>
      <c r="BB1671" s="17">
        <v>0.1783474217378051</v>
      </c>
      <c r="BC1671" s="17">
        <v>1.1397577493744288E-3</v>
      </c>
      <c r="BD1671" s="17">
        <v>6.603915811273608</v>
      </c>
      <c r="BE1671" s="17">
        <v>0.44736624000843994</v>
      </c>
      <c r="BF1671" s="17">
        <v>-1</v>
      </c>
      <c r="BG1671" s="22">
        <v>2253.290448401257</v>
      </c>
    </row>
    <row r="1672" spans="1:59" x14ac:dyDescent="0.25">
      <c r="A1672">
        <v>4260</v>
      </c>
      <c r="B1672" t="s">
        <v>1559</v>
      </c>
      <c r="C1672" s="49">
        <v>0</v>
      </c>
      <c r="D1672" s="22">
        <v>1475.4127246093751</v>
      </c>
      <c r="E1672" s="17">
        <v>-11.919167057079719</v>
      </c>
      <c r="F1672" s="17">
        <v>-125.42992016382206</v>
      </c>
      <c r="G1672" s="17">
        <v>-0.56647059979279124</v>
      </c>
      <c r="H1672" s="17">
        <v>-3.4645233770271568</v>
      </c>
      <c r="I1672" s="17">
        <v>-16.720673121476914</v>
      </c>
      <c r="J1672" s="17">
        <v>-12.163607367105598</v>
      </c>
      <c r="K1672" s="17">
        <v>-1</v>
      </c>
      <c r="L1672" s="17">
        <v>-1</v>
      </c>
      <c r="M1672" s="17">
        <v>-1</v>
      </c>
      <c r="N1672" s="17">
        <v>0.16666666666666666</v>
      </c>
      <c r="O1672" s="17">
        <v>-1</v>
      </c>
      <c r="P1672" s="17">
        <v>-1</v>
      </c>
      <c r="Q1672" s="17">
        <v>-1.557510330849238</v>
      </c>
      <c r="R1672" s="17">
        <v>-1</v>
      </c>
      <c r="S1672" s="17">
        <v>-1.9486573353877055</v>
      </c>
      <c r="T1672" s="17">
        <v>-0.2047763513236748</v>
      </c>
      <c r="U1672" s="17">
        <v>-1.2277512436012705</v>
      </c>
      <c r="V1672" s="17">
        <v>-1.9186080772543515</v>
      </c>
      <c r="W1672" s="17">
        <v>-4.3034648328107457</v>
      </c>
      <c r="X1672" s="17">
        <v>-7.0216714487036738</v>
      </c>
      <c r="Y1672" s="17">
        <v>0</v>
      </c>
      <c r="Z1672" s="17">
        <v>-14.182276455397623</v>
      </c>
      <c r="AA1672" s="17">
        <v>-2.0835054118262897</v>
      </c>
      <c r="AB1672" s="17">
        <v>-2.9380503526399302</v>
      </c>
      <c r="AC1672" s="17">
        <v>-28.315908430112771</v>
      </c>
      <c r="AD1672" s="17">
        <v>-1.5346890545015881</v>
      </c>
      <c r="AE1672" s="17">
        <v>-0.15346890545015882</v>
      </c>
      <c r="AF1672" s="17">
        <v>-19.939953532943854</v>
      </c>
      <c r="AG1672" s="17">
        <v>-114.50781590596382</v>
      </c>
      <c r="AH1672" s="17">
        <v>-1</v>
      </c>
      <c r="AI1672" s="17">
        <v>-1</v>
      </c>
      <c r="AJ1672" s="17">
        <v>-1</v>
      </c>
      <c r="AK1672" s="17">
        <v>-1</v>
      </c>
      <c r="AL1672" s="17">
        <v>-1</v>
      </c>
      <c r="AM1672" s="17">
        <v>-1</v>
      </c>
      <c r="AN1672" s="17">
        <v>-1</v>
      </c>
      <c r="AO1672" s="17">
        <v>-1</v>
      </c>
      <c r="AP1672" s="17">
        <v>-1</v>
      </c>
      <c r="AQ1672" s="17">
        <v>-1</v>
      </c>
      <c r="AR1672" s="17">
        <v>-0.76734452725079405</v>
      </c>
      <c r="AS1672" s="17">
        <v>-9.2081343270095282</v>
      </c>
      <c r="AT1672" s="17">
        <v>-7.9705746251123859</v>
      </c>
      <c r="AU1672" s="17">
        <v>-1</v>
      </c>
      <c r="AV1672" s="17">
        <v>-1</v>
      </c>
      <c r="AW1672" s="17">
        <v>-1</v>
      </c>
      <c r="AX1672" s="17">
        <v>-1</v>
      </c>
      <c r="AY1672" s="17">
        <v>-0.15346890545015882</v>
      </c>
      <c r="AZ1672" s="17">
        <v>1.7015026153572033</v>
      </c>
      <c r="BA1672" s="17">
        <v>-1.1886821025366912</v>
      </c>
      <c r="BB1672" s="17">
        <v>0.65512761186387347</v>
      </c>
      <c r="BC1672" s="17">
        <v>-0.47564043237669362</v>
      </c>
      <c r="BD1672" s="17">
        <v>23.168215622256991</v>
      </c>
      <c r="BE1672" s="17">
        <v>-16.116933570974957</v>
      </c>
      <c r="BF1672" s="17">
        <v>-1</v>
      </c>
      <c r="BG1672" s="22">
        <v>7.3398668809438732</v>
      </c>
    </row>
    <row r="1673" spans="1:59" x14ac:dyDescent="0.25">
      <c r="A1673">
        <v>4262</v>
      </c>
      <c r="B1673" t="s">
        <v>3008</v>
      </c>
      <c r="C1673" s="49">
        <v>0</v>
      </c>
      <c r="D1673" s="22">
        <v>1495.2107910156251</v>
      </c>
      <c r="E1673" s="17">
        <v>16.799242811016406</v>
      </c>
      <c r="F1673" s="17">
        <v>-77.275298306366309</v>
      </c>
      <c r="G1673" s="17">
        <v>-0.21609897366856351</v>
      </c>
      <c r="H1673" s="17">
        <v>-0.81041563769518365</v>
      </c>
      <c r="I1673" s="17">
        <v>8.9240293683262166</v>
      </c>
      <c r="J1673" s="17">
        <v>-5.2542840342932022</v>
      </c>
      <c r="K1673" s="17">
        <v>-1</v>
      </c>
      <c r="L1673" s="17">
        <v>-1</v>
      </c>
      <c r="M1673" s="17">
        <v>-1</v>
      </c>
      <c r="N1673" s="17">
        <v>0.16666666666666666</v>
      </c>
      <c r="O1673" s="17">
        <v>-1</v>
      </c>
      <c r="P1673" s="17">
        <v>-1</v>
      </c>
      <c r="Q1673" s="17">
        <v>9.8675165651554764E-2</v>
      </c>
      <c r="R1673" s="17">
        <v>-1</v>
      </c>
      <c r="S1673" s="17">
        <v>-1.1070174063469167</v>
      </c>
      <c r="T1673" s="17">
        <v>-0.11631530755811938</v>
      </c>
      <c r="U1673" s="17">
        <v>-0.7170211692928834</v>
      </c>
      <c r="V1673" s="17">
        <v>-1.1820226889181822</v>
      </c>
      <c r="W1673" s="17">
        <v>-2.385505094665803</v>
      </c>
      <c r="X1673" s="17">
        <v>-4.168431366491312</v>
      </c>
      <c r="Y1673" s="17">
        <v>0</v>
      </c>
      <c r="Z1673" s="17">
        <v>2.4059580330725083</v>
      </c>
      <c r="AA1673" s="17">
        <v>-1.1605630328028418</v>
      </c>
      <c r="AB1673" s="17">
        <v>-1.4655437149043453</v>
      </c>
      <c r="AC1673" s="17">
        <v>-11.385972001459374</v>
      </c>
      <c r="AD1673" s="17">
        <v>-0.8962764616161043</v>
      </c>
      <c r="AE1673" s="17">
        <v>-8.9627646161610425E-2</v>
      </c>
      <c r="AF1673" s="17">
        <v>5.2672015917348318</v>
      </c>
      <c r="AG1673" s="17">
        <v>-70.546370602698147</v>
      </c>
      <c r="AH1673" s="17">
        <v>-1</v>
      </c>
      <c r="AI1673" s="17">
        <v>-1</v>
      </c>
      <c r="AJ1673" s="17">
        <v>-1</v>
      </c>
      <c r="AK1673" s="17">
        <v>-1</v>
      </c>
      <c r="AL1673" s="17">
        <v>-1</v>
      </c>
      <c r="AM1673" s="17">
        <v>-1</v>
      </c>
      <c r="AN1673" s="17">
        <v>-1</v>
      </c>
      <c r="AO1673" s="17">
        <v>-1</v>
      </c>
      <c r="AP1673" s="17">
        <v>-1</v>
      </c>
      <c r="AQ1673" s="17">
        <v>-1</v>
      </c>
      <c r="AR1673" s="17">
        <v>-0.44813823080805215</v>
      </c>
      <c r="AS1673" s="17">
        <v>-5.3776587696966249</v>
      </c>
      <c r="AT1673" s="17">
        <v>-2.9909564006056133</v>
      </c>
      <c r="AU1673" s="17">
        <v>-1</v>
      </c>
      <c r="AV1673" s="17">
        <v>-1</v>
      </c>
      <c r="AW1673" s="17">
        <v>-1</v>
      </c>
      <c r="AX1673" s="17">
        <v>-1</v>
      </c>
      <c r="AY1673" s="17">
        <v>-8.9627646161610425E-2</v>
      </c>
      <c r="AZ1673" s="17">
        <v>1.1467077466105653</v>
      </c>
      <c r="BA1673" s="17">
        <v>-0.63388723379005274</v>
      </c>
      <c r="BB1673" s="17">
        <v>0.43806733028280892</v>
      </c>
      <c r="BC1673" s="17">
        <v>-0.25858015079562924</v>
      </c>
      <c r="BD1673" s="17">
        <v>15.62710620616625</v>
      </c>
      <c r="BE1673" s="17">
        <v>-8.5758241548842111</v>
      </c>
      <c r="BF1673" s="17">
        <v>-1</v>
      </c>
      <c r="BG1673" s="22">
        <v>452.43976810955525</v>
      </c>
    </row>
    <row r="1674" spans="1:59" x14ac:dyDescent="0.25">
      <c r="A1674">
        <v>4263</v>
      </c>
      <c r="B1674" t="s">
        <v>1560</v>
      </c>
      <c r="C1674" s="49">
        <v>0</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25">
      <c r="A1675">
        <v>4264</v>
      </c>
      <c r="B1675" t="s">
        <v>1561</v>
      </c>
      <c r="C1675" s="49">
        <v>0</v>
      </c>
      <c r="D1675" s="22">
        <v>1549.5116406249999</v>
      </c>
      <c r="E1675" s="17">
        <v>67.999894076880608</v>
      </c>
      <c r="F1675" s="17">
        <v>8.5772266728172699</v>
      </c>
      <c r="G1675" s="17">
        <v>0.40856149761224492</v>
      </c>
      <c r="H1675" s="17">
        <v>3.9214635090862995</v>
      </c>
      <c r="I1675" s="17">
        <v>54.644717770921829</v>
      </c>
      <c r="J1675" s="17">
        <v>7.0640113055691707</v>
      </c>
      <c r="K1675" s="17">
        <v>-1</v>
      </c>
      <c r="L1675" s="17">
        <v>-1</v>
      </c>
      <c r="M1675" s="17">
        <v>-1</v>
      </c>
      <c r="N1675" s="17">
        <v>0.16666666666666666</v>
      </c>
      <c r="O1675" s="17">
        <v>-1</v>
      </c>
      <c r="P1675" s="17">
        <v>-1</v>
      </c>
      <c r="Q1675" s="17">
        <v>3.0514074522717438</v>
      </c>
      <c r="R1675" s="17">
        <v>-1</v>
      </c>
      <c r="S1675" s="17">
        <v>0.39350134438365542</v>
      </c>
      <c r="T1675" s="17">
        <v>4.1397569765433531E-2</v>
      </c>
      <c r="U1675" s="17">
        <v>0.19353455248135365</v>
      </c>
      <c r="V1675" s="17">
        <v>0.13119944869147102</v>
      </c>
      <c r="W1675" s="17">
        <v>1.0339317107062374</v>
      </c>
      <c r="X1675" s="17">
        <v>0.91847111516150304</v>
      </c>
      <c r="Y1675" s="17">
        <v>0</v>
      </c>
      <c r="Z1675" s="17">
        <v>31.980311664123551</v>
      </c>
      <c r="AA1675" s="17">
        <v>0.4849058877923566</v>
      </c>
      <c r="AB1675" s="17">
        <v>1.1597164994199132</v>
      </c>
      <c r="AC1675" s="17">
        <v>18.797585340958314</v>
      </c>
      <c r="AD1675" s="17">
        <v>0.24191819060169206</v>
      </c>
      <c r="AE1675" s="17">
        <v>2.4191819060169206E-2</v>
      </c>
      <c r="AF1675" s="17">
        <v>50.207808152859045</v>
      </c>
      <c r="AG1675" s="17">
        <v>7.8303445585542866</v>
      </c>
      <c r="AH1675" s="17">
        <v>-1</v>
      </c>
      <c r="AI1675" s="17">
        <v>-1</v>
      </c>
      <c r="AJ1675" s="17">
        <v>-1</v>
      </c>
      <c r="AK1675" s="17">
        <v>-1</v>
      </c>
      <c r="AL1675" s="17">
        <v>-1</v>
      </c>
      <c r="AM1675" s="17">
        <v>-1</v>
      </c>
      <c r="AN1675" s="17">
        <v>-1</v>
      </c>
      <c r="AO1675" s="17">
        <v>-1</v>
      </c>
      <c r="AP1675" s="17">
        <v>-1</v>
      </c>
      <c r="AQ1675" s="17">
        <v>-1</v>
      </c>
      <c r="AR1675" s="17">
        <v>0.12095909530084603</v>
      </c>
      <c r="AS1675" s="17">
        <v>1.4515091436101524</v>
      </c>
      <c r="AT1675" s="17">
        <v>5.8869618866931983</v>
      </c>
      <c r="AU1675" s="17">
        <v>-1</v>
      </c>
      <c r="AV1675" s="17">
        <v>-1</v>
      </c>
      <c r="AW1675" s="17">
        <v>-1</v>
      </c>
      <c r="AX1675" s="17">
        <v>-1</v>
      </c>
      <c r="AY1675" s="17">
        <v>2.4191819060169206E-2</v>
      </c>
      <c r="AZ1675" s="17">
        <v>0.15759105354657432</v>
      </c>
      <c r="BA1675" s="17">
        <v>0.35522945927393856</v>
      </c>
      <c r="BB1675" s="17">
        <v>5.1081148528758023E-2</v>
      </c>
      <c r="BC1675" s="17">
        <v>0.12840603095842146</v>
      </c>
      <c r="BD1675" s="17">
        <v>2.1824302946380096</v>
      </c>
      <c r="BE1675" s="17">
        <v>4.8688517566440428</v>
      </c>
      <c r="BF1675" s="17">
        <v>-1</v>
      </c>
      <c r="BG1675" s="22">
        <v>537.03054277614024</v>
      </c>
    </row>
    <row r="1676" spans="1:59" x14ac:dyDescent="0.25">
      <c r="A1676">
        <v>4265</v>
      </c>
      <c r="B1676" t="s">
        <v>1562</v>
      </c>
      <c r="C1676" s="49">
        <v>0</v>
      </c>
      <c r="D1676" s="22">
        <v>1599.3162109374998</v>
      </c>
      <c r="E1676" s="17">
        <v>127.42886884015769</v>
      </c>
      <c r="F1676" s="17">
        <v>108.22688764799194</v>
      </c>
      <c r="G1676" s="17">
        <v>1.1336095285562187</v>
      </c>
      <c r="H1676" s="17">
        <v>9.4137906464256389</v>
      </c>
      <c r="I1676" s="17">
        <v>107.7130590919831</v>
      </c>
      <c r="J1676" s="17">
        <v>21.361947850906553</v>
      </c>
      <c r="K1676" s="17">
        <v>-1</v>
      </c>
      <c r="L1676" s="17">
        <v>-1</v>
      </c>
      <c r="M1676" s="17">
        <v>-1</v>
      </c>
      <c r="N1676" s="17">
        <v>0.16666666666666666</v>
      </c>
      <c r="O1676" s="17">
        <v>-1</v>
      </c>
      <c r="P1676" s="17">
        <v>-1</v>
      </c>
      <c r="Q1676" s="17">
        <v>6.4786656649276591</v>
      </c>
      <c r="R1676" s="17">
        <v>-1</v>
      </c>
      <c r="S1676" s="17">
        <v>2.1351645608522367</v>
      </c>
      <c r="T1676" s="17">
        <v>0.22445607340900117</v>
      </c>
      <c r="U1676" s="17">
        <v>1.2504233160419926</v>
      </c>
      <c r="V1676" s="17">
        <v>1.6554661004833189</v>
      </c>
      <c r="W1676" s="17">
        <v>5.0028973114731086</v>
      </c>
      <c r="X1676" s="17">
        <v>6.8228764641408874</v>
      </c>
      <c r="Y1676" s="17">
        <v>0</v>
      </c>
      <c r="Z1676" s="17">
        <v>66.307482747428679</v>
      </c>
      <c r="AA1676" s="17">
        <v>2.394813838924319</v>
      </c>
      <c r="AB1676" s="17">
        <v>4.2068754547617351</v>
      </c>
      <c r="AC1676" s="17">
        <v>53.831863679608865</v>
      </c>
      <c r="AD1676" s="17">
        <v>1.5630291450524905</v>
      </c>
      <c r="AE1676" s="17">
        <v>0.15630291450524908</v>
      </c>
      <c r="AF1676" s="17">
        <v>102.3707027086171</v>
      </c>
      <c r="AG1676" s="17">
        <v>98.802777763755387</v>
      </c>
      <c r="AH1676" s="17">
        <v>-1</v>
      </c>
      <c r="AI1676" s="17">
        <v>-1</v>
      </c>
      <c r="AJ1676" s="17">
        <v>-1</v>
      </c>
      <c r="AK1676" s="17">
        <v>-1</v>
      </c>
      <c r="AL1676" s="17">
        <v>-1</v>
      </c>
      <c r="AM1676" s="17">
        <v>-1</v>
      </c>
      <c r="AN1676" s="17">
        <v>-1</v>
      </c>
      <c r="AO1676" s="17">
        <v>-1</v>
      </c>
      <c r="AP1676" s="17">
        <v>-1</v>
      </c>
      <c r="AQ1676" s="17">
        <v>-1</v>
      </c>
      <c r="AR1676" s="17">
        <v>0.78151457252624523</v>
      </c>
      <c r="AS1676" s="17">
        <v>9.3781748703149432</v>
      </c>
      <c r="AT1676" s="17">
        <v>16.191627331409428</v>
      </c>
      <c r="AU1676" s="17">
        <v>-1</v>
      </c>
      <c r="AV1676" s="17">
        <v>-1</v>
      </c>
      <c r="AW1676" s="17">
        <v>-1</v>
      </c>
      <c r="AX1676" s="17">
        <v>-1</v>
      </c>
      <c r="AY1676" s="17">
        <v>0.15630291450524908</v>
      </c>
      <c r="AZ1676" s="17">
        <v>-0.99048401067094782</v>
      </c>
      <c r="BA1676" s="17">
        <v>1.503304523491461</v>
      </c>
      <c r="BB1676" s="17">
        <v>-0.39809657598451359</v>
      </c>
      <c r="BC1676" s="17">
        <v>0.57758375547169283</v>
      </c>
      <c r="BD1676" s="17">
        <v>-13.422904514439928</v>
      </c>
      <c r="BE1676" s="17">
        <v>20.474186565721997</v>
      </c>
      <c r="BF1676" s="17">
        <v>-1</v>
      </c>
      <c r="BG1676" s="22">
        <v>2214.2641776759169</v>
      </c>
    </row>
    <row r="1677" spans="1:59" x14ac:dyDescent="0.25">
      <c r="A1677">
        <v>4267</v>
      </c>
      <c r="B1677" t="s">
        <v>1563</v>
      </c>
      <c r="C1677" s="49">
        <v>0</v>
      </c>
      <c r="D1677" s="22">
        <v>1498.910361328125</v>
      </c>
      <c r="E1677" s="17">
        <v>28.619831210720001</v>
      </c>
      <c r="F1677" s="17">
        <v>-57.454703533369894</v>
      </c>
      <c r="G1677" s="17">
        <v>-7.1884903378052145E-2</v>
      </c>
      <c r="H1677" s="17">
        <v>0.28202350845559598</v>
      </c>
      <c r="I1677" s="17">
        <v>19.479470082388044</v>
      </c>
      <c r="J1677" s="17">
        <v>-2.4103846814820651</v>
      </c>
      <c r="K1677" s="17">
        <v>-1</v>
      </c>
      <c r="L1677" s="17">
        <v>-1</v>
      </c>
      <c r="M1677" s="17">
        <v>-1</v>
      </c>
      <c r="N1677" s="17">
        <v>0.16666666666666666</v>
      </c>
      <c r="O1677" s="17">
        <v>-1</v>
      </c>
      <c r="P1677" s="17">
        <v>-1</v>
      </c>
      <c r="Q1677" s="17">
        <v>0.78036635808220511</v>
      </c>
      <c r="R1677" s="17">
        <v>-1</v>
      </c>
      <c r="S1677" s="17">
        <v>-0.76059574763944426</v>
      </c>
      <c r="T1677" s="17">
        <v>-7.9904461951989803E-2</v>
      </c>
      <c r="U1677" s="17">
        <v>-0.50680305417167526</v>
      </c>
      <c r="V1677" s="17">
        <v>-0.87884181167781927</v>
      </c>
      <c r="W1677" s="17">
        <v>-1.5960667958204064</v>
      </c>
      <c r="X1677" s="17">
        <v>-2.9940287177277831</v>
      </c>
      <c r="Y1677" s="17">
        <v>0</v>
      </c>
      <c r="Z1677" s="17">
        <v>9.2337278527311284</v>
      </c>
      <c r="AA1677" s="17">
        <v>-0.78067702834828334</v>
      </c>
      <c r="AB1677" s="17">
        <v>-0.85945532211208409</v>
      </c>
      <c r="AC1677" s="17">
        <v>-4.4175565816843747</v>
      </c>
      <c r="AD1677" s="17">
        <v>-0.63350381771459408</v>
      </c>
      <c r="AE1677" s="17">
        <v>-6.3350381771459408E-2</v>
      </c>
      <c r="AF1677" s="17">
        <v>15.642546425409598</v>
      </c>
      <c r="AG1677" s="17">
        <v>-52.451700571427487</v>
      </c>
      <c r="AH1677" s="17">
        <v>-1</v>
      </c>
      <c r="AI1677" s="17">
        <v>-1</v>
      </c>
      <c r="AJ1677" s="17">
        <v>-1</v>
      </c>
      <c r="AK1677" s="17">
        <v>-1</v>
      </c>
      <c r="AL1677" s="17">
        <v>-1</v>
      </c>
      <c r="AM1677" s="17">
        <v>-1</v>
      </c>
      <c r="AN1677" s="17">
        <v>-1</v>
      </c>
      <c r="AO1677" s="17">
        <v>-1</v>
      </c>
      <c r="AP1677" s="17">
        <v>-1</v>
      </c>
      <c r="AQ1677" s="17">
        <v>-1</v>
      </c>
      <c r="AR1677" s="17">
        <v>-0.31675190885729704</v>
      </c>
      <c r="AS1677" s="17">
        <v>-3.8010229062875638</v>
      </c>
      <c r="AT1677" s="17">
        <v>-0.94132977817383345</v>
      </c>
      <c r="AU1677" s="17">
        <v>-1</v>
      </c>
      <c r="AV1677" s="17">
        <v>-1</v>
      </c>
      <c r="AW1677" s="17">
        <v>-1</v>
      </c>
      <c r="AX1677" s="17">
        <v>-1</v>
      </c>
      <c r="AY1677" s="17">
        <v>-6.3350381771459408E-2</v>
      </c>
      <c r="AZ1677" s="17">
        <v>0.91835242262701144</v>
      </c>
      <c r="BA1677" s="17">
        <v>-0.40553190980649861</v>
      </c>
      <c r="BB1677" s="17">
        <v>0.34872463135629539</v>
      </c>
      <c r="BC1677" s="17">
        <v>-0.16923745186911576</v>
      </c>
      <c r="BD1677" s="17">
        <v>12.523161701781779</v>
      </c>
      <c r="BE1677" s="17">
        <v>-5.4718796504997371</v>
      </c>
      <c r="BF1677" s="17">
        <v>-1</v>
      </c>
      <c r="BG1677" s="22">
        <v>85.304257207068986</v>
      </c>
    </row>
    <row r="1678" spans="1:59" x14ac:dyDescent="0.25">
      <c r="A1678">
        <v>4269</v>
      </c>
      <c r="B1678" t="s">
        <v>1564</v>
      </c>
      <c r="C1678" s="49">
        <v>0</v>
      </c>
      <c r="D1678" s="22">
        <v>1557.4501269531249</v>
      </c>
      <c r="E1678" s="17">
        <v>91.683803381892233</v>
      </c>
      <c r="F1678" s="17">
        <v>48.290069477394205</v>
      </c>
      <c r="G1678" s="17">
        <v>0.69751098521581378</v>
      </c>
      <c r="H1678" s="17">
        <v>6.1102910685780234</v>
      </c>
      <c r="I1678" s="17">
        <v>75.793758080331145</v>
      </c>
      <c r="J1678" s="17">
        <v>12.762090966836219</v>
      </c>
      <c r="K1678" s="17">
        <v>-1</v>
      </c>
      <c r="L1678" s="17">
        <v>-1</v>
      </c>
      <c r="M1678" s="17">
        <v>-1</v>
      </c>
      <c r="N1678" s="17">
        <v>0.16666666666666666</v>
      </c>
      <c r="O1678" s="17">
        <v>-1</v>
      </c>
      <c r="P1678" s="17">
        <v>-1</v>
      </c>
      <c r="Q1678" s="17">
        <v>4.4172542129928596</v>
      </c>
      <c r="R1678" s="17">
        <v>-1</v>
      </c>
      <c r="S1678" s="17">
        <v>1.0875970077031905</v>
      </c>
      <c r="T1678" s="17">
        <v>0.11435088950677383</v>
      </c>
      <c r="U1678" s="17">
        <v>0.61473074039075015</v>
      </c>
      <c r="V1678" s="17">
        <v>0.73865722970638892</v>
      </c>
      <c r="W1678" s="17">
        <v>2.6156621998776455</v>
      </c>
      <c r="X1678" s="17">
        <v>3.2715219854192235</v>
      </c>
      <c r="Y1678" s="17">
        <v>0</v>
      </c>
      <c r="Z1678" s="17">
        <v>45.660534314321346</v>
      </c>
      <c r="AA1678" s="17">
        <v>1.2460512192693087</v>
      </c>
      <c r="AB1678" s="17">
        <v>2.374084349845373</v>
      </c>
      <c r="AC1678" s="17">
        <v>32.759607638066136</v>
      </c>
      <c r="AD1678" s="17">
        <v>0.76841342548843772</v>
      </c>
      <c r="AE1678" s="17">
        <v>7.6841342548843769E-2</v>
      </c>
      <c r="AF1678" s="17">
        <v>70.996005638454264</v>
      </c>
      <c r="AG1678" s="17">
        <v>44.085098504260763</v>
      </c>
      <c r="AH1678" s="17">
        <v>-1</v>
      </c>
      <c r="AI1678" s="17">
        <v>-1</v>
      </c>
      <c r="AJ1678" s="17">
        <v>-1</v>
      </c>
      <c r="AK1678" s="17">
        <v>-1</v>
      </c>
      <c r="AL1678" s="17">
        <v>-1</v>
      </c>
      <c r="AM1678" s="17">
        <v>-1</v>
      </c>
      <c r="AN1678" s="17">
        <v>-1</v>
      </c>
      <c r="AO1678" s="17">
        <v>-1</v>
      </c>
      <c r="AP1678" s="17">
        <v>-1</v>
      </c>
      <c r="AQ1678" s="17">
        <v>-1</v>
      </c>
      <c r="AR1678" s="17">
        <v>0.38420671274421886</v>
      </c>
      <c r="AS1678" s="17">
        <v>4.6104805529306265</v>
      </c>
      <c r="AT1678" s="17">
        <v>9.9936247188098157</v>
      </c>
      <c r="AU1678" s="17">
        <v>-1</v>
      </c>
      <c r="AV1678" s="17">
        <v>-1</v>
      </c>
      <c r="AW1678" s="17">
        <v>-1</v>
      </c>
      <c r="AX1678" s="17">
        <v>-1</v>
      </c>
      <c r="AY1678" s="17">
        <v>7.6841342548843769E-2</v>
      </c>
      <c r="AZ1678" s="17">
        <v>-0.29994511975243493</v>
      </c>
      <c r="BA1678" s="17">
        <v>0.81276563257294798</v>
      </c>
      <c r="BB1678" s="17">
        <v>-0.12792723133273559</v>
      </c>
      <c r="BC1678" s="17">
        <v>0.30741441081991494</v>
      </c>
      <c r="BD1678" s="17">
        <v>-4.0366797567258006</v>
      </c>
      <c r="BE1678" s="17">
        <v>11.08796180800786</v>
      </c>
      <c r="BF1678" s="17">
        <v>-1</v>
      </c>
      <c r="BG1678" s="22">
        <v>308.38761564771141</v>
      </c>
    </row>
    <row r="1679" spans="1:59" x14ac:dyDescent="0.25">
      <c r="A1679">
        <v>4270</v>
      </c>
      <c r="B1679" t="s">
        <v>185</v>
      </c>
      <c r="C1679" s="49">
        <v>0</v>
      </c>
      <c r="D1679" s="22">
        <v>1493.8572558593748</v>
      </c>
      <c r="E1679" s="17">
        <v>86.911150783721183</v>
      </c>
      <c r="F1679" s="17">
        <v>40.287353373768696</v>
      </c>
      <c r="G1679" s="17">
        <v>0.63928345592614733</v>
      </c>
      <c r="H1679" s="17">
        <v>5.6692104427310888</v>
      </c>
      <c r="I1679" s="17">
        <v>71.531918496265178</v>
      </c>
      <c r="J1679" s="17">
        <v>11.613844942512133</v>
      </c>
      <c r="K1679" s="17">
        <v>-1</v>
      </c>
      <c r="L1679" s="17">
        <v>-1</v>
      </c>
      <c r="M1679" s="17">
        <v>-1</v>
      </c>
      <c r="N1679" s="17">
        <v>0.16666666666666666</v>
      </c>
      <c r="O1679" s="17">
        <v>-1</v>
      </c>
      <c r="P1679" s="17">
        <v>-1</v>
      </c>
      <c r="Q1679" s="17">
        <v>4.1420162019319164</v>
      </c>
      <c r="R1679" s="17">
        <v>-1</v>
      </c>
      <c r="S1679" s="17">
        <v>0.94772662447130307</v>
      </c>
      <c r="T1679" s="17">
        <v>9.9649733269233487E-2</v>
      </c>
      <c r="U1679" s="17">
        <v>0.52985357527932364</v>
      </c>
      <c r="V1679" s="17">
        <v>0.61624564133628024</v>
      </c>
      <c r="W1679" s="17">
        <v>2.2969204739433682</v>
      </c>
      <c r="X1679" s="17">
        <v>2.7973479711154368</v>
      </c>
      <c r="Y1679" s="17">
        <v>0</v>
      </c>
      <c r="Z1679" s="17">
        <v>42.903770245764086</v>
      </c>
      <c r="AA1679" s="17">
        <v>1.0926693515600556</v>
      </c>
      <c r="AB1679" s="17">
        <v>2.1293715449689388</v>
      </c>
      <c r="AC1679" s="17">
        <v>29.946056837231353</v>
      </c>
      <c r="AD1679" s="17">
        <v>0.6623169690991545</v>
      </c>
      <c r="AE1679" s="17">
        <v>6.6231696909915455E-2</v>
      </c>
      <c r="AF1679" s="17">
        <v>66.80688113779911</v>
      </c>
      <c r="AG1679" s="17">
        <v>36.779237660653585</v>
      </c>
      <c r="AH1679" s="17">
        <v>-1</v>
      </c>
      <c r="AI1679" s="17">
        <v>-1</v>
      </c>
      <c r="AJ1679" s="17">
        <v>-1</v>
      </c>
      <c r="AK1679" s="17">
        <v>-1</v>
      </c>
      <c r="AL1679" s="17">
        <v>-1</v>
      </c>
      <c r="AM1679" s="17">
        <v>-1</v>
      </c>
      <c r="AN1679" s="17">
        <v>-1</v>
      </c>
      <c r="AO1679" s="17">
        <v>-1</v>
      </c>
      <c r="AP1679" s="17">
        <v>-1</v>
      </c>
      <c r="AQ1679" s="17">
        <v>-1</v>
      </c>
      <c r="AR1679" s="17">
        <v>0.33115848454957725</v>
      </c>
      <c r="AS1679" s="17">
        <v>3.9739018145949272</v>
      </c>
      <c r="AT1679" s="17">
        <v>9.1660723589734054</v>
      </c>
      <c r="AU1679" s="17">
        <v>-1</v>
      </c>
      <c r="AV1679" s="17">
        <v>-1</v>
      </c>
      <c r="AW1679" s="17">
        <v>-1</v>
      </c>
      <c r="AX1679" s="17">
        <v>-1</v>
      </c>
      <c r="AY1679" s="17">
        <v>6.6231696909915455E-2</v>
      </c>
      <c r="AZ1679" s="17">
        <v>-0.20774491842035647</v>
      </c>
      <c r="BA1679" s="17">
        <v>0.72056543124086936</v>
      </c>
      <c r="BB1679" s="17">
        <v>-9.1854436160379263E-2</v>
      </c>
      <c r="BC1679" s="17">
        <v>0.27134161564755865</v>
      </c>
      <c r="BD1679" s="17">
        <v>-2.7834385218139444</v>
      </c>
      <c r="BE1679" s="17">
        <v>9.8347205730959999</v>
      </c>
      <c r="BF1679" s="17">
        <v>-1</v>
      </c>
      <c r="BG1679" s="22">
        <v>90.387474954832214</v>
      </c>
    </row>
    <row r="1680" spans="1:59" x14ac:dyDescent="0.25">
      <c r="A1680">
        <v>4272</v>
      </c>
      <c r="B1680" t="s">
        <v>1565</v>
      </c>
      <c r="C1680" s="49">
        <v>0</v>
      </c>
      <c r="D1680" s="22">
        <v>1571.5989941406251</v>
      </c>
      <c r="E1680" s="17">
        <v>92.995485328188408</v>
      </c>
      <c r="F1680" s="17">
        <v>50.489479138697021</v>
      </c>
      <c r="G1680" s="17">
        <v>0.71351382585331513</v>
      </c>
      <c r="H1680" s="17">
        <v>6.2315145353784693</v>
      </c>
      <c r="I1680" s="17">
        <v>76.965051805454152</v>
      </c>
      <c r="J1680" s="17">
        <v>13.077666749701589</v>
      </c>
      <c r="K1680" s="17">
        <v>-1</v>
      </c>
      <c r="L1680" s="17">
        <v>-1</v>
      </c>
      <c r="M1680" s="17">
        <v>-1</v>
      </c>
      <c r="N1680" s="17">
        <v>0.16666666666666666</v>
      </c>
      <c r="O1680" s="17">
        <v>-1</v>
      </c>
      <c r="P1680" s="17">
        <v>-1</v>
      </c>
      <c r="Q1680" s="17">
        <v>4.4928986733043974</v>
      </c>
      <c r="R1680" s="17">
        <v>-1</v>
      </c>
      <c r="S1680" s="17">
        <v>1.1260379905178839</v>
      </c>
      <c r="T1680" s="17">
        <v>0.11839125088439659</v>
      </c>
      <c r="U1680" s="17">
        <v>0.63805777768068883</v>
      </c>
      <c r="V1680" s="17">
        <v>0.77229996132780276</v>
      </c>
      <c r="W1680" s="17">
        <v>2.7032629122361138</v>
      </c>
      <c r="X1680" s="17">
        <v>3.4018406040849549</v>
      </c>
      <c r="Y1680" s="17">
        <v>0</v>
      </c>
      <c r="Z1680" s="17">
        <v>46.418183773305699</v>
      </c>
      <c r="AA1680" s="17">
        <v>1.2882056025237103</v>
      </c>
      <c r="AB1680" s="17">
        <v>2.441339479268982</v>
      </c>
      <c r="AC1680" s="17">
        <v>33.532863959269235</v>
      </c>
      <c r="AD1680" s="17">
        <v>0.79757222210086109</v>
      </c>
      <c r="AE1680" s="17">
        <v>7.9757222210086104E-2</v>
      </c>
      <c r="AF1680" s="17">
        <v>72.147314866450898</v>
      </c>
      <c r="AG1680" s="17">
        <v>46.092989414733502</v>
      </c>
      <c r="AH1680" s="17">
        <v>-1</v>
      </c>
      <c r="AI1680" s="17">
        <v>-1</v>
      </c>
      <c r="AJ1680" s="17">
        <v>-1</v>
      </c>
      <c r="AK1680" s="17">
        <v>-1</v>
      </c>
      <c r="AL1680" s="17">
        <v>-1</v>
      </c>
      <c r="AM1680" s="17">
        <v>-1</v>
      </c>
      <c r="AN1680" s="17">
        <v>-1</v>
      </c>
      <c r="AO1680" s="17">
        <v>-1</v>
      </c>
      <c r="AP1680" s="17">
        <v>-1</v>
      </c>
      <c r="AQ1680" s="17">
        <v>-1</v>
      </c>
      <c r="AR1680" s="17">
        <v>0.39878611105043055</v>
      </c>
      <c r="AS1680" s="17">
        <v>4.7854333326051668</v>
      </c>
      <c r="AT1680" s="17">
        <v>10.221063332386716</v>
      </c>
      <c r="AU1680" s="17">
        <v>-1</v>
      </c>
      <c r="AV1680" s="17">
        <v>-1</v>
      </c>
      <c r="AW1680" s="17">
        <v>-1</v>
      </c>
      <c r="AX1680" s="17">
        <v>-1</v>
      </c>
      <c r="AY1680" s="17">
        <v>7.9757222210086104E-2</v>
      </c>
      <c r="AZ1680" s="17">
        <v>-0.32528476831149938</v>
      </c>
      <c r="BA1680" s="17">
        <v>0.83810528113201244</v>
      </c>
      <c r="BB1680" s="17">
        <v>-0.13784122218095951</v>
      </c>
      <c r="BC1680" s="17">
        <v>0.31732840166813892</v>
      </c>
      <c r="BD1680" s="17">
        <v>-4.3811116776281871</v>
      </c>
      <c r="BE1680" s="17">
        <v>11.432393728910247</v>
      </c>
      <c r="BF1680" s="17">
        <v>-1</v>
      </c>
      <c r="BG1680" s="22">
        <v>1380.8676655131617</v>
      </c>
    </row>
    <row r="1681" spans="1:59" x14ac:dyDescent="0.25">
      <c r="A1681">
        <v>4276</v>
      </c>
      <c r="B1681" t="s">
        <v>1566</v>
      </c>
      <c r="C1681" s="49">
        <v>0</v>
      </c>
      <c r="D1681" s="22">
        <v>1607.5377246093749</v>
      </c>
      <c r="E1681" s="17">
        <v>77.415741711205825</v>
      </c>
      <c r="F1681" s="17">
        <v>24.365586278411591</v>
      </c>
      <c r="G1681" s="17">
        <v>0.52343714226419569</v>
      </c>
      <c r="H1681" s="17">
        <v>4.7916605079248686</v>
      </c>
      <c r="I1681" s="17">
        <v>63.052795111576998</v>
      </c>
      <c r="J1681" s="17">
        <v>9.3293573347141514</v>
      </c>
      <c r="K1681" s="17">
        <v>-1</v>
      </c>
      <c r="L1681" s="17">
        <v>-1</v>
      </c>
      <c r="M1681" s="17">
        <v>-1</v>
      </c>
      <c r="N1681" s="17">
        <v>0.16666666666666666</v>
      </c>
      <c r="O1681" s="17">
        <v>-1</v>
      </c>
      <c r="P1681" s="17">
        <v>-1</v>
      </c>
      <c r="Q1681" s="17">
        <v>3.5944176802354741</v>
      </c>
      <c r="R1681" s="17">
        <v>-1</v>
      </c>
      <c r="S1681" s="17">
        <v>0.66944814544996811</v>
      </c>
      <c r="T1681" s="17">
        <v>7.0401115348058915E-2</v>
      </c>
      <c r="U1681" s="17">
        <v>0.36098660097717711</v>
      </c>
      <c r="V1681" s="17">
        <v>0.37270222750474064</v>
      </c>
      <c r="W1681" s="17">
        <v>1.6627693359817728</v>
      </c>
      <c r="X1681" s="17">
        <v>1.8539572371875972</v>
      </c>
      <c r="Y1681" s="17">
        <v>0</v>
      </c>
      <c r="Z1681" s="17">
        <v>37.419062945384795</v>
      </c>
      <c r="AA1681" s="17">
        <v>0.78750916060798126</v>
      </c>
      <c r="AB1681" s="17">
        <v>1.6425043071408965</v>
      </c>
      <c r="AC1681" s="17">
        <v>24.348369754273058</v>
      </c>
      <c r="AD1681" s="17">
        <v>0.4512332512214714</v>
      </c>
      <c r="AE1681" s="17">
        <v>4.5123325122147138E-2</v>
      </c>
      <c r="AF1681" s="17">
        <v>58.472427713583677</v>
      </c>
      <c r="AG1681" s="17">
        <v>22.243895749636067</v>
      </c>
      <c r="AH1681" s="17">
        <v>-1</v>
      </c>
      <c r="AI1681" s="17">
        <v>-1</v>
      </c>
      <c r="AJ1681" s="17">
        <v>-1</v>
      </c>
      <c r="AK1681" s="17">
        <v>-1</v>
      </c>
      <c r="AL1681" s="17">
        <v>-1</v>
      </c>
      <c r="AM1681" s="17">
        <v>-1</v>
      </c>
      <c r="AN1681" s="17">
        <v>-1</v>
      </c>
      <c r="AO1681" s="17">
        <v>-1</v>
      </c>
      <c r="AP1681" s="17">
        <v>-1</v>
      </c>
      <c r="AQ1681" s="17">
        <v>-1</v>
      </c>
      <c r="AR1681" s="17">
        <v>0.2256166256107357</v>
      </c>
      <c r="AS1681" s="17">
        <v>2.7073995073288284</v>
      </c>
      <c r="AT1681" s="17">
        <v>7.5196193595274767</v>
      </c>
      <c r="AU1681" s="17">
        <v>-1</v>
      </c>
      <c r="AV1681" s="17">
        <v>-1</v>
      </c>
      <c r="AW1681" s="17">
        <v>-1</v>
      </c>
      <c r="AX1681" s="17">
        <v>-1</v>
      </c>
      <c r="AY1681" s="17">
        <v>4.5123325122147138E-2</v>
      </c>
      <c r="AZ1681" s="17">
        <v>-2.4308431014619991E-2</v>
      </c>
      <c r="BA1681" s="17">
        <v>0.53712894383513299</v>
      </c>
      <c r="BB1681" s="17">
        <v>-2.0085972081966982E-2</v>
      </c>
      <c r="BC1681" s="17">
        <v>0.1995731515691464</v>
      </c>
      <c r="BD1681" s="17">
        <v>-0.29005817466848782</v>
      </c>
      <c r="BE1681" s="17">
        <v>7.3413402259505425</v>
      </c>
      <c r="BF1681" s="17">
        <v>-1</v>
      </c>
      <c r="BG1681" s="22">
        <v>667.62047361407019</v>
      </c>
    </row>
    <row r="1682" spans="1:59" x14ac:dyDescent="0.25">
      <c r="A1682">
        <v>4277</v>
      </c>
      <c r="B1682" t="s">
        <v>1567</v>
      </c>
      <c r="C1682" s="49">
        <v>0</v>
      </c>
      <c r="D1682" s="22">
        <v>1518.83939453125</v>
      </c>
      <c r="E1682" s="17">
        <v>47.740393180573882</v>
      </c>
      <c r="F1682" s="17">
        <v>-25.393616739590406</v>
      </c>
      <c r="G1682" s="17">
        <v>0.16139063034950174</v>
      </c>
      <c r="H1682" s="17">
        <v>2.0491140868564166</v>
      </c>
      <c r="I1682" s="17">
        <v>36.553574303578827</v>
      </c>
      <c r="J1682" s="17">
        <v>2.1898054251979242</v>
      </c>
      <c r="K1682" s="17">
        <v>-1</v>
      </c>
      <c r="L1682" s="17">
        <v>-1</v>
      </c>
      <c r="M1682" s="17">
        <v>-1</v>
      </c>
      <c r="N1682" s="17">
        <v>0.16666666666666666</v>
      </c>
      <c r="O1682" s="17">
        <v>-1</v>
      </c>
      <c r="P1682" s="17">
        <v>-1</v>
      </c>
      <c r="Q1682" s="17">
        <v>1.8830457043574451</v>
      </c>
      <c r="R1682" s="17">
        <v>-1</v>
      </c>
      <c r="S1682" s="17">
        <v>-0.20023643480000106</v>
      </c>
      <c r="T1682" s="17">
        <v>-2.1007577444595877E-2</v>
      </c>
      <c r="U1682" s="17">
        <v>-0.16676173292393337</v>
      </c>
      <c r="V1682" s="17">
        <v>-0.38842724386371696</v>
      </c>
      <c r="W1682" s="17">
        <v>-0.31909957523535148</v>
      </c>
      <c r="X1682" s="17">
        <v>-1.0943569024223208</v>
      </c>
      <c r="Y1682" s="17">
        <v>0</v>
      </c>
      <c r="Z1682" s="17">
        <v>20.278084659533949</v>
      </c>
      <c r="AA1682" s="17">
        <v>-0.16618698402564047</v>
      </c>
      <c r="AB1682" s="17">
        <v>0.12093163340395163</v>
      </c>
      <c r="AC1682" s="17">
        <v>6.8543035288355387</v>
      </c>
      <c r="AD1682" s="17">
        <v>-0.20845216615491666</v>
      </c>
      <c r="AE1682" s="17">
        <v>-2.0845216615491671E-2</v>
      </c>
      <c r="AF1682" s="17">
        <v>32.425333977326765</v>
      </c>
      <c r="AG1682" s="17">
        <v>-23.182408049098889</v>
      </c>
      <c r="AH1682" s="17">
        <v>-1</v>
      </c>
      <c r="AI1682" s="17">
        <v>-1</v>
      </c>
      <c r="AJ1682" s="17">
        <v>-1</v>
      </c>
      <c r="AK1682" s="17">
        <v>-1</v>
      </c>
      <c r="AL1682" s="17">
        <v>-1</v>
      </c>
      <c r="AM1682" s="17">
        <v>-1</v>
      </c>
      <c r="AN1682" s="17">
        <v>-1</v>
      </c>
      <c r="AO1682" s="17">
        <v>-1</v>
      </c>
      <c r="AP1682" s="17">
        <v>-1</v>
      </c>
      <c r="AQ1682" s="17">
        <v>-1</v>
      </c>
      <c r="AR1682" s="17">
        <v>-0.10422608307745833</v>
      </c>
      <c r="AS1682" s="17">
        <v>-1.2507129969295003</v>
      </c>
      <c r="AT1682" s="17">
        <v>2.3740731039916501</v>
      </c>
      <c r="AU1682" s="17">
        <v>-1</v>
      </c>
      <c r="AV1682" s="17">
        <v>-1</v>
      </c>
      <c r="AW1682" s="17">
        <v>-1</v>
      </c>
      <c r="AX1682" s="17">
        <v>-1</v>
      </c>
      <c r="AY1682" s="17">
        <v>-2.0845216615491671E-2</v>
      </c>
      <c r="AZ1682" s="17">
        <v>0.54897299956181989</v>
      </c>
      <c r="BA1682" s="17">
        <v>-3.6152486741307055E-2</v>
      </c>
      <c r="BB1682" s="17">
        <v>0.20420706982600506</v>
      </c>
      <c r="BC1682" s="17">
        <v>-2.4719890338825504E-2</v>
      </c>
      <c r="BD1682" s="17">
        <v>7.5023318377998045</v>
      </c>
      <c r="BE1682" s="17">
        <v>-0.45104978651775784</v>
      </c>
      <c r="BF1682" s="17">
        <v>-1</v>
      </c>
      <c r="BG1682" s="22">
        <v>116.72403972180291</v>
      </c>
    </row>
    <row r="1683" spans="1:59" x14ac:dyDescent="0.25">
      <c r="A1683">
        <v>4281</v>
      </c>
      <c r="B1683" t="s">
        <v>1568</v>
      </c>
      <c r="C1683" s="49">
        <v>0</v>
      </c>
      <c r="D1683" s="22">
        <v>1486.683623046875</v>
      </c>
      <c r="E1683" s="17">
        <v>15.966875124811011</v>
      </c>
      <c r="F1683" s="17">
        <v>-78.671000622744018</v>
      </c>
      <c r="G1683" s="17">
        <v>-0.22625406307248747</v>
      </c>
      <c r="H1683" s="17">
        <v>-0.88734167670898856</v>
      </c>
      <c r="I1683" s="17">
        <v>8.1807492990986788</v>
      </c>
      <c r="J1683" s="17">
        <v>-5.4545422485255672</v>
      </c>
      <c r="K1683" s="17">
        <v>-1</v>
      </c>
      <c r="L1683" s="17">
        <v>-1</v>
      </c>
      <c r="M1683" s="17">
        <v>-1</v>
      </c>
      <c r="N1683" s="17">
        <v>0.16666666666666666</v>
      </c>
      <c r="O1683" s="17">
        <v>-1</v>
      </c>
      <c r="P1683" s="17">
        <v>-1</v>
      </c>
      <c r="Q1683" s="17">
        <v>5.0672671920842571E-2</v>
      </c>
      <c r="R1683" s="17">
        <v>-1</v>
      </c>
      <c r="S1683" s="17">
        <v>-1.1314113015371938</v>
      </c>
      <c r="T1683" s="17">
        <v>-0.11887924179600522</v>
      </c>
      <c r="U1683" s="17">
        <v>-0.73182405051716226</v>
      </c>
      <c r="V1683" s="17">
        <v>-1.2033717078296786</v>
      </c>
      <c r="W1683" s="17">
        <v>-2.4410947918951176</v>
      </c>
      <c r="X1683" s="17">
        <v>-4.2511290108360988</v>
      </c>
      <c r="Y1683" s="17">
        <v>0</v>
      </c>
      <c r="Z1683" s="17">
        <v>1.9251685178166653</v>
      </c>
      <c r="AA1683" s="17">
        <v>-1.1873133792202488</v>
      </c>
      <c r="AB1683" s="17">
        <v>-1.5082225034794634</v>
      </c>
      <c r="AC1683" s="17">
        <v>-11.876665325966096</v>
      </c>
      <c r="AD1683" s="17">
        <v>-0.91478006314645288</v>
      </c>
      <c r="AE1683" s="17">
        <v>-9.1478006314645283E-2</v>
      </c>
      <c r="AF1683" s="17">
        <v>4.5366032931758795</v>
      </c>
      <c r="AG1683" s="17">
        <v>-71.8205388688867</v>
      </c>
      <c r="AH1683" s="17">
        <v>-1</v>
      </c>
      <c r="AI1683" s="17">
        <v>-1</v>
      </c>
      <c r="AJ1683" s="17">
        <v>-1</v>
      </c>
      <c r="AK1683" s="17">
        <v>-1</v>
      </c>
      <c r="AL1683" s="17">
        <v>-1</v>
      </c>
      <c r="AM1683" s="17">
        <v>-1</v>
      </c>
      <c r="AN1683" s="17">
        <v>-1</v>
      </c>
      <c r="AO1683" s="17">
        <v>-1</v>
      </c>
      <c r="AP1683" s="17">
        <v>-1</v>
      </c>
      <c r="AQ1683" s="17">
        <v>-1</v>
      </c>
      <c r="AR1683" s="17">
        <v>-0.45739003157322644</v>
      </c>
      <c r="AS1683" s="17">
        <v>-5.4886803788787173</v>
      </c>
      <c r="AT1683" s="17">
        <v>-3.1352844925423327</v>
      </c>
      <c r="AU1683" s="17">
        <v>-1</v>
      </c>
      <c r="AV1683" s="17">
        <v>-1</v>
      </c>
      <c r="AW1683" s="17">
        <v>-1</v>
      </c>
      <c r="AX1683" s="17">
        <v>-1</v>
      </c>
      <c r="AY1683" s="17">
        <v>-9.1478006314645283E-2</v>
      </c>
      <c r="AZ1683" s="17">
        <v>1.1627877915482303</v>
      </c>
      <c r="BA1683" s="17">
        <v>-0.64996727872771776</v>
      </c>
      <c r="BB1683" s="17">
        <v>0.44435855480312741</v>
      </c>
      <c r="BC1683" s="17">
        <v>-0.26487137531594768</v>
      </c>
      <c r="BD1683" s="17">
        <v>15.845675960721721</v>
      </c>
      <c r="BE1683" s="17">
        <v>-8.7943939094396839</v>
      </c>
      <c r="BF1683" s="17">
        <v>-1</v>
      </c>
      <c r="BG1683" s="22">
        <v>161.3882842887993</v>
      </c>
    </row>
    <row r="1684" spans="1:59" x14ac:dyDescent="0.25">
      <c r="A1684">
        <v>4283</v>
      </c>
      <c r="B1684" t="s">
        <v>1569</v>
      </c>
      <c r="C1684" s="49">
        <v>0</v>
      </c>
      <c r="D1684" s="22">
        <v>1452.5245214843751</v>
      </c>
      <c r="E1684" s="17">
        <v>-12.688467438181618</v>
      </c>
      <c r="F1684" s="17">
        <v>-126.71987211857542</v>
      </c>
      <c r="G1684" s="17">
        <v>-0.57585625264553153</v>
      </c>
      <c r="H1684" s="17">
        <v>-3.5356208404567697</v>
      </c>
      <c r="I1684" s="17">
        <v>-17.407635926495139</v>
      </c>
      <c r="J1684" s="17">
        <v>-12.348692303823974</v>
      </c>
      <c r="K1684" s="17">
        <v>-1</v>
      </c>
      <c r="L1684" s="17">
        <v>-1</v>
      </c>
      <c r="M1684" s="17">
        <v>-1</v>
      </c>
      <c r="N1684" s="17">
        <v>0.16666666666666666</v>
      </c>
      <c r="O1684" s="17">
        <v>-1</v>
      </c>
      <c r="P1684" s="17">
        <v>-1</v>
      </c>
      <c r="Q1684" s="17">
        <v>-1.6018757445154361</v>
      </c>
      <c r="R1684" s="17">
        <v>-1</v>
      </c>
      <c r="S1684" s="17">
        <v>-1.9712029401456119</v>
      </c>
      <c r="T1684" s="17">
        <v>-0.2071460199437023</v>
      </c>
      <c r="U1684" s="17">
        <v>-1.2414325317579009</v>
      </c>
      <c r="V1684" s="17">
        <v>-1.9383395116396034</v>
      </c>
      <c r="W1684" s="17">
        <v>-4.3548425784543925</v>
      </c>
      <c r="X1684" s="17">
        <v>-7.0981032112108204</v>
      </c>
      <c r="Y1684" s="17">
        <v>0</v>
      </c>
      <c r="Z1684" s="17">
        <v>-14.626637239034348</v>
      </c>
      <c r="AA1684" s="17">
        <v>-2.1082289228834461</v>
      </c>
      <c r="AB1684" s="17">
        <v>-2.977495430650448</v>
      </c>
      <c r="AC1684" s="17">
        <v>-28.76942262558579</v>
      </c>
      <c r="AD1684" s="17">
        <v>-1.5517906646973763</v>
      </c>
      <c r="AE1684" s="17">
        <v>-0.15517906646973761</v>
      </c>
      <c r="AF1684" s="17">
        <v>-20.615195446858216</v>
      </c>
      <c r="AG1684" s="17">
        <v>-115.68544227110475</v>
      </c>
      <c r="AH1684" s="17">
        <v>-1</v>
      </c>
      <c r="AI1684" s="17">
        <v>-1</v>
      </c>
      <c r="AJ1684" s="17">
        <v>-1</v>
      </c>
      <c r="AK1684" s="17">
        <v>-1</v>
      </c>
      <c r="AL1684" s="17">
        <v>-1</v>
      </c>
      <c r="AM1684" s="17">
        <v>-1</v>
      </c>
      <c r="AN1684" s="17">
        <v>-1</v>
      </c>
      <c r="AO1684" s="17">
        <v>-1</v>
      </c>
      <c r="AP1684" s="17">
        <v>-1</v>
      </c>
      <c r="AQ1684" s="17">
        <v>-1</v>
      </c>
      <c r="AR1684" s="17">
        <v>-0.77589533234868813</v>
      </c>
      <c r="AS1684" s="17">
        <v>-9.3107439881842566</v>
      </c>
      <c r="AT1684" s="17">
        <v>-8.1039671846395329</v>
      </c>
      <c r="AU1684" s="17">
        <v>-1</v>
      </c>
      <c r="AV1684" s="17">
        <v>-1</v>
      </c>
      <c r="AW1684" s="17">
        <v>-1</v>
      </c>
      <c r="AX1684" s="17">
        <v>-1</v>
      </c>
      <c r="AY1684" s="17">
        <v>-0.15517906646973761</v>
      </c>
      <c r="AZ1684" s="17">
        <v>1.716364298365437</v>
      </c>
      <c r="BA1684" s="17">
        <v>-1.2035437855449247</v>
      </c>
      <c r="BB1684" s="17">
        <v>0.66094215933044143</v>
      </c>
      <c r="BC1684" s="17">
        <v>-0.48145497984326169</v>
      </c>
      <c r="BD1684" s="17">
        <v>23.370224660165967</v>
      </c>
      <c r="BE1684" s="17">
        <v>-16.318942608883937</v>
      </c>
      <c r="BF1684" s="17">
        <v>-1</v>
      </c>
      <c r="BG1684" s="22">
        <v>3.6951448179124995</v>
      </c>
    </row>
    <row r="1685" spans="1:59" x14ac:dyDescent="0.25">
      <c r="A1685">
        <v>4284</v>
      </c>
      <c r="B1685" t="s">
        <v>1570</v>
      </c>
      <c r="C1685" s="49">
        <v>0</v>
      </c>
      <c r="D1685" s="22">
        <v>1492.5519238281249</v>
      </c>
      <c r="E1685" s="17">
        <v>96.82930289229347</v>
      </c>
      <c r="F1685" s="17">
        <v>56.917969988917946</v>
      </c>
      <c r="G1685" s="17">
        <v>0.76028733804875759</v>
      </c>
      <c r="H1685" s="17">
        <v>6.5858295867623582</v>
      </c>
      <c r="I1685" s="17">
        <v>80.388539083587816</v>
      </c>
      <c r="J1685" s="17">
        <v>14.000039724775121</v>
      </c>
      <c r="K1685" s="17">
        <v>-1</v>
      </c>
      <c r="L1685" s="17">
        <v>-1</v>
      </c>
      <c r="M1685" s="17">
        <v>-1</v>
      </c>
      <c r="N1685" s="17">
        <v>0.16666666666666666</v>
      </c>
      <c r="O1685" s="17">
        <v>-1</v>
      </c>
      <c r="P1685" s="17">
        <v>-1</v>
      </c>
      <c r="Q1685" s="17">
        <v>4.713994237963588</v>
      </c>
      <c r="R1685" s="17">
        <v>-1</v>
      </c>
      <c r="S1685" s="17">
        <v>1.2383942789554725</v>
      </c>
      <c r="T1685" s="17">
        <v>0.13020052252879263</v>
      </c>
      <c r="U1685" s="17">
        <v>0.70623863930894371</v>
      </c>
      <c r="V1685" s="17">
        <v>0.87063179837019788</v>
      </c>
      <c r="W1685" s="17">
        <v>2.9593045163889649</v>
      </c>
      <c r="X1685" s="17">
        <v>3.7827391981239797</v>
      </c>
      <c r="Y1685" s="17">
        <v>0</v>
      </c>
      <c r="Z1685" s="17">
        <v>48.632661003468797</v>
      </c>
      <c r="AA1685" s="17">
        <v>1.411415512808049</v>
      </c>
      <c r="AB1685" s="17">
        <v>2.6379144928905913</v>
      </c>
      <c r="AC1685" s="17">
        <v>35.792957325770665</v>
      </c>
      <c r="AD1685" s="17">
        <v>0.88279829913617958</v>
      </c>
      <c r="AE1685" s="17">
        <v>8.8279829913617963E-2</v>
      </c>
      <c r="AF1685" s="17">
        <v>75.512390944896055</v>
      </c>
      <c r="AG1685" s="17">
        <v>51.961704358256128</v>
      </c>
      <c r="AH1685" s="17">
        <v>-1</v>
      </c>
      <c r="AI1685" s="17">
        <v>-1</v>
      </c>
      <c r="AJ1685" s="17">
        <v>-1</v>
      </c>
      <c r="AK1685" s="17">
        <v>-1</v>
      </c>
      <c r="AL1685" s="17">
        <v>-1</v>
      </c>
      <c r="AM1685" s="17">
        <v>-1</v>
      </c>
      <c r="AN1685" s="17">
        <v>-1</v>
      </c>
      <c r="AO1685" s="17">
        <v>-1</v>
      </c>
      <c r="AP1685" s="17">
        <v>-1</v>
      </c>
      <c r="AQ1685" s="17">
        <v>-1</v>
      </c>
      <c r="AR1685" s="17">
        <v>0.44139914956808979</v>
      </c>
      <c r="AS1685" s="17">
        <v>5.2967897948170775</v>
      </c>
      <c r="AT1685" s="17">
        <v>10.885826733262201</v>
      </c>
      <c r="AU1685" s="17">
        <v>-1</v>
      </c>
      <c r="AV1685" s="17">
        <v>-1</v>
      </c>
      <c r="AW1685" s="17">
        <v>-1</v>
      </c>
      <c r="AX1685" s="17">
        <v>-1</v>
      </c>
      <c r="AY1685" s="17">
        <v>8.8279829913617963E-2</v>
      </c>
      <c r="AZ1685" s="17">
        <v>-0.39934814166836213</v>
      </c>
      <c r="BA1685" s="17">
        <v>0.91216865448887519</v>
      </c>
      <c r="BB1685" s="17">
        <v>-0.1668180883729678</v>
      </c>
      <c r="BC1685" s="17">
        <v>0.3463052678601472</v>
      </c>
      <c r="BD1685" s="17">
        <v>-5.3878261115065307</v>
      </c>
      <c r="BE1685" s="17">
        <v>12.439108162788591</v>
      </c>
      <c r="BF1685" s="17">
        <v>-1</v>
      </c>
      <c r="BG1685" s="22">
        <v>109.238918679363</v>
      </c>
    </row>
    <row r="1686" spans="1:59" x14ac:dyDescent="0.25">
      <c r="A1686">
        <v>4285</v>
      </c>
      <c r="B1686" t="s">
        <v>1571</v>
      </c>
      <c r="C1686" s="49">
        <v>0</v>
      </c>
      <c r="D1686" s="22">
        <v>1548.5487597656252</v>
      </c>
      <c r="E1686" s="17">
        <v>99.4236145361035</v>
      </c>
      <c r="F1686" s="17">
        <v>61.268074913315324</v>
      </c>
      <c r="G1686" s="17">
        <v>0.79193857478121121</v>
      </c>
      <c r="H1686" s="17">
        <v>6.8255915597859627</v>
      </c>
      <c r="I1686" s="17">
        <v>82.705183722929448</v>
      </c>
      <c r="J1686" s="17">
        <v>14.624201649320838</v>
      </c>
      <c r="K1686" s="17">
        <v>-1</v>
      </c>
      <c r="L1686" s="17">
        <v>-1</v>
      </c>
      <c r="M1686" s="17">
        <v>-1</v>
      </c>
      <c r="N1686" s="17">
        <v>0.16666666666666666</v>
      </c>
      <c r="O1686" s="17">
        <v>-1</v>
      </c>
      <c r="P1686" s="17">
        <v>-1</v>
      </c>
      <c r="Q1686" s="17">
        <v>4.8636077206604336</v>
      </c>
      <c r="R1686" s="17">
        <v>-1</v>
      </c>
      <c r="S1686" s="17">
        <v>1.3144248209609213</v>
      </c>
      <c r="T1686" s="17">
        <v>0.13819175591945196</v>
      </c>
      <c r="U1686" s="17">
        <v>0.75237604680148662</v>
      </c>
      <c r="V1686" s="17">
        <v>0.93717211374273379</v>
      </c>
      <c r="W1686" s="17">
        <v>3.1325656859273239</v>
      </c>
      <c r="X1686" s="17">
        <v>4.0404900277091622</v>
      </c>
      <c r="Y1686" s="17">
        <v>0</v>
      </c>
      <c r="Z1686" s="17">
        <v>50.131178856001355</v>
      </c>
      <c r="AA1686" s="17">
        <v>1.4947906081376221</v>
      </c>
      <c r="AB1686" s="17">
        <v>2.7709351278564873</v>
      </c>
      <c r="AC1686" s="17">
        <v>37.322343228665403</v>
      </c>
      <c r="AD1686" s="17">
        <v>0.94047005850185827</v>
      </c>
      <c r="AE1686" s="17">
        <v>9.4047005850185827E-2</v>
      </c>
      <c r="AF1686" s="17">
        <v>77.789509223646178</v>
      </c>
      <c r="AG1686" s="17">
        <v>55.933013701385207</v>
      </c>
      <c r="AH1686" s="17">
        <v>-1</v>
      </c>
      <c r="AI1686" s="17">
        <v>-1</v>
      </c>
      <c r="AJ1686" s="17">
        <v>-1</v>
      </c>
      <c r="AK1686" s="17">
        <v>-1</v>
      </c>
      <c r="AL1686" s="17">
        <v>-1</v>
      </c>
      <c r="AM1686" s="17">
        <v>-1</v>
      </c>
      <c r="AN1686" s="17">
        <v>-1</v>
      </c>
      <c r="AO1686" s="17">
        <v>-1</v>
      </c>
      <c r="AP1686" s="17">
        <v>-1</v>
      </c>
      <c r="AQ1686" s="17">
        <v>-1</v>
      </c>
      <c r="AR1686" s="17">
        <v>0.47023502925092914</v>
      </c>
      <c r="AS1686" s="17">
        <v>5.6428203510111494</v>
      </c>
      <c r="AT1686" s="17">
        <v>11.335666456314495</v>
      </c>
      <c r="AU1686" s="17">
        <v>-1</v>
      </c>
      <c r="AV1686" s="17">
        <v>-1</v>
      </c>
      <c r="AW1686" s="17">
        <v>-1</v>
      </c>
      <c r="AX1686" s="17">
        <v>-1</v>
      </c>
      <c r="AY1686" s="17">
        <v>9.4047005850185827E-2</v>
      </c>
      <c r="AZ1686" s="17">
        <v>-0.44946619467081711</v>
      </c>
      <c r="BA1686" s="17">
        <v>0.96228670749133016</v>
      </c>
      <c r="BB1686" s="17">
        <v>-0.18642648655729854</v>
      </c>
      <c r="BC1686" s="17">
        <v>0.36591366604447789</v>
      </c>
      <c r="BD1686" s="17">
        <v>-6.0690611818069868</v>
      </c>
      <c r="BE1686" s="17">
        <v>13.120343233089047</v>
      </c>
      <c r="BF1686" s="17">
        <v>-1</v>
      </c>
      <c r="BG1686" s="22">
        <v>471.5278602435759</v>
      </c>
    </row>
    <row r="1687" spans="1:59" x14ac:dyDescent="0.25">
      <c r="A1687">
        <v>4286</v>
      </c>
      <c r="B1687" t="s">
        <v>1572</v>
      </c>
      <c r="C1687" s="49">
        <v>0</v>
      </c>
      <c r="D1687" s="22">
        <v>1540.3453027343749</v>
      </c>
      <c r="E1687" s="17">
        <v>113.48664851342423</v>
      </c>
      <c r="F1687" s="17">
        <v>84.848770587512348</v>
      </c>
      <c r="G1687" s="17">
        <v>0.96351102971535285</v>
      </c>
      <c r="H1687" s="17">
        <v>8.1252738015649673</v>
      </c>
      <c r="I1687" s="17">
        <v>95.263062940783641</v>
      </c>
      <c r="J1687" s="17">
        <v>18.007607946393694</v>
      </c>
      <c r="K1687" s="17">
        <v>-1</v>
      </c>
      <c r="L1687" s="17">
        <v>-1</v>
      </c>
      <c r="M1687" s="17">
        <v>-1</v>
      </c>
      <c r="N1687" s="17">
        <v>0.16666666666666666</v>
      </c>
      <c r="O1687" s="17">
        <v>-1</v>
      </c>
      <c r="P1687" s="17">
        <v>-1</v>
      </c>
      <c r="Q1687" s="17">
        <v>5.6746203434697104</v>
      </c>
      <c r="R1687" s="17">
        <v>-1</v>
      </c>
      <c r="S1687" s="17">
        <v>1.7265650116307147</v>
      </c>
      <c r="T1687" s="17">
        <v>0.18150998523152403</v>
      </c>
      <c r="U1687" s="17">
        <v>1.0024739603429142</v>
      </c>
      <c r="V1687" s="17">
        <v>1.2978684542068046</v>
      </c>
      <c r="W1687" s="17">
        <v>4.0717657700736822</v>
      </c>
      <c r="X1687" s="17">
        <v>5.4376848029735738</v>
      </c>
      <c r="Y1687" s="17">
        <v>0</v>
      </c>
      <c r="Z1687" s="17">
        <v>58.254222795640771</v>
      </c>
      <c r="AA1687" s="17">
        <v>1.9467435573061282</v>
      </c>
      <c r="AB1687" s="17">
        <v>3.4920025885347568</v>
      </c>
      <c r="AC1687" s="17">
        <v>45.612714190134533</v>
      </c>
      <c r="AD1687" s="17">
        <v>1.2530924504286427</v>
      </c>
      <c r="AE1687" s="17">
        <v>0.12530924504286428</v>
      </c>
      <c r="AF1687" s="17">
        <v>90.133127154378485</v>
      </c>
      <c r="AG1687" s="17">
        <v>77.460365035651037</v>
      </c>
      <c r="AH1687" s="17">
        <v>-1</v>
      </c>
      <c r="AI1687" s="17">
        <v>-1</v>
      </c>
      <c r="AJ1687" s="17">
        <v>-1</v>
      </c>
      <c r="AK1687" s="17">
        <v>-1</v>
      </c>
      <c r="AL1687" s="17">
        <v>-1</v>
      </c>
      <c r="AM1687" s="17">
        <v>-1</v>
      </c>
      <c r="AN1687" s="17">
        <v>-1</v>
      </c>
      <c r="AO1687" s="17">
        <v>-1</v>
      </c>
      <c r="AP1687" s="17">
        <v>-1</v>
      </c>
      <c r="AQ1687" s="17">
        <v>-1</v>
      </c>
      <c r="AR1687" s="17">
        <v>0.62654622521432135</v>
      </c>
      <c r="AS1687" s="17">
        <v>7.5185547025718558</v>
      </c>
      <c r="AT1687" s="17">
        <v>13.774121113343414</v>
      </c>
      <c r="AU1687" s="17">
        <v>-1</v>
      </c>
      <c r="AV1687" s="17">
        <v>-1</v>
      </c>
      <c r="AW1687" s="17">
        <v>-1</v>
      </c>
      <c r="AX1687" s="17">
        <v>-1</v>
      </c>
      <c r="AY1687" s="17">
        <v>0.12530924504286428</v>
      </c>
      <c r="AZ1687" s="17">
        <v>-0.72114206828158678</v>
      </c>
      <c r="BA1687" s="17">
        <v>1.2339625811021</v>
      </c>
      <c r="BB1687" s="17">
        <v>-0.29271809981240532</v>
      </c>
      <c r="BC1687" s="17">
        <v>0.47220527929958461</v>
      </c>
      <c r="BD1687" s="17">
        <v>-9.7618449547341726</v>
      </c>
      <c r="BE1687" s="17">
        <v>16.813127006016238</v>
      </c>
      <c r="BF1687" s="17">
        <v>-1</v>
      </c>
      <c r="BG1687" s="22">
        <v>146.60533731611326</v>
      </c>
    </row>
    <row r="1688" spans="1:59" x14ac:dyDescent="0.25">
      <c r="A1688">
        <v>4290</v>
      </c>
      <c r="B1688" t="s">
        <v>1573</v>
      </c>
      <c r="C1688" s="49">
        <v>0</v>
      </c>
      <c r="D1688" s="22">
        <v>1542.65287109375</v>
      </c>
      <c r="E1688" s="17">
        <v>89.213006368146438</v>
      </c>
      <c r="F1688" s="17">
        <v>44.147072130746643</v>
      </c>
      <c r="G1688" s="17">
        <v>0.66736665718702837</v>
      </c>
      <c r="H1688" s="17">
        <v>5.8819441125097427</v>
      </c>
      <c r="I1688" s="17">
        <v>73.587408403547826</v>
      </c>
      <c r="J1688" s="17">
        <v>12.167645259844548</v>
      </c>
      <c r="K1688" s="17">
        <v>-1</v>
      </c>
      <c r="L1688" s="17">
        <v>-1</v>
      </c>
      <c r="M1688" s="17">
        <v>-1</v>
      </c>
      <c r="N1688" s="17">
        <v>0.16666666666666666</v>
      </c>
      <c r="O1688" s="17">
        <v>-1</v>
      </c>
      <c r="P1688" s="17">
        <v>-1</v>
      </c>
      <c r="Q1688" s="17">
        <v>4.2747637966446606</v>
      </c>
      <c r="R1688" s="17">
        <v>-1</v>
      </c>
      <c r="S1688" s="17">
        <v>1.0151862637631721</v>
      </c>
      <c r="T1688" s="17">
        <v>0.10674011705200838</v>
      </c>
      <c r="U1688" s="17">
        <v>0.57078992513575211</v>
      </c>
      <c r="V1688" s="17">
        <v>0.67528488471135462</v>
      </c>
      <c r="W1688" s="17">
        <v>2.4506499580697274</v>
      </c>
      <c r="X1688" s="17">
        <v>3.0260426184553224</v>
      </c>
      <c r="Y1688" s="17">
        <v>0</v>
      </c>
      <c r="Z1688" s="17">
        <v>44.233360580619632</v>
      </c>
      <c r="AA1688" s="17">
        <v>1.1666455946395164</v>
      </c>
      <c r="AB1688" s="17">
        <v>2.2473967992480901</v>
      </c>
      <c r="AC1688" s="17">
        <v>31.303035475368052</v>
      </c>
      <c r="AD1688" s="17">
        <v>0.71348740641969011</v>
      </c>
      <c r="AE1688" s="17">
        <v>7.1348740641969013E-2</v>
      </c>
      <c r="AF1688" s="17">
        <v>68.8273004805732</v>
      </c>
      <c r="AG1688" s="17">
        <v>40.302862361168259</v>
      </c>
      <c r="AH1688" s="17">
        <v>-1</v>
      </c>
      <c r="AI1688" s="17">
        <v>-1</v>
      </c>
      <c r="AJ1688" s="17">
        <v>-1</v>
      </c>
      <c r="AK1688" s="17">
        <v>-1</v>
      </c>
      <c r="AL1688" s="17">
        <v>-1</v>
      </c>
      <c r="AM1688" s="17">
        <v>-1</v>
      </c>
      <c r="AN1688" s="17">
        <v>-1</v>
      </c>
      <c r="AO1688" s="17">
        <v>-1</v>
      </c>
      <c r="AP1688" s="17">
        <v>-1</v>
      </c>
      <c r="AQ1688" s="17">
        <v>-1</v>
      </c>
      <c r="AR1688" s="17">
        <v>0.35674370320984505</v>
      </c>
      <c r="AS1688" s="17">
        <v>4.2809244385181415</v>
      </c>
      <c r="AT1688" s="17">
        <v>9.5652017700735819</v>
      </c>
      <c r="AU1688" s="17">
        <v>-1</v>
      </c>
      <c r="AV1688" s="17">
        <v>-1</v>
      </c>
      <c r="AW1688" s="17">
        <v>-1</v>
      </c>
      <c r="AX1688" s="17">
        <v>-1</v>
      </c>
      <c r="AY1688" s="17">
        <v>7.1348740641969013E-2</v>
      </c>
      <c r="AZ1688" s="17">
        <v>-0.2522131766804922</v>
      </c>
      <c r="BA1688" s="17">
        <v>0.76503368950100525</v>
      </c>
      <c r="BB1688" s="17">
        <v>-0.10925238484936138</v>
      </c>
      <c r="BC1688" s="17">
        <v>0.28873956433654074</v>
      </c>
      <c r="BD1688" s="17">
        <v>-3.3878781444085915</v>
      </c>
      <c r="BE1688" s="17">
        <v>10.439160195690651</v>
      </c>
      <c r="BF1688" s="17">
        <v>-1</v>
      </c>
      <c r="BG1688" s="22">
        <v>284.28215074078696</v>
      </c>
    </row>
    <row r="1689" spans="1:59" x14ac:dyDescent="0.25">
      <c r="A1689">
        <v>4291</v>
      </c>
      <c r="B1689" t="s">
        <v>1574</v>
      </c>
      <c r="C1689" s="49">
        <v>0</v>
      </c>
      <c r="D1689" s="22">
        <v>1481.4200976562499</v>
      </c>
      <c r="E1689" s="17">
        <v>49.843523378825253</v>
      </c>
      <c r="F1689" s="17">
        <v>-21.867117888193352</v>
      </c>
      <c r="G1689" s="17">
        <v>0.18704933328245604</v>
      </c>
      <c r="H1689" s="17">
        <v>2.2434818865235853</v>
      </c>
      <c r="I1689" s="17">
        <v>38.431608236487961</v>
      </c>
      <c r="J1689" s="17">
        <v>2.6957946710323037</v>
      </c>
      <c r="K1689" s="17">
        <v>-1</v>
      </c>
      <c r="L1689" s="17">
        <v>-1</v>
      </c>
      <c r="M1689" s="17">
        <v>-1</v>
      </c>
      <c r="N1689" s="17">
        <v>0.16666666666666666</v>
      </c>
      <c r="O1689" s="17">
        <v>-1</v>
      </c>
      <c r="P1689" s="17">
        <v>-1</v>
      </c>
      <c r="Q1689" s="17">
        <v>2.0043328420365509</v>
      </c>
      <c r="R1689" s="17">
        <v>-1</v>
      </c>
      <c r="S1689" s="17">
        <v>-0.13860076768090193</v>
      </c>
      <c r="T1689" s="17">
        <v>-1.452932557178389E-2</v>
      </c>
      <c r="U1689" s="17">
        <v>-0.12935952829747138</v>
      </c>
      <c r="V1689" s="17">
        <v>-0.33448501722527496</v>
      </c>
      <c r="W1689" s="17">
        <v>-0.1786419711113828</v>
      </c>
      <c r="X1689" s="17">
        <v>-0.88540607933276028</v>
      </c>
      <c r="Y1689" s="17">
        <v>0</v>
      </c>
      <c r="Z1689" s="17">
        <v>21.492887883271393</v>
      </c>
      <c r="AA1689" s="17">
        <v>-9.8597309058066851E-2</v>
      </c>
      <c r="AB1689" s="17">
        <v>0.22876744991229125</v>
      </c>
      <c r="AC1689" s="17">
        <v>8.0941305499385496</v>
      </c>
      <c r="AD1689" s="17">
        <v>-0.16169941037183919</v>
      </c>
      <c r="AE1689" s="17">
        <v>-1.6169941037183923E-2</v>
      </c>
      <c r="AF1689" s="17">
        <v>34.271325081925241</v>
      </c>
      <c r="AG1689" s="17">
        <v>-19.962987349947092</v>
      </c>
      <c r="AH1689" s="17">
        <v>-1</v>
      </c>
      <c r="AI1689" s="17">
        <v>-1</v>
      </c>
      <c r="AJ1689" s="17">
        <v>-1</v>
      </c>
      <c r="AK1689" s="17">
        <v>-1</v>
      </c>
      <c r="AL1689" s="17">
        <v>-1</v>
      </c>
      <c r="AM1689" s="17">
        <v>-1</v>
      </c>
      <c r="AN1689" s="17">
        <v>-1</v>
      </c>
      <c r="AO1689" s="17">
        <v>-1</v>
      </c>
      <c r="AP1689" s="17">
        <v>-1</v>
      </c>
      <c r="AQ1689" s="17">
        <v>-1</v>
      </c>
      <c r="AR1689" s="17">
        <v>-8.0849705185919593E-2</v>
      </c>
      <c r="AS1689" s="17">
        <v>-0.97019646223103551</v>
      </c>
      <c r="AT1689" s="17">
        <v>2.738744599099654</v>
      </c>
      <c r="AU1689" s="17">
        <v>-1</v>
      </c>
      <c r="AV1689" s="17">
        <v>-1</v>
      </c>
      <c r="AW1689" s="17">
        <v>-1</v>
      </c>
      <c r="AX1689" s="17">
        <v>-1</v>
      </c>
      <c r="AY1689" s="17">
        <v>-1.6169941037183923E-2</v>
      </c>
      <c r="AZ1689" s="17">
        <v>0.50834380568739901</v>
      </c>
      <c r="BA1689" s="17">
        <v>4.476707133113822E-3</v>
      </c>
      <c r="BB1689" s="17">
        <v>0.1883111328597587</v>
      </c>
      <c r="BC1689" s="17">
        <v>-8.8239533725791713E-3</v>
      </c>
      <c r="BD1689" s="17">
        <v>6.9500751141809491</v>
      </c>
      <c r="BE1689" s="17">
        <v>0.10120693710109885</v>
      </c>
      <c r="BF1689" s="17">
        <v>-1</v>
      </c>
      <c r="BG1689" s="22">
        <v>71.317806393246201</v>
      </c>
    </row>
    <row r="1690" spans="1:59" x14ac:dyDescent="0.25">
      <c r="A1690">
        <v>4292</v>
      </c>
      <c r="B1690" t="s">
        <v>1575</v>
      </c>
      <c r="C1690" s="49">
        <v>0</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25">
      <c r="A1691">
        <v>4293</v>
      </c>
      <c r="B1691" t="s">
        <v>1576</v>
      </c>
      <c r="C1691" s="49">
        <v>0</v>
      </c>
      <c r="D1691" s="22">
        <v>1544.6243750000001</v>
      </c>
      <c r="E1691" s="17">
        <v>71.837646542563405</v>
      </c>
      <c r="F1691" s="17">
        <v>15.012315510127085</v>
      </c>
      <c r="G1691" s="17">
        <v>0.45538301656957869</v>
      </c>
      <c r="H1691" s="17">
        <v>4.2761422175382151</v>
      </c>
      <c r="I1691" s="17">
        <v>58.07171880140988</v>
      </c>
      <c r="J1691" s="17">
        <v>7.9873309732837088</v>
      </c>
      <c r="K1691" s="17">
        <v>-1</v>
      </c>
      <c r="L1691" s="17">
        <v>-1</v>
      </c>
      <c r="M1691" s="17">
        <v>-1</v>
      </c>
      <c r="N1691" s="17">
        <v>0.16666666666666666</v>
      </c>
      <c r="O1691" s="17">
        <v>-1</v>
      </c>
      <c r="P1691" s="17">
        <v>-1</v>
      </c>
      <c r="Q1691" s="17">
        <v>3.2727299419923548</v>
      </c>
      <c r="R1691" s="17">
        <v>-1</v>
      </c>
      <c r="S1691" s="17">
        <v>0.50597295154187971</v>
      </c>
      <c r="T1691" s="17">
        <v>5.3218962049596245E-2</v>
      </c>
      <c r="U1691" s="17">
        <v>0.26178539265592876</v>
      </c>
      <c r="V1691" s="17">
        <v>0.2296322102286423</v>
      </c>
      <c r="W1691" s="17">
        <v>1.2902361073616797</v>
      </c>
      <c r="X1691" s="17">
        <v>1.2997606507238493</v>
      </c>
      <c r="Y1691" s="17">
        <v>0</v>
      </c>
      <c r="Z1691" s="17">
        <v>34.197061759335945</v>
      </c>
      <c r="AA1691" s="17">
        <v>0.60824225659024367</v>
      </c>
      <c r="AB1691" s="17">
        <v>1.3564932710329531</v>
      </c>
      <c r="AC1691" s="17">
        <v>21.059998391379231</v>
      </c>
      <c r="AD1691" s="17">
        <v>0.32723174081991097</v>
      </c>
      <c r="AE1691" s="17">
        <v>3.2723174081991095E-2</v>
      </c>
      <c r="AF1691" s="17">
        <v>53.576338032365136</v>
      </c>
      <c r="AG1691" s="17">
        <v>13.705082953976875</v>
      </c>
      <c r="AH1691" s="17">
        <v>-1</v>
      </c>
      <c r="AI1691" s="17">
        <v>-1</v>
      </c>
      <c r="AJ1691" s="17">
        <v>-1</v>
      </c>
      <c r="AK1691" s="17">
        <v>-1</v>
      </c>
      <c r="AL1691" s="17">
        <v>-1</v>
      </c>
      <c r="AM1691" s="17">
        <v>-1</v>
      </c>
      <c r="AN1691" s="17">
        <v>-1</v>
      </c>
      <c r="AO1691" s="17">
        <v>-1</v>
      </c>
      <c r="AP1691" s="17">
        <v>-1</v>
      </c>
      <c r="AQ1691" s="17">
        <v>-1</v>
      </c>
      <c r="AR1691" s="17">
        <v>0.16361587040995548</v>
      </c>
      <c r="AS1691" s="17">
        <v>1.9633904449194655</v>
      </c>
      <c r="AT1691" s="17">
        <v>6.5524075783953055</v>
      </c>
      <c r="AU1691" s="17">
        <v>-1</v>
      </c>
      <c r="AV1691" s="17">
        <v>-1</v>
      </c>
      <c r="AW1691" s="17">
        <v>-1</v>
      </c>
      <c r="AX1691" s="17">
        <v>-1</v>
      </c>
      <c r="AY1691" s="17">
        <v>3.2723174081991095E-2</v>
      </c>
      <c r="AZ1691" s="17">
        <v>8.3451664030934514E-2</v>
      </c>
      <c r="BA1691" s="17">
        <v>0.42936884878957837</v>
      </c>
      <c r="BB1691" s="17">
        <v>2.2074541454563584E-2</v>
      </c>
      <c r="BC1691" s="17">
        <v>0.15741263803261585</v>
      </c>
      <c r="BD1691" s="17">
        <v>1.1746826028782009</v>
      </c>
      <c r="BE1691" s="17">
        <v>5.8765994484038533</v>
      </c>
      <c r="BF1691" s="17">
        <v>-1</v>
      </c>
      <c r="BG1691" s="22">
        <v>316.56099858987284</v>
      </c>
    </row>
    <row r="1692" spans="1:59" x14ac:dyDescent="0.25">
      <c r="A1692">
        <v>4295</v>
      </c>
      <c r="B1692" t="s">
        <v>1577</v>
      </c>
      <c r="C1692" s="49">
        <v>0</v>
      </c>
      <c r="D1692" s="22">
        <v>1499.1104394531249</v>
      </c>
      <c r="E1692" s="17">
        <v>29.064092780555328</v>
      </c>
      <c r="F1692" s="17">
        <v>-56.709772041707261</v>
      </c>
      <c r="G1692" s="17">
        <v>-6.6464803540956796E-2</v>
      </c>
      <c r="H1692" s="17">
        <v>0.32308142483061131</v>
      </c>
      <c r="I1692" s="17">
        <v>19.876182708136046</v>
      </c>
      <c r="J1692" s="17">
        <v>-2.3035003921208679</v>
      </c>
      <c r="K1692" s="17">
        <v>-1</v>
      </c>
      <c r="L1692" s="17">
        <v>-1</v>
      </c>
      <c r="M1692" s="17">
        <v>-1</v>
      </c>
      <c r="N1692" s="17">
        <v>0.16666666666666666</v>
      </c>
      <c r="O1692" s="17">
        <v>-1</v>
      </c>
      <c r="P1692" s="17">
        <v>-1</v>
      </c>
      <c r="Q1692" s="17">
        <v>0.80598684236366025</v>
      </c>
      <c r="R1692" s="17">
        <v>-1</v>
      </c>
      <c r="S1692" s="17">
        <v>-0.74757593638147013</v>
      </c>
      <c r="T1692" s="17">
        <v>-7.8536007279427444E-2</v>
      </c>
      <c r="U1692" s="17">
        <v>-0.49890227743589838</v>
      </c>
      <c r="V1692" s="17">
        <v>-0.86744714942308476</v>
      </c>
      <c r="W1692" s="17">
        <v>-1.5663967755072061</v>
      </c>
      <c r="X1692" s="17">
        <v>-2.9498903088164692</v>
      </c>
      <c r="Y1692" s="17">
        <v>0</v>
      </c>
      <c r="Z1692" s="17">
        <v>9.4903407755389182</v>
      </c>
      <c r="AA1692" s="17">
        <v>-0.76639950281480962</v>
      </c>
      <c r="AB1692" s="17">
        <v>-0.83667627154911772</v>
      </c>
      <c r="AC1692" s="17">
        <v>-4.1556576753886798</v>
      </c>
      <c r="AD1692" s="17">
        <v>-0.62362784679487304</v>
      </c>
      <c r="AE1692" s="17">
        <v>-6.2362784679487297E-2</v>
      </c>
      <c r="AF1692" s="17">
        <v>16.032490379765271</v>
      </c>
      <c r="AG1692" s="17">
        <v>-51.771635735234895</v>
      </c>
      <c r="AH1692" s="17">
        <v>-1</v>
      </c>
      <c r="AI1692" s="17">
        <v>-1</v>
      </c>
      <c r="AJ1692" s="17">
        <v>-1</v>
      </c>
      <c r="AK1692" s="17">
        <v>-1</v>
      </c>
      <c r="AL1692" s="17">
        <v>-1</v>
      </c>
      <c r="AM1692" s="17">
        <v>-1</v>
      </c>
      <c r="AN1692" s="17">
        <v>-1</v>
      </c>
      <c r="AO1692" s="17">
        <v>-1</v>
      </c>
      <c r="AP1692" s="17">
        <v>-1</v>
      </c>
      <c r="AQ1692" s="17">
        <v>-1</v>
      </c>
      <c r="AR1692" s="17">
        <v>-0.31181392339743652</v>
      </c>
      <c r="AS1692" s="17">
        <v>-3.7417670807692378</v>
      </c>
      <c r="AT1692" s="17">
        <v>-0.86429720500000951</v>
      </c>
      <c r="AU1692" s="17">
        <v>-1</v>
      </c>
      <c r="AV1692" s="17">
        <v>-1</v>
      </c>
      <c r="AW1692" s="17">
        <v>-1</v>
      </c>
      <c r="AX1692" s="17">
        <v>-1</v>
      </c>
      <c r="AY1692" s="17">
        <v>-6.2362784679487297E-2</v>
      </c>
      <c r="AZ1692" s="17">
        <v>0.90976998228793882</v>
      </c>
      <c r="BA1692" s="17">
        <v>-0.3969494694674261</v>
      </c>
      <c r="BB1692" s="17">
        <v>0.34536680124359026</v>
      </c>
      <c r="BC1692" s="17">
        <v>-0.16587962175641063</v>
      </c>
      <c r="BD1692" s="17">
        <v>12.406503950782332</v>
      </c>
      <c r="BE1692" s="17">
        <v>-5.3552218995002914</v>
      </c>
      <c r="BF1692" s="17">
        <v>-1</v>
      </c>
      <c r="BG1692" s="22">
        <v>72.674201645093262</v>
      </c>
    </row>
    <row r="1693" spans="1:59" x14ac:dyDescent="0.25">
      <c r="A1693">
        <v>4296</v>
      </c>
      <c r="B1693" t="s">
        <v>1578</v>
      </c>
      <c r="C1693" s="49">
        <v>0</v>
      </c>
      <c r="D1693" s="22">
        <v>1519.103291015625</v>
      </c>
      <c r="E1693" s="17">
        <v>64.874063281244872</v>
      </c>
      <c r="F1693" s="17">
        <v>3.335877982357621</v>
      </c>
      <c r="G1693" s="17">
        <v>0.37042559719553114</v>
      </c>
      <c r="H1693" s="17">
        <v>3.6325794188931457</v>
      </c>
      <c r="I1693" s="17">
        <v>51.853442029830198</v>
      </c>
      <c r="J1693" s="17">
        <v>6.3119719081963197</v>
      </c>
      <c r="K1693" s="17">
        <v>-1</v>
      </c>
      <c r="L1693" s="17">
        <v>-1</v>
      </c>
      <c r="M1693" s="17">
        <v>-1</v>
      </c>
      <c r="N1693" s="17">
        <v>0.16666666666666666</v>
      </c>
      <c r="O1693" s="17">
        <v>-1</v>
      </c>
      <c r="P1693" s="17">
        <v>-1</v>
      </c>
      <c r="Q1693" s="17">
        <v>2.8711413563414592</v>
      </c>
      <c r="R1693" s="17">
        <v>-1</v>
      </c>
      <c r="S1693" s="17">
        <v>0.30189376509511645</v>
      </c>
      <c r="T1693" s="17">
        <v>3.1769103005383575E-2</v>
      </c>
      <c r="U1693" s="17">
        <v>0.1379445737233716</v>
      </c>
      <c r="V1693" s="17">
        <v>5.1026441165927736E-2</v>
      </c>
      <c r="W1693" s="17">
        <v>0.82517302100792167</v>
      </c>
      <c r="X1693" s="17">
        <v>0.60791263517303873</v>
      </c>
      <c r="Y1693" s="17">
        <v>0</v>
      </c>
      <c r="Z1693" s="17">
        <v>30.174779448118436</v>
      </c>
      <c r="AA1693" s="17">
        <v>0.38444901277039484</v>
      </c>
      <c r="AB1693" s="17">
        <v>0.99944277200420117</v>
      </c>
      <c r="AC1693" s="17">
        <v>16.954860869098532</v>
      </c>
      <c r="AD1693" s="17">
        <v>0.17243071715421451</v>
      </c>
      <c r="AE1693" s="17">
        <v>1.724307171542145E-2</v>
      </c>
      <c r="AF1693" s="17">
        <v>47.464156881044687</v>
      </c>
      <c r="AG1693" s="17">
        <v>3.0453985890261355</v>
      </c>
      <c r="AH1693" s="17">
        <v>-1</v>
      </c>
      <c r="AI1693" s="17">
        <v>-1</v>
      </c>
      <c r="AJ1693" s="17">
        <v>-1</v>
      </c>
      <c r="AK1693" s="17">
        <v>-1</v>
      </c>
      <c r="AL1693" s="17">
        <v>-1</v>
      </c>
      <c r="AM1693" s="17">
        <v>-1</v>
      </c>
      <c r="AN1693" s="17">
        <v>-1</v>
      </c>
      <c r="AO1693" s="17">
        <v>-1</v>
      </c>
      <c r="AP1693" s="17">
        <v>-1</v>
      </c>
      <c r="AQ1693" s="17">
        <v>-1</v>
      </c>
      <c r="AR1693" s="17">
        <v>8.6215358577107257E-2</v>
      </c>
      <c r="AS1693" s="17">
        <v>1.0345843029252868</v>
      </c>
      <c r="AT1693" s="17">
        <v>5.3449595938028729</v>
      </c>
      <c r="AU1693" s="17">
        <v>-1</v>
      </c>
      <c r="AV1693" s="17">
        <v>-1</v>
      </c>
      <c r="AW1693" s="17">
        <v>-1</v>
      </c>
      <c r="AX1693" s="17">
        <v>-1</v>
      </c>
      <c r="AY1693" s="17">
        <v>1.724307171542145E-2</v>
      </c>
      <c r="AZ1693" s="17">
        <v>0.2179772272224185</v>
      </c>
      <c r="BA1693" s="17">
        <v>0.29484328559809442</v>
      </c>
      <c r="BB1693" s="17">
        <v>7.4706889500900403E-2</v>
      </c>
      <c r="BC1693" s="17">
        <v>0.10478028998627908</v>
      </c>
      <c r="BD1693" s="17">
        <v>3.0032359086794038</v>
      </c>
      <c r="BE1693" s="17">
        <v>4.0480461426026473</v>
      </c>
      <c r="BF1693" s="17">
        <v>-1</v>
      </c>
      <c r="BG1693" s="22">
        <v>392.18349550334852</v>
      </c>
    </row>
    <row r="1694" spans="1:59" x14ac:dyDescent="0.25">
      <c r="A1694">
        <v>4299</v>
      </c>
      <c r="B1694" t="s">
        <v>1579</v>
      </c>
      <c r="C1694" s="49">
        <v>0</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25">
      <c r="A1695">
        <v>4301</v>
      </c>
      <c r="B1695" t="s">
        <v>1580</v>
      </c>
      <c r="C1695" s="49">
        <v>0</v>
      </c>
      <c r="D1695" s="22">
        <v>1450</v>
      </c>
      <c r="E1695" s="17">
        <v>42.510834345099084</v>
      </c>
      <c r="F1695" s="17">
        <v>-34.162466733731819</v>
      </c>
      <c r="G1695" s="17">
        <v>9.7588733186206644E-2</v>
      </c>
      <c r="H1695" s="17">
        <v>1.5658069454695622</v>
      </c>
      <c r="I1695" s="17">
        <v>31.883730774475264</v>
      </c>
      <c r="J1695" s="17">
        <v>0.93163294809285269</v>
      </c>
      <c r="K1695" s="17">
        <v>-1</v>
      </c>
      <c r="L1695" s="17">
        <v>-1</v>
      </c>
      <c r="M1695" s="17">
        <v>-1</v>
      </c>
      <c r="N1695" s="17">
        <v>0.16666666666666666</v>
      </c>
      <c r="O1695" s="17">
        <v>-1</v>
      </c>
      <c r="P1695" s="17">
        <v>-1</v>
      </c>
      <c r="Q1695" s="17">
        <v>1.5814579933319561</v>
      </c>
      <c r="R1695" s="17">
        <v>-1</v>
      </c>
      <c r="S1695" s="17">
        <v>-0.35349720193228051</v>
      </c>
      <c r="T1695" s="17">
        <v>-3.7116137603193253E-2</v>
      </c>
      <c r="U1695" s="17">
        <v>-0.25976454836216811</v>
      </c>
      <c r="V1695" s="17">
        <v>-0.52255781179374472</v>
      </c>
      <c r="W1695" s="17">
        <v>-0.66835579592337224</v>
      </c>
      <c r="X1695" s="17">
        <v>-1.6139256024373154</v>
      </c>
      <c r="Y1695" s="17">
        <v>0</v>
      </c>
      <c r="Z1695" s="17">
        <v>17.257403896478259</v>
      </c>
      <c r="AA1695" s="17">
        <v>-0.33425274724250115</v>
      </c>
      <c r="AB1695" s="17">
        <v>-0.1472085642265627</v>
      </c>
      <c r="AC1695" s="17">
        <v>3.7713995992259974</v>
      </c>
      <c r="AD1695" s="17">
        <v>-0.32470568545271017</v>
      </c>
      <c r="AE1695" s="17">
        <v>-3.2470568545271014E-2</v>
      </c>
      <c r="AF1695" s="17">
        <v>27.835166854393844</v>
      </c>
      <c r="AG1695" s="17">
        <v>-31.187689879181502</v>
      </c>
      <c r="AH1695" s="17">
        <v>-1</v>
      </c>
      <c r="AI1695" s="17">
        <v>-1</v>
      </c>
      <c r="AJ1695" s="17">
        <v>-1</v>
      </c>
      <c r="AK1695" s="17">
        <v>-1</v>
      </c>
      <c r="AL1695" s="17">
        <v>-1</v>
      </c>
      <c r="AM1695" s="17">
        <v>-1</v>
      </c>
      <c r="AN1695" s="17">
        <v>-1</v>
      </c>
      <c r="AO1695" s="17">
        <v>-1</v>
      </c>
      <c r="AP1695" s="17">
        <v>-1</v>
      </c>
      <c r="AQ1695" s="17">
        <v>-1</v>
      </c>
      <c r="AR1695" s="17">
        <v>-0.16235284272635508</v>
      </c>
      <c r="AS1695" s="17">
        <v>-1.948234112716261</v>
      </c>
      <c r="AT1695" s="17">
        <v>1.4672956534688604</v>
      </c>
      <c r="AU1695" s="17">
        <v>-1</v>
      </c>
      <c r="AV1695" s="17">
        <v>-1</v>
      </c>
      <c r="AW1695" s="17">
        <v>-1</v>
      </c>
      <c r="AX1695" s="17">
        <v>-1</v>
      </c>
      <c r="AY1695" s="17">
        <v>-3.2470568545271014E-2</v>
      </c>
      <c r="AZ1695" s="17">
        <v>0.64999991647873501</v>
      </c>
      <c r="BA1695" s="17">
        <v>-0.13717940365822218</v>
      </c>
      <c r="BB1695" s="17">
        <v>0.24373326638725484</v>
      </c>
      <c r="BC1695" s="17">
        <v>-6.4246086900075286E-2</v>
      </c>
      <c r="BD1695" s="17">
        <v>8.8755511614786737</v>
      </c>
      <c r="BE1695" s="17">
        <v>-1.8242691101966289</v>
      </c>
      <c r="BF1695" s="17">
        <v>-1</v>
      </c>
      <c r="BG1695" s="22">
        <v>65.61</v>
      </c>
    </row>
    <row r="1696" spans="1:59" x14ac:dyDescent="0.25">
      <c r="A1696">
        <v>4306</v>
      </c>
      <c r="B1696" t="s">
        <v>1581</v>
      </c>
      <c r="C1696" s="49">
        <v>0</v>
      </c>
      <c r="D1696" s="22">
        <v>1476.5975292968749</v>
      </c>
      <c r="E1696" s="17">
        <v>22.615517016244382</v>
      </c>
      <c r="F1696" s="17">
        <v>-67.522652311743386</v>
      </c>
      <c r="G1696" s="17">
        <v>-0.14513900545897185</v>
      </c>
      <c r="H1696" s="17">
        <v>-0.27288523635768502</v>
      </c>
      <c r="I1696" s="17">
        <v>14.117792612087449</v>
      </c>
      <c r="J1696" s="17">
        <v>-3.8549545010497708</v>
      </c>
      <c r="K1696" s="17">
        <v>-1</v>
      </c>
      <c r="L1696" s="17">
        <v>-1</v>
      </c>
      <c r="M1696" s="17">
        <v>-1</v>
      </c>
      <c r="N1696" s="17">
        <v>0.16666666666666666</v>
      </c>
      <c r="O1696" s="17">
        <v>-1</v>
      </c>
      <c r="P1696" s="17">
        <v>-1</v>
      </c>
      <c r="Q1696" s="17">
        <v>0.43409864580292457</v>
      </c>
      <c r="R1696" s="17">
        <v>-1</v>
      </c>
      <c r="S1696" s="17">
        <v>-0.93656198657076706</v>
      </c>
      <c r="T1696" s="17">
        <v>-9.839949364696246E-2</v>
      </c>
      <c r="U1696" s="17">
        <v>-0.6135841694493066</v>
      </c>
      <c r="V1696" s="17">
        <v>-1.0328437262317116</v>
      </c>
      <c r="W1696" s="17">
        <v>-1.9970650729906834</v>
      </c>
      <c r="X1696" s="17">
        <v>-3.5905711448524298</v>
      </c>
      <c r="Y1696" s="17">
        <v>0</v>
      </c>
      <c r="Z1696" s="17">
        <v>5.7655354194495096</v>
      </c>
      <c r="AA1696" s="17">
        <v>-0.97364161282584893</v>
      </c>
      <c r="AB1696" s="17">
        <v>-1.1673202960790943</v>
      </c>
      <c r="AC1696" s="17">
        <v>-7.9571904986395605</v>
      </c>
      <c r="AD1696" s="17">
        <v>-0.76698021181163312</v>
      </c>
      <c r="AE1696" s="17">
        <v>-7.6698021181163326E-2</v>
      </c>
      <c r="AF1696" s="17">
        <v>10.37234936322487</v>
      </c>
      <c r="AG1696" s="17">
        <v>-61.642959114516209</v>
      </c>
      <c r="AH1696" s="17">
        <v>-1</v>
      </c>
      <c r="AI1696" s="17">
        <v>-1</v>
      </c>
      <c r="AJ1696" s="17">
        <v>-1</v>
      </c>
      <c r="AK1696" s="17">
        <v>-1</v>
      </c>
      <c r="AL1696" s="17">
        <v>-1</v>
      </c>
      <c r="AM1696" s="17">
        <v>-1</v>
      </c>
      <c r="AN1696" s="17">
        <v>-1</v>
      </c>
      <c r="AO1696" s="17">
        <v>-1</v>
      </c>
      <c r="AP1696" s="17">
        <v>-1</v>
      </c>
      <c r="AQ1696" s="17">
        <v>-1</v>
      </c>
      <c r="AR1696" s="17">
        <v>-0.38349010590581656</v>
      </c>
      <c r="AS1696" s="17">
        <v>-4.6018812708697983</v>
      </c>
      <c r="AT1696" s="17">
        <v>-1.9824456521307381</v>
      </c>
      <c r="AU1696" s="17">
        <v>-1</v>
      </c>
      <c r="AV1696" s="17">
        <v>-1</v>
      </c>
      <c r="AW1696" s="17">
        <v>-1</v>
      </c>
      <c r="AX1696" s="17">
        <v>-1</v>
      </c>
      <c r="AY1696" s="17">
        <v>-7.6698021181163326E-2</v>
      </c>
      <c r="AZ1696" s="17">
        <v>1.0343464042136568</v>
      </c>
      <c r="BA1696" s="17">
        <v>-0.52152589139314398</v>
      </c>
      <c r="BB1696" s="17">
        <v>0.39410660534928871</v>
      </c>
      <c r="BC1696" s="17">
        <v>-0.21461942586210903</v>
      </c>
      <c r="BD1696" s="17">
        <v>14.099822475031241</v>
      </c>
      <c r="BE1696" s="17">
        <v>-7.0485404237492002</v>
      </c>
      <c r="BF1696" s="17">
        <v>-1</v>
      </c>
      <c r="BG1696" s="22">
        <v>31.932061414753434</v>
      </c>
    </row>
    <row r="1697" spans="1:59" x14ac:dyDescent="0.25">
      <c r="A1697">
        <v>4308</v>
      </c>
      <c r="B1697" t="s">
        <v>3009</v>
      </c>
      <c r="C1697" s="49">
        <v>0</v>
      </c>
      <c r="D1697" s="22">
        <v>1469.0244726562501</v>
      </c>
      <c r="E1697" s="17">
        <v>27.948121199326813</v>
      </c>
      <c r="F1697" s="17">
        <v>-58.581017342005936</v>
      </c>
      <c r="G1697" s="17">
        <v>-8.0079929845628506E-2</v>
      </c>
      <c r="H1697" s="17">
        <v>0.21994518489890202</v>
      </c>
      <c r="I1697" s="17">
        <v>18.879652631466534</v>
      </c>
      <c r="J1697" s="17">
        <v>-2.5719904833324838</v>
      </c>
      <c r="K1697" s="17">
        <v>-1</v>
      </c>
      <c r="L1697" s="17">
        <v>-1</v>
      </c>
      <c r="M1697" s="17">
        <v>-1</v>
      </c>
      <c r="N1697" s="17">
        <v>0.16666666666666666</v>
      </c>
      <c r="O1697" s="17">
        <v>-1</v>
      </c>
      <c r="P1697" s="17">
        <v>-1</v>
      </c>
      <c r="Q1697" s="17">
        <v>0.74162896336455253</v>
      </c>
      <c r="R1697" s="17">
        <v>-1</v>
      </c>
      <c r="S1697" s="17">
        <v>-0.78028130714366295</v>
      </c>
      <c r="T1697" s="17">
        <v>-8.1973523887818825E-2</v>
      </c>
      <c r="U1697" s="17">
        <v>-0.51874878882788411</v>
      </c>
      <c r="V1697" s="17">
        <v>-0.89607019520823861</v>
      </c>
      <c r="W1697" s="17">
        <v>-1.6409269661250381</v>
      </c>
      <c r="X1697" s="17">
        <v>-3.0607646525143224</v>
      </c>
      <c r="Y1697" s="17">
        <v>0</v>
      </c>
      <c r="Z1697" s="17">
        <v>8.845736900989003</v>
      </c>
      <c r="AA1697" s="17">
        <v>-0.80226421366865885</v>
      </c>
      <c r="AB1697" s="17">
        <v>-0.8938965552775987</v>
      </c>
      <c r="AC1697" s="17">
        <v>-4.8135397800441861</v>
      </c>
      <c r="AD1697" s="17">
        <v>-0.64843598603485519</v>
      </c>
      <c r="AE1697" s="17">
        <v>-6.4843598603485514E-2</v>
      </c>
      <c r="AF1697" s="17">
        <v>15.052963000221506</v>
      </c>
      <c r="AG1697" s="17">
        <v>-53.479937965529253</v>
      </c>
      <c r="AH1697" s="17">
        <v>-1</v>
      </c>
      <c r="AI1697" s="17">
        <v>-1</v>
      </c>
      <c r="AJ1697" s="17">
        <v>-1</v>
      </c>
      <c r="AK1697" s="17">
        <v>-1</v>
      </c>
      <c r="AL1697" s="17">
        <v>-1</v>
      </c>
      <c r="AM1697" s="17">
        <v>-1</v>
      </c>
      <c r="AN1697" s="17">
        <v>-1</v>
      </c>
      <c r="AO1697" s="17">
        <v>-1</v>
      </c>
      <c r="AP1697" s="17">
        <v>-1</v>
      </c>
      <c r="AQ1697" s="17">
        <v>-1</v>
      </c>
      <c r="AR1697" s="17">
        <v>-0.3242179930174276</v>
      </c>
      <c r="AS1697" s="17">
        <v>-3.8906159162091312</v>
      </c>
      <c r="AT1697" s="17">
        <v>-1.0578006910718711</v>
      </c>
      <c r="AU1697" s="17">
        <v>-1</v>
      </c>
      <c r="AV1697" s="17">
        <v>-1</v>
      </c>
      <c r="AW1697" s="17">
        <v>-1</v>
      </c>
      <c r="AX1697" s="17">
        <v>-1</v>
      </c>
      <c r="AY1697" s="17">
        <v>-6.4843598603485514E-2</v>
      </c>
      <c r="AZ1697" s="17">
        <v>0.93132881196466344</v>
      </c>
      <c r="BA1697" s="17">
        <v>-0.41850829914415072</v>
      </c>
      <c r="BB1697" s="17">
        <v>0.35380156858518419</v>
      </c>
      <c r="BC1697" s="17">
        <v>-0.17431438909800456</v>
      </c>
      <c r="BD1697" s="17">
        <v>12.699544681029765</v>
      </c>
      <c r="BE1697" s="17">
        <v>-5.648262629747725</v>
      </c>
      <c r="BF1697" s="17">
        <v>-1</v>
      </c>
      <c r="BG1697" s="22">
        <v>-16.134196309077424</v>
      </c>
    </row>
    <row r="1698" spans="1:59" x14ac:dyDescent="0.25">
      <c r="A1698">
        <v>4309</v>
      </c>
      <c r="B1698" t="s">
        <v>1582</v>
      </c>
      <c r="C1698" s="49">
        <v>0</v>
      </c>
      <c r="D1698" s="22">
        <v>1499.29271484375</v>
      </c>
      <c r="E1698" s="17">
        <v>63.295729525525964</v>
      </c>
      <c r="F1698" s="17">
        <v>0.6893503535442792</v>
      </c>
      <c r="G1698" s="17">
        <v>0.3511695392488014</v>
      </c>
      <c r="H1698" s="17">
        <v>3.4867124347689242</v>
      </c>
      <c r="I1698" s="17">
        <v>50.444036015328308</v>
      </c>
      <c r="J1698" s="17">
        <v>5.9322427276657175</v>
      </c>
      <c r="K1698" s="17">
        <v>-1</v>
      </c>
      <c r="L1698" s="17">
        <v>-1</v>
      </c>
      <c r="M1698" s="17">
        <v>-1</v>
      </c>
      <c r="N1698" s="17">
        <v>0.16666666666666666</v>
      </c>
      <c r="O1698" s="17">
        <v>-1</v>
      </c>
      <c r="P1698" s="17">
        <v>-1</v>
      </c>
      <c r="Q1698" s="17">
        <v>2.780119134468261</v>
      </c>
      <c r="R1698" s="17">
        <v>-1</v>
      </c>
      <c r="S1698" s="17">
        <v>0.25563811527790004</v>
      </c>
      <c r="T1698" s="17">
        <v>2.6907376604702455E-2</v>
      </c>
      <c r="U1698" s="17">
        <v>0.10987538326177607</v>
      </c>
      <c r="V1698" s="17">
        <v>1.0544478977908769E-2</v>
      </c>
      <c r="W1698" s="17">
        <v>0.7197639607316797</v>
      </c>
      <c r="X1698" s="17">
        <v>0.45110154585402829</v>
      </c>
      <c r="Y1698" s="17">
        <v>0</v>
      </c>
      <c r="Z1698" s="17">
        <v>29.263107438380217</v>
      </c>
      <c r="AA1698" s="17">
        <v>0.33372506537613067</v>
      </c>
      <c r="AB1698" s="17">
        <v>0.91851534800917944</v>
      </c>
      <c r="AC1698" s="17">
        <v>16.024409278281034</v>
      </c>
      <c r="AD1698" s="17">
        <v>0.1373442290772201</v>
      </c>
      <c r="AE1698" s="17">
        <v>1.3734422907722008E-2</v>
      </c>
      <c r="AF1698" s="17">
        <v>46.078798011885233</v>
      </c>
      <c r="AG1698" s="17">
        <v>0.62932355593675204</v>
      </c>
      <c r="AH1698" s="17">
        <v>-1</v>
      </c>
      <c r="AI1698" s="17">
        <v>-1</v>
      </c>
      <c r="AJ1698" s="17">
        <v>-1</v>
      </c>
      <c r="AK1698" s="17">
        <v>-1</v>
      </c>
      <c r="AL1698" s="17">
        <v>-1</v>
      </c>
      <c r="AM1698" s="17">
        <v>-1</v>
      </c>
      <c r="AN1698" s="17">
        <v>-1</v>
      </c>
      <c r="AO1698" s="17">
        <v>-1</v>
      </c>
      <c r="AP1698" s="17">
        <v>-1</v>
      </c>
      <c r="AQ1698" s="17">
        <v>-1</v>
      </c>
      <c r="AR1698" s="17">
        <v>6.8672114538610052E-2</v>
      </c>
      <c r="AS1698" s="17">
        <v>0.8240653744633204</v>
      </c>
      <c r="AT1698" s="17">
        <v>5.0712849868023167</v>
      </c>
      <c r="AU1698" s="17">
        <v>-1</v>
      </c>
      <c r="AV1698" s="17">
        <v>-1</v>
      </c>
      <c r="AW1698" s="17">
        <v>-1</v>
      </c>
      <c r="AX1698" s="17">
        <v>-1</v>
      </c>
      <c r="AY1698" s="17">
        <v>1.3734422907722008E-2</v>
      </c>
      <c r="AZ1698" s="17">
        <v>0.2484681726774188</v>
      </c>
      <c r="BA1698" s="17">
        <v>0.26435234014309406</v>
      </c>
      <c r="BB1698" s="17">
        <v>8.6636295447078501E-2</v>
      </c>
      <c r="BC1698" s="17">
        <v>9.2850884040100973E-2</v>
      </c>
      <c r="BD1698" s="17">
        <v>3.4176873912528993</v>
      </c>
      <c r="BE1698" s="17">
        <v>3.6335946600291518</v>
      </c>
      <c r="BF1698" s="17">
        <v>-1</v>
      </c>
      <c r="BG1698" s="22">
        <v>581.52353943147659</v>
      </c>
    </row>
    <row r="1699" spans="1:59" x14ac:dyDescent="0.25">
      <c r="A1699">
        <v>4311</v>
      </c>
      <c r="B1699" t="s">
        <v>1583</v>
      </c>
      <c r="C1699" s="49">
        <v>0</v>
      </c>
      <c r="D1699" s="22">
        <v>1427.3494628906251</v>
      </c>
      <c r="E1699" s="17">
        <v>31.863189985257439</v>
      </c>
      <c r="F1699" s="17">
        <v>-52.016285596817696</v>
      </c>
      <c r="G1699" s="17">
        <v>-3.2315132866440499E-2</v>
      </c>
      <c r="H1699" s="17">
        <v>0.58176933924733287</v>
      </c>
      <c r="I1699" s="17">
        <v>22.375694881140078</v>
      </c>
      <c r="J1699" s="17">
        <v>-1.6300693868498088</v>
      </c>
      <c r="K1699" s="17">
        <v>-1</v>
      </c>
      <c r="L1699" s="17">
        <v>-1</v>
      </c>
      <c r="M1699" s="17">
        <v>-1</v>
      </c>
      <c r="N1699" s="17">
        <v>0.16666666666666666</v>
      </c>
      <c r="O1699" s="17">
        <v>-1</v>
      </c>
      <c r="P1699" s="17">
        <v>-1</v>
      </c>
      <c r="Q1699" s="17">
        <v>0.96741027127270951</v>
      </c>
      <c r="R1699" s="17">
        <v>-1</v>
      </c>
      <c r="S1699" s="17">
        <v>-0.66554381888039282</v>
      </c>
      <c r="T1699" s="17">
        <v>-6.991397488047231E-2</v>
      </c>
      <c r="U1699" s="17">
        <v>-0.44912295017091414</v>
      </c>
      <c r="V1699" s="17">
        <v>-0.79565438265828348</v>
      </c>
      <c r="W1699" s="17">
        <v>-1.3794589970427813</v>
      </c>
      <c r="X1699" s="17">
        <v>-2.6717935626823102</v>
      </c>
      <c r="Y1699" s="17">
        <v>0</v>
      </c>
      <c r="Z1699" s="17">
        <v>11.107146197596858</v>
      </c>
      <c r="AA1699" s="17">
        <v>-0.67644307956257332</v>
      </c>
      <c r="AB1699" s="17">
        <v>-0.69315546964810959</v>
      </c>
      <c r="AC1699" s="17">
        <v>-2.5055475909207683</v>
      </c>
      <c r="AD1699" s="17">
        <v>-0.56140368771364269</v>
      </c>
      <c r="AE1699" s="17">
        <v>-5.6140368771364267E-2</v>
      </c>
      <c r="AF1699" s="17">
        <v>18.489356124493156</v>
      </c>
      <c r="AG1699" s="17">
        <v>-47.48684562226498</v>
      </c>
      <c r="AH1699" s="17">
        <v>-1</v>
      </c>
      <c r="AI1699" s="17">
        <v>-1</v>
      </c>
      <c r="AJ1699" s="17">
        <v>-1</v>
      </c>
      <c r="AK1699" s="17">
        <v>-1</v>
      </c>
      <c r="AL1699" s="17">
        <v>-1</v>
      </c>
      <c r="AM1699" s="17">
        <v>-1</v>
      </c>
      <c r="AN1699" s="17">
        <v>-1</v>
      </c>
      <c r="AO1699" s="17">
        <v>-1</v>
      </c>
      <c r="AP1699" s="17">
        <v>-1</v>
      </c>
      <c r="AQ1699" s="17">
        <v>-1</v>
      </c>
      <c r="AR1699" s="17">
        <v>-0.28070184385682134</v>
      </c>
      <c r="AS1699" s="17">
        <v>-3.3684221262818568</v>
      </c>
      <c r="AT1699" s="17">
        <v>-0.37894876416641399</v>
      </c>
      <c r="AU1699" s="17">
        <v>-1</v>
      </c>
      <c r="AV1699" s="17">
        <v>-1</v>
      </c>
      <c r="AW1699" s="17">
        <v>-1</v>
      </c>
      <c r="AX1699" s="17">
        <v>-1</v>
      </c>
      <c r="AY1699" s="17">
        <v>-5.6140368771364267E-2</v>
      </c>
      <c r="AZ1699" s="17">
        <v>0.85569579178002475</v>
      </c>
      <c r="BA1699" s="17">
        <v>-0.34287527895951203</v>
      </c>
      <c r="BB1699" s="17">
        <v>0.32421058715597195</v>
      </c>
      <c r="BC1699" s="17">
        <v>-0.14472340766879233</v>
      </c>
      <c r="BD1699" s="17">
        <v>11.671494652430406</v>
      </c>
      <c r="BE1699" s="17">
        <v>-4.6202126011483635</v>
      </c>
      <c r="BF1699" s="17">
        <v>-1</v>
      </c>
      <c r="BG1699" s="22">
        <v>-47.76729117378909</v>
      </c>
    </row>
    <row r="1700" spans="1:59" x14ac:dyDescent="0.25">
      <c r="A1700">
        <v>4314</v>
      </c>
      <c r="B1700" t="s">
        <v>1584</v>
      </c>
      <c r="C1700" s="49">
        <v>0</v>
      </c>
      <c r="D1700" s="22">
        <v>1459.8508984375001</v>
      </c>
      <c r="E1700" s="17">
        <v>-8.9445980490786354</v>
      </c>
      <c r="F1700" s="17">
        <v>-120.44220509090897</v>
      </c>
      <c r="G1700" s="17">
        <v>-0.53018013019022892</v>
      </c>
      <c r="H1700" s="17">
        <v>-3.1896186500045358</v>
      </c>
      <c r="I1700" s="17">
        <v>-14.064469745456442</v>
      </c>
      <c r="J1700" s="17">
        <v>-11.447959838344811</v>
      </c>
      <c r="K1700" s="17">
        <v>-1</v>
      </c>
      <c r="L1700" s="17">
        <v>-1</v>
      </c>
      <c r="M1700" s="17">
        <v>-1</v>
      </c>
      <c r="N1700" s="17">
        <v>0.16666666666666666</v>
      </c>
      <c r="O1700" s="17">
        <v>-1</v>
      </c>
      <c r="P1700" s="17">
        <v>-1</v>
      </c>
      <c r="Q1700" s="17">
        <v>-1.3859674748199766</v>
      </c>
      <c r="R1700" s="17">
        <v>-1</v>
      </c>
      <c r="S1700" s="17">
        <v>-1.8614827299579608</v>
      </c>
      <c r="T1700" s="17">
        <v>-0.1956138148041035</v>
      </c>
      <c r="U1700" s="17">
        <v>-1.1748513143409276</v>
      </c>
      <c r="V1700" s="17">
        <v>-1.8423147142877179</v>
      </c>
      <c r="W1700" s="17">
        <v>-4.1048081654714546</v>
      </c>
      <c r="X1700" s="17">
        <v>-6.7261411752687268</v>
      </c>
      <c r="Y1700" s="17">
        <v>0</v>
      </c>
      <c r="Z1700" s="17">
        <v>-12.464115581119071</v>
      </c>
      <c r="AA1700" s="17">
        <v>-1.9879097361108384</v>
      </c>
      <c r="AB1700" s="17">
        <v>-2.7855324162777899</v>
      </c>
      <c r="AC1700" s="17">
        <v>-26.562355066977375</v>
      </c>
      <c r="AD1700" s="17">
        <v>-1.4685641429261596</v>
      </c>
      <c r="AE1700" s="17">
        <v>-0.14685641429261595</v>
      </c>
      <c r="AF1700" s="17">
        <v>-17.329070034932293</v>
      </c>
      <c r="AG1700" s="17">
        <v>-109.95441781231452</v>
      </c>
      <c r="AH1700" s="17">
        <v>-1</v>
      </c>
      <c r="AI1700" s="17">
        <v>-1</v>
      </c>
      <c r="AJ1700" s="17">
        <v>-1</v>
      </c>
      <c r="AK1700" s="17">
        <v>-1</v>
      </c>
      <c r="AL1700" s="17">
        <v>-1</v>
      </c>
      <c r="AM1700" s="17">
        <v>-1</v>
      </c>
      <c r="AN1700" s="17">
        <v>-1</v>
      </c>
      <c r="AO1700" s="17">
        <v>-1</v>
      </c>
      <c r="AP1700" s="17">
        <v>-1</v>
      </c>
      <c r="AQ1700" s="17">
        <v>-1</v>
      </c>
      <c r="AR1700" s="17">
        <v>-0.73428207146307978</v>
      </c>
      <c r="AS1700" s="17">
        <v>-8.8113848575569591</v>
      </c>
      <c r="AT1700" s="17">
        <v>-7.4548003148240447</v>
      </c>
      <c r="AU1700" s="17">
        <v>-1</v>
      </c>
      <c r="AV1700" s="17">
        <v>-1</v>
      </c>
      <c r="AW1700" s="17">
        <v>-1</v>
      </c>
      <c r="AX1700" s="17">
        <v>-1</v>
      </c>
      <c r="AY1700" s="17">
        <v>-0.14685641429261595</v>
      </c>
      <c r="AZ1700" s="17">
        <v>1.6440385834016913</v>
      </c>
      <c r="BA1700" s="17">
        <v>-1.1312180705811787</v>
      </c>
      <c r="BB1700" s="17">
        <v>0.63264514192822774</v>
      </c>
      <c r="BC1700" s="17">
        <v>-0.453157962441048</v>
      </c>
      <c r="BD1700" s="17">
        <v>22.387129536429924</v>
      </c>
      <c r="BE1700" s="17">
        <v>-15.335847485147895</v>
      </c>
      <c r="BF1700" s="17">
        <v>-1</v>
      </c>
      <c r="BG1700" s="22">
        <v>17.404260563641401</v>
      </c>
    </row>
    <row r="1701" spans="1:59" x14ac:dyDescent="0.25">
      <c r="A1701">
        <v>4319</v>
      </c>
      <c r="B1701" t="s">
        <v>1585</v>
      </c>
      <c r="C1701" s="49">
        <v>0</v>
      </c>
      <c r="D1701" s="22">
        <v>1471.56669921875</v>
      </c>
      <c r="E1701" s="17">
        <v>-1.5413986870186847</v>
      </c>
      <c r="F1701" s="17">
        <v>-108.02862552808659</v>
      </c>
      <c r="G1701" s="17">
        <v>-0.43985928683850933</v>
      </c>
      <c r="H1701" s="17">
        <v>-2.5054272615220849</v>
      </c>
      <c r="I1701" s="17">
        <v>-7.4536286165525993</v>
      </c>
      <c r="J1701" s="17">
        <v>-9.6668341310135162</v>
      </c>
      <c r="K1701" s="17">
        <v>-1</v>
      </c>
      <c r="L1701" s="17">
        <v>-1</v>
      </c>
      <c r="M1701" s="17">
        <v>-1</v>
      </c>
      <c r="N1701" s="17">
        <v>0.16666666666666666</v>
      </c>
      <c r="O1701" s="17">
        <v>-1</v>
      </c>
      <c r="P1701" s="17">
        <v>-1</v>
      </c>
      <c r="Q1701" s="17">
        <v>-0.95902630824902779</v>
      </c>
      <c r="R1701" s="17">
        <v>-1</v>
      </c>
      <c r="S1701" s="17">
        <v>-1.6445198753160366</v>
      </c>
      <c r="T1701" s="17">
        <v>-0.17280981048143199</v>
      </c>
      <c r="U1701" s="17">
        <v>-1.0431923339979694</v>
      </c>
      <c r="V1701" s="17">
        <v>-1.6524334324869816</v>
      </c>
      <c r="W1701" s="17">
        <v>-3.610385306576843</v>
      </c>
      <c r="X1701" s="17">
        <v>-5.9906162888471934</v>
      </c>
      <c r="Y1701" s="17">
        <v>0</v>
      </c>
      <c r="Z1701" s="17">
        <v>-8.1879036478403115</v>
      </c>
      <c r="AA1701" s="17">
        <v>-1.7499882612455082</v>
      </c>
      <c r="AB1701" s="17">
        <v>-2.4059410582888661</v>
      </c>
      <c r="AC1701" s="17">
        <v>-22.198057212604859</v>
      </c>
      <c r="AD1701" s="17">
        <v>-1.3039904174974619</v>
      </c>
      <c r="AE1701" s="17">
        <v>-0.13039904174974618</v>
      </c>
      <c r="AF1701" s="17">
        <v>-10.83102242033646</v>
      </c>
      <c r="AG1701" s="17">
        <v>-98.621779782591119</v>
      </c>
      <c r="AH1701" s="17">
        <v>-1</v>
      </c>
      <c r="AI1701" s="17">
        <v>-1</v>
      </c>
      <c r="AJ1701" s="17">
        <v>-1</v>
      </c>
      <c r="AK1701" s="17">
        <v>-1</v>
      </c>
      <c r="AL1701" s="17">
        <v>-1</v>
      </c>
      <c r="AM1701" s="17">
        <v>-1</v>
      </c>
      <c r="AN1701" s="17">
        <v>-1</v>
      </c>
      <c r="AO1701" s="17">
        <v>-1</v>
      </c>
      <c r="AP1701" s="17">
        <v>-1</v>
      </c>
      <c r="AQ1701" s="17">
        <v>-1</v>
      </c>
      <c r="AR1701" s="17">
        <v>-0.65199520874873096</v>
      </c>
      <c r="AS1701" s="17">
        <v>-7.823942504984772</v>
      </c>
      <c r="AT1701" s="17">
        <v>-6.1711252564802024</v>
      </c>
      <c r="AU1701" s="17">
        <v>-1</v>
      </c>
      <c r="AV1701" s="17">
        <v>-1</v>
      </c>
      <c r="AW1701" s="17">
        <v>-1</v>
      </c>
      <c r="AX1701" s="17">
        <v>-1</v>
      </c>
      <c r="AY1701" s="17">
        <v>-0.13039904174974618</v>
      </c>
      <c r="AZ1701" s="17">
        <v>1.5010203230856114</v>
      </c>
      <c r="BA1701" s="17">
        <v>-0.98819981026509907</v>
      </c>
      <c r="BB1701" s="17">
        <v>0.57669007528247052</v>
      </c>
      <c r="BC1701" s="17">
        <v>-0.39720289579529083</v>
      </c>
      <c r="BD1701" s="17">
        <v>20.443138324003915</v>
      </c>
      <c r="BE1701" s="17">
        <v>-13.391856272721881</v>
      </c>
      <c r="BF1701" s="17">
        <v>-1</v>
      </c>
      <c r="BG1701" s="22">
        <v>20.404521359990213</v>
      </c>
    </row>
    <row r="1702" spans="1:59" x14ac:dyDescent="0.25">
      <c r="A1702">
        <v>4320</v>
      </c>
      <c r="B1702" t="s">
        <v>1586</v>
      </c>
      <c r="C1702" s="49">
        <v>0</v>
      </c>
      <c r="D1702" s="22">
        <v>1548.7612597656253</v>
      </c>
      <c r="E1702" s="17">
        <v>123.49876095156938</v>
      </c>
      <c r="F1702" s="17">
        <v>101.63693854902671</v>
      </c>
      <c r="G1702" s="17">
        <v>1.0856612508454087</v>
      </c>
      <c r="H1702" s="17">
        <v>9.0505766031892207</v>
      </c>
      <c r="I1702" s="17">
        <v>104.20358736222548</v>
      </c>
      <c r="J1702" s="17">
        <v>20.416408517085024</v>
      </c>
      <c r="K1702" s="17">
        <v>-1</v>
      </c>
      <c r="L1702" s="17">
        <v>-1</v>
      </c>
      <c r="M1702" s="17">
        <v>-1</v>
      </c>
      <c r="N1702" s="17">
        <v>0.16666666666666666</v>
      </c>
      <c r="O1702" s="17">
        <v>-1</v>
      </c>
      <c r="P1702" s="17">
        <v>-1</v>
      </c>
      <c r="Q1702" s="17">
        <v>6.2520170546926517</v>
      </c>
      <c r="R1702" s="17">
        <v>-1</v>
      </c>
      <c r="S1702" s="17">
        <v>2.0199863271106553</v>
      </c>
      <c r="T1702" s="17">
        <v>0.21235019959730417</v>
      </c>
      <c r="U1702" s="17">
        <v>1.1805300210024035</v>
      </c>
      <c r="V1702" s="17">
        <v>1.5546645568527702</v>
      </c>
      <c r="W1702" s="17">
        <v>4.7404249555349018</v>
      </c>
      <c r="X1702" s="17">
        <v>6.4324112048649367</v>
      </c>
      <c r="Y1702" s="17">
        <v>0</v>
      </c>
      <c r="Z1702" s="17">
        <v>64.037386613265141</v>
      </c>
      <c r="AA1702" s="17">
        <v>2.2685093833095213</v>
      </c>
      <c r="AB1702" s="17">
        <v>4.0053632547637719</v>
      </c>
      <c r="AC1702" s="17">
        <v>51.515005712292705</v>
      </c>
      <c r="AD1702" s="17">
        <v>1.4756625262530043</v>
      </c>
      <c r="AE1702" s="17">
        <v>0.14756625262530043</v>
      </c>
      <c r="AF1702" s="17">
        <v>98.92110923671585</v>
      </c>
      <c r="AG1702" s="17">
        <v>92.78666392689405</v>
      </c>
      <c r="AH1702" s="17">
        <v>-1</v>
      </c>
      <c r="AI1702" s="17">
        <v>-1</v>
      </c>
      <c r="AJ1702" s="17">
        <v>-1</v>
      </c>
      <c r="AK1702" s="17">
        <v>-1</v>
      </c>
      <c r="AL1702" s="17">
        <v>-1</v>
      </c>
      <c r="AM1702" s="17">
        <v>-1</v>
      </c>
      <c r="AN1702" s="17">
        <v>-1</v>
      </c>
      <c r="AO1702" s="17">
        <v>-1</v>
      </c>
      <c r="AP1702" s="17">
        <v>-1</v>
      </c>
      <c r="AQ1702" s="17">
        <v>-1</v>
      </c>
      <c r="AR1702" s="17">
        <v>0.73783126312650216</v>
      </c>
      <c r="AS1702" s="17">
        <v>8.8539751575180254</v>
      </c>
      <c r="AT1702" s="17">
        <v>15.510167704773433</v>
      </c>
      <c r="AU1702" s="17">
        <v>-1</v>
      </c>
      <c r="AV1702" s="17">
        <v>-1</v>
      </c>
      <c r="AW1702" s="17">
        <v>-1</v>
      </c>
      <c r="AX1702" s="17">
        <v>-1</v>
      </c>
      <c r="AY1702" s="17">
        <v>0.14756625262530043</v>
      </c>
      <c r="AZ1702" s="17">
        <v>-0.91456045848877299</v>
      </c>
      <c r="BA1702" s="17">
        <v>1.427380971309286</v>
      </c>
      <c r="BB1702" s="17">
        <v>-0.36839192559268824</v>
      </c>
      <c r="BC1702" s="17">
        <v>0.54787910507986748</v>
      </c>
      <c r="BD1702" s="17">
        <v>-12.390905398158401</v>
      </c>
      <c r="BE1702" s="17">
        <v>19.442187449440471</v>
      </c>
      <c r="BF1702" s="17">
        <v>-1</v>
      </c>
      <c r="BG1702" s="22">
        <v>857.90633778384472</v>
      </c>
    </row>
    <row r="1703" spans="1:59" x14ac:dyDescent="0.25">
      <c r="A1703">
        <v>4322</v>
      </c>
      <c r="B1703" t="s">
        <v>1587</v>
      </c>
      <c r="C1703" s="49">
        <v>0</v>
      </c>
      <c r="D1703" s="22">
        <v>1565.00783203125</v>
      </c>
      <c r="E1703" s="17">
        <v>124.84337554128999</v>
      </c>
      <c r="F1703" s="17">
        <v>103.89156919917093</v>
      </c>
      <c r="G1703" s="17">
        <v>1.1020658777894006</v>
      </c>
      <c r="H1703" s="17">
        <v>9.1748436501945179</v>
      </c>
      <c r="I1703" s="17">
        <v>105.4042889775033</v>
      </c>
      <c r="J1703" s="17">
        <v>20.739907520026595</v>
      </c>
      <c r="K1703" s="17">
        <v>-1</v>
      </c>
      <c r="L1703" s="17">
        <v>-1</v>
      </c>
      <c r="M1703" s="17">
        <v>-1</v>
      </c>
      <c r="N1703" s="17">
        <v>0.16666666666666666</v>
      </c>
      <c r="O1703" s="17">
        <v>-1</v>
      </c>
      <c r="P1703" s="17">
        <v>-1</v>
      </c>
      <c r="Q1703" s="17">
        <v>6.3295607345867317</v>
      </c>
      <c r="R1703" s="17">
        <v>-1</v>
      </c>
      <c r="S1703" s="17">
        <v>2.059392454855105</v>
      </c>
      <c r="T1703" s="17">
        <v>0.21649200308208622</v>
      </c>
      <c r="U1703" s="17">
        <v>1.2044427345710977</v>
      </c>
      <c r="V1703" s="17">
        <v>1.5891519628157347</v>
      </c>
      <c r="W1703" s="17">
        <v>4.830225075327446</v>
      </c>
      <c r="X1703" s="17">
        <v>6.5660017574108291</v>
      </c>
      <c r="Y1703" s="17">
        <v>0</v>
      </c>
      <c r="Z1703" s="17">
        <v>64.814058518616079</v>
      </c>
      <c r="AA1703" s="17">
        <v>2.3117221445315494</v>
      </c>
      <c r="AB1703" s="17">
        <v>4.0743069712736224</v>
      </c>
      <c r="AC1703" s="17">
        <v>52.307676324264818</v>
      </c>
      <c r="AD1703" s="17">
        <v>1.5055534182138719</v>
      </c>
      <c r="AE1703" s="17">
        <v>0.15055534182138722</v>
      </c>
      <c r="AF1703" s="17">
        <v>100.10132460036826</v>
      </c>
      <c r="AG1703" s="17">
        <v>94.844967329188037</v>
      </c>
      <c r="AH1703" s="17">
        <v>-1</v>
      </c>
      <c r="AI1703" s="17">
        <v>-1</v>
      </c>
      <c r="AJ1703" s="17">
        <v>-1</v>
      </c>
      <c r="AK1703" s="17">
        <v>-1</v>
      </c>
      <c r="AL1703" s="17">
        <v>-1</v>
      </c>
      <c r="AM1703" s="17">
        <v>-1</v>
      </c>
      <c r="AN1703" s="17">
        <v>-1</v>
      </c>
      <c r="AO1703" s="17">
        <v>-1</v>
      </c>
      <c r="AP1703" s="17">
        <v>-1</v>
      </c>
      <c r="AQ1703" s="17">
        <v>-1</v>
      </c>
      <c r="AR1703" s="17">
        <v>0.75277670910693595</v>
      </c>
      <c r="AS1703" s="17">
        <v>9.0333205092832323</v>
      </c>
      <c r="AT1703" s="17">
        <v>15.743316662068201</v>
      </c>
      <c r="AU1703" s="17">
        <v>-1</v>
      </c>
      <c r="AV1703" s="17">
        <v>-1</v>
      </c>
      <c r="AW1703" s="17">
        <v>-1</v>
      </c>
      <c r="AX1703" s="17">
        <v>-1</v>
      </c>
      <c r="AY1703" s="17">
        <v>0.15055534182138722</v>
      </c>
      <c r="AZ1703" s="17">
        <v>-0.94053631433334006</v>
      </c>
      <c r="BA1703" s="17">
        <v>1.4533568271538533</v>
      </c>
      <c r="BB1703" s="17">
        <v>-0.3785548288593833</v>
      </c>
      <c r="BC1703" s="17">
        <v>0.55804200834656259</v>
      </c>
      <c r="BD1703" s="17">
        <v>-12.743985035580099</v>
      </c>
      <c r="BE1703" s="17">
        <v>19.795267086862168</v>
      </c>
      <c r="BF1703" s="17">
        <v>-1</v>
      </c>
      <c r="BG1703" s="22">
        <v>718.11235352796962</v>
      </c>
    </row>
    <row r="1704" spans="1:59" x14ac:dyDescent="0.25">
      <c r="A1704">
        <v>4325</v>
      </c>
      <c r="B1704" t="s">
        <v>1588</v>
      </c>
      <c r="C1704" s="49">
        <v>0</v>
      </c>
      <c r="D1704" s="22">
        <v>1551.4638769531248</v>
      </c>
      <c r="E1704" s="17">
        <v>93.431098646801274</v>
      </c>
      <c r="F1704" s="17">
        <v>51.219909365517388</v>
      </c>
      <c r="G1704" s="17">
        <v>0.71882841490976968</v>
      </c>
      <c r="H1704" s="17">
        <v>6.271773194740069</v>
      </c>
      <c r="I1704" s="17">
        <v>77.35404179507168</v>
      </c>
      <c r="J1704" s="17">
        <v>13.182470368014709</v>
      </c>
      <c r="K1704" s="17">
        <v>-1</v>
      </c>
      <c r="L1704" s="17">
        <v>-1</v>
      </c>
      <c r="M1704" s="17">
        <v>-1</v>
      </c>
      <c r="N1704" s="17">
        <v>0.16666666666666666</v>
      </c>
      <c r="O1704" s="17">
        <v>-1</v>
      </c>
      <c r="P1704" s="17">
        <v>-1</v>
      </c>
      <c r="Q1704" s="17">
        <v>4.5180204145039582</v>
      </c>
      <c r="R1704" s="17">
        <v>-1</v>
      </c>
      <c r="S1704" s="17">
        <v>1.1388043506419467</v>
      </c>
      <c r="T1704" s="17">
        <v>0.11973306643127617</v>
      </c>
      <c r="U1704" s="17">
        <v>0.64580475335262644</v>
      </c>
      <c r="V1704" s="17">
        <v>0.78347280853377999</v>
      </c>
      <c r="W1704" s="17">
        <v>2.7323553588700529</v>
      </c>
      <c r="X1704" s="17">
        <v>3.4451197893434862</v>
      </c>
      <c r="Y1704" s="17">
        <v>0</v>
      </c>
      <c r="Z1704" s="17">
        <v>46.669801321374706</v>
      </c>
      <c r="AA1704" s="17">
        <v>1.3022051935338483</v>
      </c>
      <c r="AB1704" s="17">
        <v>2.4636750997329853</v>
      </c>
      <c r="AC1704" s="17">
        <v>33.789664590831485</v>
      </c>
      <c r="AD1704" s="17">
        <v>0.80725594169078307</v>
      </c>
      <c r="AE1704" s="17">
        <v>8.0725594169078305E-2</v>
      </c>
      <c r="AF1704" s="17">
        <v>72.529667947526221</v>
      </c>
      <c r="AG1704" s="17">
        <v>46.759815717705386</v>
      </c>
      <c r="AH1704" s="17">
        <v>-1</v>
      </c>
      <c r="AI1704" s="17">
        <v>-1</v>
      </c>
      <c r="AJ1704" s="17">
        <v>-1</v>
      </c>
      <c r="AK1704" s="17">
        <v>-1</v>
      </c>
      <c r="AL1704" s="17">
        <v>-1</v>
      </c>
      <c r="AM1704" s="17">
        <v>-1</v>
      </c>
      <c r="AN1704" s="17">
        <v>-1</v>
      </c>
      <c r="AO1704" s="17">
        <v>-1</v>
      </c>
      <c r="AP1704" s="17">
        <v>-1</v>
      </c>
      <c r="AQ1704" s="17">
        <v>-1</v>
      </c>
      <c r="AR1704" s="17">
        <v>0.40362797084539154</v>
      </c>
      <c r="AS1704" s="17">
        <v>4.8435356501446982</v>
      </c>
      <c r="AT1704" s="17">
        <v>10.296596345188108</v>
      </c>
      <c r="AU1704" s="17">
        <v>-1</v>
      </c>
      <c r="AV1704" s="17">
        <v>-1</v>
      </c>
      <c r="AW1704" s="17">
        <v>-1</v>
      </c>
      <c r="AX1704" s="17">
        <v>-1</v>
      </c>
      <c r="AY1704" s="17">
        <v>8.0725594169078305E-2</v>
      </c>
      <c r="AZ1704" s="17">
        <v>-0.33370013793099201</v>
      </c>
      <c r="BA1704" s="17">
        <v>0.84652065075150507</v>
      </c>
      <c r="BB1704" s="17">
        <v>-0.14113368684153299</v>
      </c>
      <c r="BC1704" s="17">
        <v>0.32062086632871239</v>
      </c>
      <c r="BD1704" s="17">
        <v>-4.4954985017543869</v>
      </c>
      <c r="BE1704" s="17">
        <v>11.546780553036447</v>
      </c>
      <c r="BF1704" s="17">
        <v>-1</v>
      </c>
      <c r="BG1704" s="22">
        <v>2304.857594836194</v>
      </c>
    </row>
    <row r="1705" spans="1:59" x14ac:dyDescent="0.25">
      <c r="A1705">
        <v>4327</v>
      </c>
      <c r="B1705" t="s">
        <v>1589</v>
      </c>
      <c r="C1705" s="49">
        <v>0</v>
      </c>
      <c r="D1705" s="22">
        <v>1516.857666015625</v>
      </c>
      <c r="E1705" s="17">
        <v>82.284883629077456</v>
      </c>
      <c r="F1705" s="17">
        <v>32.530094303135989</v>
      </c>
      <c r="G1705" s="17">
        <v>0.58284186485956357</v>
      </c>
      <c r="H1705" s="17">
        <v>5.2416585164317926</v>
      </c>
      <c r="I1705" s="17">
        <v>67.400796844192612</v>
      </c>
      <c r="J1705" s="17">
        <v>10.500817593776038</v>
      </c>
      <c r="K1705" s="17">
        <v>-1</v>
      </c>
      <c r="L1705" s="17">
        <v>-1</v>
      </c>
      <c r="M1705" s="17">
        <v>-1</v>
      </c>
      <c r="N1705" s="17">
        <v>0.16666666666666666</v>
      </c>
      <c r="O1705" s="17">
        <v>-1</v>
      </c>
      <c r="P1705" s="17">
        <v>-1</v>
      </c>
      <c r="Q1705" s="17">
        <v>3.8752202128903805</v>
      </c>
      <c r="R1705" s="17">
        <v>-1</v>
      </c>
      <c r="S1705" s="17">
        <v>0.81214630586586334</v>
      </c>
      <c r="T1705" s="17">
        <v>8.539948671596842E-2</v>
      </c>
      <c r="U1705" s="17">
        <v>0.4475797384438624</v>
      </c>
      <c r="V1705" s="17">
        <v>0.49758862640051493</v>
      </c>
      <c r="W1705" s="17">
        <v>1.9879551036020868</v>
      </c>
      <c r="X1705" s="17">
        <v>2.3377176873609034</v>
      </c>
      <c r="Y1705" s="17">
        <v>0</v>
      </c>
      <c r="Z1705" s="17">
        <v>40.231560860912616</v>
      </c>
      <c r="AA1705" s="17">
        <v>0.94399196888754555</v>
      </c>
      <c r="AB1705" s="17">
        <v>1.892164501666767</v>
      </c>
      <c r="AC1705" s="17">
        <v>27.218802466609134</v>
      </c>
      <c r="AD1705" s="17">
        <v>0.55947467305482801</v>
      </c>
      <c r="AE1705" s="17">
        <v>5.59474673054828E-2</v>
      </c>
      <c r="AF1705" s="17">
        <v>62.74624427277336</v>
      </c>
      <c r="AG1705" s="17">
        <v>29.697460103634281</v>
      </c>
      <c r="AH1705" s="17">
        <v>-1</v>
      </c>
      <c r="AI1705" s="17">
        <v>-1</v>
      </c>
      <c r="AJ1705" s="17">
        <v>-1</v>
      </c>
      <c r="AK1705" s="17">
        <v>-1</v>
      </c>
      <c r="AL1705" s="17">
        <v>-1</v>
      </c>
      <c r="AM1705" s="17">
        <v>-1</v>
      </c>
      <c r="AN1705" s="17">
        <v>-1</v>
      </c>
      <c r="AO1705" s="17">
        <v>-1</v>
      </c>
      <c r="AP1705" s="17">
        <v>-1</v>
      </c>
      <c r="AQ1705" s="17">
        <v>-1</v>
      </c>
      <c r="AR1705" s="17">
        <v>0.279737336527414</v>
      </c>
      <c r="AS1705" s="17">
        <v>3.3568480383289678</v>
      </c>
      <c r="AT1705" s="17">
        <v>8.3639024498276591</v>
      </c>
      <c r="AU1705" s="17">
        <v>-1</v>
      </c>
      <c r="AV1705" s="17">
        <v>-1</v>
      </c>
      <c r="AW1705" s="17">
        <v>-1</v>
      </c>
      <c r="AX1705" s="17">
        <v>-1</v>
      </c>
      <c r="AY1705" s="17">
        <v>5.59474673054828E-2</v>
      </c>
      <c r="AZ1705" s="17">
        <v>-0.11837265544911268</v>
      </c>
      <c r="BA1705" s="17">
        <v>0.63119316826962568</v>
      </c>
      <c r="BB1705" s="17">
        <v>-5.6888055505308247E-2</v>
      </c>
      <c r="BC1705" s="17">
        <v>0.23637523499248764</v>
      </c>
      <c r="BD1705" s="17">
        <v>-1.5686363457369179</v>
      </c>
      <c r="BE1705" s="17">
        <v>8.6199183970189743</v>
      </c>
      <c r="BF1705" s="17">
        <v>-1</v>
      </c>
      <c r="BG1705" s="22">
        <v>220.69142103955693</v>
      </c>
    </row>
    <row r="1706" spans="1:59" x14ac:dyDescent="0.25">
      <c r="A1706">
        <v>4328</v>
      </c>
      <c r="B1706" t="s">
        <v>1590</v>
      </c>
      <c r="C1706" s="49">
        <v>0</v>
      </c>
      <c r="D1706" s="22">
        <v>1494.7053808593751</v>
      </c>
      <c r="E1706" s="17">
        <v>40.525074484367828</v>
      </c>
      <c r="F1706" s="17">
        <v>-37.492160669866422</v>
      </c>
      <c r="G1706" s="17">
        <v>7.3361977084729135E-2</v>
      </c>
      <c r="H1706" s="17">
        <v>1.3822863174463293</v>
      </c>
      <c r="I1706" s="17">
        <v>30.110505130070116</v>
      </c>
      <c r="J1706" s="17">
        <v>0.45388167279139946</v>
      </c>
      <c r="K1706" s="17">
        <v>-1</v>
      </c>
      <c r="L1706" s="17">
        <v>-1</v>
      </c>
      <c r="M1706" s="17">
        <v>-1</v>
      </c>
      <c r="N1706" s="17">
        <v>0.16666666666666666</v>
      </c>
      <c r="O1706" s="17">
        <v>-1</v>
      </c>
      <c r="P1706" s="17">
        <v>-1</v>
      </c>
      <c r="Q1706" s="17">
        <v>1.4669395817631414</v>
      </c>
      <c r="R1706" s="17">
        <v>-1</v>
      </c>
      <c r="S1706" s="17">
        <v>-0.41169313951915143</v>
      </c>
      <c r="T1706" s="17">
        <v>-4.3232854745780522E-2</v>
      </c>
      <c r="U1706" s="17">
        <v>-0.29507943125046371</v>
      </c>
      <c r="V1706" s="17">
        <v>-0.57348966021004688</v>
      </c>
      <c r="W1706" s="17">
        <v>-0.80097481905173573</v>
      </c>
      <c r="X1706" s="17">
        <v>-1.8112154125037552</v>
      </c>
      <c r="Y1706" s="17">
        <v>0</v>
      </c>
      <c r="Z1706" s="17">
        <v>16.110395745299389</v>
      </c>
      <c r="AA1706" s="17">
        <v>-0.39807041467082932</v>
      </c>
      <c r="AB1706" s="17">
        <v>-0.24902633858474699</v>
      </c>
      <c r="AC1706" s="17">
        <v>2.6007641650510838</v>
      </c>
      <c r="AD1706" s="17">
        <v>-0.36884928906307968</v>
      </c>
      <c r="AE1706" s="17">
        <v>-3.6884928906307964E-2</v>
      </c>
      <c r="AF1706" s="17">
        <v>26.092195809697508</v>
      </c>
      <c r="AG1706" s="17">
        <v>-34.227442912302514</v>
      </c>
      <c r="AH1706" s="17">
        <v>-1</v>
      </c>
      <c r="AI1706" s="17">
        <v>-1</v>
      </c>
      <c r="AJ1706" s="17">
        <v>-1</v>
      </c>
      <c r="AK1706" s="17">
        <v>-1</v>
      </c>
      <c r="AL1706" s="17">
        <v>-1</v>
      </c>
      <c r="AM1706" s="17">
        <v>-1</v>
      </c>
      <c r="AN1706" s="17">
        <v>-1</v>
      </c>
      <c r="AO1706" s="17">
        <v>-1</v>
      </c>
      <c r="AP1706" s="17">
        <v>-1</v>
      </c>
      <c r="AQ1706" s="17">
        <v>-1</v>
      </c>
      <c r="AR1706" s="17">
        <v>-0.18442464453153984</v>
      </c>
      <c r="AS1706" s="17">
        <v>-2.2130957343784776</v>
      </c>
      <c r="AT1706" s="17">
        <v>1.1229755453079791</v>
      </c>
      <c r="AU1706" s="17">
        <v>-1</v>
      </c>
      <c r="AV1706" s="17">
        <v>-1</v>
      </c>
      <c r="AW1706" s="17">
        <v>-1</v>
      </c>
      <c r="AX1706" s="17">
        <v>-1</v>
      </c>
      <c r="AY1706" s="17">
        <v>-3.6884928906307964E-2</v>
      </c>
      <c r="AZ1706" s="17">
        <v>0.68836169856753471</v>
      </c>
      <c r="BA1706" s="17">
        <v>-0.17554118574702193</v>
      </c>
      <c r="BB1706" s="17">
        <v>0.25874209161478046</v>
      </c>
      <c r="BC1706" s="17">
        <v>-7.9254912127600899E-2</v>
      </c>
      <c r="BD1706" s="17">
        <v>9.3969878445204937</v>
      </c>
      <c r="BE1706" s="17">
        <v>-2.3457057932384489</v>
      </c>
      <c r="BF1706" s="17">
        <v>-1</v>
      </c>
      <c r="BG1706" s="22">
        <v>106.31558949788224</v>
      </c>
    </row>
    <row r="1707" spans="1:59" x14ac:dyDescent="0.25">
      <c r="A1707">
        <v>4329</v>
      </c>
      <c r="B1707" t="s">
        <v>1591</v>
      </c>
      <c r="C1707" s="49">
        <v>0</v>
      </c>
      <c r="D1707" s="22">
        <v>1581.1980859375001</v>
      </c>
      <c r="E1707" s="17">
        <v>119.13039502112292</v>
      </c>
      <c r="F1707" s="17">
        <v>94.312124588859248</v>
      </c>
      <c r="G1707" s="17">
        <v>1.032366117807541</v>
      </c>
      <c r="H1707" s="17">
        <v>8.6468594796617033</v>
      </c>
      <c r="I1707" s="17">
        <v>100.30276398212104</v>
      </c>
      <c r="J1707" s="17">
        <v>19.36542927456691</v>
      </c>
      <c r="K1707" s="17">
        <v>-1</v>
      </c>
      <c r="L1707" s="17">
        <v>-1</v>
      </c>
      <c r="M1707" s="17">
        <v>-1</v>
      </c>
      <c r="N1707" s="17">
        <v>0.16666666666666666</v>
      </c>
      <c r="O1707" s="17">
        <v>-1</v>
      </c>
      <c r="P1707" s="17">
        <v>-1</v>
      </c>
      <c r="Q1707" s="17">
        <v>6.0000941825474605</v>
      </c>
      <c r="R1707" s="17">
        <v>-1</v>
      </c>
      <c r="S1707" s="17">
        <v>1.8919642253086493</v>
      </c>
      <c r="T1707" s="17">
        <v>0.19889436372296221</v>
      </c>
      <c r="U1707" s="17">
        <v>1.1028427163601759</v>
      </c>
      <c r="V1707" s="17">
        <v>1.4426223327167131</v>
      </c>
      <c r="W1707" s="17">
        <v>4.4486835250531245</v>
      </c>
      <c r="X1707" s="17">
        <v>5.9984040009923021</v>
      </c>
      <c r="Y1707" s="17">
        <v>0</v>
      </c>
      <c r="Z1707" s="17">
        <v>61.514145294594812</v>
      </c>
      <c r="AA1707" s="17">
        <v>2.1281203414785468</v>
      </c>
      <c r="AB1707" s="17">
        <v>3.7813798288643348</v>
      </c>
      <c r="AC1707" s="17">
        <v>48.939788009110856</v>
      </c>
      <c r="AD1707" s="17">
        <v>1.3785533954502198</v>
      </c>
      <c r="AE1707" s="17">
        <v>0.13785533954502199</v>
      </c>
      <c r="AF1707" s="17">
        <v>95.08684131743064</v>
      </c>
      <c r="AG1707" s="17">
        <v>86.099675308860853</v>
      </c>
      <c r="AH1707" s="17">
        <v>-1</v>
      </c>
      <c r="AI1707" s="17">
        <v>-1</v>
      </c>
      <c r="AJ1707" s="17">
        <v>-1</v>
      </c>
      <c r="AK1707" s="17">
        <v>-1</v>
      </c>
      <c r="AL1707" s="17">
        <v>-1</v>
      </c>
      <c r="AM1707" s="17">
        <v>-1</v>
      </c>
      <c r="AN1707" s="17">
        <v>-1</v>
      </c>
      <c r="AO1707" s="17">
        <v>-1</v>
      </c>
      <c r="AP1707" s="17">
        <v>-1</v>
      </c>
      <c r="AQ1707" s="17">
        <v>-1</v>
      </c>
      <c r="AR1707" s="17">
        <v>0.68927669772510991</v>
      </c>
      <c r="AS1707" s="17">
        <v>8.271320372701318</v>
      </c>
      <c r="AT1707" s="17">
        <v>14.752716484511714</v>
      </c>
      <c r="AU1707" s="17">
        <v>-1</v>
      </c>
      <c r="AV1707" s="17">
        <v>-1</v>
      </c>
      <c r="AW1707" s="17">
        <v>-1</v>
      </c>
      <c r="AX1707" s="17">
        <v>-1</v>
      </c>
      <c r="AY1707" s="17">
        <v>0.13785533954502199</v>
      </c>
      <c r="AZ1707" s="17">
        <v>-0.8301704447606213</v>
      </c>
      <c r="BA1707" s="17">
        <v>1.3429909575811343</v>
      </c>
      <c r="BB1707" s="17">
        <v>-0.33537482111974148</v>
      </c>
      <c r="BC1707" s="17">
        <v>0.51486200060692078</v>
      </c>
      <c r="BD1707" s="17">
        <v>-11.243824985199467</v>
      </c>
      <c r="BE1707" s="17">
        <v>18.295107036481532</v>
      </c>
      <c r="BF1707" s="17">
        <v>-1</v>
      </c>
      <c r="BG1707" s="22">
        <v>1731.6151163404829</v>
      </c>
    </row>
    <row r="1708" spans="1:59" x14ac:dyDescent="0.25">
      <c r="A1708">
        <v>4330</v>
      </c>
      <c r="B1708" t="s">
        <v>1592</v>
      </c>
      <c r="C1708" s="49">
        <v>0</v>
      </c>
      <c r="D1708" s="22">
        <v>1514.2322656249999</v>
      </c>
      <c r="E1708" s="17">
        <v>83.642596342318328</v>
      </c>
      <c r="F1708" s="17">
        <v>34.806687700802009</v>
      </c>
      <c r="G1708" s="17">
        <v>0.59940629211485563</v>
      </c>
      <c r="H1708" s="17">
        <v>5.3671360702571249</v>
      </c>
      <c r="I1708" s="17">
        <v>68.613194701790064</v>
      </c>
      <c r="J1708" s="17">
        <v>10.827467856514733</v>
      </c>
      <c r="K1708" s="17">
        <v>-1</v>
      </c>
      <c r="L1708" s="17">
        <v>-1</v>
      </c>
      <c r="M1708" s="17">
        <v>-1</v>
      </c>
      <c r="N1708" s="17">
        <v>0.16666666666666666</v>
      </c>
      <c r="O1708" s="17">
        <v>-1</v>
      </c>
      <c r="P1708" s="17">
        <v>-1</v>
      </c>
      <c r="Q1708" s="17">
        <v>3.9535192591959456</v>
      </c>
      <c r="R1708" s="17">
        <v>-1</v>
      </c>
      <c r="S1708" s="17">
        <v>0.85193629552330863</v>
      </c>
      <c r="T1708" s="17">
        <v>8.9581636225592842E-2</v>
      </c>
      <c r="U1708" s="17">
        <v>0.47172538989559165</v>
      </c>
      <c r="V1708" s="17">
        <v>0.53241198015599134</v>
      </c>
      <c r="W1708" s="17">
        <v>2.0786299819092036</v>
      </c>
      <c r="X1708" s="17">
        <v>2.4726095686085388</v>
      </c>
      <c r="Y1708" s="17">
        <v>0</v>
      </c>
      <c r="Z1708" s="17">
        <v>41.015798461763794</v>
      </c>
      <c r="AA1708" s="17">
        <v>0.98762567309834148</v>
      </c>
      <c r="AB1708" s="17">
        <v>1.9617798108558095</v>
      </c>
      <c r="AC1708" s="17">
        <v>28.019194620252637</v>
      </c>
      <c r="AD1708" s="17">
        <v>0.58965673736948954</v>
      </c>
      <c r="AE1708" s="17">
        <v>5.8965673736948956E-2</v>
      </c>
      <c r="AF1708" s="17">
        <v>63.937956318621389</v>
      </c>
      <c r="AG1708" s="17">
        <v>31.775813795737353</v>
      </c>
      <c r="AH1708" s="17">
        <v>-1</v>
      </c>
      <c r="AI1708" s="17">
        <v>-1</v>
      </c>
      <c r="AJ1708" s="17">
        <v>-1</v>
      </c>
      <c r="AK1708" s="17">
        <v>-1</v>
      </c>
      <c r="AL1708" s="17">
        <v>-1</v>
      </c>
      <c r="AM1708" s="17">
        <v>-1</v>
      </c>
      <c r="AN1708" s="17">
        <v>-1</v>
      </c>
      <c r="AO1708" s="17">
        <v>-1</v>
      </c>
      <c r="AP1708" s="17">
        <v>-1</v>
      </c>
      <c r="AQ1708" s="17">
        <v>-1</v>
      </c>
      <c r="AR1708" s="17">
        <v>0.29482836868474477</v>
      </c>
      <c r="AS1708" s="17">
        <v>3.537940424216937</v>
      </c>
      <c r="AT1708" s="17">
        <v>8.5993225514820182</v>
      </c>
      <c r="AU1708" s="17">
        <v>-1</v>
      </c>
      <c r="AV1708" s="17">
        <v>-1</v>
      </c>
      <c r="AW1708" s="17">
        <v>-1</v>
      </c>
      <c r="AX1708" s="17">
        <v>-1</v>
      </c>
      <c r="AY1708" s="17">
        <v>5.8965673736948956E-2</v>
      </c>
      <c r="AZ1708" s="17">
        <v>-0.14460154660282909</v>
      </c>
      <c r="BA1708" s="17">
        <v>0.65742205942334209</v>
      </c>
      <c r="BB1708" s="17">
        <v>-6.7149957372293137E-2</v>
      </c>
      <c r="BC1708" s="17">
        <v>0.24663713685947258</v>
      </c>
      <c r="BD1708" s="17">
        <v>-1.9251553930376923</v>
      </c>
      <c r="BE1708" s="17">
        <v>8.9764374443197497</v>
      </c>
      <c r="BF1708" s="17">
        <v>-1</v>
      </c>
      <c r="BG1708" s="22">
        <v>165.74937205602885</v>
      </c>
    </row>
    <row r="1709" spans="1:59" x14ac:dyDescent="0.25">
      <c r="A1709">
        <v>4332</v>
      </c>
      <c r="B1709" t="s">
        <v>1593</v>
      </c>
      <c r="C1709" s="49">
        <v>0</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25">
      <c r="A1710">
        <v>4334</v>
      </c>
      <c r="B1710" t="s">
        <v>1594</v>
      </c>
      <c r="C1710" s="49">
        <v>0</v>
      </c>
      <c r="D1710" s="22">
        <v>1699.5155468749999</v>
      </c>
      <c r="E1710" s="17">
        <v>139.75687538852696</v>
      </c>
      <c r="F1710" s="17">
        <v>128.89831396719282</v>
      </c>
      <c r="G1710" s="17">
        <v>1.2840142243963169</v>
      </c>
      <c r="H1710" s="17">
        <v>10.55312453506518</v>
      </c>
      <c r="I1710" s="17">
        <v>118.72160941483682</v>
      </c>
      <c r="J1710" s="17">
        <v>24.327926248837908</v>
      </c>
      <c r="K1710" s="17">
        <v>-1</v>
      </c>
      <c r="L1710" s="17">
        <v>-1</v>
      </c>
      <c r="M1710" s="17">
        <v>-1</v>
      </c>
      <c r="N1710" s="17">
        <v>0.16666666666666666</v>
      </c>
      <c r="O1710" s="17">
        <v>-1</v>
      </c>
      <c r="P1710" s="17">
        <v>-1</v>
      </c>
      <c r="Q1710" s="17">
        <v>7.1896195701039396</v>
      </c>
      <c r="R1710" s="17">
        <v>-1</v>
      </c>
      <c r="S1710" s="17">
        <v>2.496456937562499</v>
      </c>
      <c r="T1710" s="17">
        <v>0.26242991429456014</v>
      </c>
      <c r="U1710" s="17">
        <v>1.4696653886164073</v>
      </c>
      <c r="V1710" s="17">
        <v>1.9716615142457385</v>
      </c>
      <c r="W1710" s="17">
        <v>5.826223544365507</v>
      </c>
      <c r="X1710" s="17">
        <v>8.0476922732034932</v>
      </c>
      <c r="Y1710" s="17">
        <v>0</v>
      </c>
      <c r="Z1710" s="17">
        <v>73.428345787513919</v>
      </c>
      <c r="AA1710" s="17">
        <v>2.7910070733209307</v>
      </c>
      <c r="AB1710" s="17">
        <v>4.8389811860991845</v>
      </c>
      <c r="AC1710" s="17">
        <v>61.099409762923784</v>
      </c>
      <c r="AD1710" s="17">
        <v>1.8370817357705089</v>
      </c>
      <c r="AE1710" s="17">
        <v>0.18370817357705091</v>
      </c>
      <c r="AF1710" s="17">
        <v>113.19142623997189</v>
      </c>
      <c r="AG1710" s="17">
        <v>117.67419119032216</v>
      </c>
      <c r="AH1710" s="17">
        <v>-1</v>
      </c>
      <c r="AI1710" s="17">
        <v>-1</v>
      </c>
      <c r="AJ1710" s="17">
        <v>-1</v>
      </c>
      <c r="AK1710" s="17">
        <v>-1</v>
      </c>
      <c r="AL1710" s="17">
        <v>-1</v>
      </c>
      <c r="AM1710" s="17">
        <v>-1</v>
      </c>
      <c r="AN1710" s="17">
        <v>-1</v>
      </c>
      <c r="AO1710" s="17">
        <v>-1</v>
      </c>
      <c r="AP1710" s="17">
        <v>-1</v>
      </c>
      <c r="AQ1710" s="17">
        <v>-1</v>
      </c>
      <c r="AR1710" s="17">
        <v>0.91854086788525446</v>
      </c>
      <c r="AS1710" s="17">
        <v>11.022490414623054</v>
      </c>
      <c r="AT1710" s="17">
        <v>18.32923753900997</v>
      </c>
      <c r="AU1710" s="17">
        <v>-1</v>
      </c>
      <c r="AV1710" s="17">
        <v>-1</v>
      </c>
      <c r="AW1710" s="17">
        <v>-1</v>
      </c>
      <c r="AX1710" s="17">
        <v>-1</v>
      </c>
      <c r="AY1710" s="17">
        <v>0.18370817357705091</v>
      </c>
      <c r="AZ1710" s="17">
        <v>-1.2286418615521133</v>
      </c>
      <c r="BA1710" s="17">
        <v>1.7414623743726263</v>
      </c>
      <c r="BB1710" s="17">
        <v>-0.49127445682863979</v>
      </c>
      <c r="BC1710" s="17">
        <v>0.67076163631581909</v>
      </c>
      <c r="BD1710" s="17">
        <v>-16.6600909286785</v>
      </c>
      <c r="BE1710" s="17">
        <v>23.711372979960576</v>
      </c>
      <c r="BF1710" s="17">
        <v>-1</v>
      </c>
      <c r="BG1710" s="22">
        <v>2119.5238126697222</v>
      </c>
    </row>
    <row r="1711" spans="1:59" x14ac:dyDescent="0.25">
      <c r="A1711">
        <v>4335</v>
      </c>
      <c r="B1711" t="s">
        <v>1595</v>
      </c>
      <c r="C1711" s="49">
        <v>0</v>
      </c>
      <c r="D1711" s="22">
        <v>1513.1902636718748</v>
      </c>
      <c r="E1711" s="17">
        <v>88.93628349543657</v>
      </c>
      <c r="F1711" s="17">
        <v>43.683067147328103</v>
      </c>
      <c r="G1711" s="17">
        <v>0.66399057044189003</v>
      </c>
      <c r="H1711" s="17">
        <v>5.856369844244794</v>
      </c>
      <c r="I1711" s="17">
        <v>73.340302948358527</v>
      </c>
      <c r="J1711" s="17">
        <v>12.101068878703707</v>
      </c>
      <c r="K1711" s="17">
        <v>-1</v>
      </c>
      <c r="L1711" s="17">
        <v>-1</v>
      </c>
      <c r="M1711" s="17">
        <v>-1</v>
      </c>
      <c r="N1711" s="17">
        <v>0.16666666666666666</v>
      </c>
      <c r="O1711" s="17">
        <v>-1</v>
      </c>
      <c r="P1711" s="17">
        <v>-1</v>
      </c>
      <c r="Q1711" s="17">
        <v>4.2588052386869908</v>
      </c>
      <c r="R1711" s="17">
        <v>-1</v>
      </c>
      <c r="S1711" s="17">
        <v>1.0070764477942096</v>
      </c>
      <c r="T1711" s="17">
        <v>0.1058877302288468</v>
      </c>
      <c r="U1711" s="17">
        <v>0.56586866751769183</v>
      </c>
      <c r="V1711" s="17">
        <v>0.66818734603868091</v>
      </c>
      <c r="W1711" s="17">
        <v>2.4321690139325325</v>
      </c>
      <c r="X1711" s="17">
        <v>2.9985495644976967</v>
      </c>
      <c r="Y1711" s="17">
        <v>0</v>
      </c>
      <c r="Z1711" s="17">
        <v>44.073520815050507</v>
      </c>
      <c r="AA1711" s="17">
        <v>1.1577523701315402</v>
      </c>
      <c r="AB1711" s="17">
        <v>2.2332081213668946</v>
      </c>
      <c r="AC1711" s="17">
        <v>31.139903161815511</v>
      </c>
      <c r="AD1711" s="17">
        <v>0.70733583439711467</v>
      </c>
      <c r="AE1711" s="17">
        <v>7.0733583439711478E-2</v>
      </c>
      <c r="AF1711" s="17">
        <v>68.584411114101201</v>
      </c>
      <c r="AG1711" s="17">
        <v>39.879261699130481</v>
      </c>
      <c r="AH1711" s="17">
        <v>-1</v>
      </c>
      <c r="AI1711" s="17">
        <v>-1</v>
      </c>
      <c r="AJ1711" s="17">
        <v>-1</v>
      </c>
      <c r="AK1711" s="17">
        <v>-1</v>
      </c>
      <c r="AL1711" s="17">
        <v>-1</v>
      </c>
      <c r="AM1711" s="17">
        <v>-1</v>
      </c>
      <c r="AN1711" s="17">
        <v>-1</v>
      </c>
      <c r="AO1711" s="17">
        <v>-1</v>
      </c>
      <c r="AP1711" s="17">
        <v>-1</v>
      </c>
      <c r="AQ1711" s="17">
        <v>-1</v>
      </c>
      <c r="AR1711" s="17">
        <v>0.35366791719855734</v>
      </c>
      <c r="AS1711" s="17">
        <v>4.2440150063826882</v>
      </c>
      <c r="AT1711" s="17">
        <v>9.5172195082974937</v>
      </c>
      <c r="AU1711" s="17">
        <v>-1</v>
      </c>
      <c r="AV1711" s="17">
        <v>-1</v>
      </c>
      <c r="AW1711" s="17">
        <v>-1</v>
      </c>
      <c r="AX1711" s="17">
        <v>-1</v>
      </c>
      <c r="AY1711" s="17">
        <v>7.0733583439711478E-2</v>
      </c>
      <c r="AZ1711" s="17">
        <v>-0.24686732255592864</v>
      </c>
      <c r="BA1711" s="17">
        <v>0.75968783537644158</v>
      </c>
      <c r="BB1711" s="17">
        <v>-0.10716085036168575</v>
      </c>
      <c r="BC1711" s="17">
        <v>0.28664802984886517</v>
      </c>
      <c r="BD1711" s="17">
        <v>-3.3152140425093277</v>
      </c>
      <c r="BE1711" s="17">
        <v>10.366496093791387</v>
      </c>
      <c r="BF1711" s="17">
        <v>-1</v>
      </c>
      <c r="BG1711" s="22">
        <v>525.78988268735407</v>
      </c>
    </row>
    <row r="1712" spans="1:59" x14ac:dyDescent="0.25">
      <c r="A1712">
        <v>4336</v>
      </c>
      <c r="B1712" t="s">
        <v>1596</v>
      </c>
      <c r="C1712" s="49">
        <v>0</v>
      </c>
      <c r="D1712" s="22">
        <v>1479.0916113281251</v>
      </c>
      <c r="E1712" s="17">
        <v>34.260475313399766</v>
      </c>
      <c r="F1712" s="17">
        <v>-47.996551600703739</v>
      </c>
      <c r="G1712" s="17">
        <v>-3.0676653860738923E-3</v>
      </c>
      <c r="H1712" s="17">
        <v>0.80332246743351243</v>
      </c>
      <c r="I1712" s="17">
        <v>24.516400766519787</v>
      </c>
      <c r="J1712" s="17">
        <v>-1.0533097567303322</v>
      </c>
      <c r="K1712" s="17">
        <v>-1</v>
      </c>
      <c r="L1712" s="17">
        <v>-1</v>
      </c>
      <c r="M1712" s="17">
        <v>-1</v>
      </c>
      <c r="N1712" s="17">
        <v>0.16666666666666666</v>
      </c>
      <c r="O1712" s="17">
        <v>-1</v>
      </c>
      <c r="P1712" s="17">
        <v>-1</v>
      </c>
      <c r="Q1712" s="17">
        <v>1.1056612820243257</v>
      </c>
      <c r="R1712" s="17">
        <v>-1</v>
      </c>
      <c r="S1712" s="17">
        <v>-0.59528745501013258</v>
      </c>
      <c r="T1712" s="17">
        <v>-6.2529639769115339E-2</v>
      </c>
      <c r="U1712" s="17">
        <v>-0.40648947152763065</v>
      </c>
      <c r="V1712" s="17">
        <v>-0.73416750533838038</v>
      </c>
      <c r="W1712" s="17">
        <v>-1.2193562350395659</v>
      </c>
      <c r="X1712" s="17">
        <v>-2.4336177507842414</v>
      </c>
      <c r="Y1712" s="17">
        <v>0</v>
      </c>
      <c r="Z1712" s="17">
        <v>12.49185835059011</v>
      </c>
      <c r="AA1712" s="17">
        <v>-0.59939994820133213</v>
      </c>
      <c r="AB1712" s="17">
        <v>-0.57023715437755274</v>
      </c>
      <c r="AC1712" s="17">
        <v>-1.0923116773306898</v>
      </c>
      <c r="AD1712" s="17">
        <v>-0.5081118394095383</v>
      </c>
      <c r="AE1712" s="17">
        <v>-5.0811183940953832E-2</v>
      </c>
      <c r="AF1712" s="17">
        <v>20.593537498815401</v>
      </c>
      <c r="AG1712" s="17">
        <v>-43.817139384576365</v>
      </c>
      <c r="AH1712" s="17">
        <v>-1</v>
      </c>
      <c r="AI1712" s="17">
        <v>-1</v>
      </c>
      <c r="AJ1712" s="17">
        <v>-1</v>
      </c>
      <c r="AK1712" s="17">
        <v>-1</v>
      </c>
      <c r="AL1712" s="17">
        <v>-1</v>
      </c>
      <c r="AM1712" s="17">
        <v>-1</v>
      </c>
      <c r="AN1712" s="17">
        <v>-1</v>
      </c>
      <c r="AO1712" s="17">
        <v>-1</v>
      </c>
      <c r="AP1712" s="17">
        <v>-1</v>
      </c>
      <c r="AQ1712" s="17">
        <v>-1</v>
      </c>
      <c r="AR1712" s="17">
        <v>-0.25405591970476915</v>
      </c>
      <c r="AS1712" s="17">
        <v>-3.0486710364572298</v>
      </c>
      <c r="AT1712" s="17">
        <v>3.6727652605600625E-2</v>
      </c>
      <c r="AU1712" s="17">
        <v>-1</v>
      </c>
      <c r="AV1712" s="17">
        <v>-1</v>
      </c>
      <c r="AW1712" s="17">
        <v>-1</v>
      </c>
      <c r="AX1712" s="17">
        <v>-1</v>
      </c>
      <c r="AY1712" s="17">
        <v>-5.0811183940953832E-2</v>
      </c>
      <c r="AZ1712" s="17">
        <v>0.80938397977219867</v>
      </c>
      <c r="BA1712" s="17">
        <v>-0.29656346695168584</v>
      </c>
      <c r="BB1712" s="17">
        <v>0.30609135873257648</v>
      </c>
      <c r="BC1712" s="17">
        <v>-0.12660417924539685</v>
      </c>
      <c r="BD1712" s="17">
        <v>11.041996325602994</v>
      </c>
      <c r="BE1712" s="17">
        <v>-3.9907142743209514</v>
      </c>
      <c r="BF1712" s="17">
        <v>-1</v>
      </c>
      <c r="BG1712" s="22">
        <v>51.425008604915774</v>
      </c>
    </row>
    <row r="1713" spans="1:59" x14ac:dyDescent="0.25">
      <c r="A1713">
        <v>4337</v>
      </c>
      <c r="B1713" t="s">
        <v>1597</v>
      </c>
      <c r="C1713" s="49">
        <v>0</v>
      </c>
      <c r="D1713" s="22">
        <v>1430.8467480468751</v>
      </c>
      <c r="E1713" s="17">
        <v>41.297912352090222</v>
      </c>
      <c r="F1713" s="17">
        <v>-36.196277107781114</v>
      </c>
      <c r="G1713" s="17">
        <v>8.2790788139657734E-2</v>
      </c>
      <c r="H1713" s="17">
        <v>1.4537107095137165</v>
      </c>
      <c r="I1713" s="17">
        <v>30.800626807475801</v>
      </c>
      <c r="J1713" s="17">
        <v>0.63981768862448352</v>
      </c>
      <c r="K1713" s="17">
        <v>-1</v>
      </c>
      <c r="L1713" s="17">
        <v>-1</v>
      </c>
      <c r="M1713" s="17">
        <v>-1</v>
      </c>
      <c r="N1713" s="17">
        <v>0.16666666666666666</v>
      </c>
      <c r="O1713" s="17">
        <v>-1</v>
      </c>
      <c r="P1713" s="17">
        <v>-1</v>
      </c>
      <c r="Q1713" s="17">
        <v>1.5115090016421424</v>
      </c>
      <c r="R1713" s="17">
        <v>-1</v>
      </c>
      <c r="S1713" s="17">
        <v>-0.38904386293533522</v>
      </c>
      <c r="T1713" s="17">
        <v>-4.0852289639485465E-2</v>
      </c>
      <c r="U1713" s="17">
        <v>-0.28133523220103496</v>
      </c>
      <c r="V1713" s="17">
        <v>-0.55366749444488739</v>
      </c>
      <c r="W1713" s="17">
        <v>-0.7493608222735918</v>
      </c>
      <c r="X1713" s="17">
        <v>-1.7344321925634778</v>
      </c>
      <c r="Y1713" s="17">
        <v>0</v>
      </c>
      <c r="Z1713" s="17">
        <v>16.556799840450573</v>
      </c>
      <c r="AA1713" s="17">
        <v>-0.37323321708533513</v>
      </c>
      <c r="AB1713" s="17">
        <v>-0.20939987962195927</v>
      </c>
      <c r="AC1713" s="17">
        <v>3.0563637623230591</v>
      </c>
      <c r="AD1713" s="17">
        <v>-0.35166904025129364</v>
      </c>
      <c r="AE1713" s="17">
        <v>-3.516690402512937E-2</v>
      </c>
      <c r="AF1713" s="17">
        <v>26.770542699632596</v>
      </c>
      <c r="AG1713" s="17">
        <v>-33.044401448439501</v>
      </c>
      <c r="AH1713" s="17">
        <v>-1</v>
      </c>
      <c r="AI1713" s="17">
        <v>-1</v>
      </c>
      <c r="AJ1713" s="17">
        <v>-1</v>
      </c>
      <c r="AK1713" s="17">
        <v>-1</v>
      </c>
      <c r="AL1713" s="17">
        <v>-1</v>
      </c>
      <c r="AM1713" s="17">
        <v>-1</v>
      </c>
      <c r="AN1713" s="17">
        <v>-1</v>
      </c>
      <c r="AO1713" s="17">
        <v>-1</v>
      </c>
      <c r="AP1713" s="17">
        <v>-1</v>
      </c>
      <c r="AQ1713" s="17">
        <v>-1</v>
      </c>
      <c r="AR1713" s="17">
        <v>-0.17583452012564682</v>
      </c>
      <c r="AS1713" s="17">
        <v>-2.1100142415077623</v>
      </c>
      <c r="AT1713" s="17">
        <v>1.2569814860399089</v>
      </c>
      <c r="AU1713" s="17">
        <v>-1</v>
      </c>
      <c r="AV1713" s="17">
        <v>-1</v>
      </c>
      <c r="AW1713" s="17">
        <v>-1</v>
      </c>
      <c r="AX1713" s="17">
        <v>-1</v>
      </c>
      <c r="AY1713" s="17">
        <v>-3.516690402512937E-2</v>
      </c>
      <c r="AZ1713" s="17">
        <v>0.67343167683740401</v>
      </c>
      <c r="BA1713" s="17">
        <v>-0.16061116401689124</v>
      </c>
      <c r="BB1713" s="17">
        <v>0.25290080701877327</v>
      </c>
      <c r="BC1713" s="17">
        <v>-7.3413627531593653E-2</v>
      </c>
      <c r="BD1713" s="17">
        <v>9.1940499051233928</v>
      </c>
      <c r="BE1713" s="17">
        <v>-2.1427678538413479</v>
      </c>
      <c r="BF1713" s="17">
        <v>-1</v>
      </c>
      <c r="BG1713" s="22">
        <v>-21.226581261633783</v>
      </c>
    </row>
    <row r="1714" spans="1:59" x14ac:dyDescent="0.25">
      <c r="A1714">
        <v>4338</v>
      </c>
      <c r="B1714" t="s">
        <v>1598</v>
      </c>
      <c r="C1714" s="49">
        <v>0</v>
      </c>
      <c r="D1714" s="22">
        <v>1541.6570410156248</v>
      </c>
      <c r="E1714" s="17">
        <v>92.753916737522246</v>
      </c>
      <c r="F1714" s="17">
        <v>50.084420356208824</v>
      </c>
      <c r="G1714" s="17">
        <v>0.71056662994932918</v>
      </c>
      <c r="H1714" s="17">
        <v>6.2091891674694732</v>
      </c>
      <c r="I1714" s="17">
        <v>76.749338098916482</v>
      </c>
      <c r="J1714" s="17">
        <v>13.01954808966329</v>
      </c>
      <c r="K1714" s="17">
        <v>-1</v>
      </c>
      <c r="L1714" s="17">
        <v>-1</v>
      </c>
      <c r="M1714" s="17">
        <v>-1</v>
      </c>
      <c r="N1714" s="17">
        <v>0.16666666666666666</v>
      </c>
      <c r="O1714" s="17">
        <v>-1</v>
      </c>
      <c r="P1714" s="17">
        <v>-1</v>
      </c>
      <c r="Q1714" s="17">
        <v>4.4789674564261297</v>
      </c>
      <c r="R1714" s="17">
        <v>-1</v>
      </c>
      <c r="S1714" s="17">
        <v>1.1189584282287257</v>
      </c>
      <c r="T1714" s="17">
        <v>0.1176471494606251</v>
      </c>
      <c r="U1714" s="17">
        <v>0.63376170610750038</v>
      </c>
      <c r="V1714" s="17">
        <v>0.76610407879172493</v>
      </c>
      <c r="W1714" s="17">
        <v>2.6871297477250509</v>
      </c>
      <c r="X1714" s="17">
        <v>3.3778402089148183</v>
      </c>
      <c r="Y1714" s="17">
        <v>0</v>
      </c>
      <c r="Z1714" s="17">
        <v>46.278649709775557</v>
      </c>
      <c r="AA1714" s="17">
        <v>1.2804421542412043</v>
      </c>
      <c r="AB1714" s="17">
        <v>2.4289533006867363</v>
      </c>
      <c r="AC1714" s="17">
        <v>33.390455626011168</v>
      </c>
      <c r="AD1714" s="17">
        <v>0.79220213263437544</v>
      </c>
      <c r="AE1714" s="17">
        <v>7.9220213263437547E-2</v>
      </c>
      <c r="AF1714" s="17">
        <v>71.935281645734975</v>
      </c>
      <c r="AG1714" s="17">
        <v>45.723202075032802</v>
      </c>
      <c r="AH1714" s="17">
        <v>-1</v>
      </c>
      <c r="AI1714" s="17">
        <v>-1</v>
      </c>
      <c r="AJ1714" s="17">
        <v>-1</v>
      </c>
      <c r="AK1714" s="17">
        <v>-1</v>
      </c>
      <c r="AL1714" s="17">
        <v>-1</v>
      </c>
      <c r="AM1714" s="17">
        <v>-1</v>
      </c>
      <c r="AN1714" s="17">
        <v>-1</v>
      </c>
      <c r="AO1714" s="17">
        <v>-1</v>
      </c>
      <c r="AP1714" s="17">
        <v>-1</v>
      </c>
      <c r="AQ1714" s="17">
        <v>-1</v>
      </c>
      <c r="AR1714" s="17">
        <v>0.39610106631718772</v>
      </c>
      <c r="AS1714" s="17">
        <v>4.7532127958062524</v>
      </c>
      <c r="AT1714" s="17">
        <v>10.179176634548128</v>
      </c>
      <c r="AU1714" s="17">
        <v>-1</v>
      </c>
      <c r="AV1714" s="17">
        <v>-1</v>
      </c>
      <c r="AW1714" s="17">
        <v>-1</v>
      </c>
      <c r="AX1714" s="17">
        <v>-1</v>
      </c>
      <c r="AY1714" s="17">
        <v>7.9220213263437547E-2</v>
      </c>
      <c r="AZ1714" s="17">
        <v>-0.32061804006409628</v>
      </c>
      <c r="BA1714" s="17">
        <v>0.83343855288460933</v>
      </c>
      <c r="BB1714" s="17">
        <v>-0.13601539176235444</v>
      </c>
      <c r="BC1714" s="17">
        <v>0.31550257124953379</v>
      </c>
      <c r="BD1714" s="17">
        <v>-4.3176786678594894</v>
      </c>
      <c r="BE1714" s="17">
        <v>11.368960719141548</v>
      </c>
      <c r="BF1714" s="17">
        <v>-1</v>
      </c>
      <c r="BG1714" s="22">
        <v>255.36258484005907</v>
      </c>
    </row>
    <row r="1715" spans="1:59" x14ac:dyDescent="0.25">
      <c r="A1715">
        <v>4342</v>
      </c>
      <c r="B1715" t="s">
        <v>1599</v>
      </c>
      <c r="C1715" s="49">
        <v>0</v>
      </c>
      <c r="D1715" s="22">
        <v>1567.043486328125</v>
      </c>
      <c r="E1715" s="17">
        <v>91.61416901956413</v>
      </c>
      <c r="F1715" s="17">
        <v>48.173307567469671</v>
      </c>
      <c r="G1715" s="17">
        <v>0.69666142895991101</v>
      </c>
      <c r="H1715" s="17">
        <v>6.1038555764728786</v>
      </c>
      <c r="I1715" s="17">
        <v>75.731576625537045</v>
      </c>
      <c r="J1715" s="17">
        <v>12.745337729919241</v>
      </c>
      <c r="K1715" s="17">
        <v>-1</v>
      </c>
      <c r="L1715" s="17">
        <v>-1</v>
      </c>
      <c r="M1715" s="17">
        <v>-1</v>
      </c>
      <c r="N1715" s="17">
        <v>0.16666666666666666</v>
      </c>
      <c r="O1715" s="17">
        <v>-1</v>
      </c>
      <c r="P1715" s="17">
        <v>-1</v>
      </c>
      <c r="Q1715" s="17">
        <v>4.4132384119274253</v>
      </c>
      <c r="R1715" s="17">
        <v>-1</v>
      </c>
      <c r="S1715" s="17">
        <v>1.0855562589278296</v>
      </c>
      <c r="T1715" s="17">
        <v>0.11413639544523681</v>
      </c>
      <c r="U1715" s="17">
        <v>0.61349235834907045</v>
      </c>
      <c r="V1715" s="17">
        <v>0.73687120972643294</v>
      </c>
      <c r="W1715" s="17">
        <v>2.6110116672071348</v>
      </c>
      <c r="X1715" s="17">
        <v>3.2646036513399204</v>
      </c>
      <c r="Y1715" s="17">
        <v>0</v>
      </c>
      <c r="Z1715" s="17">
        <v>45.620312340470463</v>
      </c>
      <c r="AA1715" s="17">
        <v>1.2438133340826267</v>
      </c>
      <c r="AB1715" s="17">
        <v>2.3705139202424257</v>
      </c>
      <c r="AC1715" s="17">
        <v>32.718557129598601</v>
      </c>
      <c r="AD1715" s="17">
        <v>0.76686544793633815</v>
      </c>
      <c r="AE1715" s="17">
        <v>7.6686544793633807E-2</v>
      </c>
      <c r="AF1715" s="17">
        <v>70.934885117461818</v>
      </c>
      <c r="AG1715" s="17">
        <v>43.978503911288009</v>
      </c>
      <c r="AH1715" s="17">
        <v>-1</v>
      </c>
      <c r="AI1715" s="17">
        <v>-1</v>
      </c>
      <c r="AJ1715" s="17">
        <v>-1</v>
      </c>
      <c r="AK1715" s="17">
        <v>-1</v>
      </c>
      <c r="AL1715" s="17">
        <v>-1</v>
      </c>
      <c r="AM1715" s="17">
        <v>-1</v>
      </c>
      <c r="AN1715" s="17">
        <v>-1</v>
      </c>
      <c r="AO1715" s="17">
        <v>-1</v>
      </c>
      <c r="AP1715" s="17">
        <v>-1</v>
      </c>
      <c r="AQ1715" s="17">
        <v>-1</v>
      </c>
      <c r="AR1715" s="17">
        <v>0.38343272396816908</v>
      </c>
      <c r="AS1715" s="17">
        <v>4.6011926876180285</v>
      </c>
      <c r="AT1715" s="17">
        <v>9.9815504939034376</v>
      </c>
      <c r="AU1715" s="17">
        <v>-1</v>
      </c>
      <c r="AV1715" s="17">
        <v>-1</v>
      </c>
      <c r="AW1715" s="17">
        <v>-1</v>
      </c>
      <c r="AX1715" s="17">
        <v>-1</v>
      </c>
      <c r="AY1715" s="17">
        <v>7.6686544793633807E-2</v>
      </c>
      <c r="AZ1715" s="17">
        <v>-0.29859989252413371</v>
      </c>
      <c r="BA1715" s="17">
        <v>0.81142040534464677</v>
      </c>
      <c r="BB1715" s="17">
        <v>-0.1274009189650217</v>
      </c>
      <c r="BC1715" s="17">
        <v>0.30688809845220105</v>
      </c>
      <c r="BD1715" s="17">
        <v>-4.0183946097469887</v>
      </c>
      <c r="BE1715" s="17">
        <v>11.069676661029048</v>
      </c>
      <c r="BF1715" s="17">
        <v>-1</v>
      </c>
      <c r="BG1715" s="22">
        <v>332.03907013489265</v>
      </c>
    </row>
    <row r="1716" spans="1:59" x14ac:dyDescent="0.25">
      <c r="A1716">
        <v>4343</v>
      </c>
      <c r="B1716" t="s">
        <v>3010</v>
      </c>
      <c r="C1716" s="49">
        <v>0</v>
      </c>
      <c r="D1716" s="22">
        <v>1530.148212890625</v>
      </c>
      <c r="E1716" s="17">
        <v>114.93253870214221</v>
      </c>
      <c r="F1716" s="17">
        <v>87.273218723913843</v>
      </c>
      <c r="G1716" s="17">
        <v>0.98115124374339246</v>
      </c>
      <c r="H1716" s="17">
        <v>8.2589005712129548</v>
      </c>
      <c r="I1716" s="17">
        <v>96.554200712439652</v>
      </c>
      <c r="J1716" s="17">
        <v>18.35547270852636</v>
      </c>
      <c r="K1716" s="17">
        <v>-1</v>
      </c>
      <c r="L1716" s="17">
        <v>-1</v>
      </c>
      <c r="M1716" s="17">
        <v>-1</v>
      </c>
      <c r="N1716" s="17">
        <v>0.16666666666666666</v>
      </c>
      <c r="O1716" s="17">
        <v>-1</v>
      </c>
      <c r="P1716" s="17">
        <v>-1</v>
      </c>
      <c r="Q1716" s="17">
        <v>5.7580045688180572</v>
      </c>
      <c r="R1716" s="17">
        <v>-1</v>
      </c>
      <c r="S1716" s="17">
        <v>1.7689391862950745</v>
      </c>
      <c r="T1716" s="17">
        <v>0.18596374697710247</v>
      </c>
      <c r="U1716" s="17">
        <v>1.0281877657700758</v>
      </c>
      <c r="V1716" s="17">
        <v>1.3349534317887786</v>
      </c>
      <c r="W1716" s="17">
        <v>4.1683295833376137</v>
      </c>
      <c r="X1716" s="17">
        <v>5.5813373192471438</v>
      </c>
      <c r="Y1716" s="17">
        <v>0</v>
      </c>
      <c r="Z1716" s="17">
        <v>59.089393183040158</v>
      </c>
      <c r="AA1716" s="17">
        <v>1.9932110788963306</v>
      </c>
      <c r="AB1716" s="17">
        <v>3.5661391061937389</v>
      </c>
      <c r="AC1716" s="17">
        <v>46.46508829755345</v>
      </c>
      <c r="AD1716" s="17">
        <v>1.2852347072125947</v>
      </c>
      <c r="AE1716" s="17">
        <v>0.12852347072125947</v>
      </c>
      <c r="AF1716" s="17">
        <v>91.402235661697148</v>
      </c>
      <c r="AG1716" s="17">
        <v>79.673698668599414</v>
      </c>
      <c r="AH1716" s="17">
        <v>-1</v>
      </c>
      <c r="AI1716" s="17">
        <v>-1</v>
      </c>
      <c r="AJ1716" s="17">
        <v>-1</v>
      </c>
      <c r="AK1716" s="17">
        <v>-1</v>
      </c>
      <c r="AL1716" s="17">
        <v>-1</v>
      </c>
      <c r="AM1716" s="17">
        <v>-1</v>
      </c>
      <c r="AN1716" s="17">
        <v>-1</v>
      </c>
      <c r="AO1716" s="17">
        <v>-1</v>
      </c>
      <c r="AP1716" s="17">
        <v>-1</v>
      </c>
      <c r="AQ1716" s="17">
        <v>-1</v>
      </c>
      <c r="AR1716" s="17">
        <v>0.64261735360629735</v>
      </c>
      <c r="AS1716" s="17">
        <v>7.7114082432755691</v>
      </c>
      <c r="AT1716" s="17">
        <v>14.02483071625824</v>
      </c>
      <c r="AU1716" s="17">
        <v>-1</v>
      </c>
      <c r="AV1716" s="17">
        <v>-1</v>
      </c>
      <c r="AW1716" s="17">
        <v>-1</v>
      </c>
      <c r="AX1716" s="17">
        <v>-1</v>
      </c>
      <c r="AY1716" s="17">
        <v>0.12852347072125947</v>
      </c>
      <c r="AZ1716" s="17">
        <v>-0.74907441067645575</v>
      </c>
      <c r="BA1716" s="17">
        <v>1.2618949234969687</v>
      </c>
      <c r="BB1716" s="17">
        <v>-0.30364646711894899</v>
      </c>
      <c r="BC1716" s="17">
        <v>0.48313364660612834</v>
      </c>
      <c r="BD1716" s="17">
        <v>-10.141518347754705</v>
      </c>
      <c r="BE1716" s="17">
        <v>17.19280039903677</v>
      </c>
      <c r="BF1716" s="17">
        <v>-1</v>
      </c>
      <c r="BG1716" s="22">
        <v>160.45932469829222</v>
      </c>
    </row>
    <row r="1717" spans="1:59" x14ac:dyDescent="0.25">
      <c r="A1717">
        <v>4348</v>
      </c>
      <c r="B1717" t="s">
        <v>1600</v>
      </c>
      <c r="C1717" s="49">
        <v>0</v>
      </c>
      <c r="D1717" s="22">
        <v>1423.8010644531248</v>
      </c>
      <c r="E1717" s="17">
        <v>1.6250229080504255</v>
      </c>
      <c r="F1717" s="17">
        <v>-102.71921476153763</v>
      </c>
      <c r="G1717" s="17">
        <v>-0.40122816873848804</v>
      </c>
      <c r="H1717" s="17">
        <v>-2.2127918370657653</v>
      </c>
      <c r="I1717" s="17">
        <v>-4.6261064753269423</v>
      </c>
      <c r="J1717" s="17">
        <v>-8.9050290481827794</v>
      </c>
      <c r="K1717" s="17">
        <v>-1</v>
      </c>
      <c r="L1717" s="17">
        <v>-1</v>
      </c>
      <c r="M1717" s="17">
        <v>-1</v>
      </c>
      <c r="N1717" s="17">
        <v>0.16666666666666666</v>
      </c>
      <c r="O1717" s="17">
        <v>-1</v>
      </c>
      <c r="P1717" s="17">
        <v>-1</v>
      </c>
      <c r="Q1717" s="17">
        <v>-0.77641934826597314</v>
      </c>
      <c r="R1717" s="17">
        <v>-1</v>
      </c>
      <c r="S1717" s="17">
        <v>-1.5517227163219454</v>
      </c>
      <c r="T1717" s="17">
        <v>-0.1630563122693745</v>
      </c>
      <c r="U1717" s="17">
        <v>-0.98688048581525034</v>
      </c>
      <c r="V1717" s="17">
        <v>-1.5712193300714066</v>
      </c>
      <c r="W1717" s="17">
        <v>-3.398915759299368</v>
      </c>
      <c r="X1717" s="17">
        <v>-5.6760250195627933</v>
      </c>
      <c r="Y1717" s="17">
        <v>0</v>
      </c>
      <c r="Z1717" s="17">
        <v>-6.358925506306317</v>
      </c>
      <c r="AA1717" s="17">
        <v>-1.6482268930720256</v>
      </c>
      <c r="AB1717" s="17">
        <v>-2.2435860797916645</v>
      </c>
      <c r="AC1717" s="17">
        <v>-20.331403851327053</v>
      </c>
      <c r="AD1717" s="17">
        <v>-1.2336006072690631</v>
      </c>
      <c r="AE1717" s="17">
        <v>-0.12336006072690629</v>
      </c>
      <c r="AF1717" s="17">
        <v>-8.051743180864726</v>
      </c>
      <c r="AG1717" s="17">
        <v>-93.774698401760517</v>
      </c>
      <c r="AH1717" s="17">
        <v>-1</v>
      </c>
      <c r="AI1717" s="17">
        <v>-1</v>
      </c>
      <c r="AJ1717" s="17">
        <v>-1</v>
      </c>
      <c r="AK1717" s="17">
        <v>-1</v>
      </c>
      <c r="AL1717" s="17">
        <v>-1</v>
      </c>
      <c r="AM1717" s="17">
        <v>-1</v>
      </c>
      <c r="AN1717" s="17">
        <v>-1</v>
      </c>
      <c r="AO1717" s="17">
        <v>-1</v>
      </c>
      <c r="AP1717" s="17">
        <v>-1</v>
      </c>
      <c r="AQ1717" s="17">
        <v>-1</v>
      </c>
      <c r="AR1717" s="17">
        <v>-0.61680030363453153</v>
      </c>
      <c r="AS1717" s="17">
        <v>-7.4016036436143784</v>
      </c>
      <c r="AT1717" s="17">
        <v>-5.6220847366986924</v>
      </c>
      <c r="AU1717" s="17">
        <v>-1</v>
      </c>
      <c r="AV1717" s="17">
        <v>-1</v>
      </c>
      <c r="AW1717" s="17">
        <v>-1</v>
      </c>
      <c r="AX1717" s="17">
        <v>-1</v>
      </c>
      <c r="AY1717" s="17">
        <v>-0.12336006072690629</v>
      </c>
      <c r="AZ1717" s="17">
        <v>1.4398499984993445</v>
      </c>
      <c r="BA1717" s="17">
        <v>-0.92702948567883214</v>
      </c>
      <c r="BB1717" s="17">
        <v>0.5527575398048149</v>
      </c>
      <c r="BC1717" s="17">
        <v>-0.37327036031763516</v>
      </c>
      <c r="BD1717" s="17">
        <v>19.611674053678289</v>
      </c>
      <c r="BE1717" s="17">
        <v>-12.560392002396256</v>
      </c>
      <c r="BF1717" s="17">
        <v>-1</v>
      </c>
      <c r="BG1717" s="22">
        <v>126.19266054415962</v>
      </c>
    </row>
    <row r="1718" spans="1:59" x14ac:dyDescent="0.25">
      <c r="A1718">
        <v>4353</v>
      </c>
      <c r="B1718" t="s">
        <v>1601</v>
      </c>
      <c r="C1718" s="49">
        <v>0</v>
      </c>
      <c r="D1718" s="22">
        <v>1507.580791015625</v>
      </c>
      <c r="E1718" s="17">
        <v>1.6069951485154093</v>
      </c>
      <c r="F1718" s="17">
        <v>-102.74944345272679</v>
      </c>
      <c r="G1718" s="17">
        <v>-0.40144811181516521</v>
      </c>
      <c r="H1718" s="17">
        <v>-2.2144579326582621</v>
      </c>
      <c r="I1718" s="17">
        <v>-4.6422047388435033</v>
      </c>
      <c r="J1718" s="17">
        <v>-8.9093663224317972</v>
      </c>
      <c r="K1718" s="17">
        <v>-1</v>
      </c>
      <c r="L1718" s="17">
        <v>-1</v>
      </c>
      <c r="M1718" s="17">
        <v>-1</v>
      </c>
      <c r="N1718" s="17">
        <v>0.16666666666666666</v>
      </c>
      <c r="O1718" s="17">
        <v>-1</v>
      </c>
      <c r="P1718" s="17">
        <v>-1</v>
      </c>
      <c r="Q1718" s="17">
        <v>-0.77745900589372674</v>
      </c>
      <c r="R1718" s="17">
        <v>-1</v>
      </c>
      <c r="S1718" s="17">
        <v>-1.5522510492737178</v>
      </c>
      <c r="T1718" s="17">
        <v>-0.16311184300497397</v>
      </c>
      <c r="U1718" s="17">
        <v>-0.98720109266671707</v>
      </c>
      <c r="V1718" s="17">
        <v>-1.5716817158482979</v>
      </c>
      <c r="W1718" s="17">
        <v>-3.4001197436813708</v>
      </c>
      <c r="X1718" s="17">
        <v>-5.6778161189423928</v>
      </c>
      <c r="Y1718" s="17">
        <v>0</v>
      </c>
      <c r="Z1718" s="17">
        <v>-6.3693386421255447</v>
      </c>
      <c r="AA1718" s="17">
        <v>-1.6488062630075526</v>
      </c>
      <c r="AB1718" s="17">
        <v>-2.2445104344373692</v>
      </c>
      <c r="AC1718" s="17">
        <v>-20.342031487894701</v>
      </c>
      <c r="AD1718" s="17">
        <v>-1.2340013658333961</v>
      </c>
      <c r="AE1718" s="17">
        <v>-0.12340013658333963</v>
      </c>
      <c r="AF1718" s="17">
        <v>-8.0675667774091409</v>
      </c>
      <c r="AG1718" s="17">
        <v>-93.802294858819934</v>
      </c>
      <c r="AH1718" s="17">
        <v>-1</v>
      </c>
      <c r="AI1718" s="17">
        <v>-1</v>
      </c>
      <c r="AJ1718" s="17">
        <v>-1</v>
      </c>
      <c r="AK1718" s="17">
        <v>-1</v>
      </c>
      <c r="AL1718" s="17">
        <v>-1</v>
      </c>
      <c r="AM1718" s="17">
        <v>-1</v>
      </c>
      <c r="AN1718" s="17">
        <v>-1</v>
      </c>
      <c r="AO1718" s="17">
        <v>-1</v>
      </c>
      <c r="AP1718" s="17">
        <v>-1</v>
      </c>
      <c r="AQ1718" s="17">
        <v>-1</v>
      </c>
      <c r="AR1718" s="17">
        <v>-0.61700068291669807</v>
      </c>
      <c r="AS1718" s="17">
        <v>-7.4040081950003769</v>
      </c>
      <c r="AT1718" s="17">
        <v>-5.625210653500492</v>
      </c>
      <c r="AU1718" s="17">
        <v>-1</v>
      </c>
      <c r="AV1718" s="17">
        <v>-1</v>
      </c>
      <c r="AW1718" s="17">
        <v>-1</v>
      </c>
      <c r="AX1718" s="17">
        <v>-1</v>
      </c>
      <c r="AY1718" s="17">
        <v>-0.12340013658333963</v>
      </c>
      <c r="AZ1718" s="17">
        <v>1.4401982666844901</v>
      </c>
      <c r="BA1718" s="17">
        <v>-0.92737775386397758</v>
      </c>
      <c r="BB1718" s="17">
        <v>0.55289379771668823</v>
      </c>
      <c r="BC1718" s="17">
        <v>-0.37340661822950849</v>
      </c>
      <c r="BD1718" s="17">
        <v>19.616407926751521</v>
      </c>
      <c r="BE1718" s="17">
        <v>-12.565125875469487</v>
      </c>
      <c r="BF1718" s="17">
        <v>-1</v>
      </c>
      <c r="BG1718" s="22">
        <v>113.14631254814124</v>
      </c>
    </row>
    <row r="1719" spans="1:59" x14ac:dyDescent="0.25">
      <c r="A1719">
        <v>4355</v>
      </c>
      <c r="B1719" t="s">
        <v>1602</v>
      </c>
      <c r="C1719" s="49">
        <v>0</v>
      </c>
      <c r="D1719" s="22">
        <v>1530.5438867187499</v>
      </c>
      <c r="E1719" s="17">
        <v>102.39099803801379</v>
      </c>
      <c r="F1719" s="17">
        <v>66.243741431651557</v>
      </c>
      <c r="G1719" s="17">
        <v>0.82814137945158828</v>
      </c>
      <c r="H1719" s="17">
        <v>7.0998322142706476</v>
      </c>
      <c r="I1719" s="17">
        <v>85.354970651563605</v>
      </c>
      <c r="J1719" s="17">
        <v>15.338120426903583</v>
      </c>
      <c r="K1719" s="17">
        <v>-1</v>
      </c>
      <c r="L1719" s="17">
        <v>-1</v>
      </c>
      <c r="M1719" s="17">
        <v>-1</v>
      </c>
      <c r="N1719" s="17">
        <v>0.16666666666666666</v>
      </c>
      <c r="O1719" s="17">
        <v>-1</v>
      </c>
      <c r="P1719" s="17">
        <v>-1</v>
      </c>
      <c r="Q1719" s="17">
        <v>5.0347361898546561</v>
      </c>
      <c r="R1719" s="17">
        <v>-1</v>
      </c>
      <c r="S1719" s="17">
        <v>1.4013888433930641</v>
      </c>
      <c r="T1719" s="17">
        <v>0.14733215899320598</v>
      </c>
      <c r="U1719" s="17">
        <v>0.80514818855282222</v>
      </c>
      <c r="V1719" s="17">
        <v>1.0132811789429317</v>
      </c>
      <c r="W1719" s="17">
        <v>3.3307424690584151</v>
      </c>
      <c r="X1719" s="17">
        <v>4.335306404584955</v>
      </c>
      <c r="Y1719" s="17">
        <v>0</v>
      </c>
      <c r="Z1719" s="17">
        <v>51.845189261625833</v>
      </c>
      <c r="AA1719" s="17">
        <v>1.5901553585296875</v>
      </c>
      <c r="AB1719" s="17">
        <v>2.9230846348570165</v>
      </c>
      <c r="AC1719" s="17">
        <v>39.071660627418254</v>
      </c>
      <c r="AD1719" s="17">
        <v>1.0064352356910278</v>
      </c>
      <c r="AE1719" s="17">
        <v>0.10064352356910278</v>
      </c>
      <c r="AF1719" s="17">
        <v>80.394085751059038</v>
      </c>
      <c r="AG1719" s="17">
        <v>60.475412396584638</v>
      </c>
      <c r="AH1719" s="17">
        <v>-1</v>
      </c>
      <c r="AI1719" s="17">
        <v>-1</v>
      </c>
      <c r="AJ1719" s="17">
        <v>-1</v>
      </c>
      <c r="AK1719" s="17">
        <v>-1</v>
      </c>
      <c r="AL1719" s="17">
        <v>-1</v>
      </c>
      <c r="AM1719" s="17">
        <v>-1</v>
      </c>
      <c r="AN1719" s="17">
        <v>-1</v>
      </c>
      <c r="AO1719" s="17">
        <v>-1</v>
      </c>
      <c r="AP1719" s="17">
        <v>-1</v>
      </c>
      <c r="AQ1719" s="17">
        <v>-1</v>
      </c>
      <c r="AR1719" s="17">
        <v>0.50321761784551389</v>
      </c>
      <c r="AS1719" s="17">
        <v>6.0386114141461666</v>
      </c>
      <c r="AT1719" s="17">
        <v>11.850194838390017</v>
      </c>
      <c r="AU1719" s="17">
        <v>-1</v>
      </c>
      <c r="AV1719" s="17">
        <v>-1</v>
      </c>
      <c r="AW1719" s="17">
        <v>-1</v>
      </c>
      <c r="AX1719" s="17">
        <v>-1</v>
      </c>
      <c r="AY1719" s="17">
        <v>0.10064352356910278</v>
      </c>
      <c r="AZ1719" s="17">
        <v>-0.50679141386034332</v>
      </c>
      <c r="BA1719" s="17">
        <v>1.0196119266808563</v>
      </c>
      <c r="BB1719" s="17">
        <v>-0.20885464680161619</v>
      </c>
      <c r="BC1719" s="17">
        <v>0.38834182628879554</v>
      </c>
      <c r="BD1719" s="17">
        <v>-6.8482604400593541</v>
      </c>
      <c r="BE1719" s="17">
        <v>13.899542491341416</v>
      </c>
      <c r="BF1719" s="17">
        <v>-1</v>
      </c>
      <c r="BG1719" s="22">
        <v>608.4356716829177</v>
      </c>
    </row>
    <row r="1720" spans="1:59" x14ac:dyDescent="0.25">
      <c r="A1720">
        <v>4356</v>
      </c>
      <c r="B1720" t="s">
        <v>1603</v>
      </c>
      <c r="C1720" s="49">
        <v>0</v>
      </c>
      <c r="D1720" s="22">
        <v>1537.6825781249997</v>
      </c>
      <c r="E1720" s="17">
        <v>68.870258115357714</v>
      </c>
      <c r="F1720" s="17">
        <v>10.036640733125465</v>
      </c>
      <c r="G1720" s="17">
        <v>0.41918015180939283</v>
      </c>
      <c r="H1720" s="17">
        <v>4.0019011078659101</v>
      </c>
      <c r="I1720" s="17">
        <v>55.421927474630564</v>
      </c>
      <c r="J1720" s="17">
        <v>7.2734110107308183</v>
      </c>
      <c r="K1720" s="17">
        <v>-1</v>
      </c>
      <c r="L1720" s="17">
        <v>-1</v>
      </c>
      <c r="M1720" s="17">
        <v>-1</v>
      </c>
      <c r="N1720" s="17">
        <v>0.16666666666666666</v>
      </c>
      <c r="O1720" s="17">
        <v>-1</v>
      </c>
      <c r="P1720" s="17">
        <v>-1</v>
      </c>
      <c r="Q1720" s="17">
        <v>3.1016011887572383</v>
      </c>
      <c r="R1720" s="17">
        <v>-1</v>
      </c>
      <c r="S1720" s="17">
        <v>0.41900878476590692</v>
      </c>
      <c r="T1720" s="17">
        <v>4.4078543804501838E-2</v>
      </c>
      <c r="U1720" s="17">
        <v>0.2090131633128185</v>
      </c>
      <c r="V1720" s="17">
        <v>0.15352301870179058</v>
      </c>
      <c r="W1720" s="17">
        <v>1.0920589952946089</v>
      </c>
      <c r="X1720" s="17">
        <v>1.0049437845086284</v>
      </c>
      <c r="Y1720" s="17">
        <v>0</v>
      </c>
      <c r="Z1720" s="17">
        <v>32.483048508778353</v>
      </c>
      <c r="AA1720" s="17">
        <v>0.51287734791072881</v>
      </c>
      <c r="AB1720" s="17">
        <v>1.2043435114930177</v>
      </c>
      <c r="AC1720" s="17">
        <v>19.310678089090342</v>
      </c>
      <c r="AD1720" s="17">
        <v>0.26126645414102312</v>
      </c>
      <c r="AE1720" s="17">
        <v>2.6126645414102312E-2</v>
      </c>
      <c r="AF1720" s="17">
        <v>50.971757181847835</v>
      </c>
      <c r="AG1720" s="17">
        <v>9.1626767192547032</v>
      </c>
      <c r="AH1720" s="17">
        <v>-1</v>
      </c>
      <c r="AI1720" s="17">
        <v>-1</v>
      </c>
      <c r="AJ1720" s="17">
        <v>-1</v>
      </c>
      <c r="AK1720" s="17">
        <v>-1</v>
      </c>
      <c r="AL1720" s="17">
        <v>-1</v>
      </c>
      <c r="AM1720" s="17">
        <v>-1</v>
      </c>
      <c r="AN1720" s="17">
        <v>-1</v>
      </c>
      <c r="AO1720" s="17">
        <v>-1</v>
      </c>
      <c r="AP1720" s="17">
        <v>-1</v>
      </c>
      <c r="AQ1720" s="17">
        <v>-1</v>
      </c>
      <c r="AR1720" s="17">
        <v>0.13063322707051156</v>
      </c>
      <c r="AS1720" s="17">
        <v>1.5675987248461385</v>
      </c>
      <c r="AT1720" s="17">
        <v>6.0378783422999804</v>
      </c>
      <c r="AU1720" s="17">
        <v>-1</v>
      </c>
      <c r="AV1720" s="17">
        <v>-1</v>
      </c>
      <c r="AW1720" s="17">
        <v>-1</v>
      </c>
      <c r="AX1720" s="17">
        <v>-1</v>
      </c>
      <c r="AY1720" s="17">
        <v>2.6126645414102312E-2</v>
      </c>
      <c r="AZ1720" s="17">
        <v>0.14077697836948266</v>
      </c>
      <c r="BA1720" s="17">
        <v>0.37204353445103028</v>
      </c>
      <c r="BB1720" s="17">
        <v>4.4502738925385456E-2</v>
      </c>
      <c r="BC1720" s="17">
        <v>0.13498444056179401</v>
      </c>
      <c r="BD1720" s="17">
        <v>1.9538831544539701</v>
      </c>
      <c r="BE1720" s="17">
        <v>5.097398896828083</v>
      </c>
      <c r="BF1720" s="17">
        <v>-1</v>
      </c>
      <c r="BG1720" s="22">
        <v>212.51592284183843</v>
      </c>
    </row>
    <row r="1721" spans="1:59" x14ac:dyDescent="0.25">
      <c r="A1721">
        <v>4360</v>
      </c>
      <c r="B1721" t="s">
        <v>1604</v>
      </c>
      <c r="C1721" s="49">
        <v>0</v>
      </c>
      <c r="D1721" s="22">
        <v>1415.9545703125</v>
      </c>
      <c r="E1721" s="17">
        <v>-76.734350257102477</v>
      </c>
      <c r="F1721" s="17">
        <v>-234.11109896008151</v>
      </c>
      <c r="G1721" s="17">
        <v>-1.3572316913586602</v>
      </c>
      <c r="H1721" s="17">
        <v>-9.4546349517110997</v>
      </c>
      <c r="I1721" s="17">
        <v>-74.598741497163871</v>
      </c>
      <c r="J1721" s="17">
        <v>-27.757404504945388</v>
      </c>
      <c r="K1721" s="17">
        <v>-1</v>
      </c>
      <c r="L1721" s="17">
        <v>-1</v>
      </c>
      <c r="M1721" s="17">
        <v>-1</v>
      </c>
      <c r="N1721" s="17">
        <v>0.16666666666666666</v>
      </c>
      <c r="O1721" s="17">
        <v>-1</v>
      </c>
      <c r="P1721" s="17">
        <v>-1</v>
      </c>
      <c r="Q1721" s="17">
        <v>-5.2953902086683939</v>
      </c>
      <c r="R1721" s="17">
        <v>-1</v>
      </c>
      <c r="S1721" s="17">
        <v>-3.8481721915300291</v>
      </c>
      <c r="T1721" s="17">
        <v>-0.4044259413972292</v>
      </c>
      <c r="U1721" s="17">
        <v>-2.3804286893269206</v>
      </c>
      <c r="V1721" s="17">
        <v>-3.5810231311082283</v>
      </c>
      <c r="W1721" s="17">
        <v>-8.6321485018962711</v>
      </c>
      <c r="X1721" s="17">
        <v>-13.461208995930079</v>
      </c>
      <c r="Y1721" s="17">
        <v>0</v>
      </c>
      <c r="Z1721" s="17">
        <v>-51.620611734871304</v>
      </c>
      <c r="AA1721" s="17">
        <v>-4.166513477183198</v>
      </c>
      <c r="AB1721" s="17">
        <v>-6.2613815512140079</v>
      </c>
      <c r="AC1721" s="17">
        <v>-66.525438004622472</v>
      </c>
      <c r="AD1721" s="17">
        <v>-2.9755358616586514</v>
      </c>
      <c r="AE1721" s="17">
        <v>-0.29755358616586508</v>
      </c>
      <c r="AF1721" s="17">
        <v>-76.830512058347153</v>
      </c>
      <c r="AG1721" s="17">
        <v>-213.72532635156725</v>
      </c>
      <c r="AH1721" s="17">
        <v>-1</v>
      </c>
      <c r="AI1721" s="17">
        <v>-1</v>
      </c>
      <c r="AJ1721" s="17">
        <v>-1</v>
      </c>
      <c r="AK1721" s="17">
        <v>-1</v>
      </c>
      <c r="AL1721" s="17">
        <v>-1</v>
      </c>
      <c r="AM1721" s="17">
        <v>-1</v>
      </c>
      <c r="AN1721" s="17">
        <v>-1</v>
      </c>
      <c r="AO1721" s="17">
        <v>-1</v>
      </c>
      <c r="AP1721" s="17">
        <v>-1</v>
      </c>
      <c r="AQ1721" s="17">
        <v>-1</v>
      </c>
      <c r="AR1721" s="17">
        <v>-1.4877679308293257</v>
      </c>
      <c r="AS1721" s="17">
        <v>-17.853215169951905</v>
      </c>
      <c r="AT1721" s="17">
        <v>-19.209179720937481</v>
      </c>
      <c r="AU1721" s="17">
        <v>-1</v>
      </c>
      <c r="AV1721" s="17">
        <v>-1</v>
      </c>
      <c r="AW1721" s="17">
        <v>-1</v>
      </c>
      <c r="AX1721" s="17">
        <v>-1</v>
      </c>
      <c r="AY1721" s="17">
        <v>-0.29755358616586508</v>
      </c>
      <c r="AZ1721" s="17">
        <v>2.9536308223647123</v>
      </c>
      <c r="BA1721" s="17">
        <v>-2.4408103095442</v>
      </c>
      <c r="BB1721" s="17">
        <v>1.145015526297275</v>
      </c>
      <c r="BC1721" s="17">
        <v>-0.96552834681009514</v>
      </c>
      <c r="BD1721" s="17">
        <v>40.187904058361255</v>
      </c>
      <c r="BE1721" s="17">
        <v>-33.136622007079239</v>
      </c>
      <c r="BF1721" s="17">
        <v>-1</v>
      </c>
      <c r="BG1721" s="22">
        <v>-46.01934156421521</v>
      </c>
    </row>
    <row r="1722" spans="1:59" x14ac:dyDescent="0.25">
      <c r="A1722">
        <v>4361</v>
      </c>
      <c r="B1722" t="s">
        <v>1605</v>
      </c>
      <c r="C1722" s="49">
        <v>0</v>
      </c>
      <c r="D1722" s="22">
        <v>1513.24369140625</v>
      </c>
      <c r="E1722" s="17">
        <v>63.505361363763654</v>
      </c>
      <c r="F1722" s="17">
        <v>1.0408580430711201</v>
      </c>
      <c r="G1722" s="17">
        <v>0.35372709896008425</v>
      </c>
      <c r="H1722" s="17">
        <v>3.5060862610647576</v>
      </c>
      <c r="I1722" s="17">
        <v>50.631231133327105</v>
      </c>
      <c r="J1722" s="17">
        <v>5.9826777676936507</v>
      </c>
      <c r="K1722" s="17">
        <v>-1</v>
      </c>
      <c r="L1722" s="17">
        <v>-1</v>
      </c>
      <c r="M1722" s="17">
        <v>-1</v>
      </c>
      <c r="N1722" s="17">
        <v>0.16666666666666666</v>
      </c>
      <c r="O1722" s="17">
        <v>-1</v>
      </c>
      <c r="P1722" s="17">
        <v>-1</v>
      </c>
      <c r="Q1722" s="17">
        <v>2.7922085646173782</v>
      </c>
      <c r="R1722" s="17">
        <v>-1</v>
      </c>
      <c r="S1722" s="17">
        <v>0.26178171885029228</v>
      </c>
      <c r="T1722" s="17">
        <v>2.7553103554842525E-2</v>
      </c>
      <c r="U1722" s="17">
        <v>0.11360348954663971</v>
      </c>
      <c r="V1722" s="17">
        <v>1.5921230326090937E-2</v>
      </c>
      <c r="W1722" s="17">
        <v>0.73376422841432276</v>
      </c>
      <c r="X1722" s="17">
        <v>0.47192895120532913</v>
      </c>
      <c r="Y1722" s="17">
        <v>0</v>
      </c>
      <c r="Z1722" s="17">
        <v>29.384194298861271</v>
      </c>
      <c r="AA1722" s="17">
        <v>0.34046214129331409</v>
      </c>
      <c r="AB1722" s="17">
        <v>0.92926400278162335</v>
      </c>
      <c r="AC1722" s="17">
        <v>16.147990413555817</v>
      </c>
      <c r="AD1722" s="17">
        <v>0.14200436193329966</v>
      </c>
      <c r="AE1722" s="17">
        <v>1.4200436193329963E-2</v>
      </c>
      <c r="AF1722" s="17">
        <v>46.26279922538555</v>
      </c>
      <c r="AG1722" s="17">
        <v>0.95022288959892609</v>
      </c>
      <c r="AH1722" s="17">
        <v>-1</v>
      </c>
      <c r="AI1722" s="17">
        <v>-1</v>
      </c>
      <c r="AJ1722" s="17">
        <v>-1</v>
      </c>
      <c r="AK1722" s="17">
        <v>-1</v>
      </c>
      <c r="AL1722" s="17">
        <v>-1</v>
      </c>
      <c r="AM1722" s="17">
        <v>-1</v>
      </c>
      <c r="AN1722" s="17">
        <v>-1</v>
      </c>
      <c r="AO1722" s="17">
        <v>-1</v>
      </c>
      <c r="AP1722" s="17">
        <v>-1</v>
      </c>
      <c r="AQ1722" s="17">
        <v>-1</v>
      </c>
      <c r="AR1722" s="17">
        <v>7.1002180966649828E-2</v>
      </c>
      <c r="AS1722" s="17">
        <v>0.85202617159979765</v>
      </c>
      <c r="AT1722" s="17">
        <v>5.1076340230797372</v>
      </c>
      <c r="AU1722" s="17">
        <v>-1</v>
      </c>
      <c r="AV1722" s="17">
        <v>-1</v>
      </c>
      <c r="AW1722" s="17">
        <v>-1</v>
      </c>
      <c r="AX1722" s="17">
        <v>-1</v>
      </c>
      <c r="AY1722" s="17">
        <v>1.4200436193329963E-2</v>
      </c>
      <c r="AZ1722" s="17">
        <v>0.24441841265538505</v>
      </c>
      <c r="BA1722" s="17">
        <v>0.26840210016512783</v>
      </c>
      <c r="BB1722" s="17">
        <v>8.5051850276011462E-2</v>
      </c>
      <c r="BC1722" s="17">
        <v>9.4435329211168026E-2</v>
      </c>
      <c r="BD1722" s="17">
        <v>3.3626405889923445</v>
      </c>
      <c r="BE1722" s="17">
        <v>3.6886414622897066</v>
      </c>
      <c r="BF1722" s="17">
        <v>-1</v>
      </c>
      <c r="BG1722" s="22">
        <v>416.74163765955262</v>
      </c>
    </row>
    <row r="1723" spans="1:59" x14ac:dyDescent="0.25">
      <c r="A1723">
        <v>4362</v>
      </c>
      <c r="B1723" t="s">
        <v>1606</v>
      </c>
      <c r="C1723" s="49">
        <v>0</v>
      </c>
      <c r="D1723" s="22">
        <v>1560.5530078125</v>
      </c>
      <c r="E1723" s="17">
        <v>100.14484299744794</v>
      </c>
      <c r="F1723" s="17">
        <v>62.477420555653921</v>
      </c>
      <c r="G1723" s="17">
        <v>0.80073773845249274</v>
      </c>
      <c r="H1723" s="17">
        <v>6.8922462962380422</v>
      </c>
      <c r="I1723" s="17">
        <v>83.349219705538076</v>
      </c>
      <c r="J1723" s="17">
        <v>14.797721027975275</v>
      </c>
      <c r="K1723" s="17">
        <v>-1</v>
      </c>
      <c r="L1723" s="17">
        <v>-1</v>
      </c>
      <c r="M1723" s="17">
        <v>-1</v>
      </c>
      <c r="N1723" s="17">
        <v>0.16666666666666666</v>
      </c>
      <c r="O1723" s="17">
        <v>-1</v>
      </c>
      <c r="P1723" s="17">
        <v>-1</v>
      </c>
      <c r="Q1723" s="17">
        <v>4.9052008354195209</v>
      </c>
      <c r="R1723" s="17">
        <v>-1</v>
      </c>
      <c r="S1723" s="17">
        <v>1.335561599557513</v>
      </c>
      <c r="T1723" s="17">
        <v>0.14041334906395372</v>
      </c>
      <c r="U1723" s="17">
        <v>0.76520242080156564</v>
      </c>
      <c r="V1723" s="17">
        <v>0.95567057339695927</v>
      </c>
      <c r="W1723" s="17">
        <v>3.1807329471794716</v>
      </c>
      <c r="X1723" s="17">
        <v>4.1121457344071288</v>
      </c>
      <c r="Y1723" s="17">
        <v>0</v>
      </c>
      <c r="Z1723" s="17">
        <v>50.547772493723301</v>
      </c>
      <c r="AA1723" s="17">
        <v>1.5179692003713148</v>
      </c>
      <c r="AB1723" s="17">
        <v>2.80791536811113</v>
      </c>
      <c r="AC1723" s="17">
        <v>37.74751830128185</v>
      </c>
      <c r="AD1723" s="17">
        <v>0.95650302600195725</v>
      </c>
      <c r="AE1723" s="17">
        <v>9.5650302600195705E-2</v>
      </c>
      <c r="AF1723" s="17">
        <v>78.422556728328502</v>
      </c>
      <c r="AG1723" s="17">
        <v>57.037052737675126</v>
      </c>
      <c r="AH1723" s="17">
        <v>-1</v>
      </c>
      <c r="AI1723" s="17">
        <v>-1</v>
      </c>
      <c r="AJ1723" s="17">
        <v>-1</v>
      </c>
      <c r="AK1723" s="17">
        <v>-1</v>
      </c>
      <c r="AL1723" s="17">
        <v>-1</v>
      </c>
      <c r="AM1723" s="17">
        <v>-1</v>
      </c>
      <c r="AN1723" s="17">
        <v>-1</v>
      </c>
      <c r="AO1723" s="17">
        <v>-1</v>
      </c>
      <c r="AP1723" s="17">
        <v>-1</v>
      </c>
      <c r="AQ1723" s="17">
        <v>-1</v>
      </c>
      <c r="AR1723" s="17">
        <v>0.47825151300097862</v>
      </c>
      <c r="AS1723" s="17">
        <v>5.7390181560117437</v>
      </c>
      <c r="AT1723" s="17">
        <v>11.460723602815266</v>
      </c>
      <c r="AU1723" s="17">
        <v>-1</v>
      </c>
      <c r="AV1723" s="17">
        <v>-1</v>
      </c>
      <c r="AW1723" s="17">
        <v>-1</v>
      </c>
      <c r="AX1723" s="17">
        <v>-1</v>
      </c>
      <c r="AY1723" s="17">
        <v>9.5650302600195705E-2</v>
      </c>
      <c r="AZ1723" s="17">
        <v>-0.46339920319690692</v>
      </c>
      <c r="BA1723" s="17">
        <v>0.97621971601741997</v>
      </c>
      <c r="BB1723" s="17">
        <v>-0.19187769550733219</v>
      </c>
      <c r="BC1723" s="17">
        <v>0.3713648749945116</v>
      </c>
      <c r="BD1723" s="17">
        <v>-6.2584471111107973</v>
      </c>
      <c r="BE1723" s="17">
        <v>13.309729162392857</v>
      </c>
      <c r="BF1723" s="17">
        <v>-1</v>
      </c>
      <c r="BG1723" s="22">
        <v>993.63163813589676</v>
      </c>
    </row>
    <row r="1724" spans="1:59" x14ac:dyDescent="0.25">
      <c r="A1724">
        <v>4364</v>
      </c>
      <c r="B1724" t="s">
        <v>721</v>
      </c>
      <c r="C1724" s="49">
        <v>0</v>
      </c>
      <c r="D1724" s="22">
        <v>1480.2084179687499</v>
      </c>
      <c r="E1724" s="17">
        <v>69.143010954690155</v>
      </c>
      <c r="F1724" s="17">
        <v>10.4939888209523</v>
      </c>
      <c r="G1724" s="17">
        <v>0.42250780317608888</v>
      </c>
      <c r="H1724" s="17">
        <v>4.0271084722402586</v>
      </c>
      <c r="I1724" s="17">
        <v>55.665487805792907</v>
      </c>
      <c r="J1724" s="17">
        <v>7.3390322469185518</v>
      </c>
      <c r="K1724" s="17">
        <v>-1</v>
      </c>
      <c r="L1724" s="17">
        <v>-1</v>
      </c>
      <c r="M1724" s="17">
        <v>-1</v>
      </c>
      <c r="N1724" s="17">
        <v>0.16666666666666666</v>
      </c>
      <c r="O1724" s="17">
        <v>-1</v>
      </c>
      <c r="P1724" s="17">
        <v>-1</v>
      </c>
      <c r="Q1724" s="17">
        <v>3.1173307956089613</v>
      </c>
      <c r="R1724" s="17">
        <v>-1</v>
      </c>
      <c r="S1724" s="17">
        <v>0.42700225241943646</v>
      </c>
      <c r="T1724" s="17">
        <v>4.4918701771749558E-2</v>
      </c>
      <c r="U1724" s="17">
        <v>0.21386381759834133</v>
      </c>
      <c r="V1724" s="17">
        <v>0.16051873180019122</v>
      </c>
      <c r="W1724" s="17">
        <v>1.110274800651071</v>
      </c>
      <c r="X1724" s="17">
        <v>1.0320424065178193</v>
      </c>
      <c r="Y1724" s="17">
        <v>0</v>
      </c>
      <c r="Z1724" s="17">
        <v>32.640595116582325</v>
      </c>
      <c r="AA1724" s="17">
        <v>0.52164298485146143</v>
      </c>
      <c r="AB1724" s="17">
        <v>1.2183286300362426</v>
      </c>
      <c r="AC1724" s="17">
        <v>19.471470007996786</v>
      </c>
      <c r="AD1724" s="17">
        <v>0.26732977199792668</v>
      </c>
      <c r="AE1724" s="17">
        <v>2.6732977199792667E-2</v>
      </c>
      <c r="AF1724" s="17">
        <v>51.211161910846684</v>
      </c>
      <c r="AG1724" s="17">
        <v>9.5802001504856289</v>
      </c>
      <c r="AH1724" s="17">
        <v>-1</v>
      </c>
      <c r="AI1724" s="17">
        <v>-1</v>
      </c>
      <c r="AJ1724" s="17">
        <v>-1</v>
      </c>
      <c r="AK1724" s="17">
        <v>-1</v>
      </c>
      <c r="AL1724" s="17">
        <v>-1</v>
      </c>
      <c r="AM1724" s="17">
        <v>-1</v>
      </c>
      <c r="AN1724" s="17">
        <v>-1</v>
      </c>
      <c r="AO1724" s="17">
        <v>-1</v>
      </c>
      <c r="AP1724" s="17">
        <v>-1</v>
      </c>
      <c r="AQ1724" s="17">
        <v>-1</v>
      </c>
      <c r="AR1724" s="17">
        <v>0.13366488599896334</v>
      </c>
      <c r="AS1724" s="17">
        <v>1.6039786319875597</v>
      </c>
      <c r="AT1724" s="17">
        <v>6.0851722215838278</v>
      </c>
      <c r="AU1724" s="17">
        <v>-1</v>
      </c>
      <c r="AV1724" s="17">
        <v>-1</v>
      </c>
      <c r="AW1724" s="17">
        <v>-1</v>
      </c>
      <c r="AX1724" s="17">
        <v>-1</v>
      </c>
      <c r="AY1724" s="17">
        <v>2.6732977199792667E-2</v>
      </c>
      <c r="AZ1724" s="17">
        <v>0.13550781909524928</v>
      </c>
      <c r="BA1724" s="17">
        <v>0.37731269372526366</v>
      </c>
      <c r="BB1724" s="17">
        <v>4.2441210854038257E-2</v>
      </c>
      <c r="BC1724" s="17">
        <v>0.13704596863314122</v>
      </c>
      <c r="BD1724" s="17">
        <v>1.8822615356247061</v>
      </c>
      <c r="BE1724" s="17">
        <v>5.1690205156573468</v>
      </c>
      <c r="BF1724" s="17">
        <v>-1</v>
      </c>
      <c r="BG1724" s="22">
        <v>37.184589812688728</v>
      </c>
    </row>
    <row r="1725" spans="1:59" x14ac:dyDescent="0.25">
      <c r="A1725">
        <v>4371</v>
      </c>
      <c r="B1725" t="s">
        <v>3011</v>
      </c>
      <c r="C1725" s="49">
        <v>0</v>
      </c>
      <c r="D1725" s="22">
        <v>1477.862841796875</v>
      </c>
      <c r="E1725" s="17">
        <v>50.985417721586899</v>
      </c>
      <c r="F1725" s="17">
        <v>-19.952405669466302</v>
      </c>
      <c r="G1725" s="17">
        <v>0.2009807236196321</v>
      </c>
      <c r="H1725" s="17">
        <v>2.3490138650190229</v>
      </c>
      <c r="I1725" s="17">
        <v>39.451286583214369</v>
      </c>
      <c r="J1725" s="17">
        <v>2.9705214843303613</v>
      </c>
      <c r="K1725" s="17">
        <v>-1</v>
      </c>
      <c r="L1725" s="17">
        <v>-1</v>
      </c>
      <c r="M1725" s="17">
        <v>-1</v>
      </c>
      <c r="N1725" s="17">
        <v>0.16666666666666666</v>
      </c>
      <c r="O1725" s="17">
        <v>-1</v>
      </c>
      <c r="P1725" s="17">
        <v>-1</v>
      </c>
      <c r="Q1725" s="17">
        <v>2.0701856819989439</v>
      </c>
      <c r="R1725" s="17">
        <v>-1</v>
      </c>
      <c r="S1725" s="17">
        <v>-0.10513568803240578</v>
      </c>
      <c r="T1725" s="17">
        <v>-1.101195932850536E-2</v>
      </c>
      <c r="U1725" s="17">
        <v>-0.10905200482351775</v>
      </c>
      <c r="V1725" s="17">
        <v>-0.30519709036006354</v>
      </c>
      <c r="W1725" s="17">
        <v>-0.10238052820101595</v>
      </c>
      <c r="X1725" s="17">
        <v>-0.77195624964568643</v>
      </c>
      <c r="Y1725" s="17">
        <v>0</v>
      </c>
      <c r="Z1725" s="17">
        <v>22.152465179012648</v>
      </c>
      <c r="AA1725" s="17">
        <v>-6.1899501409856617E-2</v>
      </c>
      <c r="AB1725" s="17">
        <v>0.28731689631382051</v>
      </c>
      <c r="AC1725" s="17">
        <v>8.7672945140990528</v>
      </c>
      <c r="AD1725" s="17">
        <v>-0.13631500602939714</v>
      </c>
      <c r="AE1725" s="17">
        <v>-1.3631500602939719E-2</v>
      </c>
      <c r="AF1725" s="17">
        <v>35.273605778042842</v>
      </c>
      <c r="AG1725" s="17">
        <v>-18.215003185016279</v>
      </c>
      <c r="AH1725" s="17">
        <v>-1</v>
      </c>
      <c r="AI1725" s="17">
        <v>-1</v>
      </c>
      <c r="AJ1725" s="17">
        <v>-1</v>
      </c>
      <c r="AK1725" s="17">
        <v>-1</v>
      </c>
      <c r="AL1725" s="17">
        <v>-1</v>
      </c>
      <c r="AM1725" s="17">
        <v>-1</v>
      </c>
      <c r="AN1725" s="17">
        <v>-1</v>
      </c>
      <c r="AO1725" s="17">
        <v>-1</v>
      </c>
      <c r="AP1725" s="17">
        <v>-1</v>
      </c>
      <c r="AQ1725" s="17">
        <v>-1</v>
      </c>
      <c r="AR1725" s="17">
        <v>-6.815750301469857E-2</v>
      </c>
      <c r="AS1725" s="17">
        <v>-0.81789003617638301</v>
      </c>
      <c r="AT1725" s="17">
        <v>2.9367429529707021</v>
      </c>
      <c r="AU1725" s="17">
        <v>-1</v>
      </c>
      <c r="AV1725" s="17">
        <v>-1</v>
      </c>
      <c r="AW1725" s="17">
        <v>-1</v>
      </c>
      <c r="AX1725" s="17">
        <v>-1</v>
      </c>
      <c r="AY1725" s="17">
        <v>-1.3631500602939719E-2</v>
      </c>
      <c r="AZ1725" s="17">
        <v>0.48628418870565354</v>
      </c>
      <c r="BA1725" s="17">
        <v>2.6536324114859261E-2</v>
      </c>
      <c r="BB1725" s="17">
        <v>0.1796804353833284</v>
      </c>
      <c r="BC1725" s="17">
        <v>-1.9325589614888061E-4</v>
      </c>
      <c r="BD1725" s="17">
        <v>6.6502273781840149</v>
      </c>
      <c r="BE1725" s="17">
        <v>0.40105467309803311</v>
      </c>
      <c r="BF1725" s="17">
        <v>-1</v>
      </c>
      <c r="BG1725" s="22">
        <v>1270.0141169009723</v>
      </c>
    </row>
    <row r="1726" spans="1:59" x14ac:dyDescent="0.25">
      <c r="A1726">
        <v>4373</v>
      </c>
      <c r="B1726" t="s">
        <v>1607</v>
      </c>
      <c r="C1726" s="49">
        <v>0</v>
      </c>
      <c r="D1726" s="22">
        <v>1474.265419921875</v>
      </c>
      <c r="E1726" s="17">
        <v>62.001196399194185</v>
      </c>
      <c r="F1726" s="17">
        <v>-1.4813044099601904</v>
      </c>
      <c r="G1726" s="17">
        <v>0.3353759184101901</v>
      </c>
      <c r="H1726" s="17">
        <v>3.3670738334257591</v>
      </c>
      <c r="I1726" s="17">
        <v>49.288055686318053</v>
      </c>
      <c r="J1726" s="17">
        <v>5.6207927561685436</v>
      </c>
      <c r="K1726" s="17">
        <v>-1</v>
      </c>
      <c r="L1726" s="17">
        <v>-1</v>
      </c>
      <c r="M1726" s="17">
        <v>-1</v>
      </c>
      <c r="N1726" s="17">
        <v>0.16666666666666666</v>
      </c>
      <c r="O1726" s="17">
        <v>-1</v>
      </c>
      <c r="P1726" s="17">
        <v>-1</v>
      </c>
      <c r="Q1726" s="17">
        <v>2.7054636434986059</v>
      </c>
      <c r="R1726" s="17">
        <v>-1</v>
      </c>
      <c r="S1726" s="17">
        <v>0.21769970665461452</v>
      </c>
      <c r="T1726" s="17">
        <v>2.2919838573510334E-2</v>
      </c>
      <c r="U1726" s="17">
        <v>8.6853321704649655E-2</v>
      </c>
      <c r="V1726" s="17">
        <v>-2.2658410386534288E-2</v>
      </c>
      <c r="W1726" s="17">
        <v>0.63330853275349241</v>
      </c>
      <c r="X1726" s="17">
        <v>0.32248670189970441</v>
      </c>
      <c r="Y1726" s="17">
        <v>0</v>
      </c>
      <c r="Z1726" s="17">
        <v>28.515363424999457</v>
      </c>
      <c r="AA1726" s="17">
        <v>0.29212180499963558</v>
      </c>
      <c r="AB1726" s="17">
        <v>0.85213950651769832</v>
      </c>
      <c r="AC1726" s="17">
        <v>15.261262445491722</v>
      </c>
      <c r="AD1726" s="17">
        <v>0.10856665213081207</v>
      </c>
      <c r="AE1726" s="17">
        <v>1.0856665213081207E-2</v>
      </c>
      <c r="AF1726" s="17">
        <v>44.942540904358843</v>
      </c>
      <c r="AG1726" s="17">
        <v>-1.3523163568538881</v>
      </c>
      <c r="AH1726" s="17">
        <v>-1</v>
      </c>
      <c r="AI1726" s="17">
        <v>-1</v>
      </c>
      <c r="AJ1726" s="17">
        <v>-1</v>
      </c>
      <c r="AK1726" s="17">
        <v>-1</v>
      </c>
      <c r="AL1726" s="17">
        <v>-1</v>
      </c>
      <c r="AM1726" s="17">
        <v>-1</v>
      </c>
      <c r="AN1726" s="17">
        <v>-1</v>
      </c>
      <c r="AO1726" s="17">
        <v>-1</v>
      </c>
      <c r="AP1726" s="17">
        <v>-1</v>
      </c>
      <c r="AQ1726" s="17">
        <v>-1</v>
      </c>
      <c r="AR1726" s="17">
        <v>5.4283326065406035E-2</v>
      </c>
      <c r="AS1726" s="17">
        <v>0.65139991278487219</v>
      </c>
      <c r="AT1726" s="17">
        <v>4.8468198866203336</v>
      </c>
      <c r="AU1726" s="17">
        <v>-1</v>
      </c>
      <c r="AV1726" s="17">
        <v>-1</v>
      </c>
      <c r="AW1726" s="17">
        <v>-1</v>
      </c>
      <c r="AX1726" s="17">
        <v>-1</v>
      </c>
      <c r="AY1726" s="17">
        <v>1.0856665213081207E-2</v>
      </c>
      <c r="AZ1726" s="17">
        <v>0.27347653279241513</v>
      </c>
      <c r="BA1726" s="17">
        <v>0.23934398002809776</v>
      </c>
      <c r="BB1726" s="17">
        <v>9.6420671608857242E-2</v>
      </c>
      <c r="BC1726" s="17">
        <v>8.3066507878322246E-2</v>
      </c>
      <c r="BD1726" s="17">
        <v>3.7576162380539535</v>
      </c>
      <c r="BE1726" s="17">
        <v>3.2936658132280972</v>
      </c>
      <c r="BF1726" s="17">
        <v>-1</v>
      </c>
      <c r="BG1726" s="22">
        <v>258.10130304598226</v>
      </c>
    </row>
    <row r="1727" spans="1:59" x14ac:dyDescent="0.25">
      <c r="A1727">
        <v>4375</v>
      </c>
      <c r="B1727" t="s">
        <v>1608</v>
      </c>
      <c r="C1727" s="49">
        <v>0</v>
      </c>
      <c r="D1727" s="22">
        <v>1512.9544335937501</v>
      </c>
      <c r="E1727" s="17">
        <v>63.668946096459919</v>
      </c>
      <c r="F1727" s="17">
        <v>1.3151545999077423</v>
      </c>
      <c r="G1727" s="17">
        <v>0.35572287271869896</v>
      </c>
      <c r="H1727" s="17">
        <v>3.521204490349731</v>
      </c>
      <c r="I1727" s="17">
        <v>50.777307528961046</v>
      </c>
      <c r="J1727" s="17">
        <v>6.0220343969673982</v>
      </c>
      <c r="K1727" s="17">
        <v>-1</v>
      </c>
      <c r="L1727" s="17">
        <v>-1</v>
      </c>
      <c r="M1727" s="17">
        <v>-1</v>
      </c>
      <c r="N1727" s="17">
        <v>0.16666666666666666</v>
      </c>
      <c r="O1727" s="17">
        <v>-1</v>
      </c>
      <c r="P1727" s="17">
        <v>-1</v>
      </c>
      <c r="Q1727" s="17">
        <v>2.8016424665285524</v>
      </c>
      <c r="R1727" s="17">
        <v>-1</v>
      </c>
      <c r="S1727" s="17">
        <v>0.26657583675065666</v>
      </c>
      <c r="T1727" s="17">
        <v>2.8056992045357349E-2</v>
      </c>
      <c r="U1727" s="17">
        <v>0.1165126911030426</v>
      </c>
      <c r="V1727" s="17">
        <v>2.0116940478999035E-2</v>
      </c>
      <c r="W1727" s="17">
        <v>0.74468923897471551</v>
      </c>
      <c r="X1727" s="17">
        <v>0.48818147069755552</v>
      </c>
      <c r="Y1727" s="17">
        <v>0</v>
      </c>
      <c r="Z1727" s="17">
        <v>29.478683580028399</v>
      </c>
      <c r="AA1727" s="17">
        <v>0.34571937116990037</v>
      </c>
      <c r="AB1727" s="17">
        <v>0.93765164004405588</v>
      </c>
      <c r="AC1727" s="17">
        <v>16.244426084540606</v>
      </c>
      <c r="AD1727" s="17">
        <v>0.14564086387880326</v>
      </c>
      <c r="AE1727" s="17">
        <v>1.4564086387880325E-2</v>
      </c>
      <c r="AF1727" s="17">
        <v>46.406383280075318</v>
      </c>
      <c r="AG1727" s="17">
        <v>1.2006344309031438</v>
      </c>
      <c r="AH1727" s="17">
        <v>-1</v>
      </c>
      <c r="AI1727" s="17">
        <v>-1</v>
      </c>
      <c r="AJ1727" s="17">
        <v>-1</v>
      </c>
      <c r="AK1727" s="17">
        <v>-1</v>
      </c>
      <c r="AL1727" s="17">
        <v>-1</v>
      </c>
      <c r="AM1727" s="17">
        <v>-1</v>
      </c>
      <c r="AN1727" s="17">
        <v>-1</v>
      </c>
      <c r="AO1727" s="17">
        <v>-1</v>
      </c>
      <c r="AP1727" s="17">
        <v>-1</v>
      </c>
      <c r="AQ1727" s="17">
        <v>-1</v>
      </c>
      <c r="AR1727" s="17">
        <v>7.2820431939401631E-2</v>
      </c>
      <c r="AS1727" s="17">
        <v>0.87384518327281935</v>
      </c>
      <c r="AT1727" s="17">
        <v>5.1359987382546652</v>
      </c>
      <c r="AU1727" s="17">
        <v>-1</v>
      </c>
      <c r="AV1727" s="17">
        <v>-1</v>
      </c>
      <c r="AW1727" s="17">
        <v>-1</v>
      </c>
      <c r="AX1727" s="17">
        <v>-1</v>
      </c>
      <c r="AY1727" s="17">
        <v>1.4564086387880325E-2</v>
      </c>
      <c r="AZ1727" s="17">
        <v>0.2412582108641988</v>
      </c>
      <c r="BA1727" s="17">
        <v>0.27156230195631409</v>
      </c>
      <c r="BB1727" s="17">
        <v>8.381543961454023E-2</v>
      </c>
      <c r="BC1727" s="17">
        <v>9.5671739872639258E-2</v>
      </c>
      <c r="BD1727" s="17">
        <v>3.3196852034493958</v>
      </c>
      <c r="BE1727" s="17">
        <v>3.7315968478326553</v>
      </c>
      <c r="BF1727" s="17">
        <v>-1</v>
      </c>
      <c r="BG1727" s="22">
        <v>347.38369302095293</v>
      </c>
    </row>
    <row r="1728" spans="1:59" x14ac:dyDescent="0.25">
      <c r="A1728">
        <v>4376</v>
      </c>
      <c r="B1728" t="s">
        <v>1609</v>
      </c>
      <c r="C1728" s="49">
        <v>0</v>
      </c>
      <c r="D1728" s="22">
        <v>1523.3592187499999</v>
      </c>
      <c r="E1728" s="17">
        <v>74.854582764863338</v>
      </c>
      <c r="F1728" s="17">
        <v>20.071071326350332</v>
      </c>
      <c r="G1728" s="17">
        <v>0.4921903765513933</v>
      </c>
      <c r="H1728" s="17">
        <v>4.5549624521352792</v>
      </c>
      <c r="I1728" s="17">
        <v>60.765754864233209</v>
      </c>
      <c r="J1728" s="17">
        <v>8.7131715727488253</v>
      </c>
      <c r="K1728" s="17">
        <v>-1</v>
      </c>
      <c r="L1728" s="17">
        <v>-1</v>
      </c>
      <c r="M1728" s="17">
        <v>-1</v>
      </c>
      <c r="N1728" s="17">
        <v>0.16666666666666666</v>
      </c>
      <c r="O1728" s="17">
        <v>-1</v>
      </c>
      <c r="P1728" s="17">
        <v>-1</v>
      </c>
      <c r="Q1728" s="17">
        <v>3.4467161075979886</v>
      </c>
      <c r="R1728" s="17">
        <v>-1</v>
      </c>
      <c r="S1728" s="17">
        <v>0.594389197417593</v>
      </c>
      <c r="T1728" s="17">
        <v>6.2512001894927227E-2</v>
      </c>
      <c r="U1728" s="17">
        <v>0.31543878321884639</v>
      </c>
      <c r="V1728" s="17">
        <v>0.30701223053948035</v>
      </c>
      <c r="W1728" s="17">
        <v>1.4917222701923927</v>
      </c>
      <c r="X1728" s="17">
        <v>1.599500204357958</v>
      </c>
      <c r="Y1728" s="17">
        <v>0</v>
      </c>
      <c r="Z1728" s="17">
        <v>35.939694646119392</v>
      </c>
      <c r="AA1728" s="17">
        <v>0.70519951526718816</v>
      </c>
      <c r="AB1728" s="17">
        <v>1.5111835423037445</v>
      </c>
      <c r="AC1728" s="17">
        <v>22.83852786732983</v>
      </c>
      <c r="AD1728" s="17">
        <v>0.39429847902355797</v>
      </c>
      <c r="AE1728" s="17">
        <v>3.9429847902355798E-2</v>
      </c>
      <c r="AF1728" s="17">
        <v>56.224408719637417</v>
      </c>
      <c r="AG1728" s="17">
        <v>18.323335751720375</v>
      </c>
      <c r="AH1728" s="17">
        <v>-1</v>
      </c>
      <c r="AI1728" s="17">
        <v>-1</v>
      </c>
      <c r="AJ1728" s="17">
        <v>-1</v>
      </c>
      <c r="AK1728" s="17">
        <v>-1</v>
      </c>
      <c r="AL1728" s="17">
        <v>-1</v>
      </c>
      <c r="AM1728" s="17">
        <v>-1</v>
      </c>
      <c r="AN1728" s="17">
        <v>-1</v>
      </c>
      <c r="AO1728" s="17">
        <v>-1</v>
      </c>
      <c r="AP1728" s="17">
        <v>-1</v>
      </c>
      <c r="AQ1728" s="17">
        <v>-1</v>
      </c>
      <c r="AR1728" s="17">
        <v>0.19714923951177898</v>
      </c>
      <c r="AS1728" s="17">
        <v>2.3657908741413474</v>
      </c>
      <c r="AT1728" s="17">
        <v>7.0755281363837526</v>
      </c>
      <c r="AU1728" s="17">
        <v>-1</v>
      </c>
      <c r="AV1728" s="17">
        <v>-1</v>
      </c>
      <c r="AW1728" s="17">
        <v>-1</v>
      </c>
      <c r="AX1728" s="17">
        <v>-1</v>
      </c>
      <c r="AY1728" s="17">
        <v>3.9429847902355798E-2</v>
      </c>
      <c r="AZ1728" s="17">
        <v>2.5169163601573841E-2</v>
      </c>
      <c r="BA1728" s="17">
        <v>0.48765134921893916</v>
      </c>
      <c r="BB1728" s="17">
        <v>-7.2814953467641164E-4</v>
      </c>
      <c r="BC1728" s="17">
        <v>0.18021532902185583</v>
      </c>
      <c r="BD1728" s="17">
        <v>0.38247139556460086</v>
      </c>
      <c r="BE1728" s="17">
        <v>6.6688106557174542</v>
      </c>
      <c r="BF1728" s="17">
        <v>-1</v>
      </c>
      <c r="BG1728" s="22">
        <v>828.36456704239936</v>
      </c>
    </row>
    <row r="1729" spans="1:59" x14ac:dyDescent="0.25">
      <c r="A1729">
        <v>4377</v>
      </c>
      <c r="B1729" t="s">
        <v>1610</v>
      </c>
      <c r="C1729" s="49">
        <v>0</v>
      </c>
      <c r="D1729" s="22">
        <v>1550.834921875</v>
      </c>
      <c r="E1729" s="17">
        <v>89.24760625331443</v>
      </c>
      <c r="F1729" s="17">
        <v>44.205088726868382</v>
      </c>
      <c r="G1729" s="17">
        <v>0.66778878425066801</v>
      </c>
      <c r="H1729" s="17">
        <v>5.8851417764272833</v>
      </c>
      <c r="I1729" s="17">
        <v>73.618305091957438</v>
      </c>
      <c r="J1729" s="17">
        <v>12.175969599353657</v>
      </c>
      <c r="K1729" s="17">
        <v>-1</v>
      </c>
      <c r="L1729" s="17">
        <v>-1</v>
      </c>
      <c r="M1729" s="17">
        <v>-1</v>
      </c>
      <c r="N1729" s="17">
        <v>0.16666666666666666</v>
      </c>
      <c r="O1729" s="17">
        <v>-1</v>
      </c>
      <c r="P1729" s="17">
        <v>-1</v>
      </c>
      <c r="Q1729" s="17">
        <v>4.2767591657566344</v>
      </c>
      <c r="R1729" s="17">
        <v>-1</v>
      </c>
      <c r="S1729" s="17">
        <v>1.0162002699366113</v>
      </c>
      <c r="T1729" s="17">
        <v>0.10684669474799456</v>
      </c>
      <c r="U1729" s="17">
        <v>0.57140525175042434</v>
      </c>
      <c r="V1729" s="17">
        <v>0.67617232137549799</v>
      </c>
      <c r="W1729" s="17">
        <v>2.4529607122863233</v>
      </c>
      <c r="X1729" s="17">
        <v>3.0294801966379112</v>
      </c>
      <c r="Y1729" s="17">
        <v>0</v>
      </c>
      <c r="Z1729" s="17">
        <v>44.253346053738682</v>
      </c>
      <c r="AA1729" s="17">
        <v>1.167757553848872</v>
      </c>
      <c r="AB1729" s="17">
        <v>2.2491708724230586</v>
      </c>
      <c r="AC1729" s="17">
        <v>31.323432630329734</v>
      </c>
      <c r="AD1729" s="17">
        <v>0.71425656468803045</v>
      </c>
      <c r="AE1729" s="17">
        <v>7.1425656468803042E-2</v>
      </c>
      <c r="AF1729" s="17">
        <v>68.857670012755904</v>
      </c>
      <c r="AG1729" s="17">
        <v>40.355827026214051</v>
      </c>
      <c r="AH1729" s="17">
        <v>-1</v>
      </c>
      <c r="AI1729" s="17">
        <v>-1</v>
      </c>
      <c r="AJ1729" s="17">
        <v>-1</v>
      </c>
      <c r="AK1729" s="17">
        <v>-1</v>
      </c>
      <c r="AL1729" s="17">
        <v>-1</v>
      </c>
      <c r="AM1729" s="17">
        <v>-1</v>
      </c>
      <c r="AN1729" s="17">
        <v>-1</v>
      </c>
      <c r="AO1729" s="17">
        <v>-1</v>
      </c>
      <c r="AP1729" s="17">
        <v>-1</v>
      </c>
      <c r="AQ1729" s="17">
        <v>-1</v>
      </c>
      <c r="AR1729" s="17">
        <v>0.35712828234401522</v>
      </c>
      <c r="AS1729" s="17">
        <v>4.285539388128182</v>
      </c>
      <c r="AT1729" s="17">
        <v>9.5712012045666377</v>
      </c>
      <c r="AU1729" s="17">
        <v>-1</v>
      </c>
      <c r="AV1729" s="17">
        <v>-1</v>
      </c>
      <c r="AW1729" s="17">
        <v>-1</v>
      </c>
      <c r="AX1729" s="17">
        <v>-1</v>
      </c>
      <c r="AY1729" s="17">
        <v>7.1425656468803042E-2</v>
      </c>
      <c r="AZ1729" s="17">
        <v>-0.25288159247504999</v>
      </c>
      <c r="BA1729" s="17">
        <v>0.76570210529556304</v>
      </c>
      <c r="BB1729" s="17">
        <v>-0.10951389866059709</v>
      </c>
      <c r="BC1729" s="17">
        <v>0.28900107814777648</v>
      </c>
      <c r="BD1729" s="17">
        <v>-3.3969636585799652</v>
      </c>
      <c r="BE1729" s="17">
        <v>10.448245709862023</v>
      </c>
      <c r="BF1729" s="17">
        <v>-1</v>
      </c>
      <c r="BG1729" s="22">
        <v>2750.988251262952</v>
      </c>
    </row>
    <row r="1730" spans="1:59" x14ac:dyDescent="0.25">
      <c r="A1730">
        <v>4378</v>
      </c>
      <c r="B1730" t="s">
        <v>1611</v>
      </c>
      <c r="C1730" s="49">
        <v>0</v>
      </c>
      <c r="D1730" s="22">
        <v>1424.1341503906249</v>
      </c>
      <c r="E1730" s="17">
        <v>11.626200701060363</v>
      </c>
      <c r="F1730" s="17">
        <v>-85.949381857711032</v>
      </c>
      <c r="G1730" s="17">
        <v>-0.27921135295415683</v>
      </c>
      <c r="H1730" s="17">
        <v>-1.2884995971826925</v>
      </c>
      <c r="I1730" s="17">
        <v>4.3046536268990323</v>
      </c>
      <c r="J1730" s="17">
        <v>-6.4988592289542142</v>
      </c>
      <c r="K1730" s="17">
        <v>-1</v>
      </c>
      <c r="L1730" s="17">
        <v>-1</v>
      </c>
      <c r="M1730" s="17">
        <v>-1</v>
      </c>
      <c r="N1730" s="17">
        <v>0.16666666666666666</v>
      </c>
      <c r="O1730" s="17">
        <v>-1</v>
      </c>
      <c r="P1730" s="17">
        <v>-1</v>
      </c>
      <c r="Q1730" s="17">
        <v>-0.19965323604783425</v>
      </c>
      <c r="R1730" s="17">
        <v>-1</v>
      </c>
      <c r="S1730" s="17">
        <v>-1.2586218584856539</v>
      </c>
      <c r="T1730" s="17">
        <v>-0.13224977978662028</v>
      </c>
      <c r="U1730" s="17">
        <v>-0.80901888759807938</v>
      </c>
      <c r="V1730" s="17">
        <v>-1.314703685148213</v>
      </c>
      <c r="W1730" s="17">
        <v>-2.7309868443933976</v>
      </c>
      <c r="X1730" s="17">
        <v>-4.6823849998189058</v>
      </c>
      <c r="Y1730" s="17">
        <v>0</v>
      </c>
      <c r="Z1730" s="17">
        <v>-0.5820777228351055</v>
      </c>
      <c r="AA1730" s="17">
        <v>-1.3268124809331618</v>
      </c>
      <c r="AB1730" s="17">
        <v>-1.7307860761347369</v>
      </c>
      <c r="AC1730" s="17">
        <v>-14.435558467651456</v>
      </c>
      <c r="AD1730" s="17">
        <v>-1.0112736094975994</v>
      </c>
      <c r="AE1730" s="17">
        <v>-0.10112736094975992</v>
      </c>
      <c r="AF1730" s="17">
        <v>0.72664118010079193</v>
      </c>
      <c r="AG1730" s="17">
        <v>-78.465138000086768</v>
      </c>
      <c r="AH1730" s="17">
        <v>-1</v>
      </c>
      <c r="AI1730" s="17">
        <v>-1</v>
      </c>
      <c r="AJ1730" s="17">
        <v>-1</v>
      </c>
      <c r="AK1730" s="17">
        <v>-1</v>
      </c>
      <c r="AL1730" s="17">
        <v>-1</v>
      </c>
      <c r="AM1730" s="17">
        <v>-1</v>
      </c>
      <c r="AN1730" s="17">
        <v>-1</v>
      </c>
      <c r="AO1730" s="17">
        <v>-1</v>
      </c>
      <c r="AP1730" s="17">
        <v>-1</v>
      </c>
      <c r="AQ1730" s="17">
        <v>-1</v>
      </c>
      <c r="AR1730" s="17">
        <v>-0.50563680474879968</v>
      </c>
      <c r="AS1730" s="17">
        <v>-6.0676416569855958</v>
      </c>
      <c r="AT1730" s="17">
        <v>-3.8879341540812753</v>
      </c>
      <c r="AU1730" s="17">
        <v>-1</v>
      </c>
      <c r="AV1730" s="17">
        <v>-1</v>
      </c>
      <c r="AW1730" s="17">
        <v>-1</v>
      </c>
      <c r="AX1730" s="17">
        <v>-1</v>
      </c>
      <c r="AY1730" s="17">
        <v>-0.10112736094975992</v>
      </c>
      <c r="AZ1730" s="17">
        <v>1.246642848574627</v>
      </c>
      <c r="BA1730" s="17">
        <v>-0.73382233575411449</v>
      </c>
      <c r="BB1730" s="17">
        <v>0.47716636056251727</v>
      </c>
      <c r="BC1730" s="17">
        <v>-0.29767918107533753</v>
      </c>
      <c r="BD1730" s="17">
        <v>16.985484916700678</v>
      </c>
      <c r="BE1730" s="17">
        <v>-9.934202865418639</v>
      </c>
      <c r="BF1730" s="17">
        <v>-1</v>
      </c>
      <c r="BG1730" s="22">
        <v>-53.517716934835335</v>
      </c>
    </row>
    <row r="1731" spans="1:59" x14ac:dyDescent="0.25">
      <c r="A1731">
        <v>4380</v>
      </c>
      <c r="B1731" t="s">
        <v>1612</v>
      </c>
      <c r="C1731" s="49">
        <v>0</v>
      </c>
      <c r="D1731" s="22">
        <v>1475.8730566406248</v>
      </c>
      <c r="E1731" s="17">
        <v>72.272795130947131</v>
      </c>
      <c r="F1731" s="17">
        <v>15.741966483898523</v>
      </c>
      <c r="G1731" s="17">
        <v>0.46069193580354512</v>
      </c>
      <c r="H1731" s="17">
        <v>4.3163579273039439</v>
      </c>
      <c r="I1731" s="17">
        <v>58.460293800485829</v>
      </c>
      <c r="J1731" s="17">
        <v>8.0920227827804485</v>
      </c>
      <c r="K1731" s="17">
        <v>-1</v>
      </c>
      <c r="L1731" s="17">
        <v>-1</v>
      </c>
      <c r="M1731" s="17">
        <v>-1</v>
      </c>
      <c r="N1731" s="17">
        <v>0.16666666666666666</v>
      </c>
      <c r="O1731" s="17">
        <v>-1</v>
      </c>
      <c r="P1731" s="17">
        <v>-1</v>
      </c>
      <c r="Q1731" s="17">
        <v>3.2978248822837575</v>
      </c>
      <c r="R1731" s="17">
        <v>-1</v>
      </c>
      <c r="S1731" s="17">
        <v>0.51872569198717622</v>
      </c>
      <c r="T1731" s="17">
        <v>5.4559346092387384E-2</v>
      </c>
      <c r="U1731" s="17">
        <v>0.26952410353515821</v>
      </c>
      <c r="V1731" s="17">
        <v>0.2407931377810634</v>
      </c>
      <c r="W1731" s="17">
        <v>1.3192975169753698</v>
      </c>
      <c r="X1731" s="17">
        <v>1.3429936639650821</v>
      </c>
      <c r="Y1731" s="17">
        <v>0</v>
      </c>
      <c r="Z1731" s="17">
        <v>34.448410871441723</v>
      </c>
      <c r="AA1731" s="17">
        <v>0.62222691226011517</v>
      </c>
      <c r="AB1731" s="17">
        <v>1.3788050629371464</v>
      </c>
      <c r="AC1731" s="17">
        <v>21.316525057451322</v>
      </c>
      <c r="AD1731" s="17">
        <v>0.33690512941894779</v>
      </c>
      <c r="AE1731" s="17">
        <v>3.3690512941894776E-2</v>
      </c>
      <c r="AF1731" s="17">
        <v>53.958283203426255</v>
      </c>
      <c r="AG1731" s="17">
        <v>14.371197859185319</v>
      </c>
      <c r="AH1731" s="17">
        <v>-1</v>
      </c>
      <c r="AI1731" s="17">
        <v>-1</v>
      </c>
      <c r="AJ1731" s="17">
        <v>-1</v>
      </c>
      <c r="AK1731" s="17">
        <v>-1</v>
      </c>
      <c r="AL1731" s="17">
        <v>-1</v>
      </c>
      <c r="AM1731" s="17">
        <v>-1</v>
      </c>
      <c r="AN1731" s="17">
        <v>-1</v>
      </c>
      <c r="AO1731" s="17">
        <v>-1</v>
      </c>
      <c r="AP1731" s="17">
        <v>-1</v>
      </c>
      <c r="AQ1731" s="17">
        <v>-1</v>
      </c>
      <c r="AR1731" s="17">
        <v>0.1684525647094739</v>
      </c>
      <c r="AS1731" s="17">
        <v>2.0214307765136863</v>
      </c>
      <c r="AT1731" s="17">
        <v>6.6278600094677929</v>
      </c>
      <c r="AU1731" s="17">
        <v>-1</v>
      </c>
      <c r="AV1731" s="17">
        <v>-1</v>
      </c>
      <c r="AW1731" s="17">
        <v>-1</v>
      </c>
      <c r="AX1731" s="17">
        <v>-1</v>
      </c>
      <c r="AY1731" s="17">
        <v>3.3690512941894776E-2</v>
      </c>
      <c r="AZ1731" s="17">
        <v>7.5045272274341268E-2</v>
      </c>
      <c r="BA1731" s="17">
        <v>0.43777524054617167</v>
      </c>
      <c r="BB1731" s="17">
        <v>1.878558933089107E-2</v>
      </c>
      <c r="BC1731" s="17">
        <v>0.16070159015628838</v>
      </c>
      <c r="BD1731" s="17">
        <v>1.0604178113270315</v>
      </c>
      <c r="BE1731" s="17">
        <v>5.9908642399550232</v>
      </c>
      <c r="BF1731" s="17">
        <v>-1</v>
      </c>
      <c r="BG1731" s="22">
        <v>209.04845301227238</v>
      </c>
    </row>
    <row r="1732" spans="1:59" x14ac:dyDescent="0.25">
      <c r="A1732">
        <v>4381</v>
      </c>
      <c r="B1732" t="s">
        <v>1613</v>
      </c>
      <c r="C1732" s="49">
        <v>0</v>
      </c>
      <c r="D1732" s="22">
        <v>1524.4261328125001</v>
      </c>
      <c r="E1732" s="17">
        <v>83.400233911214315</v>
      </c>
      <c r="F1732" s="17">
        <v>34.400297817940391</v>
      </c>
      <c r="G1732" s="17">
        <v>0.59644941116332106</v>
      </c>
      <c r="H1732" s="17">
        <v>5.3447373369334148</v>
      </c>
      <c r="I1732" s="17">
        <v>68.396772118892386</v>
      </c>
      <c r="J1732" s="17">
        <v>10.769158207480706</v>
      </c>
      <c r="K1732" s="17">
        <v>-1</v>
      </c>
      <c r="L1732" s="17">
        <v>-1</v>
      </c>
      <c r="M1732" s="17">
        <v>-1</v>
      </c>
      <c r="N1732" s="17">
        <v>0.16666666666666666</v>
      </c>
      <c r="O1732" s="17">
        <v>-1</v>
      </c>
      <c r="P1732" s="17">
        <v>-1</v>
      </c>
      <c r="Q1732" s="17">
        <v>3.9395422616833828</v>
      </c>
      <c r="R1732" s="17">
        <v>-1</v>
      </c>
      <c r="S1732" s="17">
        <v>0.84483346844292961</v>
      </c>
      <c r="T1732" s="17">
        <v>8.8835089542698795E-2</v>
      </c>
      <c r="U1732" s="17">
        <v>0.4674152006122767</v>
      </c>
      <c r="V1732" s="17">
        <v>0.52619573676881237</v>
      </c>
      <c r="W1732" s="17">
        <v>2.062443800744179</v>
      </c>
      <c r="X1732" s="17">
        <v>2.4485303035648069</v>
      </c>
      <c r="Y1732" s="17">
        <v>0</v>
      </c>
      <c r="Z1732" s="17">
        <v>40.875805862702265</v>
      </c>
      <c r="AA1732" s="17">
        <v>0.97983671264487482</v>
      </c>
      <c r="AB1732" s="17">
        <v>1.9493529289296321</v>
      </c>
      <c r="AC1732" s="17">
        <v>27.876318306064952</v>
      </c>
      <c r="AD1732" s="17">
        <v>0.58426900076534583</v>
      </c>
      <c r="AE1732" s="17">
        <v>5.8426900076534588E-2</v>
      </c>
      <c r="AF1732" s="17">
        <v>63.72522631632345</v>
      </c>
      <c r="AG1732" s="17">
        <v>31.404811264347828</v>
      </c>
      <c r="AH1732" s="17">
        <v>-1</v>
      </c>
      <c r="AI1732" s="17">
        <v>-1</v>
      </c>
      <c r="AJ1732" s="17">
        <v>-1</v>
      </c>
      <c r="AK1732" s="17">
        <v>-1</v>
      </c>
      <c r="AL1732" s="17">
        <v>-1</v>
      </c>
      <c r="AM1732" s="17">
        <v>-1</v>
      </c>
      <c r="AN1732" s="17">
        <v>-1</v>
      </c>
      <c r="AO1732" s="17">
        <v>-1</v>
      </c>
      <c r="AP1732" s="17">
        <v>-1</v>
      </c>
      <c r="AQ1732" s="17">
        <v>-1</v>
      </c>
      <c r="AR1732" s="17">
        <v>0.29213450038267291</v>
      </c>
      <c r="AS1732" s="17">
        <v>3.5056140045920747</v>
      </c>
      <c r="AT1732" s="17">
        <v>8.5572982059696976</v>
      </c>
      <c r="AU1732" s="17">
        <v>-1</v>
      </c>
      <c r="AV1732" s="17">
        <v>-1</v>
      </c>
      <c r="AW1732" s="17">
        <v>-1</v>
      </c>
      <c r="AX1732" s="17">
        <v>-1</v>
      </c>
      <c r="AY1732" s="17">
        <v>5.8426900076534588E-2</v>
      </c>
      <c r="AZ1732" s="17">
        <v>-0.1399194825968117</v>
      </c>
      <c r="BA1732" s="17">
        <v>0.65273999541732475</v>
      </c>
      <c r="BB1732" s="17">
        <v>-6.531812692688431E-2</v>
      </c>
      <c r="BC1732" s="17">
        <v>0.24480530641406373</v>
      </c>
      <c r="BD1732" s="17">
        <v>-1.8615139303070025</v>
      </c>
      <c r="BE1732" s="17">
        <v>8.9127959815890598</v>
      </c>
      <c r="BF1732" s="17">
        <v>-1</v>
      </c>
      <c r="BG1732" s="22">
        <v>2887.9798075976842</v>
      </c>
    </row>
    <row r="1733" spans="1:59" x14ac:dyDescent="0.25">
      <c r="A1733">
        <v>4382</v>
      </c>
      <c r="B1733" t="s">
        <v>1614</v>
      </c>
      <c r="C1733" s="49">
        <v>0</v>
      </c>
      <c r="D1733" s="22">
        <v>1414.364462890625</v>
      </c>
      <c r="E1733" s="17">
        <v>39.894565564252304</v>
      </c>
      <c r="F1733" s="17">
        <v>-38.549389073714977</v>
      </c>
      <c r="G1733" s="17">
        <v>6.5669614010263611E-2</v>
      </c>
      <c r="H1733" s="17">
        <v>1.3240157303113667</v>
      </c>
      <c r="I1733" s="17">
        <v>29.547479052101483</v>
      </c>
      <c r="J1733" s="17">
        <v>0.30218838568708239</v>
      </c>
      <c r="K1733" s="17">
        <v>-1</v>
      </c>
      <c r="L1733" s="17">
        <v>-1</v>
      </c>
      <c r="M1733" s="17">
        <v>-1</v>
      </c>
      <c r="N1733" s="17">
        <v>0.16666666666666666</v>
      </c>
      <c r="O1733" s="17">
        <v>-1</v>
      </c>
      <c r="P1733" s="17">
        <v>-1</v>
      </c>
      <c r="Q1733" s="17">
        <v>1.4305782465184005</v>
      </c>
      <c r="R1733" s="17">
        <v>-1</v>
      </c>
      <c r="S1733" s="17">
        <v>-0.43017123371806254</v>
      </c>
      <c r="T1733" s="17">
        <v>-4.5175005353460057E-2</v>
      </c>
      <c r="U1733" s="17">
        <v>-0.30629244301196945</v>
      </c>
      <c r="V1733" s="17">
        <v>-0.58966129575344273</v>
      </c>
      <c r="W1733" s="17">
        <v>-0.84308337342076622</v>
      </c>
      <c r="X1733" s="17">
        <v>-1.8738579240957562</v>
      </c>
      <c r="Y1733" s="17">
        <v>0</v>
      </c>
      <c r="Z1733" s="17">
        <v>15.746203233875992</v>
      </c>
      <c r="AA1733" s="17">
        <v>-0.41833349349029419</v>
      </c>
      <c r="AB1733" s="17">
        <v>-0.28135502858833339</v>
      </c>
      <c r="AC1733" s="17">
        <v>2.2290696323703827</v>
      </c>
      <c r="AD1733" s="17">
        <v>-0.38286555376496179</v>
      </c>
      <c r="AE1733" s="17">
        <v>-3.8286555376496181E-2</v>
      </c>
      <c r="AF1733" s="17">
        <v>25.538776026713563</v>
      </c>
      <c r="AG1733" s="17">
        <v>-35.192610675148345</v>
      </c>
      <c r="AH1733" s="17">
        <v>-1</v>
      </c>
      <c r="AI1733" s="17">
        <v>-1</v>
      </c>
      <c r="AJ1733" s="17">
        <v>-1</v>
      </c>
      <c r="AK1733" s="17">
        <v>-1</v>
      </c>
      <c r="AL1733" s="17">
        <v>-1</v>
      </c>
      <c r="AM1733" s="17">
        <v>-1</v>
      </c>
      <c r="AN1733" s="17">
        <v>-1</v>
      </c>
      <c r="AO1733" s="17">
        <v>-1</v>
      </c>
      <c r="AP1733" s="17">
        <v>-1</v>
      </c>
      <c r="AQ1733" s="17">
        <v>-1</v>
      </c>
      <c r="AR1733" s="17">
        <v>-0.19143277688248089</v>
      </c>
      <c r="AS1733" s="17">
        <v>-2.2971933225897705</v>
      </c>
      <c r="AT1733" s="17">
        <v>1.0136486806332976</v>
      </c>
      <c r="AU1733" s="17">
        <v>-1</v>
      </c>
      <c r="AV1733" s="17">
        <v>-1</v>
      </c>
      <c r="AW1733" s="17">
        <v>-1</v>
      </c>
      <c r="AX1733" s="17">
        <v>-1</v>
      </c>
      <c r="AY1733" s="17">
        <v>-3.8286555376496181E-2</v>
      </c>
      <c r="AZ1733" s="17">
        <v>0.70054214710858298</v>
      </c>
      <c r="BA1733" s="17">
        <v>-0.1877216342880702</v>
      </c>
      <c r="BB1733" s="17">
        <v>0.2635076216134204</v>
      </c>
      <c r="BC1733" s="17">
        <v>-8.4020442126240838E-2</v>
      </c>
      <c r="BD1733" s="17">
        <v>9.562551912177824</v>
      </c>
      <c r="BE1733" s="17">
        <v>-2.5112698608957791</v>
      </c>
      <c r="BF1733" s="17">
        <v>-1</v>
      </c>
      <c r="BG1733" s="22">
        <v>-82.915417187369712</v>
      </c>
    </row>
    <row r="1734" spans="1:59" x14ac:dyDescent="0.25">
      <c r="A1734">
        <v>4383</v>
      </c>
      <c r="B1734" t="s">
        <v>1615</v>
      </c>
      <c r="C1734" s="49">
        <v>0</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25">
      <c r="A1735">
        <v>4384</v>
      </c>
      <c r="B1735" t="s">
        <v>1616</v>
      </c>
      <c r="C1735" s="49">
        <v>0</v>
      </c>
      <c r="D1735" s="22">
        <v>1576.871083984375</v>
      </c>
      <c r="E1735" s="17">
        <v>88.643159536653513</v>
      </c>
      <c r="F1735" s="17">
        <v>43.191561055682008</v>
      </c>
      <c r="G1735" s="17">
        <v>0.6604143864342622</v>
      </c>
      <c r="H1735" s="17">
        <v>5.8292798148468217</v>
      </c>
      <c r="I1735" s="17">
        <v>73.078551801615006</v>
      </c>
      <c r="J1735" s="17">
        <v>12.030546582478802</v>
      </c>
      <c r="K1735" s="17">
        <v>-1</v>
      </c>
      <c r="L1735" s="17">
        <v>-1</v>
      </c>
      <c r="M1735" s="17">
        <v>-1</v>
      </c>
      <c r="N1735" s="17">
        <v>0.16666666666666666</v>
      </c>
      <c r="O1735" s="17">
        <v>-1</v>
      </c>
      <c r="P1735" s="17">
        <v>-1</v>
      </c>
      <c r="Q1735" s="17">
        <v>4.2419008330655394</v>
      </c>
      <c r="R1735" s="17">
        <v>-1</v>
      </c>
      <c r="S1735" s="17">
        <v>0.99848597119737004</v>
      </c>
      <c r="T1735" s="17">
        <v>0.10498482329682175</v>
      </c>
      <c r="U1735" s="17">
        <v>0.56065573191511342</v>
      </c>
      <c r="V1735" s="17">
        <v>0.66066914339436555</v>
      </c>
      <c r="W1735" s="17">
        <v>2.4125927228421222</v>
      </c>
      <c r="X1735" s="17">
        <v>2.9694270249107926</v>
      </c>
      <c r="Y1735" s="17">
        <v>0</v>
      </c>
      <c r="Z1735" s="17">
        <v>43.904207507495698</v>
      </c>
      <c r="AA1735" s="17">
        <v>1.1483320531602812</v>
      </c>
      <c r="AB1735" s="17">
        <v>2.2181784948322139</v>
      </c>
      <c r="AC1735" s="17">
        <v>30.967102160273107</v>
      </c>
      <c r="AD1735" s="17">
        <v>0.7008196648938918</v>
      </c>
      <c r="AE1735" s="17">
        <v>7.0081966489389177E-2</v>
      </c>
      <c r="AF1735" s="17">
        <v>68.327125939408688</v>
      </c>
      <c r="AG1735" s="17">
        <v>39.430554652316111</v>
      </c>
      <c r="AH1735" s="17">
        <v>-1</v>
      </c>
      <c r="AI1735" s="17">
        <v>-1</v>
      </c>
      <c r="AJ1735" s="17">
        <v>-1</v>
      </c>
      <c r="AK1735" s="17">
        <v>-1</v>
      </c>
      <c r="AL1735" s="17">
        <v>-1</v>
      </c>
      <c r="AM1735" s="17">
        <v>-1</v>
      </c>
      <c r="AN1735" s="17">
        <v>-1</v>
      </c>
      <c r="AO1735" s="17">
        <v>-1</v>
      </c>
      <c r="AP1735" s="17">
        <v>-1</v>
      </c>
      <c r="AQ1735" s="17">
        <v>-1</v>
      </c>
      <c r="AR1735" s="17">
        <v>0.3504098324469459</v>
      </c>
      <c r="AS1735" s="17">
        <v>4.2049179893633504</v>
      </c>
      <c r="AT1735" s="17">
        <v>9.4663933861723564</v>
      </c>
      <c r="AU1735" s="17">
        <v>-1</v>
      </c>
      <c r="AV1735" s="17">
        <v>-1</v>
      </c>
      <c r="AW1735" s="17">
        <v>-1</v>
      </c>
      <c r="AX1735" s="17">
        <v>-1</v>
      </c>
      <c r="AY1735" s="17">
        <v>7.0081966489389177E-2</v>
      </c>
      <c r="AZ1735" s="17">
        <v>-0.24120462503937146</v>
      </c>
      <c r="BA1735" s="17">
        <v>0.75402513785988445</v>
      </c>
      <c r="BB1735" s="17">
        <v>-0.10494535273058993</v>
      </c>
      <c r="BC1735" s="17">
        <v>0.28443253221776932</v>
      </c>
      <c r="BD1735" s="17">
        <v>-3.2382432124454965</v>
      </c>
      <c r="BE1735" s="17">
        <v>10.289525263727555</v>
      </c>
      <c r="BF1735" s="17">
        <v>-1</v>
      </c>
      <c r="BG1735" s="22">
        <v>943.65762257083043</v>
      </c>
    </row>
    <row r="1736" spans="1:59" x14ac:dyDescent="0.25">
      <c r="A1736">
        <v>4386</v>
      </c>
      <c r="B1736" t="s">
        <v>1617</v>
      </c>
      <c r="C1736" s="49">
        <v>0</v>
      </c>
      <c r="D1736" s="22">
        <v>1450.1968554687498</v>
      </c>
      <c r="E1736" s="17">
        <v>27.2713948371821</v>
      </c>
      <c r="F1736" s="17">
        <v>-59.715742496348561</v>
      </c>
      <c r="G1736" s="17">
        <v>-8.8336157019584249E-2</v>
      </c>
      <c r="H1736" s="17">
        <v>0.15740325853780623</v>
      </c>
      <c r="I1736" s="17">
        <v>18.27535572561705</v>
      </c>
      <c r="J1736" s="17">
        <v>-2.7348031622158659</v>
      </c>
      <c r="K1736" s="17">
        <v>-1</v>
      </c>
      <c r="L1736" s="17">
        <v>-1</v>
      </c>
      <c r="M1736" s="17">
        <v>-1</v>
      </c>
      <c r="N1736" s="17">
        <v>0.16666666666666666</v>
      </c>
      <c r="O1736" s="17">
        <v>-1</v>
      </c>
      <c r="P1736" s="17">
        <v>-1</v>
      </c>
      <c r="Q1736" s="17">
        <v>0.70260227660746599</v>
      </c>
      <c r="R1736" s="17">
        <v>-1</v>
      </c>
      <c r="S1736" s="17">
        <v>-0.800113879003717</v>
      </c>
      <c r="T1736" s="17">
        <v>-8.4058037640980771E-2</v>
      </c>
      <c r="U1736" s="17">
        <v>-0.5307837345930595</v>
      </c>
      <c r="V1736" s="17">
        <v>-0.91342724082974569</v>
      </c>
      <c r="W1736" s="17">
        <v>-1.686122153543014</v>
      </c>
      <c r="X1736" s="17">
        <v>-3.127998973287287</v>
      </c>
      <c r="Y1736" s="17">
        <v>0</v>
      </c>
      <c r="Z1736" s="17">
        <v>8.4548484210437174</v>
      </c>
      <c r="AA1736" s="17">
        <v>-0.82401261274417936</v>
      </c>
      <c r="AB1736" s="17">
        <v>-0.92859499661768663</v>
      </c>
      <c r="AC1736" s="17">
        <v>-5.2124801929474618</v>
      </c>
      <c r="AD1736" s="17">
        <v>-0.66347966824132432</v>
      </c>
      <c r="AE1736" s="17">
        <v>-6.6347966824132437E-2</v>
      </c>
      <c r="AF1736" s="17">
        <v>14.458976548120209</v>
      </c>
      <c r="AG1736" s="17">
        <v>-54.515854267697236</v>
      </c>
      <c r="AH1736" s="17">
        <v>-1</v>
      </c>
      <c r="AI1736" s="17">
        <v>-1</v>
      </c>
      <c r="AJ1736" s="17">
        <v>-1</v>
      </c>
      <c r="AK1736" s="17">
        <v>-1</v>
      </c>
      <c r="AL1736" s="17">
        <v>-1</v>
      </c>
      <c r="AM1736" s="17">
        <v>-1</v>
      </c>
      <c r="AN1736" s="17">
        <v>-1</v>
      </c>
      <c r="AO1736" s="17">
        <v>-1</v>
      </c>
      <c r="AP1736" s="17">
        <v>-1</v>
      </c>
      <c r="AQ1736" s="17">
        <v>-1</v>
      </c>
      <c r="AR1736" s="17">
        <v>-0.33173983412066216</v>
      </c>
      <c r="AS1736" s="17">
        <v>-3.9808780094479452</v>
      </c>
      <c r="AT1736" s="17">
        <v>-1.17514141228233</v>
      </c>
      <c r="AU1736" s="17">
        <v>-1</v>
      </c>
      <c r="AV1736" s="17">
        <v>-1</v>
      </c>
      <c r="AW1736" s="17">
        <v>-1</v>
      </c>
      <c r="AX1736" s="17">
        <v>-1</v>
      </c>
      <c r="AY1736" s="17">
        <v>-6.6347966824132437E-2</v>
      </c>
      <c r="AZ1736" s="17">
        <v>0.94440210937172342</v>
      </c>
      <c r="BA1736" s="17">
        <v>-0.43158159655121059</v>
      </c>
      <c r="BB1736" s="17">
        <v>0.3589164205353837</v>
      </c>
      <c r="BC1736" s="17">
        <v>-0.17942924104820407</v>
      </c>
      <c r="BD1736" s="17">
        <v>12.877244893720011</v>
      </c>
      <c r="BE1736" s="17">
        <v>-5.8259628424379688</v>
      </c>
      <c r="BF1736" s="17">
        <v>-1</v>
      </c>
      <c r="BG1736" s="22">
        <v>-13.818856530690255</v>
      </c>
    </row>
    <row r="1737" spans="1:59" x14ac:dyDescent="0.25">
      <c r="A1737">
        <v>4388</v>
      </c>
      <c r="B1737" t="s">
        <v>1618</v>
      </c>
      <c r="C1737" s="49">
        <v>0</v>
      </c>
      <c r="D1737" s="22">
        <v>1579.6337011718749</v>
      </c>
      <c r="E1737" s="17">
        <v>110.03737518671059</v>
      </c>
      <c r="F1737" s="17">
        <v>79.065078053914746</v>
      </c>
      <c r="G1737" s="17">
        <v>0.92142905129181329</v>
      </c>
      <c r="H1737" s="17">
        <v>7.8064976898808656</v>
      </c>
      <c r="I1737" s="17">
        <v>92.182962452077533</v>
      </c>
      <c r="J1737" s="17">
        <v>17.177751948552199</v>
      </c>
      <c r="K1737" s="17">
        <v>-1</v>
      </c>
      <c r="L1737" s="17">
        <v>-1</v>
      </c>
      <c r="M1737" s="17">
        <v>-1</v>
      </c>
      <c r="N1737" s="17">
        <v>0.16666666666666666</v>
      </c>
      <c r="O1737" s="17">
        <v>-1</v>
      </c>
      <c r="P1737" s="17">
        <v>-1</v>
      </c>
      <c r="Q1737" s="17">
        <v>5.4757013753440944</v>
      </c>
      <c r="R1737" s="17">
        <v>-1</v>
      </c>
      <c r="S1737" s="17">
        <v>1.6254784204416042</v>
      </c>
      <c r="T1737" s="17">
        <v>0.17088522153063582</v>
      </c>
      <c r="U1737" s="17">
        <v>0.9411318585150743</v>
      </c>
      <c r="V1737" s="17">
        <v>1.2093996168128005</v>
      </c>
      <c r="W1737" s="17">
        <v>3.8414059626581825</v>
      </c>
      <c r="X1737" s="17">
        <v>5.0949915634979943</v>
      </c>
      <c r="Y1737" s="17">
        <v>0</v>
      </c>
      <c r="Z1737" s="17">
        <v>56.261864756976692</v>
      </c>
      <c r="AA1737" s="17">
        <v>1.8358919974641676</v>
      </c>
      <c r="AB1737" s="17">
        <v>3.3151446812801986</v>
      </c>
      <c r="AC1737" s="17">
        <v>43.579315460381565</v>
      </c>
      <c r="AD1737" s="17">
        <v>1.1764148231438429</v>
      </c>
      <c r="AE1737" s="17">
        <v>0.11764148231438429</v>
      </c>
      <c r="AF1737" s="17">
        <v>87.105579034087953</v>
      </c>
      <c r="AG1737" s="17">
        <v>72.180301084171973</v>
      </c>
      <c r="AH1737" s="17">
        <v>-1</v>
      </c>
      <c r="AI1737" s="17">
        <v>-1</v>
      </c>
      <c r="AJ1737" s="17">
        <v>-1</v>
      </c>
      <c r="AK1737" s="17">
        <v>-1</v>
      </c>
      <c r="AL1737" s="17">
        <v>-1</v>
      </c>
      <c r="AM1737" s="17">
        <v>-1</v>
      </c>
      <c r="AN1737" s="17">
        <v>-1</v>
      </c>
      <c r="AO1737" s="17">
        <v>-1</v>
      </c>
      <c r="AP1737" s="17">
        <v>-1</v>
      </c>
      <c r="AQ1737" s="17">
        <v>-1</v>
      </c>
      <c r="AR1737" s="17">
        <v>0.58820741157192147</v>
      </c>
      <c r="AS1737" s="17">
        <v>7.0584889388630572</v>
      </c>
      <c r="AT1737" s="17">
        <v>13.176035620521976</v>
      </c>
      <c r="AU1737" s="17">
        <v>-1</v>
      </c>
      <c r="AV1737" s="17">
        <v>-1</v>
      </c>
      <c r="AW1737" s="17">
        <v>-1</v>
      </c>
      <c r="AX1737" s="17">
        <v>-1</v>
      </c>
      <c r="AY1737" s="17">
        <v>0.11764148231438429</v>
      </c>
      <c r="AZ1737" s="17">
        <v>-0.65450748957911919</v>
      </c>
      <c r="BA1737" s="17">
        <v>1.1673280023996324</v>
      </c>
      <c r="BB1737" s="17">
        <v>-0.2666477065355734</v>
      </c>
      <c r="BC1737" s="17">
        <v>0.4461348860227527</v>
      </c>
      <c r="BD1737" s="17">
        <v>-8.8561072177835136</v>
      </c>
      <c r="BE1737" s="17">
        <v>15.907389269065579</v>
      </c>
      <c r="BF1737" s="17">
        <v>-1</v>
      </c>
      <c r="BG1737" s="22">
        <v>819.67980736423817</v>
      </c>
    </row>
    <row r="1738" spans="1:59" x14ac:dyDescent="0.25">
      <c r="A1738">
        <v>4390</v>
      </c>
      <c r="B1738" t="s">
        <v>1619</v>
      </c>
      <c r="C1738" s="49">
        <v>0</v>
      </c>
      <c r="D1738" s="22">
        <v>1461.1446289062501</v>
      </c>
      <c r="E1738" s="17">
        <v>4.4071634701551261</v>
      </c>
      <c r="F1738" s="17">
        <v>-98.054160974166422</v>
      </c>
      <c r="G1738" s="17">
        <v>-0.3672853732519698</v>
      </c>
      <c r="H1738" s="17">
        <v>-1.9556710273932705</v>
      </c>
      <c r="I1738" s="17">
        <v>-2.1417360896514595</v>
      </c>
      <c r="J1738" s="17">
        <v>-8.2356776185874843</v>
      </c>
      <c r="K1738" s="17">
        <v>-1</v>
      </c>
      <c r="L1738" s="17">
        <v>-1</v>
      </c>
      <c r="M1738" s="17">
        <v>-1</v>
      </c>
      <c r="N1738" s="17">
        <v>0.16666666666666666</v>
      </c>
      <c r="O1738" s="17">
        <v>-1</v>
      </c>
      <c r="P1738" s="17">
        <v>-1</v>
      </c>
      <c r="Q1738" s="17">
        <v>-0.61597380586485384</v>
      </c>
      <c r="R1738" s="17">
        <v>-1</v>
      </c>
      <c r="S1738" s="17">
        <v>-1.4701875409405054</v>
      </c>
      <c r="T1738" s="17">
        <v>-0.15448651125474103</v>
      </c>
      <c r="U1738" s="17">
        <v>-0.93740271658824892</v>
      </c>
      <c r="V1738" s="17">
        <v>-1.4998614764939953</v>
      </c>
      <c r="W1738" s="17">
        <v>-3.2131104306448508</v>
      </c>
      <c r="X1738" s="17">
        <v>-5.3996129548765612</v>
      </c>
      <c r="Y1738" s="17">
        <v>0</v>
      </c>
      <c r="Z1738" s="17">
        <v>-4.7519145249864003</v>
      </c>
      <c r="AA1738" s="17">
        <v>-1.5588154165675723</v>
      </c>
      <c r="AB1738" s="17">
        <v>-2.1009347121278958</v>
      </c>
      <c r="AC1738" s="17">
        <v>-18.69128996381211</v>
      </c>
      <c r="AD1738" s="17">
        <v>-1.171753395735311</v>
      </c>
      <c r="AE1738" s="17">
        <v>-0.11717533957353111</v>
      </c>
      <c r="AF1738" s="17">
        <v>-5.6097608757948905</v>
      </c>
      <c r="AG1738" s="17">
        <v>-89.5158651060203</v>
      </c>
      <c r="AH1738" s="17">
        <v>-1</v>
      </c>
      <c r="AI1738" s="17">
        <v>-1</v>
      </c>
      <c r="AJ1738" s="17">
        <v>-1</v>
      </c>
      <c r="AK1738" s="17">
        <v>-1</v>
      </c>
      <c r="AL1738" s="17">
        <v>-1</v>
      </c>
      <c r="AM1738" s="17">
        <v>-1</v>
      </c>
      <c r="AN1738" s="17">
        <v>-1</v>
      </c>
      <c r="AO1738" s="17">
        <v>-1</v>
      </c>
      <c r="AP1738" s="17">
        <v>-1</v>
      </c>
      <c r="AQ1738" s="17">
        <v>-1</v>
      </c>
      <c r="AR1738" s="17">
        <v>-0.5858766978676555</v>
      </c>
      <c r="AS1738" s="17">
        <v>-7.0305203744118652</v>
      </c>
      <c r="AT1738" s="17">
        <v>-5.1396764867354268</v>
      </c>
      <c r="AU1738" s="17">
        <v>-1</v>
      </c>
      <c r="AV1738" s="17">
        <v>-1</v>
      </c>
      <c r="AW1738" s="17">
        <v>-1</v>
      </c>
      <c r="AX1738" s="17">
        <v>-1</v>
      </c>
      <c r="AY1738" s="17">
        <v>-0.11717533957353111</v>
      </c>
      <c r="AZ1738" s="17">
        <v>1.3861033838686265</v>
      </c>
      <c r="BA1738" s="17">
        <v>-0.87328287104811397</v>
      </c>
      <c r="BB1738" s="17">
        <v>0.53172948788333918</v>
      </c>
      <c r="BC1738" s="17">
        <v>-0.3522423083961595</v>
      </c>
      <c r="BD1738" s="17">
        <v>18.881117365959891</v>
      </c>
      <c r="BE1738" s="17">
        <v>-11.829835314677858</v>
      </c>
      <c r="BF1738" s="17">
        <v>-1</v>
      </c>
      <c r="BG1738" s="22">
        <v>-13.106678673716488</v>
      </c>
    </row>
    <row r="1739" spans="1:59" x14ac:dyDescent="0.25">
      <c r="A1739">
        <v>4391</v>
      </c>
      <c r="B1739" t="s">
        <v>1620</v>
      </c>
      <c r="C1739" s="49">
        <v>0</v>
      </c>
      <c r="D1739" s="22">
        <v>1622.9800292968748</v>
      </c>
      <c r="E1739" s="17">
        <v>114.25934342054779</v>
      </c>
      <c r="F1739" s="17">
        <v>86.14441443529563</v>
      </c>
      <c r="G1739" s="17">
        <v>0.9729380966160015</v>
      </c>
      <c r="H1739" s="17">
        <v>8.1966849814512663</v>
      </c>
      <c r="I1739" s="17">
        <v>95.953056958543755</v>
      </c>
      <c r="J1739" s="17">
        <v>18.193509567529937</v>
      </c>
      <c r="K1739" s="17">
        <v>-1</v>
      </c>
      <c r="L1739" s="17">
        <v>-1</v>
      </c>
      <c r="M1739" s="17">
        <v>-1</v>
      </c>
      <c r="N1739" s="17">
        <v>0.16666666666666666</v>
      </c>
      <c r="O1739" s="17">
        <v>-1</v>
      </c>
      <c r="P1739" s="17">
        <v>-1</v>
      </c>
      <c r="Q1739" s="17">
        <v>5.7191815188368649</v>
      </c>
      <c r="R1739" s="17">
        <v>-1</v>
      </c>
      <c r="S1739" s="17">
        <v>1.749210098520575</v>
      </c>
      <c r="T1739" s="17">
        <v>0.18389010997765126</v>
      </c>
      <c r="U1739" s="17">
        <v>1.0162156169717285</v>
      </c>
      <c r="V1739" s="17">
        <v>1.3176869532408084</v>
      </c>
      <c r="W1739" s="17">
        <v>4.1233702192245749</v>
      </c>
      <c r="X1739" s="17">
        <v>5.5144538194495016</v>
      </c>
      <c r="Y1739" s="17">
        <v>0</v>
      </c>
      <c r="Z1739" s="17">
        <v>58.700544314355909</v>
      </c>
      <c r="AA1739" s="17">
        <v>1.9715761604730668</v>
      </c>
      <c r="AB1739" s="17">
        <v>3.5316217173413254</v>
      </c>
      <c r="AC1739" s="17">
        <v>46.068229509973982</v>
      </c>
      <c r="AD1739" s="17">
        <v>1.2702695212146606</v>
      </c>
      <c r="AE1739" s="17">
        <v>0.12702695212146606</v>
      </c>
      <c r="AF1739" s="17">
        <v>90.81134856278419</v>
      </c>
      <c r="AG1739" s="17">
        <v>78.643187658896665</v>
      </c>
      <c r="AH1739" s="17">
        <v>-1</v>
      </c>
      <c r="AI1739" s="17">
        <v>-1</v>
      </c>
      <c r="AJ1739" s="17">
        <v>-1</v>
      </c>
      <c r="AK1739" s="17">
        <v>-1</v>
      </c>
      <c r="AL1739" s="17">
        <v>-1</v>
      </c>
      <c r="AM1739" s="17">
        <v>-1</v>
      </c>
      <c r="AN1739" s="17">
        <v>-1</v>
      </c>
      <c r="AO1739" s="17">
        <v>-1</v>
      </c>
      <c r="AP1739" s="17">
        <v>-1</v>
      </c>
      <c r="AQ1739" s="17">
        <v>-1</v>
      </c>
      <c r="AR1739" s="17">
        <v>0.63513476060733032</v>
      </c>
      <c r="AS1739" s="17">
        <v>7.6216171272879638</v>
      </c>
      <c r="AT1739" s="17">
        <v>13.908102265474353</v>
      </c>
      <c r="AU1739" s="17">
        <v>-1</v>
      </c>
      <c r="AV1739" s="17">
        <v>-1</v>
      </c>
      <c r="AW1739" s="17">
        <v>-1</v>
      </c>
      <c r="AX1739" s="17">
        <v>-1</v>
      </c>
      <c r="AY1739" s="17">
        <v>0.12702695212146606</v>
      </c>
      <c r="AZ1739" s="17">
        <v>-0.73606932823601245</v>
      </c>
      <c r="BA1739" s="17">
        <v>1.2488898410565257</v>
      </c>
      <c r="BB1739" s="17">
        <v>-0.29855830387965138</v>
      </c>
      <c r="BC1739" s="17">
        <v>0.47804548336683073</v>
      </c>
      <c r="BD1739" s="17">
        <v>-9.9647453543955109</v>
      </c>
      <c r="BE1739" s="17">
        <v>17.016027405677576</v>
      </c>
      <c r="BF1739" s="17">
        <v>-1</v>
      </c>
      <c r="BG1739" s="22">
        <v>1447.4688109760514</v>
      </c>
    </row>
    <row r="1740" spans="1:59" x14ac:dyDescent="0.25">
      <c r="A1740">
        <v>4392</v>
      </c>
      <c r="B1740" t="s">
        <v>1621</v>
      </c>
      <c r="C1740" s="49">
        <v>0</v>
      </c>
      <c r="D1740" s="22">
        <v>1535.2683593749998</v>
      </c>
      <c r="E1740" s="17">
        <v>105.90642888649725</v>
      </c>
      <c r="F1740" s="17">
        <v>72.138365958297697</v>
      </c>
      <c r="G1740" s="17">
        <v>0.87103049582563763</v>
      </c>
      <c r="H1740" s="17">
        <v>7.4247224942304566</v>
      </c>
      <c r="I1740" s="17">
        <v>88.494147877841257</v>
      </c>
      <c r="J1740" s="17">
        <v>16.183893173301307</v>
      </c>
      <c r="K1740" s="17">
        <v>-1</v>
      </c>
      <c r="L1740" s="17">
        <v>-1</v>
      </c>
      <c r="M1740" s="17">
        <v>-1</v>
      </c>
      <c r="N1740" s="17">
        <v>0.16666666666666666</v>
      </c>
      <c r="O1740" s="17">
        <v>-1</v>
      </c>
      <c r="P1740" s="17">
        <v>-1</v>
      </c>
      <c r="Q1740" s="17">
        <v>5.2374704502803278</v>
      </c>
      <c r="R1740" s="17">
        <v>-1</v>
      </c>
      <c r="S1740" s="17">
        <v>1.5044142888635783</v>
      </c>
      <c r="T1740" s="17">
        <v>0.15816070707685009</v>
      </c>
      <c r="U1740" s="17">
        <v>0.8676668400630696</v>
      </c>
      <c r="V1740" s="17">
        <v>1.1034468604201562</v>
      </c>
      <c r="W1740" s="17">
        <v>3.565520608258745</v>
      </c>
      <c r="X1740" s="17">
        <v>4.6845725460324923</v>
      </c>
      <c r="Y1740" s="17">
        <v>0</v>
      </c>
      <c r="Z1740" s="17">
        <v>53.875760992807521</v>
      </c>
      <c r="AA1740" s="17">
        <v>1.7031330660522814</v>
      </c>
      <c r="AB1740" s="17">
        <v>3.1033347003261014</v>
      </c>
      <c r="AC1740" s="17">
        <v>41.144060215609578</v>
      </c>
      <c r="AD1740" s="17">
        <v>1.084583550078837</v>
      </c>
      <c r="AE1740" s="17">
        <v>0.1084583550078837</v>
      </c>
      <c r="AF1740" s="17">
        <v>83.47970264749614</v>
      </c>
      <c r="AG1740" s="17">
        <v>65.856748677835498</v>
      </c>
      <c r="AH1740" s="17">
        <v>-1</v>
      </c>
      <c r="AI1740" s="17">
        <v>-1</v>
      </c>
      <c r="AJ1740" s="17">
        <v>-1</v>
      </c>
      <c r="AK1740" s="17">
        <v>-1</v>
      </c>
      <c r="AL1740" s="17">
        <v>-1</v>
      </c>
      <c r="AM1740" s="17">
        <v>-1</v>
      </c>
      <c r="AN1740" s="17">
        <v>-1</v>
      </c>
      <c r="AO1740" s="17">
        <v>-1</v>
      </c>
      <c r="AP1740" s="17">
        <v>-1</v>
      </c>
      <c r="AQ1740" s="17">
        <v>-1</v>
      </c>
      <c r="AR1740" s="17">
        <v>0.5422917750394185</v>
      </c>
      <c r="AS1740" s="17">
        <v>6.507501300473022</v>
      </c>
      <c r="AT1740" s="17">
        <v>12.459751690614929</v>
      </c>
      <c r="AU1740" s="17">
        <v>-1</v>
      </c>
      <c r="AV1740" s="17">
        <v>-1</v>
      </c>
      <c r="AW1740" s="17">
        <v>-1</v>
      </c>
      <c r="AX1740" s="17">
        <v>-1</v>
      </c>
      <c r="AY1740" s="17">
        <v>0.1084583550078837</v>
      </c>
      <c r="AZ1740" s="17">
        <v>-0.57470405265650926</v>
      </c>
      <c r="BA1740" s="17">
        <v>1.0875245654770223</v>
      </c>
      <c r="BB1740" s="17">
        <v>-0.23542507369347132</v>
      </c>
      <c r="BC1740" s="17">
        <v>0.41491225318065073</v>
      </c>
      <c r="BD1740" s="17">
        <v>-7.77137034742805</v>
      </c>
      <c r="BE1740" s="17">
        <v>14.822652398710114</v>
      </c>
      <c r="BF1740" s="17">
        <v>-1</v>
      </c>
      <c r="BG1740" s="22">
        <v>134.17267131675499</v>
      </c>
    </row>
    <row r="1741" spans="1:59" x14ac:dyDescent="0.25">
      <c r="A1741">
        <v>4395</v>
      </c>
      <c r="B1741" t="s">
        <v>1622</v>
      </c>
      <c r="C1741" s="49">
        <v>0</v>
      </c>
      <c r="D1741" s="22">
        <v>1530.774384765625</v>
      </c>
      <c r="E1741" s="17">
        <v>103.57942729199053</v>
      </c>
      <c r="F1741" s="17">
        <v>68.236482728695449</v>
      </c>
      <c r="G1741" s="17">
        <v>0.84264050708998894</v>
      </c>
      <c r="H1741" s="17">
        <v>7.2096648719670702</v>
      </c>
      <c r="I1741" s="17">
        <v>86.416203316895462</v>
      </c>
      <c r="J1741" s="17">
        <v>15.624043011462149</v>
      </c>
      <c r="K1741" s="17">
        <v>-1</v>
      </c>
      <c r="L1741" s="17">
        <v>-1</v>
      </c>
      <c r="M1741" s="17">
        <v>-1</v>
      </c>
      <c r="N1741" s="17">
        <v>0.16666666666666666</v>
      </c>
      <c r="O1741" s="17">
        <v>-1</v>
      </c>
      <c r="P1741" s="17">
        <v>-1</v>
      </c>
      <c r="Q1741" s="17">
        <v>5.1032726897198559</v>
      </c>
      <c r="R1741" s="17">
        <v>-1</v>
      </c>
      <c r="S1741" s="17">
        <v>1.4362177046559625</v>
      </c>
      <c r="T1741" s="17">
        <v>0.15099286627926964</v>
      </c>
      <c r="U1741" s="17">
        <v>0.82628329192315508</v>
      </c>
      <c r="V1741" s="17">
        <v>1.0437626585085185</v>
      </c>
      <c r="W1741" s="17">
        <v>3.4101117472054341</v>
      </c>
      <c r="X1741" s="17">
        <v>4.4533795847468953</v>
      </c>
      <c r="Y1741" s="17">
        <v>0</v>
      </c>
      <c r="Z1741" s="17">
        <v>52.53164590140743</v>
      </c>
      <c r="AA1741" s="17">
        <v>1.6283486891494605</v>
      </c>
      <c r="AB1741" s="17">
        <v>2.9840201104978168</v>
      </c>
      <c r="AC1741" s="17">
        <v>39.77225762468202</v>
      </c>
      <c r="AD1741" s="17">
        <v>1.0328541149039439</v>
      </c>
      <c r="AE1741" s="17">
        <v>0.10328541149039439</v>
      </c>
      <c r="AF1741" s="17">
        <v>81.437211770127988</v>
      </c>
      <c r="AG1741" s="17">
        <v>62.294631074967633</v>
      </c>
      <c r="AH1741" s="17">
        <v>-1</v>
      </c>
      <c r="AI1741" s="17">
        <v>-1</v>
      </c>
      <c r="AJ1741" s="17">
        <v>-1</v>
      </c>
      <c r="AK1741" s="17">
        <v>-1</v>
      </c>
      <c r="AL1741" s="17">
        <v>-1</v>
      </c>
      <c r="AM1741" s="17">
        <v>-1</v>
      </c>
      <c r="AN1741" s="17">
        <v>-1</v>
      </c>
      <c r="AO1741" s="17">
        <v>-1</v>
      </c>
      <c r="AP1741" s="17">
        <v>-1</v>
      </c>
      <c r="AQ1741" s="17">
        <v>-1</v>
      </c>
      <c r="AR1741" s="17">
        <v>0.51642705745197193</v>
      </c>
      <c r="AS1741" s="17">
        <v>6.1971246894236627</v>
      </c>
      <c r="AT1741" s="17">
        <v>12.056262096250762</v>
      </c>
      <c r="AU1741" s="17">
        <v>-1</v>
      </c>
      <c r="AV1741" s="17">
        <v>-1</v>
      </c>
      <c r="AW1741" s="17">
        <v>-1</v>
      </c>
      <c r="AX1741" s="17">
        <v>-1</v>
      </c>
      <c r="AY1741" s="17">
        <v>0.10328541149039439</v>
      </c>
      <c r="AZ1741" s="17">
        <v>-0.52975001271741839</v>
      </c>
      <c r="BA1741" s="17">
        <v>1.0425705255379314</v>
      </c>
      <c r="BB1741" s="17">
        <v>-0.21783706573400763</v>
      </c>
      <c r="BC1741" s="17">
        <v>0.39732424522118703</v>
      </c>
      <c r="BD1741" s="17">
        <v>-7.1603276846834305</v>
      </c>
      <c r="BE1741" s="17">
        <v>14.211609735965494</v>
      </c>
      <c r="BF1741" s="17">
        <v>-1</v>
      </c>
      <c r="BG1741" s="22">
        <v>1307.0616189213888</v>
      </c>
    </row>
    <row r="1742" spans="1:59" x14ac:dyDescent="0.25">
      <c r="A1742">
        <v>4397</v>
      </c>
      <c r="B1742" t="s">
        <v>1623</v>
      </c>
      <c r="C1742" s="49">
        <v>0</v>
      </c>
      <c r="D1742" s="22">
        <v>1532.6002050781251</v>
      </c>
      <c r="E1742" s="17">
        <v>83.28691280610569</v>
      </c>
      <c r="F1742" s="17">
        <v>34.210282598085307</v>
      </c>
      <c r="G1742" s="17">
        <v>0.59506686595787739</v>
      </c>
      <c r="H1742" s="17">
        <v>5.334264388623259</v>
      </c>
      <c r="I1742" s="17">
        <v>68.295579676843047</v>
      </c>
      <c r="J1742" s="17">
        <v>10.741894436289218</v>
      </c>
      <c r="K1742" s="17">
        <v>-1</v>
      </c>
      <c r="L1742" s="17">
        <v>-1</v>
      </c>
      <c r="M1742" s="17">
        <v>-1</v>
      </c>
      <c r="N1742" s="17">
        <v>0.16666666666666666</v>
      </c>
      <c r="O1742" s="17">
        <v>-1</v>
      </c>
      <c r="P1742" s="17">
        <v>-1</v>
      </c>
      <c r="Q1742" s="17">
        <v>3.9330070540729909</v>
      </c>
      <c r="R1742" s="17">
        <v>-1</v>
      </c>
      <c r="S1742" s="17">
        <v>0.84151240828324447</v>
      </c>
      <c r="T1742" s="17">
        <v>8.8486027624416513E-2</v>
      </c>
      <c r="U1742" s="17">
        <v>0.46539989068743537</v>
      </c>
      <c r="V1742" s="17">
        <v>0.52328921546082574</v>
      </c>
      <c r="W1742" s="17">
        <v>2.0548756478388235</v>
      </c>
      <c r="X1742" s="17">
        <v>2.4372715910963385</v>
      </c>
      <c r="Y1742" s="17">
        <v>0</v>
      </c>
      <c r="Z1742" s="17">
        <v>40.810349694597264</v>
      </c>
      <c r="AA1742" s="17">
        <v>0.97619483794419004</v>
      </c>
      <c r="AB1742" s="17">
        <v>1.9435425069656587</v>
      </c>
      <c r="AC1742" s="17">
        <v>27.809513802809882</v>
      </c>
      <c r="AD1742" s="17">
        <v>0.58174986335929424</v>
      </c>
      <c r="AE1742" s="17">
        <v>5.8174986335929421E-2</v>
      </c>
      <c r="AF1742" s="17">
        <v>63.625760409663123</v>
      </c>
      <c r="AG1742" s="17">
        <v>31.231342065084373</v>
      </c>
      <c r="AH1742" s="17">
        <v>-1</v>
      </c>
      <c r="AI1742" s="17">
        <v>-1</v>
      </c>
      <c r="AJ1742" s="17">
        <v>-1</v>
      </c>
      <c r="AK1742" s="17">
        <v>-1</v>
      </c>
      <c r="AL1742" s="17">
        <v>-1</v>
      </c>
      <c r="AM1742" s="17">
        <v>-1</v>
      </c>
      <c r="AN1742" s="17">
        <v>-1</v>
      </c>
      <c r="AO1742" s="17">
        <v>-1</v>
      </c>
      <c r="AP1742" s="17">
        <v>-1</v>
      </c>
      <c r="AQ1742" s="17">
        <v>-1</v>
      </c>
      <c r="AR1742" s="17">
        <v>0.29087493167964712</v>
      </c>
      <c r="AS1742" s="17">
        <v>3.4904991801557648</v>
      </c>
      <c r="AT1742" s="17">
        <v>8.5376489342024939</v>
      </c>
      <c r="AU1742" s="17">
        <v>-1</v>
      </c>
      <c r="AV1742" s="17">
        <v>-1</v>
      </c>
      <c r="AW1742" s="17">
        <v>-1</v>
      </c>
      <c r="AX1742" s="17">
        <v>-1</v>
      </c>
      <c r="AY1742" s="17">
        <v>5.8174986335929421E-2</v>
      </c>
      <c r="AZ1742" s="17">
        <v>-0.13773029566328288</v>
      </c>
      <c r="BA1742" s="17">
        <v>0.65055080848379587</v>
      </c>
      <c r="BB1742" s="17">
        <v>-6.4461620208826745E-2</v>
      </c>
      <c r="BC1742" s="17">
        <v>0.24394879969600614</v>
      </c>
      <c r="BD1742" s="17">
        <v>-1.8317571695148329</v>
      </c>
      <c r="BE1742" s="17">
        <v>8.8830392207968885</v>
      </c>
      <c r="BF1742" s="17">
        <v>-1</v>
      </c>
      <c r="BG1742" s="22">
        <v>131.05352895323517</v>
      </c>
    </row>
    <row r="1743" spans="1:59" x14ac:dyDescent="0.25">
      <c r="A1743">
        <v>4398</v>
      </c>
      <c r="B1743" t="s">
        <v>1624</v>
      </c>
      <c r="C1743" s="49">
        <v>0</v>
      </c>
      <c r="D1743" s="22">
        <v>1509.0682910156252</v>
      </c>
      <c r="E1743" s="17">
        <v>72.956540015065798</v>
      </c>
      <c r="F1743" s="17">
        <v>16.888460196222148</v>
      </c>
      <c r="G1743" s="17">
        <v>0.46903379066260964</v>
      </c>
      <c r="H1743" s="17">
        <v>4.3795484938082563</v>
      </c>
      <c r="I1743" s="17">
        <v>59.070858041775104</v>
      </c>
      <c r="J1743" s="17">
        <v>8.2565240383593839</v>
      </c>
      <c r="K1743" s="17">
        <v>-1</v>
      </c>
      <c r="L1743" s="17">
        <v>-1</v>
      </c>
      <c r="M1743" s="17">
        <v>-1</v>
      </c>
      <c r="N1743" s="17">
        <v>0.16666666666666666</v>
      </c>
      <c r="O1743" s="17">
        <v>-1</v>
      </c>
      <c r="P1743" s="17">
        <v>-1</v>
      </c>
      <c r="Q1743" s="17">
        <v>3.3372563259321053</v>
      </c>
      <c r="R1743" s="17">
        <v>-1</v>
      </c>
      <c r="S1743" s="17">
        <v>0.53876395310242498</v>
      </c>
      <c r="T1743" s="17">
        <v>5.6665478931785682E-2</v>
      </c>
      <c r="U1743" s="17">
        <v>0.28168386715291538</v>
      </c>
      <c r="V1743" s="17">
        <v>0.25833019826960135</v>
      </c>
      <c r="W1743" s="17">
        <v>1.3649614365630298</v>
      </c>
      <c r="X1743" s="17">
        <v>1.4109252910410768</v>
      </c>
      <c r="Y1743" s="17">
        <v>0</v>
      </c>
      <c r="Z1743" s="17">
        <v>34.843353367218718</v>
      </c>
      <c r="AA1743" s="17">
        <v>0.64420087018090733</v>
      </c>
      <c r="AB1743" s="17">
        <v>1.4138633717016926</v>
      </c>
      <c r="AC1743" s="17">
        <v>21.719602995077878</v>
      </c>
      <c r="AD1743" s="17">
        <v>0.35210483394114422</v>
      </c>
      <c r="AE1743" s="17">
        <v>3.5210483394114422E-2</v>
      </c>
      <c r="AF1743" s="17">
        <v>54.55843005831295</v>
      </c>
      <c r="AG1743" s="17">
        <v>15.417857944567121</v>
      </c>
      <c r="AH1743" s="17">
        <v>-1</v>
      </c>
      <c r="AI1743" s="17">
        <v>-1</v>
      </c>
      <c r="AJ1743" s="17">
        <v>-1</v>
      </c>
      <c r="AK1743" s="17">
        <v>-1</v>
      </c>
      <c r="AL1743" s="17">
        <v>-1</v>
      </c>
      <c r="AM1743" s="17">
        <v>-1</v>
      </c>
      <c r="AN1743" s="17">
        <v>-1</v>
      </c>
      <c r="AO1743" s="17">
        <v>-1</v>
      </c>
      <c r="AP1743" s="17">
        <v>-1</v>
      </c>
      <c r="AQ1743" s="17">
        <v>-1</v>
      </c>
      <c r="AR1743" s="17">
        <v>0.17605241697057211</v>
      </c>
      <c r="AS1743" s="17">
        <v>2.1126290036468651</v>
      </c>
      <c r="AT1743" s="17">
        <v>6.7464177047409244</v>
      </c>
      <c r="AU1743" s="17">
        <v>-1</v>
      </c>
      <c r="AV1743" s="17">
        <v>-1</v>
      </c>
      <c r="AW1743" s="17">
        <v>-1</v>
      </c>
      <c r="AX1743" s="17">
        <v>-1</v>
      </c>
      <c r="AY1743" s="17">
        <v>3.5210483394114422E-2</v>
      </c>
      <c r="AZ1743" s="17">
        <v>6.1836387973883439E-2</v>
      </c>
      <c r="BA1743" s="17">
        <v>0.45098412484662953</v>
      </c>
      <c r="BB1743" s="17">
        <v>1.3617689793344295E-2</v>
      </c>
      <c r="BC1743" s="17">
        <v>0.16586948969383516</v>
      </c>
      <c r="BD1743" s="17">
        <v>0.88087461908506182</v>
      </c>
      <c r="BE1743" s="17">
        <v>6.1704074321969919</v>
      </c>
      <c r="BF1743" s="17">
        <v>-1</v>
      </c>
      <c r="BG1743" s="22">
        <v>196.49424407319862</v>
      </c>
    </row>
    <row r="1744" spans="1:59" x14ac:dyDescent="0.25">
      <c r="A1744">
        <v>4400</v>
      </c>
      <c r="B1744" t="s">
        <v>1625</v>
      </c>
      <c r="C1744" s="49">
        <v>0</v>
      </c>
      <c r="D1744" s="22">
        <v>1530.5237988281249</v>
      </c>
      <c r="E1744" s="17">
        <v>60.63789023845726</v>
      </c>
      <c r="F1744" s="17">
        <v>-3.7672768209590983</v>
      </c>
      <c r="G1744" s="17">
        <v>0.31874324972705309</v>
      </c>
      <c r="H1744" s="17">
        <v>3.2410793424734394</v>
      </c>
      <c r="I1744" s="17">
        <v>48.070663043229771</v>
      </c>
      <c r="J1744" s="17">
        <v>5.2927967734727579</v>
      </c>
      <c r="K1744" s="17">
        <v>-1</v>
      </c>
      <c r="L1744" s="17">
        <v>-1</v>
      </c>
      <c r="M1744" s="17">
        <v>-1</v>
      </c>
      <c r="N1744" s="17">
        <v>0.16666666666666666</v>
      </c>
      <c r="O1744" s="17">
        <v>-1</v>
      </c>
      <c r="P1744" s="17">
        <v>-1</v>
      </c>
      <c r="Q1744" s="17">
        <v>2.6268420240888553</v>
      </c>
      <c r="R1744" s="17">
        <v>-1</v>
      </c>
      <c r="S1744" s="17">
        <v>0.1777457918782194</v>
      </c>
      <c r="T1744" s="17">
        <v>1.8720459620959862E-2</v>
      </c>
      <c r="U1744" s="17">
        <v>6.2608196017807011E-2</v>
      </c>
      <c r="V1744" s="17">
        <v>-5.7625227924126381E-2</v>
      </c>
      <c r="W1744" s="17">
        <v>0.54226009591217617</v>
      </c>
      <c r="X1744" s="17">
        <v>0.18703909877656097</v>
      </c>
      <c r="Y1744" s="17">
        <v>0</v>
      </c>
      <c r="Z1744" s="17">
        <v>27.727894955200806</v>
      </c>
      <c r="AA1744" s="17">
        <v>0.24830834049700368</v>
      </c>
      <c r="AB1744" s="17">
        <v>0.78223739911790491</v>
      </c>
      <c r="AC1744" s="17">
        <v>14.457572870056401</v>
      </c>
      <c r="AD1744" s="17">
        <v>7.8260245022258756E-2</v>
      </c>
      <c r="AE1744" s="17">
        <v>7.8260245022258763E-3</v>
      </c>
      <c r="AF1744" s="17">
        <v>43.745919293553619</v>
      </c>
      <c r="AG1744" s="17">
        <v>-3.4392323627230805</v>
      </c>
      <c r="AH1744" s="17">
        <v>-1</v>
      </c>
      <c r="AI1744" s="17">
        <v>-1</v>
      </c>
      <c r="AJ1744" s="17">
        <v>-1</v>
      </c>
      <c r="AK1744" s="17">
        <v>-1</v>
      </c>
      <c r="AL1744" s="17">
        <v>-1</v>
      </c>
      <c r="AM1744" s="17">
        <v>-1</v>
      </c>
      <c r="AN1744" s="17">
        <v>-1</v>
      </c>
      <c r="AO1744" s="17">
        <v>-1</v>
      </c>
      <c r="AP1744" s="17">
        <v>-1</v>
      </c>
      <c r="AQ1744" s="17">
        <v>-1</v>
      </c>
      <c r="AR1744" s="17">
        <v>3.9130122511129378E-2</v>
      </c>
      <c r="AS1744" s="17">
        <v>0.46956147013355243</v>
      </c>
      <c r="AT1744" s="17">
        <v>4.6104299111736182</v>
      </c>
      <c r="AU1744" s="17">
        <v>-1</v>
      </c>
      <c r="AV1744" s="17">
        <v>-1</v>
      </c>
      <c r="AW1744" s="17">
        <v>-1</v>
      </c>
      <c r="AX1744" s="17">
        <v>-1</v>
      </c>
      <c r="AY1744" s="17">
        <v>7.8260245022258763E-3</v>
      </c>
      <c r="AZ1744" s="17">
        <v>0.29981348062418828</v>
      </c>
      <c r="BA1744" s="17">
        <v>0.21300703219632461</v>
      </c>
      <c r="BB1744" s="17">
        <v>0.10672485002576537</v>
      </c>
      <c r="BC1744" s="17">
        <v>7.276232946141413E-2</v>
      </c>
      <c r="BD1744" s="17">
        <v>4.1156040574690165</v>
      </c>
      <c r="BE1744" s="17">
        <v>2.9356779938130337</v>
      </c>
      <c r="BF1744" s="17">
        <v>-1</v>
      </c>
      <c r="BG1744" s="22">
        <v>2148.7059402796294</v>
      </c>
    </row>
    <row r="1745" spans="1:59" x14ac:dyDescent="0.25">
      <c r="A1745">
        <v>4401</v>
      </c>
      <c r="B1745" t="s">
        <v>1626</v>
      </c>
      <c r="C1745" s="49">
        <v>0</v>
      </c>
      <c r="D1745" s="22">
        <v>1503.0992382812499</v>
      </c>
      <c r="E1745" s="17">
        <v>90.395989359483281</v>
      </c>
      <c r="F1745" s="17">
        <v>46.130681211934402</v>
      </c>
      <c r="G1745" s="17">
        <v>0.68179933908883705</v>
      </c>
      <c r="H1745" s="17">
        <v>5.9912734356591155</v>
      </c>
      <c r="I1745" s="17">
        <v>74.643777715173016</v>
      </c>
      <c r="J1745" s="17">
        <v>12.452257535451217</v>
      </c>
      <c r="K1745" s="17">
        <v>-1</v>
      </c>
      <c r="L1745" s="17">
        <v>-1</v>
      </c>
      <c r="M1745" s="17">
        <v>-1</v>
      </c>
      <c r="N1745" s="17">
        <v>0.16666666666666666</v>
      </c>
      <c r="O1745" s="17">
        <v>-1</v>
      </c>
      <c r="P1745" s="17">
        <v>-1</v>
      </c>
      <c r="Q1745" s="17">
        <v>4.3429862115296771</v>
      </c>
      <c r="R1745" s="17">
        <v>-1</v>
      </c>
      <c r="S1745" s="17">
        <v>1.0498555133998413</v>
      </c>
      <c r="T1745" s="17">
        <v>0.11038404826725341</v>
      </c>
      <c r="U1745" s="17">
        <v>0.59182817181605407</v>
      </c>
      <c r="V1745" s="17">
        <v>0.70562667557203007</v>
      </c>
      <c r="W1745" s="17">
        <v>2.5296555074269329</v>
      </c>
      <c r="X1745" s="17">
        <v>3.1435746998957881</v>
      </c>
      <c r="Y1745" s="17">
        <v>0</v>
      </c>
      <c r="Z1745" s="17">
        <v>44.916671367891588</v>
      </c>
      <c r="AA1745" s="17">
        <v>1.2046638951437387</v>
      </c>
      <c r="AB1745" s="17">
        <v>2.3080530234287671</v>
      </c>
      <c r="AC1745" s="17">
        <v>32.00042181853604</v>
      </c>
      <c r="AD1745" s="17">
        <v>0.73978521477006753</v>
      </c>
      <c r="AE1745" s="17">
        <v>7.3978521477006759E-2</v>
      </c>
      <c r="AF1745" s="17">
        <v>69.865646123993074</v>
      </c>
      <c r="AG1745" s="17">
        <v>42.113744032793207</v>
      </c>
      <c r="AH1745" s="17">
        <v>-1</v>
      </c>
      <c r="AI1745" s="17">
        <v>-1</v>
      </c>
      <c r="AJ1745" s="17">
        <v>-1</v>
      </c>
      <c r="AK1745" s="17">
        <v>-1</v>
      </c>
      <c r="AL1745" s="17">
        <v>-1</v>
      </c>
      <c r="AM1745" s="17">
        <v>-1</v>
      </c>
      <c r="AN1745" s="17">
        <v>-1</v>
      </c>
      <c r="AO1745" s="17">
        <v>-1</v>
      </c>
      <c r="AP1745" s="17">
        <v>-1</v>
      </c>
      <c r="AQ1745" s="17">
        <v>-1</v>
      </c>
      <c r="AR1745" s="17">
        <v>0.36989260738503377</v>
      </c>
      <c r="AS1745" s="17">
        <v>4.4387112886204054</v>
      </c>
      <c r="AT1745" s="17">
        <v>9.7703246752065276</v>
      </c>
      <c r="AU1745" s="17">
        <v>-1</v>
      </c>
      <c r="AV1745" s="17">
        <v>-1</v>
      </c>
      <c r="AW1745" s="17">
        <v>-1</v>
      </c>
      <c r="AX1745" s="17">
        <v>-1</v>
      </c>
      <c r="AY1745" s="17">
        <v>7.3978521477006759E-2</v>
      </c>
      <c r="AZ1745" s="17">
        <v>-0.2750665622412764</v>
      </c>
      <c r="BA1745" s="17">
        <v>0.78788707506178945</v>
      </c>
      <c r="BB1745" s="17">
        <v>-0.11819363968848971</v>
      </c>
      <c r="BC1745" s="17">
        <v>0.29768081917566908</v>
      </c>
      <c r="BD1745" s="17">
        <v>-3.69851526589337</v>
      </c>
      <c r="BE1745" s="17">
        <v>10.74979731717543</v>
      </c>
      <c r="BF1745" s="17">
        <v>-1</v>
      </c>
      <c r="BG1745" s="22">
        <v>1686.8384336010954</v>
      </c>
    </row>
    <row r="1746" spans="1:59" x14ac:dyDescent="0.25">
      <c r="A1746">
        <v>4403</v>
      </c>
      <c r="B1746" t="s">
        <v>1627</v>
      </c>
      <c r="C1746" s="49">
        <v>0</v>
      </c>
      <c r="D1746" s="22">
        <v>1544.9317871093749</v>
      </c>
      <c r="E1746" s="17">
        <v>67.974769799411646</v>
      </c>
      <c r="F1746" s="17">
        <v>8.5350986411290037</v>
      </c>
      <c r="G1746" s="17">
        <v>0.40825497528066634</v>
      </c>
      <c r="H1746" s="17">
        <v>3.9191415650935166</v>
      </c>
      <c r="I1746" s="17">
        <v>54.622282523847836</v>
      </c>
      <c r="J1746" s="17">
        <v>7.05796668968223</v>
      </c>
      <c r="K1746" s="17">
        <v>-1</v>
      </c>
      <c r="L1746" s="17">
        <v>-1</v>
      </c>
      <c r="M1746" s="17">
        <v>-1</v>
      </c>
      <c r="N1746" s="17">
        <v>0.16666666666666666</v>
      </c>
      <c r="O1746" s="17">
        <v>-1</v>
      </c>
      <c r="P1746" s="17">
        <v>-1</v>
      </c>
      <c r="Q1746" s="17">
        <v>3.0499585397398423</v>
      </c>
      <c r="R1746" s="17">
        <v>-1</v>
      </c>
      <c r="S1746" s="17">
        <v>0.39276503637763061</v>
      </c>
      <c r="T1746" s="17">
        <v>4.1320179693386777E-2</v>
      </c>
      <c r="U1746" s="17">
        <v>0.19308774069206572</v>
      </c>
      <c r="V1746" s="17">
        <v>0.13055504756476721</v>
      </c>
      <c r="W1746" s="17">
        <v>1.0322537851923672</v>
      </c>
      <c r="X1746" s="17">
        <v>0.9159749604008347</v>
      </c>
      <c r="Y1746" s="17">
        <v>0</v>
      </c>
      <c r="Z1746" s="17">
        <v>31.965799460699937</v>
      </c>
      <c r="AA1746" s="17">
        <v>0.48409845240422217</v>
      </c>
      <c r="AB1746" s="17">
        <v>1.1584282781879132</v>
      </c>
      <c r="AC1746" s="17">
        <v>18.782774199870797</v>
      </c>
      <c r="AD1746" s="17">
        <v>0.24135967586508214</v>
      </c>
      <c r="AE1746" s="17">
        <v>2.4135967586508215E-2</v>
      </c>
      <c r="AF1746" s="17">
        <v>50.185755693740852</v>
      </c>
      <c r="AG1746" s="17">
        <v>7.7918849239572143</v>
      </c>
      <c r="AH1746" s="17">
        <v>-1</v>
      </c>
      <c r="AI1746" s="17">
        <v>-1</v>
      </c>
      <c r="AJ1746" s="17">
        <v>-1</v>
      </c>
      <c r="AK1746" s="17">
        <v>-1</v>
      </c>
      <c r="AL1746" s="17">
        <v>-1</v>
      </c>
      <c r="AM1746" s="17">
        <v>-1</v>
      </c>
      <c r="AN1746" s="17">
        <v>-1</v>
      </c>
      <c r="AO1746" s="17">
        <v>-1</v>
      </c>
      <c r="AP1746" s="17">
        <v>-1</v>
      </c>
      <c r="AQ1746" s="17">
        <v>-1</v>
      </c>
      <c r="AR1746" s="17">
        <v>0.12067983793254107</v>
      </c>
      <c r="AS1746" s="17">
        <v>1.4481580551904927</v>
      </c>
      <c r="AT1746" s="17">
        <v>5.8826054717476408</v>
      </c>
      <c r="AU1746" s="17">
        <v>-1</v>
      </c>
      <c r="AV1746" s="17">
        <v>-1</v>
      </c>
      <c r="AW1746" s="17">
        <v>-1</v>
      </c>
      <c r="AX1746" s="17">
        <v>-1</v>
      </c>
      <c r="AY1746" s="17">
        <v>2.4135967586508215E-2</v>
      </c>
      <c r="AZ1746" s="17">
        <v>0.15807641538536588</v>
      </c>
      <c r="BA1746" s="17">
        <v>0.35474409743514701</v>
      </c>
      <c r="BB1746" s="17">
        <v>5.1271043539205398E-2</v>
      </c>
      <c r="BC1746" s="17">
        <v>0.12821613594797407</v>
      </c>
      <c r="BD1746" s="17">
        <v>2.1890276280650305</v>
      </c>
      <c r="BE1746" s="17">
        <v>4.8622544232170224</v>
      </c>
      <c r="BF1746" s="17">
        <v>-1</v>
      </c>
      <c r="BG1746" s="22">
        <v>1221.6118014617412</v>
      </c>
    </row>
    <row r="1747" spans="1:59" x14ac:dyDescent="0.25">
      <c r="A1747">
        <v>4405</v>
      </c>
      <c r="B1747" t="s">
        <v>1628</v>
      </c>
      <c r="C1747" s="49">
        <v>0</v>
      </c>
      <c r="D1747" s="22">
        <v>1536.701162109375</v>
      </c>
      <c r="E1747" s="17">
        <v>105.61303059392061</v>
      </c>
      <c r="F1747" s="17">
        <v>71.646399867642145</v>
      </c>
      <c r="G1747" s="17">
        <v>0.86745096487861439</v>
      </c>
      <c r="H1747" s="17">
        <v>7.3976071113589459</v>
      </c>
      <c r="I1747" s="17">
        <v>88.232151759020525</v>
      </c>
      <c r="J1747" s="17">
        <v>16.113304875480576</v>
      </c>
      <c r="K1747" s="17">
        <v>-1</v>
      </c>
      <c r="L1747" s="17">
        <v>-1</v>
      </c>
      <c r="M1747" s="17">
        <v>-1</v>
      </c>
      <c r="N1747" s="17">
        <v>0.16666666666666666</v>
      </c>
      <c r="O1747" s="17">
        <v>-1</v>
      </c>
      <c r="P1747" s="17">
        <v>-1</v>
      </c>
      <c r="Q1747" s="17">
        <v>5.2205502238786803</v>
      </c>
      <c r="R1747" s="17">
        <v>-1</v>
      </c>
      <c r="S1747" s="17">
        <v>1.4958157724666377</v>
      </c>
      <c r="T1747" s="17">
        <v>0.1572569551170595</v>
      </c>
      <c r="U1747" s="17">
        <v>0.86244902569041226</v>
      </c>
      <c r="V1747" s="17">
        <v>1.0959216215135685</v>
      </c>
      <c r="W1747" s="17">
        <v>3.5459259957789087</v>
      </c>
      <c r="X1747" s="17">
        <v>4.6554227507521375</v>
      </c>
      <c r="Y1747" s="17">
        <v>0</v>
      </c>
      <c r="Z1747" s="17">
        <v>53.706289225459258</v>
      </c>
      <c r="AA1747" s="17">
        <v>1.6937039326359178</v>
      </c>
      <c r="AB1747" s="17">
        <v>3.0882910076110903</v>
      </c>
      <c r="AC1747" s="17">
        <v>40.971097490151855</v>
      </c>
      <c r="AD1747" s="17">
        <v>1.0780612821130153</v>
      </c>
      <c r="AE1747" s="17">
        <v>0.10780612821130153</v>
      </c>
      <c r="AF1747" s="17">
        <v>83.222176680415657</v>
      </c>
      <c r="AG1747" s="17">
        <v>65.407621687503493</v>
      </c>
      <c r="AH1747" s="17">
        <v>-1</v>
      </c>
      <c r="AI1747" s="17">
        <v>-1</v>
      </c>
      <c r="AJ1747" s="17">
        <v>-1</v>
      </c>
      <c r="AK1747" s="17">
        <v>-1</v>
      </c>
      <c r="AL1747" s="17">
        <v>-1</v>
      </c>
      <c r="AM1747" s="17">
        <v>-1</v>
      </c>
      <c r="AN1747" s="17">
        <v>-1</v>
      </c>
      <c r="AO1747" s="17">
        <v>-1</v>
      </c>
      <c r="AP1747" s="17">
        <v>-1</v>
      </c>
      <c r="AQ1747" s="17">
        <v>-1</v>
      </c>
      <c r="AR1747" s="17">
        <v>0.53903064105650766</v>
      </c>
      <c r="AS1747" s="17">
        <v>6.4683676926780915</v>
      </c>
      <c r="AT1747" s="17">
        <v>12.408878000481518</v>
      </c>
      <c r="AU1747" s="17">
        <v>-1</v>
      </c>
      <c r="AV1747" s="17">
        <v>-1</v>
      </c>
      <c r="AW1747" s="17">
        <v>-1</v>
      </c>
      <c r="AX1747" s="17">
        <v>-1</v>
      </c>
      <c r="AY1747" s="17">
        <v>0.10780612821130153</v>
      </c>
      <c r="AZ1747" s="17">
        <v>-0.56903605543910851</v>
      </c>
      <c r="BA1747" s="17">
        <v>1.0818565682596217</v>
      </c>
      <c r="BB1747" s="17">
        <v>-0.23320750258509199</v>
      </c>
      <c r="BC1747" s="17">
        <v>0.41269468207227133</v>
      </c>
      <c r="BD1747" s="17">
        <v>-7.6943274806057982</v>
      </c>
      <c r="BE1747" s="17">
        <v>14.745609531887862</v>
      </c>
      <c r="BF1747" s="17">
        <v>-1</v>
      </c>
      <c r="BG1747" s="22">
        <v>258.32846411065208</v>
      </c>
    </row>
    <row r="1748" spans="1:59" x14ac:dyDescent="0.25">
      <c r="A1748">
        <v>4408</v>
      </c>
      <c r="B1748" t="s">
        <v>3012</v>
      </c>
      <c r="C1748" s="49">
        <v>0</v>
      </c>
      <c r="D1748" s="22">
        <v>1434.418408203125</v>
      </c>
      <c r="E1748" s="17">
        <v>31.214767499982063</v>
      </c>
      <c r="F1748" s="17">
        <v>-53.103551212348705</v>
      </c>
      <c r="G1748" s="17">
        <v>-4.0226045818269218E-2</v>
      </c>
      <c r="H1748" s="17">
        <v>0.52184321017435398</v>
      </c>
      <c r="I1748" s="17">
        <v>21.796672511901633</v>
      </c>
      <c r="J1748" s="17">
        <v>-1.78607247433309</v>
      </c>
      <c r="K1748" s="17">
        <v>-1</v>
      </c>
      <c r="L1748" s="17">
        <v>-1</v>
      </c>
      <c r="M1748" s="17">
        <v>-1</v>
      </c>
      <c r="N1748" s="17">
        <v>0.16666666666666666</v>
      </c>
      <c r="O1748" s="17">
        <v>-1</v>
      </c>
      <c r="P1748" s="17">
        <v>-1</v>
      </c>
      <c r="Q1748" s="17">
        <v>0.9300158639691527</v>
      </c>
      <c r="R1748" s="17">
        <v>-1</v>
      </c>
      <c r="S1748" s="17">
        <v>-0.68454689937831037</v>
      </c>
      <c r="T1748" s="17">
        <v>-7.1911304471907564E-2</v>
      </c>
      <c r="U1748" s="17">
        <v>-0.46065453794366978</v>
      </c>
      <c r="V1748" s="17">
        <v>-0.81228547505915705</v>
      </c>
      <c r="W1748" s="17">
        <v>-1.4227639093195448</v>
      </c>
      <c r="X1748" s="17">
        <v>-2.7362158281800522</v>
      </c>
      <c r="Y1748" s="17">
        <v>0</v>
      </c>
      <c r="Z1748" s="17">
        <v>10.732606510937753</v>
      </c>
      <c r="AA1748" s="17">
        <v>-0.69728185837801138</v>
      </c>
      <c r="AB1748" s="17">
        <v>-0.72640265909942048</v>
      </c>
      <c r="AC1748" s="17">
        <v>-2.8878024408599696</v>
      </c>
      <c r="AD1748" s="17">
        <v>-0.57581817242958722</v>
      </c>
      <c r="AE1748" s="17">
        <v>-5.7581817242958723E-2</v>
      </c>
      <c r="AF1748" s="17">
        <v>17.920212977371214</v>
      </c>
      <c r="AG1748" s="17">
        <v>-48.47943503619031</v>
      </c>
      <c r="AH1748" s="17">
        <v>-1</v>
      </c>
      <c r="AI1748" s="17">
        <v>-1</v>
      </c>
      <c r="AJ1748" s="17">
        <v>-1</v>
      </c>
      <c r="AK1748" s="17">
        <v>-1</v>
      </c>
      <c r="AL1748" s="17">
        <v>-1</v>
      </c>
      <c r="AM1748" s="17">
        <v>-1</v>
      </c>
      <c r="AN1748" s="17">
        <v>-1</v>
      </c>
      <c r="AO1748" s="17">
        <v>-1</v>
      </c>
      <c r="AP1748" s="17">
        <v>-1</v>
      </c>
      <c r="AQ1748" s="17">
        <v>-1</v>
      </c>
      <c r="AR1748" s="17">
        <v>-0.28790908621479361</v>
      </c>
      <c r="AS1748" s="17">
        <v>-3.4549090345775229</v>
      </c>
      <c r="AT1748" s="17">
        <v>-0.4913817449507798</v>
      </c>
      <c r="AU1748" s="17">
        <v>-1</v>
      </c>
      <c r="AV1748" s="17">
        <v>-1</v>
      </c>
      <c r="AW1748" s="17">
        <v>-1</v>
      </c>
      <c r="AX1748" s="17">
        <v>-1</v>
      </c>
      <c r="AY1748" s="17">
        <v>-5.7581817242958723E-2</v>
      </c>
      <c r="AZ1748" s="17">
        <v>0.86822230244906984</v>
      </c>
      <c r="BA1748" s="17">
        <v>-0.35540178962855723</v>
      </c>
      <c r="BB1748" s="17">
        <v>0.32911151195939309</v>
      </c>
      <c r="BC1748" s="17">
        <v>-0.14962433247221346</v>
      </c>
      <c r="BD1748" s="17">
        <v>11.841762607089946</v>
      </c>
      <c r="BE1748" s="17">
        <v>-4.7904805558079033</v>
      </c>
      <c r="BF1748" s="17">
        <v>-1</v>
      </c>
      <c r="BG1748" s="22">
        <v>-1.9534596076714479</v>
      </c>
    </row>
    <row r="1749" spans="1:59" x14ac:dyDescent="0.25">
      <c r="A1749">
        <v>4409</v>
      </c>
      <c r="B1749" t="s">
        <v>1629</v>
      </c>
      <c r="C1749" s="49">
        <v>0</v>
      </c>
      <c r="D1749" s="22">
        <v>1506.9580566406248</v>
      </c>
      <c r="E1749" s="17">
        <v>90.61029764526522</v>
      </c>
      <c r="F1749" s="17">
        <v>46.490030302296574</v>
      </c>
      <c r="G1749" s="17">
        <v>0.68441395260421567</v>
      </c>
      <c r="H1749" s="17">
        <v>6.0110794514695058</v>
      </c>
      <c r="I1749" s="17">
        <v>74.835148764448363</v>
      </c>
      <c r="J1749" s="17">
        <v>12.503817675659853</v>
      </c>
      <c r="K1749" s="17">
        <v>-1</v>
      </c>
      <c r="L1749" s="17">
        <v>-1</v>
      </c>
      <c r="M1749" s="17">
        <v>-1</v>
      </c>
      <c r="N1749" s="17">
        <v>0.16666666666666666</v>
      </c>
      <c r="O1749" s="17">
        <v>-1</v>
      </c>
      <c r="P1749" s="17">
        <v>-1</v>
      </c>
      <c r="Q1749" s="17">
        <v>4.355345331561816</v>
      </c>
      <c r="R1749" s="17">
        <v>-1</v>
      </c>
      <c r="S1749" s="17">
        <v>1.0561361679091541</v>
      </c>
      <c r="T1749" s="17">
        <v>0.11104418003412178</v>
      </c>
      <c r="U1749" s="17">
        <v>0.59563944434907479</v>
      </c>
      <c r="V1749" s="17">
        <v>0.71112337098905964</v>
      </c>
      <c r="W1749" s="17">
        <v>2.5439680917785212</v>
      </c>
      <c r="X1749" s="17">
        <v>3.1648667210679813</v>
      </c>
      <c r="Y1749" s="17">
        <v>0</v>
      </c>
      <c r="Z1749" s="17">
        <v>45.040459422790889</v>
      </c>
      <c r="AA1749" s="17">
        <v>1.2115512611236965</v>
      </c>
      <c r="AB1749" s="17">
        <v>2.3190414581918692</v>
      </c>
      <c r="AC1749" s="17">
        <v>32.126759790279117</v>
      </c>
      <c r="AD1749" s="17">
        <v>0.74454930543634346</v>
      </c>
      <c r="AE1749" s="17">
        <v>7.4454930543634348E-2</v>
      </c>
      <c r="AF1749" s="17">
        <v>70.05375201944554</v>
      </c>
      <c r="AG1749" s="17">
        <v>42.441801958935734</v>
      </c>
      <c r="AH1749" s="17">
        <v>-1</v>
      </c>
      <c r="AI1749" s="17">
        <v>-1</v>
      </c>
      <c r="AJ1749" s="17">
        <v>-1</v>
      </c>
      <c r="AK1749" s="17">
        <v>-1</v>
      </c>
      <c r="AL1749" s="17">
        <v>-1</v>
      </c>
      <c r="AM1749" s="17">
        <v>-1</v>
      </c>
      <c r="AN1749" s="17">
        <v>-1</v>
      </c>
      <c r="AO1749" s="17">
        <v>-1</v>
      </c>
      <c r="AP1749" s="17">
        <v>-1</v>
      </c>
      <c r="AQ1749" s="17">
        <v>-1</v>
      </c>
      <c r="AR1749" s="17">
        <v>0.37227465271817173</v>
      </c>
      <c r="AS1749" s="17">
        <v>4.4672958326180607</v>
      </c>
      <c r="AT1749" s="17">
        <v>9.8074845824034789</v>
      </c>
      <c r="AU1749" s="17">
        <v>-1</v>
      </c>
      <c r="AV1749" s="17">
        <v>-1</v>
      </c>
      <c r="AW1749" s="17">
        <v>-1</v>
      </c>
      <c r="AX1749" s="17">
        <v>-1</v>
      </c>
      <c r="AY1749" s="17">
        <v>7.4454930543634348E-2</v>
      </c>
      <c r="AZ1749" s="17">
        <v>-0.27920666393311083</v>
      </c>
      <c r="BA1749" s="17">
        <v>0.792027176753624</v>
      </c>
      <c r="BB1749" s="17">
        <v>-0.11981343051502354</v>
      </c>
      <c r="BC1749" s="17">
        <v>0.29930061000220293</v>
      </c>
      <c r="BD1749" s="17">
        <v>-3.7547900470974556</v>
      </c>
      <c r="BE1749" s="17">
        <v>10.806072098379515</v>
      </c>
      <c r="BF1749" s="17">
        <v>-1</v>
      </c>
      <c r="BG1749" s="22">
        <v>128.75979753245258</v>
      </c>
    </row>
    <row r="1750" spans="1:59" x14ac:dyDescent="0.25">
      <c r="A1750">
        <v>4412</v>
      </c>
      <c r="B1750" t="s">
        <v>3013</v>
      </c>
      <c r="C1750" s="49">
        <v>0</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25">
      <c r="A1751">
        <v>4415</v>
      </c>
      <c r="B1751" t="s">
        <v>1631</v>
      </c>
      <c r="C1751" s="49">
        <v>0</v>
      </c>
      <c r="D1751" s="22">
        <v>1588.5497167968751</v>
      </c>
      <c r="E1751" s="17">
        <v>88.439546408464722</v>
      </c>
      <c r="F1751" s="17">
        <v>42.850145453697806</v>
      </c>
      <c r="G1751" s="17">
        <v>0.65793025645800596</v>
      </c>
      <c r="H1751" s="17">
        <v>5.8104622277367559</v>
      </c>
      <c r="I1751" s="17">
        <v>72.896731216164682</v>
      </c>
      <c r="J1751" s="17">
        <v>11.981559575749554</v>
      </c>
      <c r="K1751" s="17">
        <v>-1</v>
      </c>
      <c r="L1751" s="17">
        <v>-1</v>
      </c>
      <c r="M1751" s="17">
        <v>-1</v>
      </c>
      <c r="N1751" s="17">
        <v>0.16666666666666666</v>
      </c>
      <c r="O1751" s="17">
        <v>-1</v>
      </c>
      <c r="P1751" s="17">
        <v>-1</v>
      </c>
      <c r="Q1751" s="17">
        <v>4.2301585008350191</v>
      </c>
      <c r="R1751" s="17">
        <v>-1</v>
      </c>
      <c r="S1751" s="17">
        <v>0.99251875575794679</v>
      </c>
      <c r="T1751" s="17">
        <v>0.1043576357217896</v>
      </c>
      <c r="U1751" s="17">
        <v>0.55703466276234137</v>
      </c>
      <c r="V1751" s="17">
        <v>0.65544676319343742</v>
      </c>
      <c r="W1751" s="17">
        <v>2.3989944148641555</v>
      </c>
      <c r="X1751" s="17">
        <v>2.9491975922478679</v>
      </c>
      <c r="Y1751" s="17">
        <v>0</v>
      </c>
      <c r="Z1751" s="17">
        <v>43.78659715473453</v>
      </c>
      <c r="AA1751" s="17">
        <v>1.1417884044765934</v>
      </c>
      <c r="AB1751" s="17">
        <v>2.2077384431662201</v>
      </c>
      <c r="AC1751" s="17">
        <v>30.847069145488916</v>
      </c>
      <c r="AD1751" s="17">
        <v>0.69629332845292669</v>
      </c>
      <c r="AE1751" s="17">
        <v>6.9629332845292671E-2</v>
      </c>
      <c r="AF1751" s="17">
        <v>68.148407558716656</v>
      </c>
      <c r="AG1751" s="17">
        <v>39.118868614021821</v>
      </c>
      <c r="AH1751" s="17">
        <v>-1</v>
      </c>
      <c r="AI1751" s="17">
        <v>-1</v>
      </c>
      <c r="AJ1751" s="17">
        <v>-1</v>
      </c>
      <c r="AK1751" s="17">
        <v>-1</v>
      </c>
      <c r="AL1751" s="17">
        <v>-1</v>
      </c>
      <c r="AM1751" s="17">
        <v>-1</v>
      </c>
      <c r="AN1751" s="17">
        <v>-1</v>
      </c>
      <c r="AO1751" s="17">
        <v>-1</v>
      </c>
      <c r="AP1751" s="17">
        <v>-1</v>
      </c>
      <c r="AQ1751" s="17">
        <v>-1</v>
      </c>
      <c r="AR1751" s="17">
        <v>0.34814666422646334</v>
      </c>
      <c r="AS1751" s="17">
        <v>4.1777599707175597</v>
      </c>
      <c r="AT1751" s="17">
        <v>9.4310879619328283</v>
      </c>
      <c r="AU1751" s="17">
        <v>-1</v>
      </c>
      <c r="AV1751" s="17">
        <v>-1</v>
      </c>
      <c r="AW1751" s="17">
        <v>-1</v>
      </c>
      <c r="AX1751" s="17">
        <v>-1</v>
      </c>
      <c r="AY1751" s="17">
        <v>6.9629332845292671E-2</v>
      </c>
      <c r="AZ1751" s="17">
        <v>-0.23727113710436959</v>
      </c>
      <c r="BA1751" s="17">
        <v>0.75009164992488264</v>
      </c>
      <c r="BB1751" s="17">
        <v>-0.10340639834066183</v>
      </c>
      <c r="BC1751" s="17">
        <v>0.28289357782784119</v>
      </c>
      <c r="BD1751" s="17">
        <v>-3.184776851136613</v>
      </c>
      <c r="BE1751" s="17">
        <v>10.236058902418673</v>
      </c>
      <c r="BF1751" s="17">
        <v>-1</v>
      </c>
      <c r="BG1751" s="22">
        <v>489.80851093186857</v>
      </c>
    </row>
    <row r="1752" spans="1:59" x14ac:dyDescent="0.25">
      <c r="A1752">
        <v>4416</v>
      </c>
      <c r="B1752" t="s">
        <v>891</v>
      </c>
      <c r="C1752" s="49">
        <v>0</v>
      </c>
      <c r="D1752" s="22">
        <v>1467.2945996093749</v>
      </c>
      <c r="E1752" s="17">
        <v>42.70800915305999</v>
      </c>
      <c r="F1752" s="17">
        <v>-33.831846815679825</v>
      </c>
      <c r="G1752" s="17">
        <v>9.9994314080598029E-2</v>
      </c>
      <c r="H1752" s="17">
        <v>1.5840295137180811</v>
      </c>
      <c r="I1752" s="17">
        <v>32.059802127724481</v>
      </c>
      <c r="J1752" s="17">
        <v>0.97907096807878968</v>
      </c>
      <c r="K1752" s="17">
        <v>-1</v>
      </c>
      <c r="L1752" s="17">
        <v>-1</v>
      </c>
      <c r="M1752" s="17">
        <v>-1</v>
      </c>
      <c r="N1752" s="17">
        <v>0.16666666666666666</v>
      </c>
      <c r="O1752" s="17">
        <v>-1</v>
      </c>
      <c r="P1752" s="17">
        <v>-1</v>
      </c>
      <c r="Q1752" s="17">
        <v>1.5928290288008435</v>
      </c>
      <c r="R1752" s="17">
        <v>-1</v>
      </c>
      <c r="S1752" s="17">
        <v>-0.3477186719877936</v>
      </c>
      <c r="T1752" s="17">
        <v>-3.6508781924497719E-2</v>
      </c>
      <c r="U1752" s="17">
        <v>-0.25625797871628098</v>
      </c>
      <c r="V1752" s="17">
        <v>-0.51750056513005194</v>
      </c>
      <c r="W1752" s="17">
        <v>-0.65518747132662691</v>
      </c>
      <c r="X1752" s="17">
        <v>-1.5943358316992928</v>
      </c>
      <c r="Y1752" s="17">
        <v>0</v>
      </c>
      <c r="Z1752" s="17">
        <v>17.37129536765292</v>
      </c>
      <c r="AA1752" s="17">
        <v>-0.32791601107992246</v>
      </c>
      <c r="AB1752" s="17">
        <v>-0.13709863074312134</v>
      </c>
      <c r="AC1752" s="17">
        <v>3.8876371269805681</v>
      </c>
      <c r="AD1752" s="17">
        <v>-0.32032247339535125</v>
      </c>
      <c r="AE1752" s="17">
        <v>-3.2032247339535122E-2</v>
      </c>
      <c r="AF1752" s="17">
        <v>28.008234095713171</v>
      </c>
      <c r="AG1752" s="17">
        <v>-30.885859465340083</v>
      </c>
      <c r="AH1752" s="17">
        <v>-1</v>
      </c>
      <c r="AI1752" s="17">
        <v>-1</v>
      </c>
      <c r="AJ1752" s="17">
        <v>-1</v>
      </c>
      <c r="AK1752" s="17">
        <v>-1</v>
      </c>
      <c r="AL1752" s="17">
        <v>-1</v>
      </c>
      <c r="AM1752" s="17">
        <v>-1</v>
      </c>
      <c r="AN1752" s="17">
        <v>-1</v>
      </c>
      <c r="AO1752" s="17">
        <v>-1</v>
      </c>
      <c r="AP1752" s="17">
        <v>-1</v>
      </c>
      <c r="AQ1752" s="17">
        <v>-1</v>
      </c>
      <c r="AR1752" s="17">
        <v>-0.16016123669767562</v>
      </c>
      <c r="AS1752" s="17">
        <v>-1.9219348403721073</v>
      </c>
      <c r="AT1752" s="17">
        <v>1.5014847075162603</v>
      </c>
      <c r="AU1752" s="17">
        <v>-1</v>
      </c>
      <c r="AV1752" s="17">
        <v>-1</v>
      </c>
      <c r="AW1752" s="17">
        <v>-1</v>
      </c>
      <c r="AX1752" s="17">
        <v>-1</v>
      </c>
      <c r="AY1752" s="17">
        <v>-3.2032247339535122E-2</v>
      </c>
      <c r="AZ1752" s="17">
        <v>0.6461908068446971</v>
      </c>
      <c r="BA1752" s="17">
        <v>-0.13337029402418438</v>
      </c>
      <c r="BB1752" s="17">
        <v>0.24224297428775277</v>
      </c>
      <c r="BC1752" s="17">
        <v>-6.2755794800573236E-2</v>
      </c>
      <c r="BD1752" s="17">
        <v>8.8237754257133858</v>
      </c>
      <c r="BE1752" s="17">
        <v>-1.7724933744313391</v>
      </c>
      <c r="BF1752" s="17">
        <v>-1</v>
      </c>
      <c r="BG1752" s="22">
        <v>19.92044613120629</v>
      </c>
    </row>
    <row r="1753" spans="1:59" x14ac:dyDescent="0.25">
      <c r="A1753">
        <v>4418</v>
      </c>
      <c r="B1753" t="s">
        <v>1632</v>
      </c>
      <c r="C1753" s="49">
        <v>0</v>
      </c>
      <c r="D1753" s="22">
        <v>1502.7231640625</v>
      </c>
      <c r="E1753" s="17">
        <v>70.488205885889016</v>
      </c>
      <c r="F1753" s="17">
        <v>12.749592579446256</v>
      </c>
      <c r="G1753" s="17">
        <v>0.43891951042809141</v>
      </c>
      <c r="H1753" s="17">
        <v>4.1514291534410432</v>
      </c>
      <c r="I1753" s="17">
        <v>56.866707649086166</v>
      </c>
      <c r="J1753" s="17">
        <v>7.6626708734303426</v>
      </c>
      <c r="K1753" s="17">
        <v>-1</v>
      </c>
      <c r="L1753" s="17">
        <v>-1</v>
      </c>
      <c r="M1753" s="17">
        <v>-1</v>
      </c>
      <c r="N1753" s="17">
        <v>0.16666666666666666</v>
      </c>
      <c r="O1753" s="17">
        <v>-1</v>
      </c>
      <c r="P1753" s="17">
        <v>-1</v>
      </c>
      <c r="Q1753" s="17">
        <v>3.1949079436909988</v>
      </c>
      <c r="R1753" s="17">
        <v>-1</v>
      </c>
      <c r="S1753" s="17">
        <v>0.4664253880192244</v>
      </c>
      <c r="T1753" s="17">
        <v>4.9062292876847012E-2</v>
      </c>
      <c r="U1753" s="17">
        <v>0.23778685199773886</v>
      </c>
      <c r="V1753" s="17">
        <v>0.1950210226768779</v>
      </c>
      <c r="W1753" s="17">
        <v>1.2001136785640951</v>
      </c>
      <c r="X1753" s="17">
        <v>1.1656906173245531</v>
      </c>
      <c r="Y1753" s="17">
        <v>0</v>
      </c>
      <c r="Z1753" s="17">
        <v>33.417602236890119</v>
      </c>
      <c r="AA1753" s="17">
        <v>0.56487439688831698</v>
      </c>
      <c r="AB1753" s="17">
        <v>1.2873021029526213</v>
      </c>
      <c r="AC1753" s="17">
        <v>20.26448274003679</v>
      </c>
      <c r="AD1753" s="17">
        <v>0.29723356499717357</v>
      </c>
      <c r="AE1753" s="17">
        <v>2.9723356499717357E-2</v>
      </c>
      <c r="AF1753" s="17">
        <v>52.391886660559621</v>
      </c>
      <c r="AG1753" s="17">
        <v>11.639391925439204</v>
      </c>
      <c r="AH1753" s="17">
        <v>-1</v>
      </c>
      <c r="AI1753" s="17">
        <v>-1</v>
      </c>
      <c r="AJ1753" s="17">
        <v>-1</v>
      </c>
      <c r="AK1753" s="17">
        <v>-1</v>
      </c>
      <c r="AL1753" s="17">
        <v>-1</v>
      </c>
      <c r="AM1753" s="17">
        <v>-1</v>
      </c>
      <c r="AN1753" s="17">
        <v>-1</v>
      </c>
      <c r="AO1753" s="17">
        <v>-1</v>
      </c>
      <c r="AP1753" s="17">
        <v>-1</v>
      </c>
      <c r="AQ1753" s="17">
        <v>-1</v>
      </c>
      <c r="AR1753" s="17">
        <v>0.14861678249858679</v>
      </c>
      <c r="AS1753" s="17">
        <v>1.7834013899830414</v>
      </c>
      <c r="AT1753" s="17">
        <v>6.3184218069779536</v>
      </c>
      <c r="AU1753" s="17">
        <v>-1</v>
      </c>
      <c r="AV1753" s="17">
        <v>-1</v>
      </c>
      <c r="AW1753" s="17">
        <v>-1</v>
      </c>
      <c r="AX1753" s="17">
        <v>-1</v>
      </c>
      <c r="AY1753" s="17">
        <v>2.9723356499717357E-2</v>
      </c>
      <c r="AZ1753" s="17">
        <v>0.10952075195884053</v>
      </c>
      <c r="BA1753" s="17">
        <v>0.40329976086167241</v>
      </c>
      <c r="BB1753" s="17">
        <v>3.2273921234294296E-2</v>
      </c>
      <c r="BC1753" s="17">
        <v>0.14721325825288517</v>
      </c>
      <c r="BD1753" s="17">
        <v>1.5290295075028859</v>
      </c>
      <c r="BE1753" s="17">
        <v>5.5222525437791674</v>
      </c>
      <c r="BF1753" s="17">
        <v>-1</v>
      </c>
      <c r="BG1753" s="22">
        <v>104.82212146497159</v>
      </c>
    </row>
    <row r="1754" spans="1:59" x14ac:dyDescent="0.25">
      <c r="A1754">
        <v>4450</v>
      </c>
      <c r="B1754" t="s">
        <v>1633</v>
      </c>
      <c r="C1754" s="49">
        <v>0</v>
      </c>
      <c r="D1754" s="22">
        <v>1582.610859375</v>
      </c>
      <c r="E1754" s="17">
        <v>78.470443513258147</v>
      </c>
      <c r="F1754" s="17">
        <v>26.134095283035446</v>
      </c>
      <c r="G1754" s="17">
        <v>0.53630476227374757</v>
      </c>
      <c r="H1754" s="17">
        <v>4.8891342966329354</v>
      </c>
      <c r="I1754" s="17">
        <v>63.99461306226857</v>
      </c>
      <c r="J1754" s="17">
        <v>9.5831066127399858</v>
      </c>
      <c r="K1754" s="17">
        <v>-1</v>
      </c>
      <c r="L1754" s="17">
        <v>-1</v>
      </c>
      <c r="M1754" s="17">
        <v>-1</v>
      </c>
      <c r="N1754" s="17">
        <v>0.16666666666666666</v>
      </c>
      <c r="O1754" s="17">
        <v>-1</v>
      </c>
      <c r="P1754" s="17">
        <v>-1</v>
      </c>
      <c r="Q1754" s="17">
        <v>3.6552421421647829</v>
      </c>
      <c r="R1754" s="17">
        <v>-1</v>
      </c>
      <c r="S1754" s="17">
        <v>0.70035790521437091</v>
      </c>
      <c r="T1754" s="17">
        <v>7.364990324054628E-2</v>
      </c>
      <c r="U1754" s="17">
        <v>0.37974348661985291</v>
      </c>
      <c r="V1754" s="17">
        <v>0.3997537926858134</v>
      </c>
      <c r="W1754" s="17">
        <v>1.7332076228290028</v>
      </c>
      <c r="X1754" s="17">
        <v>1.9587442873835901</v>
      </c>
      <c r="Y1754" s="17">
        <v>0</v>
      </c>
      <c r="Z1754" s="17">
        <v>38.028276369394469</v>
      </c>
      <c r="AA1754" s="17">
        <v>0.82140480437159669</v>
      </c>
      <c r="AB1754" s="17">
        <v>1.6965830465797067</v>
      </c>
      <c r="AC1754" s="17">
        <v>24.970132398581882</v>
      </c>
      <c r="AD1754" s="17">
        <v>0.47467935827481611</v>
      </c>
      <c r="AE1754" s="17">
        <v>4.7467935827481614E-2</v>
      </c>
      <c r="AF1754" s="17">
        <v>59.398176460005253</v>
      </c>
      <c r="AG1754" s="17">
        <v>23.858407687975937</v>
      </c>
      <c r="AH1754" s="17">
        <v>-1</v>
      </c>
      <c r="AI1754" s="17">
        <v>-1</v>
      </c>
      <c r="AJ1754" s="17">
        <v>-1</v>
      </c>
      <c r="AK1754" s="17">
        <v>-1</v>
      </c>
      <c r="AL1754" s="17">
        <v>-1</v>
      </c>
      <c r="AM1754" s="17">
        <v>-1</v>
      </c>
      <c r="AN1754" s="17">
        <v>-1</v>
      </c>
      <c r="AO1754" s="17">
        <v>-1</v>
      </c>
      <c r="AP1754" s="17">
        <v>-1</v>
      </c>
      <c r="AQ1754" s="17">
        <v>-1</v>
      </c>
      <c r="AR1754" s="17">
        <v>0.23733967913740805</v>
      </c>
      <c r="AS1754" s="17">
        <v>2.8480761496488967</v>
      </c>
      <c r="AT1754" s="17">
        <v>7.702498994543566</v>
      </c>
      <c r="AU1754" s="17">
        <v>-1</v>
      </c>
      <c r="AV1754" s="17">
        <v>-1</v>
      </c>
      <c r="AW1754" s="17">
        <v>-1</v>
      </c>
      <c r="AX1754" s="17">
        <v>-1</v>
      </c>
      <c r="AY1754" s="17">
        <v>4.7467935827481614E-2</v>
      </c>
      <c r="AZ1754" s="17">
        <v>-4.4683624158113167E-2</v>
      </c>
      <c r="BA1754" s="17">
        <v>0.55750413697862611</v>
      </c>
      <c r="BB1754" s="17">
        <v>-2.8057648480104183E-2</v>
      </c>
      <c r="BC1754" s="17">
        <v>0.20754482796728363</v>
      </c>
      <c r="BD1754" s="17">
        <v>-0.56701019698294353</v>
      </c>
      <c r="BE1754" s="17">
        <v>7.6182922482649982</v>
      </c>
      <c r="BF1754" s="17">
        <v>-1</v>
      </c>
      <c r="BG1754" s="22">
        <v>1436.3538170298575</v>
      </c>
    </row>
    <row r="1755" spans="1:59" x14ac:dyDescent="0.25">
      <c r="A1755">
        <v>4451</v>
      </c>
      <c r="B1755" t="s">
        <v>1634</v>
      </c>
      <c r="C1755" s="49">
        <v>0</v>
      </c>
      <c r="D1755" s="22">
        <v>1653.290771484375</v>
      </c>
      <c r="E1755" s="17">
        <v>124.96027770227516</v>
      </c>
      <c r="F1755" s="17">
        <v>104.08758908266783</v>
      </c>
      <c r="G1755" s="17">
        <v>1.1034921127526154</v>
      </c>
      <c r="H1755" s="17">
        <v>9.1856475537407292</v>
      </c>
      <c r="I1755" s="17">
        <v>105.50867919801514</v>
      </c>
      <c r="J1755" s="17">
        <v>20.768032852601099</v>
      </c>
      <c r="K1755" s="17">
        <v>-1</v>
      </c>
      <c r="L1755" s="17">
        <v>-1</v>
      </c>
      <c r="M1755" s="17">
        <v>-1</v>
      </c>
      <c r="N1755" s="17">
        <v>0.16666666666666666</v>
      </c>
      <c r="O1755" s="17">
        <v>-1</v>
      </c>
      <c r="P1755" s="17">
        <v>-1</v>
      </c>
      <c r="Q1755" s="17">
        <v>6.3363024610410346</v>
      </c>
      <c r="R1755" s="17">
        <v>-1</v>
      </c>
      <c r="S1755" s="17">
        <v>2.0628184637089446</v>
      </c>
      <c r="T1755" s="17">
        <v>0.21685209569259967</v>
      </c>
      <c r="U1755" s="17">
        <v>1.2065217302272293</v>
      </c>
      <c r="V1755" s="17">
        <v>1.5921503329915943</v>
      </c>
      <c r="W1755" s="17">
        <v>4.8380323891411816</v>
      </c>
      <c r="X1755" s="17">
        <v>6.5776162560182438</v>
      </c>
      <c r="Y1755" s="17">
        <v>0</v>
      </c>
      <c r="Z1755" s="17">
        <v>64.881583164567502</v>
      </c>
      <c r="AA1755" s="17">
        <v>2.3154791059743385</v>
      </c>
      <c r="AB1755" s="17">
        <v>4.0803010081582185</v>
      </c>
      <c r="AC1755" s="17">
        <v>52.376591914053449</v>
      </c>
      <c r="AD1755" s="17">
        <v>1.5081521627840364</v>
      </c>
      <c r="AE1755" s="17">
        <v>0.15081521627840366</v>
      </c>
      <c r="AF1755" s="17">
        <v>100.20393372531278</v>
      </c>
      <c r="AG1755" s="17">
        <v>95.02391832193409</v>
      </c>
      <c r="AH1755" s="17">
        <v>-1</v>
      </c>
      <c r="AI1755" s="17">
        <v>-1</v>
      </c>
      <c r="AJ1755" s="17">
        <v>-1</v>
      </c>
      <c r="AK1755" s="17">
        <v>-1</v>
      </c>
      <c r="AL1755" s="17">
        <v>-1</v>
      </c>
      <c r="AM1755" s="17">
        <v>-1</v>
      </c>
      <c r="AN1755" s="17">
        <v>-1</v>
      </c>
      <c r="AO1755" s="17">
        <v>-1</v>
      </c>
      <c r="AP1755" s="17">
        <v>-1</v>
      </c>
      <c r="AQ1755" s="17">
        <v>-1</v>
      </c>
      <c r="AR1755" s="17">
        <v>0.7540760813920182</v>
      </c>
      <c r="AS1755" s="17">
        <v>9.0489129767042193</v>
      </c>
      <c r="AT1755" s="17">
        <v>15.763586869715484</v>
      </c>
      <c r="AU1755" s="17">
        <v>-1</v>
      </c>
      <c r="AV1755" s="17">
        <v>-1</v>
      </c>
      <c r="AW1755" s="17">
        <v>-1</v>
      </c>
      <c r="AX1755" s="17">
        <v>-1</v>
      </c>
      <c r="AY1755" s="17">
        <v>0.15081521627840366</v>
      </c>
      <c r="AZ1755" s="17">
        <v>-0.94279468167881175</v>
      </c>
      <c r="BA1755" s="17">
        <v>1.4556151944993247</v>
      </c>
      <c r="BB1755" s="17">
        <v>-0.3794384020132392</v>
      </c>
      <c r="BC1755" s="17">
        <v>0.55892558150041849</v>
      </c>
      <c r="BD1755" s="17">
        <v>-12.774682138623611</v>
      </c>
      <c r="BE1755" s="17">
        <v>19.82596418990568</v>
      </c>
      <c r="BF1755" s="17">
        <v>-1</v>
      </c>
      <c r="BG1755" s="22">
        <v>2731.2319852856008</v>
      </c>
    </row>
    <row r="1756" spans="1:59" x14ac:dyDescent="0.25">
      <c r="A1756">
        <v>4453</v>
      </c>
      <c r="B1756" t="s">
        <v>1635</v>
      </c>
      <c r="C1756" s="49">
        <v>0</v>
      </c>
      <c r="D1756" s="22">
        <v>1501.657724609375</v>
      </c>
      <c r="E1756" s="17">
        <v>43.888957076358196</v>
      </c>
      <c r="F1756" s="17">
        <v>-31.851650107680715</v>
      </c>
      <c r="G1756" s="17">
        <v>0.11440216765447198</v>
      </c>
      <c r="H1756" s="17">
        <v>1.6931707592595284</v>
      </c>
      <c r="I1756" s="17">
        <v>33.114354182940389</v>
      </c>
      <c r="J1756" s="17">
        <v>1.2631936294224211</v>
      </c>
      <c r="K1756" s="17">
        <v>-1</v>
      </c>
      <c r="L1756" s="17">
        <v>-1</v>
      </c>
      <c r="M1756" s="17">
        <v>-1</v>
      </c>
      <c r="N1756" s="17">
        <v>0.16666666666666666</v>
      </c>
      <c r="O1756" s="17">
        <v>-1</v>
      </c>
      <c r="P1756" s="17">
        <v>-1</v>
      </c>
      <c r="Q1756" s="17">
        <v>1.6609340816806009</v>
      </c>
      <c r="R1756" s="17">
        <v>-1</v>
      </c>
      <c r="S1756" s="17">
        <v>-0.31310906334543775</v>
      </c>
      <c r="T1756" s="17">
        <v>-3.2871119309904953E-2</v>
      </c>
      <c r="U1756" s="17">
        <v>-0.23525592381871929</v>
      </c>
      <c r="V1756" s="17">
        <v>-0.48721097080074471</v>
      </c>
      <c r="W1756" s="17">
        <v>-0.57631783404047277</v>
      </c>
      <c r="X1756" s="17">
        <v>-1.4770059389497925</v>
      </c>
      <c r="Y1756" s="17">
        <v>0</v>
      </c>
      <c r="Z1756" s="17">
        <v>18.053430665544376</v>
      </c>
      <c r="AA1756" s="17">
        <v>-0.2899631128923908</v>
      </c>
      <c r="AB1756" s="17">
        <v>-7.6546752562410614E-2</v>
      </c>
      <c r="AC1756" s="17">
        <v>4.5838237667986732</v>
      </c>
      <c r="AD1756" s="17">
        <v>-0.29406990477339912</v>
      </c>
      <c r="AE1756" s="17">
        <v>-2.9406990477339912E-2</v>
      </c>
      <c r="AF1756" s="17">
        <v>29.044793488572015</v>
      </c>
      <c r="AG1756" s="17">
        <v>-29.078093026511084</v>
      </c>
      <c r="AH1756" s="17">
        <v>-1</v>
      </c>
      <c r="AI1756" s="17">
        <v>-1</v>
      </c>
      <c r="AJ1756" s="17">
        <v>-1</v>
      </c>
      <c r="AK1756" s="17">
        <v>-1</v>
      </c>
      <c r="AL1756" s="17">
        <v>-1</v>
      </c>
      <c r="AM1756" s="17">
        <v>-1</v>
      </c>
      <c r="AN1756" s="17">
        <v>-1</v>
      </c>
      <c r="AO1756" s="17">
        <v>-1</v>
      </c>
      <c r="AP1756" s="17">
        <v>-1</v>
      </c>
      <c r="AQ1756" s="17">
        <v>-1</v>
      </c>
      <c r="AR1756" s="17">
        <v>-0.14703495238669956</v>
      </c>
      <c r="AS1756" s="17">
        <v>-1.7644194286403949</v>
      </c>
      <c r="AT1756" s="17">
        <v>1.706254742767487</v>
      </c>
      <c r="AU1756" s="17">
        <v>-1</v>
      </c>
      <c r="AV1756" s="17">
        <v>-1</v>
      </c>
      <c r="AW1756" s="17">
        <v>-1</v>
      </c>
      <c r="AX1756" s="17">
        <v>-1</v>
      </c>
      <c r="AY1756" s="17">
        <v>-2.9406990477339912E-2</v>
      </c>
      <c r="AZ1756" s="17">
        <v>0.62337673562306228</v>
      </c>
      <c r="BA1756" s="17">
        <v>-0.11055622280254945</v>
      </c>
      <c r="BB1756" s="17">
        <v>0.2333171009562891</v>
      </c>
      <c r="BC1756" s="17">
        <v>-5.3829921469109518E-2</v>
      </c>
      <c r="BD1756" s="17">
        <v>8.5136726886467891</v>
      </c>
      <c r="BE1756" s="17">
        <v>-1.4623906373647424</v>
      </c>
      <c r="BF1756" s="17">
        <v>-1</v>
      </c>
      <c r="BG1756" s="22">
        <v>511.5755886055673</v>
      </c>
    </row>
    <row r="1757" spans="1:59" x14ac:dyDescent="0.25">
      <c r="A1757">
        <v>4454</v>
      </c>
      <c r="B1757" t="s">
        <v>1636</v>
      </c>
      <c r="C1757" s="49">
        <v>0</v>
      </c>
      <c r="D1757" s="22">
        <v>1543.2200488281251</v>
      </c>
      <c r="E1757" s="17">
        <v>74.376696761445658</v>
      </c>
      <c r="F1757" s="17">
        <v>19.26975886193307</v>
      </c>
      <c r="G1757" s="17">
        <v>0.48636005039863967</v>
      </c>
      <c r="H1757" s="17">
        <v>4.510797021458063</v>
      </c>
      <c r="I1757" s="17">
        <v>60.339016599894208</v>
      </c>
      <c r="J1757" s="17">
        <v>8.598197626454315</v>
      </c>
      <c r="K1757" s="17">
        <v>-1</v>
      </c>
      <c r="L1757" s="17">
        <v>-1</v>
      </c>
      <c r="M1757" s="17">
        <v>-1</v>
      </c>
      <c r="N1757" s="17">
        <v>0.16666666666666666</v>
      </c>
      <c r="O1757" s="17">
        <v>-1</v>
      </c>
      <c r="P1757" s="17">
        <v>-1</v>
      </c>
      <c r="Q1757" s="17">
        <v>3.4191565083208593</v>
      </c>
      <c r="R1757" s="17">
        <v>-1</v>
      </c>
      <c r="S1757" s="17">
        <v>0.58038396718885188</v>
      </c>
      <c r="T1757" s="17">
        <v>6.1039974200586072E-2</v>
      </c>
      <c r="U1757" s="17">
        <v>0.30694002736302195</v>
      </c>
      <c r="V1757" s="17">
        <v>0.29475515053315038</v>
      </c>
      <c r="W1757" s="17">
        <v>1.4598066412217117</v>
      </c>
      <c r="X1757" s="17">
        <v>1.5520211306229474</v>
      </c>
      <c r="Y1757" s="17">
        <v>0</v>
      </c>
      <c r="Z1757" s="17">
        <v>35.663659687364351</v>
      </c>
      <c r="AA1757" s="17">
        <v>0.68984137925192424</v>
      </c>
      <c r="AB1757" s="17">
        <v>1.4866804338327144</v>
      </c>
      <c r="AC1757" s="17">
        <v>22.556806849517056</v>
      </c>
      <c r="AD1757" s="17">
        <v>0.38367503420377735</v>
      </c>
      <c r="AE1757" s="17">
        <v>3.8367503420377744E-2</v>
      </c>
      <c r="AF1757" s="17">
        <v>55.804951421152225</v>
      </c>
      <c r="AG1757" s="17">
        <v>17.591799448111122</v>
      </c>
      <c r="AH1757" s="17">
        <v>-1</v>
      </c>
      <c r="AI1757" s="17">
        <v>-1</v>
      </c>
      <c r="AJ1757" s="17">
        <v>-1</v>
      </c>
      <c r="AK1757" s="17">
        <v>-1</v>
      </c>
      <c r="AL1757" s="17">
        <v>-1</v>
      </c>
      <c r="AM1757" s="17">
        <v>-1</v>
      </c>
      <c r="AN1757" s="17">
        <v>-1</v>
      </c>
      <c r="AO1757" s="17">
        <v>-1</v>
      </c>
      <c r="AP1757" s="17">
        <v>-1</v>
      </c>
      <c r="AQ1757" s="17">
        <v>-1</v>
      </c>
      <c r="AR1757" s="17">
        <v>0.19183751710188868</v>
      </c>
      <c r="AS1757" s="17">
        <v>2.3020502052226641</v>
      </c>
      <c r="AT1757" s="17">
        <v>6.992665266789464</v>
      </c>
      <c r="AU1757" s="17">
        <v>-1</v>
      </c>
      <c r="AV1757" s="17">
        <v>-1</v>
      </c>
      <c r="AW1757" s="17">
        <v>-1</v>
      </c>
      <c r="AX1757" s="17">
        <v>-1</v>
      </c>
      <c r="AY1757" s="17">
        <v>3.8367503420377744E-2</v>
      </c>
      <c r="AZ1757" s="17">
        <v>3.4401175532586148E-2</v>
      </c>
      <c r="BA1757" s="17">
        <v>0.47841933728792674</v>
      </c>
      <c r="BB1757" s="17">
        <v>2.8838217040489944E-3</v>
      </c>
      <c r="BC1757" s="17">
        <v>0.17660335778313047</v>
      </c>
      <c r="BD1757" s="17">
        <v>0.50795851886784948</v>
      </c>
      <c r="BE1757" s="17">
        <v>6.5433235324142043</v>
      </c>
      <c r="BF1757" s="17">
        <v>-1</v>
      </c>
      <c r="BG1757" s="22">
        <v>194.95117257633663</v>
      </c>
    </row>
    <row r="1758" spans="1:59" x14ac:dyDescent="0.25">
      <c r="A1758">
        <v>4455</v>
      </c>
      <c r="B1758" t="s">
        <v>1637</v>
      </c>
      <c r="C1758" s="49">
        <v>0</v>
      </c>
      <c r="D1758" s="22">
        <v>1476.17802734375</v>
      </c>
      <c r="E1758" s="17">
        <v>21.778093615117363</v>
      </c>
      <c r="F1758" s="17">
        <v>-68.92683197910911</v>
      </c>
      <c r="G1758" s="17">
        <v>-0.15535577582178034</v>
      </c>
      <c r="H1758" s="17">
        <v>-0.35027851614710848</v>
      </c>
      <c r="I1758" s="17">
        <v>13.369997936876032</v>
      </c>
      <c r="J1758" s="17">
        <v>-4.0564290628874646</v>
      </c>
      <c r="K1758" s="17">
        <v>-1</v>
      </c>
      <c r="L1758" s="17">
        <v>-1</v>
      </c>
      <c r="M1758" s="17">
        <v>-1</v>
      </c>
      <c r="N1758" s="17">
        <v>0.16666666666666666</v>
      </c>
      <c r="O1758" s="17">
        <v>-1</v>
      </c>
      <c r="P1758" s="17">
        <v>-1</v>
      </c>
      <c r="Q1758" s="17">
        <v>0.38580458990821809</v>
      </c>
      <c r="R1758" s="17">
        <v>-1</v>
      </c>
      <c r="S1758" s="17">
        <v>-0.96110404774820779</v>
      </c>
      <c r="T1758" s="17">
        <v>-0.10097900095525857</v>
      </c>
      <c r="U1758" s="17">
        <v>-0.62847696183752022</v>
      </c>
      <c r="V1758" s="17">
        <v>-1.054322416867929</v>
      </c>
      <c r="W1758" s="17">
        <v>-2.0529924162704485</v>
      </c>
      <c r="X1758" s="17">
        <v>-3.6737710861044905</v>
      </c>
      <c r="Y1758" s="17">
        <v>0</v>
      </c>
      <c r="Z1758" s="17">
        <v>5.281825638586632</v>
      </c>
      <c r="AA1758" s="17">
        <v>-1.0005544380705602</v>
      </c>
      <c r="AB1758" s="17">
        <v>-1.2102583111857217</v>
      </c>
      <c r="AC1758" s="17">
        <v>-8.4508642434626342</v>
      </c>
      <c r="AD1758" s="17">
        <v>-0.78559620229690008</v>
      </c>
      <c r="AE1758" s="17">
        <v>-7.8559620229690028E-2</v>
      </c>
      <c r="AF1758" s="17">
        <v>9.6373134864406538</v>
      </c>
      <c r="AG1758" s="17">
        <v>-62.924866546487834</v>
      </c>
      <c r="AH1758" s="17">
        <v>-1</v>
      </c>
      <c r="AI1758" s="17">
        <v>-1</v>
      </c>
      <c r="AJ1758" s="17">
        <v>-1</v>
      </c>
      <c r="AK1758" s="17">
        <v>-1</v>
      </c>
      <c r="AL1758" s="17">
        <v>-1</v>
      </c>
      <c r="AM1758" s="17">
        <v>-1</v>
      </c>
      <c r="AN1758" s="17">
        <v>-1</v>
      </c>
      <c r="AO1758" s="17">
        <v>-1</v>
      </c>
      <c r="AP1758" s="17">
        <v>-1</v>
      </c>
      <c r="AQ1758" s="17">
        <v>-1</v>
      </c>
      <c r="AR1758" s="17">
        <v>-0.39279810114845004</v>
      </c>
      <c r="AS1758" s="17">
        <v>-4.7135772137814005</v>
      </c>
      <c r="AT1758" s="17">
        <v>-2.1276503779158213</v>
      </c>
      <c r="AU1758" s="17">
        <v>-1</v>
      </c>
      <c r="AV1758" s="17">
        <v>-1</v>
      </c>
      <c r="AW1758" s="17">
        <v>-1</v>
      </c>
      <c r="AX1758" s="17">
        <v>-1</v>
      </c>
      <c r="AY1758" s="17">
        <v>-7.8559620229690028E-2</v>
      </c>
      <c r="AZ1758" s="17">
        <v>1.0505241176750748</v>
      </c>
      <c r="BA1758" s="17">
        <v>-0.53770360485456226</v>
      </c>
      <c r="BB1758" s="17">
        <v>0.40043604211427952</v>
      </c>
      <c r="BC1758" s="17">
        <v>-0.22094886262709984</v>
      </c>
      <c r="BD1758" s="17">
        <v>14.319719799587125</v>
      </c>
      <c r="BE1758" s="17">
        <v>-7.2684377483050859</v>
      </c>
      <c r="BF1758" s="17">
        <v>-1</v>
      </c>
      <c r="BG1758" s="22">
        <v>123.36188599560215</v>
      </c>
    </row>
    <row r="1759" spans="1:59" x14ac:dyDescent="0.25">
      <c r="A1759">
        <v>4456</v>
      </c>
      <c r="B1759" t="s">
        <v>1638</v>
      </c>
      <c r="C1759" s="49">
        <v>0</v>
      </c>
      <c r="D1759" s="22">
        <v>1548.7228417968749</v>
      </c>
      <c r="E1759" s="17">
        <v>110.09660610924507</v>
      </c>
      <c r="F1759" s="17">
        <v>79.164395623725085</v>
      </c>
      <c r="G1759" s="17">
        <v>0.92215168303711414</v>
      </c>
      <c r="H1759" s="17">
        <v>7.8119717133601805</v>
      </c>
      <c r="I1759" s="17">
        <v>92.235853938534149</v>
      </c>
      <c r="J1759" s="17">
        <v>17.192002235980059</v>
      </c>
      <c r="K1759" s="17">
        <v>-1</v>
      </c>
      <c r="L1759" s="17">
        <v>-1</v>
      </c>
      <c r="M1759" s="17">
        <v>-1</v>
      </c>
      <c r="N1759" s="17">
        <v>0.16666666666666666</v>
      </c>
      <c r="O1759" s="17">
        <v>-1</v>
      </c>
      <c r="P1759" s="17">
        <v>-1</v>
      </c>
      <c r="Q1759" s="17">
        <v>5.4791172119205811</v>
      </c>
      <c r="R1759" s="17">
        <v>-1</v>
      </c>
      <c r="S1759" s="17">
        <v>1.6272142794138773</v>
      </c>
      <c r="T1759" s="17">
        <v>0.17106766997588968</v>
      </c>
      <c r="U1759" s="17">
        <v>0.94218522510487979</v>
      </c>
      <c r="V1759" s="17">
        <v>1.2109188037133625</v>
      </c>
      <c r="W1759" s="17">
        <v>3.8453617013357801</v>
      </c>
      <c r="X1759" s="17">
        <v>5.1008762919024582</v>
      </c>
      <c r="Y1759" s="17">
        <v>0</v>
      </c>
      <c r="Z1759" s="17">
        <v>56.296077529775857</v>
      </c>
      <c r="AA1759" s="17">
        <v>1.8377955404808886</v>
      </c>
      <c r="AB1759" s="17">
        <v>3.3181816853132156</v>
      </c>
      <c r="AC1759" s="17">
        <v>43.614232983939637</v>
      </c>
      <c r="AD1759" s="17">
        <v>1.1777315313810999</v>
      </c>
      <c r="AE1759" s="17">
        <v>0.11777315313810997</v>
      </c>
      <c r="AF1759" s="17">
        <v>87.157568091259378</v>
      </c>
      <c r="AG1759" s="17">
        <v>72.270970343828822</v>
      </c>
      <c r="AH1759" s="17">
        <v>-1</v>
      </c>
      <c r="AI1759" s="17">
        <v>-1</v>
      </c>
      <c r="AJ1759" s="17">
        <v>-1</v>
      </c>
      <c r="AK1759" s="17">
        <v>-1</v>
      </c>
      <c r="AL1759" s="17">
        <v>-1</v>
      </c>
      <c r="AM1759" s="17">
        <v>-1</v>
      </c>
      <c r="AN1759" s="17">
        <v>-1</v>
      </c>
      <c r="AO1759" s="17">
        <v>-1</v>
      </c>
      <c r="AP1759" s="17">
        <v>-1</v>
      </c>
      <c r="AQ1759" s="17">
        <v>-1</v>
      </c>
      <c r="AR1759" s="17">
        <v>0.58886576569054994</v>
      </c>
      <c r="AS1759" s="17">
        <v>7.0663891882865988</v>
      </c>
      <c r="AT1759" s="17">
        <v>13.186305944772579</v>
      </c>
      <c r="AU1759" s="17">
        <v>-1</v>
      </c>
      <c r="AV1759" s="17">
        <v>-1</v>
      </c>
      <c r="AW1759" s="17">
        <v>-1</v>
      </c>
      <c r="AX1759" s="17">
        <v>-1</v>
      </c>
      <c r="AY1759" s="17">
        <v>0.11777315313810997</v>
      </c>
      <c r="AZ1759" s="17">
        <v>-0.65565173858330161</v>
      </c>
      <c r="BA1759" s="17">
        <v>1.1684722514038146</v>
      </c>
      <c r="BB1759" s="17">
        <v>-0.26709538733624072</v>
      </c>
      <c r="BC1759" s="17">
        <v>0.44658256682342007</v>
      </c>
      <c r="BD1759" s="17">
        <v>-8.871660546456658</v>
      </c>
      <c r="BE1759" s="17">
        <v>15.922942597738722</v>
      </c>
      <c r="BF1759" s="17">
        <v>-1</v>
      </c>
      <c r="BG1759" s="22">
        <v>210.88072811906397</v>
      </c>
    </row>
    <row r="1760" spans="1:59" x14ac:dyDescent="0.25">
      <c r="A1760">
        <v>4458</v>
      </c>
      <c r="B1760" t="s">
        <v>1639</v>
      </c>
      <c r="C1760" s="49">
        <v>0</v>
      </c>
      <c r="D1760" s="22">
        <v>1538.6673730468749</v>
      </c>
      <c r="E1760" s="17">
        <v>76.499232702123692</v>
      </c>
      <c r="F1760" s="17">
        <v>22.82879698666423</v>
      </c>
      <c r="G1760" s="17">
        <v>0.51225550813666176</v>
      </c>
      <c r="H1760" s="17">
        <v>4.7069582676077717</v>
      </c>
      <c r="I1760" s="17">
        <v>62.234379294855671</v>
      </c>
      <c r="J1760" s="17">
        <v>9.1088556735752171</v>
      </c>
      <c r="K1760" s="17">
        <v>-1</v>
      </c>
      <c r="L1760" s="17">
        <v>-1</v>
      </c>
      <c r="M1760" s="17">
        <v>-1</v>
      </c>
      <c r="N1760" s="17">
        <v>0.16666666666666666</v>
      </c>
      <c r="O1760" s="17">
        <v>-1</v>
      </c>
      <c r="P1760" s="17">
        <v>-1</v>
      </c>
      <c r="Q1760" s="17">
        <v>3.5415627716515408</v>
      </c>
      <c r="R1760" s="17">
        <v>-1</v>
      </c>
      <c r="S1760" s="17">
        <v>0.64258835130008152</v>
      </c>
      <c r="T1760" s="17">
        <v>6.7578001396544157E-2</v>
      </c>
      <c r="U1760" s="17">
        <v>0.34468734497857684</v>
      </c>
      <c r="V1760" s="17">
        <v>0.34919510620279376</v>
      </c>
      <c r="W1760" s="17">
        <v>1.6015602583503727</v>
      </c>
      <c r="X1760" s="17">
        <v>1.7628999588622061</v>
      </c>
      <c r="Y1760" s="17">
        <v>0</v>
      </c>
      <c r="Z1760" s="17">
        <v>36.889671992916377</v>
      </c>
      <c r="AA1760" s="17">
        <v>0.7580547092952572</v>
      </c>
      <c r="AB1760" s="17">
        <v>1.5955112596282912</v>
      </c>
      <c r="AC1760" s="17">
        <v>23.808073848917722</v>
      </c>
      <c r="AD1760" s="17">
        <v>0.43085918122322109</v>
      </c>
      <c r="AE1760" s="17">
        <v>4.3085918122322105E-2</v>
      </c>
      <c r="AF1760" s="17">
        <v>57.667975626187143</v>
      </c>
      <c r="AG1760" s="17">
        <v>20.840925987111891</v>
      </c>
      <c r="AH1760" s="17">
        <v>-1</v>
      </c>
      <c r="AI1760" s="17">
        <v>-1</v>
      </c>
      <c r="AJ1760" s="17">
        <v>-1</v>
      </c>
      <c r="AK1760" s="17">
        <v>-1</v>
      </c>
      <c r="AL1760" s="17">
        <v>-1</v>
      </c>
      <c r="AM1760" s="17">
        <v>-1</v>
      </c>
      <c r="AN1760" s="17">
        <v>-1</v>
      </c>
      <c r="AO1760" s="17">
        <v>-1</v>
      </c>
      <c r="AP1760" s="17">
        <v>-1</v>
      </c>
      <c r="AQ1760" s="17">
        <v>-1</v>
      </c>
      <c r="AR1760" s="17">
        <v>0.21542959061161054</v>
      </c>
      <c r="AS1760" s="17">
        <v>2.5851550873393263</v>
      </c>
      <c r="AT1760" s="17">
        <v>7.3607016135411243</v>
      </c>
      <c r="AU1760" s="17">
        <v>-1</v>
      </c>
      <c r="AV1760" s="17">
        <v>-1</v>
      </c>
      <c r="AW1760" s="17">
        <v>-1</v>
      </c>
      <c r="AX1760" s="17">
        <v>-1</v>
      </c>
      <c r="AY1760" s="17">
        <v>4.3085918122322105E-2</v>
      </c>
      <c r="AZ1760" s="17">
        <v>-6.6029070063526318E-3</v>
      </c>
      <c r="BA1760" s="17">
        <v>0.51942341982686568</v>
      </c>
      <c r="BB1760" s="17">
        <v>-1.3158788282561854E-2</v>
      </c>
      <c r="BC1760" s="17">
        <v>0.1926459677697413</v>
      </c>
      <c r="BD1760" s="17">
        <v>-4.9393919576863787E-2</v>
      </c>
      <c r="BE1760" s="17">
        <v>7.1006759708589184</v>
      </c>
      <c r="BF1760" s="17">
        <v>-1</v>
      </c>
      <c r="BG1760" s="22">
        <v>437.2953018037424</v>
      </c>
    </row>
    <row r="1761" spans="1:59" x14ac:dyDescent="0.25">
      <c r="A1761">
        <v>4459</v>
      </c>
      <c r="B1761" t="s">
        <v>1640</v>
      </c>
      <c r="C1761" s="49">
        <v>0</v>
      </c>
      <c r="D1761" s="22">
        <v>1471.2477343749999</v>
      </c>
      <c r="E1761" s="17">
        <v>75.798529218891375</v>
      </c>
      <c r="F1761" s="17">
        <v>21.653867336163657</v>
      </c>
      <c r="G1761" s="17">
        <v>0.50370675421962274</v>
      </c>
      <c r="H1761" s="17">
        <v>4.6422004155412555</v>
      </c>
      <c r="I1761" s="17">
        <v>61.608671519125927</v>
      </c>
      <c r="J1761" s="17">
        <v>8.9402743716049304</v>
      </c>
      <c r="K1761" s="17">
        <v>-1</v>
      </c>
      <c r="L1761" s="17">
        <v>-1</v>
      </c>
      <c r="M1761" s="17">
        <v>-1</v>
      </c>
      <c r="N1761" s="17">
        <v>0.16666666666666666</v>
      </c>
      <c r="O1761" s="17">
        <v>-1</v>
      </c>
      <c r="P1761" s="17">
        <v>-1</v>
      </c>
      <c r="Q1761" s="17">
        <v>3.5011533286633281</v>
      </c>
      <c r="R1761" s="17">
        <v>-1</v>
      </c>
      <c r="S1761" s="17">
        <v>0.62205309072629067</v>
      </c>
      <c r="T1761" s="17">
        <v>6.5419631146186E-2</v>
      </c>
      <c r="U1761" s="17">
        <v>0.33222598852802515</v>
      </c>
      <c r="V1761" s="17">
        <v>0.33122308234507453</v>
      </c>
      <c r="W1761" s="17">
        <v>1.5547637582868199</v>
      </c>
      <c r="X1761" s="17">
        <v>1.693283455953899</v>
      </c>
      <c r="Y1761" s="17">
        <v>0</v>
      </c>
      <c r="Z1761" s="17">
        <v>36.484933926284832</v>
      </c>
      <c r="AA1761" s="17">
        <v>0.73553574174883696</v>
      </c>
      <c r="AB1761" s="17">
        <v>1.5595834163081683</v>
      </c>
      <c r="AC1761" s="17">
        <v>23.394998560942327</v>
      </c>
      <c r="AD1761" s="17">
        <v>0.41528248566003145</v>
      </c>
      <c r="AE1761" s="17">
        <v>4.1528248566003144E-2</v>
      </c>
      <c r="AF1761" s="17">
        <v>57.052943614339526</v>
      </c>
      <c r="AG1761" s="17">
        <v>19.76830608951283</v>
      </c>
      <c r="AH1761" s="17">
        <v>-1</v>
      </c>
      <c r="AI1761" s="17">
        <v>-1</v>
      </c>
      <c r="AJ1761" s="17">
        <v>-1</v>
      </c>
      <c r="AK1761" s="17">
        <v>-1</v>
      </c>
      <c r="AL1761" s="17">
        <v>-1</v>
      </c>
      <c r="AM1761" s="17">
        <v>-1</v>
      </c>
      <c r="AN1761" s="17">
        <v>-1</v>
      </c>
      <c r="AO1761" s="17">
        <v>-1</v>
      </c>
      <c r="AP1761" s="17">
        <v>-1</v>
      </c>
      <c r="AQ1761" s="17">
        <v>-1</v>
      </c>
      <c r="AR1761" s="17">
        <v>0.20764124283001573</v>
      </c>
      <c r="AS1761" s="17">
        <v>2.4916949139601883</v>
      </c>
      <c r="AT1761" s="17">
        <v>7.2392033881482458</v>
      </c>
      <c r="AU1761" s="17">
        <v>-1</v>
      </c>
      <c r="AV1761" s="17">
        <v>-1</v>
      </c>
      <c r="AW1761" s="17">
        <v>-1</v>
      </c>
      <c r="AX1761" s="17">
        <v>-1</v>
      </c>
      <c r="AY1761" s="17">
        <v>4.1528248566003144E-2</v>
      </c>
      <c r="AZ1761" s="17">
        <v>6.9335909681418062E-3</v>
      </c>
      <c r="BA1761" s="17">
        <v>0.50588692185237116</v>
      </c>
      <c r="BB1761" s="17">
        <v>-7.8627117910773925E-3</v>
      </c>
      <c r="BC1761" s="17">
        <v>0.18734989127825682</v>
      </c>
      <c r="BD1761" s="17">
        <v>0.13460239705628663</v>
      </c>
      <c r="BE1761" s="17">
        <v>6.916679654225768</v>
      </c>
      <c r="BF1761" s="17">
        <v>-1</v>
      </c>
      <c r="BG1761" s="22">
        <v>301.81725603563405</v>
      </c>
    </row>
    <row r="1762" spans="1:59" x14ac:dyDescent="0.25">
      <c r="A1762">
        <v>4461</v>
      </c>
      <c r="B1762" t="s">
        <v>1641</v>
      </c>
      <c r="C1762" s="49">
        <v>0</v>
      </c>
      <c r="D1762" s="22">
        <v>1458.3890039062499</v>
      </c>
      <c r="E1762" s="17">
        <v>16.063887669496935</v>
      </c>
      <c r="F1762" s="17">
        <v>-78.508331365419636</v>
      </c>
      <c r="G1762" s="17">
        <v>-0.22507048629396192</v>
      </c>
      <c r="H1762" s="17">
        <v>-0.87837593846492013</v>
      </c>
      <c r="I1762" s="17">
        <v>8.2673786723013123</v>
      </c>
      <c r="J1762" s="17">
        <v>-5.4312021317972166</v>
      </c>
      <c r="K1762" s="17">
        <v>-1</v>
      </c>
      <c r="L1762" s="17">
        <v>-1</v>
      </c>
      <c r="M1762" s="17">
        <v>-1</v>
      </c>
      <c r="N1762" s="17">
        <v>0.16666666666666666</v>
      </c>
      <c r="O1762" s="17">
        <v>-1</v>
      </c>
      <c r="P1762" s="17">
        <v>-1</v>
      </c>
      <c r="Q1762" s="17">
        <v>5.6267367804961665E-2</v>
      </c>
      <c r="R1762" s="17">
        <v>-1</v>
      </c>
      <c r="S1762" s="17">
        <v>-1.1285681903900047</v>
      </c>
      <c r="T1762" s="17">
        <v>-0.11858041498070847</v>
      </c>
      <c r="U1762" s="17">
        <v>-0.73009877309463578</v>
      </c>
      <c r="V1762" s="17">
        <v>-1.2008834773451507</v>
      </c>
      <c r="W1762" s="17">
        <v>-2.4346158066150414</v>
      </c>
      <c r="X1762" s="17">
        <v>-4.2414905913606935</v>
      </c>
      <c r="Y1762" s="17">
        <v>0</v>
      </c>
      <c r="Z1762" s="17">
        <v>1.9812045883012352</v>
      </c>
      <c r="AA1762" s="17">
        <v>-1.184195623425315</v>
      </c>
      <c r="AB1762" s="17">
        <v>-1.5032482860123486</v>
      </c>
      <c r="AC1762" s="17">
        <v>-11.819474965432269</v>
      </c>
      <c r="AD1762" s="17">
        <v>-0.91262346636829461</v>
      </c>
      <c r="AE1762" s="17">
        <v>-9.1262346636829472E-2</v>
      </c>
      <c r="AF1762" s="17">
        <v>4.6217546046227866</v>
      </c>
      <c r="AG1762" s="17">
        <v>-71.672034418378161</v>
      </c>
      <c r="AH1762" s="17">
        <v>-1</v>
      </c>
      <c r="AI1762" s="17">
        <v>-1</v>
      </c>
      <c r="AJ1762" s="17">
        <v>-1</v>
      </c>
      <c r="AK1762" s="17">
        <v>-1</v>
      </c>
      <c r="AL1762" s="17">
        <v>-1</v>
      </c>
      <c r="AM1762" s="17">
        <v>-1</v>
      </c>
      <c r="AN1762" s="17">
        <v>-1</v>
      </c>
      <c r="AO1762" s="17">
        <v>-1</v>
      </c>
      <c r="AP1762" s="17">
        <v>-1</v>
      </c>
      <c r="AQ1762" s="17">
        <v>-1</v>
      </c>
      <c r="AR1762" s="17">
        <v>-0.45631173318414731</v>
      </c>
      <c r="AS1762" s="17">
        <v>-5.4757407982097677</v>
      </c>
      <c r="AT1762" s="17">
        <v>-3.1184630376726972</v>
      </c>
      <c r="AU1762" s="17">
        <v>-1</v>
      </c>
      <c r="AV1762" s="17">
        <v>-1</v>
      </c>
      <c r="AW1762" s="17">
        <v>-1</v>
      </c>
      <c r="AX1762" s="17">
        <v>-1</v>
      </c>
      <c r="AY1762" s="17">
        <v>-9.1262346636829472E-2</v>
      </c>
      <c r="AZ1762" s="17">
        <v>1.1609136605554975</v>
      </c>
      <c r="BA1762" s="17">
        <v>-0.64809314773498472</v>
      </c>
      <c r="BB1762" s="17">
        <v>0.44362531189855364</v>
      </c>
      <c r="BC1762" s="17">
        <v>-0.26413813241137396</v>
      </c>
      <c r="BD1762" s="17">
        <v>15.820201631969882</v>
      </c>
      <c r="BE1762" s="17">
        <v>-8.7689195806878431</v>
      </c>
      <c r="BF1762" s="17">
        <v>-1</v>
      </c>
      <c r="BG1762" s="22">
        <v>-18.072027235374662</v>
      </c>
    </row>
    <row r="1763" spans="1:59" x14ac:dyDescent="0.25">
      <c r="A1763">
        <v>4462</v>
      </c>
      <c r="B1763" t="s">
        <v>482</v>
      </c>
      <c r="C1763" s="49">
        <v>0</v>
      </c>
      <c r="D1763" s="22">
        <v>1576.7902734375</v>
      </c>
      <c r="E1763" s="17">
        <v>101.07176196593284</v>
      </c>
      <c r="F1763" s="17">
        <v>64.031665119503515</v>
      </c>
      <c r="G1763" s="17">
        <v>0.81204637663145518</v>
      </c>
      <c r="H1763" s="17">
        <v>6.9779106077124178</v>
      </c>
      <c r="I1763" s="17">
        <v>84.176931312417722</v>
      </c>
      <c r="J1763" s="17">
        <v>15.02072720714726</v>
      </c>
      <c r="K1763" s="17">
        <v>-1</v>
      </c>
      <c r="L1763" s="17">
        <v>-1</v>
      </c>
      <c r="M1763" s="17">
        <v>-1</v>
      </c>
      <c r="N1763" s="17">
        <v>0.16666666666666666</v>
      </c>
      <c r="O1763" s="17">
        <v>-1</v>
      </c>
      <c r="P1763" s="17">
        <v>-1</v>
      </c>
      <c r="Q1763" s="17">
        <v>4.9586560844770808</v>
      </c>
      <c r="R1763" s="17">
        <v>-1</v>
      </c>
      <c r="S1763" s="17">
        <v>1.3627264745782868</v>
      </c>
      <c r="T1763" s="17">
        <v>0.14326852871404142</v>
      </c>
      <c r="U1763" s="17">
        <v>0.78168680819719449</v>
      </c>
      <c r="V1763" s="17">
        <v>0.97944469499677989</v>
      </c>
      <c r="W1763" s="17">
        <v>3.2426372542160484</v>
      </c>
      <c r="X1763" s="17">
        <v>4.2042372661455243</v>
      </c>
      <c r="Y1763" s="17">
        <v>0</v>
      </c>
      <c r="Z1763" s="17">
        <v>51.083176413078867</v>
      </c>
      <c r="AA1763" s="17">
        <v>1.5477582033789568</v>
      </c>
      <c r="AB1763" s="17">
        <v>2.8554421754798529</v>
      </c>
      <c r="AC1763" s="17">
        <v>38.293951034954745</v>
      </c>
      <c r="AD1763" s="17">
        <v>0.97710851024649314</v>
      </c>
      <c r="AE1763" s="17">
        <v>9.7710851024649312E-2</v>
      </c>
      <c r="AF1763" s="17">
        <v>79.236146002035554</v>
      </c>
      <c r="AG1763" s="17">
        <v>58.45595781357477</v>
      </c>
      <c r="AH1763" s="17">
        <v>-1</v>
      </c>
      <c r="AI1763" s="17">
        <v>-1</v>
      </c>
      <c r="AJ1763" s="17">
        <v>-1</v>
      </c>
      <c r="AK1763" s="17">
        <v>-1</v>
      </c>
      <c r="AL1763" s="17">
        <v>-1</v>
      </c>
      <c r="AM1763" s="17">
        <v>-1</v>
      </c>
      <c r="AN1763" s="17">
        <v>-1</v>
      </c>
      <c r="AO1763" s="17">
        <v>-1</v>
      </c>
      <c r="AP1763" s="17">
        <v>-1</v>
      </c>
      <c r="AQ1763" s="17">
        <v>-1</v>
      </c>
      <c r="AR1763" s="17">
        <v>0.48855425512324657</v>
      </c>
      <c r="AS1763" s="17">
        <v>5.8626510614789584</v>
      </c>
      <c r="AT1763" s="17">
        <v>11.621446379922647</v>
      </c>
      <c r="AU1763" s="17">
        <v>-1</v>
      </c>
      <c r="AV1763" s="17">
        <v>-1</v>
      </c>
      <c r="AW1763" s="17">
        <v>-1</v>
      </c>
      <c r="AX1763" s="17">
        <v>-1</v>
      </c>
      <c r="AY1763" s="17">
        <v>9.7710851024649312E-2</v>
      </c>
      <c r="AZ1763" s="17">
        <v>-0.48130583137796917</v>
      </c>
      <c r="BA1763" s="17">
        <v>0.99412634419848223</v>
      </c>
      <c r="BB1763" s="17">
        <v>-0.19888356015047443</v>
      </c>
      <c r="BC1763" s="17">
        <v>0.37837073963765377</v>
      </c>
      <c r="BD1763" s="17">
        <v>-6.5018448964791258</v>
      </c>
      <c r="BE1763" s="17">
        <v>13.553126947761188</v>
      </c>
      <c r="BF1763" s="17">
        <v>-1</v>
      </c>
      <c r="BG1763" s="22">
        <v>397.70305207684089</v>
      </c>
    </row>
    <row r="1764" spans="1:59" x14ac:dyDescent="0.25">
      <c r="A1764">
        <v>4464</v>
      </c>
      <c r="B1764" t="s">
        <v>1642</v>
      </c>
      <c r="C1764" s="49">
        <v>0</v>
      </c>
      <c r="D1764" s="22">
        <v>1531.9841796875</v>
      </c>
      <c r="E1764" s="17">
        <v>123.97632738604077</v>
      </c>
      <c r="F1764" s="17">
        <v>102.43771516477281</v>
      </c>
      <c r="G1764" s="17">
        <v>1.0914876781788379</v>
      </c>
      <c r="H1764" s="17">
        <v>9.094712499835218</v>
      </c>
      <c r="I1764" s="17">
        <v>104.63004026081512</v>
      </c>
      <c r="J1764" s="17">
        <v>20.531305578719586</v>
      </c>
      <c r="K1764" s="17">
        <v>-1</v>
      </c>
      <c r="L1764" s="17">
        <v>-1</v>
      </c>
      <c r="M1764" s="17">
        <v>-1</v>
      </c>
      <c r="N1764" s="17">
        <v>0.16666666666666666</v>
      </c>
      <c r="O1764" s="17">
        <v>-1</v>
      </c>
      <c r="P1764" s="17">
        <v>-1</v>
      </c>
      <c r="Q1764" s="17">
        <v>6.2795582244865198</v>
      </c>
      <c r="R1764" s="17">
        <v>-1</v>
      </c>
      <c r="S1764" s="17">
        <v>2.0339821918492285</v>
      </c>
      <c r="T1764" s="17">
        <v>0.21382124292647076</v>
      </c>
      <c r="U1764" s="17">
        <v>1.1890230936232427</v>
      </c>
      <c r="V1764" s="17">
        <v>1.5669134403810405</v>
      </c>
      <c r="W1764" s="17">
        <v>4.7723192420853255</v>
      </c>
      <c r="X1764" s="17">
        <v>6.4798585286900208</v>
      </c>
      <c r="Y1764" s="17">
        <v>0</v>
      </c>
      <c r="Z1764" s="17">
        <v>64.31323698364497</v>
      </c>
      <c r="AA1764" s="17">
        <v>2.2838572491279012</v>
      </c>
      <c r="AB1764" s="17">
        <v>4.0298499776690004</v>
      </c>
      <c r="AC1764" s="17">
        <v>51.796538339384348</v>
      </c>
      <c r="AD1764" s="17">
        <v>1.4862788670290534</v>
      </c>
      <c r="AE1764" s="17">
        <v>0.14862788670290533</v>
      </c>
      <c r="AF1764" s="17">
        <v>99.340286038333744</v>
      </c>
      <c r="AG1764" s="17">
        <v>93.517711042111017</v>
      </c>
      <c r="AH1764" s="17">
        <v>-1</v>
      </c>
      <c r="AI1764" s="17">
        <v>-1</v>
      </c>
      <c r="AJ1764" s="17">
        <v>-1</v>
      </c>
      <c r="AK1764" s="17">
        <v>-1</v>
      </c>
      <c r="AL1764" s="17">
        <v>-1</v>
      </c>
      <c r="AM1764" s="17">
        <v>-1</v>
      </c>
      <c r="AN1764" s="17">
        <v>-1</v>
      </c>
      <c r="AO1764" s="17">
        <v>-1</v>
      </c>
      <c r="AP1764" s="17">
        <v>-1</v>
      </c>
      <c r="AQ1764" s="17">
        <v>-1</v>
      </c>
      <c r="AR1764" s="17">
        <v>0.74313943351452671</v>
      </c>
      <c r="AS1764" s="17">
        <v>8.9176732021743206</v>
      </c>
      <c r="AT1764" s="17">
        <v>15.592975162826617</v>
      </c>
      <c r="AU1764" s="17">
        <v>-1</v>
      </c>
      <c r="AV1764" s="17">
        <v>-1</v>
      </c>
      <c r="AW1764" s="17">
        <v>-1</v>
      </c>
      <c r="AX1764" s="17">
        <v>-1</v>
      </c>
      <c r="AY1764" s="17">
        <v>0.14862788670290533</v>
      </c>
      <c r="AZ1764" s="17">
        <v>-0.92378629684637303</v>
      </c>
      <c r="BA1764" s="17">
        <v>1.436606809666886</v>
      </c>
      <c r="BB1764" s="17">
        <v>-0.37200148145654494</v>
      </c>
      <c r="BC1764" s="17">
        <v>0.55148866094372428</v>
      </c>
      <c r="BD1764" s="17">
        <v>-12.516308606495574</v>
      </c>
      <c r="BE1764" s="17">
        <v>19.567590657777643</v>
      </c>
      <c r="BF1764" s="17">
        <v>-1</v>
      </c>
      <c r="BG1764" s="22">
        <v>213.72835745957144</v>
      </c>
    </row>
    <row r="1765" spans="1:59" x14ac:dyDescent="0.25">
      <c r="A1765">
        <v>4466</v>
      </c>
      <c r="B1765" t="s">
        <v>1643</v>
      </c>
      <c r="C1765" s="49">
        <v>0</v>
      </c>
      <c r="D1765" s="22">
        <v>1438.8047558593751</v>
      </c>
      <c r="E1765" s="17">
        <v>38.455094047105213</v>
      </c>
      <c r="F1765" s="17">
        <v>-40.963074472773307</v>
      </c>
      <c r="G1765" s="17">
        <v>4.8107709345666327E-2</v>
      </c>
      <c r="H1765" s="17">
        <v>1.1909821636286821</v>
      </c>
      <c r="I1765" s="17">
        <v>28.262072966968894</v>
      </c>
      <c r="J1765" s="17">
        <v>-4.4132116946046018E-2</v>
      </c>
      <c r="K1765" s="17">
        <v>-1</v>
      </c>
      <c r="L1765" s="17">
        <v>-1</v>
      </c>
      <c r="M1765" s="17">
        <v>-1</v>
      </c>
      <c r="N1765" s="17">
        <v>0.16666666666666666</v>
      </c>
      <c r="O1765" s="17">
        <v>-1</v>
      </c>
      <c r="P1765" s="17">
        <v>-1</v>
      </c>
      <c r="Q1765" s="17">
        <v>1.3475641847971953</v>
      </c>
      <c r="R1765" s="17">
        <v>-1</v>
      </c>
      <c r="S1765" s="17">
        <v>-0.47235729872348653</v>
      </c>
      <c r="T1765" s="17">
        <v>-4.9608995726272462E-2</v>
      </c>
      <c r="U1765" s="17">
        <v>-0.33189209836524397</v>
      </c>
      <c r="V1765" s="17">
        <v>-0.62658164375761782</v>
      </c>
      <c r="W1765" s="17">
        <v>-0.93921851553953706</v>
      </c>
      <c r="X1765" s="17">
        <v>-2.0168727305836964</v>
      </c>
      <c r="Y1765" s="17">
        <v>0</v>
      </c>
      <c r="Z1765" s="17">
        <v>14.914740378669768</v>
      </c>
      <c r="AA1765" s="17">
        <v>-0.46459473402116852</v>
      </c>
      <c r="AB1765" s="17">
        <v>-0.35516243552924276</v>
      </c>
      <c r="AC1765" s="17">
        <v>1.3804794288009727</v>
      </c>
      <c r="AD1765" s="17">
        <v>-0.41486512295655498</v>
      </c>
      <c r="AE1765" s="17">
        <v>-4.1486512295655496E-2</v>
      </c>
      <c r="AF1765" s="17">
        <v>24.275301412452521</v>
      </c>
      <c r="AG1765" s="17">
        <v>-37.396118761331458</v>
      </c>
      <c r="AH1765" s="17">
        <v>-1</v>
      </c>
      <c r="AI1765" s="17">
        <v>-1</v>
      </c>
      <c r="AJ1765" s="17">
        <v>-1</v>
      </c>
      <c r="AK1765" s="17">
        <v>-1</v>
      </c>
      <c r="AL1765" s="17">
        <v>-1</v>
      </c>
      <c r="AM1765" s="17">
        <v>-1</v>
      </c>
      <c r="AN1765" s="17">
        <v>-1</v>
      </c>
      <c r="AO1765" s="17">
        <v>-1</v>
      </c>
      <c r="AP1765" s="17">
        <v>-1</v>
      </c>
      <c r="AQ1765" s="17">
        <v>-1</v>
      </c>
      <c r="AR1765" s="17">
        <v>-0.20743256147827749</v>
      </c>
      <c r="AS1765" s="17">
        <v>-2.4891907377393299</v>
      </c>
      <c r="AT1765" s="17">
        <v>0.76405204093887136</v>
      </c>
      <c r="AU1765" s="17">
        <v>-1</v>
      </c>
      <c r="AV1765" s="17">
        <v>-1</v>
      </c>
      <c r="AW1765" s="17">
        <v>-1</v>
      </c>
      <c r="AX1765" s="17">
        <v>-1</v>
      </c>
      <c r="AY1765" s="17">
        <v>-4.1486512295655496E-2</v>
      </c>
      <c r="AZ1765" s="17">
        <v>0.72835049078388292</v>
      </c>
      <c r="BA1765" s="17">
        <v>-0.21552997796337026</v>
      </c>
      <c r="BB1765" s="17">
        <v>0.2743874751385621</v>
      </c>
      <c r="BC1765" s="17">
        <v>-9.4900295651382485E-2</v>
      </c>
      <c r="BD1765" s="17">
        <v>9.9405398391560382</v>
      </c>
      <c r="BE1765" s="17">
        <v>-2.8892577878739942</v>
      </c>
      <c r="BF1765" s="17">
        <v>-1</v>
      </c>
      <c r="BG1765" s="22">
        <v>-7.2719809748882653</v>
      </c>
    </row>
    <row r="1766" spans="1:59" x14ac:dyDescent="0.25">
      <c r="A1766">
        <v>4467</v>
      </c>
      <c r="B1766" t="s">
        <v>1644</v>
      </c>
      <c r="C1766" s="49">
        <v>0</v>
      </c>
      <c r="D1766" s="22">
        <v>1527.4027539062499</v>
      </c>
      <c r="E1766" s="17">
        <v>67.124084090551108</v>
      </c>
      <c r="F1766" s="17">
        <v>7.1086809244841449</v>
      </c>
      <c r="G1766" s="17">
        <v>0.3978764015189894</v>
      </c>
      <c r="H1766" s="17">
        <v>3.8405226048517762</v>
      </c>
      <c r="I1766" s="17">
        <v>53.862644994602491</v>
      </c>
      <c r="J1766" s="17">
        <v>6.8533013671899221</v>
      </c>
      <c r="K1766" s="17">
        <v>-1</v>
      </c>
      <c r="L1766" s="17">
        <v>-1</v>
      </c>
      <c r="M1766" s="17">
        <v>-1</v>
      </c>
      <c r="N1766" s="17">
        <v>0.16666666666666666</v>
      </c>
      <c r="O1766" s="17">
        <v>-1</v>
      </c>
      <c r="P1766" s="17">
        <v>-1</v>
      </c>
      <c r="Q1766" s="17">
        <v>3.0008996489598037</v>
      </c>
      <c r="R1766" s="17">
        <v>-1</v>
      </c>
      <c r="S1766" s="17">
        <v>0.36783430160053621</v>
      </c>
      <c r="T1766" s="17">
        <v>3.8699820625183491E-2</v>
      </c>
      <c r="U1766" s="17">
        <v>0.17795909055805925</v>
      </c>
      <c r="V1766" s="17">
        <v>0.10873619805008106</v>
      </c>
      <c r="W1766" s="17">
        <v>0.97544071835114354</v>
      </c>
      <c r="X1766" s="17">
        <v>0.83145737836776545</v>
      </c>
      <c r="Y1766" s="17">
        <v>0</v>
      </c>
      <c r="Z1766" s="17">
        <v>31.474429148785639</v>
      </c>
      <c r="AA1766" s="17">
        <v>0.45675940767496598</v>
      </c>
      <c r="AB1766" s="17">
        <v>1.1148102520270871</v>
      </c>
      <c r="AC1766" s="17">
        <v>18.281282124302493</v>
      </c>
      <c r="AD1766" s="17">
        <v>0.22244886319757406</v>
      </c>
      <c r="AE1766" s="17">
        <v>2.2244886319757406E-2</v>
      </c>
      <c r="AF1766" s="17">
        <v>49.439079024521199</v>
      </c>
      <c r="AG1766" s="17">
        <v>6.4896758729648818</v>
      </c>
      <c r="AH1766" s="17">
        <v>-1</v>
      </c>
      <c r="AI1766" s="17">
        <v>-1</v>
      </c>
      <c r="AJ1766" s="17">
        <v>-1</v>
      </c>
      <c r="AK1766" s="17">
        <v>-1</v>
      </c>
      <c r="AL1766" s="17">
        <v>-1</v>
      </c>
      <c r="AM1766" s="17">
        <v>-1</v>
      </c>
      <c r="AN1766" s="17">
        <v>-1</v>
      </c>
      <c r="AO1766" s="17">
        <v>-1</v>
      </c>
      <c r="AP1766" s="17">
        <v>-1</v>
      </c>
      <c r="AQ1766" s="17">
        <v>-1</v>
      </c>
      <c r="AR1766" s="17">
        <v>0.11122443159878703</v>
      </c>
      <c r="AS1766" s="17">
        <v>1.3346931791854442</v>
      </c>
      <c r="AT1766" s="17">
        <v>5.7351011329410779</v>
      </c>
      <c r="AU1766" s="17">
        <v>-1</v>
      </c>
      <c r="AV1766" s="17">
        <v>-1</v>
      </c>
      <c r="AW1766" s="17">
        <v>-1</v>
      </c>
      <c r="AX1766" s="17">
        <v>-1</v>
      </c>
      <c r="AY1766" s="17">
        <v>2.2244886319757406E-2</v>
      </c>
      <c r="AZ1766" s="17">
        <v>0.17451033593875376</v>
      </c>
      <c r="BA1766" s="17">
        <v>0.33831017688175913</v>
      </c>
      <c r="BB1766" s="17">
        <v>5.7700719846158148E-2</v>
      </c>
      <c r="BC1766" s="17">
        <v>0.12178645964102133</v>
      </c>
      <c r="BD1766" s="17">
        <v>2.4124074753019316</v>
      </c>
      <c r="BE1766" s="17">
        <v>4.6388745759801209</v>
      </c>
      <c r="BF1766" s="17">
        <v>-1</v>
      </c>
      <c r="BG1766" s="22">
        <v>86.183981637072748</v>
      </c>
    </row>
    <row r="1767" spans="1:59" x14ac:dyDescent="0.25">
      <c r="A1767">
        <v>4468</v>
      </c>
      <c r="B1767" t="s">
        <v>1645</v>
      </c>
      <c r="C1767" s="49">
        <v>0</v>
      </c>
      <c r="D1767" s="22">
        <v>1593.8455468749999</v>
      </c>
      <c r="E1767" s="17">
        <v>113.24441782122005</v>
      </c>
      <c r="F1767" s="17">
        <v>84.442601602567265</v>
      </c>
      <c r="G1767" s="17">
        <v>0.96055575601062526</v>
      </c>
      <c r="H1767" s="17">
        <v>8.1028872433315655</v>
      </c>
      <c r="I1767" s="17">
        <v>95.046757996881567</v>
      </c>
      <c r="J1767" s="17">
        <v>17.949329992243143</v>
      </c>
      <c r="K1767" s="17">
        <v>-1</v>
      </c>
      <c r="L1767" s="17">
        <v>-1</v>
      </c>
      <c r="M1767" s="17">
        <v>-1</v>
      </c>
      <c r="N1767" s="17">
        <v>0.16666666666666666</v>
      </c>
      <c r="O1767" s="17">
        <v>-1</v>
      </c>
      <c r="P1767" s="17">
        <v>-1</v>
      </c>
      <c r="Q1767" s="17">
        <v>5.6606509433156447</v>
      </c>
      <c r="R1767" s="17">
        <v>-1</v>
      </c>
      <c r="S1767" s="17">
        <v>1.719466045374066</v>
      </c>
      <c r="T1767" s="17">
        <v>0.18076384434270559</v>
      </c>
      <c r="U1767" s="17">
        <v>0.99816611391278687</v>
      </c>
      <c r="V1767" s="17">
        <v>1.2916555897305453</v>
      </c>
      <c r="W1767" s="17">
        <v>4.0555883870944562</v>
      </c>
      <c r="X1767" s="17">
        <v>5.4136186264925845</v>
      </c>
      <c r="Y1767" s="17">
        <v>0</v>
      </c>
      <c r="Z1767" s="17">
        <v>58.114306291174032</v>
      </c>
      <c r="AA1767" s="17">
        <v>1.938958830632115</v>
      </c>
      <c r="AB1767" s="17">
        <v>3.4795824613838393</v>
      </c>
      <c r="AC1767" s="17">
        <v>45.469915538018313</v>
      </c>
      <c r="AD1767" s="17">
        <v>1.2477076423909836</v>
      </c>
      <c r="AE1767" s="17">
        <v>0.12477076423909836</v>
      </c>
      <c r="AF1767" s="17">
        <v>89.920512783931315</v>
      </c>
      <c r="AG1767" s="17">
        <v>77.089564166974256</v>
      </c>
      <c r="AH1767" s="17">
        <v>-1</v>
      </c>
      <c r="AI1767" s="17">
        <v>-1</v>
      </c>
      <c r="AJ1767" s="17">
        <v>-1</v>
      </c>
      <c r="AK1767" s="17">
        <v>-1</v>
      </c>
      <c r="AL1767" s="17">
        <v>-1</v>
      </c>
      <c r="AM1767" s="17">
        <v>-1</v>
      </c>
      <c r="AN1767" s="17">
        <v>-1</v>
      </c>
      <c r="AO1767" s="17">
        <v>-1</v>
      </c>
      <c r="AP1767" s="17">
        <v>-1</v>
      </c>
      <c r="AQ1767" s="17">
        <v>-1</v>
      </c>
      <c r="AR1767" s="17">
        <v>0.62385382119549182</v>
      </c>
      <c r="AS1767" s="17">
        <v>7.4862458543459018</v>
      </c>
      <c r="AT1767" s="17">
        <v>13.732119610649672</v>
      </c>
      <c r="AU1767" s="17">
        <v>-1</v>
      </c>
      <c r="AV1767" s="17">
        <v>-1</v>
      </c>
      <c r="AW1767" s="17">
        <v>-1</v>
      </c>
      <c r="AX1767" s="17">
        <v>-1</v>
      </c>
      <c r="AY1767" s="17">
        <v>0.12477076423909836</v>
      </c>
      <c r="AZ1767" s="17">
        <v>-0.71646254926555963</v>
      </c>
      <c r="BA1767" s="17">
        <v>1.2292830620860726</v>
      </c>
      <c r="BB1767" s="17">
        <v>-0.29088726507960122</v>
      </c>
      <c r="BC1767" s="17">
        <v>0.47037444456678057</v>
      </c>
      <c r="BD1767" s="17">
        <v>-9.6982380850559053</v>
      </c>
      <c r="BE1767" s="17">
        <v>16.749520136337971</v>
      </c>
      <c r="BF1767" s="17">
        <v>-1</v>
      </c>
      <c r="BG1767" s="22">
        <v>2542.7796236929153</v>
      </c>
    </row>
    <row r="1768" spans="1:59" x14ac:dyDescent="0.25">
      <c r="A1768">
        <v>4469</v>
      </c>
      <c r="B1768" t="s">
        <v>1646</v>
      </c>
      <c r="C1768" s="49">
        <v>0</v>
      </c>
      <c r="D1768" s="22">
        <v>1627.8642675781248</v>
      </c>
      <c r="E1768" s="17">
        <v>133.42531726286646</v>
      </c>
      <c r="F1768" s="17">
        <v>118.28164721196292</v>
      </c>
      <c r="G1768" s="17">
        <v>1.2067676662972837</v>
      </c>
      <c r="H1768" s="17">
        <v>9.9679724496771112</v>
      </c>
      <c r="I1768" s="17">
        <v>113.06771265748742</v>
      </c>
      <c r="J1768" s="17">
        <v>22.804625255098586</v>
      </c>
      <c r="K1768" s="17">
        <v>-1</v>
      </c>
      <c r="L1768" s="17">
        <v>-1</v>
      </c>
      <c r="M1768" s="17">
        <v>-1</v>
      </c>
      <c r="N1768" s="17">
        <v>0.16666666666666666</v>
      </c>
      <c r="O1768" s="17">
        <v>-1</v>
      </c>
      <c r="P1768" s="17">
        <v>-1</v>
      </c>
      <c r="Q1768" s="17">
        <v>6.8244797595735527</v>
      </c>
      <c r="R1768" s="17">
        <v>-1</v>
      </c>
      <c r="S1768" s="17">
        <v>2.3109002804887204</v>
      </c>
      <c r="T1768" s="17">
        <v>0.24292687624228848</v>
      </c>
      <c r="U1768" s="17">
        <v>1.3570645459214619</v>
      </c>
      <c r="V1768" s="17">
        <v>1.8092662694469066</v>
      </c>
      <c r="W1768" s="17">
        <v>5.4033702728745956</v>
      </c>
      <c r="X1768" s="17">
        <v>7.4186374087466271</v>
      </c>
      <c r="Y1768" s="17">
        <v>0</v>
      </c>
      <c r="Z1768" s="17">
        <v>69.771131779209298</v>
      </c>
      <c r="AA1768" s="17">
        <v>2.5875256359341696</v>
      </c>
      <c r="AB1768" s="17">
        <v>4.5143371194511497</v>
      </c>
      <c r="AC1768" s="17">
        <v>57.366860605289574</v>
      </c>
      <c r="AD1768" s="17">
        <v>1.6963306824018272</v>
      </c>
      <c r="AE1768" s="17">
        <v>0.16963306824018273</v>
      </c>
      <c r="AF1768" s="17">
        <v>107.63399570717112</v>
      </c>
      <c r="AG1768" s="17">
        <v>107.98199557419613</v>
      </c>
      <c r="AH1768" s="17">
        <v>-1</v>
      </c>
      <c r="AI1768" s="17">
        <v>-1</v>
      </c>
      <c r="AJ1768" s="17">
        <v>-1</v>
      </c>
      <c r="AK1768" s="17">
        <v>-1</v>
      </c>
      <c r="AL1768" s="17">
        <v>-1</v>
      </c>
      <c r="AM1768" s="17">
        <v>-1</v>
      </c>
      <c r="AN1768" s="17">
        <v>-1</v>
      </c>
      <c r="AO1768" s="17">
        <v>-1</v>
      </c>
      <c r="AP1768" s="17">
        <v>-1</v>
      </c>
      <c r="AQ1768" s="17">
        <v>-1</v>
      </c>
      <c r="AR1768" s="17">
        <v>0.84816534120091358</v>
      </c>
      <c r="AS1768" s="17">
        <v>10.177984094410963</v>
      </c>
      <c r="AT1768" s="17">
        <v>17.231379322734252</v>
      </c>
      <c r="AU1768" s="17">
        <v>-1</v>
      </c>
      <c r="AV1768" s="17">
        <v>-1</v>
      </c>
      <c r="AW1768" s="17">
        <v>-1</v>
      </c>
      <c r="AX1768" s="17">
        <v>-1</v>
      </c>
      <c r="AY1768" s="17">
        <v>0.16963306824018273</v>
      </c>
      <c r="AZ1768" s="17">
        <v>-1.1063260378201774</v>
      </c>
      <c r="BA1768" s="17">
        <v>1.6191465506406908</v>
      </c>
      <c r="BB1768" s="17">
        <v>-0.4434190986832881</v>
      </c>
      <c r="BC1768" s="17">
        <v>0.62290627817046729</v>
      </c>
      <c r="BD1768" s="17">
        <v>-14.997499830520685</v>
      </c>
      <c r="BE1768" s="17">
        <v>22.048781881802757</v>
      </c>
      <c r="BF1768" s="17">
        <v>-1</v>
      </c>
      <c r="BG1768" s="22">
        <v>1165.8128995572022</v>
      </c>
    </row>
    <row r="1769" spans="1:59" x14ac:dyDescent="0.25">
      <c r="A1769">
        <v>4470</v>
      </c>
      <c r="B1769" t="s">
        <v>1647</v>
      </c>
      <c r="C1769" s="49">
        <v>0</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25">
      <c r="A1770">
        <v>4471</v>
      </c>
      <c r="B1770" t="s">
        <v>1648</v>
      </c>
      <c r="C1770" s="49">
        <v>0</v>
      </c>
      <c r="D1770" s="22">
        <v>1544.216025390625</v>
      </c>
      <c r="E1770" s="17">
        <v>53.910337963435424</v>
      </c>
      <c r="F1770" s="17">
        <v>-15.047940942611596</v>
      </c>
      <c r="G1770" s="17">
        <v>0.23666546612895251</v>
      </c>
      <c r="H1770" s="17">
        <v>2.6193301355393848</v>
      </c>
      <c r="I1770" s="17">
        <v>42.063155058980399</v>
      </c>
      <c r="J1770" s="17">
        <v>3.6742240836887645</v>
      </c>
      <c r="K1770" s="17">
        <v>-1</v>
      </c>
      <c r="L1770" s="17">
        <v>-1</v>
      </c>
      <c r="M1770" s="17">
        <v>-1</v>
      </c>
      <c r="N1770" s="17">
        <v>0.16666666666666666</v>
      </c>
      <c r="O1770" s="17">
        <v>-1</v>
      </c>
      <c r="P1770" s="17">
        <v>-1</v>
      </c>
      <c r="Q1770" s="17">
        <v>2.2388653026750402</v>
      </c>
      <c r="R1770" s="17">
        <v>-1</v>
      </c>
      <c r="S1770" s="17">
        <v>-1.9416120824259614E-2</v>
      </c>
      <c r="T1770" s="17">
        <v>-2.002355429357644E-3</v>
      </c>
      <c r="U1770" s="17">
        <v>-5.7035032458869414E-2</v>
      </c>
      <c r="V1770" s="17">
        <v>-0.23017714593801042</v>
      </c>
      <c r="W1770" s="17">
        <v>9.2960345019919677E-2</v>
      </c>
      <c r="X1770" s="17">
        <v>-0.48135869533653736</v>
      </c>
      <c r="Y1770" s="17">
        <v>0</v>
      </c>
      <c r="Z1770" s="17">
        <v>23.841948094491094</v>
      </c>
      <c r="AA1770" s="17">
        <v>3.2100579335020529E-2</v>
      </c>
      <c r="AB1770" s="17">
        <v>0.43728914375896238</v>
      </c>
      <c r="AC1770" s="17">
        <v>10.491579179608628</v>
      </c>
      <c r="AD1770" s="17">
        <v>-7.1293790573586757E-2</v>
      </c>
      <c r="AE1770" s="17">
        <v>-7.1293790573586768E-3</v>
      </c>
      <c r="AF1770" s="17">
        <v>37.84091081346179</v>
      </c>
      <c r="AG1770" s="17">
        <v>-13.737606218435454</v>
      </c>
      <c r="AH1770" s="17">
        <v>-1</v>
      </c>
      <c r="AI1770" s="17">
        <v>-1</v>
      </c>
      <c r="AJ1770" s="17">
        <v>-1</v>
      </c>
      <c r="AK1770" s="17">
        <v>-1</v>
      </c>
      <c r="AL1770" s="17">
        <v>-1</v>
      </c>
      <c r="AM1770" s="17">
        <v>-1</v>
      </c>
      <c r="AN1770" s="17">
        <v>-1</v>
      </c>
      <c r="AO1770" s="17">
        <v>-1</v>
      </c>
      <c r="AP1770" s="17">
        <v>-1</v>
      </c>
      <c r="AQ1770" s="17">
        <v>-1</v>
      </c>
      <c r="AR1770" s="17">
        <v>-3.5646895286793379E-2</v>
      </c>
      <c r="AS1770" s="17">
        <v>-0.42776274344152077</v>
      </c>
      <c r="AT1770" s="17">
        <v>3.443908433526023</v>
      </c>
      <c r="AU1770" s="17">
        <v>-1</v>
      </c>
      <c r="AV1770" s="17">
        <v>-1</v>
      </c>
      <c r="AW1770" s="17">
        <v>-1</v>
      </c>
      <c r="AX1770" s="17">
        <v>-1</v>
      </c>
      <c r="AY1770" s="17">
        <v>-7.1293790573586768E-3</v>
      </c>
      <c r="AZ1770" s="17">
        <v>0.42977929344425336</v>
      </c>
      <c r="BA1770" s="17">
        <v>8.3041219376259523E-2</v>
      </c>
      <c r="BB1770" s="17">
        <v>0.15757322212835287</v>
      </c>
      <c r="BC1770" s="17">
        <v>2.1913957358826661E-2</v>
      </c>
      <c r="BD1770" s="17">
        <v>5.8821784618816526</v>
      </c>
      <c r="BE1770" s="17">
        <v>1.1691035894003954</v>
      </c>
      <c r="BF1770" s="17">
        <v>-1</v>
      </c>
      <c r="BG1770" s="22">
        <v>437.06509656643561</v>
      </c>
    </row>
    <row r="1771" spans="1:59" x14ac:dyDescent="0.25">
      <c r="A1771">
        <v>4472</v>
      </c>
      <c r="B1771" t="s">
        <v>1649</v>
      </c>
      <c r="C1771" s="49">
        <v>0</v>
      </c>
      <c r="D1771" s="22">
        <v>1565.9649609375001</v>
      </c>
      <c r="E1771" s="17">
        <v>120.43035028489368</v>
      </c>
      <c r="F1771" s="17">
        <v>96.491871115425525</v>
      </c>
      <c r="G1771" s="17">
        <v>1.048225890049391</v>
      </c>
      <c r="H1771" s="17">
        <v>8.7669991859409215</v>
      </c>
      <c r="I1771" s="17">
        <v>101.46358612173711</v>
      </c>
      <c r="J1771" s="17">
        <v>19.678183750766568</v>
      </c>
      <c r="K1771" s="17">
        <v>-1</v>
      </c>
      <c r="L1771" s="17">
        <v>-1</v>
      </c>
      <c r="M1771" s="17">
        <v>-1</v>
      </c>
      <c r="N1771" s="17">
        <v>0.16666666666666666</v>
      </c>
      <c r="O1771" s="17">
        <v>-1</v>
      </c>
      <c r="P1771" s="17">
        <v>-1</v>
      </c>
      <c r="Q1771" s="17">
        <v>6.0750623672013306</v>
      </c>
      <c r="R1771" s="17">
        <v>-1</v>
      </c>
      <c r="S1771" s="17">
        <v>1.9300615385297293</v>
      </c>
      <c r="T1771" s="17">
        <v>0.20289860351234687</v>
      </c>
      <c r="U1771" s="17">
        <v>1.1259612055631865</v>
      </c>
      <c r="V1771" s="17">
        <v>1.4759642920097991</v>
      </c>
      <c r="W1771" s="17">
        <v>4.5355010706189631</v>
      </c>
      <c r="X1771" s="17">
        <v>6.1275575467738914</v>
      </c>
      <c r="Y1771" s="17">
        <v>0</v>
      </c>
      <c r="Z1771" s="17">
        <v>62.265021225365132</v>
      </c>
      <c r="AA1771" s="17">
        <v>2.1698978566431828</v>
      </c>
      <c r="AB1771" s="17">
        <v>3.8480336848213192</v>
      </c>
      <c r="AC1771" s="17">
        <v>49.706131273825569</v>
      </c>
      <c r="AD1771" s="17">
        <v>1.407451506953983</v>
      </c>
      <c r="AE1771" s="17">
        <v>0.14074515069539831</v>
      </c>
      <c r="AF1771" s="17">
        <v>96.227857625071493</v>
      </c>
      <c r="AG1771" s="17">
        <v>88.089615298137105</v>
      </c>
      <c r="AH1771" s="17">
        <v>-1</v>
      </c>
      <c r="AI1771" s="17">
        <v>-1</v>
      </c>
      <c r="AJ1771" s="17">
        <v>-1</v>
      </c>
      <c r="AK1771" s="17">
        <v>-1</v>
      </c>
      <c r="AL1771" s="17">
        <v>-1</v>
      </c>
      <c r="AM1771" s="17">
        <v>-1</v>
      </c>
      <c r="AN1771" s="17">
        <v>-1</v>
      </c>
      <c r="AO1771" s="17">
        <v>-1</v>
      </c>
      <c r="AP1771" s="17">
        <v>-1</v>
      </c>
      <c r="AQ1771" s="17">
        <v>-1</v>
      </c>
      <c r="AR1771" s="17">
        <v>0.70372575347699151</v>
      </c>
      <c r="AS1771" s="17">
        <v>8.4447090417238968</v>
      </c>
      <c r="AT1771" s="17">
        <v>14.978121754241066</v>
      </c>
      <c r="AU1771" s="17">
        <v>-1</v>
      </c>
      <c r="AV1771" s="17">
        <v>-1</v>
      </c>
      <c r="AW1771" s="17">
        <v>-1</v>
      </c>
      <c r="AX1771" s="17">
        <v>-1</v>
      </c>
      <c r="AY1771" s="17">
        <v>0.14074515069539831</v>
      </c>
      <c r="AZ1771" s="17">
        <v>-0.85528355211066964</v>
      </c>
      <c r="BA1771" s="17">
        <v>1.3681040649311829</v>
      </c>
      <c r="BB1771" s="17">
        <v>-0.34520017903102101</v>
      </c>
      <c r="BC1771" s="17">
        <v>0.52468735851820025</v>
      </c>
      <c r="BD1771" s="17">
        <v>-11.585177620151889</v>
      </c>
      <c r="BE1771" s="17">
        <v>18.636459671433954</v>
      </c>
      <c r="BF1771" s="17">
        <v>-1</v>
      </c>
      <c r="BG1771" s="22">
        <v>366.39859291532377</v>
      </c>
    </row>
    <row r="1772" spans="1:59" x14ac:dyDescent="0.25">
      <c r="A1772">
        <v>4473</v>
      </c>
      <c r="B1772" t="s">
        <v>1650</v>
      </c>
      <c r="C1772" s="49">
        <v>0</v>
      </c>
      <c r="D1772" s="22">
        <v>1561.3431933593749</v>
      </c>
      <c r="E1772" s="17">
        <v>72.104757547153611</v>
      </c>
      <c r="F1772" s="17">
        <v>15.460203449573763</v>
      </c>
      <c r="G1772" s="17">
        <v>0.45864183617218901</v>
      </c>
      <c r="H1772" s="17">
        <v>4.3008281729166562</v>
      </c>
      <c r="I1772" s="17">
        <v>58.310241138681704</v>
      </c>
      <c r="J1772" s="17">
        <v>8.0515948480923338</v>
      </c>
      <c r="K1772" s="17">
        <v>-1</v>
      </c>
      <c r="L1772" s="17">
        <v>-1</v>
      </c>
      <c r="M1772" s="17">
        <v>-1</v>
      </c>
      <c r="N1772" s="17">
        <v>0.16666666666666666</v>
      </c>
      <c r="O1772" s="17">
        <v>-1</v>
      </c>
      <c r="P1772" s="17">
        <v>-1</v>
      </c>
      <c r="Q1772" s="17">
        <v>3.2881341852561685</v>
      </c>
      <c r="R1772" s="17">
        <v>-1</v>
      </c>
      <c r="S1772" s="17">
        <v>0.51380107600914227</v>
      </c>
      <c r="T1772" s="17">
        <v>5.404174152714545E-2</v>
      </c>
      <c r="U1772" s="17">
        <v>0.26653571218439609</v>
      </c>
      <c r="V1772" s="17">
        <v>0.23648321848253306</v>
      </c>
      <c r="W1772" s="17">
        <v>1.3080751226404681</v>
      </c>
      <c r="X1772" s="17">
        <v>1.3262987434733182</v>
      </c>
      <c r="Y1772" s="17">
        <v>0</v>
      </c>
      <c r="Z1772" s="17">
        <v>34.351349548908708</v>
      </c>
      <c r="AA1772" s="17">
        <v>0.61682657818646502</v>
      </c>
      <c r="AB1772" s="17">
        <v>1.3701891103596373</v>
      </c>
      <c r="AC1772" s="17">
        <v>21.217464363481319</v>
      </c>
      <c r="AD1772" s="17">
        <v>0.33316964023049511</v>
      </c>
      <c r="AE1772" s="17">
        <v>3.3316964023049511E-2</v>
      </c>
      <c r="AF1772" s="17">
        <v>53.8107907252245</v>
      </c>
      <c r="AG1772" s="17">
        <v>14.113970001418799</v>
      </c>
      <c r="AH1772" s="17">
        <v>-1</v>
      </c>
      <c r="AI1772" s="17">
        <v>-1</v>
      </c>
      <c r="AJ1772" s="17">
        <v>-1</v>
      </c>
      <c r="AK1772" s="17">
        <v>-1</v>
      </c>
      <c r="AL1772" s="17">
        <v>-1</v>
      </c>
      <c r="AM1772" s="17">
        <v>-1</v>
      </c>
      <c r="AN1772" s="17">
        <v>-1</v>
      </c>
      <c r="AO1772" s="17">
        <v>-1</v>
      </c>
      <c r="AP1772" s="17">
        <v>-1</v>
      </c>
      <c r="AQ1772" s="17">
        <v>-1</v>
      </c>
      <c r="AR1772" s="17">
        <v>0.16658482011524756</v>
      </c>
      <c r="AS1772" s="17">
        <v>1.9990178413829705</v>
      </c>
      <c r="AT1772" s="17">
        <v>6.5987231937978619</v>
      </c>
      <c r="AU1772" s="17">
        <v>-1</v>
      </c>
      <c r="AV1772" s="17">
        <v>-1</v>
      </c>
      <c r="AW1772" s="17">
        <v>-1</v>
      </c>
      <c r="AX1772" s="17">
        <v>-1</v>
      </c>
      <c r="AY1772" s="17">
        <v>3.3316964023049511E-2</v>
      </c>
      <c r="AZ1772" s="17">
        <v>7.8291496200854266E-2</v>
      </c>
      <c r="BA1772" s="17">
        <v>0.43452901661965865</v>
      </c>
      <c r="BB1772" s="17">
        <v>2.0055655654964963E-2</v>
      </c>
      <c r="BC1772" s="17">
        <v>0.15943152383221448</v>
      </c>
      <c r="BD1772" s="17">
        <v>1.1045424620727573</v>
      </c>
      <c r="BE1772" s="17">
        <v>5.9467395892092965</v>
      </c>
      <c r="BF1772" s="17">
        <v>-1</v>
      </c>
      <c r="BG1772" s="22">
        <v>595.85481494972248</v>
      </c>
    </row>
    <row r="1773" spans="1:59" x14ac:dyDescent="0.25">
      <c r="A1773">
        <v>4476</v>
      </c>
      <c r="B1773" t="s">
        <v>1651</v>
      </c>
      <c r="C1773" s="49">
        <v>0</v>
      </c>
      <c r="D1773" s="22">
        <v>1547.1988085937501</v>
      </c>
      <c r="E1773" s="17">
        <v>114.94191743637236</v>
      </c>
      <c r="F1773" s="17">
        <v>87.288944852290328</v>
      </c>
      <c r="G1773" s="17">
        <v>0.98126566659543402</v>
      </c>
      <c r="H1773" s="17">
        <v>8.2597673382526224</v>
      </c>
      <c r="I1773" s="17">
        <v>96.562575648592727</v>
      </c>
      <c r="J1773" s="17">
        <v>18.357729125491861</v>
      </c>
      <c r="K1773" s="17">
        <v>-1</v>
      </c>
      <c r="L1773" s="17">
        <v>-1</v>
      </c>
      <c r="M1773" s="17">
        <v>-1</v>
      </c>
      <c r="N1773" s="17">
        <v>0.16666666666666666</v>
      </c>
      <c r="O1773" s="17">
        <v>-1</v>
      </c>
      <c r="P1773" s="17">
        <v>-1</v>
      </c>
      <c r="Q1773" s="17">
        <v>5.758545438722722</v>
      </c>
      <c r="R1773" s="17">
        <v>-1</v>
      </c>
      <c r="S1773" s="17">
        <v>1.7692140454271854</v>
      </c>
      <c r="T1773" s="17">
        <v>0.18599263620262052</v>
      </c>
      <c r="U1773" s="17">
        <v>1.0283545577913709</v>
      </c>
      <c r="V1773" s="17">
        <v>1.3351939826628259</v>
      </c>
      <c r="W1773" s="17">
        <v>4.1689559423432412</v>
      </c>
      <c r="X1773" s="17">
        <v>5.5822691180670923</v>
      </c>
      <c r="Y1773" s="17">
        <v>0</v>
      </c>
      <c r="Z1773" s="17">
        <v>59.094810496997624</v>
      </c>
      <c r="AA1773" s="17">
        <v>1.9935124894313274</v>
      </c>
      <c r="AB1773" s="17">
        <v>3.5666199910502079</v>
      </c>
      <c r="AC1773" s="17">
        <v>46.470617203054381</v>
      </c>
      <c r="AD1773" s="17">
        <v>1.2854431972392135</v>
      </c>
      <c r="AE1773" s="17">
        <v>0.12854431972392136</v>
      </c>
      <c r="AF1773" s="17">
        <v>91.410467705521938</v>
      </c>
      <c r="AG1773" s="17">
        <v>79.688055407491518</v>
      </c>
      <c r="AH1773" s="17">
        <v>-1</v>
      </c>
      <c r="AI1773" s="17">
        <v>-1</v>
      </c>
      <c r="AJ1773" s="17">
        <v>-1</v>
      </c>
      <c r="AK1773" s="17">
        <v>-1</v>
      </c>
      <c r="AL1773" s="17">
        <v>-1</v>
      </c>
      <c r="AM1773" s="17">
        <v>-1</v>
      </c>
      <c r="AN1773" s="17">
        <v>-1</v>
      </c>
      <c r="AO1773" s="17">
        <v>-1</v>
      </c>
      <c r="AP1773" s="17">
        <v>-1</v>
      </c>
      <c r="AQ1773" s="17">
        <v>-1</v>
      </c>
      <c r="AR1773" s="17">
        <v>0.64272159861960676</v>
      </c>
      <c r="AS1773" s="17">
        <v>7.7126591834352816</v>
      </c>
      <c r="AT1773" s="17">
        <v>14.026456938465866</v>
      </c>
      <c r="AU1773" s="17">
        <v>-1</v>
      </c>
      <c r="AV1773" s="17">
        <v>-1</v>
      </c>
      <c r="AW1773" s="17">
        <v>-1</v>
      </c>
      <c r="AX1773" s="17">
        <v>-1</v>
      </c>
      <c r="AY1773" s="17">
        <v>0.12854431972392136</v>
      </c>
      <c r="AZ1773" s="17">
        <v>-0.7492555931879572</v>
      </c>
      <c r="BA1773" s="17">
        <v>1.2620761060084702</v>
      </c>
      <c r="BB1773" s="17">
        <v>-0.30371735372799946</v>
      </c>
      <c r="BC1773" s="17">
        <v>0.48320453321517876</v>
      </c>
      <c r="BD1773" s="17">
        <v>-10.143981090689945</v>
      </c>
      <c r="BE1773" s="17">
        <v>17.19526314197201</v>
      </c>
      <c r="BF1773" s="17">
        <v>-1</v>
      </c>
      <c r="BG1773" s="22">
        <v>2580.002294133546</v>
      </c>
    </row>
    <row r="1774" spans="1:59" x14ac:dyDescent="0.25">
      <c r="A1774">
        <v>4480</v>
      </c>
      <c r="B1774" t="s">
        <v>1652</v>
      </c>
      <c r="C1774" s="49">
        <v>0</v>
      </c>
      <c r="D1774" s="22">
        <v>1481.425078125</v>
      </c>
      <c r="E1774" s="17">
        <v>51.320296071781797</v>
      </c>
      <c r="F1774" s="17">
        <v>-19.390886407224755</v>
      </c>
      <c r="G1774" s="17">
        <v>0.20506632141736844</v>
      </c>
      <c r="H1774" s="17">
        <v>2.3799627659181071</v>
      </c>
      <c r="I1774" s="17">
        <v>39.750323183794563</v>
      </c>
      <c r="J1774" s="17">
        <v>3.0510894130312369</v>
      </c>
      <c r="K1774" s="17">
        <v>-1</v>
      </c>
      <c r="L1774" s="17">
        <v>-1</v>
      </c>
      <c r="M1774" s="17">
        <v>-1</v>
      </c>
      <c r="N1774" s="17">
        <v>0.16666666666666666</v>
      </c>
      <c r="O1774" s="17">
        <v>-1</v>
      </c>
      <c r="P1774" s="17">
        <v>-1</v>
      </c>
      <c r="Q1774" s="17">
        <v>2.0894980558118492</v>
      </c>
      <c r="R1774" s="17">
        <v>-1</v>
      </c>
      <c r="S1774" s="17">
        <v>-9.5321530765696078E-2</v>
      </c>
      <c r="T1774" s="17">
        <v>-9.9804367432094025E-3</v>
      </c>
      <c r="U1774" s="17">
        <v>-0.10309650640055977</v>
      </c>
      <c r="V1774" s="17">
        <v>-0.29660794838609561</v>
      </c>
      <c r="W1774" s="17">
        <v>-8.0015669011380575E-2</v>
      </c>
      <c r="X1774" s="17">
        <v>-0.73868531522314096</v>
      </c>
      <c r="Y1774" s="17">
        <v>0</v>
      </c>
      <c r="Z1774" s="17">
        <v>22.345896522309829</v>
      </c>
      <c r="AA1774" s="17">
        <v>-5.1137296168274782E-2</v>
      </c>
      <c r="AB1774" s="17">
        <v>0.30448743590012695</v>
      </c>
      <c r="AC1774" s="17">
        <v>8.9647103601076505</v>
      </c>
      <c r="AD1774" s="17">
        <v>-0.1288706330006997</v>
      </c>
      <c r="AE1774" s="17">
        <v>-1.2887063300069971E-2</v>
      </c>
      <c r="AF1774" s="17">
        <v>35.567540245864357</v>
      </c>
      <c r="AG1774" s="17">
        <v>-17.702379528520055</v>
      </c>
      <c r="AH1774" s="17">
        <v>-1</v>
      </c>
      <c r="AI1774" s="17">
        <v>-1</v>
      </c>
      <c r="AJ1774" s="17">
        <v>-1</v>
      </c>
      <c r="AK1774" s="17">
        <v>-1</v>
      </c>
      <c r="AL1774" s="17">
        <v>-1</v>
      </c>
      <c r="AM1774" s="17">
        <v>-1</v>
      </c>
      <c r="AN1774" s="17">
        <v>-1</v>
      </c>
      <c r="AO1774" s="17">
        <v>-1</v>
      </c>
      <c r="AP1774" s="17">
        <v>-1</v>
      </c>
      <c r="AQ1774" s="17">
        <v>-1</v>
      </c>
      <c r="AR1774" s="17">
        <v>-6.4435316500349851E-2</v>
      </c>
      <c r="AS1774" s="17">
        <v>-0.77322379800419827</v>
      </c>
      <c r="AT1774" s="17">
        <v>2.9948090625945425</v>
      </c>
      <c r="AU1774" s="17">
        <v>-1</v>
      </c>
      <c r="AV1774" s="17">
        <v>-1</v>
      </c>
      <c r="AW1774" s="17">
        <v>-1</v>
      </c>
      <c r="AX1774" s="17">
        <v>-1</v>
      </c>
      <c r="AY1774" s="17">
        <v>-1.2887063300069971E-2</v>
      </c>
      <c r="AZ1774" s="17">
        <v>0.47981486149722541</v>
      </c>
      <c r="BA1774" s="17">
        <v>3.3005651323287422E-2</v>
      </c>
      <c r="BB1774" s="17">
        <v>0.17714934855357128</v>
      </c>
      <c r="BC1774" s="17">
        <v>2.3378309336082731E-3</v>
      </c>
      <c r="BD1774" s="17">
        <v>6.5622923465614917</v>
      </c>
      <c r="BE1774" s="17">
        <v>0.48898970472055669</v>
      </c>
      <c r="BF1774" s="17">
        <v>-1</v>
      </c>
      <c r="BG1774" s="22">
        <v>385.92221596767536</v>
      </c>
    </row>
    <row r="1775" spans="1:59" x14ac:dyDescent="0.25">
      <c r="A1775">
        <v>4481</v>
      </c>
      <c r="B1775" t="s">
        <v>1653</v>
      </c>
      <c r="C1775" s="49">
        <v>0</v>
      </c>
      <c r="D1775" s="22">
        <v>1576.3306738281251</v>
      </c>
      <c r="E1775" s="17">
        <v>115.4035547313334</v>
      </c>
      <c r="F1775" s="17">
        <v>88.063011713103677</v>
      </c>
      <c r="G1775" s="17">
        <v>0.98689775452989781</v>
      </c>
      <c r="H1775" s="17">
        <v>8.3024310902830418</v>
      </c>
      <c r="I1775" s="17">
        <v>96.974804290145244</v>
      </c>
      <c r="J1775" s="17">
        <v>18.468793817026686</v>
      </c>
      <c r="K1775" s="17">
        <v>-1</v>
      </c>
      <c r="L1775" s="17">
        <v>-1</v>
      </c>
      <c r="M1775" s="17">
        <v>-1</v>
      </c>
      <c r="N1775" s="17">
        <v>0.16666666666666666</v>
      </c>
      <c r="O1775" s="17">
        <v>-1</v>
      </c>
      <c r="P1775" s="17">
        <v>-1</v>
      </c>
      <c r="Q1775" s="17">
        <v>5.7851679779256227</v>
      </c>
      <c r="R1775" s="17">
        <v>-1</v>
      </c>
      <c r="S1775" s="17">
        <v>1.7827430807030984</v>
      </c>
      <c r="T1775" s="17">
        <v>0.18741461315541583</v>
      </c>
      <c r="U1775" s="17">
        <v>1.0365643455561491</v>
      </c>
      <c r="V1775" s="17">
        <v>1.3470343069614596</v>
      </c>
      <c r="W1775" s="17">
        <v>4.1997864009037285</v>
      </c>
      <c r="X1775" s="17">
        <v>5.6281338452395469</v>
      </c>
      <c r="Y1775" s="17">
        <v>0</v>
      </c>
      <c r="Z1775" s="17">
        <v>59.361459929630172</v>
      </c>
      <c r="AA1775" s="17">
        <v>2.0083484300427408</v>
      </c>
      <c r="AB1775" s="17">
        <v>3.5902899638717747</v>
      </c>
      <c r="AC1775" s="17">
        <v>46.742759361784017</v>
      </c>
      <c r="AD1775" s="17">
        <v>1.2957054319451866</v>
      </c>
      <c r="AE1775" s="17">
        <v>0.12957054319451863</v>
      </c>
      <c r="AF1775" s="17">
        <v>91.815662942962547</v>
      </c>
      <c r="AG1775" s="17">
        <v>80.3947185822839</v>
      </c>
      <c r="AH1775" s="17">
        <v>-1</v>
      </c>
      <c r="AI1775" s="17">
        <v>-1</v>
      </c>
      <c r="AJ1775" s="17">
        <v>-1</v>
      </c>
      <c r="AK1775" s="17">
        <v>-1</v>
      </c>
      <c r="AL1775" s="17">
        <v>-1</v>
      </c>
      <c r="AM1775" s="17">
        <v>-1</v>
      </c>
      <c r="AN1775" s="17">
        <v>-1</v>
      </c>
      <c r="AO1775" s="17">
        <v>-1</v>
      </c>
      <c r="AP1775" s="17">
        <v>-1</v>
      </c>
      <c r="AQ1775" s="17">
        <v>-1</v>
      </c>
      <c r="AR1775" s="17">
        <v>0.64785271597259331</v>
      </c>
      <c r="AS1775" s="17">
        <v>7.7742325916711188</v>
      </c>
      <c r="AT1775" s="17">
        <v>14.106502369172453</v>
      </c>
      <c r="AU1775" s="17">
        <v>-1</v>
      </c>
      <c r="AV1775" s="17">
        <v>-1</v>
      </c>
      <c r="AW1775" s="17">
        <v>-1</v>
      </c>
      <c r="AX1775" s="17">
        <v>-1</v>
      </c>
      <c r="AY1775" s="17">
        <v>0.12957054319451863</v>
      </c>
      <c r="AZ1775" s="17">
        <v>-0.75817370542476969</v>
      </c>
      <c r="BA1775" s="17">
        <v>1.2709942182452827</v>
      </c>
      <c r="BB1775" s="17">
        <v>-0.30720651352803013</v>
      </c>
      <c r="BC1775" s="17">
        <v>0.48669369301520948</v>
      </c>
      <c r="BD1775" s="17">
        <v>-10.265201498360108</v>
      </c>
      <c r="BE1775" s="17">
        <v>17.316483549642172</v>
      </c>
      <c r="BF1775" s="17">
        <v>-1</v>
      </c>
      <c r="BG1775" s="22">
        <v>2129.2703682506121</v>
      </c>
    </row>
    <row r="1776" spans="1:59" x14ac:dyDescent="0.25">
      <c r="A1776">
        <v>4482</v>
      </c>
      <c r="B1776" t="s">
        <v>1654</v>
      </c>
      <c r="C1776" s="49">
        <v>0</v>
      </c>
      <c r="D1776" s="22">
        <v>1493.1386523437502</v>
      </c>
      <c r="E1776" s="17">
        <v>53.078150062419859</v>
      </c>
      <c r="F1776" s="17">
        <v>-16.443341797735997</v>
      </c>
      <c r="G1776" s="17">
        <v>0.2265125701483276</v>
      </c>
      <c r="H1776" s="17">
        <v>2.5424207119742053</v>
      </c>
      <c r="I1776" s="17">
        <v>41.320035532684265</v>
      </c>
      <c r="J1776" s="17">
        <v>3.4740091237317143</v>
      </c>
      <c r="K1776" s="17">
        <v>-1</v>
      </c>
      <c r="L1776" s="17">
        <v>-1</v>
      </c>
      <c r="M1776" s="17">
        <v>-1</v>
      </c>
      <c r="N1776" s="17">
        <v>0.16666666666666666</v>
      </c>
      <c r="O1776" s="17">
        <v>-1</v>
      </c>
      <c r="P1776" s="17">
        <v>-1</v>
      </c>
      <c r="Q1776" s="17">
        <v>2.1908731771236685</v>
      </c>
      <c r="R1776" s="17">
        <v>-1</v>
      </c>
      <c r="S1776" s="17">
        <v>-4.380474711576729E-2</v>
      </c>
      <c r="T1776" s="17">
        <v>-4.5657358766394915E-3</v>
      </c>
      <c r="U1776" s="17">
        <v>-7.1834716371605364E-2</v>
      </c>
      <c r="V1776" s="17">
        <v>-0.25152155362122203</v>
      </c>
      <c r="W1776" s="17">
        <v>3.7382654749110289E-2</v>
      </c>
      <c r="X1776" s="17">
        <v>-0.56403847760914805</v>
      </c>
      <c r="Y1776" s="17">
        <v>0</v>
      </c>
      <c r="Z1776" s="17">
        <v>23.361262426171773</v>
      </c>
      <c r="AA1776" s="17">
        <v>5.3560107922095979E-3</v>
      </c>
      <c r="AB1776" s="17">
        <v>0.39461957348271992</v>
      </c>
      <c r="AC1776" s="17">
        <v>10.000991841187091</v>
      </c>
      <c r="AD1776" s="17">
        <v>-8.9793395464506709E-2</v>
      </c>
      <c r="AE1776" s="17">
        <v>-8.9793395464506705E-3</v>
      </c>
      <c r="AF1776" s="17">
        <v>37.110470318666707</v>
      </c>
      <c r="AG1776" s="17">
        <v>-15.011499273815842</v>
      </c>
      <c r="AH1776" s="17">
        <v>-1</v>
      </c>
      <c r="AI1776" s="17">
        <v>-1</v>
      </c>
      <c r="AJ1776" s="17">
        <v>-1</v>
      </c>
      <c r="AK1776" s="17">
        <v>-1</v>
      </c>
      <c r="AL1776" s="17">
        <v>-1</v>
      </c>
      <c r="AM1776" s="17">
        <v>-1</v>
      </c>
      <c r="AN1776" s="17">
        <v>-1</v>
      </c>
      <c r="AO1776" s="17">
        <v>-1</v>
      </c>
      <c r="AP1776" s="17">
        <v>-1</v>
      </c>
      <c r="AQ1776" s="17">
        <v>-1</v>
      </c>
      <c r="AR1776" s="17">
        <v>-4.4896697732253354E-2</v>
      </c>
      <c r="AS1776" s="17">
        <v>-0.53876037278704048</v>
      </c>
      <c r="AT1776" s="17">
        <v>3.2996115153768475</v>
      </c>
      <c r="AU1776" s="17">
        <v>-1</v>
      </c>
      <c r="AV1776" s="17">
        <v>-1</v>
      </c>
      <c r="AW1776" s="17">
        <v>-1</v>
      </c>
      <c r="AX1776" s="17">
        <v>-1</v>
      </c>
      <c r="AY1776" s="17">
        <v>-8.9793395464506705E-3</v>
      </c>
      <c r="AZ1776" s="17">
        <v>0.44585586521257314</v>
      </c>
      <c r="BA1776" s="17">
        <v>6.6964647607939742E-2</v>
      </c>
      <c r="BB1776" s="17">
        <v>0.16386308779126563</v>
      </c>
      <c r="BC1776" s="17">
        <v>1.5624091695913875E-2</v>
      </c>
      <c r="BD1776" s="17">
        <v>6.1007010070061654</v>
      </c>
      <c r="BE1776" s="17">
        <v>0.95058104427588352</v>
      </c>
      <c r="BF1776" s="17">
        <v>-1</v>
      </c>
      <c r="BG1776" s="22">
        <v>791.2942256708991</v>
      </c>
    </row>
    <row r="1777" spans="1:59" x14ac:dyDescent="0.25">
      <c r="A1777">
        <v>4485</v>
      </c>
      <c r="B1777" t="s">
        <v>1655</v>
      </c>
      <c r="C1777" s="49">
        <v>0</v>
      </c>
      <c r="D1777" s="22">
        <v>1568.1565820312501</v>
      </c>
      <c r="E1777" s="17">
        <v>139.4682603540582</v>
      </c>
      <c r="F1777" s="17">
        <v>128.414368375809</v>
      </c>
      <c r="G1777" s="17">
        <v>1.2804930503683967</v>
      </c>
      <c r="H1777" s="17">
        <v>10.52645121296311</v>
      </c>
      <c r="I1777" s="17">
        <v>118.46388460601105</v>
      </c>
      <c r="J1777" s="17">
        <v>24.258488748606723</v>
      </c>
      <c r="K1777" s="17">
        <v>-1</v>
      </c>
      <c r="L1777" s="17">
        <v>-1</v>
      </c>
      <c r="M1777" s="17">
        <v>-1</v>
      </c>
      <c r="N1777" s="17">
        <v>0.16666666666666666</v>
      </c>
      <c r="O1777" s="17">
        <v>-1</v>
      </c>
      <c r="P1777" s="17">
        <v>-1</v>
      </c>
      <c r="Q1777" s="17">
        <v>7.1729751933311796</v>
      </c>
      <c r="R1777" s="17">
        <v>-1</v>
      </c>
      <c r="S1777" s="17">
        <v>2.4879986023605833</v>
      </c>
      <c r="T1777" s="17">
        <v>0.26154089615905751</v>
      </c>
      <c r="U1777" s="17">
        <v>1.4645326400179381</v>
      </c>
      <c r="V1777" s="17">
        <v>1.9642589589434001</v>
      </c>
      <c r="W1777" s="17">
        <v>5.8069483819008436</v>
      </c>
      <c r="X1777" s="17">
        <v>8.0190177056192304</v>
      </c>
      <c r="Y1777" s="17">
        <v>0</v>
      </c>
      <c r="Z1777" s="17">
        <v>73.261636910154252</v>
      </c>
      <c r="AA1777" s="17">
        <v>2.7817316626085002</v>
      </c>
      <c r="AB1777" s="17">
        <v>4.8241827499755461</v>
      </c>
      <c r="AC1777" s="17">
        <v>60.929266840375085</v>
      </c>
      <c r="AD1777" s="17">
        <v>1.8306658000224227</v>
      </c>
      <c r="AE1777" s="17">
        <v>0.18306658000224227</v>
      </c>
      <c r="AF1777" s="17">
        <v>112.93809870621973</v>
      </c>
      <c r="AG1777" s="17">
        <v>117.23238629549083</v>
      </c>
      <c r="AH1777" s="17">
        <v>-1</v>
      </c>
      <c r="AI1777" s="17">
        <v>-1</v>
      </c>
      <c r="AJ1777" s="17">
        <v>-1</v>
      </c>
      <c r="AK1777" s="17">
        <v>-1</v>
      </c>
      <c r="AL1777" s="17">
        <v>-1</v>
      </c>
      <c r="AM1777" s="17">
        <v>-1</v>
      </c>
      <c r="AN1777" s="17">
        <v>-1</v>
      </c>
      <c r="AO1777" s="17">
        <v>-1</v>
      </c>
      <c r="AP1777" s="17">
        <v>-1</v>
      </c>
      <c r="AQ1777" s="17">
        <v>-1</v>
      </c>
      <c r="AR1777" s="17">
        <v>0.91533290001121137</v>
      </c>
      <c r="AS1777" s="17">
        <v>10.983994800134536</v>
      </c>
      <c r="AT1777" s="17">
        <v>18.279193240174898</v>
      </c>
      <c r="AU1777" s="17">
        <v>-1</v>
      </c>
      <c r="AV1777" s="17">
        <v>-1</v>
      </c>
      <c r="AW1777" s="17">
        <v>-1</v>
      </c>
      <c r="AX1777" s="17">
        <v>-1</v>
      </c>
      <c r="AY1777" s="17">
        <v>0.18306658000224227</v>
      </c>
      <c r="AZ1777" s="17">
        <v>-1.2230662694179448</v>
      </c>
      <c r="BA1777" s="17">
        <v>1.7358867822384578</v>
      </c>
      <c r="BB1777" s="17">
        <v>-0.48909303867429044</v>
      </c>
      <c r="BC1777" s="17">
        <v>0.66858021816146973</v>
      </c>
      <c r="BD1777" s="17">
        <v>-16.584304087970608</v>
      </c>
      <c r="BE1777" s="17">
        <v>23.63558613925268</v>
      </c>
      <c r="BF1777" s="17">
        <v>-1</v>
      </c>
      <c r="BG1777" s="22">
        <v>621.12362901603547</v>
      </c>
    </row>
    <row r="1778" spans="1:59" x14ac:dyDescent="0.25">
      <c r="A1778">
        <v>4486</v>
      </c>
      <c r="B1778" t="s">
        <v>1656</v>
      </c>
      <c r="C1778" s="49">
        <v>0</v>
      </c>
      <c r="D1778" s="22">
        <v>1561.4078710937501</v>
      </c>
      <c r="E1778" s="17">
        <v>97.408476450153273</v>
      </c>
      <c r="F1778" s="17">
        <v>57.889119986312473</v>
      </c>
      <c r="G1778" s="17">
        <v>0.76735339714491002</v>
      </c>
      <c r="H1778" s="17">
        <v>6.6393558449846086</v>
      </c>
      <c r="I1778" s="17">
        <v>80.905724180168519</v>
      </c>
      <c r="J1778" s="17">
        <v>14.139382306604986</v>
      </c>
      <c r="K1778" s="17">
        <v>-1</v>
      </c>
      <c r="L1778" s="17">
        <v>-1</v>
      </c>
      <c r="M1778" s="17">
        <v>-1</v>
      </c>
      <c r="N1778" s="17">
        <v>0.16666666666666666</v>
      </c>
      <c r="O1778" s="17">
        <v>-1</v>
      </c>
      <c r="P1778" s="17">
        <v>-1</v>
      </c>
      <c r="Q1778" s="17">
        <v>4.747395072163318</v>
      </c>
      <c r="R1778" s="17">
        <v>-1</v>
      </c>
      <c r="S1778" s="17">
        <v>1.2553679064779684</v>
      </c>
      <c r="T1778" s="17">
        <v>0.13198454531017254</v>
      </c>
      <c r="U1778" s="17">
        <v>0.71653869963964478</v>
      </c>
      <c r="V1778" s="17">
        <v>0.88548675663528409</v>
      </c>
      <c r="W1778" s="17">
        <v>2.9979846372757177</v>
      </c>
      <c r="X1778" s="17">
        <v>3.8402814233876068</v>
      </c>
      <c r="Y1778" s="17">
        <v>0</v>
      </c>
      <c r="Z1778" s="17">
        <v>48.967201349937383</v>
      </c>
      <c r="AA1778" s="17">
        <v>1.4300287934114588</v>
      </c>
      <c r="AB1778" s="17">
        <v>2.6676110155137653</v>
      </c>
      <c r="AC1778" s="17">
        <v>36.13438888694553</v>
      </c>
      <c r="AD1778" s="17">
        <v>0.89567337454955598</v>
      </c>
      <c r="AE1778" s="17">
        <v>8.9567337454955598E-2</v>
      </c>
      <c r="AF1778" s="17">
        <v>76.0207518807605</v>
      </c>
      <c r="AG1778" s="17">
        <v>52.848289193624645</v>
      </c>
      <c r="AH1778" s="17">
        <v>-1</v>
      </c>
      <c r="AI1778" s="17">
        <v>-1</v>
      </c>
      <c r="AJ1778" s="17">
        <v>-1</v>
      </c>
      <c r="AK1778" s="17">
        <v>-1</v>
      </c>
      <c r="AL1778" s="17">
        <v>-1</v>
      </c>
      <c r="AM1778" s="17">
        <v>-1</v>
      </c>
      <c r="AN1778" s="17">
        <v>-1</v>
      </c>
      <c r="AO1778" s="17">
        <v>-1</v>
      </c>
      <c r="AP1778" s="17">
        <v>-1</v>
      </c>
      <c r="AQ1778" s="17">
        <v>-1</v>
      </c>
      <c r="AR1778" s="17">
        <v>0.44783668727477799</v>
      </c>
      <c r="AS1778" s="17">
        <v>5.3740402472973363</v>
      </c>
      <c r="AT1778" s="17">
        <v>10.986252321486537</v>
      </c>
      <c r="AU1778" s="17">
        <v>-1</v>
      </c>
      <c r="AV1778" s="17">
        <v>-1</v>
      </c>
      <c r="AW1778" s="17">
        <v>-1</v>
      </c>
      <c r="AX1778" s="17">
        <v>-1</v>
      </c>
      <c r="AY1778" s="17">
        <v>8.9567337454955598E-2</v>
      </c>
      <c r="AZ1778" s="17">
        <v>-0.41053687111021481</v>
      </c>
      <c r="BA1778" s="17">
        <v>0.92335738393072786</v>
      </c>
      <c r="BB1778" s="17">
        <v>-0.1711956140135158</v>
      </c>
      <c r="BC1778" s="17">
        <v>0.35068279350069514</v>
      </c>
      <c r="BD1778" s="17">
        <v>-5.5399101297647775</v>
      </c>
      <c r="BE1778" s="17">
        <v>12.591192181046839</v>
      </c>
      <c r="BF1778" s="17">
        <v>-1</v>
      </c>
      <c r="BG1778" s="22">
        <v>288.70520394396425</v>
      </c>
    </row>
    <row r="1779" spans="1:59" x14ac:dyDescent="0.25">
      <c r="A1779">
        <v>4488</v>
      </c>
      <c r="B1779" t="s">
        <v>623</v>
      </c>
      <c r="C1779" s="49">
        <v>0</v>
      </c>
      <c r="D1779" s="22">
        <v>1635.5611523437501</v>
      </c>
      <c r="E1779" s="17">
        <v>119.84042232847676</v>
      </c>
      <c r="F1779" s="17">
        <v>95.502688295245875</v>
      </c>
      <c r="G1779" s="17">
        <v>1.0410286246598628</v>
      </c>
      <c r="H1779" s="17">
        <v>8.7124790240668517</v>
      </c>
      <c r="I1779" s="17">
        <v>100.9367976608782</v>
      </c>
      <c r="J1779" s="17">
        <v>19.536253782754034</v>
      </c>
      <c r="K1779" s="17">
        <v>-1</v>
      </c>
      <c r="L1779" s="17">
        <v>-1</v>
      </c>
      <c r="M1779" s="17">
        <v>-1</v>
      </c>
      <c r="N1779" s="17">
        <v>0.16666666666666666</v>
      </c>
      <c r="O1779" s="17">
        <v>-1</v>
      </c>
      <c r="P1779" s="17">
        <v>-1</v>
      </c>
      <c r="Q1779" s="17">
        <v>6.041041328784317</v>
      </c>
      <c r="R1779" s="17">
        <v>-1</v>
      </c>
      <c r="S1779" s="17">
        <v>1.9127727357840905</v>
      </c>
      <c r="T1779" s="17">
        <v>0.20108145405975494</v>
      </c>
      <c r="U1779" s="17">
        <v>1.1154698883070691</v>
      </c>
      <c r="V1779" s="17">
        <v>1.4608334990841625</v>
      </c>
      <c r="W1779" s="17">
        <v>4.4961027169492933</v>
      </c>
      <c r="X1779" s="17">
        <v>6.0689468472749519</v>
      </c>
      <c r="Y1779" s="17">
        <v>0</v>
      </c>
      <c r="Z1779" s="17">
        <v>61.924268958185493</v>
      </c>
      <c r="AA1779" s="17">
        <v>2.1509389548777778</v>
      </c>
      <c r="AB1779" s="17">
        <v>3.8177857415821386</v>
      </c>
      <c r="AC1779" s="17">
        <v>49.358359832248674</v>
      </c>
      <c r="AD1779" s="17">
        <v>1.394337360383836</v>
      </c>
      <c r="AE1779" s="17">
        <v>0.13943373603838363</v>
      </c>
      <c r="AF1779" s="17">
        <v>95.710057176575702</v>
      </c>
      <c r="AG1779" s="17">
        <v>87.186567890289481</v>
      </c>
      <c r="AH1779" s="17">
        <v>-1</v>
      </c>
      <c r="AI1779" s="17">
        <v>-1</v>
      </c>
      <c r="AJ1779" s="17">
        <v>-1</v>
      </c>
      <c r="AK1779" s="17">
        <v>-1</v>
      </c>
      <c r="AL1779" s="17">
        <v>-1</v>
      </c>
      <c r="AM1779" s="17">
        <v>-1</v>
      </c>
      <c r="AN1779" s="17">
        <v>-1</v>
      </c>
      <c r="AO1779" s="17">
        <v>-1</v>
      </c>
      <c r="AP1779" s="17">
        <v>-1</v>
      </c>
      <c r="AQ1779" s="17">
        <v>-1</v>
      </c>
      <c r="AR1779" s="17">
        <v>0.69716868019191802</v>
      </c>
      <c r="AS1779" s="17">
        <v>8.3660241623030167</v>
      </c>
      <c r="AT1779" s="17">
        <v>14.875831410993923</v>
      </c>
      <c r="AU1779" s="17">
        <v>-1</v>
      </c>
      <c r="AV1779" s="17">
        <v>-1</v>
      </c>
      <c r="AW1779" s="17">
        <v>-1</v>
      </c>
      <c r="AX1779" s="17">
        <v>-1</v>
      </c>
      <c r="AY1779" s="17">
        <v>0.13943373603838363</v>
      </c>
      <c r="AZ1779" s="17">
        <v>-0.84388706446899531</v>
      </c>
      <c r="BA1779" s="17">
        <v>1.3567075772895085</v>
      </c>
      <c r="BB1779" s="17">
        <v>-0.34074136919717113</v>
      </c>
      <c r="BC1779" s="17">
        <v>0.52022854868435031</v>
      </c>
      <c r="BD1779" s="17">
        <v>-11.430269626033004</v>
      </c>
      <c r="BE1779" s="17">
        <v>18.481551677315071</v>
      </c>
      <c r="BF1779" s="17">
        <v>-1</v>
      </c>
      <c r="BG1779" s="22">
        <v>2826.3877265469459</v>
      </c>
    </row>
    <row r="1780" spans="1:59" x14ac:dyDescent="0.25">
      <c r="A1780">
        <v>4495</v>
      </c>
      <c r="B1780" t="s">
        <v>1657</v>
      </c>
      <c r="C1780" s="49">
        <v>0</v>
      </c>
      <c r="D1780" s="22">
        <v>1505.2075585937498</v>
      </c>
      <c r="E1780" s="17">
        <v>85.837287246939852</v>
      </c>
      <c r="F1780" s="17">
        <v>38.486714244453161</v>
      </c>
      <c r="G1780" s="17">
        <v>0.62618205806513361</v>
      </c>
      <c r="H1780" s="17">
        <v>5.5699657583266067</v>
      </c>
      <c r="I1780" s="17">
        <v>70.572989675279217</v>
      </c>
      <c r="J1780" s="17">
        <v>11.355485568681258</v>
      </c>
      <c r="K1780" s="17">
        <v>-1</v>
      </c>
      <c r="L1780" s="17">
        <v>-1</v>
      </c>
      <c r="M1780" s="17">
        <v>-1</v>
      </c>
      <c r="N1780" s="17">
        <v>0.16666666666666666</v>
      </c>
      <c r="O1780" s="17">
        <v>-1</v>
      </c>
      <c r="P1780" s="17">
        <v>-1</v>
      </c>
      <c r="Q1780" s="17">
        <v>4.0800866862307679</v>
      </c>
      <c r="R1780" s="17">
        <v>-1</v>
      </c>
      <c r="S1780" s="17">
        <v>0.91625529875907452</v>
      </c>
      <c r="T1780" s="17">
        <v>9.6341921668181729E-2</v>
      </c>
      <c r="U1780" s="17">
        <v>0.51075591609636561</v>
      </c>
      <c r="V1780" s="17">
        <v>0.588702605566084</v>
      </c>
      <c r="W1780" s="17">
        <v>2.2252024701517792</v>
      </c>
      <c r="X1780" s="17">
        <v>2.6906571584958052</v>
      </c>
      <c r="Y1780" s="17">
        <v>0</v>
      </c>
      <c r="Z1780" s="17">
        <v>42.283488682872402</v>
      </c>
      <c r="AA1780" s="17">
        <v>1.0581578945561445</v>
      </c>
      <c r="AB1780" s="17">
        <v>2.0743103074841507</v>
      </c>
      <c r="AC1780" s="17">
        <v>29.312998060848546</v>
      </c>
      <c r="AD1780" s="17">
        <v>0.6384448951204571</v>
      </c>
      <c r="AE1780" s="17">
        <v>6.3844489512045702E-2</v>
      </c>
      <c r="AF1780" s="17">
        <v>65.864313465051509</v>
      </c>
      <c r="AG1780" s="17">
        <v>35.135393403530244</v>
      </c>
      <c r="AH1780" s="17">
        <v>-1</v>
      </c>
      <c r="AI1780" s="17">
        <v>-1</v>
      </c>
      <c r="AJ1780" s="17">
        <v>-1</v>
      </c>
      <c r="AK1780" s="17">
        <v>-1</v>
      </c>
      <c r="AL1780" s="17">
        <v>-1</v>
      </c>
      <c r="AM1780" s="17">
        <v>-1</v>
      </c>
      <c r="AN1780" s="17">
        <v>-1</v>
      </c>
      <c r="AO1780" s="17">
        <v>-1</v>
      </c>
      <c r="AP1780" s="17">
        <v>-1</v>
      </c>
      <c r="AQ1780" s="17">
        <v>-1</v>
      </c>
      <c r="AR1780" s="17">
        <v>0.31922244756022855</v>
      </c>
      <c r="AS1780" s="17">
        <v>3.8306693707227426</v>
      </c>
      <c r="AT1780" s="17">
        <v>8.9798701819395657</v>
      </c>
      <c r="AU1780" s="17">
        <v>-1</v>
      </c>
      <c r="AV1780" s="17">
        <v>-1</v>
      </c>
      <c r="AW1780" s="17">
        <v>-1</v>
      </c>
      <c r="AX1780" s="17">
        <v>-1</v>
      </c>
      <c r="AY1780" s="17">
        <v>6.3844489512045702E-2</v>
      </c>
      <c r="AZ1780" s="17">
        <v>-0.18699955046033379</v>
      </c>
      <c r="BA1780" s="17">
        <v>0.69982006328084689</v>
      </c>
      <c r="BB1780" s="17">
        <v>-8.3737931007622127E-2</v>
      </c>
      <c r="BC1780" s="17">
        <v>0.26322511049480152</v>
      </c>
      <c r="BD1780" s="17">
        <v>-2.5014548581635907</v>
      </c>
      <c r="BE1780" s="17">
        <v>9.5527369094456471</v>
      </c>
      <c r="BF1780" s="17">
        <v>-1</v>
      </c>
      <c r="BG1780" s="22">
        <v>551.18505706610972</v>
      </c>
    </row>
    <row r="1781" spans="1:59" x14ac:dyDescent="0.25">
      <c r="A1781">
        <v>4496</v>
      </c>
      <c r="B1781" t="s">
        <v>1658</v>
      </c>
      <c r="C1781" s="49">
        <v>0</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25">
      <c r="A1782">
        <v>4499</v>
      </c>
      <c r="B1782" t="s">
        <v>1659</v>
      </c>
      <c r="C1782" s="49">
        <v>0</v>
      </c>
      <c r="D1782" s="22">
        <v>1598.4731933593748</v>
      </c>
      <c r="E1782" s="17">
        <v>131.8868682460959</v>
      </c>
      <c r="F1782" s="17">
        <v>115.70199774704386</v>
      </c>
      <c r="G1782" s="17">
        <v>1.1879982119232122</v>
      </c>
      <c r="H1782" s="17">
        <v>9.8257915468787811</v>
      </c>
      <c r="I1782" s="17">
        <v>111.69392255169748</v>
      </c>
      <c r="J1782" s="17">
        <v>22.434491889890101</v>
      </c>
      <c r="K1782" s="17">
        <v>-1</v>
      </c>
      <c r="L1782" s="17">
        <v>-1</v>
      </c>
      <c r="M1782" s="17">
        <v>-1</v>
      </c>
      <c r="N1782" s="17">
        <v>0.16666666666666666</v>
      </c>
      <c r="O1782" s="17">
        <v>-1</v>
      </c>
      <c r="P1782" s="17">
        <v>-1</v>
      </c>
      <c r="Q1782" s="17">
        <v>6.735757683372813</v>
      </c>
      <c r="R1782" s="17">
        <v>-1</v>
      </c>
      <c r="S1782" s="17">
        <v>2.2658135181207917</v>
      </c>
      <c r="T1782" s="17">
        <v>0.23818800642224311</v>
      </c>
      <c r="U1782" s="17">
        <v>1.3297046682588838</v>
      </c>
      <c r="V1782" s="17">
        <v>1.7698072927257678</v>
      </c>
      <c r="W1782" s="17">
        <v>5.3006249159099488</v>
      </c>
      <c r="X1782" s="17">
        <v>7.2657889599901955</v>
      </c>
      <c r="Y1782" s="17">
        <v>0</v>
      </c>
      <c r="Z1782" s="17">
        <v>68.882497862639383</v>
      </c>
      <c r="AA1782" s="17">
        <v>2.5380834905623995</v>
      </c>
      <c r="AB1782" s="17">
        <v>4.4354547440195953</v>
      </c>
      <c r="AC1782" s="17">
        <v>56.459921670568662</v>
      </c>
      <c r="AD1782" s="17">
        <v>1.6621308353236046</v>
      </c>
      <c r="AE1782" s="17">
        <v>0.16621308353236047</v>
      </c>
      <c r="AF1782" s="17">
        <v>106.28364507162894</v>
      </c>
      <c r="AG1782" s="17">
        <v>105.6269751321432</v>
      </c>
      <c r="AH1782" s="17">
        <v>-1</v>
      </c>
      <c r="AI1782" s="17">
        <v>-1</v>
      </c>
      <c r="AJ1782" s="17">
        <v>-1</v>
      </c>
      <c r="AK1782" s="17">
        <v>-1</v>
      </c>
      <c r="AL1782" s="17">
        <v>-1</v>
      </c>
      <c r="AM1782" s="17">
        <v>-1</v>
      </c>
      <c r="AN1782" s="17">
        <v>-1</v>
      </c>
      <c r="AO1782" s="17">
        <v>-1</v>
      </c>
      <c r="AP1782" s="17">
        <v>-1</v>
      </c>
      <c r="AQ1782" s="17">
        <v>-1</v>
      </c>
      <c r="AR1782" s="17">
        <v>0.83106541766180231</v>
      </c>
      <c r="AS1782" s="17">
        <v>9.9727850119416281</v>
      </c>
      <c r="AT1782" s="17">
        <v>16.964620515524118</v>
      </c>
      <c r="AU1782" s="17">
        <v>-1</v>
      </c>
      <c r="AV1782" s="17">
        <v>-1</v>
      </c>
      <c r="AW1782" s="17">
        <v>-1</v>
      </c>
      <c r="AX1782" s="17">
        <v>-1</v>
      </c>
      <c r="AY1782" s="17">
        <v>0.16621308353236047</v>
      </c>
      <c r="AZ1782" s="17">
        <v>-1.0766056032887097</v>
      </c>
      <c r="BA1782" s="17">
        <v>1.5894261161092229</v>
      </c>
      <c r="BB1782" s="17">
        <v>-0.43179115067669238</v>
      </c>
      <c r="BC1782" s="17">
        <v>0.61127833016387167</v>
      </c>
      <c r="BD1782" s="17">
        <v>-14.593521601230478</v>
      </c>
      <c r="BE1782" s="17">
        <v>21.64480365251255</v>
      </c>
      <c r="BF1782" s="17">
        <v>-1</v>
      </c>
      <c r="BG1782" s="22">
        <v>3879.4550235036149</v>
      </c>
    </row>
    <row r="1783" spans="1:59" x14ac:dyDescent="0.25">
      <c r="A1783">
        <v>4500</v>
      </c>
      <c r="B1783" t="s">
        <v>1660</v>
      </c>
      <c r="C1783" s="49">
        <v>0</v>
      </c>
      <c r="D1783" s="22">
        <v>1586.7144238281251</v>
      </c>
      <c r="E1783" s="17">
        <v>118.69240365988303</v>
      </c>
      <c r="F1783" s="17">
        <v>93.577706893930724</v>
      </c>
      <c r="G1783" s="17">
        <v>1.0270225160492672</v>
      </c>
      <c r="H1783" s="17">
        <v>8.6063810455503926</v>
      </c>
      <c r="I1783" s="17">
        <v>99.911650469789038</v>
      </c>
      <c r="J1783" s="17">
        <v>19.260053526199066</v>
      </c>
      <c r="K1783" s="17">
        <v>-1</v>
      </c>
      <c r="L1783" s="17">
        <v>-1</v>
      </c>
      <c r="M1783" s="17">
        <v>-1</v>
      </c>
      <c r="N1783" s="17">
        <v>0.16666666666666666</v>
      </c>
      <c r="O1783" s="17">
        <v>-1</v>
      </c>
      <c r="P1783" s="17">
        <v>-1</v>
      </c>
      <c r="Q1783" s="17">
        <v>5.9748353000602368</v>
      </c>
      <c r="R1783" s="17">
        <v>-1</v>
      </c>
      <c r="S1783" s="17">
        <v>1.8791281727595162</v>
      </c>
      <c r="T1783" s="17">
        <v>0.19754522311407977</v>
      </c>
      <c r="U1783" s="17">
        <v>1.0950534494230468</v>
      </c>
      <c r="V1783" s="17">
        <v>1.431388492180675</v>
      </c>
      <c r="W1783" s="17">
        <v>4.419432260781468</v>
      </c>
      <c r="X1783" s="17">
        <v>5.9548885517284917</v>
      </c>
      <c r="Y1783" s="17">
        <v>0</v>
      </c>
      <c r="Z1783" s="17">
        <v>61.26115414927925</v>
      </c>
      <c r="AA1783" s="17">
        <v>2.1140443257523573</v>
      </c>
      <c r="AB1783" s="17">
        <v>3.758922276734574</v>
      </c>
      <c r="AC1783" s="17">
        <v>48.68158548549799</v>
      </c>
      <c r="AD1783" s="17">
        <v>1.3688168117788084</v>
      </c>
      <c r="AE1783" s="17">
        <v>0.13688168117788085</v>
      </c>
      <c r="AF1783" s="17">
        <v>94.702400944974357</v>
      </c>
      <c r="AG1783" s="17">
        <v>85.429208755911446</v>
      </c>
      <c r="AH1783" s="17">
        <v>-1</v>
      </c>
      <c r="AI1783" s="17">
        <v>-1</v>
      </c>
      <c r="AJ1783" s="17">
        <v>-1</v>
      </c>
      <c r="AK1783" s="17">
        <v>-1</v>
      </c>
      <c r="AL1783" s="17">
        <v>-1</v>
      </c>
      <c r="AM1783" s="17">
        <v>-1</v>
      </c>
      <c r="AN1783" s="17">
        <v>-1</v>
      </c>
      <c r="AO1783" s="17">
        <v>-1</v>
      </c>
      <c r="AP1783" s="17">
        <v>-1</v>
      </c>
      <c r="AQ1783" s="17">
        <v>-1</v>
      </c>
      <c r="AR1783" s="17">
        <v>0.68440840588940421</v>
      </c>
      <c r="AS1783" s="17">
        <v>8.2129008706728506</v>
      </c>
      <c r="AT1783" s="17">
        <v>14.676771131874705</v>
      </c>
      <c r="AU1783" s="17">
        <v>-1</v>
      </c>
      <c r="AV1783" s="17">
        <v>-1</v>
      </c>
      <c r="AW1783" s="17">
        <v>-1</v>
      </c>
      <c r="AX1783" s="17">
        <v>-1</v>
      </c>
      <c r="AY1783" s="17">
        <v>0.13688168117788085</v>
      </c>
      <c r="AZ1783" s="17">
        <v>-0.82170913506808141</v>
      </c>
      <c r="BA1783" s="17">
        <v>1.3345296478885944</v>
      </c>
      <c r="BB1783" s="17">
        <v>-0.3320643826714616</v>
      </c>
      <c r="BC1783" s="17">
        <v>0.51155156215864084</v>
      </c>
      <c r="BD1783" s="17">
        <v>-11.128813715648574</v>
      </c>
      <c r="BE1783" s="17">
        <v>18.180095766930641</v>
      </c>
      <c r="BF1783" s="17">
        <v>-1</v>
      </c>
      <c r="BG1783" s="22">
        <v>809.5582112609377</v>
      </c>
    </row>
    <row r="1784" spans="1:59" x14ac:dyDescent="0.25">
      <c r="A1784">
        <v>4501</v>
      </c>
      <c r="B1784" t="s">
        <v>1661</v>
      </c>
      <c r="C1784" s="49">
        <v>0</v>
      </c>
      <c r="D1784" s="22">
        <v>1550.427451171875</v>
      </c>
      <c r="E1784" s="17">
        <v>120.26809223556981</v>
      </c>
      <c r="F1784" s="17">
        <v>96.219799122428469</v>
      </c>
      <c r="G1784" s="17">
        <v>1.0462463021524824</v>
      </c>
      <c r="H1784" s="17">
        <v>8.7520035665296305</v>
      </c>
      <c r="I1784" s="17">
        <v>101.3186944156643</v>
      </c>
      <c r="J1784" s="17">
        <v>19.639146306448474</v>
      </c>
      <c r="K1784" s="17">
        <v>-1</v>
      </c>
      <c r="L1784" s="17">
        <v>-1</v>
      </c>
      <c r="M1784" s="17">
        <v>-1</v>
      </c>
      <c r="N1784" s="17">
        <v>0.16666666666666666</v>
      </c>
      <c r="O1784" s="17">
        <v>-1</v>
      </c>
      <c r="P1784" s="17">
        <v>-1</v>
      </c>
      <c r="Q1784" s="17">
        <v>6.0657049748799947</v>
      </c>
      <c r="R1784" s="17">
        <v>-1</v>
      </c>
      <c r="S1784" s="17">
        <v>1.9253063012534848</v>
      </c>
      <c r="T1784" s="17">
        <v>0.20239880159195928</v>
      </c>
      <c r="U1784" s="17">
        <v>1.1230755978304137</v>
      </c>
      <c r="V1784" s="17">
        <v>1.4718026093532441</v>
      </c>
      <c r="W1784" s="17">
        <v>4.5246646626415554</v>
      </c>
      <c r="X1784" s="17">
        <v>6.111436836326523</v>
      </c>
      <c r="Y1784" s="17">
        <v>0</v>
      </c>
      <c r="Z1784" s="17">
        <v>62.171298258731937</v>
      </c>
      <c r="AA1784" s="17">
        <v>2.1646832632605233</v>
      </c>
      <c r="AB1784" s="17">
        <v>3.8397140718708527</v>
      </c>
      <c r="AC1784" s="17">
        <v>49.610477702729277</v>
      </c>
      <c r="AD1784" s="17">
        <v>1.4038444972880171</v>
      </c>
      <c r="AE1784" s="17">
        <v>0.14038444972880171</v>
      </c>
      <c r="AF1784" s="17">
        <v>96.085438046887319</v>
      </c>
      <c r="AG1784" s="17">
        <v>87.841234611562584</v>
      </c>
      <c r="AH1784" s="17">
        <v>-1</v>
      </c>
      <c r="AI1784" s="17">
        <v>-1</v>
      </c>
      <c r="AJ1784" s="17">
        <v>-1</v>
      </c>
      <c r="AK1784" s="17">
        <v>-1</v>
      </c>
      <c r="AL1784" s="17">
        <v>-1</v>
      </c>
      <c r="AM1784" s="17">
        <v>-1</v>
      </c>
      <c r="AN1784" s="17">
        <v>-1</v>
      </c>
      <c r="AO1784" s="17">
        <v>-1</v>
      </c>
      <c r="AP1784" s="17">
        <v>-1</v>
      </c>
      <c r="AQ1784" s="17">
        <v>-1</v>
      </c>
      <c r="AR1784" s="17">
        <v>0.70192224864400854</v>
      </c>
      <c r="AS1784" s="17">
        <v>8.423066983728102</v>
      </c>
      <c r="AT1784" s="17">
        <v>14.949987078846533</v>
      </c>
      <c r="AU1784" s="17">
        <v>-1</v>
      </c>
      <c r="AV1784" s="17">
        <v>-1</v>
      </c>
      <c r="AW1784" s="17">
        <v>-1</v>
      </c>
      <c r="AX1784" s="17">
        <v>-1</v>
      </c>
      <c r="AY1784" s="17">
        <v>0.14038444972880171</v>
      </c>
      <c r="AZ1784" s="17">
        <v>-0.85214897977218795</v>
      </c>
      <c r="BA1784" s="17">
        <v>1.364969492592701</v>
      </c>
      <c r="BB1784" s="17">
        <v>-0.34397379574459264</v>
      </c>
      <c r="BC1784" s="17">
        <v>0.52346097523177182</v>
      </c>
      <c r="BD1784" s="17">
        <v>-11.542570605724116</v>
      </c>
      <c r="BE1784" s="17">
        <v>18.593852657006181</v>
      </c>
      <c r="BF1784" s="17">
        <v>-1</v>
      </c>
      <c r="BG1784" s="22">
        <v>173.71292920424139</v>
      </c>
    </row>
    <row r="1785" spans="1:59" x14ac:dyDescent="0.25">
      <c r="A1785">
        <v>4504</v>
      </c>
      <c r="B1785" t="s">
        <v>1662</v>
      </c>
      <c r="C1785" s="49">
        <v>0</v>
      </c>
      <c r="D1785" s="22">
        <v>1544.6359375000002</v>
      </c>
      <c r="E1785" s="17">
        <v>68.249543549033291</v>
      </c>
      <c r="F1785" s="17">
        <v>8.9958353626312881</v>
      </c>
      <c r="G1785" s="17">
        <v>0.41160728224729048</v>
      </c>
      <c r="H1785" s="17">
        <v>3.9445356986401041</v>
      </c>
      <c r="I1785" s="17">
        <v>54.867647468962112</v>
      </c>
      <c r="J1785" s="17">
        <v>7.1240741339392413</v>
      </c>
      <c r="K1785" s="17">
        <v>-1</v>
      </c>
      <c r="L1785" s="17">
        <v>-1</v>
      </c>
      <c r="M1785" s="17">
        <v>-1</v>
      </c>
      <c r="N1785" s="17">
        <v>0.16666666666666666</v>
      </c>
      <c r="O1785" s="17">
        <v>-1</v>
      </c>
      <c r="P1785" s="17">
        <v>-1</v>
      </c>
      <c r="Q1785" s="17">
        <v>3.0658046921219793</v>
      </c>
      <c r="R1785" s="17">
        <v>-1</v>
      </c>
      <c r="S1785" s="17">
        <v>0.40081773010949157</v>
      </c>
      <c r="T1785" s="17">
        <v>4.2166562651306354E-2</v>
      </c>
      <c r="U1785" s="17">
        <v>0.1979743349779895</v>
      </c>
      <c r="V1785" s="17">
        <v>0.13760259406888226</v>
      </c>
      <c r="W1785" s="17">
        <v>1.0506045570942228</v>
      </c>
      <c r="X1785" s="17">
        <v>0.94327436449601798</v>
      </c>
      <c r="Y1785" s="17">
        <v>0</v>
      </c>
      <c r="Z1785" s="17">
        <v>32.124513380131233</v>
      </c>
      <c r="AA1785" s="17">
        <v>0.49292903666476373</v>
      </c>
      <c r="AB1785" s="17">
        <v>1.1725170168072072</v>
      </c>
      <c r="AC1785" s="17">
        <v>18.944757475919971</v>
      </c>
      <c r="AD1785" s="17">
        <v>0.24746791872248686</v>
      </c>
      <c r="AE1785" s="17">
        <v>2.4746791872248687E-2</v>
      </c>
      <c r="AF1785" s="17">
        <v>50.426934246547738</v>
      </c>
      <c r="AG1785" s="17">
        <v>8.2125019156446406</v>
      </c>
      <c r="AH1785" s="17">
        <v>-1</v>
      </c>
      <c r="AI1785" s="17">
        <v>-1</v>
      </c>
      <c r="AJ1785" s="17">
        <v>-1</v>
      </c>
      <c r="AK1785" s="17">
        <v>-1</v>
      </c>
      <c r="AL1785" s="17">
        <v>-1</v>
      </c>
      <c r="AM1785" s="17">
        <v>-1</v>
      </c>
      <c r="AN1785" s="17">
        <v>-1</v>
      </c>
      <c r="AO1785" s="17">
        <v>-1</v>
      </c>
      <c r="AP1785" s="17">
        <v>-1</v>
      </c>
      <c r="AQ1785" s="17">
        <v>-1</v>
      </c>
      <c r="AR1785" s="17">
        <v>0.12373395936124343</v>
      </c>
      <c r="AS1785" s="17">
        <v>1.4848075123349211</v>
      </c>
      <c r="AT1785" s="17">
        <v>5.9302497660353977</v>
      </c>
      <c r="AU1785" s="17">
        <v>-1</v>
      </c>
      <c r="AV1785" s="17">
        <v>-1</v>
      </c>
      <c r="AW1785" s="17">
        <v>-1</v>
      </c>
      <c r="AX1785" s="17">
        <v>-1</v>
      </c>
      <c r="AY1785" s="17">
        <v>2.4746791872248687E-2</v>
      </c>
      <c r="AZ1785" s="17">
        <v>0.15276821527761153</v>
      </c>
      <c r="BA1785" s="17">
        <v>0.36005229754290136</v>
      </c>
      <c r="BB1785" s="17">
        <v>4.9194240967687791E-2</v>
      </c>
      <c r="BC1785" s="17">
        <v>0.1302929385194917</v>
      </c>
      <c r="BD1785" s="17">
        <v>2.116875342472496</v>
      </c>
      <c r="BE1785" s="17">
        <v>4.934406708809556</v>
      </c>
      <c r="BF1785" s="17">
        <v>-1</v>
      </c>
      <c r="BG1785" s="22">
        <v>288.72580977770747</v>
      </c>
    </row>
    <row r="1786" spans="1:59" x14ac:dyDescent="0.25">
      <c r="A1786">
        <v>4505</v>
      </c>
      <c r="B1786" t="s">
        <v>1663</v>
      </c>
      <c r="C1786" s="49">
        <v>0</v>
      </c>
      <c r="D1786" s="22">
        <v>1545.81400390625</v>
      </c>
      <c r="E1786" s="17">
        <v>56.515848879065729</v>
      </c>
      <c r="F1786" s="17">
        <v>-10.679057238258759</v>
      </c>
      <c r="G1786" s="17">
        <v>0.26845333671742727</v>
      </c>
      <c r="H1786" s="17">
        <v>2.8601271266628627</v>
      </c>
      <c r="I1786" s="17">
        <v>44.389800321450274</v>
      </c>
      <c r="J1786" s="17">
        <v>4.301080425872982</v>
      </c>
      <c r="K1786" s="17">
        <v>-1</v>
      </c>
      <c r="L1786" s="17">
        <v>-1</v>
      </c>
      <c r="M1786" s="17">
        <v>-1</v>
      </c>
      <c r="N1786" s="17">
        <v>0.16666666666666666</v>
      </c>
      <c r="O1786" s="17">
        <v>-1</v>
      </c>
      <c r="P1786" s="17">
        <v>-1</v>
      </c>
      <c r="Q1786" s="17">
        <v>2.3891246453496939</v>
      </c>
      <c r="R1786" s="17">
        <v>-1</v>
      </c>
      <c r="S1786" s="17">
        <v>5.6942634142262194E-2</v>
      </c>
      <c r="T1786" s="17">
        <v>6.0233749713793777E-3</v>
      </c>
      <c r="U1786" s="17">
        <v>-1.0698456385780569E-2</v>
      </c>
      <c r="V1786" s="17">
        <v>-0.16334958555362655</v>
      </c>
      <c r="W1786" s="17">
        <v>0.26696945821346257</v>
      </c>
      <c r="X1786" s="17">
        <v>-0.22249519233399201</v>
      </c>
      <c r="Y1786" s="17">
        <v>0</v>
      </c>
      <c r="Z1786" s="17">
        <v>25.346934833981813</v>
      </c>
      <c r="AA1786" s="17">
        <v>0.11583559301051202</v>
      </c>
      <c r="AB1786" s="17">
        <v>0.5708840097553679</v>
      </c>
      <c r="AC1786" s="17">
        <v>12.027567222414145</v>
      </c>
      <c r="AD1786" s="17">
        <v>-1.3373070482225718E-2</v>
      </c>
      <c r="AE1786" s="17">
        <v>-1.3373070482225712E-3</v>
      </c>
      <c r="AF1786" s="17">
        <v>40.127859085702283</v>
      </c>
      <c r="AG1786" s="17">
        <v>-9.7491533016257854</v>
      </c>
      <c r="AH1786" s="17">
        <v>-1</v>
      </c>
      <c r="AI1786" s="17">
        <v>-1</v>
      </c>
      <c r="AJ1786" s="17">
        <v>-1</v>
      </c>
      <c r="AK1786" s="17">
        <v>-1</v>
      </c>
      <c r="AL1786" s="17">
        <v>-1</v>
      </c>
      <c r="AM1786" s="17">
        <v>-1</v>
      </c>
      <c r="AN1786" s="17">
        <v>-1</v>
      </c>
      <c r="AO1786" s="17">
        <v>-1</v>
      </c>
      <c r="AP1786" s="17">
        <v>-1</v>
      </c>
      <c r="AQ1786" s="17">
        <v>-1</v>
      </c>
      <c r="AR1786" s="17">
        <v>-6.6865352411128592E-3</v>
      </c>
      <c r="AS1786" s="17">
        <v>-8.0238422893354477E-2</v>
      </c>
      <c r="AT1786" s="17">
        <v>3.8956900502386391</v>
      </c>
      <c r="AU1786" s="17">
        <v>-1</v>
      </c>
      <c r="AV1786" s="17">
        <v>-1</v>
      </c>
      <c r="AW1786" s="17">
        <v>-1</v>
      </c>
      <c r="AX1786" s="17">
        <v>-1</v>
      </c>
      <c r="AY1786" s="17">
        <v>-1.3373070482225712E-3</v>
      </c>
      <c r="AZ1786" s="17">
        <v>0.3794448879846769</v>
      </c>
      <c r="BA1786" s="17">
        <v>0.13337562483583593</v>
      </c>
      <c r="BB1786" s="17">
        <v>0.1378801772972901</v>
      </c>
      <c r="BC1786" s="17">
        <v>4.1607002189889414E-2</v>
      </c>
      <c r="BD1786" s="17">
        <v>5.1980025973462425</v>
      </c>
      <c r="BE1786" s="17">
        <v>1.8532794539358068</v>
      </c>
      <c r="BF1786" s="17">
        <v>-1</v>
      </c>
      <c r="BG1786" s="22">
        <v>207.11670435322776</v>
      </c>
    </row>
    <row r="1787" spans="1:59" x14ac:dyDescent="0.25">
      <c r="A1787">
        <v>4506</v>
      </c>
      <c r="B1787" t="s">
        <v>1664</v>
      </c>
      <c r="C1787" s="49">
        <v>0</v>
      </c>
      <c r="D1787" s="22">
        <v>1497.3578125000001</v>
      </c>
      <c r="E1787" s="17">
        <v>74.612373993080269</v>
      </c>
      <c r="F1787" s="17">
        <v>19.66493909725607</v>
      </c>
      <c r="G1787" s="17">
        <v>0.48923537028116593</v>
      </c>
      <c r="H1787" s="17">
        <v>4.5325779197507865</v>
      </c>
      <c r="I1787" s="17">
        <v>60.549469494627914</v>
      </c>
      <c r="J1787" s="17">
        <v>8.6548988924026986</v>
      </c>
      <c r="K1787" s="17">
        <v>-1</v>
      </c>
      <c r="L1787" s="17">
        <v>-1</v>
      </c>
      <c r="M1787" s="17">
        <v>-1</v>
      </c>
      <c r="N1787" s="17">
        <v>0.16666666666666666</v>
      </c>
      <c r="O1787" s="17">
        <v>-1</v>
      </c>
      <c r="P1787" s="17">
        <v>-1</v>
      </c>
      <c r="Q1787" s="17">
        <v>3.4327479715906386</v>
      </c>
      <c r="R1787" s="17">
        <v>-1</v>
      </c>
      <c r="S1787" s="17">
        <v>0.58729087357470433</v>
      </c>
      <c r="T1787" s="17">
        <v>6.1765928527372643E-2</v>
      </c>
      <c r="U1787" s="17">
        <v>0.31113132662291781</v>
      </c>
      <c r="V1787" s="17">
        <v>0.30079992829009794</v>
      </c>
      <c r="W1787" s="17">
        <v>1.4755463511690512</v>
      </c>
      <c r="X1787" s="17">
        <v>1.5754362057212294</v>
      </c>
      <c r="Y1787" s="17">
        <v>0</v>
      </c>
      <c r="Z1787" s="17">
        <v>35.799790803254979</v>
      </c>
      <c r="AA1787" s="17">
        <v>0.69741549306412909</v>
      </c>
      <c r="AB1787" s="17">
        <v>1.4987645390996513</v>
      </c>
      <c r="AC1787" s="17">
        <v>22.695742137632973</v>
      </c>
      <c r="AD1787" s="17">
        <v>0.38891415827864728</v>
      </c>
      <c r="AE1787" s="17">
        <v>3.8891415827864727E-2</v>
      </c>
      <c r="AF1787" s="17">
        <v>56.011813589512322</v>
      </c>
      <c r="AG1787" s="17">
        <v>17.95256843829257</v>
      </c>
      <c r="AH1787" s="17">
        <v>-1</v>
      </c>
      <c r="AI1787" s="17">
        <v>-1</v>
      </c>
      <c r="AJ1787" s="17">
        <v>-1</v>
      </c>
      <c r="AK1787" s="17">
        <v>-1</v>
      </c>
      <c r="AL1787" s="17">
        <v>-1</v>
      </c>
      <c r="AM1787" s="17">
        <v>-1</v>
      </c>
      <c r="AN1787" s="17">
        <v>-1</v>
      </c>
      <c r="AO1787" s="17">
        <v>-1</v>
      </c>
      <c r="AP1787" s="17">
        <v>-1</v>
      </c>
      <c r="AQ1787" s="17">
        <v>-1</v>
      </c>
      <c r="AR1787" s="17">
        <v>0.19445707913932364</v>
      </c>
      <c r="AS1787" s="17">
        <v>2.3334849496718837</v>
      </c>
      <c r="AT1787" s="17">
        <v>7.0335304345734482</v>
      </c>
      <c r="AU1787" s="17">
        <v>-1</v>
      </c>
      <c r="AV1787" s="17">
        <v>-1</v>
      </c>
      <c r="AW1787" s="17">
        <v>-1</v>
      </c>
      <c r="AX1787" s="17">
        <v>-1</v>
      </c>
      <c r="AY1787" s="17">
        <v>3.8891415827864727E-2</v>
      </c>
      <c r="AZ1787" s="17">
        <v>2.9848259149268253E-2</v>
      </c>
      <c r="BA1787" s="17">
        <v>0.48297225367124474</v>
      </c>
      <c r="BB1787" s="17">
        <v>1.1025195185932202E-3</v>
      </c>
      <c r="BC1787" s="17">
        <v>0.17838465996858621</v>
      </c>
      <c r="BD1787" s="17">
        <v>0.44607250920363262</v>
      </c>
      <c r="BE1787" s="17">
        <v>6.6052095420784216</v>
      </c>
      <c r="BF1787" s="17">
        <v>-1</v>
      </c>
      <c r="BG1787" s="22">
        <v>177.36397488376952</v>
      </c>
    </row>
    <row r="1788" spans="1:59" x14ac:dyDescent="0.25">
      <c r="A1788">
        <v>4508</v>
      </c>
      <c r="B1788" t="s">
        <v>1630</v>
      </c>
      <c r="C1788" s="49">
        <v>0</v>
      </c>
      <c r="D1788" s="22">
        <v>1603.5607421875002</v>
      </c>
      <c r="E1788" s="17">
        <v>117.16003752557448</v>
      </c>
      <c r="F1788" s="17">
        <v>91.008257119945327</v>
      </c>
      <c r="G1788" s="17">
        <v>1.0083272743293614</v>
      </c>
      <c r="H1788" s="17">
        <v>8.4647623126456608</v>
      </c>
      <c r="I1788" s="17">
        <v>98.543292200640991</v>
      </c>
      <c r="J1788" s="17">
        <v>18.891383633443215</v>
      </c>
      <c r="K1788" s="17">
        <v>-1</v>
      </c>
      <c r="L1788" s="17">
        <v>-1</v>
      </c>
      <c r="M1788" s="17">
        <v>-1</v>
      </c>
      <c r="N1788" s="17">
        <v>0.16666666666666666</v>
      </c>
      <c r="O1788" s="17">
        <v>-1</v>
      </c>
      <c r="P1788" s="17">
        <v>-1</v>
      </c>
      <c r="Q1788" s="17">
        <v>5.8864640225895375</v>
      </c>
      <c r="R1788" s="17">
        <v>-1</v>
      </c>
      <c r="S1788" s="17">
        <v>1.8342196792019843</v>
      </c>
      <c r="T1788" s="17">
        <v>0.19282509033881379</v>
      </c>
      <c r="U1788" s="17">
        <v>1.0678017501389405</v>
      </c>
      <c r="V1788" s="17">
        <v>1.3920855325357271</v>
      </c>
      <c r="W1788" s="17">
        <v>4.3170931492777491</v>
      </c>
      <c r="X1788" s="17">
        <v>5.8026444513372955</v>
      </c>
      <c r="Y1788" s="17">
        <v>0</v>
      </c>
      <c r="Z1788" s="17">
        <v>60.376033807489726</v>
      </c>
      <c r="AA1788" s="17">
        <v>2.0647976699650239</v>
      </c>
      <c r="AB1788" s="17">
        <v>3.6803517947832995</v>
      </c>
      <c r="AC1788" s="17">
        <v>47.778232501874562</v>
      </c>
      <c r="AD1788" s="17">
        <v>1.3347521876736756</v>
      </c>
      <c r="AE1788" s="17">
        <v>0.13347521876736756</v>
      </c>
      <c r="AF1788" s="17">
        <v>93.357389468617129</v>
      </c>
      <c r="AG1788" s="17">
        <v>83.083499842799966</v>
      </c>
      <c r="AH1788" s="17">
        <v>-1</v>
      </c>
      <c r="AI1788" s="17">
        <v>-1</v>
      </c>
      <c r="AJ1788" s="17">
        <v>-1</v>
      </c>
      <c r="AK1788" s="17">
        <v>-1</v>
      </c>
      <c r="AL1788" s="17">
        <v>-1</v>
      </c>
      <c r="AM1788" s="17">
        <v>-1</v>
      </c>
      <c r="AN1788" s="17">
        <v>-1</v>
      </c>
      <c r="AO1788" s="17">
        <v>-1</v>
      </c>
      <c r="AP1788" s="17">
        <v>-1</v>
      </c>
      <c r="AQ1788" s="17">
        <v>-1</v>
      </c>
      <c r="AR1788" s="17">
        <v>0.66737609383683782</v>
      </c>
      <c r="AS1788" s="17">
        <v>8.0085131260420539</v>
      </c>
      <c r="AT1788" s="17">
        <v>14.41106706385467</v>
      </c>
      <c r="AU1788" s="17">
        <v>-1</v>
      </c>
      <c r="AV1788" s="17">
        <v>-1</v>
      </c>
      <c r="AW1788" s="17">
        <v>-1</v>
      </c>
      <c r="AX1788" s="17">
        <v>-1</v>
      </c>
      <c r="AY1788" s="17">
        <v>0.13347521876736756</v>
      </c>
      <c r="AZ1788" s="17">
        <v>-0.79210621233453726</v>
      </c>
      <c r="BA1788" s="17">
        <v>1.3049267251550503</v>
      </c>
      <c r="BB1788" s="17">
        <v>-0.32048241047571652</v>
      </c>
      <c r="BC1788" s="17">
        <v>0.49996958996289581</v>
      </c>
      <c r="BD1788" s="17">
        <v>-10.72643277821477</v>
      </c>
      <c r="BE1788" s="17">
        <v>17.777714829496837</v>
      </c>
      <c r="BF1788" s="17">
        <v>-1</v>
      </c>
      <c r="BG1788" s="22">
        <v>625.73395571324909</v>
      </c>
    </row>
    <row r="1789" spans="1:59" x14ac:dyDescent="0.25">
      <c r="A1789">
        <v>4509</v>
      </c>
      <c r="B1789" t="s">
        <v>1665</v>
      </c>
      <c r="C1789" s="49">
        <v>0</v>
      </c>
      <c r="D1789" s="22">
        <v>1440.7945898437499</v>
      </c>
      <c r="E1789" s="17">
        <v>-21.753390643038344</v>
      </c>
      <c r="F1789" s="17">
        <v>-141.91980662406104</v>
      </c>
      <c r="G1789" s="17">
        <v>-0.68645053340706097</v>
      </c>
      <c r="H1789" s="17">
        <v>-4.3733859864019928</v>
      </c>
      <c r="I1789" s="17">
        <v>-25.502347985734751</v>
      </c>
      <c r="J1789" s="17">
        <v>-14.529609899789094</v>
      </c>
      <c r="K1789" s="17">
        <v>-1</v>
      </c>
      <c r="L1789" s="17">
        <v>-1</v>
      </c>
      <c r="M1789" s="17">
        <v>-1</v>
      </c>
      <c r="N1789" s="17">
        <v>0.16666666666666666</v>
      </c>
      <c r="O1789" s="17">
        <v>-1</v>
      </c>
      <c r="P1789" s="17">
        <v>-1</v>
      </c>
      <c r="Q1789" s="17">
        <v>-2.1246482241803242</v>
      </c>
      <c r="R1789" s="17">
        <v>-1</v>
      </c>
      <c r="S1789" s="17">
        <v>-2.2368653273717056</v>
      </c>
      <c r="T1789" s="17">
        <v>-0.23506861635622409</v>
      </c>
      <c r="U1789" s="17">
        <v>-1.4026437173103283</v>
      </c>
      <c r="V1789" s="17">
        <v>-2.1708415899146498</v>
      </c>
      <c r="W1789" s="17">
        <v>-4.9602437067252749</v>
      </c>
      <c r="X1789" s="17">
        <v>-7.998724183927262</v>
      </c>
      <c r="Y1789" s="17">
        <v>0</v>
      </c>
      <c r="Z1789" s="17">
        <v>-19.862688692885495</v>
      </c>
      <c r="AA1789" s="17">
        <v>-2.3995543070806313</v>
      </c>
      <c r="AB1789" s="17">
        <v>-3.4422899527365618</v>
      </c>
      <c r="AC1789" s="17">
        <v>-34.113331786773067</v>
      </c>
      <c r="AD1789" s="17">
        <v>-1.7533046466379105</v>
      </c>
      <c r="AE1789" s="17">
        <v>-0.17533046466379104</v>
      </c>
      <c r="AF1789" s="17">
        <v>-28.571796333454294</v>
      </c>
      <c r="AG1789" s="17">
        <v>-129.56180685671237</v>
      </c>
      <c r="AH1789" s="17">
        <v>-1</v>
      </c>
      <c r="AI1789" s="17">
        <v>-1</v>
      </c>
      <c r="AJ1789" s="17">
        <v>-1</v>
      </c>
      <c r="AK1789" s="17">
        <v>-1</v>
      </c>
      <c r="AL1789" s="17">
        <v>-1</v>
      </c>
      <c r="AM1789" s="17">
        <v>-1</v>
      </c>
      <c r="AN1789" s="17">
        <v>-1</v>
      </c>
      <c r="AO1789" s="17">
        <v>-1</v>
      </c>
      <c r="AP1789" s="17">
        <v>-1</v>
      </c>
      <c r="AQ1789" s="17">
        <v>-1</v>
      </c>
      <c r="AR1789" s="17">
        <v>-0.87665232331895526</v>
      </c>
      <c r="AS1789" s="17">
        <v>-10.519827879827464</v>
      </c>
      <c r="AT1789" s="17">
        <v>-9.6757762437757009</v>
      </c>
      <c r="AU1789" s="17">
        <v>-1</v>
      </c>
      <c r="AV1789" s="17">
        <v>-1</v>
      </c>
      <c r="AW1789" s="17">
        <v>-1</v>
      </c>
      <c r="AX1789" s="17">
        <v>-1</v>
      </c>
      <c r="AY1789" s="17">
        <v>-0.17533046466379104</v>
      </c>
      <c r="AZ1789" s="17">
        <v>1.8914844705036535</v>
      </c>
      <c r="BA1789" s="17">
        <v>-1.378663957683141</v>
      </c>
      <c r="BB1789" s="17">
        <v>0.7294569131902231</v>
      </c>
      <c r="BC1789" s="17">
        <v>-0.54996973370304325</v>
      </c>
      <c r="BD1789" s="17">
        <v>25.75056459020599</v>
      </c>
      <c r="BE1789" s="17">
        <v>-18.699282538923963</v>
      </c>
      <c r="BF1789" s="17">
        <v>-1</v>
      </c>
      <c r="BG1789" s="22">
        <v>138.42653675848857</v>
      </c>
    </row>
    <row r="1790" spans="1:59" x14ac:dyDescent="0.25">
      <c r="A1790">
        <v>4511</v>
      </c>
      <c r="B1790" t="s">
        <v>1666</v>
      </c>
      <c r="C1790" s="49">
        <v>0</v>
      </c>
      <c r="D1790" s="22">
        <v>1498.4915624999999</v>
      </c>
      <c r="E1790" s="17">
        <v>24.747217484384791</v>
      </c>
      <c r="F1790" s="17">
        <v>-63.948247237502123</v>
      </c>
      <c r="G1790" s="17">
        <v>-0.11913173824387907</v>
      </c>
      <c r="H1790" s="17">
        <v>-7.5877019801990908E-2</v>
      </c>
      <c r="I1790" s="17">
        <v>16.021338962805338</v>
      </c>
      <c r="J1790" s="17">
        <v>-3.342091572679494</v>
      </c>
      <c r="K1790" s="17">
        <v>-1</v>
      </c>
      <c r="L1790" s="17">
        <v>-1</v>
      </c>
      <c r="M1790" s="17">
        <v>-1</v>
      </c>
      <c r="N1790" s="17">
        <v>0.16666666666666666</v>
      </c>
      <c r="O1790" s="17">
        <v>-1</v>
      </c>
      <c r="P1790" s="17">
        <v>-1</v>
      </c>
      <c r="Q1790" s="17">
        <v>0.55703342577276516</v>
      </c>
      <c r="R1790" s="17">
        <v>-1</v>
      </c>
      <c r="S1790" s="17">
        <v>-0.87408902100678421</v>
      </c>
      <c r="T1790" s="17">
        <v>-9.1833237044548224E-2</v>
      </c>
      <c r="U1790" s="17">
        <v>-0.57567386927958641</v>
      </c>
      <c r="V1790" s="17">
        <v>-0.97816871377964876</v>
      </c>
      <c r="W1790" s="17">
        <v>-1.854699402660863</v>
      </c>
      <c r="X1790" s="17">
        <v>-3.3787817997283471</v>
      </c>
      <c r="Y1790" s="17">
        <v>0</v>
      </c>
      <c r="Z1790" s="17">
        <v>6.9968413095426136</v>
      </c>
      <c r="AA1790" s="17">
        <v>-0.90513375635094784</v>
      </c>
      <c r="AB1790" s="17">
        <v>-1.0580195686565803</v>
      </c>
      <c r="AC1790" s="17">
        <v>-6.7005208718633025</v>
      </c>
      <c r="AD1790" s="17">
        <v>-0.71959233659948296</v>
      </c>
      <c r="AE1790" s="17">
        <v>-7.1959233659948302E-2</v>
      </c>
      <c r="AF1790" s="17">
        <v>12.243417595295057</v>
      </c>
      <c r="AG1790" s="17">
        <v>-58.379803739148151</v>
      </c>
      <c r="AH1790" s="17">
        <v>-1</v>
      </c>
      <c r="AI1790" s="17">
        <v>-1</v>
      </c>
      <c r="AJ1790" s="17">
        <v>-1</v>
      </c>
      <c r="AK1790" s="17">
        <v>-1</v>
      </c>
      <c r="AL1790" s="17">
        <v>-1</v>
      </c>
      <c r="AM1790" s="17">
        <v>-1</v>
      </c>
      <c r="AN1790" s="17">
        <v>-1</v>
      </c>
      <c r="AO1790" s="17">
        <v>-1</v>
      </c>
      <c r="AP1790" s="17">
        <v>-1</v>
      </c>
      <c r="AQ1790" s="17">
        <v>-1</v>
      </c>
      <c r="AR1790" s="17">
        <v>-0.35979616829974148</v>
      </c>
      <c r="AS1790" s="17">
        <v>-4.3175540195968978</v>
      </c>
      <c r="AT1790" s="17">
        <v>-1.6128202254759678</v>
      </c>
      <c r="AU1790" s="17">
        <v>-1</v>
      </c>
      <c r="AV1790" s="17">
        <v>-1</v>
      </c>
      <c r="AW1790" s="17">
        <v>-1</v>
      </c>
      <c r="AX1790" s="17">
        <v>-1</v>
      </c>
      <c r="AY1790" s="17">
        <v>-7.1959233659948302E-2</v>
      </c>
      <c r="AZ1790" s="17">
        <v>0.99316527730373871</v>
      </c>
      <c r="BA1790" s="17">
        <v>-0.48034476448322599</v>
      </c>
      <c r="BB1790" s="17">
        <v>0.37799472777715765</v>
      </c>
      <c r="BC1790" s="17">
        <v>-0.19850754828997796</v>
      </c>
      <c r="BD1790" s="17">
        <v>13.540063541775078</v>
      </c>
      <c r="BE1790" s="17">
        <v>-6.4887814904930377</v>
      </c>
      <c r="BF1790" s="17">
        <v>-1</v>
      </c>
      <c r="BG1790" s="22">
        <v>78.071547554479139</v>
      </c>
    </row>
    <row r="1791" spans="1:59" x14ac:dyDescent="0.25">
      <c r="A1791">
        <v>4512</v>
      </c>
      <c r="B1791" t="s">
        <v>3014</v>
      </c>
      <c r="C1791" s="49">
        <v>0</v>
      </c>
      <c r="D1791" s="22">
        <v>1479.06349609375</v>
      </c>
      <c r="E1791" s="17">
        <v>28.00564549879693</v>
      </c>
      <c r="F1791" s="17">
        <v>-58.484561413515422</v>
      </c>
      <c r="G1791" s="17">
        <v>-7.9378119319224894E-2</v>
      </c>
      <c r="H1791" s="17">
        <v>0.22526148510927335</v>
      </c>
      <c r="I1791" s="17">
        <v>18.931020153297339</v>
      </c>
      <c r="J1791" s="17">
        <v>-2.5581507900361595</v>
      </c>
      <c r="K1791" s="17">
        <v>-1</v>
      </c>
      <c r="L1791" s="17">
        <v>-1</v>
      </c>
      <c r="M1791" s="17">
        <v>-1</v>
      </c>
      <c r="N1791" s="17">
        <v>0.16666666666666666</v>
      </c>
      <c r="O1791" s="17">
        <v>-1</v>
      </c>
      <c r="P1791" s="17">
        <v>-1</v>
      </c>
      <c r="Q1791" s="17">
        <v>0.74494637929796781</v>
      </c>
      <c r="R1791" s="17">
        <v>-1</v>
      </c>
      <c r="S1791" s="17">
        <v>-0.77859546354903086</v>
      </c>
      <c r="T1791" s="17">
        <v>-8.1796332337298411E-2</v>
      </c>
      <c r="U1791" s="17">
        <v>-0.51772577293397326</v>
      </c>
      <c r="V1791" s="17">
        <v>-0.8945947807037945</v>
      </c>
      <c r="W1791" s="17">
        <v>-1.6370852043124788</v>
      </c>
      <c r="X1791" s="17">
        <v>-3.0550494810370998</v>
      </c>
      <c r="Y1791" s="17">
        <v>0</v>
      </c>
      <c r="Z1791" s="17">
        <v>8.8789638997252887</v>
      </c>
      <c r="AA1791" s="17">
        <v>-0.80041551751701046</v>
      </c>
      <c r="AB1791" s="17">
        <v>-0.8909470565696308</v>
      </c>
      <c r="AC1791" s="17">
        <v>-4.7796283365622916</v>
      </c>
      <c r="AD1791" s="17">
        <v>-0.64715721616746658</v>
      </c>
      <c r="AE1791" s="17">
        <v>-6.4715721616746658E-2</v>
      </c>
      <c r="AF1791" s="17">
        <v>15.103454094500108</v>
      </c>
      <c r="AG1791" s="17">
        <v>-53.391881163067723</v>
      </c>
      <c r="AH1791" s="17">
        <v>-1</v>
      </c>
      <c r="AI1791" s="17">
        <v>-1</v>
      </c>
      <c r="AJ1791" s="17">
        <v>-1</v>
      </c>
      <c r="AK1791" s="17">
        <v>-1</v>
      </c>
      <c r="AL1791" s="17">
        <v>-1</v>
      </c>
      <c r="AM1791" s="17">
        <v>-1</v>
      </c>
      <c r="AN1791" s="17">
        <v>-1</v>
      </c>
      <c r="AO1791" s="17">
        <v>-1</v>
      </c>
      <c r="AP1791" s="17">
        <v>-1</v>
      </c>
      <c r="AQ1791" s="17">
        <v>-1</v>
      </c>
      <c r="AR1791" s="17">
        <v>-0.32357860808373329</v>
      </c>
      <c r="AS1791" s="17">
        <v>-3.8829432970047995</v>
      </c>
      <c r="AT1791" s="17">
        <v>-1.0478262861062397</v>
      </c>
      <c r="AU1791" s="17">
        <v>-1</v>
      </c>
      <c r="AV1791" s="17">
        <v>-1</v>
      </c>
      <c r="AW1791" s="17">
        <v>-1</v>
      </c>
      <c r="AX1791" s="17">
        <v>-1</v>
      </c>
      <c r="AY1791" s="17">
        <v>-6.4715721616746658E-2</v>
      </c>
      <c r="AZ1791" s="17">
        <v>0.93021753225520709</v>
      </c>
      <c r="BA1791" s="17">
        <v>-0.41739701943469448</v>
      </c>
      <c r="BB1791" s="17">
        <v>0.35336678683027206</v>
      </c>
      <c r="BC1791" s="17">
        <v>-0.17387960734309243</v>
      </c>
      <c r="BD1791" s="17">
        <v>12.684439491070414</v>
      </c>
      <c r="BE1791" s="17">
        <v>-5.6331574397883717</v>
      </c>
      <c r="BF1791" s="17">
        <v>-1</v>
      </c>
      <c r="BG1791" s="22">
        <v>360.76641357029115</v>
      </c>
    </row>
    <row r="1792" spans="1:59" x14ac:dyDescent="0.25">
      <c r="A1792">
        <v>4513</v>
      </c>
      <c r="B1792" t="s">
        <v>330</v>
      </c>
      <c r="C1792" s="49">
        <v>0</v>
      </c>
      <c r="D1792" s="22">
        <v>1561.6809863281251</v>
      </c>
      <c r="E1792" s="17">
        <v>102.19685625760923</v>
      </c>
      <c r="F1792" s="17">
        <v>65.918207251136195</v>
      </c>
      <c r="G1792" s="17">
        <v>0.82577280223539062</v>
      </c>
      <c r="H1792" s="17">
        <v>7.08188995339109</v>
      </c>
      <c r="I1792" s="17">
        <v>85.18160770346924</v>
      </c>
      <c r="J1792" s="17">
        <v>15.291412118909371</v>
      </c>
      <c r="K1792" s="17">
        <v>-1</v>
      </c>
      <c r="L1792" s="17">
        <v>-1</v>
      </c>
      <c r="M1792" s="17">
        <v>-1</v>
      </c>
      <c r="N1792" s="17">
        <v>0.16666666666666666</v>
      </c>
      <c r="O1792" s="17">
        <v>-1</v>
      </c>
      <c r="P1792" s="17">
        <v>-1</v>
      </c>
      <c r="Q1792" s="17">
        <v>5.0235400685356941</v>
      </c>
      <c r="R1792" s="17">
        <v>-1</v>
      </c>
      <c r="S1792" s="17">
        <v>1.3956992012772911</v>
      </c>
      <c r="T1792" s="17">
        <v>0.1467341459203384</v>
      </c>
      <c r="U1792" s="17">
        <v>0.80169555846683205</v>
      </c>
      <c r="V1792" s="17">
        <v>1.0083017250188329</v>
      </c>
      <c r="W1792" s="17">
        <v>3.3177767052846563</v>
      </c>
      <c r="X1792" s="17">
        <v>4.3160179721116192</v>
      </c>
      <c r="Y1792" s="17">
        <v>0</v>
      </c>
      <c r="Z1792" s="17">
        <v>51.733049717961975</v>
      </c>
      <c r="AA1792" s="17">
        <v>1.5839160967635444</v>
      </c>
      <c r="AB1792" s="17">
        <v>2.9131302167112856</v>
      </c>
      <c r="AC1792" s="17">
        <v>38.957211115224119</v>
      </c>
      <c r="AD1792" s="17">
        <v>1.00211944808354</v>
      </c>
      <c r="AE1792" s="17">
        <v>0.10021194480835401</v>
      </c>
      <c r="AF1792" s="17">
        <v>80.22368070435499</v>
      </c>
      <c r="AG1792" s="17">
        <v>60.178224867764833</v>
      </c>
      <c r="AH1792" s="17">
        <v>-1</v>
      </c>
      <c r="AI1792" s="17">
        <v>-1</v>
      </c>
      <c r="AJ1792" s="17">
        <v>-1</v>
      </c>
      <c r="AK1792" s="17">
        <v>-1</v>
      </c>
      <c r="AL1792" s="17">
        <v>-1</v>
      </c>
      <c r="AM1792" s="17">
        <v>-1</v>
      </c>
      <c r="AN1792" s="17">
        <v>-1</v>
      </c>
      <c r="AO1792" s="17">
        <v>-1</v>
      </c>
      <c r="AP1792" s="17">
        <v>-1</v>
      </c>
      <c r="AQ1792" s="17">
        <v>-1</v>
      </c>
      <c r="AR1792" s="17">
        <v>0.50105972404177002</v>
      </c>
      <c r="AS1792" s="17">
        <v>6.0127166885012402</v>
      </c>
      <c r="AT1792" s="17">
        <v>11.816531695051612</v>
      </c>
      <c r="AU1792" s="17">
        <v>-1</v>
      </c>
      <c r="AV1792" s="17">
        <v>-1</v>
      </c>
      <c r="AW1792" s="17">
        <v>-1</v>
      </c>
      <c r="AX1792" s="17">
        <v>-1</v>
      </c>
      <c r="AY1792" s="17">
        <v>0.10021194480835401</v>
      </c>
      <c r="AZ1792" s="17">
        <v>-0.50304089758620085</v>
      </c>
      <c r="BA1792" s="17">
        <v>1.0158614104067138</v>
      </c>
      <c r="BB1792" s="17">
        <v>-0.20738727901507042</v>
      </c>
      <c r="BC1792" s="17">
        <v>0.38687445850224972</v>
      </c>
      <c r="BD1792" s="17">
        <v>-6.7972811408923803</v>
      </c>
      <c r="BE1792" s="17">
        <v>13.848563192174442</v>
      </c>
      <c r="BF1792" s="17">
        <v>-1</v>
      </c>
      <c r="BG1792" s="22">
        <v>1698.5298658335641</v>
      </c>
    </row>
    <row r="1793" spans="1:59" x14ac:dyDescent="0.25">
      <c r="A1793">
        <v>4514</v>
      </c>
      <c r="B1793" t="s">
        <v>1667</v>
      </c>
      <c r="C1793" s="49">
        <v>0</v>
      </c>
      <c r="D1793" s="22">
        <v>1504.0318652343749</v>
      </c>
      <c r="E1793" s="17">
        <v>61.799122002117187</v>
      </c>
      <c r="F1793" s="17">
        <v>-1.8201398894665466</v>
      </c>
      <c r="G1793" s="17">
        <v>0.33291056132993624</v>
      </c>
      <c r="H1793" s="17">
        <v>3.3483984532892448</v>
      </c>
      <c r="I1793" s="17">
        <v>49.107609142876143</v>
      </c>
      <c r="J1793" s="17">
        <v>5.5721759506733619</v>
      </c>
      <c r="K1793" s="17">
        <v>-1</v>
      </c>
      <c r="L1793" s="17">
        <v>-1</v>
      </c>
      <c r="M1793" s="17">
        <v>-1</v>
      </c>
      <c r="N1793" s="17">
        <v>0.16666666666666666</v>
      </c>
      <c r="O1793" s="17">
        <v>-1</v>
      </c>
      <c r="P1793" s="17">
        <v>-1</v>
      </c>
      <c r="Q1793" s="17">
        <v>2.6938100496126549</v>
      </c>
      <c r="R1793" s="17">
        <v>-1</v>
      </c>
      <c r="S1793" s="17">
        <v>0.21177758624481471</v>
      </c>
      <c r="T1793" s="17">
        <v>2.2297390737232831E-2</v>
      </c>
      <c r="U1793" s="17">
        <v>8.3259617446336476E-2</v>
      </c>
      <c r="V1793" s="17">
        <v>-2.784132437541486E-2</v>
      </c>
      <c r="W1793" s="17">
        <v>0.61981298897221349</v>
      </c>
      <c r="X1793" s="17">
        <v>0.30241014571232577</v>
      </c>
      <c r="Y1793" s="17">
        <v>0</v>
      </c>
      <c r="Z1793" s="17">
        <v>28.398641869097666</v>
      </c>
      <c r="AA1793" s="17">
        <v>0.28562760752719235</v>
      </c>
      <c r="AB1793" s="17">
        <v>0.84177835169126536</v>
      </c>
      <c r="AC1793" s="17">
        <v>15.142136535941532</v>
      </c>
      <c r="AD1793" s="17">
        <v>0.10407452180792059</v>
      </c>
      <c r="AE1793" s="17">
        <v>1.0407452180792059E-2</v>
      </c>
      <c r="AF1793" s="17">
        <v>44.765173121907047</v>
      </c>
      <c r="AG1793" s="17">
        <v>-1.6616469428819078</v>
      </c>
      <c r="AH1793" s="17">
        <v>-1</v>
      </c>
      <c r="AI1793" s="17">
        <v>-1</v>
      </c>
      <c r="AJ1793" s="17">
        <v>-1</v>
      </c>
      <c r="AK1793" s="17">
        <v>-1</v>
      </c>
      <c r="AL1793" s="17">
        <v>-1</v>
      </c>
      <c r="AM1793" s="17">
        <v>-1</v>
      </c>
      <c r="AN1793" s="17">
        <v>-1</v>
      </c>
      <c r="AO1793" s="17">
        <v>-1</v>
      </c>
      <c r="AP1793" s="17">
        <v>-1</v>
      </c>
      <c r="AQ1793" s="17">
        <v>-1</v>
      </c>
      <c r="AR1793" s="17">
        <v>5.2037260903960297E-2</v>
      </c>
      <c r="AS1793" s="17">
        <v>0.62444713084752346</v>
      </c>
      <c r="AT1793" s="17">
        <v>4.8117812701017808</v>
      </c>
      <c r="AU1793" s="17">
        <v>-1</v>
      </c>
      <c r="AV1793" s="17">
        <v>-1</v>
      </c>
      <c r="AW1793" s="17">
        <v>-1</v>
      </c>
      <c r="AX1793" s="17">
        <v>-1</v>
      </c>
      <c r="AY1793" s="17">
        <v>1.0407452180792059E-2</v>
      </c>
      <c r="AZ1793" s="17">
        <v>0.27738029484324989</v>
      </c>
      <c r="BA1793" s="17">
        <v>0.235440217977263</v>
      </c>
      <c r="BB1793" s="17">
        <v>9.794799591864034E-2</v>
      </c>
      <c r="BC1793" s="17">
        <v>8.1539183568539148E-2</v>
      </c>
      <c r="BD1793" s="17">
        <v>3.8106785470587825</v>
      </c>
      <c r="BE1793" s="17">
        <v>3.2406035042232681</v>
      </c>
      <c r="BF1793" s="17">
        <v>-1</v>
      </c>
      <c r="BG1793" s="22">
        <v>102.07263395379368</v>
      </c>
    </row>
    <row r="1794" spans="1:59" x14ac:dyDescent="0.25">
      <c r="A1794">
        <v>4516</v>
      </c>
      <c r="B1794" t="s">
        <v>1206</v>
      </c>
      <c r="C1794" s="49">
        <v>0</v>
      </c>
      <c r="D1794" s="22">
        <v>1574.8726660156249</v>
      </c>
      <c r="E1794" s="17">
        <v>101.72252006865475</v>
      </c>
      <c r="F1794" s="17">
        <v>65.122847065202478</v>
      </c>
      <c r="G1794" s="17">
        <v>0.81998578468752215</v>
      </c>
      <c r="H1794" s="17">
        <v>7.0380525906703948</v>
      </c>
      <c r="I1794" s="17">
        <v>84.758039319921721</v>
      </c>
      <c r="J1794" s="17">
        <v>15.177292217668551</v>
      </c>
      <c r="K1794" s="17">
        <v>-1</v>
      </c>
      <c r="L1794" s="17">
        <v>-1</v>
      </c>
      <c r="M1794" s="17">
        <v>-1</v>
      </c>
      <c r="N1794" s="17">
        <v>0.16666666666666666</v>
      </c>
      <c r="O1794" s="17">
        <v>-1</v>
      </c>
      <c r="P1794" s="17">
        <v>-1</v>
      </c>
      <c r="Q1794" s="17">
        <v>4.9961851864158247</v>
      </c>
      <c r="R1794" s="17">
        <v>-1</v>
      </c>
      <c r="S1794" s="17">
        <v>1.3817980041620348</v>
      </c>
      <c r="T1794" s="17">
        <v>0.14527305268560106</v>
      </c>
      <c r="U1794" s="17">
        <v>0.79325993274296458</v>
      </c>
      <c r="V1794" s="17">
        <v>0.996135692583622</v>
      </c>
      <c r="W1794" s="17">
        <v>3.2860981507637641</v>
      </c>
      <c r="X1794" s="17">
        <v>4.2688915806092709</v>
      </c>
      <c r="Y1794" s="17">
        <v>0</v>
      </c>
      <c r="Z1794" s="17">
        <v>51.459065191489799</v>
      </c>
      <c r="AA1794" s="17">
        <v>1.5686720434645871</v>
      </c>
      <c r="AB1794" s="17">
        <v>2.8888091212898566</v>
      </c>
      <c r="AC1794" s="17">
        <v>38.677582766659796</v>
      </c>
      <c r="AD1794" s="17">
        <v>0.99157491592870584</v>
      </c>
      <c r="AE1794" s="17">
        <v>9.9157491592870572E-2</v>
      </c>
      <c r="AF1794" s="17">
        <v>79.807339202470246</v>
      </c>
      <c r="AG1794" s="17">
        <v>59.452122534040313</v>
      </c>
      <c r="AH1794" s="17">
        <v>-1</v>
      </c>
      <c r="AI1794" s="17">
        <v>-1</v>
      </c>
      <c r="AJ1794" s="17">
        <v>-1</v>
      </c>
      <c r="AK1794" s="17">
        <v>-1</v>
      </c>
      <c r="AL1794" s="17">
        <v>-1</v>
      </c>
      <c r="AM1794" s="17">
        <v>-1</v>
      </c>
      <c r="AN1794" s="17">
        <v>-1</v>
      </c>
      <c r="AO1794" s="17">
        <v>-1</v>
      </c>
      <c r="AP1794" s="17">
        <v>-1</v>
      </c>
      <c r="AQ1794" s="17">
        <v>-1</v>
      </c>
      <c r="AR1794" s="17">
        <v>0.49578745796435292</v>
      </c>
      <c r="AS1794" s="17">
        <v>5.9494494955722352</v>
      </c>
      <c r="AT1794" s="17">
        <v>11.734284344243907</v>
      </c>
      <c r="AU1794" s="17">
        <v>-1</v>
      </c>
      <c r="AV1794" s="17">
        <v>-1</v>
      </c>
      <c r="AW1794" s="17">
        <v>-1</v>
      </c>
      <c r="AX1794" s="17">
        <v>-1</v>
      </c>
      <c r="AY1794" s="17">
        <v>9.9157491592870572E-2</v>
      </c>
      <c r="AZ1794" s="17">
        <v>-0.49387746253177139</v>
      </c>
      <c r="BA1794" s="17">
        <v>1.0066979753522844</v>
      </c>
      <c r="BB1794" s="17">
        <v>-0.20380213808242675</v>
      </c>
      <c r="BC1794" s="17">
        <v>0.3832893175696061</v>
      </c>
      <c r="BD1794" s="17">
        <v>-6.6727261562206479</v>
      </c>
      <c r="BE1794" s="17">
        <v>13.724008207502711</v>
      </c>
      <c r="BF1794" s="17">
        <v>-1</v>
      </c>
      <c r="BG1794" s="22">
        <v>293.67845566870676</v>
      </c>
    </row>
    <row r="1795" spans="1:59" x14ac:dyDescent="0.25">
      <c r="A1795">
        <v>4519</v>
      </c>
      <c r="B1795" t="s">
        <v>3015</v>
      </c>
      <c r="C1795" s="49">
        <v>0</v>
      </c>
      <c r="D1795" s="22">
        <v>1524.8114648437499</v>
      </c>
      <c r="E1795" s="17">
        <v>68.334807416215511</v>
      </c>
      <c r="F1795" s="17">
        <v>9.1388046043519235</v>
      </c>
      <c r="G1795" s="17">
        <v>0.41264752228604912</v>
      </c>
      <c r="H1795" s="17">
        <v>3.9524156436235867</v>
      </c>
      <c r="I1795" s="17">
        <v>54.943785615783646</v>
      </c>
      <c r="J1795" s="17">
        <v>7.1445876522598493</v>
      </c>
      <c r="K1795" s="17">
        <v>-1</v>
      </c>
      <c r="L1795" s="17">
        <v>-1</v>
      </c>
      <c r="M1795" s="17">
        <v>-1</v>
      </c>
      <c r="N1795" s="17">
        <v>0.16666666666666666</v>
      </c>
      <c r="O1795" s="17">
        <v>-1</v>
      </c>
      <c r="P1795" s="17">
        <v>-1</v>
      </c>
      <c r="Q1795" s="17">
        <v>3.0707218439020165</v>
      </c>
      <c r="R1795" s="17">
        <v>-1</v>
      </c>
      <c r="S1795" s="17">
        <v>0.40331652706428772</v>
      </c>
      <c r="T1795" s="17">
        <v>4.2429200127443431E-2</v>
      </c>
      <c r="U1795" s="17">
        <v>0.19949067315345972</v>
      </c>
      <c r="V1795" s="17">
        <v>0.13978948808592284</v>
      </c>
      <c r="W1795" s="17">
        <v>1.0562989066464836</v>
      </c>
      <c r="X1795" s="17">
        <v>0.95174552583559491</v>
      </c>
      <c r="Y1795" s="17">
        <v>0</v>
      </c>
      <c r="Z1795" s="17">
        <v>32.173763217733963</v>
      </c>
      <c r="AA1795" s="17">
        <v>0.49566921750288595</v>
      </c>
      <c r="AB1795" s="17">
        <v>1.1768888330380323</v>
      </c>
      <c r="AC1795" s="17">
        <v>18.995021813593478</v>
      </c>
      <c r="AD1795" s="17">
        <v>0.24936334144182465</v>
      </c>
      <c r="AE1795" s="17">
        <v>2.4936334144182466E-2</v>
      </c>
      <c r="AF1795" s="17">
        <v>50.501773331875363</v>
      </c>
      <c r="AG1795" s="17">
        <v>8.3430217755774176</v>
      </c>
      <c r="AH1795" s="17">
        <v>-1</v>
      </c>
      <c r="AI1795" s="17">
        <v>-1</v>
      </c>
      <c r="AJ1795" s="17">
        <v>-1</v>
      </c>
      <c r="AK1795" s="17">
        <v>-1</v>
      </c>
      <c r="AL1795" s="17">
        <v>-1</v>
      </c>
      <c r="AM1795" s="17">
        <v>-1</v>
      </c>
      <c r="AN1795" s="17">
        <v>-1</v>
      </c>
      <c r="AO1795" s="17">
        <v>-1</v>
      </c>
      <c r="AP1795" s="17">
        <v>-1</v>
      </c>
      <c r="AQ1795" s="17">
        <v>-1</v>
      </c>
      <c r="AR1795" s="17">
        <v>0.12468167072091232</v>
      </c>
      <c r="AS1795" s="17">
        <v>1.4961800486509478</v>
      </c>
      <c r="AT1795" s="17">
        <v>5.945034063246232</v>
      </c>
      <c r="AU1795" s="17">
        <v>-1</v>
      </c>
      <c r="AV1795" s="17">
        <v>-1</v>
      </c>
      <c r="AW1795" s="17">
        <v>-1</v>
      </c>
      <c r="AX1795" s="17">
        <v>-1</v>
      </c>
      <c r="AY1795" s="17">
        <v>2.4936334144182466E-2</v>
      </c>
      <c r="AZ1795" s="17">
        <v>0.15112105040255552</v>
      </c>
      <c r="BA1795" s="17">
        <v>0.36169946241795736</v>
      </c>
      <c r="BB1795" s="17">
        <v>4.8549797243112938E-2</v>
      </c>
      <c r="BC1795" s="17">
        <v>0.13093738224406654</v>
      </c>
      <c r="BD1795" s="17">
        <v>2.0944860752876702</v>
      </c>
      <c r="BE1795" s="17">
        <v>4.9567959759943827</v>
      </c>
      <c r="BF1795" s="17">
        <v>-1</v>
      </c>
      <c r="BG1795" s="22">
        <v>70.789584243287663</v>
      </c>
    </row>
    <row r="1796" spans="1:59" x14ac:dyDescent="0.25">
      <c r="A1796">
        <v>4521</v>
      </c>
      <c r="B1796" t="s">
        <v>1668</v>
      </c>
      <c r="C1796" s="49">
        <v>0</v>
      </c>
      <c r="D1796" s="22">
        <v>1463.1612109374998</v>
      </c>
      <c r="E1796" s="17">
        <v>-9.3397436040054203</v>
      </c>
      <c r="F1796" s="17">
        <v>-121.10477954623397</v>
      </c>
      <c r="G1796" s="17">
        <v>-0.53500100262959283</v>
      </c>
      <c r="H1796" s="17">
        <v>-3.2261373458623774</v>
      </c>
      <c r="I1796" s="17">
        <v>-14.417323202274154</v>
      </c>
      <c r="J1796" s="17">
        <v>-11.543027372203841</v>
      </c>
      <c r="K1796" s="17">
        <v>-1</v>
      </c>
      <c r="L1796" s="17">
        <v>-1</v>
      </c>
      <c r="M1796" s="17">
        <v>-1</v>
      </c>
      <c r="N1796" s="17">
        <v>0.16666666666666666</v>
      </c>
      <c r="O1796" s="17">
        <v>-1</v>
      </c>
      <c r="P1796" s="17">
        <v>-1</v>
      </c>
      <c r="Q1796" s="17">
        <v>-1.4087554474160338</v>
      </c>
      <c r="R1796" s="17">
        <v>-1</v>
      </c>
      <c r="S1796" s="17">
        <v>-1.873063116140095</v>
      </c>
      <c r="T1796" s="17">
        <v>-0.19683097788481349</v>
      </c>
      <c r="U1796" s="17">
        <v>-1.1818786086638831</v>
      </c>
      <c r="V1796" s="17">
        <v>-1.8524496222913955</v>
      </c>
      <c r="W1796" s="17">
        <v>-4.1311979714717664</v>
      </c>
      <c r="X1796" s="17">
        <v>-6.7653997951158393</v>
      </c>
      <c r="Y1796" s="17">
        <v>0</v>
      </c>
      <c r="Z1796" s="17">
        <v>-12.692358271167311</v>
      </c>
      <c r="AA1796" s="17">
        <v>-2.0006087880499854</v>
      </c>
      <c r="AB1796" s="17">
        <v>-2.8057930941904554</v>
      </c>
      <c r="AC1796" s="17">
        <v>-26.795299340553164</v>
      </c>
      <c r="AD1796" s="17">
        <v>-1.477348260829854</v>
      </c>
      <c r="AE1796" s="17">
        <v>-0.14773482608298538</v>
      </c>
      <c r="AF1796" s="17">
        <v>-17.675903141138917</v>
      </c>
      <c r="AG1796" s="17">
        <v>-110.55929704412186</v>
      </c>
      <c r="AH1796" s="17">
        <v>-1</v>
      </c>
      <c r="AI1796" s="17">
        <v>-1</v>
      </c>
      <c r="AJ1796" s="17">
        <v>-1</v>
      </c>
      <c r="AK1796" s="17">
        <v>-1</v>
      </c>
      <c r="AL1796" s="17">
        <v>-1</v>
      </c>
      <c r="AM1796" s="17">
        <v>-1</v>
      </c>
      <c r="AN1796" s="17">
        <v>-1</v>
      </c>
      <c r="AO1796" s="17">
        <v>-1</v>
      </c>
      <c r="AP1796" s="17">
        <v>-1</v>
      </c>
      <c r="AQ1796" s="17">
        <v>-1</v>
      </c>
      <c r="AR1796" s="17">
        <v>-0.73867413041492702</v>
      </c>
      <c r="AS1796" s="17">
        <v>-8.8640895649791247</v>
      </c>
      <c r="AT1796" s="17">
        <v>-7.5233164344728625</v>
      </c>
      <c r="AU1796" s="17">
        <v>-1</v>
      </c>
      <c r="AV1796" s="17">
        <v>-1</v>
      </c>
      <c r="AW1796" s="17">
        <v>-1</v>
      </c>
      <c r="AX1796" s="17">
        <v>-1</v>
      </c>
      <c r="AY1796" s="17">
        <v>-0.14773482608298538</v>
      </c>
      <c r="AZ1796" s="17">
        <v>1.6516721789694238</v>
      </c>
      <c r="BA1796" s="17">
        <v>-1.1388516661489112</v>
      </c>
      <c r="BB1796" s="17">
        <v>0.635631742015484</v>
      </c>
      <c r="BC1796" s="17">
        <v>-0.45614456252830415</v>
      </c>
      <c r="BD1796" s="17">
        <v>22.490890011981012</v>
      </c>
      <c r="BE1796" s="17">
        <v>-15.439607960698982</v>
      </c>
      <c r="BF1796" s="17">
        <v>-1</v>
      </c>
      <c r="BG1796" s="22">
        <v>11.722045604085451</v>
      </c>
    </row>
    <row r="1797" spans="1:59" x14ac:dyDescent="0.25">
      <c r="A1797">
        <v>4522</v>
      </c>
      <c r="B1797" t="s">
        <v>1669</v>
      </c>
      <c r="C1797" s="49">
        <v>0</v>
      </c>
      <c r="D1797" s="22">
        <v>1566.3257910156251</v>
      </c>
      <c r="E1797" s="17">
        <v>70.741634901945346</v>
      </c>
      <c r="F1797" s="17">
        <v>13.174538754807342</v>
      </c>
      <c r="G1797" s="17">
        <v>0.44201140642339731</v>
      </c>
      <c r="H1797" s="17">
        <v>4.1748506421646798</v>
      </c>
      <c r="I1797" s="17">
        <v>57.093012369608601</v>
      </c>
      <c r="J1797" s="17">
        <v>7.723643017149028</v>
      </c>
      <c r="K1797" s="17">
        <v>-1</v>
      </c>
      <c r="L1797" s="17">
        <v>-1</v>
      </c>
      <c r="M1797" s="17">
        <v>-1</v>
      </c>
      <c r="N1797" s="17">
        <v>0.16666666666666666</v>
      </c>
      <c r="O1797" s="17">
        <v>-1</v>
      </c>
      <c r="P1797" s="17">
        <v>-1</v>
      </c>
      <c r="Q1797" s="17">
        <v>3.2095231491537231</v>
      </c>
      <c r="R1797" s="17">
        <v>-1</v>
      </c>
      <c r="S1797" s="17">
        <v>0.47385253945519157</v>
      </c>
      <c r="T1797" s="17">
        <v>4.9842927855726041E-2</v>
      </c>
      <c r="U1797" s="17">
        <v>0.2422938501496853</v>
      </c>
      <c r="V1797" s="17">
        <v>0.20152110785098365</v>
      </c>
      <c r="W1797" s="17">
        <v>1.2170389418884309</v>
      </c>
      <c r="X1797" s="17">
        <v>1.1908693730400934</v>
      </c>
      <c r="Y1797" s="17">
        <v>0</v>
      </c>
      <c r="Z1797" s="17">
        <v>33.56398708075276</v>
      </c>
      <c r="AA1797" s="17">
        <v>0.57301901144277534</v>
      </c>
      <c r="AB1797" s="17">
        <v>1.3002964125279683</v>
      </c>
      <c r="AC1797" s="17">
        <v>20.413882973222272</v>
      </c>
      <c r="AD1797" s="17">
        <v>0.30286731268710665</v>
      </c>
      <c r="AE1797" s="17">
        <v>3.0286731268710662E-2</v>
      </c>
      <c r="AF1797" s="17">
        <v>52.614330192432298</v>
      </c>
      <c r="AG1797" s="17">
        <v>12.027334916669981</v>
      </c>
      <c r="AH1797" s="17">
        <v>-1</v>
      </c>
      <c r="AI1797" s="17">
        <v>-1</v>
      </c>
      <c r="AJ1797" s="17">
        <v>-1</v>
      </c>
      <c r="AK1797" s="17">
        <v>-1</v>
      </c>
      <c r="AL1797" s="17">
        <v>-1</v>
      </c>
      <c r="AM1797" s="17">
        <v>-1</v>
      </c>
      <c r="AN1797" s="17">
        <v>-1</v>
      </c>
      <c r="AO1797" s="17">
        <v>-1</v>
      </c>
      <c r="AP1797" s="17">
        <v>-1</v>
      </c>
      <c r="AQ1797" s="17">
        <v>-1</v>
      </c>
      <c r="AR1797" s="17">
        <v>0.15143365634355332</v>
      </c>
      <c r="AS1797" s="17">
        <v>1.8172038761226397</v>
      </c>
      <c r="AT1797" s="17">
        <v>6.3623650389594317</v>
      </c>
      <c r="AU1797" s="17">
        <v>-1</v>
      </c>
      <c r="AV1797" s="17">
        <v>-1</v>
      </c>
      <c r="AW1797" s="17">
        <v>-1</v>
      </c>
      <c r="AX1797" s="17">
        <v>-1</v>
      </c>
      <c r="AY1797" s="17">
        <v>3.0286731268710662E-2</v>
      </c>
      <c r="AZ1797" s="17">
        <v>0.10462489879895664</v>
      </c>
      <c r="BA1797" s="17">
        <v>0.40819561402155635</v>
      </c>
      <c r="BB1797" s="17">
        <v>3.0358447019717058E-2</v>
      </c>
      <c r="BC1797" s="17">
        <v>0.14912873246746239</v>
      </c>
      <c r="BD1797" s="17">
        <v>1.4624820925147004</v>
      </c>
      <c r="BE1797" s="17">
        <v>5.5887999587673534</v>
      </c>
      <c r="BF1797" s="17">
        <v>-1</v>
      </c>
      <c r="BG1797" s="22">
        <v>937.44664750218101</v>
      </c>
    </row>
    <row r="1798" spans="1:59" x14ac:dyDescent="0.25">
      <c r="A1798">
        <v>4523</v>
      </c>
      <c r="B1798" t="s">
        <v>3016</v>
      </c>
      <c r="C1798" s="49">
        <v>0</v>
      </c>
      <c r="D1798" s="22">
        <v>1523.8516992187499</v>
      </c>
      <c r="E1798" s="17">
        <v>56.823361569363826</v>
      </c>
      <c r="F1798" s="17">
        <v>-10.163424325932215</v>
      </c>
      <c r="G1798" s="17">
        <v>0.27220506676962891</v>
      </c>
      <c r="H1798" s="17">
        <v>2.8885469387280733</v>
      </c>
      <c r="I1798" s="17">
        <v>44.664400185814436</v>
      </c>
      <c r="J1798" s="17">
        <v>4.3750644875244227</v>
      </c>
      <c r="K1798" s="17">
        <v>-1</v>
      </c>
      <c r="L1798" s="17">
        <v>-1</v>
      </c>
      <c r="M1798" s="17">
        <v>-1</v>
      </c>
      <c r="N1798" s="17">
        <v>0.16666666666666666</v>
      </c>
      <c r="O1798" s="17">
        <v>-1</v>
      </c>
      <c r="P1798" s="17">
        <v>-1</v>
      </c>
      <c r="Q1798" s="17">
        <v>2.4068588465119749</v>
      </c>
      <c r="R1798" s="17">
        <v>-1</v>
      </c>
      <c r="S1798" s="17">
        <v>6.5954796028326629E-2</v>
      </c>
      <c r="T1798" s="17">
        <v>6.9706033757327805E-3</v>
      </c>
      <c r="U1798" s="17">
        <v>-5.2296306434056195E-3</v>
      </c>
      <c r="V1798" s="17">
        <v>-0.15546233290134243</v>
      </c>
      <c r="W1798" s="17">
        <v>0.28750670110641269</v>
      </c>
      <c r="X1798" s="17">
        <v>-0.19194309917223867</v>
      </c>
      <c r="Y1798" s="17">
        <v>0</v>
      </c>
      <c r="Z1798" s="17">
        <v>25.524559313828519</v>
      </c>
      <c r="AA1798" s="17">
        <v>0.12571833008638766</v>
      </c>
      <c r="AB1798" s="17">
        <v>0.58665140355368939</v>
      </c>
      <c r="AC1798" s="17">
        <v>12.208850598536394</v>
      </c>
      <c r="AD1798" s="17">
        <v>-6.5370383042570035E-3</v>
      </c>
      <c r="AE1798" s="17">
        <v>-6.5370383042570243E-4</v>
      </c>
      <c r="AF1798" s="17">
        <v>40.397773754472389</v>
      </c>
      <c r="AG1798" s="17">
        <v>-9.2784203335857249</v>
      </c>
      <c r="AH1798" s="17">
        <v>-1</v>
      </c>
      <c r="AI1798" s="17">
        <v>-1</v>
      </c>
      <c r="AJ1798" s="17">
        <v>-1</v>
      </c>
      <c r="AK1798" s="17">
        <v>-1</v>
      </c>
      <c r="AL1798" s="17">
        <v>-1</v>
      </c>
      <c r="AM1798" s="17">
        <v>-1</v>
      </c>
      <c r="AN1798" s="17">
        <v>-1</v>
      </c>
      <c r="AO1798" s="17">
        <v>-1</v>
      </c>
      <c r="AP1798" s="17">
        <v>-1</v>
      </c>
      <c r="AQ1798" s="17">
        <v>-1</v>
      </c>
      <c r="AR1798" s="17">
        <v>-3.2685191521285017E-3</v>
      </c>
      <c r="AS1798" s="17">
        <v>-3.9222229825542243E-2</v>
      </c>
      <c r="AT1798" s="17">
        <v>3.9490111012267954</v>
      </c>
      <c r="AU1798" s="17">
        <v>-1</v>
      </c>
      <c r="AV1798" s="17">
        <v>-1</v>
      </c>
      <c r="AW1798" s="17">
        <v>-1</v>
      </c>
      <c r="AX1798" s="17">
        <v>-1</v>
      </c>
      <c r="AY1798" s="17">
        <v>-6.5370383042570243E-4</v>
      </c>
      <c r="AZ1798" s="17">
        <v>0.37350422262627248</v>
      </c>
      <c r="BA1798" s="17">
        <v>0.13931629019424036</v>
      </c>
      <c r="BB1798" s="17">
        <v>0.13555592635678074</v>
      </c>
      <c r="BC1798" s="17">
        <v>4.3931253130398772E-2</v>
      </c>
      <c r="BD1798" s="17">
        <v>5.1172534592489214</v>
      </c>
      <c r="BE1798" s="17">
        <v>1.9340285920331284</v>
      </c>
      <c r="BF1798" s="17">
        <v>-1</v>
      </c>
      <c r="BG1798" s="22">
        <v>118.10317479654486</v>
      </c>
    </row>
    <row r="1799" spans="1:59" x14ac:dyDescent="0.25">
      <c r="A1799">
        <v>4525</v>
      </c>
      <c r="B1799" t="s">
        <v>1671</v>
      </c>
      <c r="C1799" s="49">
        <v>0</v>
      </c>
      <c r="D1799" s="22">
        <v>1555.0057714843751</v>
      </c>
      <c r="E1799" s="17">
        <v>136.72526036505684</v>
      </c>
      <c r="F1799" s="17">
        <v>123.81494494561048</v>
      </c>
      <c r="G1799" s="17">
        <v>1.2470277794491729</v>
      </c>
      <c r="H1799" s="17">
        <v>10.272947710045152</v>
      </c>
      <c r="I1799" s="17">
        <v>116.01446561065021</v>
      </c>
      <c r="J1799" s="17">
        <v>23.598554096480814</v>
      </c>
      <c r="K1799" s="17">
        <v>-1</v>
      </c>
      <c r="L1799" s="17">
        <v>-1</v>
      </c>
      <c r="M1799" s="17">
        <v>-1</v>
      </c>
      <c r="N1799" s="17">
        <v>0.16666666666666666</v>
      </c>
      <c r="O1799" s="17">
        <v>-1</v>
      </c>
      <c r="P1799" s="17">
        <v>-1</v>
      </c>
      <c r="Q1799" s="17">
        <v>7.0147868806929949</v>
      </c>
      <c r="R1799" s="17">
        <v>-1</v>
      </c>
      <c r="S1799" s="17">
        <v>2.4076105054323236</v>
      </c>
      <c r="T1799" s="17">
        <v>0.25309165947811119</v>
      </c>
      <c r="U1799" s="17">
        <v>1.4157509492960261</v>
      </c>
      <c r="V1799" s="17">
        <v>1.8939050040627283</v>
      </c>
      <c r="W1799" s="17">
        <v>5.6237570574229121</v>
      </c>
      <c r="X1799" s="17">
        <v>7.7464943469070437</v>
      </c>
      <c r="Y1799" s="17">
        <v>0</v>
      </c>
      <c r="Z1799" s="17">
        <v>71.677234179347963</v>
      </c>
      <c r="AA1799" s="17">
        <v>2.6935780723805594</v>
      </c>
      <c r="AB1799" s="17">
        <v>4.6835382745444649</v>
      </c>
      <c r="AC1799" s="17">
        <v>59.312226911949949</v>
      </c>
      <c r="AD1799" s="17">
        <v>1.7696886866200325</v>
      </c>
      <c r="AE1799" s="17">
        <v>0.17696886866200326</v>
      </c>
      <c r="AF1799" s="17">
        <v>110.53047145431671</v>
      </c>
      <c r="AG1799" s="17">
        <v>113.03346843976011</v>
      </c>
      <c r="AH1799" s="17">
        <v>-1</v>
      </c>
      <c r="AI1799" s="17">
        <v>-1</v>
      </c>
      <c r="AJ1799" s="17">
        <v>-1</v>
      </c>
      <c r="AK1799" s="17">
        <v>-1</v>
      </c>
      <c r="AL1799" s="17">
        <v>-1</v>
      </c>
      <c r="AM1799" s="17">
        <v>-1</v>
      </c>
      <c r="AN1799" s="17">
        <v>-1</v>
      </c>
      <c r="AO1799" s="17">
        <v>-1</v>
      </c>
      <c r="AP1799" s="17">
        <v>-1</v>
      </c>
      <c r="AQ1799" s="17">
        <v>-1</v>
      </c>
      <c r="AR1799" s="17">
        <v>0.88484434331001627</v>
      </c>
      <c r="AS1799" s="17">
        <v>10.618132119720194</v>
      </c>
      <c r="AT1799" s="17">
        <v>17.803571755636256</v>
      </c>
      <c r="AU1799" s="17">
        <v>-1</v>
      </c>
      <c r="AV1799" s="17">
        <v>-1</v>
      </c>
      <c r="AW1799" s="17">
        <v>-1</v>
      </c>
      <c r="AX1799" s="17">
        <v>-1</v>
      </c>
      <c r="AY1799" s="17">
        <v>0.17696886866200326</v>
      </c>
      <c r="AZ1799" s="17">
        <v>-1.1700757895877698</v>
      </c>
      <c r="BA1799" s="17">
        <v>1.6828963024082828</v>
      </c>
      <c r="BB1799" s="17">
        <v>-0.46836082011747793</v>
      </c>
      <c r="BC1799" s="17">
        <v>0.64784799960465711</v>
      </c>
      <c r="BD1799" s="17">
        <v>-15.8640252445248</v>
      </c>
      <c r="BE1799" s="17">
        <v>22.915307295806869</v>
      </c>
      <c r="BF1799" s="17">
        <v>-1</v>
      </c>
      <c r="BG1799" s="22">
        <v>4426.2955318533495</v>
      </c>
    </row>
    <row r="1800" spans="1:59" x14ac:dyDescent="0.25">
      <c r="A1800">
        <v>4528</v>
      </c>
      <c r="B1800" t="s">
        <v>1672</v>
      </c>
      <c r="C1800" s="49">
        <v>0</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25">
      <c r="A1801">
        <v>4531</v>
      </c>
      <c r="B1801" t="s">
        <v>1673</v>
      </c>
      <c r="C1801" s="49">
        <v>0</v>
      </c>
      <c r="D1801" s="22">
        <v>1511.6675390625001</v>
      </c>
      <c r="E1801" s="17">
        <v>101.19373712730977</v>
      </c>
      <c r="F1801" s="17">
        <v>64.236191338019324</v>
      </c>
      <c r="G1801" s="17">
        <v>0.81353450344051925</v>
      </c>
      <c r="H1801" s="17">
        <v>6.9891833495286857</v>
      </c>
      <c r="I1801" s="17">
        <v>84.285851574334188</v>
      </c>
      <c r="J1801" s="17">
        <v>15.050073046014941</v>
      </c>
      <c r="K1801" s="17">
        <v>-1</v>
      </c>
      <c r="L1801" s="17">
        <v>-1</v>
      </c>
      <c r="M1801" s="17">
        <v>-1</v>
      </c>
      <c r="N1801" s="17">
        <v>0.16666666666666666</v>
      </c>
      <c r="O1801" s="17">
        <v>-1</v>
      </c>
      <c r="P1801" s="17">
        <v>-1</v>
      </c>
      <c r="Q1801" s="17">
        <v>4.9656903699453103</v>
      </c>
      <c r="R1801" s="17">
        <v>-1</v>
      </c>
      <c r="S1801" s="17">
        <v>1.3663011559982381</v>
      </c>
      <c r="T1801" s="17">
        <v>0.14364424763923384</v>
      </c>
      <c r="U1801" s="17">
        <v>0.78385602242318919</v>
      </c>
      <c r="V1801" s="17">
        <v>0.98257318024449591</v>
      </c>
      <c r="W1801" s="17">
        <v>3.2507833684908007</v>
      </c>
      <c r="X1801" s="17">
        <v>4.216355779011435</v>
      </c>
      <c r="Y1801" s="17">
        <v>0</v>
      </c>
      <c r="Z1801" s="17">
        <v>51.153631309014365</v>
      </c>
      <c r="AA1801" s="17">
        <v>1.5516781991635444</v>
      </c>
      <c r="AB1801" s="17">
        <v>2.8616963251904863</v>
      </c>
      <c r="AC1801" s="17">
        <v>38.36585723510548</v>
      </c>
      <c r="AD1801" s="17">
        <v>0.9798200280289866</v>
      </c>
      <c r="AE1801" s="17">
        <v>9.7982002802898649E-2</v>
      </c>
      <c r="AF1801" s="17">
        <v>79.343207877268497</v>
      </c>
      <c r="AG1801" s="17">
        <v>58.642674432282355</v>
      </c>
      <c r="AH1801" s="17">
        <v>-1</v>
      </c>
      <c r="AI1801" s="17">
        <v>-1</v>
      </c>
      <c r="AJ1801" s="17">
        <v>-1</v>
      </c>
      <c r="AK1801" s="17">
        <v>-1</v>
      </c>
      <c r="AL1801" s="17">
        <v>-1</v>
      </c>
      <c r="AM1801" s="17">
        <v>-1</v>
      </c>
      <c r="AN1801" s="17">
        <v>-1</v>
      </c>
      <c r="AO1801" s="17">
        <v>-1</v>
      </c>
      <c r="AP1801" s="17">
        <v>-1</v>
      </c>
      <c r="AQ1801" s="17">
        <v>-1</v>
      </c>
      <c r="AR1801" s="17">
        <v>0.4899100140144933</v>
      </c>
      <c r="AS1801" s="17">
        <v>5.8789201681739192</v>
      </c>
      <c r="AT1801" s="17">
        <v>11.642596218626096</v>
      </c>
      <c r="AU1801" s="17">
        <v>-1</v>
      </c>
      <c r="AV1801" s="17">
        <v>-1</v>
      </c>
      <c r="AW1801" s="17">
        <v>-1</v>
      </c>
      <c r="AX1801" s="17">
        <v>-1</v>
      </c>
      <c r="AY1801" s="17">
        <v>9.7982002802898649E-2</v>
      </c>
      <c r="AZ1801" s="17">
        <v>-0.48366220117550612</v>
      </c>
      <c r="BA1801" s="17">
        <v>0.99648271399601906</v>
      </c>
      <c r="BB1801" s="17">
        <v>-0.19980547619652217</v>
      </c>
      <c r="BC1801" s="17">
        <v>0.37929265568370157</v>
      </c>
      <c r="BD1801" s="17">
        <v>-6.5338741084798464</v>
      </c>
      <c r="BE1801" s="17">
        <v>13.585156159761908</v>
      </c>
      <c r="BF1801" s="17">
        <v>-1</v>
      </c>
      <c r="BG1801" s="22">
        <v>2029.3910525767888</v>
      </c>
    </row>
    <row r="1802" spans="1:59" x14ac:dyDescent="0.25">
      <c r="A1802">
        <v>4533</v>
      </c>
      <c r="B1802" t="s">
        <v>1674</v>
      </c>
      <c r="C1802" s="49">
        <v>0</v>
      </c>
      <c r="D1802" s="22">
        <v>1534.3228515625001</v>
      </c>
      <c r="E1802" s="17">
        <v>53.008784993275462</v>
      </c>
      <c r="F1802" s="17">
        <v>-16.559652160674137</v>
      </c>
      <c r="G1802" s="17">
        <v>0.22566629933514651</v>
      </c>
      <c r="H1802" s="17">
        <v>2.5360101074978076</v>
      </c>
      <c r="I1802" s="17">
        <v>41.258094548849755</v>
      </c>
      <c r="J1802" s="17">
        <v>3.4573206756970642</v>
      </c>
      <c r="K1802" s="17">
        <v>-1</v>
      </c>
      <c r="L1802" s="17">
        <v>-1</v>
      </c>
      <c r="M1802" s="17">
        <v>-1</v>
      </c>
      <c r="N1802" s="17">
        <v>0.16666666666666666</v>
      </c>
      <c r="O1802" s="17">
        <v>-1</v>
      </c>
      <c r="P1802" s="17">
        <v>-1</v>
      </c>
      <c r="Q1802" s="17">
        <v>2.1868729061473724</v>
      </c>
      <c r="R1802" s="17">
        <v>-1</v>
      </c>
      <c r="S1802" s="17">
        <v>-4.5837603814335853E-2</v>
      </c>
      <c r="T1802" s="17">
        <v>-4.7794004369534591E-3</v>
      </c>
      <c r="U1802" s="17">
        <v>-7.3068309285740887E-2</v>
      </c>
      <c r="V1802" s="17">
        <v>-0.25330066662320788</v>
      </c>
      <c r="W1802" s="17">
        <v>3.2750106830766623E-2</v>
      </c>
      <c r="X1802" s="17">
        <v>-0.57093005679118636</v>
      </c>
      <c r="Y1802" s="17">
        <v>0</v>
      </c>
      <c r="Z1802" s="17">
        <v>23.321196000573661</v>
      </c>
      <c r="AA1802" s="17">
        <v>3.1267800572455928E-3</v>
      </c>
      <c r="AB1802" s="17">
        <v>0.39106295160806737</v>
      </c>
      <c r="AC1802" s="17">
        <v>9.9601000851192065</v>
      </c>
      <c r="AD1802" s="17">
        <v>-9.1335386607176106E-2</v>
      </c>
      <c r="AE1802" s="17">
        <v>-9.1335386607176109E-3</v>
      </c>
      <c r="AF1802" s="17">
        <v>37.049586165742234</v>
      </c>
      <c r="AG1802" s="17">
        <v>-15.117681639314295</v>
      </c>
      <c r="AH1802" s="17">
        <v>-1</v>
      </c>
      <c r="AI1802" s="17">
        <v>-1</v>
      </c>
      <c r="AJ1802" s="17">
        <v>-1</v>
      </c>
      <c r="AK1802" s="17">
        <v>-1</v>
      </c>
      <c r="AL1802" s="17">
        <v>-1</v>
      </c>
      <c r="AM1802" s="17">
        <v>-1</v>
      </c>
      <c r="AN1802" s="17">
        <v>-1</v>
      </c>
      <c r="AO1802" s="17">
        <v>-1</v>
      </c>
      <c r="AP1802" s="17">
        <v>-1</v>
      </c>
      <c r="AQ1802" s="17">
        <v>-1</v>
      </c>
      <c r="AR1802" s="17">
        <v>-4.5667693303588053E-2</v>
      </c>
      <c r="AS1802" s="17">
        <v>-0.54801231964305686</v>
      </c>
      <c r="AT1802" s="17">
        <v>3.2875839844640264</v>
      </c>
      <c r="AU1802" s="17">
        <v>-1</v>
      </c>
      <c r="AV1802" s="17">
        <v>-1</v>
      </c>
      <c r="AW1802" s="17">
        <v>-1</v>
      </c>
      <c r="AX1802" s="17">
        <v>-1</v>
      </c>
      <c r="AY1802" s="17">
        <v>-9.1335386607176109E-3</v>
      </c>
      <c r="AZ1802" s="17">
        <v>0.44719589011674854</v>
      </c>
      <c r="BA1802" s="17">
        <v>6.5624622703764318E-2</v>
      </c>
      <c r="BB1802" s="17">
        <v>0.16438736477977323</v>
      </c>
      <c r="BC1802" s="17">
        <v>1.5099814707406276E-2</v>
      </c>
      <c r="BD1802" s="17">
        <v>6.1189154408301523</v>
      </c>
      <c r="BE1802" s="17">
        <v>0.93236661045189617</v>
      </c>
      <c r="BF1802" s="17">
        <v>-1</v>
      </c>
      <c r="BG1802" s="22">
        <v>646.71521468472395</v>
      </c>
    </row>
    <row r="1803" spans="1:59" x14ac:dyDescent="0.25">
      <c r="A1803">
        <v>4534</v>
      </c>
      <c r="B1803" t="s">
        <v>1675</v>
      </c>
      <c r="C1803" s="49">
        <v>0</v>
      </c>
      <c r="D1803" s="22">
        <v>1481.016884765625</v>
      </c>
      <c r="E1803" s="17">
        <v>76.836988455697025</v>
      </c>
      <c r="F1803" s="17">
        <v>23.395141038030832</v>
      </c>
      <c r="G1803" s="17">
        <v>0.51637621095954922</v>
      </c>
      <c r="H1803" s="17">
        <v>4.7381730933477852</v>
      </c>
      <c r="I1803" s="17">
        <v>62.535985332738356</v>
      </c>
      <c r="J1803" s="17">
        <v>9.1901158728576426</v>
      </c>
      <c r="K1803" s="17">
        <v>-1</v>
      </c>
      <c r="L1803" s="17">
        <v>-1</v>
      </c>
      <c r="M1803" s="17">
        <v>-1</v>
      </c>
      <c r="N1803" s="17">
        <v>0.16666666666666666</v>
      </c>
      <c r="O1803" s="17">
        <v>-1</v>
      </c>
      <c r="P1803" s="17">
        <v>-1</v>
      </c>
      <c r="Q1803" s="17">
        <v>3.5610410847962144</v>
      </c>
      <c r="R1803" s="17">
        <v>-1</v>
      </c>
      <c r="S1803" s="17">
        <v>0.65248683557467169</v>
      </c>
      <c r="T1803" s="17">
        <v>6.8618387219998536E-2</v>
      </c>
      <c r="U1803" s="17">
        <v>0.35069401533090139</v>
      </c>
      <c r="V1803" s="17">
        <v>0.35785804938283988</v>
      </c>
      <c r="W1803" s="17">
        <v>1.6241172849982908</v>
      </c>
      <c r="X1803" s="17">
        <v>1.7964567699293772</v>
      </c>
      <c r="Y1803" s="17">
        <v>0</v>
      </c>
      <c r="Z1803" s="17">
        <v>37.084765372592969</v>
      </c>
      <c r="AA1803" s="17">
        <v>0.7689093875369708</v>
      </c>
      <c r="AB1803" s="17">
        <v>1.6128293350842253</v>
      </c>
      <c r="AC1803" s="17">
        <v>24.007185967683078</v>
      </c>
      <c r="AD1803" s="17">
        <v>0.43836751916362671</v>
      </c>
      <c r="AE1803" s="17">
        <v>4.3836751916362673E-2</v>
      </c>
      <c r="AF1803" s="17">
        <v>57.964435691827276</v>
      </c>
      <c r="AG1803" s="17">
        <v>21.357954302912653</v>
      </c>
      <c r="AH1803" s="17">
        <v>-1</v>
      </c>
      <c r="AI1803" s="17">
        <v>-1</v>
      </c>
      <c r="AJ1803" s="17">
        <v>-1</v>
      </c>
      <c r="AK1803" s="17">
        <v>-1</v>
      </c>
      <c r="AL1803" s="17">
        <v>-1</v>
      </c>
      <c r="AM1803" s="17">
        <v>-1</v>
      </c>
      <c r="AN1803" s="17">
        <v>-1</v>
      </c>
      <c r="AO1803" s="17">
        <v>-1</v>
      </c>
      <c r="AP1803" s="17">
        <v>-1</v>
      </c>
      <c r="AQ1803" s="17">
        <v>-1</v>
      </c>
      <c r="AR1803" s="17">
        <v>0.21918375958181335</v>
      </c>
      <c r="AS1803" s="17">
        <v>2.6302051149817602</v>
      </c>
      <c r="AT1803" s="17">
        <v>7.4192666494762882</v>
      </c>
      <c r="AU1803" s="17">
        <v>-1</v>
      </c>
      <c r="AV1803" s="17">
        <v>-1</v>
      </c>
      <c r="AW1803" s="17">
        <v>-1</v>
      </c>
      <c r="AX1803" s="17">
        <v>-1</v>
      </c>
      <c r="AY1803" s="17">
        <v>4.3836751916362673E-2</v>
      </c>
      <c r="AZ1803" s="17">
        <v>-1.3127821158382791E-2</v>
      </c>
      <c r="BA1803" s="17">
        <v>0.52594833397889573</v>
      </c>
      <c r="BB1803" s="17">
        <v>-1.571162318229978E-2</v>
      </c>
      <c r="BC1803" s="17">
        <v>0.1951988026694792</v>
      </c>
      <c r="BD1803" s="17">
        <v>-0.13808452275821592</v>
      </c>
      <c r="BE1803" s="17">
        <v>7.189366574040271</v>
      </c>
      <c r="BF1803" s="17">
        <v>-1</v>
      </c>
      <c r="BG1803" s="22">
        <v>1179.0621281144586</v>
      </c>
    </row>
    <row r="1804" spans="1:59" x14ac:dyDescent="0.25">
      <c r="A1804">
        <v>4536</v>
      </c>
      <c r="B1804" t="s">
        <v>1676</v>
      </c>
      <c r="C1804" s="49">
        <v>0</v>
      </c>
      <c r="D1804" s="22">
        <v>1637.028349609375</v>
      </c>
      <c r="E1804" s="17">
        <v>146.52592069206349</v>
      </c>
      <c r="F1804" s="17">
        <v>140.24855300984626</v>
      </c>
      <c r="G1804" s="17">
        <v>1.3665982330932405</v>
      </c>
      <c r="H1804" s="17">
        <v>11.178708458775512</v>
      </c>
      <c r="I1804" s="17">
        <v>124.76616946347789</v>
      </c>
      <c r="J1804" s="17">
        <v>25.956481690152451</v>
      </c>
      <c r="K1804" s="17">
        <v>-1</v>
      </c>
      <c r="L1804" s="17">
        <v>-1</v>
      </c>
      <c r="M1804" s="17">
        <v>-1</v>
      </c>
      <c r="N1804" s="17">
        <v>0.16666666666666666</v>
      </c>
      <c r="O1804" s="17">
        <v>-1</v>
      </c>
      <c r="P1804" s="17">
        <v>-1</v>
      </c>
      <c r="Q1804" s="17">
        <v>7.5799891869582599</v>
      </c>
      <c r="R1804" s="17">
        <v>-1</v>
      </c>
      <c r="S1804" s="17">
        <v>2.6948348712680628</v>
      </c>
      <c r="T1804" s="17">
        <v>0.28328053992451152</v>
      </c>
      <c r="U1804" s="17">
        <v>1.5900465318186525</v>
      </c>
      <c r="V1804" s="17">
        <v>2.1452776680116061</v>
      </c>
      <c r="W1804" s="17">
        <v>6.2782944082292138</v>
      </c>
      <c r="X1804" s="17">
        <v>8.720212495147182</v>
      </c>
      <c r="Y1804" s="17">
        <v>0</v>
      </c>
      <c r="Z1804" s="17">
        <v>77.338259716379568</v>
      </c>
      <c r="AA1804" s="17">
        <v>3.0085483231623407</v>
      </c>
      <c r="AB1804" s="17">
        <v>5.1860569533986647</v>
      </c>
      <c r="AC1804" s="17">
        <v>65.08986422046182</v>
      </c>
      <c r="AD1804" s="17">
        <v>1.9875581647733156</v>
      </c>
      <c r="AE1804" s="17">
        <v>0.19875581647733156</v>
      </c>
      <c r="AF1804" s="17">
        <v>119.13285460581528</v>
      </c>
      <c r="AG1804" s="17">
        <v>128.03608156773242</v>
      </c>
      <c r="AH1804" s="17">
        <v>-1</v>
      </c>
      <c r="AI1804" s="17">
        <v>-1</v>
      </c>
      <c r="AJ1804" s="17">
        <v>-1</v>
      </c>
      <c r="AK1804" s="17">
        <v>-1</v>
      </c>
      <c r="AL1804" s="17">
        <v>-1</v>
      </c>
      <c r="AM1804" s="17">
        <v>-1</v>
      </c>
      <c r="AN1804" s="17">
        <v>-1</v>
      </c>
      <c r="AO1804" s="17">
        <v>-1</v>
      </c>
      <c r="AP1804" s="17">
        <v>-1</v>
      </c>
      <c r="AQ1804" s="17">
        <v>-1</v>
      </c>
      <c r="AR1804" s="17">
        <v>0.9937790823866578</v>
      </c>
      <c r="AS1804" s="17">
        <v>11.925348988639893</v>
      </c>
      <c r="AT1804" s="17">
        <v>19.502953685231862</v>
      </c>
      <c r="AU1804" s="17">
        <v>-1</v>
      </c>
      <c r="AV1804" s="17">
        <v>-1</v>
      </c>
      <c r="AW1804" s="17">
        <v>-1</v>
      </c>
      <c r="AX1804" s="17">
        <v>-1</v>
      </c>
      <c r="AY1804" s="17">
        <v>0.19875581647733156</v>
      </c>
      <c r="AZ1804" s="17">
        <v>-1.359409254940686</v>
      </c>
      <c r="BA1804" s="17">
        <v>1.8722297677611994</v>
      </c>
      <c r="BB1804" s="17">
        <v>-0.54243644268959412</v>
      </c>
      <c r="BC1804" s="17">
        <v>0.72192362217677342</v>
      </c>
      <c r="BD1804" s="17">
        <v>-18.437560903892987</v>
      </c>
      <c r="BE1804" s="17">
        <v>25.488842955175059</v>
      </c>
      <c r="BF1804" s="17">
        <v>-1</v>
      </c>
      <c r="BG1804" s="22">
        <v>1416.6080964567675</v>
      </c>
    </row>
    <row r="1805" spans="1:59" x14ac:dyDescent="0.25">
      <c r="A1805">
        <v>4537</v>
      </c>
      <c r="B1805" t="s">
        <v>1677</v>
      </c>
      <c r="C1805" s="49">
        <v>0</v>
      </c>
      <c r="D1805" s="22">
        <v>1571.0047753906249</v>
      </c>
      <c r="E1805" s="17">
        <v>110.76086599847375</v>
      </c>
      <c r="F1805" s="17">
        <v>80.278217173309471</v>
      </c>
      <c r="G1805" s="17">
        <v>0.93025581619166964</v>
      </c>
      <c r="H1805" s="17">
        <v>7.8733615090009277</v>
      </c>
      <c r="I1805" s="17">
        <v>92.82901864763258</v>
      </c>
      <c r="J1805" s="17">
        <v>17.351815623029662</v>
      </c>
      <c r="K1805" s="17">
        <v>-1</v>
      </c>
      <c r="L1805" s="17">
        <v>-1</v>
      </c>
      <c r="M1805" s="17">
        <v>-1</v>
      </c>
      <c r="N1805" s="17">
        <v>0.16666666666666666</v>
      </c>
      <c r="O1805" s="17">
        <v>-1</v>
      </c>
      <c r="P1805" s="17">
        <v>-1</v>
      </c>
      <c r="Q1805" s="17">
        <v>5.5174249594421436</v>
      </c>
      <c r="R1805" s="17">
        <v>-1</v>
      </c>
      <c r="S1805" s="17">
        <v>1.6466815009140532</v>
      </c>
      <c r="T1805" s="17">
        <v>0.1731137833715356</v>
      </c>
      <c r="U1805" s="17">
        <v>0.95399846630256646</v>
      </c>
      <c r="V1805" s="17">
        <v>1.2279561024604355</v>
      </c>
      <c r="W1805" s="17">
        <v>3.8897243150409553</v>
      </c>
      <c r="X1805" s="17">
        <v>5.1668720399142147</v>
      </c>
      <c r="Y1805" s="17">
        <v>0</v>
      </c>
      <c r="Z1805" s="17">
        <v>56.67976516618819</v>
      </c>
      <c r="AA1805" s="17">
        <v>1.8591432963375123</v>
      </c>
      <c r="AB1805" s="17">
        <v>3.3522409212027817</v>
      </c>
      <c r="AC1805" s="17">
        <v>44.005824222744231</v>
      </c>
      <c r="AD1805" s="17">
        <v>1.1924980828782081</v>
      </c>
      <c r="AE1805" s="17">
        <v>0.11924980828782081</v>
      </c>
      <c r="AF1805" s="17">
        <v>87.740612283044186</v>
      </c>
      <c r="AG1805" s="17">
        <v>73.287803271612916</v>
      </c>
      <c r="AH1805" s="17">
        <v>-1</v>
      </c>
      <c r="AI1805" s="17">
        <v>-1</v>
      </c>
      <c r="AJ1805" s="17">
        <v>-1</v>
      </c>
      <c r="AK1805" s="17">
        <v>-1</v>
      </c>
      <c r="AL1805" s="17">
        <v>-1</v>
      </c>
      <c r="AM1805" s="17">
        <v>-1</v>
      </c>
      <c r="AN1805" s="17">
        <v>-1</v>
      </c>
      <c r="AO1805" s="17">
        <v>-1</v>
      </c>
      <c r="AP1805" s="17">
        <v>-1</v>
      </c>
      <c r="AQ1805" s="17">
        <v>-1</v>
      </c>
      <c r="AR1805" s="17">
        <v>0.59624904143910407</v>
      </c>
      <c r="AS1805" s="17">
        <v>7.1549884972692492</v>
      </c>
      <c r="AT1805" s="17">
        <v>13.301485046450024</v>
      </c>
      <c r="AU1805" s="17">
        <v>-1</v>
      </c>
      <c r="AV1805" s="17">
        <v>-1</v>
      </c>
      <c r="AW1805" s="17">
        <v>-1</v>
      </c>
      <c r="AX1805" s="17">
        <v>-1</v>
      </c>
      <c r="AY1805" s="17">
        <v>0.11924980828782081</v>
      </c>
      <c r="AZ1805" s="17">
        <v>-0.66848420318530888</v>
      </c>
      <c r="BA1805" s="17">
        <v>1.1813047160058219</v>
      </c>
      <c r="BB1805" s="17">
        <v>-0.27211601484525755</v>
      </c>
      <c r="BC1805" s="17">
        <v>0.4516031943324369</v>
      </c>
      <c r="BD1805" s="17">
        <v>-9.0460872131280148</v>
      </c>
      <c r="BE1805" s="17">
        <v>16.09736926441008</v>
      </c>
      <c r="BF1805" s="17">
        <v>-1</v>
      </c>
      <c r="BG1805" s="22">
        <v>720.97018601817263</v>
      </c>
    </row>
    <row r="1806" spans="1:59" x14ac:dyDescent="0.25">
      <c r="A1806">
        <v>4539</v>
      </c>
      <c r="B1806" t="s">
        <v>1678</v>
      </c>
      <c r="C1806" s="49">
        <v>0</v>
      </c>
      <c r="D1806" s="22">
        <v>1555.2318847656252</v>
      </c>
      <c r="E1806" s="17">
        <v>111.97279926231485</v>
      </c>
      <c r="F1806" s="17">
        <v>82.310369660330494</v>
      </c>
      <c r="G1806" s="17">
        <v>0.94504169850048703</v>
      </c>
      <c r="H1806" s="17">
        <v>7.9853663682493474</v>
      </c>
      <c r="I1806" s="17">
        <v>93.911239708319798</v>
      </c>
      <c r="J1806" s="17">
        <v>17.643393005486733</v>
      </c>
      <c r="K1806" s="17">
        <v>-1</v>
      </c>
      <c r="L1806" s="17">
        <v>-1</v>
      </c>
      <c r="M1806" s="17">
        <v>-1</v>
      </c>
      <c r="N1806" s="17">
        <v>0.16666666666666666</v>
      </c>
      <c r="O1806" s="17">
        <v>-1</v>
      </c>
      <c r="P1806" s="17">
        <v>-1</v>
      </c>
      <c r="Q1806" s="17">
        <v>5.5873169312999007</v>
      </c>
      <c r="R1806" s="17">
        <v>-1</v>
      </c>
      <c r="S1806" s="17">
        <v>1.6821991855931953</v>
      </c>
      <c r="T1806" s="17">
        <v>0.17684688983481092</v>
      </c>
      <c r="U1806" s="17">
        <v>0.97555156651742214</v>
      </c>
      <c r="V1806" s="17">
        <v>1.2590404256483856</v>
      </c>
      <c r="W1806" s="17">
        <v>3.9706633090883967</v>
      </c>
      <c r="X1806" s="17">
        <v>5.2872803975231557</v>
      </c>
      <c r="Y1806" s="17">
        <v>0</v>
      </c>
      <c r="Z1806" s="17">
        <v>57.379798115690278</v>
      </c>
      <c r="AA1806" s="17">
        <v>1.8980919907424125</v>
      </c>
      <c r="AB1806" s="17">
        <v>3.4143815405370401</v>
      </c>
      <c r="AC1806" s="17">
        <v>44.720277188867335</v>
      </c>
      <c r="AD1806" s="17">
        <v>1.2194394581467776</v>
      </c>
      <c r="AE1806" s="17">
        <v>0.12194394581467777</v>
      </c>
      <c r="AF1806" s="17">
        <v>88.804368595552944</v>
      </c>
      <c r="AG1806" s="17">
        <v>75.143001318241076</v>
      </c>
      <c r="AH1806" s="17">
        <v>-1</v>
      </c>
      <c r="AI1806" s="17">
        <v>-1</v>
      </c>
      <c r="AJ1806" s="17">
        <v>-1</v>
      </c>
      <c r="AK1806" s="17">
        <v>-1</v>
      </c>
      <c r="AL1806" s="17">
        <v>-1</v>
      </c>
      <c r="AM1806" s="17">
        <v>-1</v>
      </c>
      <c r="AN1806" s="17">
        <v>-1</v>
      </c>
      <c r="AO1806" s="17">
        <v>-1</v>
      </c>
      <c r="AP1806" s="17">
        <v>-1</v>
      </c>
      <c r="AQ1806" s="17">
        <v>-1</v>
      </c>
      <c r="AR1806" s="17">
        <v>0.60971972907338878</v>
      </c>
      <c r="AS1806" s="17">
        <v>7.316636748880665</v>
      </c>
      <c r="AT1806" s="17">
        <v>13.511627773544864</v>
      </c>
      <c r="AU1806" s="17">
        <v>-1</v>
      </c>
      <c r="AV1806" s="17">
        <v>-1</v>
      </c>
      <c r="AW1806" s="17">
        <v>-1</v>
      </c>
      <c r="AX1806" s="17">
        <v>-1</v>
      </c>
      <c r="AY1806" s="17">
        <v>0.12194394581467777</v>
      </c>
      <c r="AZ1806" s="17">
        <v>-0.69189686283919039</v>
      </c>
      <c r="BA1806" s="17">
        <v>1.2047173756597036</v>
      </c>
      <c r="BB1806" s="17">
        <v>-0.28127608243657121</v>
      </c>
      <c r="BC1806" s="17">
        <v>0.4607632619237505</v>
      </c>
      <c r="BD1806" s="17">
        <v>-9.3643263283716056</v>
      </c>
      <c r="BE1806" s="17">
        <v>16.415608379653669</v>
      </c>
      <c r="BF1806" s="17">
        <v>-1</v>
      </c>
      <c r="BG1806" s="22">
        <v>282.34491984050817</v>
      </c>
    </row>
    <row r="1807" spans="1:59" x14ac:dyDescent="0.25">
      <c r="A1807">
        <v>4541</v>
      </c>
      <c r="B1807" t="s">
        <v>1679</v>
      </c>
      <c r="C1807" s="49">
        <v>0</v>
      </c>
      <c r="D1807" s="22">
        <v>1519.7408691406251</v>
      </c>
      <c r="E1807" s="17">
        <v>95.756212074561248</v>
      </c>
      <c r="F1807" s="17">
        <v>55.118626543931157</v>
      </c>
      <c r="G1807" s="17">
        <v>0.7471953675491827</v>
      </c>
      <c r="H1807" s="17">
        <v>6.4866563157689257</v>
      </c>
      <c r="I1807" s="17">
        <v>79.430300278177711</v>
      </c>
      <c r="J1807" s="17">
        <v>13.741866258373676</v>
      </c>
      <c r="K1807" s="17">
        <v>-1</v>
      </c>
      <c r="L1807" s="17">
        <v>-1</v>
      </c>
      <c r="M1807" s="17">
        <v>-1</v>
      </c>
      <c r="N1807" s="17">
        <v>0.16666666666666666</v>
      </c>
      <c r="O1807" s="17">
        <v>-1</v>
      </c>
      <c r="P1807" s="17">
        <v>-1</v>
      </c>
      <c r="Q1807" s="17">
        <v>4.65210928483007</v>
      </c>
      <c r="R1807" s="17">
        <v>-1</v>
      </c>
      <c r="S1807" s="17">
        <v>1.2069455990376545</v>
      </c>
      <c r="T1807" s="17">
        <v>0.12689509112685135</v>
      </c>
      <c r="U1807" s="17">
        <v>0.68715472221195728</v>
      </c>
      <c r="V1807" s="17">
        <v>0.84310858171824266</v>
      </c>
      <c r="W1807" s="17">
        <v>2.8876381186588502</v>
      </c>
      <c r="X1807" s="17">
        <v>3.6761251569193871</v>
      </c>
      <c r="Y1807" s="17">
        <v>0</v>
      </c>
      <c r="Z1807" s="17">
        <v>48.012825776040643</v>
      </c>
      <c r="AA1807" s="17">
        <v>1.3769288891831719</v>
      </c>
      <c r="AB1807" s="17">
        <v>2.5828928757724654</v>
      </c>
      <c r="AC1807" s="17">
        <v>35.160354078939768</v>
      </c>
      <c r="AD1807" s="17">
        <v>0.85894340276494674</v>
      </c>
      <c r="AE1807" s="17">
        <v>8.589434027649466E-2</v>
      </c>
      <c r="AF1807" s="17">
        <v>74.570501514747122</v>
      </c>
      <c r="AG1807" s="17">
        <v>50.319042960712018</v>
      </c>
      <c r="AH1807" s="17">
        <v>-1</v>
      </c>
      <c r="AI1807" s="17">
        <v>-1</v>
      </c>
      <c r="AJ1807" s="17">
        <v>-1</v>
      </c>
      <c r="AK1807" s="17">
        <v>-1</v>
      </c>
      <c r="AL1807" s="17">
        <v>-1</v>
      </c>
      <c r="AM1807" s="17">
        <v>-1</v>
      </c>
      <c r="AN1807" s="17">
        <v>-1</v>
      </c>
      <c r="AO1807" s="17">
        <v>-1</v>
      </c>
      <c r="AP1807" s="17">
        <v>-1</v>
      </c>
      <c r="AQ1807" s="17">
        <v>-1</v>
      </c>
      <c r="AR1807" s="17">
        <v>0.42947170138247337</v>
      </c>
      <c r="AS1807" s="17">
        <v>5.1536604165896804</v>
      </c>
      <c r="AT1807" s="17">
        <v>10.699758541566585</v>
      </c>
      <c r="AU1807" s="17">
        <v>-1</v>
      </c>
      <c r="AV1807" s="17">
        <v>-1</v>
      </c>
      <c r="AW1807" s="17">
        <v>-1</v>
      </c>
      <c r="AX1807" s="17">
        <v>-1</v>
      </c>
      <c r="AY1807" s="17">
        <v>8.589434027649466E-2</v>
      </c>
      <c r="AZ1807" s="17">
        <v>-0.3786177014346796</v>
      </c>
      <c r="BA1807" s="17">
        <v>0.89143821425519265</v>
      </c>
      <c r="BB1807" s="17">
        <v>-0.15870742360674867</v>
      </c>
      <c r="BC1807" s="17">
        <v>0.33819460309392801</v>
      </c>
      <c r="BD1807" s="17">
        <v>-5.1060453545952367</v>
      </c>
      <c r="BE1807" s="17">
        <v>12.157327405877297</v>
      </c>
      <c r="BF1807" s="17">
        <v>-1</v>
      </c>
      <c r="BG1807" s="22">
        <v>1507.1077162880854</v>
      </c>
    </row>
    <row r="1808" spans="1:59" x14ac:dyDescent="0.25">
      <c r="A1808">
        <v>4546</v>
      </c>
      <c r="B1808" t="s">
        <v>1680</v>
      </c>
      <c r="C1808" s="49">
        <v>0</v>
      </c>
      <c r="D1808" s="22">
        <v>1514.26783203125</v>
      </c>
      <c r="E1808" s="17">
        <v>48.076499895518054</v>
      </c>
      <c r="F1808" s="17">
        <v>-24.83003777278039</v>
      </c>
      <c r="G1808" s="17">
        <v>0.16549121449768908</v>
      </c>
      <c r="H1808" s="17">
        <v>2.0801765111853405</v>
      </c>
      <c r="I1808" s="17">
        <v>36.853707798057002</v>
      </c>
      <c r="J1808" s="17">
        <v>2.2706688845100826</v>
      </c>
      <c r="K1808" s="17">
        <v>-1</v>
      </c>
      <c r="L1808" s="17">
        <v>-1</v>
      </c>
      <c r="M1808" s="17">
        <v>-1</v>
      </c>
      <c r="N1808" s="17">
        <v>0.16666666666666666</v>
      </c>
      <c r="O1808" s="17">
        <v>-1</v>
      </c>
      <c r="P1808" s="17">
        <v>-1</v>
      </c>
      <c r="Q1808" s="17">
        <v>1.9024289177429976</v>
      </c>
      <c r="R1808" s="17">
        <v>-1</v>
      </c>
      <c r="S1808" s="17">
        <v>-0.19038627829708119</v>
      </c>
      <c r="T1808" s="17">
        <v>-1.9972271139088903E-2</v>
      </c>
      <c r="U1808" s="17">
        <v>-0.16078438918215171</v>
      </c>
      <c r="V1808" s="17">
        <v>-0.37980659612288992</v>
      </c>
      <c r="W1808" s="17">
        <v>-0.29665267967449305</v>
      </c>
      <c r="X1808" s="17">
        <v>-1.0609639271362901</v>
      </c>
      <c r="Y1808" s="17">
        <v>0</v>
      </c>
      <c r="Z1808" s="17">
        <v>20.4722255268818</v>
      </c>
      <c r="AA1808" s="17">
        <v>-0.15538530202022605</v>
      </c>
      <c r="AB1808" s="17">
        <v>0.1381651561169418</v>
      </c>
      <c r="AC1808" s="17">
        <v>7.0524435144191333</v>
      </c>
      <c r="AD1808" s="17">
        <v>-0.20098048647768965</v>
      </c>
      <c r="AE1808" s="17">
        <v>-2.0098048647768964E-2</v>
      </c>
      <c r="AF1808" s="17">
        <v>32.720346623951599</v>
      </c>
      <c r="AG1808" s="17">
        <v>-22.667904041636657</v>
      </c>
      <c r="AH1808" s="17">
        <v>-1</v>
      </c>
      <c r="AI1808" s="17">
        <v>-1</v>
      </c>
      <c r="AJ1808" s="17">
        <v>-1</v>
      </c>
      <c r="AK1808" s="17">
        <v>-1</v>
      </c>
      <c r="AL1808" s="17">
        <v>-1</v>
      </c>
      <c r="AM1808" s="17">
        <v>-1</v>
      </c>
      <c r="AN1808" s="17">
        <v>-1</v>
      </c>
      <c r="AO1808" s="17">
        <v>-1</v>
      </c>
      <c r="AP1808" s="17">
        <v>-1</v>
      </c>
      <c r="AQ1808" s="17">
        <v>-1</v>
      </c>
      <c r="AR1808" s="17">
        <v>-0.10049024323884483</v>
      </c>
      <c r="AS1808" s="17">
        <v>-1.205882918866138</v>
      </c>
      <c r="AT1808" s="17">
        <v>2.4323522054740208</v>
      </c>
      <c r="AU1808" s="17">
        <v>-1</v>
      </c>
      <c r="AV1808" s="17">
        <v>-1</v>
      </c>
      <c r="AW1808" s="17">
        <v>-1</v>
      </c>
      <c r="AX1808" s="17">
        <v>-1</v>
      </c>
      <c r="AY1808" s="17">
        <v>-2.0098048647768964E-2</v>
      </c>
      <c r="AZ1808" s="17">
        <v>0.5424799422630775</v>
      </c>
      <c r="BA1808" s="17">
        <v>-2.9659429442564778E-2</v>
      </c>
      <c r="BB1808" s="17">
        <v>0.20166669873574786</v>
      </c>
      <c r="BC1808" s="17">
        <v>-2.2179519248568313E-2</v>
      </c>
      <c r="BD1808" s="17">
        <v>7.4140742523513659</v>
      </c>
      <c r="BE1808" s="17">
        <v>-0.36279220106931831</v>
      </c>
      <c r="BF1808" s="17">
        <v>-1</v>
      </c>
      <c r="BG1808" s="22">
        <v>1105.6052980290442</v>
      </c>
    </row>
    <row r="1809" spans="1:59" x14ac:dyDescent="0.25">
      <c r="A1809">
        <v>4547</v>
      </c>
      <c r="B1809" t="s">
        <v>1681</v>
      </c>
      <c r="C1809" s="49">
        <v>0</v>
      </c>
      <c r="D1809" s="22">
        <v>1509.7334374999998</v>
      </c>
      <c r="E1809" s="17">
        <v>29.309083537420008</v>
      </c>
      <c r="F1809" s="17">
        <v>-56.29897501953311</v>
      </c>
      <c r="G1809" s="17">
        <v>-6.3475856372142869E-2</v>
      </c>
      <c r="H1809" s="17">
        <v>0.34572306365552841</v>
      </c>
      <c r="I1809" s="17">
        <v>20.094952309287471</v>
      </c>
      <c r="J1809" s="17">
        <v>-2.2445583977519865</v>
      </c>
      <c r="K1809" s="17">
        <v>-1</v>
      </c>
      <c r="L1809" s="17">
        <v>-1</v>
      </c>
      <c r="M1809" s="17">
        <v>-1</v>
      </c>
      <c r="N1809" s="17">
        <v>0.16666666666666666</v>
      </c>
      <c r="O1809" s="17">
        <v>-1</v>
      </c>
      <c r="P1809" s="17">
        <v>-1</v>
      </c>
      <c r="Q1809" s="17">
        <v>0.82011541494687989</v>
      </c>
      <c r="R1809" s="17">
        <v>-1</v>
      </c>
      <c r="S1809" s="17">
        <v>-0.74039608191980977</v>
      </c>
      <c r="T1809" s="17">
        <v>-7.7781364589783283E-2</v>
      </c>
      <c r="U1809" s="17">
        <v>-0.49454534583581794</v>
      </c>
      <c r="V1809" s="17">
        <v>-0.86116349330797304</v>
      </c>
      <c r="W1809" s="17">
        <v>-1.5500350615389782</v>
      </c>
      <c r="X1809" s="17">
        <v>-2.9255499135623984</v>
      </c>
      <c r="Y1809" s="17">
        <v>0</v>
      </c>
      <c r="Z1809" s="17">
        <v>9.6318515395765196</v>
      </c>
      <c r="AA1809" s="17">
        <v>-0.75852607413202433</v>
      </c>
      <c r="AB1809" s="17">
        <v>-0.82411462494946119</v>
      </c>
      <c r="AC1809" s="17">
        <v>-4.0112319234624056</v>
      </c>
      <c r="AD1809" s="17">
        <v>-0.61818168229477255</v>
      </c>
      <c r="AE1809" s="17">
        <v>-6.1818168229477242E-2</v>
      </c>
      <c r="AF1809" s="17">
        <v>16.24752735572476</v>
      </c>
      <c r="AG1809" s="17">
        <v>-51.396609826517114</v>
      </c>
      <c r="AH1809" s="17">
        <v>-1</v>
      </c>
      <c r="AI1809" s="17">
        <v>-1</v>
      </c>
      <c r="AJ1809" s="17">
        <v>-1</v>
      </c>
      <c r="AK1809" s="17">
        <v>-1</v>
      </c>
      <c r="AL1809" s="17">
        <v>-1</v>
      </c>
      <c r="AM1809" s="17">
        <v>-1</v>
      </c>
      <c r="AN1809" s="17">
        <v>-1</v>
      </c>
      <c r="AO1809" s="17">
        <v>-1</v>
      </c>
      <c r="AP1809" s="17">
        <v>-1</v>
      </c>
      <c r="AQ1809" s="17">
        <v>-1</v>
      </c>
      <c r="AR1809" s="17">
        <v>-0.30909084114738627</v>
      </c>
      <c r="AS1809" s="17">
        <v>-3.7090900937686353</v>
      </c>
      <c r="AT1809" s="17">
        <v>-0.82181712189922518</v>
      </c>
      <c r="AU1809" s="17">
        <v>-1</v>
      </c>
      <c r="AV1809" s="17">
        <v>-1</v>
      </c>
      <c r="AW1809" s="17">
        <v>-1</v>
      </c>
      <c r="AX1809" s="17">
        <v>-1</v>
      </c>
      <c r="AY1809" s="17">
        <v>-6.1818168229477242E-2</v>
      </c>
      <c r="AZ1809" s="17">
        <v>0.9050371431292541</v>
      </c>
      <c r="BA1809" s="17">
        <v>-0.39221663030874149</v>
      </c>
      <c r="BB1809" s="17">
        <v>0.34351510531355606</v>
      </c>
      <c r="BC1809" s="17">
        <v>-0.16402792582637649</v>
      </c>
      <c r="BD1809" s="17">
        <v>12.34217232128289</v>
      </c>
      <c r="BE1809" s="17">
        <v>-5.2908902700008476</v>
      </c>
      <c r="BF1809" s="17">
        <v>-1</v>
      </c>
      <c r="BG1809" s="22">
        <v>463.05971445133474</v>
      </c>
    </row>
    <row r="1810" spans="1:59" x14ac:dyDescent="0.25">
      <c r="A1810">
        <v>4549</v>
      </c>
      <c r="B1810" t="s">
        <v>1682</v>
      </c>
      <c r="C1810" s="49">
        <v>0</v>
      </c>
      <c r="D1810" s="22">
        <v>1496.2139257812498</v>
      </c>
      <c r="E1810" s="17">
        <v>31.862035684760901</v>
      </c>
      <c r="F1810" s="17">
        <v>-52.018221111498903</v>
      </c>
      <c r="G1810" s="17">
        <v>-3.2329215614888829E-2</v>
      </c>
      <c r="H1810" s="17">
        <v>0.58166266071271222</v>
      </c>
      <c r="I1810" s="17">
        <v>22.374664124459834</v>
      </c>
      <c r="J1810" s="17">
        <v>-1.6303470984428401</v>
      </c>
      <c r="K1810" s="17">
        <v>-1</v>
      </c>
      <c r="L1810" s="17">
        <v>-1</v>
      </c>
      <c r="M1810" s="17">
        <v>-1</v>
      </c>
      <c r="N1810" s="17">
        <v>0.16666666666666666</v>
      </c>
      <c r="O1810" s="17">
        <v>-1</v>
      </c>
      <c r="P1810" s="17">
        <v>-1</v>
      </c>
      <c r="Q1810" s="17">
        <v>0.96734370297210548</v>
      </c>
      <c r="R1810" s="17">
        <v>-1</v>
      </c>
      <c r="S1810" s="17">
        <v>-0.66557764754265014</v>
      </c>
      <c r="T1810" s="17">
        <v>-6.9917530461272623E-2</v>
      </c>
      <c r="U1810" s="17">
        <v>-0.44914347832623608</v>
      </c>
      <c r="V1810" s="17">
        <v>-0.79568398878492486</v>
      </c>
      <c r="W1810" s="17">
        <v>-1.3795360870309885</v>
      </c>
      <c r="X1810" s="17">
        <v>-2.6719082450919132</v>
      </c>
      <c r="Y1810" s="17">
        <v>0</v>
      </c>
      <c r="Z1810" s="17">
        <v>11.106479454298931</v>
      </c>
      <c r="AA1810" s="17">
        <v>-0.67648017607492439</v>
      </c>
      <c r="AB1810" s="17">
        <v>-0.69321465520716041</v>
      </c>
      <c r="AC1810" s="17">
        <v>-2.5062280684999809</v>
      </c>
      <c r="AD1810" s="17">
        <v>-0.56142934790779508</v>
      </c>
      <c r="AE1810" s="17">
        <v>-5.614293479077951E-2</v>
      </c>
      <c r="AF1810" s="17">
        <v>18.488342954480949</v>
      </c>
      <c r="AG1810" s="17">
        <v>-47.488612597469206</v>
      </c>
      <c r="AH1810" s="17">
        <v>-1</v>
      </c>
      <c r="AI1810" s="17">
        <v>-1</v>
      </c>
      <c r="AJ1810" s="17">
        <v>-1</v>
      </c>
      <c r="AK1810" s="17">
        <v>-1</v>
      </c>
      <c r="AL1810" s="17">
        <v>-1</v>
      </c>
      <c r="AM1810" s="17">
        <v>-1</v>
      </c>
      <c r="AN1810" s="17">
        <v>-1</v>
      </c>
      <c r="AO1810" s="17">
        <v>-1</v>
      </c>
      <c r="AP1810" s="17">
        <v>-1</v>
      </c>
      <c r="AQ1810" s="17">
        <v>-1</v>
      </c>
      <c r="AR1810" s="17">
        <v>-0.28071467395389754</v>
      </c>
      <c r="AS1810" s="17">
        <v>-3.3685760874467707</v>
      </c>
      <c r="AT1810" s="17">
        <v>-0.37914891368080106</v>
      </c>
      <c r="AU1810" s="17">
        <v>-1</v>
      </c>
      <c r="AV1810" s="17">
        <v>-1</v>
      </c>
      <c r="AW1810" s="17">
        <v>-1</v>
      </c>
      <c r="AX1810" s="17">
        <v>-1</v>
      </c>
      <c r="AY1810" s="17">
        <v>-5.614293479077951E-2</v>
      </c>
      <c r="AZ1810" s="17">
        <v>0.85571809106453989</v>
      </c>
      <c r="BA1810" s="17">
        <v>-0.34289757824402706</v>
      </c>
      <c r="BB1810" s="17">
        <v>0.32421931162198375</v>
      </c>
      <c r="BC1810" s="17">
        <v>-0.14473213213480413</v>
      </c>
      <c r="BD1810" s="17">
        <v>11.671797757873339</v>
      </c>
      <c r="BE1810" s="17">
        <v>-4.6205157065912967</v>
      </c>
      <c r="BF1810" s="17">
        <v>-1</v>
      </c>
      <c r="BG1810" s="22">
        <v>52.524545384925204</v>
      </c>
    </row>
    <row r="1811" spans="1:59" x14ac:dyDescent="0.25">
      <c r="A1811">
        <v>4550</v>
      </c>
      <c r="B1811" t="s">
        <v>1683</v>
      </c>
      <c r="C1811" s="49">
        <v>0</v>
      </c>
      <c r="D1811" s="22">
        <v>1540.4735644531249</v>
      </c>
      <c r="E1811" s="17">
        <v>110.81088954585128</v>
      </c>
      <c r="F1811" s="17">
        <v>80.362095947203898</v>
      </c>
      <c r="G1811" s="17">
        <v>0.93086611570754352</v>
      </c>
      <c r="H1811" s="17">
        <v>7.8779846021614937</v>
      </c>
      <c r="I1811" s="17">
        <v>92.873688216591077</v>
      </c>
      <c r="J1811" s="17">
        <v>17.363850720539343</v>
      </c>
      <c r="K1811" s="17">
        <v>-1</v>
      </c>
      <c r="L1811" s="17">
        <v>-1</v>
      </c>
      <c r="M1811" s="17">
        <v>-1</v>
      </c>
      <c r="N1811" s="17">
        <v>0.16666666666666666</v>
      </c>
      <c r="O1811" s="17">
        <v>-1</v>
      </c>
      <c r="P1811" s="17">
        <v>-1</v>
      </c>
      <c r="Q1811" s="17">
        <v>5.5203098083606843</v>
      </c>
      <c r="R1811" s="17">
        <v>-1</v>
      </c>
      <c r="S1811" s="17">
        <v>1.6481475227118674</v>
      </c>
      <c r="T1811" s="17">
        <v>0.17326787042698874</v>
      </c>
      <c r="U1811" s="17">
        <v>0.95488808833201155</v>
      </c>
      <c r="V1811" s="17">
        <v>1.2292391335976141</v>
      </c>
      <c r="W1811" s="17">
        <v>3.893065138933014</v>
      </c>
      <c r="X1811" s="17">
        <v>5.171841994416833</v>
      </c>
      <c r="Y1811" s="17">
        <v>0</v>
      </c>
      <c r="Z1811" s="17">
        <v>56.708659604900319</v>
      </c>
      <c r="AA1811" s="17">
        <v>1.8607509358981931</v>
      </c>
      <c r="AB1811" s="17">
        <v>3.3548058266378251</v>
      </c>
      <c r="AC1811" s="17">
        <v>44.035313859563502</v>
      </c>
      <c r="AD1811" s="17">
        <v>1.1936101104150145</v>
      </c>
      <c r="AE1811" s="17">
        <v>0.11936101104150144</v>
      </c>
      <c r="AF1811" s="17">
        <v>87.784519704256695</v>
      </c>
      <c r="AG1811" s="17">
        <v>73.364378104690815</v>
      </c>
      <c r="AH1811" s="17">
        <v>-1</v>
      </c>
      <c r="AI1811" s="17">
        <v>-1</v>
      </c>
      <c r="AJ1811" s="17">
        <v>-1</v>
      </c>
      <c r="AK1811" s="17">
        <v>-1</v>
      </c>
      <c r="AL1811" s="17">
        <v>-1</v>
      </c>
      <c r="AM1811" s="17">
        <v>-1</v>
      </c>
      <c r="AN1811" s="17">
        <v>-1</v>
      </c>
      <c r="AO1811" s="17">
        <v>-1</v>
      </c>
      <c r="AP1811" s="17">
        <v>-1</v>
      </c>
      <c r="AQ1811" s="17">
        <v>-1</v>
      </c>
      <c r="AR1811" s="17">
        <v>0.59680505520750726</v>
      </c>
      <c r="AS1811" s="17">
        <v>7.1616606624900871</v>
      </c>
      <c r="AT1811" s="17">
        <v>13.310158861237113</v>
      </c>
      <c r="AU1811" s="17">
        <v>-1</v>
      </c>
      <c r="AV1811" s="17">
        <v>-1</v>
      </c>
      <c r="AW1811" s="17">
        <v>-1</v>
      </c>
      <c r="AX1811" s="17">
        <v>-1</v>
      </c>
      <c r="AY1811" s="17">
        <v>0.11936101104150144</v>
      </c>
      <c r="AZ1811" s="17">
        <v>-0.6694505800679087</v>
      </c>
      <c r="BA1811" s="17">
        <v>1.1822710928884217</v>
      </c>
      <c r="BB1811" s="17">
        <v>-0.27249410420777176</v>
      </c>
      <c r="BC1811" s="17">
        <v>0.45198128369495105</v>
      </c>
      <c r="BD1811" s="17">
        <v>-9.0592227956998759</v>
      </c>
      <c r="BE1811" s="17">
        <v>16.110504846981939</v>
      </c>
      <c r="BF1811" s="17">
        <v>-1</v>
      </c>
      <c r="BG1811" s="22">
        <v>618.12340406368651</v>
      </c>
    </row>
    <row r="1812" spans="1:59" x14ac:dyDescent="0.25">
      <c r="A1812">
        <v>4555</v>
      </c>
      <c r="B1812" t="s">
        <v>1684</v>
      </c>
      <c r="C1812" s="49">
        <v>0</v>
      </c>
      <c r="D1812" s="22">
        <v>1503.1415429687499</v>
      </c>
      <c r="E1812" s="17">
        <v>52.429080029594083</v>
      </c>
      <c r="F1812" s="17">
        <v>-17.531693211804161</v>
      </c>
      <c r="G1812" s="17">
        <v>0.21859375695796662</v>
      </c>
      <c r="H1812" s="17">
        <v>2.4824347376321811</v>
      </c>
      <c r="I1812" s="17">
        <v>40.740434922367911</v>
      </c>
      <c r="J1812" s="17">
        <v>3.3178502436603456</v>
      </c>
      <c r="K1812" s="17">
        <v>-1</v>
      </c>
      <c r="L1812" s="17">
        <v>-1</v>
      </c>
      <c r="M1812" s="17">
        <v>-1</v>
      </c>
      <c r="N1812" s="17">
        <v>0.16666666666666666</v>
      </c>
      <c r="O1812" s="17">
        <v>-1</v>
      </c>
      <c r="P1812" s="17">
        <v>-1</v>
      </c>
      <c r="Q1812" s="17">
        <v>2.153441425870144</v>
      </c>
      <c r="R1812" s="17">
        <v>-1</v>
      </c>
      <c r="S1812" s="17">
        <v>-6.2826805052786455E-2</v>
      </c>
      <c r="T1812" s="17">
        <v>-6.5650601026126555E-3</v>
      </c>
      <c r="U1812" s="17">
        <v>-8.3377820172234815E-2</v>
      </c>
      <c r="V1812" s="17">
        <v>-0.26816925467369113</v>
      </c>
      <c r="W1812" s="17">
        <v>-5.9655040073822718E-3</v>
      </c>
      <c r="X1812" s="17">
        <v>-0.62852507844559491</v>
      </c>
      <c r="Y1812" s="17">
        <v>0</v>
      </c>
      <c r="Z1812" s="17">
        <v>22.986348705203046</v>
      </c>
      <c r="AA1812" s="17">
        <v>-1.5503578683687846E-2</v>
      </c>
      <c r="AB1812" s="17">
        <v>0.36133918170333446</v>
      </c>
      <c r="AC1812" s="17">
        <v>9.6183552521852782</v>
      </c>
      <c r="AD1812" s="17">
        <v>-0.10422227521529354</v>
      </c>
      <c r="AE1812" s="17">
        <v>-1.0422227521529352E-2</v>
      </c>
      <c r="AF1812" s="17">
        <v>36.540758796358659</v>
      </c>
      <c r="AG1812" s="17">
        <v>-16.005079937826011</v>
      </c>
      <c r="AH1812" s="17">
        <v>-1</v>
      </c>
      <c r="AI1812" s="17">
        <v>-1</v>
      </c>
      <c r="AJ1812" s="17">
        <v>-1</v>
      </c>
      <c r="AK1812" s="17">
        <v>-1</v>
      </c>
      <c r="AL1812" s="17">
        <v>-1</v>
      </c>
      <c r="AM1812" s="17">
        <v>-1</v>
      </c>
      <c r="AN1812" s="17">
        <v>-1</v>
      </c>
      <c r="AO1812" s="17">
        <v>-1</v>
      </c>
      <c r="AP1812" s="17">
        <v>-1</v>
      </c>
      <c r="AQ1812" s="17">
        <v>-1</v>
      </c>
      <c r="AR1812" s="17">
        <v>-5.2111137607646768E-2</v>
      </c>
      <c r="AS1812" s="17">
        <v>-0.62533365129176133</v>
      </c>
      <c r="AT1812" s="17">
        <v>3.1870662533207104</v>
      </c>
      <c r="AU1812" s="17">
        <v>-1</v>
      </c>
      <c r="AV1812" s="17">
        <v>-1</v>
      </c>
      <c r="AW1812" s="17">
        <v>-1</v>
      </c>
      <c r="AX1812" s="17">
        <v>-1</v>
      </c>
      <c r="AY1812" s="17">
        <v>-1.0422227521529352E-2</v>
      </c>
      <c r="AZ1812" s="17">
        <v>0.45839488548991075</v>
      </c>
      <c r="BA1812" s="17">
        <v>5.442562733060205E-2</v>
      </c>
      <c r="BB1812" s="17">
        <v>0.16876890690653318</v>
      </c>
      <c r="BC1812" s="17">
        <v>1.0718272580646365E-2</v>
      </c>
      <c r="BD1812" s="17">
        <v>6.2711389998729778</v>
      </c>
      <c r="BE1812" s="17">
        <v>0.78014305140907059</v>
      </c>
      <c r="BF1812" s="17">
        <v>-1</v>
      </c>
      <c r="BG1812" s="22">
        <v>111.43483890070556</v>
      </c>
    </row>
    <row r="1813" spans="1:59" x14ac:dyDescent="0.25">
      <c r="A1813">
        <v>4557</v>
      </c>
      <c r="B1813" t="s">
        <v>1685</v>
      </c>
      <c r="C1813" s="49">
        <v>0</v>
      </c>
      <c r="D1813" s="22">
        <v>1556.2081250000001</v>
      </c>
      <c r="E1813" s="17">
        <v>94.813645525707244</v>
      </c>
      <c r="F1813" s="17">
        <v>53.53814433951861</v>
      </c>
      <c r="G1813" s="17">
        <v>0.73569582506165943</v>
      </c>
      <c r="H1813" s="17">
        <v>6.3995458809071408</v>
      </c>
      <c r="I1813" s="17">
        <v>78.58861583836287</v>
      </c>
      <c r="J1813" s="17">
        <v>13.515095449034391</v>
      </c>
      <c r="K1813" s="17">
        <v>-1</v>
      </c>
      <c r="L1813" s="17">
        <v>-1</v>
      </c>
      <c r="M1813" s="17">
        <v>-1</v>
      </c>
      <c r="N1813" s="17">
        <v>0.16666666666666666</v>
      </c>
      <c r="O1813" s="17">
        <v>-1</v>
      </c>
      <c r="P1813" s="17">
        <v>-1</v>
      </c>
      <c r="Q1813" s="17">
        <v>4.597751642646231</v>
      </c>
      <c r="R1813" s="17">
        <v>-1</v>
      </c>
      <c r="S1813" s="17">
        <v>1.1793221461049417</v>
      </c>
      <c r="T1813" s="17">
        <v>0.12399171238432734</v>
      </c>
      <c r="U1813" s="17">
        <v>0.67039205722640038</v>
      </c>
      <c r="V1813" s="17">
        <v>0.81893312247070249</v>
      </c>
      <c r="W1813" s="17">
        <v>2.8246887875667923</v>
      </c>
      <c r="X1813" s="17">
        <v>3.582479002076723</v>
      </c>
      <c r="Y1813" s="17">
        <v>0</v>
      </c>
      <c r="Z1813" s="17">
        <v>47.468383552213062</v>
      </c>
      <c r="AA1813" s="17">
        <v>1.3466370096194058</v>
      </c>
      <c r="AB1813" s="17">
        <v>2.5345637549726074</v>
      </c>
      <c r="AC1813" s="17">
        <v>34.604696860271787</v>
      </c>
      <c r="AD1813" s="17">
        <v>0.83799007153300054</v>
      </c>
      <c r="AE1813" s="17">
        <v>8.3799007153300048E-2</v>
      </c>
      <c r="AF1813" s="17">
        <v>73.7431778111917</v>
      </c>
      <c r="AG1813" s="17">
        <v>48.876184948292398</v>
      </c>
      <c r="AH1813" s="17">
        <v>-1</v>
      </c>
      <c r="AI1813" s="17">
        <v>-1</v>
      </c>
      <c r="AJ1813" s="17">
        <v>-1</v>
      </c>
      <c r="AK1813" s="17">
        <v>-1</v>
      </c>
      <c r="AL1813" s="17">
        <v>-1</v>
      </c>
      <c r="AM1813" s="17">
        <v>-1</v>
      </c>
      <c r="AN1813" s="17">
        <v>-1</v>
      </c>
      <c r="AO1813" s="17">
        <v>-1</v>
      </c>
      <c r="AP1813" s="17">
        <v>-1</v>
      </c>
      <c r="AQ1813" s="17">
        <v>-1</v>
      </c>
      <c r="AR1813" s="17">
        <v>0.41899503576650027</v>
      </c>
      <c r="AS1813" s="17">
        <v>5.0279404291980034</v>
      </c>
      <c r="AT1813" s="17">
        <v>10.536322557957405</v>
      </c>
      <c r="AU1813" s="17">
        <v>-1</v>
      </c>
      <c r="AV1813" s="17">
        <v>-1</v>
      </c>
      <c r="AW1813" s="17">
        <v>-1</v>
      </c>
      <c r="AX1813" s="17">
        <v>-1</v>
      </c>
      <c r="AY1813" s="17">
        <v>8.3799007153300048E-2</v>
      </c>
      <c r="AZ1813" s="17">
        <v>-0.36040878641611646</v>
      </c>
      <c r="BA1813" s="17">
        <v>0.87322929923662951</v>
      </c>
      <c r="BB1813" s="17">
        <v>-0.15158329098788692</v>
      </c>
      <c r="BC1813" s="17">
        <v>0.33107047047506633</v>
      </c>
      <c r="BD1813" s="17">
        <v>-4.8585387026078113</v>
      </c>
      <c r="BE1813" s="17">
        <v>11.909820753889871</v>
      </c>
      <c r="BF1813" s="17">
        <v>-1</v>
      </c>
      <c r="BG1813" s="22">
        <v>1524.4511679846053</v>
      </c>
    </row>
    <row r="1814" spans="1:59" x14ac:dyDescent="0.25">
      <c r="A1814">
        <v>4561</v>
      </c>
      <c r="B1814" t="s">
        <v>1686</v>
      </c>
      <c r="C1814" s="49">
        <v>0</v>
      </c>
      <c r="D1814" s="22">
        <v>1635.0844140624999</v>
      </c>
      <c r="E1814" s="17">
        <v>139.35883325514948</v>
      </c>
      <c r="F1814" s="17">
        <v>128.2308825702539</v>
      </c>
      <c r="G1814" s="17">
        <v>1.2791580129912294</v>
      </c>
      <c r="H1814" s="17">
        <v>10.516338142238084</v>
      </c>
      <c r="I1814" s="17">
        <v>118.36616939793629</v>
      </c>
      <c r="J1814" s="17">
        <v>24.232161831092668</v>
      </c>
      <c r="K1814" s="17">
        <v>-1</v>
      </c>
      <c r="L1814" s="17">
        <v>-1</v>
      </c>
      <c r="M1814" s="17">
        <v>-1</v>
      </c>
      <c r="N1814" s="17">
        <v>0.16666666666666666</v>
      </c>
      <c r="O1814" s="17">
        <v>-1</v>
      </c>
      <c r="P1814" s="17">
        <v>-1</v>
      </c>
      <c r="Q1814" s="17">
        <v>7.1666645523531702</v>
      </c>
      <c r="R1814" s="17">
        <v>-1</v>
      </c>
      <c r="S1814" s="17">
        <v>2.4847916624156587</v>
      </c>
      <c r="T1814" s="17">
        <v>0.26120382891089972</v>
      </c>
      <c r="U1814" s="17">
        <v>1.4625865813533494</v>
      </c>
      <c r="V1814" s="17">
        <v>1.9614523132233057</v>
      </c>
      <c r="W1814" s="17">
        <v>5.7996402902992212</v>
      </c>
      <c r="X1814" s="17">
        <v>8.0081458716242171</v>
      </c>
      <c r="Y1814" s="17">
        <v>0</v>
      </c>
      <c r="Z1814" s="17">
        <v>73.198429985243408</v>
      </c>
      <c r="AA1814" s="17">
        <v>2.7782149321397749</v>
      </c>
      <c r="AB1814" s="17">
        <v>4.8185719891349779</v>
      </c>
      <c r="AC1814" s="17">
        <v>60.864757912596495</v>
      </c>
      <c r="AD1814" s="17">
        <v>1.8282332266916865</v>
      </c>
      <c r="AE1814" s="17">
        <v>0.18282332266916868</v>
      </c>
      <c r="AF1814" s="17">
        <v>112.84205070531351</v>
      </c>
      <c r="AG1814" s="17">
        <v>117.06487794647474</v>
      </c>
      <c r="AH1814" s="17">
        <v>-1</v>
      </c>
      <c r="AI1814" s="17">
        <v>-1</v>
      </c>
      <c r="AJ1814" s="17">
        <v>-1</v>
      </c>
      <c r="AK1814" s="17">
        <v>-1</v>
      </c>
      <c r="AL1814" s="17">
        <v>-1</v>
      </c>
      <c r="AM1814" s="17">
        <v>-1</v>
      </c>
      <c r="AN1814" s="17">
        <v>-1</v>
      </c>
      <c r="AO1814" s="17">
        <v>-1</v>
      </c>
      <c r="AP1814" s="17">
        <v>-1</v>
      </c>
      <c r="AQ1814" s="17">
        <v>-1</v>
      </c>
      <c r="AR1814" s="17">
        <v>0.91411661334584327</v>
      </c>
      <c r="AS1814" s="17">
        <v>10.969399360150121</v>
      </c>
      <c r="AT1814" s="17">
        <v>18.260219168195157</v>
      </c>
      <c r="AU1814" s="17">
        <v>-1</v>
      </c>
      <c r="AV1814" s="17">
        <v>-1</v>
      </c>
      <c r="AW1814" s="17">
        <v>-1</v>
      </c>
      <c r="AX1814" s="17">
        <v>-1</v>
      </c>
      <c r="AY1814" s="17">
        <v>0.18282332266916868</v>
      </c>
      <c r="AZ1814" s="17">
        <v>-1.2209523086083021</v>
      </c>
      <c r="BA1814" s="17">
        <v>1.7337728214288151</v>
      </c>
      <c r="BB1814" s="17">
        <v>-0.48826596374184028</v>
      </c>
      <c r="BC1814" s="17">
        <v>0.66775314322901957</v>
      </c>
      <c r="BD1814" s="17">
        <v>-16.555569846424977</v>
      </c>
      <c r="BE1814" s="17">
        <v>23.606851897707049</v>
      </c>
      <c r="BF1814" s="17">
        <v>-1</v>
      </c>
      <c r="BG1814" s="22">
        <v>921.08151230275791</v>
      </c>
    </row>
    <row r="1815" spans="1:59" x14ac:dyDescent="0.25">
      <c r="A1815">
        <v>4562</v>
      </c>
      <c r="B1815" t="s">
        <v>1687</v>
      </c>
      <c r="C1815" s="49">
        <v>0</v>
      </c>
      <c r="D1815" s="22">
        <v>1474.7548632812502</v>
      </c>
      <c r="E1815" s="17">
        <v>-51.881607395454324</v>
      </c>
      <c r="F1815" s="17">
        <v>-192.4383726454964</v>
      </c>
      <c r="G1815" s="17">
        <v>-1.0540221484181744</v>
      </c>
      <c r="H1815" s="17">
        <v>-7.1577857363230901</v>
      </c>
      <c r="I1815" s="17">
        <v>-52.405966908673115</v>
      </c>
      <c r="J1815" s="17">
        <v>-21.778116761401666</v>
      </c>
      <c r="K1815" s="17">
        <v>-1</v>
      </c>
      <c r="L1815" s="17">
        <v>-1</v>
      </c>
      <c r="M1815" s="17">
        <v>-1</v>
      </c>
      <c r="N1815" s="17">
        <v>0.16666666666666666</v>
      </c>
      <c r="O1815" s="17">
        <v>-1</v>
      </c>
      <c r="P1815" s="17">
        <v>-1</v>
      </c>
      <c r="Q1815" s="17">
        <v>-3.8621370283991188</v>
      </c>
      <c r="R1815" s="17">
        <v>-1</v>
      </c>
      <c r="S1815" s="17">
        <v>-3.1198219508788667</v>
      </c>
      <c r="T1815" s="17">
        <v>-0.32787227480927811</v>
      </c>
      <c r="U1815" s="17">
        <v>-1.9384458892068568</v>
      </c>
      <c r="V1815" s="17">
        <v>-2.9435864716258116</v>
      </c>
      <c r="W1815" s="17">
        <v>-6.9723574337262981</v>
      </c>
      <c r="X1815" s="17">
        <v>-10.992031823117735</v>
      </c>
      <c r="Y1815" s="17">
        <v>0</v>
      </c>
      <c r="Z1815" s="17">
        <v>-37.26525124784574</v>
      </c>
      <c r="AA1815" s="17">
        <v>-3.3678045748679102</v>
      </c>
      <c r="AB1815" s="17">
        <v>-4.9870829741758804</v>
      </c>
      <c r="AC1815" s="17">
        <v>-51.87437066983945</v>
      </c>
      <c r="AD1815" s="17">
        <v>-2.4230573615085715</v>
      </c>
      <c r="AE1815" s="17">
        <v>-0.2423057361508571</v>
      </c>
      <c r="AF1815" s="17">
        <v>-55.016388384206287</v>
      </c>
      <c r="AG1815" s="17">
        <v>-175.6813503457013</v>
      </c>
      <c r="AH1815" s="17">
        <v>-1</v>
      </c>
      <c r="AI1815" s="17">
        <v>-1</v>
      </c>
      <c r="AJ1815" s="17">
        <v>-1</v>
      </c>
      <c r="AK1815" s="17">
        <v>-1</v>
      </c>
      <c r="AL1815" s="17">
        <v>-1</v>
      </c>
      <c r="AM1815" s="17">
        <v>-1</v>
      </c>
      <c r="AN1815" s="17">
        <v>-1</v>
      </c>
      <c r="AO1815" s="17">
        <v>-1</v>
      </c>
      <c r="AP1815" s="17">
        <v>-1</v>
      </c>
      <c r="AQ1815" s="17">
        <v>-1</v>
      </c>
      <c r="AR1815" s="17">
        <v>-1.2115286807542858</v>
      </c>
      <c r="AS1815" s="17">
        <v>-14.538344169051427</v>
      </c>
      <c r="AT1815" s="17">
        <v>-14.899847419766854</v>
      </c>
      <c r="AU1815" s="17">
        <v>-1</v>
      </c>
      <c r="AV1815" s="17">
        <v>-1</v>
      </c>
      <c r="AW1815" s="17">
        <v>-1</v>
      </c>
      <c r="AX1815" s="17">
        <v>-1</v>
      </c>
      <c r="AY1815" s="17">
        <v>-0.2423057361508571</v>
      </c>
      <c r="AZ1815" s="17">
        <v>2.4735146085056847</v>
      </c>
      <c r="BA1815" s="17">
        <v>-1.9606940956851728</v>
      </c>
      <c r="BB1815" s="17">
        <v>0.95717283624624783</v>
      </c>
      <c r="BC1815" s="17">
        <v>-0.77768565675906798</v>
      </c>
      <c r="BD1815" s="17">
        <v>33.661872357077449</v>
      </c>
      <c r="BE1815" s="17">
        <v>-26.610590305795434</v>
      </c>
      <c r="BF1815" s="17">
        <v>-1</v>
      </c>
      <c r="BG1815" s="22">
        <v>22.488564678110379</v>
      </c>
    </row>
    <row r="1816" spans="1:59" x14ac:dyDescent="0.25">
      <c r="A1816">
        <v>4564</v>
      </c>
      <c r="B1816" t="s">
        <v>1688</v>
      </c>
      <c r="C1816" s="49">
        <v>0</v>
      </c>
      <c r="D1816" s="22">
        <v>1634.6900781249999</v>
      </c>
      <c r="E1816" s="17">
        <v>117.27137982336582</v>
      </c>
      <c r="F1816" s="17">
        <v>91.194954303790411</v>
      </c>
      <c r="G1816" s="17">
        <v>1.0096856776014345</v>
      </c>
      <c r="H1816" s="17">
        <v>8.4750523828703095</v>
      </c>
      <c r="I1816" s="17">
        <v>98.642717625464456</v>
      </c>
      <c r="J1816" s="17">
        <v>18.918171326062414</v>
      </c>
      <c r="K1816" s="17">
        <v>-1</v>
      </c>
      <c r="L1816" s="17">
        <v>-1</v>
      </c>
      <c r="M1816" s="17">
        <v>-1</v>
      </c>
      <c r="N1816" s="17">
        <v>0.16666666666666666</v>
      </c>
      <c r="O1816" s="17">
        <v>-1</v>
      </c>
      <c r="P1816" s="17">
        <v>-1</v>
      </c>
      <c r="Q1816" s="17">
        <v>5.8928851127402808</v>
      </c>
      <c r="R1816" s="17">
        <v>-1</v>
      </c>
      <c r="S1816" s="17">
        <v>1.8374827471797293</v>
      </c>
      <c r="T1816" s="17">
        <v>0.19316805695580669</v>
      </c>
      <c r="U1816" s="17">
        <v>1.0697818688253797</v>
      </c>
      <c r="V1816" s="17">
        <v>1.3949413003179112</v>
      </c>
      <c r="W1816" s="17">
        <v>4.3245291474857686</v>
      </c>
      <c r="X1816" s="17">
        <v>5.813706564746882</v>
      </c>
      <c r="Y1816" s="17">
        <v>0</v>
      </c>
      <c r="Z1816" s="17">
        <v>60.440346983349073</v>
      </c>
      <c r="AA1816" s="17">
        <v>2.0683759504367303</v>
      </c>
      <c r="AB1816" s="17">
        <v>3.6860607554573588</v>
      </c>
      <c r="AC1816" s="17">
        <v>47.843870468324852</v>
      </c>
      <c r="AD1816" s="17">
        <v>1.3372273360317246</v>
      </c>
      <c r="AE1816" s="17">
        <v>0.13372273360317247</v>
      </c>
      <c r="AF1816" s="17">
        <v>93.455118506723878</v>
      </c>
      <c r="AG1816" s="17">
        <v>83.253939931815182</v>
      </c>
      <c r="AH1816" s="17">
        <v>-1</v>
      </c>
      <c r="AI1816" s="17">
        <v>-1</v>
      </c>
      <c r="AJ1816" s="17">
        <v>-1</v>
      </c>
      <c r="AK1816" s="17">
        <v>-1</v>
      </c>
      <c r="AL1816" s="17">
        <v>-1</v>
      </c>
      <c r="AM1816" s="17">
        <v>-1</v>
      </c>
      <c r="AN1816" s="17">
        <v>-1</v>
      </c>
      <c r="AO1816" s="17">
        <v>-1</v>
      </c>
      <c r="AP1816" s="17">
        <v>-1</v>
      </c>
      <c r="AQ1816" s="17">
        <v>-1</v>
      </c>
      <c r="AR1816" s="17">
        <v>0.66861366801586231</v>
      </c>
      <c r="AS1816" s="17">
        <v>8.0233640161903477</v>
      </c>
      <c r="AT1816" s="17">
        <v>14.430373221047452</v>
      </c>
      <c r="AU1816" s="17">
        <v>-1</v>
      </c>
      <c r="AV1816" s="17">
        <v>-1</v>
      </c>
      <c r="AW1816" s="17">
        <v>-1</v>
      </c>
      <c r="AX1816" s="17">
        <v>-1</v>
      </c>
      <c r="AY1816" s="17">
        <v>0.13372273360317247</v>
      </c>
      <c r="AZ1816" s="17">
        <v>-0.79425717179826849</v>
      </c>
      <c r="BA1816" s="17">
        <v>1.3070776846187815</v>
      </c>
      <c r="BB1816" s="17">
        <v>-0.32132396091745319</v>
      </c>
      <c r="BC1816" s="17">
        <v>0.50081114040463248</v>
      </c>
      <c r="BD1816" s="17">
        <v>-10.755669927978282</v>
      </c>
      <c r="BE1816" s="17">
        <v>17.806951979260347</v>
      </c>
      <c r="BF1816" s="17">
        <v>-1</v>
      </c>
      <c r="BG1816" s="22">
        <v>2578.8319992741599</v>
      </c>
    </row>
    <row r="1817" spans="1:59" x14ac:dyDescent="0.25">
      <c r="A1817">
        <v>4565</v>
      </c>
      <c r="B1817" t="s">
        <v>1689</v>
      </c>
      <c r="C1817" s="49">
        <v>0</v>
      </c>
      <c r="D1817" s="22">
        <v>1563.4975390625</v>
      </c>
      <c r="E1817" s="17">
        <v>122.74206325084187</v>
      </c>
      <c r="F1817" s="17">
        <v>100.3681185897636</v>
      </c>
      <c r="G1817" s="17">
        <v>1.0764293537763827</v>
      </c>
      <c r="H1817" s="17">
        <v>8.9806438585470207</v>
      </c>
      <c r="I1817" s="17">
        <v>103.52787838324636</v>
      </c>
      <c r="J1817" s="17">
        <v>20.234355642168357</v>
      </c>
      <c r="K1817" s="17">
        <v>-1</v>
      </c>
      <c r="L1817" s="17">
        <v>-1</v>
      </c>
      <c r="M1817" s="17">
        <v>-1</v>
      </c>
      <c r="N1817" s="17">
        <v>0.16666666666666666</v>
      </c>
      <c r="O1817" s="17">
        <v>-1</v>
      </c>
      <c r="P1817" s="17">
        <v>-1</v>
      </c>
      <c r="Q1817" s="17">
        <v>6.2083784353214373</v>
      </c>
      <c r="R1817" s="17">
        <v>-1</v>
      </c>
      <c r="S1817" s="17">
        <v>1.9978100644947669</v>
      </c>
      <c r="T1817" s="17">
        <v>0.21001935089332652</v>
      </c>
      <c r="U1817" s="17">
        <v>1.1670728597355857</v>
      </c>
      <c r="V1817" s="17">
        <v>1.5352563628648903</v>
      </c>
      <c r="W1817" s="17">
        <v>4.6898888802226502</v>
      </c>
      <c r="X1817" s="17">
        <v>6.3572315476433099</v>
      </c>
      <c r="Y1817" s="17">
        <v>0</v>
      </c>
      <c r="Z1817" s="17">
        <v>63.600305348870393</v>
      </c>
      <c r="AA1817" s="17">
        <v>2.2441908928597112</v>
      </c>
      <c r="AB1817" s="17">
        <v>3.9665643660997327</v>
      </c>
      <c r="AC1817" s="17">
        <v>51.068920987272584</v>
      </c>
      <c r="AD1817" s="17">
        <v>1.458841074669482</v>
      </c>
      <c r="AE1817" s="17">
        <v>0.14588410746694822</v>
      </c>
      <c r="AF1817" s="17">
        <v>98.256929137179213</v>
      </c>
      <c r="AG1817" s="17">
        <v>91.628329439210773</v>
      </c>
      <c r="AH1817" s="17">
        <v>-1</v>
      </c>
      <c r="AI1817" s="17">
        <v>-1</v>
      </c>
      <c r="AJ1817" s="17">
        <v>-1</v>
      </c>
      <c r="AK1817" s="17">
        <v>-1</v>
      </c>
      <c r="AL1817" s="17">
        <v>-1</v>
      </c>
      <c r="AM1817" s="17">
        <v>-1</v>
      </c>
      <c r="AN1817" s="17">
        <v>-1</v>
      </c>
      <c r="AO1817" s="17">
        <v>-1</v>
      </c>
      <c r="AP1817" s="17">
        <v>-1</v>
      </c>
      <c r="AQ1817" s="17">
        <v>-1</v>
      </c>
      <c r="AR1817" s="17">
        <v>0.72942053733474099</v>
      </c>
      <c r="AS1817" s="17">
        <v>8.7530464480168924</v>
      </c>
      <c r="AT1817" s="17">
        <v>15.378960382421958</v>
      </c>
      <c r="AU1817" s="17">
        <v>-1</v>
      </c>
      <c r="AV1817" s="17">
        <v>-1</v>
      </c>
      <c r="AW1817" s="17">
        <v>-1</v>
      </c>
      <c r="AX1817" s="17">
        <v>-1</v>
      </c>
      <c r="AY1817" s="17">
        <v>0.14588410746694822</v>
      </c>
      <c r="AZ1817" s="17">
        <v>-0.89994223960116049</v>
      </c>
      <c r="BA1817" s="17">
        <v>1.4127627524216735</v>
      </c>
      <c r="BB1817" s="17">
        <v>-0.36267263205429062</v>
      </c>
      <c r="BC1817" s="17">
        <v>0.54215981154146986</v>
      </c>
      <c r="BD1817" s="17">
        <v>-12.192205672710521</v>
      </c>
      <c r="BE1817" s="17">
        <v>19.24348772399259</v>
      </c>
      <c r="BF1817" s="17">
        <v>-1</v>
      </c>
      <c r="BG1817" s="22">
        <v>182.67212167838102</v>
      </c>
    </row>
    <row r="1818" spans="1:59" x14ac:dyDescent="0.25">
      <c r="A1818">
        <v>4567</v>
      </c>
      <c r="B1818" t="s">
        <v>1690</v>
      </c>
      <c r="C1818" s="49">
        <v>0</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25">
      <c r="A1819">
        <v>4568</v>
      </c>
      <c r="B1819" t="s">
        <v>1691</v>
      </c>
      <c r="C1819" s="49">
        <v>0</v>
      </c>
      <c r="D1819" s="22">
        <v>1454.9979882812499</v>
      </c>
      <c r="E1819" s="17">
        <v>25.620108552274552</v>
      </c>
      <c r="F1819" s="17">
        <v>-62.484595890159312</v>
      </c>
      <c r="G1819" s="17">
        <v>-0.10848225366967879</v>
      </c>
      <c r="H1819" s="17">
        <v>4.7941228385939283E-3</v>
      </c>
      <c r="I1819" s="17">
        <v>16.800805230083157</v>
      </c>
      <c r="J1819" s="17">
        <v>-3.1320838929341646</v>
      </c>
      <c r="K1819" s="17">
        <v>-1</v>
      </c>
      <c r="L1819" s="17">
        <v>-1</v>
      </c>
      <c r="M1819" s="17">
        <v>-1</v>
      </c>
      <c r="N1819" s="17">
        <v>0.16666666666666666</v>
      </c>
      <c r="O1819" s="17">
        <v>-1</v>
      </c>
      <c r="P1819" s="17">
        <v>-1</v>
      </c>
      <c r="Q1819" s="17">
        <v>0.60737289558687024</v>
      </c>
      <c r="R1819" s="17">
        <v>-1</v>
      </c>
      <c r="S1819" s="17">
        <v>-0.84850752189825496</v>
      </c>
      <c r="T1819" s="17">
        <v>-8.9144479020903597E-2</v>
      </c>
      <c r="U1819" s="17">
        <v>-0.56015031759221645</v>
      </c>
      <c r="V1819" s="17">
        <v>-0.9557803291451975</v>
      </c>
      <c r="W1819" s="17">
        <v>-1.7964033503484824</v>
      </c>
      <c r="X1819" s="17">
        <v>-3.2920580641960724</v>
      </c>
      <c r="Y1819" s="17">
        <v>0</v>
      </c>
      <c r="Z1819" s="17">
        <v>7.5010378087064602</v>
      </c>
      <c r="AA1819" s="17">
        <v>-0.8770810834304501</v>
      </c>
      <c r="AB1819" s="17">
        <v>-1.0132629857750297</v>
      </c>
      <c r="AC1819" s="17">
        <v>-6.1859384017199854</v>
      </c>
      <c r="AD1819" s="17">
        <v>-0.70018789699027051</v>
      </c>
      <c r="AE1819" s="17">
        <v>-7.0018789699027056E-2</v>
      </c>
      <c r="AF1819" s="17">
        <v>13.009584686589598</v>
      </c>
      <c r="AG1819" s="17">
        <v>-57.043603263112232</v>
      </c>
      <c r="AH1819" s="17">
        <v>-1</v>
      </c>
      <c r="AI1819" s="17">
        <v>-1</v>
      </c>
      <c r="AJ1819" s="17">
        <v>-1</v>
      </c>
      <c r="AK1819" s="17">
        <v>-1</v>
      </c>
      <c r="AL1819" s="17">
        <v>-1</v>
      </c>
      <c r="AM1819" s="17">
        <v>-1</v>
      </c>
      <c r="AN1819" s="17">
        <v>-1</v>
      </c>
      <c r="AO1819" s="17">
        <v>-1</v>
      </c>
      <c r="AP1819" s="17">
        <v>-1</v>
      </c>
      <c r="AQ1819" s="17">
        <v>-1</v>
      </c>
      <c r="AR1819" s="17">
        <v>-0.35009394849513525</v>
      </c>
      <c r="AS1819" s="17">
        <v>-4.2011273819416228</v>
      </c>
      <c r="AT1819" s="17">
        <v>-1.4614655965241097</v>
      </c>
      <c r="AU1819" s="17">
        <v>-1</v>
      </c>
      <c r="AV1819" s="17">
        <v>-1</v>
      </c>
      <c r="AW1819" s="17">
        <v>-1</v>
      </c>
      <c r="AX1819" s="17">
        <v>-1</v>
      </c>
      <c r="AY1819" s="17">
        <v>-7.0018789699027056E-2</v>
      </c>
      <c r="AZ1819" s="17">
        <v>0.97630238386136869</v>
      </c>
      <c r="BA1819" s="17">
        <v>-0.46348187104085597</v>
      </c>
      <c r="BB1819" s="17">
        <v>0.37139721831002542</v>
      </c>
      <c r="BC1819" s="17">
        <v>-0.1919100388228458</v>
      </c>
      <c r="BD1819" s="17">
        <v>13.310852834026329</v>
      </c>
      <c r="BE1819" s="17">
        <v>-6.2595707827442872</v>
      </c>
      <c r="BF1819" s="17">
        <v>-1</v>
      </c>
      <c r="BG1819" s="22">
        <v>411.35930788827864</v>
      </c>
    </row>
    <row r="1820" spans="1:59" x14ac:dyDescent="0.25">
      <c r="A1820">
        <v>4571</v>
      </c>
      <c r="B1820" t="s">
        <v>290</v>
      </c>
      <c r="C1820" s="49">
        <v>0</v>
      </c>
      <c r="D1820" s="22">
        <v>1558.8932324218749</v>
      </c>
      <c r="E1820" s="17">
        <v>99.166140145758533</v>
      </c>
      <c r="F1820" s="17">
        <v>60.836345511792473</v>
      </c>
      <c r="G1820" s="17">
        <v>0.78879732422991489</v>
      </c>
      <c r="H1820" s="17">
        <v>6.8017962042898512</v>
      </c>
      <c r="I1820" s="17">
        <v>82.475266601143545</v>
      </c>
      <c r="J1820" s="17">
        <v>14.562256234481264</v>
      </c>
      <c r="K1820" s="17">
        <v>-1</v>
      </c>
      <c r="L1820" s="17">
        <v>-1</v>
      </c>
      <c r="M1820" s="17">
        <v>-1</v>
      </c>
      <c r="N1820" s="17">
        <v>0.16666666666666666</v>
      </c>
      <c r="O1820" s="17">
        <v>-1</v>
      </c>
      <c r="P1820" s="17">
        <v>-1</v>
      </c>
      <c r="Q1820" s="17">
        <v>4.8487592191950561</v>
      </c>
      <c r="R1820" s="17">
        <v>-1</v>
      </c>
      <c r="S1820" s="17">
        <v>1.3068791132210056</v>
      </c>
      <c r="T1820" s="17">
        <v>0.13739866001276949</v>
      </c>
      <c r="U1820" s="17">
        <v>0.74779710544932354</v>
      </c>
      <c r="V1820" s="17">
        <v>0.93056827060970715</v>
      </c>
      <c r="W1820" s="17">
        <v>3.1153702521775717</v>
      </c>
      <c r="X1820" s="17">
        <v>4.0149093547523496</v>
      </c>
      <c r="Y1820" s="17">
        <v>0</v>
      </c>
      <c r="Z1820" s="17">
        <v>49.982457336201506</v>
      </c>
      <c r="AA1820" s="17">
        <v>1.4865159847356284</v>
      </c>
      <c r="AB1820" s="17">
        <v>2.7577333959162003</v>
      </c>
      <c r="AC1820" s="17">
        <v>37.17055818622859</v>
      </c>
      <c r="AD1820" s="17">
        <v>0.93474638181165437</v>
      </c>
      <c r="AE1820" s="17">
        <v>9.3474638181165443E-2</v>
      </c>
      <c r="AF1820" s="17">
        <v>77.563514924941373</v>
      </c>
      <c r="AG1820" s="17">
        <v>55.538878149307976</v>
      </c>
      <c r="AH1820" s="17">
        <v>-1</v>
      </c>
      <c r="AI1820" s="17">
        <v>-1</v>
      </c>
      <c r="AJ1820" s="17">
        <v>-1</v>
      </c>
      <c r="AK1820" s="17">
        <v>-1</v>
      </c>
      <c r="AL1820" s="17">
        <v>-1</v>
      </c>
      <c r="AM1820" s="17">
        <v>-1</v>
      </c>
      <c r="AN1820" s="17">
        <v>-1</v>
      </c>
      <c r="AO1820" s="17">
        <v>-1</v>
      </c>
      <c r="AP1820" s="17">
        <v>-1</v>
      </c>
      <c r="AQ1820" s="17">
        <v>-1</v>
      </c>
      <c r="AR1820" s="17">
        <v>0.46737319090582718</v>
      </c>
      <c r="AS1820" s="17">
        <v>5.6084782908699253</v>
      </c>
      <c r="AT1820" s="17">
        <v>11.291021778130904</v>
      </c>
      <c r="AU1820" s="17">
        <v>-1</v>
      </c>
      <c r="AV1820" s="17">
        <v>-1</v>
      </c>
      <c r="AW1820" s="17">
        <v>-1</v>
      </c>
      <c r="AX1820" s="17">
        <v>-1</v>
      </c>
      <c r="AY1820" s="17">
        <v>9.3474638181165443E-2</v>
      </c>
      <c r="AZ1820" s="17">
        <v>-0.44449219119175426</v>
      </c>
      <c r="BA1820" s="17">
        <v>0.95731270401226753</v>
      </c>
      <c r="BB1820" s="17">
        <v>-0.18448043648262924</v>
      </c>
      <c r="BC1820" s="17">
        <v>0.36396761596980859</v>
      </c>
      <c r="BD1820" s="17">
        <v>-6.0014515001306439</v>
      </c>
      <c r="BE1820" s="17">
        <v>13.052733551412704</v>
      </c>
      <c r="BF1820" s="17">
        <v>-1</v>
      </c>
      <c r="BG1820" s="22">
        <v>401.23597897068498</v>
      </c>
    </row>
    <row r="1821" spans="1:59" x14ac:dyDescent="0.25">
      <c r="A1821">
        <v>4572</v>
      </c>
      <c r="B1821" t="s">
        <v>1692</v>
      </c>
      <c r="C1821" s="49">
        <v>0</v>
      </c>
      <c r="D1821" s="22">
        <v>1534.0616406249999</v>
      </c>
      <c r="E1821" s="17">
        <v>50.66260214480107</v>
      </c>
      <c r="F1821" s="17">
        <v>-20.493698244550252</v>
      </c>
      <c r="G1821" s="17">
        <v>0.19704229460854908</v>
      </c>
      <c r="H1821" s="17">
        <v>2.3191797856023904</v>
      </c>
      <c r="I1821" s="17">
        <v>39.163021687498691</v>
      </c>
      <c r="J1821" s="17">
        <v>2.8928557219456734</v>
      </c>
      <c r="K1821" s="17">
        <v>-1</v>
      </c>
      <c r="L1821" s="17">
        <v>-1</v>
      </c>
      <c r="M1821" s="17">
        <v>-1</v>
      </c>
      <c r="N1821" s="17">
        <v>0.16666666666666666</v>
      </c>
      <c r="O1821" s="17">
        <v>-1</v>
      </c>
      <c r="P1821" s="17">
        <v>-1</v>
      </c>
      <c r="Q1821" s="17">
        <v>2.0515689661441021</v>
      </c>
      <c r="R1821" s="17">
        <v>-1</v>
      </c>
      <c r="S1821" s="17">
        <v>-0.11459632601296196</v>
      </c>
      <c r="T1821" s="17">
        <v>-1.2006325068022804E-2</v>
      </c>
      <c r="U1821" s="17">
        <v>-0.1147929780973511</v>
      </c>
      <c r="V1821" s="17">
        <v>-0.31347683976401342</v>
      </c>
      <c r="W1821" s="17">
        <v>-0.12393977475975693</v>
      </c>
      <c r="X1821" s="17">
        <v>-0.80402871978168355</v>
      </c>
      <c r="Y1821" s="17">
        <v>0</v>
      </c>
      <c r="Z1821" s="17">
        <v>21.966001495652414</v>
      </c>
      <c r="AA1821" s="17">
        <v>-7.2274037388449563E-2</v>
      </c>
      <c r="AB1821" s="17">
        <v>0.27076486290511659</v>
      </c>
      <c r="AC1821" s="17">
        <v>8.5769898552316182</v>
      </c>
      <c r="AD1821" s="17">
        <v>-0.14349122262168892</v>
      </c>
      <c r="AE1821" s="17">
        <v>-1.4349122262168888E-2</v>
      </c>
      <c r="AF1821" s="17">
        <v>34.990259229328004</v>
      </c>
      <c r="AG1821" s="17">
        <v>-18.709161440542747</v>
      </c>
      <c r="AH1821" s="17">
        <v>-1</v>
      </c>
      <c r="AI1821" s="17">
        <v>-1</v>
      </c>
      <c r="AJ1821" s="17">
        <v>-1</v>
      </c>
      <c r="AK1821" s="17">
        <v>-1</v>
      </c>
      <c r="AL1821" s="17">
        <v>-1</v>
      </c>
      <c r="AM1821" s="17">
        <v>-1</v>
      </c>
      <c r="AN1821" s="17">
        <v>-1</v>
      </c>
      <c r="AO1821" s="17">
        <v>-1</v>
      </c>
      <c r="AP1821" s="17">
        <v>-1</v>
      </c>
      <c r="AQ1821" s="17">
        <v>-1</v>
      </c>
      <c r="AR1821" s="17">
        <v>-7.1745611310844462E-2</v>
      </c>
      <c r="AS1821" s="17">
        <v>-0.8609473357301336</v>
      </c>
      <c r="AT1821" s="17">
        <v>2.8807684635508268</v>
      </c>
      <c r="AU1821" s="17">
        <v>-1</v>
      </c>
      <c r="AV1821" s="17">
        <v>-1</v>
      </c>
      <c r="AW1821" s="17">
        <v>-1</v>
      </c>
      <c r="AX1821" s="17">
        <v>-1</v>
      </c>
      <c r="AY1821" s="17">
        <v>-1.4349122262168888E-2</v>
      </c>
      <c r="AZ1821" s="17">
        <v>0.49252048195360343</v>
      </c>
      <c r="BA1821" s="17">
        <v>2.0300030866909374E-2</v>
      </c>
      <c r="BB1821" s="17">
        <v>0.18212034902470758</v>
      </c>
      <c r="BC1821" s="17">
        <v>-2.6331695375280545E-3</v>
      </c>
      <c r="BD1821" s="17">
        <v>6.7349948704282427</v>
      </c>
      <c r="BE1821" s="17">
        <v>0.31628718085380481</v>
      </c>
      <c r="BF1821" s="17">
        <v>-1</v>
      </c>
      <c r="BG1821" s="22">
        <v>126.20968781936722</v>
      </c>
    </row>
    <row r="1822" spans="1:59" x14ac:dyDescent="0.25">
      <c r="A1822">
        <v>4573</v>
      </c>
      <c r="B1822" t="s">
        <v>1693</v>
      </c>
      <c r="C1822" s="49">
        <v>0</v>
      </c>
      <c r="D1822" s="22">
        <v>1556.6454296874999</v>
      </c>
      <c r="E1822" s="17">
        <v>79.816838614748391</v>
      </c>
      <c r="F1822" s="17">
        <v>28.39171147003124</v>
      </c>
      <c r="G1822" s="17">
        <v>0.55273111189691715</v>
      </c>
      <c r="H1822" s="17">
        <v>5.0135658955785916</v>
      </c>
      <c r="I1822" s="17">
        <v>65.196904622631152</v>
      </c>
      <c r="J1822" s="17">
        <v>9.9070339865966215</v>
      </c>
      <c r="K1822" s="17">
        <v>-1</v>
      </c>
      <c r="L1822" s="17">
        <v>-1</v>
      </c>
      <c r="M1822" s="17">
        <v>-1</v>
      </c>
      <c r="N1822" s="17">
        <v>0.16666666666666666</v>
      </c>
      <c r="O1822" s="17">
        <v>-1</v>
      </c>
      <c r="P1822" s="17">
        <v>-1</v>
      </c>
      <c r="Q1822" s="17">
        <v>3.7328885038501864</v>
      </c>
      <c r="R1822" s="17">
        <v>-1</v>
      </c>
      <c r="S1822" s="17">
        <v>0.7398162137657085</v>
      </c>
      <c r="T1822" s="17">
        <v>7.7797191218735226E-2</v>
      </c>
      <c r="U1822" s="17">
        <v>0.40368786492599584</v>
      </c>
      <c r="V1822" s="17">
        <v>0.43428686618257573</v>
      </c>
      <c r="W1822" s="17">
        <v>1.8231266541456574</v>
      </c>
      <c r="X1822" s="17">
        <v>2.0925117378695601</v>
      </c>
      <c r="Y1822" s="17">
        <v>0</v>
      </c>
      <c r="Z1822" s="17">
        <v>38.805976728161873</v>
      </c>
      <c r="AA1822" s="17">
        <v>0.8646747870684941</v>
      </c>
      <c r="AB1822" s="17">
        <v>1.7656180569812243</v>
      </c>
      <c r="AC1822" s="17">
        <v>25.763852649138055</v>
      </c>
      <c r="AD1822" s="17">
        <v>0.50460983115749469</v>
      </c>
      <c r="AE1822" s="17">
        <v>5.046098311574948E-2</v>
      </c>
      <c r="AF1822" s="17">
        <v>60.579954641257387</v>
      </c>
      <c r="AG1822" s="17">
        <v>25.919436654503198</v>
      </c>
      <c r="AH1822" s="17">
        <v>-1</v>
      </c>
      <c r="AI1822" s="17">
        <v>-1</v>
      </c>
      <c r="AJ1822" s="17">
        <v>-1</v>
      </c>
      <c r="AK1822" s="17">
        <v>-1</v>
      </c>
      <c r="AL1822" s="17">
        <v>-1</v>
      </c>
      <c r="AM1822" s="17">
        <v>-1</v>
      </c>
      <c r="AN1822" s="17">
        <v>-1</v>
      </c>
      <c r="AO1822" s="17">
        <v>-1</v>
      </c>
      <c r="AP1822" s="17">
        <v>-1</v>
      </c>
      <c r="AQ1822" s="17">
        <v>-1</v>
      </c>
      <c r="AR1822" s="17">
        <v>0.25230491557874735</v>
      </c>
      <c r="AS1822" s="17">
        <v>3.0276589869449686</v>
      </c>
      <c r="AT1822" s="17">
        <v>7.9359566830284596</v>
      </c>
      <c r="AU1822" s="17">
        <v>-1</v>
      </c>
      <c r="AV1822" s="17">
        <v>-1</v>
      </c>
      <c r="AW1822" s="17">
        <v>-1</v>
      </c>
      <c r="AX1822" s="17">
        <v>-1</v>
      </c>
      <c r="AY1822" s="17">
        <v>5.046098311574948E-2</v>
      </c>
      <c r="AZ1822" s="17">
        <v>-7.0693876711901804E-2</v>
      </c>
      <c r="BA1822" s="17">
        <v>0.58351438953241486</v>
      </c>
      <c r="BB1822" s="17">
        <v>-3.8234009260214932E-2</v>
      </c>
      <c r="BC1822" s="17">
        <v>0.21772118874739432</v>
      </c>
      <c r="BD1822" s="17">
        <v>-0.9205573754047558</v>
      </c>
      <c r="BE1822" s="17">
        <v>7.9718394266868122</v>
      </c>
      <c r="BF1822" s="17">
        <v>-1</v>
      </c>
      <c r="BG1822" s="22">
        <v>700.13881128739899</v>
      </c>
    </row>
    <row r="1823" spans="1:59" x14ac:dyDescent="0.25">
      <c r="A1823">
        <v>4575</v>
      </c>
      <c r="B1823" t="s">
        <v>1694</v>
      </c>
      <c r="C1823" s="49">
        <v>0</v>
      </c>
      <c r="D1823" s="22">
        <v>1536.4942675781249</v>
      </c>
      <c r="E1823" s="17">
        <v>76.095921817228387</v>
      </c>
      <c r="F1823" s="17">
        <v>22.152531021997966</v>
      </c>
      <c r="G1823" s="17">
        <v>0.50733501667409819</v>
      </c>
      <c r="H1823" s="17">
        <v>4.6696849455166829</v>
      </c>
      <c r="I1823" s="17">
        <v>61.874234436503698</v>
      </c>
      <c r="J1823" s="17">
        <v>9.0118236540385084</v>
      </c>
      <c r="K1823" s="17">
        <v>-1</v>
      </c>
      <c r="L1823" s="17">
        <v>-1</v>
      </c>
      <c r="M1823" s="17">
        <v>-1</v>
      </c>
      <c r="N1823" s="17">
        <v>0.16666666666666666</v>
      </c>
      <c r="O1823" s="17">
        <v>-1</v>
      </c>
      <c r="P1823" s="17">
        <v>-1</v>
      </c>
      <c r="Q1823" s="17">
        <v>3.5183039059548524</v>
      </c>
      <c r="R1823" s="17">
        <v>-1</v>
      </c>
      <c r="S1823" s="17">
        <v>0.63076866678050947</v>
      </c>
      <c r="T1823" s="17">
        <v>6.6335686727879914E-2</v>
      </c>
      <c r="U1823" s="17">
        <v>0.33751483789486153</v>
      </c>
      <c r="V1823" s="17">
        <v>0.33885076937720809</v>
      </c>
      <c r="W1823" s="17">
        <v>1.5746251305791055</v>
      </c>
      <c r="X1823" s="17">
        <v>1.7228300946997686</v>
      </c>
      <c r="Y1823" s="17">
        <v>0</v>
      </c>
      <c r="Z1823" s="17">
        <v>36.656712871533131</v>
      </c>
      <c r="AA1823" s="17">
        <v>0.74509324278993927</v>
      </c>
      <c r="AB1823" s="17">
        <v>1.5748319129023747</v>
      </c>
      <c r="AC1823" s="17">
        <v>23.570315989982543</v>
      </c>
      <c r="AD1823" s="17">
        <v>0.42189354736857698</v>
      </c>
      <c r="AE1823" s="17">
        <v>4.2189354736857691E-2</v>
      </c>
      <c r="AF1823" s="17">
        <v>57.313975523614573</v>
      </c>
      <c r="AG1823" s="17">
        <v>20.223547466226819</v>
      </c>
      <c r="AH1823" s="17">
        <v>-1</v>
      </c>
      <c r="AI1823" s="17">
        <v>-1</v>
      </c>
      <c r="AJ1823" s="17">
        <v>-1</v>
      </c>
      <c r="AK1823" s="17">
        <v>-1</v>
      </c>
      <c r="AL1823" s="17">
        <v>-1</v>
      </c>
      <c r="AM1823" s="17">
        <v>-1</v>
      </c>
      <c r="AN1823" s="17">
        <v>-1</v>
      </c>
      <c r="AO1823" s="17">
        <v>-1</v>
      </c>
      <c r="AP1823" s="17">
        <v>-1</v>
      </c>
      <c r="AQ1823" s="17">
        <v>-1</v>
      </c>
      <c r="AR1823" s="17">
        <v>0.21094677368428849</v>
      </c>
      <c r="AS1823" s="17">
        <v>2.5313612842114619</v>
      </c>
      <c r="AT1823" s="17">
        <v>7.2907696694748996</v>
      </c>
      <c r="AU1823" s="17">
        <v>-1</v>
      </c>
      <c r="AV1823" s="17">
        <v>-1</v>
      </c>
      <c r="AW1823" s="17">
        <v>-1</v>
      </c>
      <c r="AX1823" s="17">
        <v>-1</v>
      </c>
      <c r="AY1823" s="17">
        <v>4.2189354736857691E-2</v>
      </c>
      <c r="AZ1823" s="17">
        <v>1.1884299958451194E-3</v>
      </c>
      <c r="BA1823" s="17">
        <v>0.51163208282466788</v>
      </c>
      <c r="BB1823" s="17">
        <v>-1.0110472771982862E-2</v>
      </c>
      <c r="BC1823" s="17">
        <v>0.18959765225916231</v>
      </c>
      <c r="BD1823" s="17">
        <v>5.6510673527875088E-2</v>
      </c>
      <c r="BE1823" s="17">
        <v>6.99477137775418</v>
      </c>
      <c r="BF1823" s="17">
        <v>-1</v>
      </c>
      <c r="BG1823" s="22">
        <v>2947.5904198859162</v>
      </c>
    </row>
    <row r="1824" spans="1:59" x14ac:dyDescent="0.25">
      <c r="A1824">
        <v>4576</v>
      </c>
      <c r="B1824" t="s">
        <v>1695</v>
      </c>
      <c r="C1824" s="49">
        <v>0</v>
      </c>
      <c r="D1824" s="22">
        <v>1535.71875</v>
      </c>
      <c r="E1824" s="17">
        <v>94.487652162613387</v>
      </c>
      <c r="F1824" s="17">
        <v>52.991523297478807</v>
      </c>
      <c r="G1824" s="17">
        <v>0.73171862628019813</v>
      </c>
      <c r="H1824" s="17">
        <v>6.3694181157581564</v>
      </c>
      <c r="I1824" s="17">
        <v>78.297513272148734</v>
      </c>
      <c r="J1824" s="17">
        <v>13.436665147345977</v>
      </c>
      <c r="K1824" s="17">
        <v>-1</v>
      </c>
      <c r="L1824" s="17">
        <v>-1</v>
      </c>
      <c r="M1824" s="17">
        <v>-1</v>
      </c>
      <c r="N1824" s="17">
        <v>0.16666666666666666</v>
      </c>
      <c r="O1824" s="17">
        <v>-1</v>
      </c>
      <c r="P1824" s="17">
        <v>-1</v>
      </c>
      <c r="Q1824" s="17">
        <v>4.578951664430468</v>
      </c>
      <c r="R1824" s="17">
        <v>-1</v>
      </c>
      <c r="S1824" s="17">
        <v>1.1697683779039076</v>
      </c>
      <c r="T1824" s="17">
        <v>0.12298755813998102</v>
      </c>
      <c r="U1824" s="17">
        <v>0.6645945699935879</v>
      </c>
      <c r="V1824" s="17">
        <v>0.81057186747600107</v>
      </c>
      <c r="W1824" s="17">
        <v>2.8029173124681286</v>
      </c>
      <c r="X1824" s="17">
        <v>3.5500908115610668</v>
      </c>
      <c r="Y1824" s="17">
        <v>0</v>
      </c>
      <c r="Z1824" s="17">
        <v>47.280084326262767</v>
      </c>
      <c r="AA1824" s="17">
        <v>1.3361603470374035</v>
      </c>
      <c r="AB1824" s="17">
        <v>2.5178487838715538</v>
      </c>
      <c r="AC1824" s="17">
        <v>34.412518848373118</v>
      </c>
      <c r="AD1824" s="17">
        <v>0.83074321249198491</v>
      </c>
      <c r="AE1824" s="17">
        <v>8.3074321249198488E-2</v>
      </c>
      <c r="AF1824" s="17">
        <v>73.457042008030427</v>
      </c>
      <c r="AG1824" s="17">
        <v>48.37716221455814</v>
      </c>
      <c r="AH1824" s="17">
        <v>-1</v>
      </c>
      <c r="AI1824" s="17">
        <v>-1</v>
      </c>
      <c r="AJ1824" s="17">
        <v>-1</v>
      </c>
      <c r="AK1824" s="17">
        <v>-1</v>
      </c>
      <c r="AL1824" s="17">
        <v>-1</v>
      </c>
      <c r="AM1824" s="17">
        <v>-1</v>
      </c>
      <c r="AN1824" s="17">
        <v>-1</v>
      </c>
      <c r="AO1824" s="17">
        <v>-1</v>
      </c>
      <c r="AP1824" s="17">
        <v>-1</v>
      </c>
      <c r="AQ1824" s="17">
        <v>-1</v>
      </c>
      <c r="AR1824" s="17">
        <v>0.41537160624599245</v>
      </c>
      <c r="AS1824" s="17">
        <v>4.9844592749519094</v>
      </c>
      <c r="AT1824" s="17">
        <v>10.479797057437484</v>
      </c>
      <c r="AU1824" s="17">
        <v>-1</v>
      </c>
      <c r="AV1824" s="17">
        <v>-1</v>
      </c>
      <c r="AW1824" s="17">
        <v>-1</v>
      </c>
      <c r="AX1824" s="17">
        <v>-1</v>
      </c>
      <c r="AY1824" s="17">
        <v>8.3074321249198488E-2</v>
      </c>
      <c r="AZ1824" s="17">
        <v>-0.35411110329505863</v>
      </c>
      <c r="BA1824" s="17">
        <v>0.86693161611557157</v>
      </c>
      <c r="BB1824" s="17">
        <v>-0.14911935891394162</v>
      </c>
      <c r="BC1824" s="17">
        <v>0.32860653840112097</v>
      </c>
      <c r="BD1824" s="17">
        <v>-4.7729367618561689</v>
      </c>
      <c r="BE1824" s="17">
        <v>11.824218813138229</v>
      </c>
      <c r="BF1824" s="17">
        <v>-1</v>
      </c>
      <c r="BG1824" s="22">
        <v>587.02445404229377</v>
      </c>
    </row>
    <row r="1825" spans="1:59" x14ac:dyDescent="0.25">
      <c r="A1825">
        <v>4578</v>
      </c>
      <c r="B1825" t="s">
        <v>1696</v>
      </c>
      <c r="C1825" s="49">
        <v>0</v>
      </c>
      <c r="D1825" s="22">
        <v>1514.64521484375</v>
      </c>
      <c r="E1825" s="17">
        <v>42.919171861820061</v>
      </c>
      <c r="F1825" s="17">
        <v>-33.477772184199829</v>
      </c>
      <c r="G1825" s="17">
        <v>0.10257055078676949</v>
      </c>
      <c r="H1825" s="17">
        <v>1.6035448205248497</v>
      </c>
      <c r="I1825" s="17">
        <v>32.248364268454594</v>
      </c>
      <c r="J1825" s="17">
        <v>1.029874318172233</v>
      </c>
      <c r="K1825" s="17">
        <v>-1</v>
      </c>
      <c r="L1825" s="17">
        <v>-1</v>
      </c>
      <c r="M1825" s="17">
        <v>-1</v>
      </c>
      <c r="N1825" s="17">
        <v>0.16666666666666666</v>
      </c>
      <c r="O1825" s="17">
        <v>-1</v>
      </c>
      <c r="P1825" s="17">
        <v>-1</v>
      </c>
      <c r="Q1825" s="17">
        <v>1.6050067439757627</v>
      </c>
      <c r="R1825" s="17">
        <v>-1</v>
      </c>
      <c r="S1825" s="17">
        <v>-0.34153020375319509</v>
      </c>
      <c r="T1825" s="17">
        <v>-3.5858339448501503E-2</v>
      </c>
      <c r="U1825" s="17">
        <v>-0.25250264733019318</v>
      </c>
      <c r="V1825" s="17">
        <v>-0.51208454918249247</v>
      </c>
      <c r="W1825" s="17">
        <v>-0.64108496441696039</v>
      </c>
      <c r="X1825" s="17">
        <v>-1.5733563308400855</v>
      </c>
      <c r="Y1825" s="17">
        <v>0</v>
      </c>
      <c r="Z1825" s="17">
        <v>17.493266484585273</v>
      </c>
      <c r="AA1825" s="17">
        <v>-0.32112973657241323</v>
      </c>
      <c r="AB1825" s="17">
        <v>-0.12627148217467388</v>
      </c>
      <c r="AC1825" s="17">
        <v>4.0121207335531555</v>
      </c>
      <c r="AD1825" s="17">
        <v>-0.31562830916274143</v>
      </c>
      <c r="AE1825" s="17">
        <v>-3.1562830916274147E-2</v>
      </c>
      <c r="AF1825" s="17">
        <v>28.193579007938826</v>
      </c>
      <c r="AG1825" s="17">
        <v>-30.562616712211248</v>
      </c>
      <c r="AH1825" s="17">
        <v>-1</v>
      </c>
      <c r="AI1825" s="17">
        <v>-1</v>
      </c>
      <c r="AJ1825" s="17">
        <v>-1</v>
      </c>
      <c r="AK1825" s="17">
        <v>-1</v>
      </c>
      <c r="AL1825" s="17">
        <v>-1</v>
      </c>
      <c r="AM1825" s="17">
        <v>-1</v>
      </c>
      <c r="AN1825" s="17">
        <v>-1</v>
      </c>
      <c r="AO1825" s="17">
        <v>-1</v>
      </c>
      <c r="AP1825" s="17">
        <v>-1</v>
      </c>
      <c r="AQ1825" s="17">
        <v>-1</v>
      </c>
      <c r="AR1825" s="17">
        <v>-0.15781415458137071</v>
      </c>
      <c r="AS1825" s="17">
        <v>-1.8937698549764486</v>
      </c>
      <c r="AT1825" s="17">
        <v>1.5380991885306163</v>
      </c>
      <c r="AU1825" s="17">
        <v>-1</v>
      </c>
      <c r="AV1825" s="17">
        <v>-1</v>
      </c>
      <c r="AW1825" s="17">
        <v>-1</v>
      </c>
      <c r="AX1825" s="17">
        <v>-1</v>
      </c>
      <c r="AY1825" s="17">
        <v>-3.1562830916274147E-2</v>
      </c>
      <c r="AZ1825" s="17">
        <v>0.64211147279281855</v>
      </c>
      <c r="BA1825" s="17">
        <v>-0.12929095997230572</v>
      </c>
      <c r="BB1825" s="17">
        <v>0.24064695844866546</v>
      </c>
      <c r="BC1825" s="17">
        <v>-6.1159778961485903E-2</v>
      </c>
      <c r="BD1825" s="17">
        <v>8.768326635245117</v>
      </c>
      <c r="BE1825" s="17">
        <v>-1.717044583963073</v>
      </c>
      <c r="BF1825" s="17">
        <v>-1</v>
      </c>
      <c r="BG1825" s="22">
        <v>114.6832458633753</v>
      </c>
    </row>
    <row r="1826" spans="1:59" x14ac:dyDescent="0.25">
      <c r="A1826">
        <v>4579</v>
      </c>
      <c r="B1826" t="s">
        <v>1080</v>
      </c>
      <c r="C1826" s="49">
        <v>0</v>
      </c>
      <c r="D1826" s="22">
        <v>1466.52486328125</v>
      </c>
      <c r="E1826" s="17">
        <v>56.00037412847729</v>
      </c>
      <c r="F1826" s="17">
        <v>-11.543397980161339</v>
      </c>
      <c r="G1826" s="17">
        <v>0.26216441865339851</v>
      </c>
      <c r="H1826" s="17">
        <v>2.8124878064062466</v>
      </c>
      <c r="I1826" s="17">
        <v>43.929496402098124</v>
      </c>
      <c r="J1826" s="17">
        <v>4.1770630538083475</v>
      </c>
      <c r="K1826" s="17">
        <v>-1</v>
      </c>
      <c r="L1826" s="17">
        <v>-1</v>
      </c>
      <c r="M1826" s="17">
        <v>-1</v>
      </c>
      <c r="N1826" s="17">
        <v>0.16666666666666666</v>
      </c>
      <c r="O1826" s="17">
        <v>-1</v>
      </c>
      <c r="P1826" s="17">
        <v>-1</v>
      </c>
      <c r="Q1826" s="17">
        <v>2.3593973098301411</v>
      </c>
      <c r="R1826" s="17">
        <v>-1</v>
      </c>
      <c r="S1826" s="17">
        <v>4.1835804255084569E-2</v>
      </c>
      <c r="T1826" s="17">
        <v>4.4355630179571219E-3</v>
      </c>
      <c r="U1826" s="17">
        <v>-1.9865692973089003E-2</v>
      </c>
      <c r="V1826" s="17">
        <v>-0.17657076218156659</v>
      </c>
      <c r="W1826" s="17">
        <v>0.23254346380082436</v>
      </c>
      <c r="X1826" s="17">
        <v>-0.27370879456693681</v>
      </c>
      <c r="Y1826" s="17">
        <v>0</v>
      </c>
      <c r="Z1826" s="17">
        <v>25.049187985360298</v>
      </c>
      <c r="AA1826" s="17">
        <v>9.9269442766826838E-2</v>
      </c>
      <c r="AB1826" s="17">
        <v>0.54445357731454513</v>
      </c>
      <c r="AC1826" s="17">
        <v>11.723687070340224</v>
      </c>
      <c r="AD1826" s="17">
        <v>-2.483211621636125E-2</v>
      </c>
      <c r="AE1826" s="17">
        <v>-2.4832116216361253E-3</v>
      </c>
      <c r="AF1826" s="17">
        <v>39.675408826073777</v>
      </c>
      <c r="AG1826" s="17">
        <v>-10.53822954774423</v>
      </c>
      <c r="AH1826" s="17">
        <v>-1</v>
      </c>
      <c r="AI1826" s="17">
        <v>-1</v>
      </c>
      <c r="AJ1826" s="17">
        <v>-1</v>
      </c>
      <c r="AK1826" s="17">
        <v>-1</v>
      </c>
      <c r="AL1826" s="17">
        <v>-1</v>
      </c>
      <c r="AM1826" s="17">
        <v>-1</v>
      </c>
      <c r="AN1826" s="17">
        <v>-1</v>
      </c>
      <c r="AO1826" s="17">
        <v>-1</v>
      </c>
      <c r="AP1826" s="17">
        <v>-1</v>
      </c>
      <c r="AQ1826" s="17">
        <v>-1</v>
      </c>
      <c r="AR1826" s="17">
        <v>-1.2416058108180625E-2</v>
      </c>
      <c r="AS1826" s="17">
        <v>-0.14899269729816766</v>
      </c>
      <c r="AT1826" s="17">
        <v>3.8063094935123822</v>
      </c>
      <c r="AU1826" s="17">
        <v>-1</v>
      </c>
      <c r="AV1826" s="17">
        <v>-1</v>
      </c>
      <c r="AW1826" s="17">
        <v>-1</v>
      </c>
      <c r="AX1826" s="17">
        <v>-1</v>
      </c>
      <c r="AY1826" s="17">
        <v>-2.4832116216361253E-3</v>
      </c>
      <c r="AZ1826" s="17">
        <v>0.38940305586056001</v>
      </c>
      <c r="BA1826" s="17">
        <v>0.12341745695995285</v>
      </c>
      <c r="BB1826" s="17">
        <v>0.14177625284689618</v>
      </c>
      <c r="BC1826" s="17">
        <v>3.7710926640283325E-2</v>
      </c>
      <c r="BD1826" s="17">
        <v>5.3333600740754097</v>
      </c>
      <c r="BE1826" s="17">
        <v>1.7179219772066396</v>
      </c>
      <c r="BF1826" s="17">
        <v>-1</v>
      </c>
      <c r="BG1826" s="22">
        <v>60.706803449203562</v>
      </c>
    </row>
    <row r="1827" spans="1:59" x14ac:dyDescent="0.25">
      <c r="A1827">
        <v>4580</v>
      </c>
      <c r="B1827" t="s">
        <v>1697</v>
      </c>
      <c r="C1827" s="49">
        <v>0</v>
      </c>
      <c r="D1827" s="22">
        <v>1521.2730664062499</v>
      </c>
      <c r="E1827" s="17">
        <v>71.585811901446846</v>
      </c>
      <c r="F1827" s="17">
        <v>14.590042760024447</v>
      </c>
      <c r="G1827" s="17">
        <v>0.4523105723385894</v>
      </c>
      <c r="H1827" s="17">
        <v>4.2528680782982891</v>
      </c>
      <c r="I1827" s="17">
        <v>57.8468378112115</v>
      </c>
      <c r="J1827" s="17">
        <v>7.9267424180722994</v>
      </c>
      <c r="K1827" s="17">
        <v>-1</v>
      </c>
      <c r="L1827" s="17">
        <v>-1</v>
      </c>
      <c r="M1827" s="17">
        <v>-1</v>
      </c>
      <c r="N1827" s="17">
        <v>0.16666666666666666</v>
      </c>
      <c r="O1827" s="17">
        <v>-1</v>
      </c>
      <c r="P1827" s="17">
        <v>-1</v>
      </c>
      <c r="Q1827" s="17">
        <v>3.2582066838436834</v>
      </c>
      <c r="R1827" s="17">
        <v>-1</v>
      </c>
      <c r="S1827" s="17">
        <v>0.49859252586884084</v>
      </c>
      <c r="T1827" s="17">
        <v>5.244323820862401E-2</v>
      </c>
      <c r="U1827" s="17">
        <v>0.25730674897190747</v>
      </c>
      <c r="V1827" s="17">
        <v>0.22317301844973364</v>
      </c>
      <c r="W1827" s="17">
        <v>1.2734173244085083</v>
      </c>
      <c r="X1827" s="17">
        <v>1.2747402998261641</v>
      </c>
      <c r="Y1827" s="17">
        <v>0</v>
      </c>
      <c r="Z1827" s="17">
        <v>34.05159785313959</v>
      </c>
      <c r="AA1827" s="17">
        <v>0.60014888150923551</v>
      </c>
      <c r="AB1827" s="17">
        <v>1.3435807113766525</v>
      </c>
      <c r="AC1827" s="17">
        <v>20.911538066304878</v>
      </c>
      <c r="AD1827" s="17">
        <v>0.32163343621488438</v>
      </c>
      <c r="AE1827" s="17">
        <v>3.2163343621488434E-2</v>
      </c>
      <c r="AF1827" s="17">
        <v>53.355293939271213</v>
      </c>
      <c r="AG1827" s="17">
        <v>13.319580593234681</v>
      </c>
      <c r="AH1827" s="17">
        <v>-1</v>
      </c>
      <c r="AI1827" s="17">
        <v>-1</v>
      </c>
      <c r="AJ1827" s="17">
        <v>-1</v>
      </c>
      <c r="AK1827" s="17">
        <v>-1</v>
      </c>
      <c r="AL1827" s="17">
        <v>-1</v>
      </c>
      <c r="AM1827" s="17">
        <v>-1</v>
      </c>
      <c r="AN1827" s="17">
        <v>-1</v>
      </c>
      <c r="AO1827" s="17">
        <v>-1</v>
      </c>
      <c r="AP1827" s="17">
        <v>-1</v>
      </c>
      <c r="AQ1827" s="17">
        <v>-1</v>
      </c>
      <c r="AR1827" s="17">
        <v>0.16081671810744219</v>
      </c>
      <c r="AS1827" s="17">
        <v>1.9298006172893061</v>
      </c>
      <c r="AT1827" s="17">
        <v>6.5087408024760975</v>
      </c>
      <c r="AU1827" s="17">
        <v>-1</v>
      </c>
      <c r="AV1827" s="17">
        <v>-1</v>
      </c>
      <c r="AW1827" s="17">
        <v>-1</v>
      </c>
      <c r="AX1827" s="17">
        <v>-1</v>
      </c>
      <c r="AY1827" s="17">
        <v>3.2163343621488434E-2</v>
      </c>
      <c r="AZ1827" s="17">
        <v>8.8316716354716857E-2</v>
      </c>
      <c r="BA1827" s="17">
        <v>0.42450379646579606</v>
      </c>
      <c r="BB1827" s="17">
        <v>2.3977965020272635E-2</v>
      </c>
      <c r="BC1827" s="17">
        <v>0.1555092144669068</v>
      </c>
      <c r="BD1827" s="17">
        <v>1.2408113541615942</v>
      </c>
      <c r="BE1827" s="17">
        <v>5.8104706971204596</v>
      </c>
      <c r="BF1827" s="17">
        <v>-1</v>
      </c>
      <c r="BG1827" s="22">
        <v>411.08061567254833</v>
      </c>
    </row>
    <row r="1828" spans="1:59" x14ac:dyDescent="0.25">
      <c r="A1828">
        <v>4582</v>
      </c>
      <c r="B1828" t="s">
        <v>1698</v>
      </c>
      <c r="C1828" s="49">
        <v>0</v>
      </c>
      <c r="D1828" s="22">
        <v>1469.057119140625</v>
      </c>
      <c r="E1828" s="17">
        <v>-33.992571412665654</v>
      </c>
      <c r="F1828" s="17">
        <v>-162.44229113881804</v>
      </c>
      <c r="G1828" s="17">
        <v>-0.83577153301597806</v>
      </c>
      <c r="H1828" s="17">
        <v>-5.5045107441079608</v>
      </c>
      <c r="I1828" s="17">
        <v>-36.431579478621039</v>
      </c>
      <c r="J1828" s="17">
        <v>-17.474217823922078</v>
      </c>
      <c r="K1828" s="17">
        <v>-1</v>
      </c>
      <c r="L1828" s="17">
        <v>-1</v>
      </c>
      <c r="M1828" s="17">
        <v>-1</v>
      </c>
      <c r="N1828" s="17">
        <v>0.16666666666666666</v>
      </c>
      <c r="O1828" s="17">
        <v>-1</v>
      </c>
      <c r="P1828" s="17">
        <v>-1</v>
      </c>
      <c r="Q1828" s="17">
        <v>-2.830479562781941</v>
      </c>
      <c r="R1828" s="17">
        <v>-1</v>
      </c>
      <c r="S1828" s="17">
        <v>-2.595554519488505</v>
      </c>
      <c r="T1828" s="17">
        <v>-0.27276884804347112</v>
      </c>
      <c r="U1828" s="17">
        <v>-1.6203061064417617</v>
      </c>
      <c r="V1828" s="17">
        <v>-2.4847587518160013</v>
      </c>
      <c r="W1828" s="17">
        <v>-5.7776377077107215</v>
      </c>
      <c r="X1828" s="17">
        <v>-9.2147149475432588</v>
      </c>
      <c r="Y1828" s="17">
        <v>0</v>
      </c>
      <c r="Z1828" s="17">
        <v>-26.932244475599585</v>
      </c>
      <c r="AA1828" s="17">
        <v>-2.7928928891504867</v>
      </c>
      <c r="AB1828" s="17">
        <v>-4.0698412345275239</v>
      </c>
      <c r="AC1828" s="17">
        <v>-41.328513731744877</v>
      </c>
      <c r="AD1828" s="17">
        <v>-2.0253826330522022</v>
      </c>
      <c r="AE1828" s="17">
        <v>-0.20253826330522021</v>
      </c>
      <c r="AF1828" s="17">
        <v>-39.314554364835267</v>
      </c>
      <c r="AG1828" s="17">
        <v>-148.29724793551966</v>
      </c>
      <c r="AH1828" s="17">
        <v>-1</v>
      </c>
      <c r="AI1828" s="17">
        <v>-1</v>
      </c>
      <c r="AJ1828" s="17">
        <v>-1</v>
      </c>
      <c r="AK1828" s="17">
        <v>-1</v>
      </c>
      <c r="AL1828" s="17">
        <v>-1</v>
      </c>
      <c r="AM1828" s="17">
        <v>-1</v>
      </c>
      <c r="AN1828" s="17">
        <v>-1</v>
      </c>
      <c r="AO1828" s="17">
        <v>-1</v>
      </c>
      <c r="AP1828" s="17">
        <v>-1</v>
      </c>
      <c r="AQ1828" s="17">
        <v>-1</v>
      </c>
      <c r="AR1828" s="17">
        <v>-1.0126913165261011</v>
      </c>
      <c r="AS1828" s="17">
        <v>-12.152295798313212</v>
      </c>
      <c r="AT1828" s="17">
        <v>-11.797984537807178</v>
      </c>
      <c r="AU1828" s="17">
        <v>-1</v>
      </c>
      <c r="AV1828" s="17">
        <v>-1</v>
      </c>
      <c r="AW1828" s="17">
        <v>-1</v>
      </c>
      <c r="AX1828" s="17">
        <v>-1</v>
      </c>
      <c r="AY1828" s="17">
        <v>-0.20253826330522021</v>
      </c>
      <c r="AZ1828" s="17">
        <v>2.1279263459361504</v>
      </c>
      <c r="BA1828" s="17">
        <v>-1.6151058331156378</v>
      </c>
      <c r="BB1828" s="17">
        <v>0.8219634285710824</v>
      </c>
      <c r="BC1828" s="17">
        <v>-0.64247624908390255</v>
      </c>
      <c r="BD1828" s="17">
        <v>28.964426422076002</v>
      </c>
      <c r="BE1828" s="17">
        <v>-21.913144370793979</v>
      </c>
      <c r="BF1828" s="17">
        <v>-1</v>
      </c>
      <c r="BG1828" s="22">
        <v>9.4856438184135641</v>
      </c>
    </row>
    <row r="1829" spans="1:59" x14ac:dyDescent="0.25">
      <c r="A1829">
        <v>4583</v>
      </c>
      <c r="B1829" t="s">
        <v>1699</v>
      </c>
      <c r="C1829" s="49">
        <v>0</v>
      </c>
      <c r="D1829" s="22">
        <v>1492.448955078125</v>
      </c>
      <c r="E1829" s="17">
        <v>-20.579273394119994</v>
      </c>
      <c r="F1829" s="17">
        <v>-139.95106349386458</v>
      </c>
      <c r="G1829" s="17">
        <v>-0.67212601573169239</v>
      </c>
      <c r="H1829" s="17">
        <v>-4.2648760204411245</v>
      </c>
      <c r="I1829" s="17">
        <v>-24.453895523535358</v>
      </c>
      <c r="J1829" s="17">
        <v>-14.247130621142777</v>
      </c>
      <c r="K1829" s="17">
        <v>-1</v>
      </c>
      <c r="L1829" s="17">
        <v>-1</v>
      </c>
      <c r="M1829" s="17">
        <v>-1</v>
      </c>
      <c r="N1829" s="17">
        <v>0.16666666666666666</v>
      </c>
      <c r="O1829" s="17">
        <v>-1</v>
      </c>
      <c r="P1829" s="17">
        <v>-1</v>
      </c>
      <c r="Q1829" s="17">
        <v>-2.0569370950550927</v>
      </c>
      <c r="R1829" s="17">
        <v>-1</v>
      </c>
      <c r="S1829" s="17">
        <v>-2.2024559028038433</v>
      </c>
      <c r="T1829" s="17">
        <v>-0.23145199420271675</v>
      </c>
      <c r="U1829" s="17">
        <v>-1.3817631395714822</v>
      </c>
      <c r="V1829" s="17">
        <v>-2.1407271924351612</v>
      </c>
      <c r="W1829" s="17">
        <v>-4.8818302562024245</v>
      </c>
      <c r="X1829" s="17">
        <v>-7.8820729343902052</v>
      </c>
      <c r="Y1829" s="17">
        <v>0</v>
      </c>
      <c r="Z1829" s="17">
        <v>-19.1844989069095</v>
      </c>
      <c r="AA1829" s="17">
        <v>-2.3618209307570002</v>
      </c>
      <c r="AB1829" s="17">
        <v>-3.3820883102900283</v>
      </c>
      <c r="AC1829" s="17">
        <v>-33.42117193268394</v>
      </c>
      <c r="AD1829" s="17">
        <v>-1.7272039244643527</v>
      </c>
      <c r="AE1829" s="17">
        <v>-0.17272039244643528</v>
      </c>
      <c r="AF1829" s="17">
        <v>-27.541232462962121</v>
      </c>
      <c r="AG1829" s="17">
        <v>-127.76449664855609</v>
      </c>
      <c r="AH1829" s="17">
        <v>-1</v>
      </c>
      <c r="AI1829" s="17">
        <v>-1</v>
      </c>
      <c r="AJ1829" s="17">
        <v>-1</v>
      </c>
      <c r="AK1829" s="17">
        <v>-1</v>
      </c>
      <c r="AL1829" s="17">
        <v>-1</v>
      </c>
      <c r="AM1829" s="17">
        <v>-1</v>
      </c>
      <c r="AN1829" s="17">
        <v>-1</v>
      </c>
      <c r="AO1829" s="17">
        <v>-1</v>
      </c>
      <c r="AP1829" s="17">
        <v>-1</v>
      </c>
      <c r="AQ1829" s="17">
        <v>-1</v>
      </c>
      <c r="AR1829" s="17">
        <v>-0.86360196223217633</v>
      </c>
      <c r="AS1829" s="17">
        <v>-10.363223546786116</v>
      </c>
      <c r="AT1829" s="17">
        <v>-9.4721906108219507</v>
      </c>
      <c r="AU1829" s="17">
        <v>-1</v>
      </c>
      <c r="AV1829" s="17">
        <v>-1</v>
      </c>
      <c r="AW1829" s="17">
        <v>-1</v>
      </c>
      <c r="AX1829" s="17">
        <v>-1</v>
      </c>
      <c r="AY1829" s="17">
        <v>-0.17272039244643528</v>
      </c>
      <c r="AZ1829" s="17">
        <v>1.8688023572530008</v>
      </c>
      <c r="BA1829" s="17">
        <v>-1.3559818444324883</v>
      </c>
      <c r="BB1829" s="17">
        <v>0.72058266765121348</v>
      </c>
      <c r="BC1829" s="17">
        <v>-0.54109548816403352</v>
      </c>
      <c r="BD1829" s="17">
        <v>25.442255506169655</v>
      </c>
      <c r="BE1829" s="17">
        <v>-18.390973454887629</v>
      </c>
      <c r="BF1829" s="17">
        <v>-1</v>
      </c>
      <c r="BG1829" s="22">
        <v>80.827784453401449</v>
      </c>
    </row>
    <row r="1830" spans="1:59" x14ac:dyDescent="0.25">
      <c r="A1830">
        <v>4584</v>
      </c>
      <c r="B1830" t="s">
        <v>1700</v>
      </c>
      <c r="C1830" s="49">
        <v>0</v>
      </c>
      <c r="D1830" s="22">
        <v>1514.2510449218751</v>
      </c>
      <c r="E1830" s="17">
        <v>4.261545257005416</v>
      </c>
      <c r="F1830" s="17">
        <v>-98.298331526156915</v>
      </c>
      <c r="G1830" s="17">
        <v>-0.36906195107674861</v>
      </c>
      <c r="H1830" s="17">
        <v>-1.9691288207837632</v>
      </c>
      <c r="I1830" s="17">
        <v>-2.2717689072925822</v>
      </c>
      <c r="J1830" s="17">
        <v>-8.2707117072580907</v>
      </c>
      <c r="K1830" s="17">
        <v>-1</v>
      </c>
      <c r="L1830" s="17">
        <v>-1</v>
      </c>
      <c r="M1830" s="17">
        <v>-1</v>
      </c>
      <c r="N1830" s="17">
        <v>0.16666666666666666</v>
      </c>
      <c r="O1830" s="17">
        <v>-1</v>
      </c>
      <c r="P1830" s="17">
        <v>-1</v>
      </c>
      <c r="Q1830" s="17">
        <v>-0.62437158184731922</v>
      </c>
      <c r="R1830" s="17">
        <v>-1</v>
      </c>
      <c r="S1830" s="17">
        <v>-1.4744551206270295</v>
      </c>
      <c r="T1830" s="17">
        <v>-0.15493505764660823</v>
      </c>
      <c r="U1830" s="17">
        <v>-0.93999240038913434</v>
      </c>
      <c r="V1830" s="17">
        <v>-1.5035963715865279</v>
      </c>
      <c r="W1830" s="17">
        <v>-3.2228355467374379</v>
      </c>
      <c r="X1830" s="17">
        <v>-5.4140804593229133</v>
      </c>
      <c r="Y1830" s="17">
        <v>0</v>
      </c>
      <c r="Z1830" s="17">
        <v>-4.8360260435772311</v>
      </c>
      <c r="AA1830" s="17">
        <v>-1.5634952446183181</v>
      </c>
      <c r="AB1830" s="17">
        <v>-2.1084011347614262</v>
      </c>
      <c r="AC1830" s="17">
        <v>-18.777134100127519</v>
      </c>
      <c r="AD1830" s="17">
        <v>-1.1749905004864181</v>
      </c>
      <c r="AE1830" s="17">
        <v>-0.11749905004864179</v>
      </c>
      <c r="AF1830" s="17">
        <v>-5.7375750864250108</v>
      </c>
      <c r="AG1830" s="17">
        <v>-89.738773934954168</v>
      </c>
      <c r="AH1830" s="17">
        <v>-1</v>
      </c>
      <c r="AI1830" s="17">
        <v>-1</v>
      </c>
      <c r="AJ1830" s="17">
        <v>-1</v>
      </c>
      <c r="AK1830" s="17">
        <v>-1</v>
      </c>
      <c r="AL1830" s="17">
        <v>-1</v>
      </c>
      <c r="AM1830" s="17">
        <v>-1</v>
      </c>
      <c r="AN1830" s="17">
        <v>-1</v>
      </c>
      <c r="AO1830" s="17">
        <v>-1</v>
      </c>
      <c r="AP1830" s="17">
        <v>-1</v>
      </c>
      <c r="AQ1830" s="17">
        <v>-1</v>
      </c>
      <c r="AR1830" s="17">
        <v>-0.58749525024320903</v>
      </c>
      <c r="AS1830" s="17">
        <v>-7.049943002918508</v>
      </c>
      <c r="AT1830" s="17">
        <v>-5.1649259037940602</v>
      </c>
      <c r="AU1830" s="17">
        <v>-1</v>
      </c>
      <c r="AV1830" s="17">
        <v>-1</v>
      </c>
      <c r="AW1830" s="17">
        <v>-1</v>
      </c>
      <c r="AX1830" s="17">
        <v>-1</v>
      </c>
      <c r="AY1830" s="17">
        <v>-0.11749905004864179</v>
      </c>
      <c r="AZ1830" s="17">
        <v>1.3889165005356903</v>
      </c>
      <c r="BA1830" s="17">
        <v>-0.87609598771517794</v>
      </c>
      <c r="BB1830" s="17">
        <v>0.53283010349871562</v>
      </c>
      <c r="BC1830" s="17">
        <v>-0.35334292401153589</v>
      </c>
      <c r="BD1830" s="17">
        <v>18.919354959314859</v>
      </c>
      <c r="BE1830" s="17">
        <v>-11.868072908032824</v>
      </c>
      <c r="BF1830" s="17">
        <v>-1</v>
      </c>
      <c r="BG1830" s="22">
        <v>345.18618931600417</v>
      </c>
    </row>
    <row r="1831" spans="1:59" x14ac:dyDescent="0.25">
      <c r="A1831">
        <v>4585</v>
      </c>
      <c r="B1831" t="s">
        <v>1701</v>
      </c>
      <c r="C1831" s="49">
        <v>0</v>
      </c>
      <c r="D1831" s="22">
        <v>1507.4376367187499</v>
      </c>
      <c r="E1831" s="17">
        <v>11.784051678227762</v>
      </c>
      <c r="F1831" s="17">
        <v>-85.684699580724285</v>
      </c>
      <c r="G1831" s="17">
        <v>-0.27728553241571235</v>
      </c>
      <c r="H1831" s="17">
        <v>-1.2739112720600492</v>
      </c>
      <c r="I1831" s="17">
        <v>4.4456099460606993</v>
      </c>
      <c r="J1831" s="17">
        <v>-6.4608820761571293</v>
      </c>
      <c r="K1831" s="17">
        <v>-1</v>
      </c>
      <c r="L1831" s="17">
        <v>-1</v>
      </c>
      <c r="M1831" s="17">
        <v>-1</v>
      </c>
      <c r="N1831" s="17">
        <v>0.16666666666666666</v>
      </c>
      <c r="O1831" s="17">
        <v>-1</v>
      </c>
      <c r="P1831" s="17">
        <v>-1</v>
      </c>
      <c r="Q1831" s="17">
        <v>-0.19054999877968815</v>
      </c>
      <c r="R1831" s="17">
        <v>-1</v>
      </c>
      <c r="S1831" s="17">
        <v>-1.2539957776604136</v>
      </c>
      <c r="T1831" s="17">
        <v>-0.13176355292852551</v>
      </c>
      <c r="U1831" s="17">
        <v>-0.80621165552399721</v>
      </c>
      <c r="V1831" s="17">
        <v>-1.3106550374741204</v>
      </c>
      <c r="W1831" s="17">
        <v>-2.7204447628427668</v>
      </c>
      <c r="X1831" s="17">
        <v>-4.6667021421279999</v>
      </c>
      <c r="Y1831" s="17">
        <v>0</v>
      </c>
      <c r="Z1831" s="17">
        <v>-0.49090035488493911</v>
      </c>
      <c r="AA1831" s="17">
        <v>-1.3217395205197124</v>
      </c>
      <c r="AB1831" s="17">
        <v>-1.7226924312317058</v>
      </c>
      <c r="AC1831" s="17">
        <v>-14.342502932163265</v>
      </c>
      <c r="AD1831" s="17">
        <v>-1.0077645694049964</v>
      </c>
      <c r="AE1831" s="17">
        <v>-0.10077645694049965</v>
      </c>
      <c r="AF1831" s="17">
        <v>0.86519251655418117</v>
      </c>
      <c r="AG1831" s="17">
        <v>-78.223503552682303</v>
      </c>
      <c r="AH1831" s="17">
        <v>-1</v>
      </c>
      <c r="AI1831" s="17">
        <v>-1</v>
      </c>
      <c r="AJ1831" s="17">
        <v>-1</v>
      </c>
      <c r="AK1831" s="17">
        <v>-1</v>
      </c>
      <c r="AL1831" s="17">
        <v>-1</v>
      </c>
      <c r="AM1831" s="17">
        <v>-1</v>
      </c>
      <c r="AN1831" s="17">
        <v>-1</v>
      </c>
      <c r="AO1831" s="17">
        <v>-1</v>
      </c>
      <c r="AP1831" s="17">
        <v>-1</v>
      </c>
      <c r="AQ1831" s="17">
        <v>-1</v>
      </c>
      <c r="AR1831" s="17">
        <v>-0.50388228470249818</v>
      </c>
      <c r="AS1831" s="17">
        <v>-6.0465874164299782</v>
      </c>
      <c r="AT1831" s="17">
        <v>-3.8605636413589721</v>
      </c>
      <c r="AU1831" s="17">
        <v>-1</v>
      </c>
      <c r="AV1831" s="17">
        <v>-1</v>
      </c>
      <c r="AW1831" s="17">
        <v>-1</v>
      </c>
      <c r="AX1831" s="17">
        <v>-1</v>
      </c>
      <c r="AY1831" s="17">
        <v>-0.10077645694049965</v>
      </c>
      <c r="AZ1831" s="17">
        <v>1.2435934139937657</v>
      </c>
      <c r="BA1831" s="17">
        <v>-0.73077290117325311</v>
      </c>
      <c r="BB1831" s="17">
        <v>0.47597328693103225</v>
      </c>
      <c r="BC1831" s="17">
        <v>-0.29648610744385256</v>
      </c>
      <c r="BD1831" s="17">
        <v>16.944035146475802</v>
      </c>
      <c r="BE1831" s="17">
        <v>-9.8927530951937648</v>
      </c>
      <c r="BF1831" s="17">
        <v>-1</v>
      </c>
      <c r="BG1831" s="22">
        <v>792.2087322418879</v>
      </c>
    </row>
    <row r="1832" spans="1:59" x14ac:dyDescent="0.25">
      <c r="A1832">
        <v>4586</v>
      </c>
      <c r="B1832" t="s">
        <v>1702</v>
      </c>
      <c r="C1832" s="49">
        <v>0</v>
      </c>
      <c r="D1832" s="22">
        <v>1504.57693359375</v>
      </c>
      <c r="E1832" s="17">
        <v>71.087348751402004</v>
      </c>
      <c r="F1832" s="17">
        <v>13.754226828343914</v>
      </c>
      <c r="G1832" s="17">
        <v>0.44622919996294685</v>
      </c>
      <c r="H1832" s="17">
        <v>4.2068009419079981</v>
      </c>
      <c r="I1832" s="17">
        <v>57.401724755031076</v>
      </c>
      <c r="J1832" s="17">
        <v>7.8068178439412597</v>
      </c>
      <c r="K1832" s="17">
        <v>-1</v>
      </c>
      <c r="L1832" s="17">
        <v>-1</v>
      </c>
      <c r="M1832" s="17">
        <v>-1</v>
      </c>
      <c r="N1832" s="17">
        <v>0.16666666666666666</v>
      </c>
      <c r="O1832" s="17">
        <v>-1</v>
      </c>
      <c r="P1832" s="17">
        <v>-1</v>
      </c>
      <c r="Q1832" s="17">
        <v>3.2294604042468626</v>
      </c>
      <c r="R1832" s="17">
        <v>-1</v>
      </c>
      <c r="S1832" s="17">
        <v>0.48398424873371787</v>
      </c>
      <c r="T1832" s="17">
        <v>5.0907826925960346E-2</v>
      </c>
      <c r="U1832" s="17">
        <v>0.24844204779828089</v>
      </c>
      <c r="V1832" s="17">
        <v>0.21038816460046303</v>
      </c>
      <c r="W1832" s="17">
        <v>1.2401274501736186</v>
      </c>
      <c r="X1832" s="17">
        <v>1.2252168392395177</v>
      </c>
      <c r="Y1832" s="17">
        <v>0</v>
      </c>
      <c r="Z1832" s="17">
        <v>33.763677189886181</v>
      </c>
      <c r="AA1832" s="17">
        <v>0.58412944423290492</v>
      </c>
      <c r="AB1832" s="17">
        <v>1.3180225310846774</v>
      </c>
      <c r="AC1832" s="17">
        <v>20.617686509723374</v>
      </c>
      <c r="AD1832" s="17">
        <v>0.31055255974785112</v>
      </c>
      <c r="AE1832" s="17">
        <v>3.1055255974785111E-2</v>
      </c>
      <c r="AF1832" s="17">
        <v>52.917775357816772</v>
      </c>
      <c r="AG1832" s="17">
        <v>12.556545292636992</v>
      </c>
      <c r="AH1832" s="17">
        <v>-1</v>
      </c>
      <c r="AI1832" s="17">
        <v>-1</v>
      </c>
      <c r="AJ1832" s="17">
        <v>-1</v>
      </c>
      <c r="AK1832" s="17">
        <v>-1</v>
      </c>
      <c r="AL1832" s="17">
        <v>-1</v>
      </c>
      <c r="AM1832" s="17">
        <v>-1</v>
      </c>
      <c r="AN1832" s="17">
        <v>-1</v>
      </c>
      <c r="AO1832" s="17">
        <v>-1</v>
      </c>
      <c r="AP1832" s="17">
        <v>-1</v>
      </c>
      <c r="AQ1832" s="17">
        <v>-1</v>
      </c>
      <c r="AR1832" s="17">
        <v>0.15527627987392556</v>
      </c>
      <c r="AS1832" s="17">
        <v>1.8633153584871065</v>
      </c>
      <c r="AT1832" s="17">
        <v>6.4223099660332386</v>
      </c>
      <c r="AU1832" s="17">
        <v>-1</v>
      </c>
      <c r="AV1832" s="17">
        <v>-1</v>
      </c>
      <c r="AW1832" s="17">
        <v>-1</v>
      </c>
      <c r="AX1832" s="17">
        <v>-1</v>
      </c>
      <c r="AY1832" s="17">
        <v>3.1055255974785111E-2</v>
      </c>
      <c r="AZ1832" s="17">
        <v>9.7946246651635926E-2</v>
      </c>
      <c r="BA1832" s="17">
        <v>0.41487426616887702</v>
      </c>
      <c r="BB1832" s="17">
        <v>2.7745463019063936E-2</v>
      </c>
      <c r="BC1832" s="17">
        <v>0.15174171646811552</v>
      </c>
      <c r="BD1832" s="17">
        <v>1.3717017889608205</v>
      </c>
      <c r="BE1832" s="17">
        <v>5.6795802623212328</v>
      </c>
      <c r="BF1832" s="17">
        <v>-1</v>
      </c>
      <c r="BG1832" s="22">
        <v>1350.5332157639075</v>
      </c>
    </row>
    <row r="1833" spans="1:59" x14ac:dyDescent="0.25">
      <c r="A1833">
        <v>4587</v>
      </c>
      <c r="B1833" t="s">
        <v>1703</v>
      </c>
      <c r="C1833" s="49">
        <v>0</v>
      </c>
      <c r="D1833" s="22">
        <v>1638.27150390625</v>
      </c>
      <c r="E1833" s="17">
        <v>120.22111406483316</v>
      </c>
      <c r="F1833" s="17">
        <v>96.141026792840279</v>
      </c>
      <c r="G1833" s="17">
        <v>1.0456731569766546</v>
      </c>
      <c r="H1833" s="17">
        <v>8.7476619220199083</v>
      </c>
      <c r="I1833" s="17">
        <v>101.27674427923301</v>
      </c>
      <c r="J1833" s="17">
        <v>19.627843891980039</v>
      </c>
      <c r="K1833" s="17">
        <v>-1</v>
      </c>
      <c r="L1833" s="17">
        <v>-1</v>
      </c>
      <c r="M1833" s="17">
        <v>-1</v>
      </c>
      <c r="N1833" s="17">
        <v>0.16666666666666666</v>
      </c>
      <c r="O1833" s="17">
        <v>-1</v>
      </c>
      <c r="P1833" s="17">
        <v>-1</v>
      </c>
      <c r="Q1833" s="17">
        <v>6.0629957522808491</v>
      </c>
      <c r="R1833" s="17">
        <v>-1</v>
      </c>
      <c r="S1833" s="17">
        <v>1.9239295291944862</v>
      </c>
      <c r="T1833" s="17">
        <v>0.2022540951811013</v>
      </c>
      <c r="U1833" s="17">
        <v>1.1222401349777906</v>
      </c>
      <c r="V1833" s="17">
        <v>1.4705976876916931</v>
      </c>
      <c r="W1833" s="17">
        <v>4.5215272243064089</v>
      </c>
      <c r="X1833" s="17">
        <v>6.1067694469985456</v>
      </c>
      <c r="Y1833" s="17">
        <v>0</v>
      </c>
      <c r="Z1833" s="17">
        <v>62.144162880568658</v>
      </c>
      <c r="AA1833" s="17">
        <v>2.1631734949669097</v>
      </c>
      <c r="AB1833" s="17">
        <v>3.8373053149600032</v>
      </c>
      <c r="AC1833" s="17">
        <v>49.582783361442317</v>
      </c>
      <c r="AD1833" s="17">
        <v>1.402800168722238</v>
      </c>
      <c r="AE1833" s="17">
        <v>0.14028001687222383</v>
      </c>
      <c r="AF1833" s="17">
        <v>96.044203659514508</v>
      </c>
      <c r="AG1833" s="17">
        <v>87.769321567185415</v>
      </c>
      <c r="AH1833" s="17">
        <v>-1</v>
      </c>
      <c r="AI1833" s="17">
        <v>-1</v>
      </c>
      <c r="AJ1833" s="17">
        <v>-1</v>
      </c>
      <c r="AK1833" s="17">
        <v>-1</v>
      </c>
      <c r="AL1833" s="17">
        <v>-1</v>
      </c>
      <c r="AM1833" s="17">
        <v>-1</v>
      </c>
      <c r="AN1833" s="17">
        <v>-1</v>
      </c>
      <c r="AO1833" s="17">
        <v>-1</v>
      </c>
      <c r="AP1833" s="17">
        <v>-1</v>
      </c>
      <c r="AQ1833" s="17">
        <v>-1</v>
      </c>
      <c r="AR1833" s="17">
        <v>0.701400084361119</v>
      </c>
      <c r="AS1833" s="17">
        <v>8.416801012333428</v>
      </c>
      <c r="AT1833" s="17">
        <v>14.941841316033457</v>
      </c>
      <c r="AU1833" s="17">
        <v>-1</v>
      </c>
      <c r="AV1833" s="17">
        <v>-1</v>
      </c>
      <c r="AW1833" s="17">
        <v>-1</v>
      </c>
      <c r="AX1833" s="17">
        <v>-1</v>
      </c>
      <c r="AY1833" s="17">
        <v>0.14028001687222383</v>
      </c>
      <c r="AZ1833" s="17">
        <v>-0.85124143481452808</v>
      </c>
      <c r="BA1833" s="17">
        <v>1.3640619476350413</v>
      </c>
      <c r="BB1833" s="17">
        <v>-0.34361872403222776</v>
      </c>
      <c r="BC1833" s="17">
        <v>0.523105903519407</v>
      </c>
      <c r="BD1833" s="17">
        <v>-11.530234702471811</v>
      </c>
      <c r="BE1833" s="17">
        <v>18.581516753753878</v>
      </c>
      <c r="BF1833" s="17">
        <v>-1</v>
      </c>
      <c r="BG1833" s="22">
        <v>1177.0568458527409</v>
      </c>
    </row>
    <row r="1834" spans="1:59" x14ac:dyDescent="0.25">
      <c r="A1834">
        <v>4590</v>
      </c>
      <c r="B1834" t="s">
        <v>3017</v>
      </c>
      <c r="C1834" s="49">
        <v>0</v>
      </c>
      <c r="D1834" s="22">
        <v>1554.455087890625</v>
      </c>
      <c r="E1834" s="17">
        <v>134.49127028537217</v>
      </c>
      <c r="F1834" s="17">
        <v>120.06902210327257</v>
      </c>
      <c r="G1834" s="17">
        <v>1.2197725539488897</v>
      </c>
      <c r="H1834" s="17">
        <v>10.066486057491439</v>
      </c>
      <c r="I1834" s="17">
        <v>114.01957761992165</v>
      </c>
      <c r="J1834" s="17">
        <v>23.061081449014203</v>
      </c>
      <c r="K1834" s="17">
        <v>-1</v>
      </c>
      <c r="L1834" s="17">
        <v>-1</v>
      </c>
      <c r="M1834" s="17">
        <v>-1</v>
      </c>
      <c r="N1834" s="17">
        <v>0.16666666666666666</v>
      </c>
      <c r="O1834" s="17">
        <v>-1</v>
      </c>
      <c r="P1834" s="17">
        <v>-1</v>
      </c>
      <c r="Q1834" s="17">
        <v>6.885953077348935</v>
      </c>
      <c r="R1834" s="17">
        <v>-1</v>
      </c>
      <c r="S1834" s="17">
        <v>2.3421397756537781</v>
      </c>
      <c r="T1834" s="17">
        <v>0.24621032116173228</v>
      </c>
      <c r="U1834" s="17">
        <v>1.3760215240025637</v>
      </c>
      <c r="V1834" s="17">
        <v>1.8366064120466103</v>
      </c>
      <c r="W1834" s="17">
        <v>5.4745599727678025</v>
      </c>
      <c r="X1834" s="17">
        <v>7.5245422935761859</v>
      </c>
      <c r="Y1834" s="17">
        <v>0</v>
      </c>
      <c r="Z1834" s="17">
        <v>70.386844096577605</v>
      </c>
      <c r="AA1834" s="17">
        <v>2.621782867551008</v>
      </c>
      <c r="AB1834" s="17">
        <v>4.5689927535326769</v>
      </c>
      <c r="AC1834" s="17">
        <v>57.99525601401313</v>
      </c>
      <c r="AD1834" s="17">
        <v>1.7200269050032044</v>
      </c>
      <c r="AE1834" s="17">
        <v>0.17200269050032047</v>
      </c>
      <c r="AF1834" s="17">
        <v>108.56962004421953</v>
      </c>
      <c r="AG1834" s="17">
        <v>109.61373060792427</v>
      </c>
      <c r="AH1834" s="17">
        <v>-1</v>
      </c>
      <c r="AI1834" s="17">
        <v>-1</v>
      </c>
      <c r="AJ1834" s="17">
        <v>-1</v>
      </c>
      <c r="AK1834" s="17">
        <v>-1</v>
      </c>
      <c r="AL1834" s="17">
        <v>-1</v>
      </c>
      <c r="AM1834" s="17">
        <v>-1</v>
      </c>
      <c r="AN1834" s="17">
        <v>-1</v>
      </c>
      <c r="AO1834" s="17">
        <v>-1</v>
      </c>
      <c r="AP1834" s="17">
        <v>-1</v>
      </c>
      <c r="AQ1834" s="17">
        <v>-1</v>
      </c>
      <c r="AR1834" s="17">
        <v>0.86001345250160222</v>
      </c>
      <c r="AS1834" s="17">
        <v>10.320161430019226</v>
      </c>
      <c r="AT1834" s="17">
        <v>17.416209859024995</v>
      </c>
      <c r="AU1834" s="17">
        <v>-1</v>
      </c>
      <c r="AV1834" s="17">
        <v>-1</v>
      </c>
      <c r="AW1834" s="17">
        <v>-1</v>
      </c>
      <c r="AX1834" s="17">
        <v>-1</v>
      </c>
      <c r="AY1834" s="17">
        <v>0.17200269050032047</v>
      </c>
      <c r="AZ1834" s="17">
        <v>-1.1269185869873277</v>
      </c>
      <c r="BA1834" s="17">
        <v>1.6397390998078412</v>
      </c>
      <c r="BB1834" s="17">
        <v>-0.4514758143677563</v>
      </c>
      <c r="BC1834" s="17">
        <v>0.63096299385493559</v>
      </c>
      <c r="BD1834" s="17">
        <v>-15.27740628815706</v>
      </c>
      <c r="BE1834" s="17">
        <v>22.328688339439132</v>
      </c>
      <c r="BF1834" s="17">
        <v>-1</v>
      </c>
      <c r="BG1834" s="22">
        <v>1900.1920672871825</v>
      </c>
    </row>
    <row r="1835" spans="1:59" x14ac:dyDescent="0.25">
      <c r="A1835">
        <v>4592</v>
      </c>
      <c r="B1835" t="s">
        <v>1704</v>
      </c>
      <c r="C1835" s="49">
        <v>0</v>
      </c>
      <c r="D1835" s="22">
        <v>1598.3080371093749</v>
      </c>
      <c r="E1835" s="17">
        <v>134.38874685255905</v>
      </c>
      <c r="F1835" s="17">
        <v>119.89711226699266</v>
      </c>
      <c r="G1835" s="17">
        <v>1.218521742987017</v>
      </c>
      <c r="H1835" s="17">
        <v>10.057011012120125</v>
      </c>
      <c r="I1835" s="17">
        <v>113.92802718433688</v>
      </c>
      <c r="J1835" s="17">
        <v>23.036415475175499</v>
      </c>
      <c r="K1835" s="17">
        <v>-1</v>
      </c>
      <c r="L1835" s="17">
        <v>-1</v>
      </c>
      <c r="M1835" s="17">
        <v>-1</v>
      </c>
      <c r="N1835" s="17">
        <v>0.16666666666666666</v>
      </c>
      <c r="O1835" s="17">
        <v>-1</v>
      </c>
      <c r="P1835" s="17">
        <v>-1</v>
      </c>
      <c r="Q1835" s="17">
        <v>6.8800405695444837</v>
      </c>
      <c r="R1835" s="17">
        <v>-1</v>
      </c>
      <c r="S1835" s="17">
        <v>2.3391351589248517</v>
      </c>
      <c r="T1835" s="17">
        <v>0.2458945192103453</v>
      </c>
      <c r="U1835" s="17">
        <v>1.3741982405861248</v>
      </c>
      <c r="V1835" s="17">
        <v>1.833976835307541</v>
      </c>
      <c r="W1835" s="17">
        <v>5.4677129426830904</v>
      </c>
      <c r="X1835" s="17">
        <v>7.5143563546884842</v>
      </c>
      <c r="Y1835" s="17">
        <v>0</v>
      </c>
      <c r="Z1835" s="17">
        <v>70.327624844819653</v>
      </c>
      <c r="AA1835" s="17">
        <v>2.6184880047288397</v>
      </c>
      <c r="AB1835" s="17">
        <v>4.5637359710007006</v>
      </c>
      <c r="AC1835" s="17">
        <v>57.934816901682559</v>
      </c>
      <c r="AD1835" s="17">
        <v>1.7177478007326559</v>
      </c>
      <c r="AE1835" s="17">
        <v>0.1717747800732656</v>
      </c>
      <c r="AF1835" s="17">
        <v>108.47963163306778</v>
      </c>
      <c r="AG1835" s="17">
        <v>109.4567902235291</v>
      </c>
      <c r="AH1835" s="17">
        <v>-1</v>
      </c>
      <c r="AI1835" s="17">
        <v>-1</v>
      </c>
      <c r="AJ1835" s="17">
        <v>-1</v>
      </c>
      <c r="AK1835" s="17">
        <v>-1</v>
      </c>
      <c r="AL1835" s="17">
        <v>-1</v>
      </c>
      <c r="AM1835" s="17">
        <v>-1</v>
      </c>
      <c r="AN1835" s="17">
        <v>-1</v>
      </c>
      <c r="AO1835" s="17">
        <v>-1</v>
      </c>
      <c r="AP1835" s="17">
        <v>-1</v>
      </c>
      <c r="AQ1835" s="17">
        <v>-1</v>
      </c>
      <c r="AR1835" s="17">
        <v>0.85887390036632794</v>
      </c>
      <c r="AS1835" s="17">
        <v>10.306486804395934</v>
      </c>
      <c r="AT1835" s="17">
        <v>17.398432845714716</v>
      </c>
      <c r="AU1835" s="17">
        <v>-1</v>
      </c>
      <c r="AV1835" s="17">
        <v>-1</v>
      </c>
      <c r="AW1835" s="17">
        <v>-1</v>
      </c>
      <c r="AX1835" s="17">
        <v>-1</v>
      </c>
      <c r="AY1835" s="17">
        <v>0.1717747800732656</v>
      </c>
      <c r="AZ1835" s="17">
        <v>-1.1249379942347257</v>
      </c>
      <c r="BA1835" s="17">
        <v>1.637758507055239</v>
      </c>
      <c r="BB1835" s="17">
        <v>-0.45070091891576991</v>
      </c>
      <c r="BC1835" s="17">
        <v>0.63018809840294909</v>
      </c>
      <c r="BD1835" s="17">
        <v>-15.250484866389353</v>
      </c>
      <c r="BE1835" s="17">
        <v>22.301766917671426</v>
      </c>
      <c r="BF1835" s="17">
        <v>-1</v>
      </c>
      <c r="BG1835" s="22">
        <v>859.80826734846084</v>
      </c>
    </row>
    <row r="1836" spans="1:59" x14ac:dyDescent="0.25">
      <c r="A1836">
        <v>4593</v>
      </c>
      <c r="B1836" t="s">
        <v>1705</v>
      </c>
      <c r="C1836" s="49">
        <v>0</v>
      </c>
      <c r="D1836" s="22">
        <v>1508.8692871093749</v>
      </c>
      <c r="E1836" s="17">
        <v>15.543990067128867</v>
      </c>
      <c r="F1836" s="17">
        <v>-79.380088282380584</v>
      </c>
      <c r="G1836" s="17">
        <v>-0.23141336423171815</v>
      </c>
      <c r="H1836" s="17">
        <v>-0.92642401133674568</v>
      </c>
      <c r="I1836" s="17">
        <v>7.8031252752947182</v>
      </c>
      <c r="J1836" s="17">
        <v>-5.5562835917810274</v>
      </c>
      <c r="K1836" s="17">
        <v>-1</v>
      </c>
      <c r="L1836" s="17">
        <v>-1</v>
      </c>
      <c r="M1836" s="17">
        <v>-1</v>
      </c>
      <c r="N1836" s="17">
        <v>0.16666666666666666</v>
      </c>
      <c r="O1836" s="17">
        <v>-1</v>
      </c>
      <c r="P1836" s="17">
        <v>-1</v>
      </c>
      <c r="Q1836" s="17">
        <v>2.6284967224207367E-2</v>
      </c>
      <c r="R1836" s="17">
        <v>-1</v>
      </c>
      <c r="S1836" s="17">
        <v>-1.1438046391758281</v>
      </c>
      <c r="T1836" s="17">
        <v>-0.12018185060224616</v>
      </c>
      <c r="U1836" s="17">
        <v>-0.7393446659664823</v>
      </c>
      <c r="V1836" s="17">
        <v>-1.2142180936799065</v>
      </c>
      <c r="W1836" s="17">
        <v>-2.4693371812969933</v>
      </c>
      <c r="X1836" s="17">
        <v>-4.2931436140919637</v>
      </c>
      <c r="Y1836" s="17">
        <v>0</v>
      </c>
      <c r="Z1836" s="17">
        <v>1.680903026422083</v>
      </c>
      <c r="AA1836" s="17">
        <v>-1.2009039137583124</v>
      </c>
      <c r="AB1836" s="17">
        <v>-1.529905495584396</v>
      </c>
      <c r="AC1836" s="17">
        <v>-12.125962455440513</v>
      </c>
      <c r="AD1836" s="17">
        <v>-0.9241808324581029</v>
      </c>
      <c r="AE1836" s="17">
        <v>-9.2418083245810287E-2</v>
      </c>
      <c r="AF1836" s="17">
        <v>4.165422252935052</v>
      </c>
      <c r="AG1836" s="17">
        <v>-72.467881058731095</v>
      </c>
      <c r="AH1836" s="17">
        <v>-1</v>
      </c>
      <c r="AI1836" s="17">
        <v>-1</v>
      </c>
      <c r="AJ1836" s="17">
        <v>-1</v>
      </c>
      <c r="AK1836" s="17">
        <v>-1</v>
      </c>
      <c r="AL1836" s="17">
        <v>-1</v>
      </c>
      <c r="AM1836" s="17">
        <v>-1</v>
      </c>
      <c r="AN1836" s="17">
        <v>-1</v>
      </c>
      <c r="AO1836" s="17">
        <v>-1</v>
      </c>
      <c r="AP1836" s="17">
        <v>-1</v>
      </c>
      <c r="AQ1836" s="17">
        <v>-1</v>
      </c>
      <c r="AR1836" s="17">
        <v>-0.46209041622905145</v>
      </c>
      <c r="AS1836" s="17">
        <v>-5.545084994748616</v>
      </c>
      <c r="AT1836" s="17">
        <v>-3.208610493173202</v>
      </c>
      <c r="AU1836" s="17">
        <v>-1</v>
      </c>
      <c r="AV1836" s="17">
        <v>-1</v>
      </c>
      <c r="AW1836" s="17">
        <v>-1</v>
      </c>
      <c r="AX1836" s="17">
        <v>-1</v>
      </c>
      <c r="AY1836" s="17">
        <v>-9.2418083245810287E-2</v>
      </c>
      <c r="AZ1836" s="17">
        <v>1.1709572710266996</v>
      </c>
      <c r="BA1836" s="17">
        <v>-0.658136758206187</v>
      </c>
      <c r="BB1836" s="17">
        <v>0.44755481636908839</v>
      </c>
      <c r="BC1836" s="17">
        <v>-0.26806763688190871</v>
      </c>
      <c r="BD1836" s="17">
        <v>15.956720496441426</v>
      </c>
      <c r="BE1836" s="17">
        <v>-8.9054384451593886</v>
      </c>
      <c r="BF1836" s="17">
        <v>-1</v>
      </c>
      <c r="BG1836" s="22">
        <v>117.76295480554703</v>
      </c>
    </row>
    <row r="1837" spans="1:59" x14ac:dyDescent="0.25">
      <c r="A1837">
        <v>4594</v>
      </c>
      <c r="B1837" t="s">
        <v>1706</v>
      </c>
      <c r="C1837" s="49">
        <v>0</v>
      </c>
      <c r="D1837" s="22">
        <v>1452.716552734375</v>
      </c>
      <c r="E1837" s="17">
        <v>4.9396723613685936</v>
      </c>
      <c r="F1837" s="17">
        <v>-97.16125762715329</v>
      </c>
      <c r="G1837" s="17">
        <v>-0.36078863450504689</v>
      </c>
      <c r="H1837" s="17">
        <v>-1.9064574401534395</v>
      </c>
      <c r="I1837" s="17">
        <v>-1.6662211794922115</v>
      </c>
      <c r="J1837" s="17">
        <v>-8.1075620257015899</v>
      </c>
      <c r="K1837" s="17">
        <v>-1</v>
      </c>
      <c r="L1837" s="17">
        <v>-1</v>
      </c>
      <c r="M1837" s="17">
        <v>-1</v>
      </c>
      <c r="N1837" s="17">
        <v>0.16666666666666666</v>
      </c>
      <c r="O1837" s="17">
        <v>-1</v>
      </c>
      <c r="P1837" s="17">
        <v>-1</v>
      </c>
      <c r="Q1837" s="17">
        <v>-0.58526411454015292</v>
      </c>
      <c r="R1837" s="17">
        <v>-1</v>
      </c>
      <c r="S1837" s="17">
        <v>-1.4545814977273543</v>
      </c>
      <c r="T1837" s="17">
        <v>-0.15284622920056248</v>
      </c>
      <c r="U1837" s="17">
        <v>-0.92793254373297984</v>
      </c>
      <c r="V1837" s="17">
        <v>-1.4862033989671235</v>
      </c>
      <c r="W1837" s="17">
        <v>-3.177546810714547</v>
      </c>
      <c r="X1837" s="17">
        <v>-5.3467069715883753</v>
      </c>
      <c r="Y1837" s="17">
        <v>0</v>
      </c>
      <c r="Z1837" s="17">
        <v>-4.4443284714682569</v>
      </c>
      <c r="AA1837" s="17">
        <v>-1.5417018289711473</v>
      </c>
      <c r="AB1837" s="17">
        <v>-2.0736308718189607</v>
      </c>
      <c r="AC1837" s="17">
        <v>-18.377367928527278</v>
      </c>
      <c r="AD1837" s="17">
        <v>-1.1599156796662249</v>
      </c>
      <c r="AE1837" s="17">
        <v>-0.11599156796662248</v>
      </c>
      <c r="AF1837" s="17">
        <v>-5.1423591537726452</v>
      </c>
      <c r="AG1837" s="17">
        <v>-88.700713410571112</v>
      </c>
      <c r="AH1837" s="17">
        <v>-1</v>
      </c>
      <c r="AI1837" s="17">
        <v>-1</v>
      </c>
      <c r="AJ1837" s="17">
        <v>-1</v>
      </c>
      <c r="AK1837" s="17">
        <v>-1</v>
      </c>
      <c r="AL1837" s="17">
        <v>-1</v>
      </c>
      <c r="AM1837" s="17">
        <v>-1</v>
      </c>
      <c r="AN1837" s="17">
        <v>-1</v>
      </c>
      <c r="AO1837" s="17">
        <v>-1</v>
      </c>
      <c r="AP1837" s="17">
        <v>-1</v>
      </c>
      <c r="AQ1837" s="17">
        <v>-1</v>
      </c>
      <c r="AR1837" s="17">
        <v>-0.57995783983311244</v>
      </c>
      <c r="AS1837" s="17">
        <v>-6.9594940779973484</v>
      </c>
      <c r="AT1837" s="17">
        <v>-5.0473423013965526</v>
      </c>
      <c r="AU1837" s="17">
        <v>-1</v>
      </c>
      <c r="AV1837" s="17">
        <v>-1</v>
      </c>
      <c r="AW1837" s="17">
        <v>-1</v>
      </c>
      <c r="AX1837" s="17">
        <v>-1</v>
      </c>
      <c r="AY1837" s="17">
        <v>-0.11599156796662248</v>
      </c>
      <c r="AZ1837" s="17">
        <v>1.3758161429745757</v>
      </c>
      <c r="BA1837" s="17">
        <v>-0.86299563015406311</v>
      </c>
      <c r="BB1837" s="17">
        <v>0.52770466441984987</v>
      </c>
      <c r="BC1837" s="17">
        <v>-0.34821748493267018</v>
      </c>
      <c r="BD1837" s="17">
        <v>18.741286928546188</v>
      </c>
      <c r="BE1837" s="17">
        <v>-11.690004877264151</v>
      </c>
      <c r="BF1837" s="17">
        <v>-1</v>
      </c>
      <c r="BG1837" s="22">
        <v>286.08407284100906</v>
      </c>
    </row>
    <row r="1838" spans="1:59" x14ac:dyDescent="0.25">
      <c r="A1838">
        <v>4595</v>
      </c>
      <c r="B1838" t="s">
        <v>1707</v>
      </c>
      <c r="C1838" s="49">
        <v>0</v>
      </c>
      <c r="D1838" s="22">
        <v>1473.759033203125</v>
      </c>
      <c r="E1838" s="17">
        <v>43.931171704263591</v>
      </c>
      <c r="F1838" s="17">
        <v>-31.78086521906835</v>
      </c>
      <c r="G1838" s="17">
        <v>0.11491719644239498</v>
      </c>
      <c r="H1838" s="17">
        <v>1.6970721650529321</v>
      </c>
      <c r="I1838" s="17">
        <v>33.152050614543803</v>
      </c>
      <c r="J1838" s="17">
        <v>1.2733499895730143</v>
      </c>
      <c r="K1838" s="17">
        <v>-1</v>
      </c>
      <c r="L1838" s="17">
        <v>-1</v>
      </c>
      <c r="M1838" s="17">
        <v>-1</v>
      </c>
      <c r="N1838" s="17">
        <v>0.16666666666666666</v>
      </c>
      <c r="O1838" s="17">
        <v>-1</v>
      </c>
      <c r="P1838" s="17">
        <v>-1</v>
      </c>
      <c r="Q1838" s="17">
        <v>1.663368591627294</v>
      </c>
      <c r="R1838" s="17">
        <v>-1</v>
      </c>
      <c r="S1838" s="17">
        <v>-0.31187189469306575</v>
      </c>
      <c r="T1838" s="17">
        <v>-3.2741085994556454E-2</v>
      </c>
      <c r="U1838" s="17">
        <v>-0.23450517612251848</v>
      </c>
      <c r="V1838" s="17">
        <v>-0.48612822707530934</v>
      </c>
      <c r="W1838" s="17">
        <v>-0.57349852903524445</v>
      </c>
      <c r="X1838" s="17">
        <v>-1.4728118185598202</v>
      </c>
      <c r="Y1838" s="17">
        <v>0</v>
      </c>
      <c r="Z1838" s="17">
        <v>18.077814541593035</v>
      </c>
      <c r="AA1838" s="17">
        <v>-0.2886064336999305</v>
      </c>
      <c r="AB1838" s="17">
        <v>-7.4382241362600521E-2</v>
      </c>
      <c r="AC1838" s="17">
        <v>4.6087099276300076</v>
      </c>
      <c r="AD1838" s="17">
        <v>-0.29313147015314811</v>
      </c>
      <c r="AE1838" s="17">
        <v>-2.931314701531481E-2</v>
      </c>
      <c r="AF1838" s="17">
        <v>29.081846747405962</v>
      </c>
      <c r="AG1838" s="17">
        <v>-29.01347189796725</v>
      </c>
      <c r="AH1838" s="17">
        <v>-1</v>
      </c>
      <c r="AI1838" s="17">
        <v>-1</v>
      </c>
      <c r="AJ1838" s="17">
        <v>-1</v>
      </c>
      <c r="AK1838" s="17">
        <v>-1</v>
      </c>
      <c r="AL1838" s="17">
        <v>-1</v>
      </c>
      <c r="AM1838" s="17">
        <v>-1</v>
      </c>
      <c r="AN1838" s="17">
        <v>-1</v>
      </c>
      <c r="AO1838" s="17">
        <v>-1</v>
      </c>
      <c r="AP1838" s="17">
        <v>-1</v>
      </c>
      <c r="AQ1838" s="17">
        <v>-1</v>
      </c>
      <c r="AR1838" s="17">
        <v>-0.14656573507657406</v>
      </c>
      <c r="AS1838" s="17">
        <v>-1.7587888209188884</v>
      </c>
      <c r="AT1838" s="17">
        <v>1.713574532805445</v>
      </c>
      <c r="AU1838" s="17">
        <v>-1</v>
      </c>
      <c r="AV1838" s="17">
        <v>-1</v>
      </c>
      <c r="AW1838" s="17">
        <v>-1</v>
      </c>
      <c r="AX1838" s="17">
        <v>-1</v>
      </c>
      <c r="AY1838" s="17">
        <v>-2.931314701531481E-2</v>
      </c>
      <c r="AZ1838" s="17">
        <v>0.62256121488025196</v>
      </c>
      <c r="BA1838" s="17">
        <v>-0.10974070205973913</v>
      </c>
      <c r="BB1838" s="17">
        <v>0.23299803318540374</v>
      </c>
      <c r="BC1838" s="17">
        <v>-5.3510853698224184E-2</v>
      </c>
      <c r="BD1838" s="17">
        <v>8.502587634514045</v>
      </c>
      <c r="BE1838" s="17">
        <v>-1.4513055832320001</v>
      </c>
      <c r="BF1838" s="17">
        <v>-1</v>
      </c>
      <c r="BG1838" s="22">
        <v>153.8124100439943</v>
      </c>
    </row>
    <row r="1839" spans="1:59" x14ac:dyDescent="0.25">
      <c r="A1839">
        <v>4597</v>
      </c>
      <c r="B1839" t="s">
        <v>1708</v>
      </c>
      <c r="C1839" s="49">
        <v>0</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25">
      <c r="A1840">
        <v>4598</v>
      </c>
      <c r="B1840" t="s">
        <v>1709</v>
      </c>
      <c r="C1840" s="49">
        <v>0</v>
      </c>
      <c r="D1840" s="22">
        <v>1514.384794921875</v>
      </c>
      <c r="E1840" s="17">
        <v>71.907523103022143</v>
      </c>
      <c r="F1840" s="17">
        <v>15.129483534437806</v>
      </c>
      <c r="G1840" s="17">
        <v>0.45623552770192716</v>
      </c>
      <c r="H1840" s="17">
        <v>4.2826000931923076</v>
      </c>
      <c r="I1840" s="17">
        <v>58.134116532071346</v>
      </c>
      <c r="J1840" s="17">
        <v>8.004142480320894</v>
      </c>
      <c r="K1840" s="17">
        <v>-1</v>
      </c>
      <c r="L1840" s="17">
        <v>-1</v>
      </c>
      <c r="M1840" s="17">
        <v>-1</v>
      </c>
      <c r="N1840" s="17">
        <v>0.16666666666666666</v>
      </c>
      <c r="O1840" s="17">
        <v>-1</v>
      </c>
      <c r="P1840" s="17">
        <v>-1</v>
      </c>
      <c r="Q1840" s="17">
        <v>3.2767597105801238</v>
      </c>
      <c r="R1840" s="17">
        <v>-1</v>
      </c>
      <c r="S1840" s="17">
        <v>0.5080207983292272</v>
      </c>
      <c r="T1840" s="17">
        <v>5.3434202151723009E-2</v>
      </c>
      <c r="U1840" s="17">
        <v>0.26302808196496164</v>
      </c>
      <c r="V1840" s="17">
        <v>0.23142444223791789</v>
      </c>
      <c r="W1840" s="17">
        <v>1.2949028152405446</v>
      </c>
      <c r="X1840" s="17">
        <v>1.3067030477445669</v>
      </c>
      <c r="Y1840" s="17">
        <v>0</v>
      </c>
      <c r="Z1840" s="17">
        <v>34.237423630883193</v>
      </c>
      <c r="AA1840" s="17">
        <v>0.61048792545714736</v>
      </c>
      <c r="AB1840" s="17">
        <v>1.3600761190934905</v>
      </c>
      <c r="AC1840" s="17">
        <v>21.101191679303351</v>
      </c>
      <c r="AD1840" s="17">
        <v>0.32878510245620207</v>
      </c>
      <c r="AE1840" s="17">
        <v>3.2878510245620204E-2</v>
      </c>
      <c r="AF1840" s="17">
        <v>53.637671139147599</v>
      </c>
      <c r="AG1840" s="17">
        <v>13.812048297973858</v>
      </c>
      <c r="AH1840" s="17">
        <v>-1</v>
      </c>
      <c r="AI1840" s="17">
        <v>-1</v>
      </c>
      <c r="AJ1840" s="17">
        <v>-1</v>
      </c>
      <c r="AK1840" s="17">
        <v>-1</v>
      </c>
      <c r="AL1840" s="17">
        <v>-1</v>
      </c>
      <c r="AM1840" s="17">
        <v>-1</v>
      </c>
      <c r="AN1840" s="17">
        <v>-1</v>
      </c>
      <c r="AO1840" s="17">
        <v>-1</v>
      </c>
      <c r="AP1840" s="17">
        <v>-1</v>
      </c>
      <c r="AQ1840" s="17">
        <v>-1</v>
      </c>
      <c r="AR1840" s="17">
        <v>0.16439255122810104</v>
      </c>
      <c r="AS1840" s="17">
        <v>1.9727106147372122</v>
      </c>
      <c r="AT1840" s="17">
        <v>6.5645237991583762</v>
      </c>
      <c r="AU1840" s="17">
        <v>-1</v>
      </c>
      <c r="AV1840" s="17">
        <v>-1</v>
      </c>
      <c r="AW1840" s="17">
        <v>-1</v>
      </c>
      <c r="AX1840" s="17">
        <v>-1</v>
      </c>
      <c r="AY1840" s="17">
        <v>3.2878510245620204E-2</v>
      </c>
      <c r="AZ1840" s="17">
        <v>8.2101757912655976E-2</v>
      </c>
      <c r="BA1840" s="17">
        <v>0.43071875490785694</v>
      </c>
      <c r="BB1840" s="17">
        <v>2.1546398498224623E-2</v>
      </c>
      <c r="BC1840" s="17">
        <v>0.15794078098895484</v>
      </c>
      <c r="BD1840" s="17">
        <v>1.1563338575799857</v>
      </c>
      <c r="BE1840" s="17">
        <v>5.894948193702068</v>
      </c>
      <c r="BF1840" s="17">
        <v>-1</v>
      </c>
      <c r="BG1840" s="22">
        <v>102.61931440302874</v>
      </c>
    </row>
    <row r="1841" spans="1:59" x14ac:dyDescent="0.25">
      <c r="A1841">
        <v>4600</v>
      </c>
      <c r="B1841" t="s">
        <v>1710</v>
      </c>
      <c r="C1841" s="49">
        <v>0</v>
      </c>
      <c r="D1841" s="22">
        <v>1495.288037109375</v>
      </c>
      <c r="E1841" s="17">
        <v>46.590832754181449</v>
      </c>
      <c r="F1841" s="17">
        <v>-27.321183338489046</v>
      </c>
      <c r="G1841" s="17">
        <v>0.14736571191658299</v>
      </c>
      <c r="H1841" s="17">
        <v>1.942873621645026</v>
      </c>
      <c r="I1841" s="17">
        <v>35.527050367738099</v>
      </c>
      <c r="J1841" s="17">
        <v>1.9132342392223842</v>
      </c>
      <c r="K1841" s="17">
        <v>-1</v>
      </c>
      <c r="L1841" s="17">
        <v>-1</v>
      </c>
      <c r="M1841" s="17">
        <v>-1</v>
      </c>
      <c r="N1841" s="17">
        <v>0.16666666666666666</v>
      </c>
      <c r="O1841" s="17">
        <v>-1</v>
      </c>
      <c r="P1841" s="17">
        <v>-1</v>
      </c>
      <c r="Q1841" s="17">
        <v>1.8167507627403092</v>
      </c>
      <c r="R1841" s="17">
        <v>-1</v>
      </c>
      <c r="S1841" s="17">
        <v>-0.23392618155620495</v>
      </c>
      <c r="T1841" s="17">
        <v>-2.4548557452100484E-2</v>
      </c>
      <c r="U1841" s="17">
        <v>-0.18720559052921204</v>
      </c>
      <c r="V1841" s="17">
        <v>-0.41791179460936367</v>
      </c>
      <c r="W1841" s="17">
        <v>-0.3958729977372285</v>
      </c>
      <c r="X1841" s="17">
        <v>-1.2085683751526342</v>
      </c>
      <c r="Y1841" s="17">
        <v>0</v>
      </c>
      <c r="Z1841" s="17">
        <v>19.614079305503267</v>
      </c>
      <c r="AA1841" s="17">
        <v>-0.20313116163292871</v>
      </c>
      <c r="AB1841" s="17">
        <v>6.1989116526598442E-2</v>
      </c>
      <c r="AC1841" s="17">
        <v>6.1766202925732028</v>
      </c>
      <c r="AD1841" s="17">
        <v>-0.23400698816151508</v>
      </c>
      <c r="AE1841" s="17">
        <v>-2.3400698816151505E-2</v>
      </c>
      <c r="AF1841" s="17">
        <v>31.416324490855956</v>
      </c>
      <c r="AG1841" s="17">
        <v>-24.942127268922118</v>
      </c>
      <c r="AH1841" s="17">
        <v>-1</v>
      </c>
      <c r="AI1841" s="17">
        <v>-1</v>
      </c>
      <c r="AJ1841" s="17">
        <v>-1</v>
      </c>
      <c r="AK1841" s="17">
        <v>-1</v>
      </c>
      <c r="AL1841" s="17">
        <v>-1</v>
      </c>
      <c r="AM1841" s="17">
        <v>-1</v>
      </c>
      <c r="AN1841" s="17">
        <v>-1</v>
      </c>
      <c r="AO1841" s="17">
        <v>-1</v>
      </c>
      <c r="AP1841" s="17">
        <v>-1</v>
      </c>
      <c r="AQ1841" s="17">
        <v>-1</v>
      </c>
      <c r="AR1841" s="17">
        <v>-0.11700349408075754</v>
      </c>
      <c r="AS1841" s="17">
        <v>-1.4040419289690904</v>
      </c>
      <c r="AT1841" s="17">
        <v>2.1747454923401826</v>
      </c>
      <c r="AU1841" s="17">
        <v>-1</v>
      </c>
      <c r="AV1841" s="17">
        <v>-1</v>
      </c>
      <c r="AW1841" s="17">
        <v>-1</v>
      </c>
      <c r="AX1841" s="17">
        <v>-1</v>
      </c>
      <c r="AY1841" s="17">
        <v>-2.3400698816151505E-2</v>
      </c>
      <c r="AZ1841" s="17">
        <v>0.57118071331776954</v>
      </c>
      <c r="BA1841" s="17">
        <v>-5.8360200497256765E-2</v>
      </c>
      <c r="BB1841" s="17">
        <v>0.21289570930824853</v>
      </c>
      <c r="BC1841" s="17">
        <v>-3.3408529821068955E-2</v>
      </c>
      <c r="BD1841" s="17">
        <v>7.8041925952599103</v>
      </c>
      <c r="BE1841" s="17">
        <v>-0.75291054397786361</v>
      </c>
      <c r="BF1841" s="17">
        <v>-1</v>
      </c>
      <c r="BG1841" s="22">
        <v>82.408316180847351</v>
      </c>
    </row>
    <row r="1842" spans="1:59" x14ac:dyDescent="0.25">
      <c r="A1842">
        <v>4601</v>
      </c>
      <c r="B1842" t="s">
        <v>1711</v>
      </c>
      <c r="C1842" s="49">
        <v>0</v>
      </c>
      <c r="D1842" s="22">
        <v>1525.2101367187502</v>
      </c>
      <c r="E1842" s="17">
        <v>47.069655968425081</v>
      </c>
      <c r="F1842" s="17">
        <v>-26.518299372267474</v>
      </c>
      <c r="G1842" s="17">
        <v>0.15320747227069462</v>
      </c>
      <c r="H1842" s="17">
        <v>1.9871256677900895</v>
      </c>
      <c r="I1842" s="17">
        <v>35.954625534012557</v>
      </c>
      <c r="J1842" s="17">
        <v>2.0284336678001167</v>
      </c>
      <c r="K1842" s="17">
        <v>-1</v>
      </c>
      <c r="L1842" s="17">
        <v>-1</v>
      </c>
      <c r="M1842" s="17">
        <v>-1</v>
      </c>
      <c r="N1842" s="17">
        <v>0.16666666666666666</v>
      </c>
      <c r="O1842" s="17">
        <v>-1</v>
      </c>
      <c r="P1842" s="17">
        <v>-1</v>
      </c>
      <c r="Q1842" s="17">
        <v>1.8443644107960528</v>
      </c>
      <c r="R1842" s="17">
        <v>-1</v>
      </c>
      <c r="S1842" s="17">
        <v>-0.21989348483274204</v>
      </c>
      <c r="T1842" s="17">
        <v>-2.3073642876198921E-2</v>
      </c>
      <c r="U1842" s="17">
        <v>-0.17869016725492737</v>
      </c>
      <c r="V1842" s="17">
        <v>-0.40563067651027851</v>
      </c>
      <c r="W1842" s="17">
        <v>-0.36389477711754614</v>
      </c>
      <c r="X1842" s="17">
        <v>-1.1609961873661705</v>
      </c>
      <c r="Y1842" s="17">
        <v>0</v>
      </c>
      <c r="Z1842" s="17">
        <v>19.890655612926899</v>
      </c>
      <c r="AA1842" s="17">
        <v>-0.18774290585848125</v>
      </c>
      <c r="AB1842" s="17">
        <v>8.6540279509299545E-2</v>
      </c>
      <c r="AC1842" s="17">
        <v>6.4588938103250992</v>
      </c>
      <c r="AD1842" s="17">
        <v>-0.22336270906865921</v>
      </c>
      <c r="AE1842" s="17">
        <v>-2.2336270906865921E-2</v>
      </c>
      <c r="AF1842" s="17">
        <v>31.836604412138968</v>
      </c>
      <c r="AG1842" s="17">
        <v>-24.209156305711158</v>
      </c>
      <c r="AH1842" s="17">
        <v>-1</v>
      </c>
      <c r="AI1842" s="17">
        <v>-1</v>
      </c>
      <c r="AJ1842" s="17">
        <v>-1</v>
      </c>
      <c r="AK1842" s="17">
        <v>-1</v>
      </c>
      <c r="AL1842" s="17">
        <v>-1</v>
      </c>
      <c r="AM1842" s="17">
        <v>-1</v>
      </c>
      <c r="AN1842" s="17">
        <v>-1</v>
      </c>
      <c r="AO1842" s="17">
        <v>-1</v>
      </c>
      <c r="AP1842" s="17">
        <v>-1</v>
      </c>
      <c r="AQ1842" s="17">
        <v>-1</v>
      </c>
      <c r="AR1842" s="17">
        <v>-0.1116813545343296</v>
      </c>
      <c r="AS1842" s="17">
        <v>-1.3401762544119551</v>
      </c>
      <c r="AT1842" s="17">
        <v>2.257770869264458</v>
      </c>
      <c r="AU1842" s="17">
        <v>-1</v>
      </c>
      <c r="AV1842" s="17">
        <v>-1</v>
      </c>
      <c r="AW1842" s="17">
        <v>-1</v>
      </c>
      <c r="AX1842" s="17">
        <v>-1</v>
      </c>
      <c r="AY1842" s="17">
        <v>-2.2336270906865921E-2</v>
      </c>
      <c r="AZ1842" s="17">
        <v>0.56193059593594841</v>
      </c>
      <c r="BA1842" s="17">
        <v>-4.9110083115435521E-2</v>
      </c>
      <c r="BB1842" s="17">
        <v>0.20927665441667753</v>
      </c>
      <c r="BC1842" s="17">
        <v>-2.9789474929497961E-2</v>
      </c>
      <c r="BD1842" s="17">
        <v>7.6784593716531644</v>
      </c>
      <c r="BE1842" s="17">
        <v>-0.62717732037111773</v>
      </c>
      <c r="BF1842" s="17">
        <v>-1</v>
      </c>
      <c r="BG1842" s="22">
        <v>79.714993738994963</v>
      </c>
    </row>
    <row r="1843" spans="1:59" x14ac:dyDescent="0.25">
      <c r="A1843">
        <v>4603</v>
      </c>
      <c r="B1843" t="s">
        <v>1712</v>
      </c>
      <c r="C1843" s="49">
        <v>0</v>
      </c>
      <c r="D1843" s="22">
        <v>1518.8758593749999</v>
      </c>
      <c r="E1843" s="17">
        <v>62.605368086340754</v>
      </c>
      <c r="F1843" s="17">
        <v>-0.46823790435799367</v>
      </c>
      <c r="G1843" s="17">
        <v>0.342746960799237</v>
      </c>
      <c r="H1843" s="17">
        <v>3.4229103772353224</v>
      </c>
      <c r="I1843" s="17">
        <v>49.827563383324929</v>
      </c>
      <c r="J1843" s="17">
        <v>5.7661496040650499</v>
      </c>
      <c r="K1843" s="17">
        <v>-1</v>
      </c>
      <c r="L1843" s="17">
        <v>-1</v>
      </c>
      <c r="M1843" s="17">
        <v>-1</v>
      </c>
      <c r="N1843" s="17">
        <v>0.16666666666666666</v>
      </c>
      <c r="O1843" s="17">
        <v>-1</v>
      </c>
      <c r="P1843" s="17">
        <v>-1</v>
      </c>
      <c r="Q1843" s="17">
        <v>2.7403061152874133</v>
      </c>
      <c r="R1843" s="17">
        <v>-1</v>
      </c>
      <c r="S1843" s="17">
        <v>0.2354059452045206</v>
      </c>
      <c r="T1843" s="17">
        <v>2.4780862853895559E-2</v>
      </c>
      <c r="U1843" s="17">
        <v>9.7597950397138047E-2</v>
      </c>
      <c r="V1843" s="17">
        <v>-7.1622865118988882E-3</v>
      </c>
      <c r="W1843" s="17">
        <v>0.67365815434453735</v>
      </c>
      <c r="X1843" s="17">
        <v>0.38251254881191443</v>
      </c>
      <c r="Y1843" s="17">
        <v>0</v>
      </c>
      <c r="Z1843" s="17">
        <v>28.864343109589015</v>
      </c>
      <c r="AA1843" s="17">
        <v>0.31153846688428699</v>
      </c>
      <c r="AB1843" s="17">
        <v>0.8831177822558528</v>
      </c>
      <c r="AC1843" s="17">
        <v>15.617430781495129</v>
      </c>
      <c r="AD1843" s="17">
        <v>0.12199743799642256</v>
      </c>
      <c r="AE1843" s="17">
        <v>1.2199743799642256E-2</v>
      </c>
      <c r="AF1843" s="17">
        <v>45.472843574659578</v>
      </c>
      <c r="AG1843" s="17">
        <v>-0.42746499146608125</v>
      </c>
      <c r="AH1843" s="17">
        <v>-1</v>
      </c>
      <c r="AI1843" s="17">
        <v>-1</v>
      </c>
      <c r="AJ1843" s="17">
        <v>-1</v>
      </c>
      <c r="AK1843" s="17">
        <v>-1</v>
      </c>
      <c r="AL1843" s="17">
        <v>-1</v>
      </c>
      <c r="AM1843" s="17">
        <v>-1</v>
      </c>
      <c r="AN1843" s="17">
        <v>-1</v>
      </c>
      <c r="AO1843" s="17">
        <v>-1</v>
      </c>
      <c r="AP1843" s="17">
        <v>-1</v>
      </c>
      <c r="AQ1843" s="17">
        <v>-1</v>
      </c>
      <c r="AR1843" s="17">
        <v>6.0998718998211278E-2</v>
      </c>
      <c r="AS1843" s="17">
        <v>0.73198462797853514</v>
      </c>
      <c r="AT1843" s="17">
        <v>4.9515800163720955</v>
      </c>
      <c r="AU1843" s="17">
        <v>-1</v>
      </c>
      <c r="AV1843" s="17">
        <v>-1</v>
      </c>
      <c r="AW1843" s="17">
        <v>-1</v>
      </c>
      <c r="AX1843" s="17">
        <v>-1</v>
      </c>
      <c r="AY1843" s="17">
        <v>1.2199743799642256E-2</v>
      </c>
      <c r="AZ1843" s="17">
        <v>0.26180487849781986</v>
      </c>
      <c r="BA1843" s="17">
        <v>0.25101563432269303</v>
      </c>
      <c r="BB1843" s="17">
        <v>9.1854204414549667E-2</v>
      </c>
      <c r="BC1843" s="17">
        <v>8.7632975072629821E-2</v>
      </c>
      <c r="BD1843" s="17">
        <v>3.5989680113658227</v>
      </c>
      <c r="BE1843" s="17">
        <v>3.4523140399162284</v>
      </c>
      <c r="BF1843" s="17">
        <v>-1</v>
      </c>
      <c r="BG1843" s="22">
        <v>78.470831633226908</v>
      </c>
    </row>
    <row r="1844" spans="1:59" x14ac:dyDescent="0.25">
      <c r="A1844">
        <v>4604</v>
      </c>
      <c r="B1844" t="s">
        <v>1713</v>
      </c>
      <c r="C1844" s="49">
        <v>0</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25">
      <c r="A1845">
        <v>4607</v>
      </c>
      <c r="B1845" t="s">
        <v>3018</v>
      </c>
      <c r="C1845" s="49">
        <v>0</v>
      </c>
      <c r="D1845" s="22">
        <v>1506.1479882812498</v>
      </c>
      <c r="E1845" s="17">
        <v>43.577425826707326</v>
      </c>
      <c r="F1845" s="17">
        <v>-32.374021283265343</v>
      </c>
      <c r="G1845" s="17">
        <v>0.11060141019505743</v>
      </c>
      <c r="H1845" s="17">
        <v>1.6643795586136771</v>
      </c>
      <c r="I1845" s="17">
        <v>32.836165862268473</v>
      </c>
      <c r="J1845" s="17">
        <v>1.1882427480191922</v>
      </c>
      <c r="K1845" s="17">
        <v>-1</v>
      </c>
      <c r="L1845" s="17">
        <v>-1</v>
      </c>
      <c r="M1845" s="17">
        <v>-1</v>
      </c>
      <c r="N1845" s="17">
        <v>0.16666666666666666</v>
      </c>
      <c r="O1845" s="17">
        <v>-1</v>
      </c>
      <c r="P1845" s="17">
        <v>-1</v>
      </c>
      <c r="Q1845" s="17">
        <v>1.6429681309281627</v>
      </c>
      <c r="R1845" s="17">
        <v>-1</v>
      </c>
      <c r="S1845" s="17">
        <v>-0.32223899567993775</v>
      </c>
      <c r="T1845" s="17">
        <v>-3.3830726044270829E-2</v>
      </c>
      <c r="U1845" s="17">
        <v>-0.24079621588274241</v>
      </c>
      <c r="V1845" s="17">
        <v>-0.49520129364789733</v>
      </c>
      <c r="W1845" s="17">
        <v>-0.59712345652266119</v>
      </c>
      <c r="X1845" s="17">
        <v>-1.5079572852272567</v>
      </c>
      <c r="Y1845" s="17">
        <v>0</v>
      </c>
      <c r="Z1845" s="17">
        <v>17.873484998516485</v>
      </c>
      <c r="AA1845" s="17">
        <v>-0.29997499704661573</v>
      </c>
      <c r="AB1845" s="17">
        <v>-9.2520193817686835E-2</v>
      </c>
      <c r="AC1845" s="17">
        <v>4.4001713892348473</v>
      </c>
      <c r="AD1845" s="17">
        <v>-0.30099526985342806</v>
      </c>
      <c r="AE1845" s="17">
        <v>-3.0099526985342802E-2</v>
      </c>
      <c r="AF1845" s="17">
        <v>28.771351589379037</v>
      </c>
      <c r="AG1845" s="17">
        <v>-29.55497750774413</v>
      </c>
      <c r="AH1845" s="17">
        <v>-1</v>
      </c>
      <c r="AI1845" s="17">
        <v>-1</v>
      </c>
      <c r="AJ1845" s="17">
        <v>-1</v>
      </c>
      <c r="AK1845" s="17">
        <v>-1</v>
      </c>
      <c r="AL1845" s="17">
        <v>-1</v>
      </c>
      <c r="AM1845" s="17">
        <v>-1</v>
      </c>
      <c r="AN1845" s="17">
        <v>-1</v>
      </c>
      <c r="AO1845" s="17">
        <v>-1</v>
      </c>
      <c r="AP1845" s="17">
        <v>-1</v>
      </c>
      <c r="AQ1845" s="17">
        <v>-1</v>
      </c>
      <c r="AR1845" s="17">
        <v>-0.15049763492671403</v>
      </c>
      <c r="AS1845" s="17">
        <v>-1.8059716191205681</v>
      </c>
      <c r="AT1845" s="17">
        <v>1.6522368951432611</v>
      </c>
      <c r="AU1845" s="17">
        <v>-1</v>
      </c>
      <c r="AV1845" s="17">
        <v>-1</v>
      </c>
      <c r="AW1845" s="17">
        <v>-1</v>
      </c>
      <c r="AX1845" s="17">
        <v>-1</v>
      </c>
      <c r="AY1845" s="17">
        <v>-3.0099526985342802E-2</v>
      </c>
      <c r="AZ1845" s="17">
        <v>0.62939503327792445</v>
      </c>
      <c r="BA1845" s="17">
        <v>-0.11657452045741173</v>
      </c>
      <c r="BB1845" s="17">
        <v>0.23567172508349893</v>
      </c>
      <c r="BC1845" s="17">
        <v>-5.6184545596319371E-2</v>
      </c>
      <c r="BD1845" s="17">
        <v>8.5954770521522548</v>
      </c>
      <c r="BE1845" s="17">
        <v>-1.5441950008702099</v>
      </c>
      <c r="BF1845" s="17">
        <v>-1</v>
      </c>
      <c r="BG1845" s="22">
        <v>2290.1510735253864</v>
      </c>
    </row>
    <row r="1846" spans="1:59" x14ac:dyDescent="0.25">
      <c r="A1846">
        <v>4608</v>
      </c>
      <c r="B1846" t="s">
        <v>1715</v>
      </c>
      <c r="C1846" s="49">
        <v>0</v>
      </c>
      <c r="D1846" s="22">
        <v>1502.0277441406249</v>
      </c>
      <c r="E1846" s="17">
        <v>46.236129970917716</v>
      </c>
      <c r="F1846" s="17">
        <v>-27.915943928587986</v>
      </c>
      <c r="G1846" s="17">
        <v>0.14303825118551494</v>
      </c>
      <c r="H1846" s="17">
        <v>1.9100925795696875</v>
      </c>
      <c r="I1846" s="17">
        <v>35.210311126572492</v>
      </c>
      <c r="J1846" s="17">
        <v>1.8278967770204746</v>
      </c>
      <c r="K1846" s="17">
        <v>-1</v>
      </c>
      <c r="L1846" s="17">
        <v>-1</v>
      </c>
      <c r="M1846" s="17">
        <v>-1</v>
      </c>
      <c r="N1846" s="17">
        <v>0.16666666666666666</v>
      </c>
      <c r="O1846" s="17">
        <v>-1</v>
      </c>
      <c r="P1846" s="17">
        <v>-1</v>
      </c>
      <c r="Q1846" s="17">
        <v>1.7962951174623139</v>
      </c>
      <c r="R1846" s="17">
        <v>-1</v>
      </c>
      <c r="S1846" s="17">
        <v>-0.24432132622848371</v>
      </c>
      <c r="T1846" s="17">
        <v>-2.5641145049330762E-2</v>
      </c>
      <c r="U1846" s="17">
        <v>-0.19351364796295345</v>
      </c>
      <c r="V1846" s="17">
        <v>-0.42700940441973434</v>
      </c>
      <c r="W1846" s="17">
        <v>-0.41956183219681187</v>
      </c>
      <c r="X1846" s="17">
        <v>-1.2438089126033052</v>
      </c>
      <c r="Y1846" s="17">
        <v>0</v>
      </c>
      <c r="Z1846" s="17">
        <v>19.409197037664743</v>
      </c>
      <c r="AA1846" s="17">
        <v>-0.21453047768612526</v>
      </c>
      <c r="AB1846" s="17">
        <v>4.3802099725247956E-2</v>
      </c>
      <c r="AC1846" s="17">
        <v>5.9675176438087743</v>
      </c>
      <c r="AD1846" s="17">
        <v>-0.24189205995369187</v>
      </c>
      <c r="AE1846" s="17">
        <v>-2.4189205995369181E-2</v>
      </c>
      <c r="AF1846" s="17">
        <v>31.10498942314328</v>
      </c>
      <c r="AG1846" s="17">
        <v>-25.485097686747636</v>
      </c>
      <c r="AH1846" s="17">
        <v>-1</v>
      </c>
      <c r="AI1846" s="17">
        <v>-1</v>
      </c>
      <c r="AJ1846" s="17">
        <v>-1</v>
      </c>
      <c r="AK1846" s="17">
        <v>-1</v>
      </c>
      <c r="AL1846" s="17">
        <v>-1</v>
      </c>
      <c r="AM1846" s="17">
        <v>-1</v>
      </c>
      <c r="AN1846" s="17">
        <v>-1</v>
      </c>
      <c r="AO1846" s="17">
        <v>-1</v>
      </c>
      <c r="AP1846" s="17">
        <v>-1</v>
      </c>
      <c r="AQ1846" s="17">
        <v>-1</v>
      </c>
      <c r="AR1846" s="17">
        <v>-0.12094602997684593</v>
      </c>
      <c r="AS1846" s="17">
        <v>-1.4513523597221512</v>
      </c>
      <c r="AT1846" s="17">
        <v>2.1132419323612033</v>
      </c>
      <c r="AU1846" s="17">
        <v>-1</v>
      </c>
      <c r="AV1846" s="17">
        <v>-1</v>
      </c>
      <c r="AW1846" s="17">
        <v>-1</v>
      </c>
      <c r="AX1846" s="17">
        <v>-1</v>
      </c>
      <c r="AY1846" s="17">
        <v>-2.4189205995369181E-2</v>
      </c>
      <c r="AZ1846" s="17">
        <v>0.5780330176406312</v>
      </c>
      <c r="BA1846" s="17">
        <v>-6.5212504820118422E-2</v>
      </c>
      <c r="BB1846" s="17">
        <v>0.21557663371758862</v>
      </c>
      <c r="BC1846" s="17">
        <v>-3.608945423040906E-2</v>
      </c>
      <c r="BD1846" s="17">
        <v>7.8973332848408919</v>
      </c>
      <c r="BE1846" s="17">
        <v>-0.84605123355884526</v>
      </c>
      <c r="BF1846" s="17">
        <v>-1</v>
      </c>
      <c r="BG1846" s="22">
        <v>270.52079681510202</v>
      </c>
    </row>
    <row r="1847" spans="1:59" x14ac:dyDescent="0.25">
      <c r="A1847">
        <v>4610</v>
      </c>
      <c r="B1847" t="s">
        <v>1716</v>
      </c>
      <c r="C1847" s="49">
        <v>0</v>
      </c>
      <c r="D1847" s="22">
        <v>1522.9187499999998</v>
      </c>
      <c r="E1847" s="17">
        <v>90.777026089812409</v>
      </c>
      <c r="F1847" s="17">
        <v>46.769598190523254</v>
      </c>
      <c r="G1847" s="17">
        <v>0.68644808041649608</v>
      </c>
      <c r="H1847" s="17">
        <v>6.0264882173821022</v>
      </c>
      <c r="I1847" s="17">
        <v>74.984032403084299</v>
      </c>
      <c r="J1847" s="17">
        <v>12.543930646309846</v>
      </c>
      <c r="K1847" s="17">
        <v>-1</v>
      </c>
      <c r="L1847" s="17">
        <v>-1</v>
      </c>
      <c r="M1847" s="17">
        <v>-1</v>
      </c>
      <c r="N1847" s="17">
        <v>0.16666666666666666</v>
      </c>
      <c r="O1847" s="17">
        <v>-1</v>
      </c>
      <c r="P1847" s="17">
        <v>-1</v>
      </c>
      <c r="Q1847" s="17">
        <v>4.3649605307661412</v>
      </c>
      <c r="R1847" s="17">
        <v>-1</v>
      </c>
      <c r="S1847" s="17">
        <v>1.0610224174223513</v>
      </c>
      <c r="T1847" s="17">
        <v>0.11155775207024057</v>
      </c>
      <c r="U1847" s="17">
        <v>0.59860455388208933</v>
      </c>
      <c r="V1847" s="17">
        <v>0.7153997127725199</v>
      </c>
      <c r="W1847" s="17">
        <v>2.5551030552153478</v>
      </c>
      <c r="X1847" s="17">
        <v>3.1814315755641713</v>
      </c>
      <c r="Y1847" s="17">
        <v>0</v>
      </c>
      <c r="Z1847" s="17">
        <v>45.136764564571017</v>
      </c>
      <c r="AA1847" s="17">
        <v>1.2169095225305098</v>
      </c>
      <c r="AB1847" s="17">
        <v>2.3275902860142557</v>
      </c>
      <c r="AC1847" s="17">
        <v>32.22504872688797</v>
      </c>
      <c r="AD1847" s="17">
        <v>0.74825569235261169</v>
      </c>
      <c r="AE1847" s="17">
        <v>7.4825569235261166E-2</v>
      </c>
      <c r="AF1847" s="17">
        <v>70.20009542023621</v>
      </c>
      <c r="AG1847" s="17">
        <v>42.697025818095241</v>
      </c>
      <c r="AH1847" s="17">
        <v>-1</v>
      </c>
      <c r="AI1847" s="17">
        <v>-1</v>
      </c>
      <c r="AJ1847" s="17">
        <v>-1</v>
      </c>
      <c r="AK1847" s="17">
        <v>-1</v>
      </c>
      <c r="AL1847" s="17">
        <v>-1</v>
      </c>
      <c r="AM1847" s="17">
        <v>-1</v>
      </c>
      <c r="AN1847" s="17">
        <v>-1</v>
      </c>
      <c r="AO1847" s="17">
        <v>-1</v>
      </c>
      <c r="AP1847" s="17">
        <v>-1</v>
      </c>
      <c r="AQ1847" s="17">
        <v>-1</v>
      </c>
      <c r="AR1847" s="17">
        <v>0.37412784617630584</v>
      </c>
      <c r="AS1847" s="17">
        <v>4.4895341541156695</v>
      </c>
      <c r="AT1847" s="17">
        <v>9.83639440035037</v>
      </c>
      <c r="AU1847" s="17">
        <v>-1</v>
      </c>
      <c r="AV1847" s="17">
        <v>-1</v>
      </c>
      <c r="AW1847" s="17">
        <v>-1</v>
      </c>
      <c r="AX1847" s="17">
        <v>-1</v>
      </c>
      <c r="AY1847" s="17">
        <v>7.4825569235261166E-2</v>
      </c>
      <c r="AZ1847" s="17">
        <v>-0.28242759733206108</v>
      </c>
      <c r="BA1847" s="17">
        <v>0.79524811015257413</v>
      </c>
      <c r="BB1847" s="17">
        <v>-0.12107360206655469</v>
      </c>
      <c r="BC1847" s="17">
        <v>0.30056078155373406</v>
      </c>
      <c r="BD1847" s="17">
        <v>-3.7985709336047471</v>
      </c>
      <c r="BE1847" s="17">
        <v>10.849852984886805</v>
      </c>
      <c r="BF1847" s="17">
        <v>-1</v>
      </c>
      <c r="BG1847" s="22">
        <v>165.65801199250225</v>
      </c>
    </row>
    <row r="1848" spans="1:59" x14ac:dyDescent="0.25">
      <c r="A1848">
        <v>4611</v>
      </c>
      <c r="B1848" t="s">
        <v>1717</v>
      </c>
      <c r="C1848" s="49">
        <v>0</v>
      </c>
      <c r="D1848" s="22">
        <v>1550.0452539062501</v>
      </c>
      <c r="E1848" s="17">
        <v>108.78294484140278</v>
      </c>
      <c r="F1848" s="17">
        <v>76.961667064160665</v>
      </c>
      <c r="G1848" s="17">
        <v>0.90612469419252495</v>
      </c>
      <c r="H1848" s="17">
        <v>7.6905653209500553</v>
      </c>
      <c r="I1848" s="17">
        <v>91.062792736993927</v>
      </c>
      <c r="J1848" s="17">
        <v>16.875950250824783</v>
      </c>
      <c r="K1848" s="17">
        <v>-1</v>
      </c>
      <c r="L1848" s="17">
        <v>-1</v>
      </c>
      <c r="M1848" s="17">
        <v>-1</v>
      </c>
      <c r="N1848" s="17">
        <v>0.16666666666666666</v>
      </c>
      <c r="O1848" s="17">
        <v>-1</v>
      </c>
      <c r="P1848" s="17">
        <v>-1</v>
      </c>
      <c r="Q1848" s="17">
        <v>5.4033586044939135</v>
      </c>
      <c r="R1848" s="17">
        <v>-1</v>
      </c>
      <c r="S1848" s="17">
        <v>1.5887152893469276</v>
      </c>
      <c r="T1848" s="17">
        <v>0.16702121171300344</v>
      </c>
      <c r="U1848" s="17">
        <v>0.91882298743146007</v>
      </c>
      <c r="V1848" s="17">
        <v>1.1772253053769259</v>
      </c>
      <c r="W1848" s="17">
        <v>3.7576287999371907</v>
      </c>
      <c r="X1848" s="17">
        <v>4.970361023088028</v>
      </c>
      <c r="Y1848" s="17">
        <v>0</v>
      </c>
      <c r="Z1848" s="17">
        <v>55.537284781518665</v>
      </c>
      <c r="AA1848" s="17">
        <v>1.7955775464713997</v>
      </c>
      <c r="AB1848" s="17">
        <v>3.2508250682331434</v>
      </c>
      <c r="AC1848" s="17">
        <v>42.839809822786087</v>
      </c>
      <c r="AD1848" s="17">
        <v>1.1485287342893251</v>
      </c>
      <c r="AE1848" s="17">
        <v>0.11485287342893251</v>
      </c>
      <c r="AF1848" s="17">
        <v>86.00452154335251</v>
      </c>
      <c r="AG1848" s="17">
        <v>70.260049535938833</v>
      </c>
      <c r="AH1848" s="17">
        <v>-1</v>
      </c>
      <c r="AI1848" s="17">
        <v>-1</v>
      </c>
      <c r="AJ1848" s="17">
        <v>-1</v>
      </c>
      <c r="AK1848" s="17">
        <v>-1</v>
      </c>
      <c r="AL1848" s="17">
        <v>-1</v>
      </c>
      <c r="AM1848" s="17">
        <v>-1</v>
      </c>
      <c r="AN1848" s="17">
        <v>-1</v>
      </c>
      <c r="AO1848" s="17">
        <v>-1</v>
      </c>
      <c r="AP1848" s="17">
        <v>-1</v>
      </c>
      <c r="AQ1848" s="17">
        <v>-1</v>
      </c>
      <c r="AR1848" s="17">
        <v>0.57426436714466256</v>
      </c>
      <c r="AS1848" s="17">
        <v>6.8911724057359516</v>
      </c>
      <c r="AT1848" s="17">
        <v>12.958524127456737</v>
      </c>
      <c r="AU1848" s="17">
        <v>-1</v>
      </c>
      <c r="AV1848" s="17">
        <v>-1</v>
      </c>
      <c r="AW1848" s="17">
        <v>-1</v>
      </c>
      <c r="AX1848" s="17">
        <v>-1</v>
      </c>
      <c r="AY1848" s="17">
        <v>0.11485287342893251</v>
      </c>
      <c r="AZ1848" s="17">
        <v>-0.63027385262034086</v>
      </c>
      <c r="BA1848" s="17">
        <v>1.1430943654408539</v>
      </c>
      <c r="BB1848" s="17">
        <v>-0.25716643632503733</v>
      </c>
      <c r="BC1848" s="17">
        <v>0.43665361581221668</v>
      </c>
      <c r="BD1848" s="17">
        <v>-8.5267088794953025</v>
      </c>
      <c r="BE1848" s="17">
        <v>15.577990930777366</v>
      </c>
      <c r="BF1848" s="17">
        <v>-1</v>
      </c>
      <c r="BG1848" s="22">
        <v>1010.1519021257734</v>
      </c>
    </row>
    <row r="1849" spans="1:59" x14ac:dyDescent="0.25">
      <c r="A1849">
        <v>4613</v>
      </c>
      <c r="B1849" t="s">
        <v>1718</v>
      </c>
      <c r="C1849" s="49">
        <v>0</v>
      </c>
      <c r="D1849" s="22">
        <v>1615.70828125</v>
      </c>
      <c r="E1849" s="17">
        <v>137.50007046209782</v>
      </c>
      <c r="F1849" s="17">
        <v>125.11413551381095</v>
      </c>
      <c r="G1849" s="17">
        <v>1.2564806521842784</v>
      </c>
      <c r="H1849" s="17">
        <v>10.344554372270327</v>
      </c>
      <c r="I1849" s="17">
        <v>116.70634843132072</v>
      </c>
      <c r="J1849" s="17">
        <v>23.784964608294384</v>
      </c>
      <c r="K1849" s="17">
        <v>-1</v>
      </c>
      <c r="L1849" s="17">
        <v>-1</v>
      </c>
      <c r="M1849" s="17">
        <v>-1</v>
      </c>
      <c r="N1849" s="17">
        <v>0.16666666666666666</v>
      </c>
      <c r="O1849" s="17">
        <v>-1</v>
      </c>
      <c r="P1849" s="17">
        <v>-1</v>
      </c>
      <c r="Q1849" s="17">
        <v>7.0594700386796472</v>
      </c>
      <c r="R1849" s="17">
        <v>-1</v>
      </c>
      <c r="S1849" s="17">
        <v>2.4303175814190787</v>
      </c>
      <c r="T1849" s="17">
        <v>0.2554782996235489</v>
      </c>
      <c r="U1849" s="17">
        <v>1.4295302226002986</v>
      </c>
      <c r="V1849" s="17">
        <v>1.9137777546376027</v>
      </c>
      <c r="W1849" s="17">
        <v>5.6755027695865792</v>
      </c>
      <c r="X1849" s="17">
        <v>7.8234735123668981</v>
      </c>
      <c r="Y1849" s="17">
        <v>0</v>
      </c>
      <c r="Z1849" s="17">
        <v>72.124777467182568</v>
      </c>
      <c r="AA1849" s="17">
        <v>2.7184786527935709</v>
      </c>
      <c r="AB1849" s="17">
        <v>4.7232658575171147</v>
      </c>
      <c r="AC1849" s="17">
        <v>59.768989168197095</v>
      </c>
      <c r="AD1849" s="17">
        <v>1.7869127782503731</v>
      </c>
      <c r="AE1849" s="17">
        <v>0.17869127782503733</v>
      </c>
      <c r="AF1849" s="17">
        <v>111.21054943906529</v>
      </c>
      <c r="AG1849" s="17">
        <v>114.21952894443045</v>
      </c>
      <c r="AH1849" s="17">
        <v>-1</v>
      </c>
      <c r="AI1849" s="17">
        <v>-1</v>
      </c>
      <c r="AJ1849" s="17">
        <v>-1</v>
      </c>
      <c r="AK1849" s="17">
        <v>-1</v>
      </c>
      <c r="AL1849" s="17">
        <v>-1</v>
      </c>
      <c r="AM1849" s="17">
        <v>-1</v>
      </c>
      <c r="AN1849" s="17">
        <v>-1</v>
      </c>
      <c r="AO1849" s="17">
        <v>-1</v>
      </c>
      <c r="AP1849" s="17">
        <v>-1</v>
      </c>
      <c r="AQ1849" s="17">
        <v>-1</v>
      </c>
      <c r="AR1849" s="17">
        <v>0.89345638912518655</v>
      </c>
      <c r="AS1849" s="17">
        <v>10.721476669502238</v>
      </c>
      <c r="AT1849" s="17">
        <v>17.937919670352912</v>
      </c>
      <c r="AU1849" s="17">
        <v>-1</v>
      </c>
      <c r="AV1849" s="17">
        <v>-1</v>
      </c>
      <c r="AW1849" s="17">
        <v>-1</v>
      </c>
      <c r="AX1849" s="17">
        <v>-1</v>
      </c>
      <c r="AY1849" s="17">
        <v>0.17869127782503733</v>
      </c>
      <c r="AZ1849" s="17">
        <v>-1.1850439117110265</v>
      </c>
      <c r="BA1849" s="17">
        <v>1.6978644245315395</v>
      </c>
      <c r="BB1849" s="17">
        <v>-0.47421701127179372</v>
      </c>
      <c r="BC1849" s="17">
        <v>0.6537041907589729</v>
      </c>
      <c r="BD1849" s="17">
        <v>-16.067481067647119</v>
      </c>
      <c r="BE1849" s="17">
        <v>23.118763118929188</v>
      </c>
      <c r="BF1849" s="17">
        <v>-1</v>
      </c>
      <c r="BG1849" s="22">
        <v>5041.5644948633517</v>
      </c>
    </row>
    <row r="1850" spans="1:59" x14ac:dyDescent="0.25">
      <c r="A1850">
        <v>4614</v>
      </c>
      <c r="B1850" t="s">
        <v>1719</v>
      </c>
      <c r="C1850" s="49">
        <v>0</v>
      </c>
      <c r="D1850" s="22">
        <v>1463.8511816406251</v>
      </c>
      <c r="E1850" s="17">
        <v>7.4183541002848656</v>
      </c>
      <c r="F1850" s="17">
        <v>-93.005039285305131</v>
      </c>
      <c r="G1850" s="17">
        <v>-0.33054811090024544</v>
      </c>
      <c r="H1850" s="17">
        <v>-1.6773817908812658</v>
      </c>
      <c r="I1850" s="17">
        <v>0.54716932692408449</v>
      </c>
      <c r="J1850" s="17">
        <v>-7.5112193433605343</v>
      </c>
      <c r="K1850" s="17">
        <v>-1</v>
      </c>
      <c r="L1850" s="17">
        <v>-1</v>
      </c>
      <c r="M1850" s="17">
        <v>-1</v>
      </c>
      <c r="N1850" s="17">
        <v>0.16666666666666666</v>
      </c>
      <c r="O1850" s="17">
        <v>-1</v>
      </c>
      <c r="P1850" s="17">
        <v>-1</v>
      </c>
      <c r="Q1850" s="17">
        <v>-0.44231898751920973</v>
      </c>
      <c r="R1850" s="17">
        <v>-1</v>
      </c>
      <c r="S1850" s="17">
        <v>-1.381939679032032</v>
      </c>
      <c r="T1850" s="17">
        <v>-0.1452111695021234</v>
      </c>
      <c r="U1850" s="17">
        <v>-0.88385150601125329</v>
      </c>
      <c r="V1850" s="17">
        <v>-1.4226288222545842</v>
      </c>
      <c r="W1850" s="17">
        <v>-3.0120079873342931</v>
      </c>
      <c r="X1850" s="17">
        <v>-5.1004442390413169</v>
      </c>
      <c r="Y1850" s="17">
        <v>0</v>
      </c>
      <c r="Z1850" s="17">
        <v>-3.0126003884621788</v>
      </c>
      <c r="AA1850" s="17">
        <v>-1.4620428077556726</v>
      </c>
      <c r="AB1850" s="17">
        <v>-1.9465390401279965</v>
      </c>
      <c r="AC1850" s="17">
        <v>-16.916147601236972</v>
      </c>
      <c r="AD1850" s="17">
        <v>-1.1048143825140666</v>
      </c>
      <c r="AE1850" s="17">
        <v>-0.11048143825140666</v>
      </c>
      <c r="AF1850" s="17">
        <v>-2.9667332961940289</v>
      </c>
      <c r="AG1850" s="17">
        <v>-84.906407521420022</v>
      </c>
      <c r="AH1850" s="17">
        <v>-1</v>
      </c>
      <c r="AI1850" s="17">
        <v>-1</v>
      </c>
      <c r="AJ1850" s="17">
        <v>-1</v>
      </c>
      <c r="AK1850" s="17">
        <v>-1</v>
      </c>
      <c r="AL1850" s="17">
        <v>-1</v>
      </c>
      <c r="AM1850" s="17">
        <v>-1</v>
      </c>
      <c r="AN1850" s="17">
        <v>-1</v>
      </c>
      <c r="AO1850" s="17">
        <v>-1</v>
      </c>
      <c r="AP1850" s="17">
        <v>-1</v>
      </c>
      <c r="AQ1850" s="17">
        <v>-1</v>
      </c>
      <c r="AR1850" s="17">
        <v>-0.5524071912570333</v>
      </c>
      <c r="AS1850" s="17">
        <v>-6.6288862950843983</v>
      </c>
      <c r="AT1850" s="17">
        <v>-4.6175521836097175</v>
      </c>
      <c r="AU1850" s="17">
        <v>-1</v>
      </c>
      <c r="AV1850" s="17">
        <v>-1</v>
      </c>
      <c r="AW1850" s="17">
        <v>-1</v>
      </c>
      <c r="AX1850" s="17">
        <v>-1</v>
      </c>
      <c r="AY1850" s="17">
        <v>-0.11048143825140666</v>
      </c>
      <c r="AZ1850" s="17">
        <v>1.3279318793150323</v>
      </c>
      <c r="BA1850" s="17">
        <v>-0.81511136649451976</v>
      </c>
      <c r="BB1850" s="17">
        <v>0.50897022338811604</v>
      </c>
      <c r="BC1850" s="17">
        <v>-0.32948304390093636</v>
      </c>
      <c r="BD1850" s="17">
        <v>18.090414882124179</v>
      </c>
      <c r="BE1850" s="17">
        <v>-11.039132830842142</v>
      </c>
      <c r="BF1850" s="17">
        <v>-1</v>
      </c>
      <c r="BG1850" s="22">
        <v>11.441678849856771</v>
      </c>
    </row>
    <row r="1851" spans="1:59" x14ac:dyDescent="0.25">
      <c r="A1851">
        <v>4616</v>
      </c>
      <c r="B1851" t="s">
        <v>1720</v>
      </c>
      <c r="C1851" s="49">
        <v>0</v>
      </c>
      <c r="D1851" s="22">
        <v>1477.0216796875</v>
      </c>
      <c r="E1851" s="17">
        <v>-30.241589209213799</v>
      </c>
      <c r="F1851" s="17">
        <v>-156.15269744505528</v>
      </c>
      <c r="G1851" s="17">
        <v>-0.79000863248552466</v>
      </c>
      <c r="H1851" s="17">
        <v>-5.1578511991678386</v>
      </c>
      <c r="I1851" s="17">
        <v>-33.082061761801619</v>
      </c>
      <c r="J1851" s="17">
        <v>-16.571774096072595</v>
      </c>
      <c r="K1851" s="17">
        <v>-1</v>
      </c>
      <c r="L1851" s="17">
        <v>-1</v>
      </c>
      <c r="M1851" s="17">
        <v>-1</v>
      </c>
      <c r="N1851" s="17">
        <v>0.16666666666666666</v>
      </c>
      <c r="O1851" s="17">
        <v>-1</v>
      </c>
      <c r="P1851" s="17">
        <v>-1</v>
      </c>
      <c r="Q1851" s="17">
        <v>-2.6141610983710346</v>
      </c>
      <c r="R1851" s="17">
        <v>-1</v>
      </c>
      <c r="S1851" s="17">
        <v>-2.4856258566535328</v>
      </c>
      <c r="T1851" s="17">
        <v>-0.26121473336973366</v>
      </c>
      <c r="U1851" s="17">
        <v>-1.5535983942704608</v>
      </c>
      <c r="V1851" s="17">
        <v>-2.3885515211349935</v>
      </c>
      <c r="W1851" s="17">
        <v>-5.5271282652394271</v>
      </c>
      <c r="X1851" s="17">
        <v>-8.8420462371337827</v>
      </c>
      <c r="Y1851" s="17">
        <v>0</v>
      </c>
      <c r="Z1851" s="17">
        <v>-24.765614336997725</v>
      </c>
      <c r="AA1851" s="17">
        <v>-2.6723451131966924</v>
      </c>
      <c r="AB1851" s="17">
        <v>-3.8775135179868205</v>
      </c>
      <c r="AC1851" s="17">
        <v>-39.117253061633811</v>
      </c>
      <c r="AD1851" s="17">
        <v>-1.9419979928380759</v>
      </c>
      <c r="AE1851" s="17">
        <v>-0.19419979928380759</v>
      </c>
      <c r="AF1851" s="17">
        <v>-36.022185786400847</v>
      </c>
      <c r="AG1851" s="17">
        <v>-142.55533535303499</v>
      </c>
      <c r="AH1851" s="17">
        <v>-1</v>
      </c>
      <c r="AI1851" s="17">
        <v>-1</v>
      </c>
      <c r="AJ1851" s="17">
        <v>-1</v>
      </c>
      <c r="AK1851" s="17">
        <v>-1</v>
      </c>
      <c r="AL1851" s="17">
        <v>-1</v>
      </c>
      <c r="AM1851" s="17">
        <v>-1</v>
      </c>
      <c r="AN1851" s="17">
        <v>-1</v>
      </c>
      <c r="AO1851" s="17">
        <v>-1</v>
      </c>
      <c r="AP1851" s="17">
        <v>-1</v>
      </c>
      <c r="AQ1851" s="17">
        <v>-1</v>
      </c>
      <c r="AR1851" s="17">
        <v>-0.97099899641903797</v>
      </c>
      <c r="AS1851" s="17">
        <v>-11.651987957028453</v>
      </c>
      <c r="AT1851" s="17">
        <v>-11.147584344136991</v>
      </c>
      <c r="AU1851" s="17">
        <v>-1</v>
      </c>
      <c r="AV1851" s="17">
        <v>-1</v>
      </c>
      <c r="AW1851" s="17">
        <v>-1</v>
      </c>
      <c r="AX1851" s="17">
        <v>-1</v>
      </c>
      <c r="AY1851" s="17">
        <v>-0.19419979928380759</v>
      </c>
      <c r="AZ1851" s="17">
        <v>2.0554632224974489</v>
      </c>
      <c r="BA1851" s="17">
        <v>-1.5426427096769366</v>
      </c>
      <c r="BB1851" s="17">
        <v>0.79361265089827937</v>
      </c>
      <c r="BC1851" s="17">
        <v>-0.61412547141109952</v>
      </c>
      <c r="BD1851" s="17">
        <v>27.979463558743383</v>
      </c>
      <c r="BE1851" s="17">
        <v>-20.92818150746136</v>
      </c>
      <c r="BF1851" s="17">
        <v>-1</v>
      </c>
      <c r="BG1851" s="22">
        <v>405.15051156386659</v>
      </c>
    </row>
    <row r="1852" spans="1:59" x14ac:dyDescent="0.25">
      <c r="A1852">
        <v>4618</v>
      </c>
      <c r="B1852" t="s">
        <v>1721</v>
      </c>
      <c r="C1852" s="49">
        <v>0</v>
      </c>
      <c r="D1852" s="22">
        <v>1561.3412109375001</v>
      </c>
      <c r="E1852" s="17">
        <v>108.62378462593918</v>
      </c>
      <c r="F1852" s="17">
        <v>76.694789474990415</v>
      </c>
      <c r="G1852" s="17">
        <v>0.90418290062657225</v>
      </c>
      <c r="H1852" s="17">
        <v>7.6758559981986947</v>
      </c>
      <c r="I1852" s="17">
        <v>90.920667306215421</v>
      </c>
      <c r="J1852" s="17">
        <v>16.837658110159303</v>
      </c>
      <c r="K1852" s="17">
        <v>-1</v>
      </c>
      <c r="L1852" s="17">
        <v>-1</v>
      </c>
      <c r="M1852" s="17">
        <v>-1</v>
      </c>
      <c r="N1852" s="17">
        <v>0.16666666666666666</v>
      </c>
      <c r="O1852" s="17">
        <v>-1</v>
      </c>
      <c r="P1852" s="17">
        <v>-1</v>
      </c>
      <c r="Q1852" s="17">
        <v>5.3941798636903151</v>
      </c>
      <c r="R1852" s="17">
        <v>-1</v>
      </c>
      <c r="S1852" s="17">
        <v>1.584050839154032</v>
      </c>
      <c r="T1852" s="17">
        <v>0.16653095202068313</v>
      </c>
      <c r="U1852" s="17">
        <v>0.91599247177812071</v>
      </c>
      <c r="V1852" s="17">
        <v>1.1731430776472782</v>
      </c>
      <c r="W1852" s="17">
        <v>3.7469992808734354</v>
      </c>
      <c r="X1852" s="17">
        <v>4.9545480895607161</v>
      </c>
      <c r="Y1852" s="17">
        <v>0</v>
      </c>
      <c r="Z1852" s="17">
        <v>55.445351175602738</v>
      </c>
      <c r="AA1852" s="17">
        <v>1.7904625102078826</v>
      </c>
      <c r="AB1852" s="17">
        <v>3.2426642934963099</v>
      </c>
      <c r="AC1852" s="17">
        <v>42.745982471545339</v>
      </c>
      <c r="AD1852" s="17">
        <v>1.1449905897226509</v>
      </c>
      <c r="AE1852" s="17">
        <v>0.11449905897226509</v>
      </c>
      <c r="AF1852" s="17">
        <v>85.864821042548485</v>
      </c>
      <c r="AG1852" s="17">
        <v>70.016410938304219</v>
      </c>
      <c r="AH1852" s="17">
        <v>-1</v>
      </c>
      <c r="AI1852" s="17">
        <v>-1</v>
      </c>
      <c r="AJ1852" s="17">
        <v>-1</v>
      </c>
      <c r="AK1852" s="17">
        <v>-1</v>
      </c>
      <c r="AL1852" s="17">
        <v>-1</v>
      </c>
      <c r="AM1852" s="17">
        <v>-1</v>
      </c>
      <c r="AN1852" s="17">
        <v>-1</v>
      </c>
      <c r="AO1852" s="17">
        <v>-1</v>
      </c>
      <c r="AP1852" s="17">
        <v>-1</v>
      </c>
      <c r="AQ1852" s="17">
        <v>-1</v>
      </c>
      <c r="AR1852" s="17">
        <v>0.57249529486132544</v>
      </c>
      <c r="AS1852" s="17">
        <v>6.8699435383359058</v>
      </c>
      <c r="AT1852" s="17">
        <v>12.930926599836678</v>
      </c>
      <c r="AU1852" s="17">
        <v>-1</v>
      </c>
      <c r="AV1852" s="17">
        <v>-1</v>
      </c>
      <c r="AW1852" s="17">
        <v>-1</v>
      </c>
      <c r="AX1852" s="17">
        <v>-1</v>
      </c>
      <c r="AY1852" s="17">
        <v>0.11449905897226509</v>
      </c>
      <c r="AZ1852" s="17">
        <v>-0.6271991255984275</v>
      </c>
      <c r="BA1852" s="17">
        <v>1.1400196384189407</v>
      </c>
      <c r="BB1852" s="17">
        <v>-0.25596346717236806</v>
      </c>
      <c r="BC1852" s="17">
        <v>0.43545064665954741</v>
      </c>
      <c r="BD1852" s="17">
        <v>-8.4849153190226883</v>
      </c>
      <c r="BE1852" s="17">
        <v>15.536197370304754</v>
      </c>
      <c r="BF1852" s="17">
        <v>-1</v>
      </c>
      <c r="BG1852" s="22">
        <v>604.03745019966505</v>
      </c>
    </row>
    <row r="1853" spans="1:59" x14ac:dyDescent="0.25">
      <c r="A1853">
        <v>4619</v>
      </c>
      <c r="B1853" t="s">
        <v>1722</v>
      </c>
      <c r="C1853" s="49">
        <v>0</v>
      </c>
      <c r="D1853" s="22">
        <v>1527.8077246093751</v>
      </c>
      <c r="E1853" s="17">
        <v>108.67285877254548</v>
      </c>
      <c r="F1853" s="17">
        <v>76.777076307153393</v>
      </c>
      <c r="G1853" s="17">
        <v>0.90478161722077366</v>
      </c>
      <c r="H1853" s="17">
        <v>7.6803913493169196</v>
      </c>
      <c r="I1853" s="17">
        <v>90.964489087972822</v>
      </c>
      <c r="J1853" s="17">
        <v>16.849464792623344</v>
      </c>
      <c r="K1853" s="17">
        <v>-1</v>
      </c>
      <c r="L1853" s="17">
        <v>-1</v>
      </c>
      <c r="M1853" s="17">
        <v>-1</v>
      </c>
      <c r="N1853" s="17">
        <v>0.16666666666666666</v>
      </c>
      <c r="O1853" s="17">
        <v>-1</v>
      </c>
      <c r="P1853" s="17">
        <v>-1</v>
      </c>
      <c r="Q1853" s="17">
        <v>5.3970099608383055</v>
      </c>
      <c r="R1853" s="17">
        <v>-1</v>
      </c>
      <c r="S1853" s="17">
        <v>1.5854890372108592</v>
      </c>
      <c r="T1853" s="17">
        <v>0.16668211464600385</v>
      </c>
      <c r="U1853" s="17">
        <v>0.91686520960232387</v>
      </c>
      <c r="V1853" s="17">
        <v>1.1744017580373591</v>
      </c>
      <c r="W1853" s="17">
        <v>3.7502766990106871</v>
      </c>
      <c r="X1853" s="17">
        <v>4.9594237189127792</v>
      </c>
      <c r="Y1853" s="17">
        <v>0</v>
      </c>
      <c r="Z1853" s="17">
        <v>55.473697224529744</v>
      </c>
      <c r="AA1853" s="17">
        <v>1.7920396382531119</v>
      </c>
      <c r="AB1853" s="17">
        <v>3.2451805193929002</v>
      </c>
      <c r="AC1853" s="17">
        <v>42.774912422268628</v>
      </c>
      <c r="AD1853" s="17">
        <v>1.1460815120029049</v>
      </c>
      <c r="AE1853" s="17">
        <v>0.11460815120029048</v>
      </c>
      <c r="AF1853" s="17">
        <v>85.90789514142088</v>
      </c>
      <c r="AG1853" s="17">
        <v>70.091532451707849</v>
      </c>
      <c r="AH1853" s="17">
        <v>-1</v>
      </c>
      <c r="AI1853" s="17">
        <v>-1</v>
      </c>
      <c r="AJ1853" s="17">
        <v>-1</v>
      </c>
      <c r="AK1853" s="17">
        <v>-1</v>
      </c>
      <c r="AL1853" s="17">
        <v>-1</v>
      </c>
      <c r="AM1853" s="17">
        <v>-1</v>
      </c>
      <c r="AN1853" s="17">
        <v>-1</v>
      </c>
      <c r="AO1853" s="17">
        <v>-1</v>
      </c>
      <c r="AP1853" s="17">
        <v>-1</v>
      </c>
      <c r="AQ1853" s="17">
        <v>-1</v>
      </c>
      <c r="AR1853" s="17">
        <v>0.57304075600145243</v>
      </c>
      <c r="AS1853" s="17">
        <v>6.8764890720174296</v>
      </c>
      <c r="AT1853" s="17">
        <v>12.939435793622659</v>
      </c>
      <c r="AU1853" s="17">
        <v>-1</v>
      </c>
      <c r="AV1853" s="17">
        <v>-1</v>
      </c>
      <c r="AW1853" s="17">
        <v>-1</v>
      </c>
      <c r="AX1853" s="17">
        <v>-1</v>
      </c>
      <c r="AY1853" s="17">
        <v>0.11460815120029048</v>
      </c>
      <c r="AZ1853" s="17">
        <v>-0.62814716153949623</v>
      </c>
      <c r="BA1853" s="17">
        <v>1.1409676743600095</v>
      </c>
      <c r="BB1853" s="17">
        <v>-0.25633438074765447</v>
      </c>
      <c r="BC1853" s="17">
        <v>0.43582156023483382</v>
      </c>
      <c r="BD1853" s="17">
        <v>-8.4978016003578727</v>
      </c>
      <c r="BE1853" s="17">
        <v>15.549083651639936</v>
      </c>
      <c r="BF1853" s="17">
        <v>-1</v>
      </c>
      <c r="BG1853" s="22">
        <v>119.5999355275485</v>
      </c>
    </row>
    <row r="1854" spans="1:59" x14ac:dyDescent="0.25">
      <c r="A1854">
        <v>4622</v>
      </c>
      <c r="B1854" t="s">
        <v>3019</v>
      </c>
      <c r="C1854" s="49">
        <v>0</v>
      </c>
      <c r="D1854" s="22">
        <v>1513.6751171875001</v>
      </c>
      <c r="E1854" s="17">
        <v>12.135347991183181</v>
      </c>
      <c r="F1854" s="17">
        <v>-85.095650911665501</v>
      </c>
      <c r="G1854" s="17">
        <v>-0.27299963145577216</v>
      </c>
      <c r="H1854" s="17">
        <v>-1.2414450503125298</v>
      </c>
      <c r="I1854" s="17">
        <v>4.759307308584745</v>
      </c>
      <c r="J1854" s="17">
        <v>-6.3763641720328392</v>
      </c>
      <c r="K1854" s="17">
        <v>-1</v>
      </c>
      <c r="L1854" s="17">
        <v>-1</v>
      </c>
      <c r="M1854" s="17">
        <v>-1</v>
      </c>
      <c r="N1854" s="17">
        <v>0.16666666666666666</v>
      </c>
      <c r="O1854" s="17">
        <v>-1</v>
      </c>
      <c r="P1854" s="17">
        <v>-1</v>
      </c>
      <c r="Q1854" s="17">
        <v>-0.17029080402749841</v>
      </c>
      <c r="R1854" s="17">
        <v>-1</v>
      </c>
      <c r="S1854" s="17">
        <v>-1.2437004651669266</v>
      </c>
      <c r="T1854" s="17">
        <v>-0.13068145824926719</v>
      </c>
      <c r="U1854" s="17">
        <v>-0.7999641789804125</v>
      </c>
      <c r="V1854" s="17">
        <v>-1.3016447986660591</v>
      </c>
      <c r="W1854" s="17">
        <v>-2.6969834295899195</v>
      </c>
      <c r="X1854" s="17">
        <v>-4.6318000453384665</v>
      </c>
      <c r="Y1854" s="17">
        <v>0</v>
      </c>
      <c r="Z1854" s="17">
        <v>-0.28798572134482825</v>
      </c>
      <c r="AA1854" s="17">
        <v>-1.3104496804376742</v>
      </c>
      <c r="AB1854" s="17">
        <v>-1.704680077657299</v>
      </c>
      <c r="AC1854" s="17">
        <v>-14.135408449102675</v>
      </c>
      <c r="AD1854" s="17">
        <v>-0.9999552237255156</v>
      </c>
      <c r="AE1854" s="17">
        <v>-9.9995522372551562E-2</v>
      </c>
      <c r="AF1854" s="17">
        <v>1.1735376058563673</v>
      </c>
      <c r="AG1854" s="17">
        <v>-77.685747676985827</v>
      </c>
      <c r="AH1854" s="17">
        <v>-1</v>
      </c>
      <c r="AI1854" s="17">
        <v>-1</v>
      </c>
      <c r="AJ1854" s="17">
        <v>-1</v>
      </c>
      <c r="AK1854" s="17">
        <v>-1</v>
      </c>
      <c r="AL1854" s="17">
        <v>-1</v>
      </c>
      <c r="AM1854" s="17">
        <v>-1</v>
      </c>
      <c r="AN1854" s="17">
        <v>-1</v>
      </c>
      <c r="AO1854" s="17">
        <v>-1</v>
      </c>
      <c r="AP1854" s="17">
        <v>-1</v>
      </c>
      <c r="AQ1854" s="17">
        <v>-1</v>
      </c>
      <c r="AR1854" s="17">
        <v>-0.4999776118627578</v>
      </c>
      <c r="AS1854" s="17">
        <v>-5.9997313423530931</v>
      </c>
      <c r="AT1854" s="17">
        <v>-3.7996507450590205</v>
      </c>
      <c r="AU1854" s="17">
        <v>-1</v>
      </c>
      <c r="AV1854" s="17">
        <v>-1</v>
      </c>
      <c r="AW1854" s="17">
        <v>-1</v>
      </c>
      <c r="AX1854" s="17">
        <v>-1</v>
      </c>
      <c r="AY1854" s="17">
        <v>-9.9995522372551562E-2</v>
      </c>
      <c r="AZ1854" s="17">
        <v>1.2368069173620775</v>
      </c>
      <c r="BA1854" s="17">
        <v>-0.72398640454156471</v>
      </c>
      <c r="BB1854" s="17">
        <v>0.47331810940000874</v>
      </c>
      <c r="BC1854" s="17">
        <v>-0.29383092991282905</v>
      </c>
      <c r="BD1854" s="17">
        <v>16.851788955073367</v>
      </c>
      <c r="BE1854" s="17">
        <v>-9.8005069037913284</v>
      </c>
      <c r="BF1854" s="17">
        <v>-1</v>
      </c>
      <c r="BG1854" s="22">
        <v>105.77577287646</v>
      </c>
    </row>
    <row r="1855" spans="1:59" x14ac:dyDescent="0.25">
      <c r="A1855">
        <v>4623</v>
      </c>
      <c r="B1855" t="s">
        <v>1723</v>
      </c>
      <c r="C1855" s="49">
        <v>0</v>
      </c>
      <c r="D1855" s="22">
        <v>1580.522177734375</v>
      </c>
      <c r="E1855" s="17">
        <v>135.13133374772616</v>
      </c>
      <c r="F1855" s="17">
        <v>121.14227142786942</v>
      </c>
      <c r="G1855" s="17">
        <v>1.227581484776108</v>
      </c>
      <c r="H1855" s="17">
        <v>10.125639659550183</v>
      </c>
      <c r="I1855" s="17">
        <v>114.59113562546762</v>
      </c>
      <c r="J1855" s="17">
        <v>23.215073450494618</v>
      </c>
      <c r="K1855" s="17">
        <v>-1</v>
      </c>
      <c r="L1855" s="17">
        <v>-1</v>
      </c>
      <c r="M1855" s="17">
        <v>-1</v>
      </c>
      <c r="N1855" s="17">
        <v>0.16666666666666666</v>
      </c>
      <c r="O1855" s="17">
        <v>-1</v>
      </c>
      <c r="P1855" s="17">
        <v>-1</v>
      </c>
      <c r="Q1855" s="17">
        <v>6.9228654213143415</v>
      </c>
      <c r="R1855" s="17">
        <v>-1</v>
      </c>
      <c r="S1855" s="17">
        <v>2.3608978813257657</v>
      </c>
      <c r="T1855" s="17">
        <v>0.24818190253465952</v>
      </c>
      <c r="U1855" s="17">
        <v>1.3874044543664514</v>
      </c>
      <c r="V1855" s="17">
        <v>1.8530231076834238</v>
      </c>
      <c r="W1855" s="17">
        <v>5.5173066274847962</v>
      </c>
      <c r="X1855" s="17">
        <v>7.5881340709181746</v>
      </c>
      <c r="Y1855" s="17">
        <v>0</v>
      </c>
      <c r="Z1855" s="17">
        <v>70.756555471608323</v>
      </c>
      <c r="AA1855" s="17">
        <v>2.6423530069627739</v>
      </c>
      <c r="AB1855" s="17">
        <v>4.6018113427657559</v>
      </c>
      <c r="AC1855" s="17">
        <v>58.372583093671345</v>
      </c>
      <c r="AD1855" s="17">
        <v>1.7342555679580642</v>
      </c>
      <c r="AE1855" s="17">
        <v>0.17342555679580643</v>
      </c>
      <c r="AF1855" s="17">
        <v>109.13142618388045</v>
      </c>
      <c r="AG1855" s="17">
        <v>110.59352423229733</v>
      </c>
      <c r="AH1855" s="17">
        <v>-1</v>
      </c>
      <c r="AI1855" s="17">
        <v>-1</v>
      </c>
      <c r="AJ1855" s="17">
        <v>-1</v>
      </c>
      <c r="AK1855" s="17">
        <v>-1</v>
      </c>
      <c r="AL1855" s="17">
        <v>-1</v>
      </c>
      <c r="AM1855" s="17">
        <v>-1</v>
      </c>
      <c r="AN1855" s="17">
        <v>-1</v>
      </c>
      <c r="AO1855" s="17">
        <v>-1</v>
      </c>
      <c r="AP1855" s="17">
        <v>-1</v>
      </c>
      <c r="AQ1855" s="17">
        <v>-1</v>
      </c>
      <c r="AR1855" s="17">
        <v>0.86712778397903212</v>
      </c>
      <c r="AS1855" s="17">
        <v>10.405533407748383</v>
      </c>
      <c r="AT1855" s="17">
        <v>17.527193430072899</v>
      </c>
      <c r="AU1855" s="17">
        <v>-1</v>
      </c>
      <c r="AV1855" s="17">
        <v>-1</v>
      </c>
      <c r="AW1855" s="17">
        <v>-1</v>
      </c>
      <c r="AX1855" s="17">
        <v>-1</v>
      </c>
      <c r="AY1855" s="17">
        <v>0.17342555679580643</v>
      </c>
      <c r="AZ1855" s="17">
        <v>-1.1392836143762808</v>
      </c>
      <c r="BA1855" s="17">
        <v>1.6521041271967942</v>
      </c>
      <c r="BB1855" s="17">
        <v>-0.45631355977240862</v>
      </c>
      <c r="BC1855" s="17">
        <v>0.63580073925958791</v>
      </c>
      <c r="BD1855" s="17">
        <v>-15.445479263820495</v>
      </c>
      <c r="BE1855" s="17">
        <v>22.496761315102567</v>
      </c>
      <c r="BF1855" s="17">
        <v>-1</v>
      </c>
      <c r="BG1855" s="22">
        <v>215.61571668151305</v>
      </c>
    </row>
    <row r="1856" spans="1:59" x14ac:dyDescent="0.25">
      <c r="A1856">
        <v>4624</v>
      </c>
      <c r="B1856" t="s">
        <v>1724</v>
      </c>
      <c r="C1856" s="49">
        <v>0</v>
      </c>
      <c r="D1856" s="22">
        <v>1517.5682910156249</v>
      </c>
      <c r="E1856" s="17">
        <v>58.285118139827311</v>
      </c>
      <c r="F1856" s="17">
        <v>-7.7123716659268799</v>
      </c>
      <c r="G1856" s="17">
        <v>0.29003885453654954</v>
      </c>
      <c r="H1856" s="17">
        <v>3.0236400530232519</v>
      </c>
      <c r="I1856" s="17">
        <v>45.969706173653805</v>
      </c>
      <c r="J1856" s="17">
        <v>4.726746520951183</v>
      </c>
      <c r="K1856" s="17">
        <v>-1</v>
      </c>
      <c r="L1856" s="17">
        <v>-1</v>
      </c>
      <c r="M1856" s="17">
        <v>-1</v>
      </c>
      <c r="N1856" s="17">
        <v>0.16666666666666666</v>
      </c>
      <c r="O1856" s="17">
        <v>-1</v>
      </c>
      <c r="P1856" s="17">
        <v>-1</v>
      </c>
      <c r="Q1856" s="17">
        <v>2.4911580832223557</v>
      </c>
      <c r="R1856" s="17">
        <v>-1</v>
      </c>
      <c r="S1856" s="17">
        <v>0.1087939609364969</v>
      </c>
      <c r="T1856" s="17">
        <v>1.1473238185538526E-2</v>
      </c>
      <c r="U1856" s="17">
        <v>2.0766343551633662E-2</v>
      </c>
      <c r="V1856" s="17">
        <v>-0.11797040573500131</v>
      </c>
      <c r="W1856" s="17">
        <v>0.38513015108134885</v>
      </c>
      <c r="X1856" s="17">
        <v>-4.6714221374340226E-2</v>
      </c>
      <c r="Y1856" s="17">
        <v>0</v>
      </c>
      <c r="Z1856" s="17">
        <v>26.368894389039205</v>
      </c>
      <c r="AA1856" s="17">
        <v>0.17269575999609471</v>
      </c>
      <c r="AB1856" s="17">
        <v>0.66160145345712373</v>
      </c>
      <c r="AC1856" s="17">
        <v>13.070578177666938</v>
      </c>
      <c r="AD1856" s="17">
        <v>2.5957929439542088E-2</v>
      </c>
      <c r="AE1856" s="17">
        <v>2.5957929439542077E-3</v>
      </c>
      <c r="AF1856" s="17">
        <v>41.680808741278021</v>
      </c>
      <c r="AG1856" s="17">
        <v>-7.0407988282770857</v>
      </c>
      <c r="AH1856" s="17">
        <v>-1</v>
      </c>
      <c r="AI1856" s="17">
        <v>-1</v>
      </c>
      <c r="AJ1856" s="17">
        <v>-1</v>
      </c>
      <c r="AK1856" s="17">
        <v>-1</v>
      </c>
      <c r="AL1856" s="17">
        <v>-1</v>
      </c>
      <c r="AM1856" s="17">
        <v>-1</v>
      </c>
      <c r="AN1856" s="17">
        <v>-1</v>
      </c>
      <c r="AO1856" s="17">
        <v>-1</v>
      </c>
      <c r="AP1856" s="17">
        <v>-1</v>
      </c>
      <c r="AQ1856" s="17">
        <v>-1</v>
      </c>
      <c r="AR1856" s="17">
        <v>1.2978964719771044E-2</v>
      </c>
      <c r="AS1856" s="17">
        <v>0.15574757663725247</v>
      </c>
      <c r="AT1856" s="17">
        <v>4.2024718496284281</v>
      </c>
      <c r="AU1856" s="17">
        <v>-1</v>
      </c>
      <c r="AV1856" s="17">
        <v>-1</v>
      </c>
      <c r="AW1856" s="17">
        <v>-1</v>
      </c>
      <c r="AX1856" s="17">
        <v>-1</v>
      </c>
      <c r="AY1856" s="17">
        <v>2.5957929439542077E-3</v>
      </c>
      <c r="AZ1856" s="17">
        <v>0.34526536649271078</v>
      </c>
      <c r="BA1856" s="17">
        <v>0.16755514632780205</v>
      </c>
      <c r="BB1856" s="17">
        <v>0.12450763732388903</v>
      </c>
      <c r="BC1856" s="17">
        <v>5.4979542163290464E-2</v>
      </c>
      <c r="BD1856" s="17">
        <v>4.7334137449964739</v>
      </c>
      <c r="BE1856" s="17">
        <v>2.3178683062855763</v>
      </c>
      <c r="BF1856" s="17">
        <v>-1</v>
      </c>
      <c r="BG1856" s="22">
        <v>828.87899333197379</v>
      </c>
    </row>
    <row r="1857" spans="1:59" x14ac:dyDescent="0.25">
      <c r="A1857">
        <v>4625</v>
      </c>
      <c r="B1857" t="s">
        <v>1725</v>
      </c>
      <c r="C1857" s="49">
        <v>0</v>
      </c>
      <c r="D1857" s="22">
        <v>1446.7043847656248</v>
      </c>
      <c r="E1857" s="17">
        <v>-33.997177281974388</v>
      </c>
      <c r="F1857" s="17">
        <v>-162.45001419507025</v>
      </c>
      <c r="G1857" s="17">
        <v>-0.83582772574833419</v>
      </c>
      <c r="H1857" s="17">
        <v>-5.5049364108992194</v>
      </c>
      <c r="I1857" s="17">
        <v>-36.435692385591572</v>
      </c>
      <c r="J1857" s="17">
        <v>-17.475325943780689</v>
      </c>
      <c r="K1857" s="17">
        <v>-1</v>
      </c>
      <c r="L1857" s="17">
        <v>-1</v>
      </c>
      <c r="M1857" s="17">
        <v>-1</v>
      </c>
      <c r="N1857" s="17">
        <v>0.16666666666666666</v>
      </c>
      <c r="O1857" s="17">
        <v>-1</v>
      </c>
      <c r="P1857" s="17">
        <v>-1</v>
      </c>
      <c r="Q1857" s="17">
        <v>-2.8307451824309013</v>
      </c>
      <c r="R1857" s="17">
        <v>-1</v>
      </c>
      <c r="S1857" s="17">
        <v>-2.595689502014904</v>
      </c>
      <c r="T1857" s="17">
        <v>-0.27278303545873428</v>
      </c>
      <c r="U1857" s="17">
        <v>-1.6203880175219747</v>
      </c>
      <c r="V1857" s="17">
        <v>-2.484876885655896</v>
      </c>
      <c r="W1857" s="17">
        <v>-5.7779453108104013</v>
      </c>
      <c r="X1857" s="17">
        <v>-9.2151725512540992</v>
      </c>
      <c r="Y1857" s="17">
        <v>0</v>
      </c>
      <c r="Z1857" s="17">
        <v>-26.93490490284702</v>
      </c>
      <c r="AA1857" s="17">
        <v>-2.7930409109942023</v>
      </c>
      <c r="AB1857" s="17">
        <v>-4.0700773956924614</v>
      </c>
      <c r="AC1857" s="17">
        <v>-41.331228961277205</v>
      </c>
      <c r="AD1857" s="17">
        <v>-2.0254850219024685</v>
      </c>
      <c r="AE1857" s="17">
        <v>-0.20254850219024684</v>
      </c>
      <c r="AF1857" s="17">
        <v>-39.318597097795823</v>
      </c>
      <c r="AG1857" s="17">
        <v>-148.30429848854885</v>
      </c>
      <c r="AH1857" s="17">
        <v>-1</v>
      </c>
      <c r="AI1857" s="17">
        <v>-1</v>
      </c>
      <c r="AJ1857" s="17">
        <v>-1</v>
      </c>
      <c r="AK1857" s="17">
        <v>-1</v>
      </c>
      <c r="AL1857" s="17">
        <v>-1</v>
      </c>
      <c r="AM1857" s="17">
        <v>-1</v>
      </c>
      <c r="AN1857" s="17">
        <v>-1</v>
      </c>
      <c r="AO1857" s="17">
        <v>-1</v>
      </c>
      <c r="AP1857" s="17">
        <v>-1</v>
      </c>
      <c r="AQ1857" s="17">
        <v>-1</v>
      </c>
      <c r="AR1857" s="17">
        <v>-1.0127425109512342</v>
      </c>
      <c r="AS1857" s="17">
        <v>-12.15291013141481</v>
      </c>
      <c r="AT1857" s="17">
        <v>-11.798783170839254</v>
      </c>
      <c r="AU1857" s="17">
        <v>-1</v>
      </c>
      <c r="AV1857" s="17">
        <v>-1</v>
      </c>
      <c r="AW1857" s="17">
        <v>-1</v>
      </c>
      <c r="AX1857" s="17">
        <v>-1</v>
      </c>
      <c r="AY1857" s="17">
        <v>-0.20254850219024684</v>
      </c>
      <c r="AZ1857" s="17">
        <v>2.1280153241445654</v>
      </c>
      <c r="BA1857" s="17">
        <v>-1.6151948113240528</v>
      </c>
      <c r="BB1857" s="17">
        <v>0.82199824078017292</v>
      </c>
      <c r="BC1857" s="17">
        <v>-0.64251106129299296</v>
      </c>
      <c r="BD1857" s="17">
        <v>28.96563586802279</v>
      </c>
      <c r="BE1857" s="17">
        <v>-21.914353816740768</v>
      </c>
      <c r="BF1857" s="17">
        <v>-1</v>
      </c>
      <c r="BG1857" s="22">
        <v>83.852192819790972</v>
      </c>
    </row>
    <row r="1858" spans="1:59" x14ac:dyDescent="0.25">
      <c r="A1858">
        <v>4626</v>
      </c>
      <c r="B1858" t="s">
        <v>1726</v>
      </c>
      <c r="C1858" s="49">
        <v>0</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25">
      <c r="A1859">
        <v>4627</v>
      </c>
      <c r="B1859" t="s">
        <v>1727</v>
      </c>
      <c r="C1859" s="49">
        <v>0</v>
      </c>
      <c r="D1859" s="22">
        <v>1575.3959374999999</v>
      </c>
      <c r="E1859" s="17">
        <v>80.741487032760588</v>
      </c>
      <c r="F1859" s="17">
        <v>29.942148807090671</v>
      </c>
      <c r="G1859" s="17">
        <v>0.56401204880464051</v>
      </c>
      <c r="H1859" s="17">
        <v>5.0990203665496177</v>
      </c>
      <c r="I1859" s="17">
        <v>66.022588694155345</v>
      </c>
      <c r="J1859" s="17">
        <v>10.129493897105702</v>
      </c>
      <c r="K1859" s="17">
        <v>-1</v>
      </c>
      <c r="L1859" s="17">
        <v>-1</v>
      </c>
      <c r="M1859" s="17">
        <v>-1</v>
      </c>
      <c r="N1859" s="17">
        <v>0.16666666666666666</v>
      </c>
      <c r="O1859" s="17">
        <v>-1</v>
      </c>
      <c r="P1859" s="17">
        <v>-1</v>
      </c>
      <c r="Q1859" s="17">
        <v>3.7862128106731583</v>
      </c>
      <c r="R1859" s="17">
        <v>-1</v>
      </c>
      <c r="S1859" s="17">
        <v>0.76691454659464453</v>
      </c>
      <c r="T1859" s="17">
        <v>8.0645376913876979E-2</v>
      </c>
      <c r="U1859" s="17">
        <v>0.42013187270391716</v>
      </c>
      <c r="V1859" s="17">
        <v>0.45800275146954528</v>
      </c>
      <c r="W1859" s="17">
        <v>1.884879322410796</v>
      </c>
      <c r="X1859" s="17">
        <v>2.184377685195479</v>
      </c>
      <c r="Y1859" s="17">
        <v>0</v>
      </c>
      <c r="Z1859" s="17">
        <v>39.340069139539388</v>
      </c>
      <c r="AA1859" s="17">
        <v>0.89439081990597047</v>
      </c>
      <c r="AB1859" s="17">
        <v>1.8130284442327569</v>
      </c>
      <c r="AC1859" s="17">
        <v>26.308946859009058</v>
      </c>
      <c r="AD1859" s="17">
        <v>0.52516484087989634</v>
      </c>
      <c r="AE1859" s="17">
        <v>5.2516484087989646E-2</v>
      </c>
      <c r="AF1859" s="17">
        <v>61.391550973215708</v>
      </c>
      <c r="AG1859" s="17">
        <v>27.334866026808108</v>
      </c>
      <c r="AH1859" s="17">
        <v>-1</v>
      </c>
      <c r="AI1859" s="17">
        <v>-1</v>
      </c>
      <c r="AJ1859" s="17">
        <v>-1</v>
      </c>
      <c r="AK1859" s="17">
        <v>-1</v>
      </c>
      <c r="AL1859" s="17">
        <v>-1</v>
      </c>
      <c r="AM1859" s="17">
        <v>-1</v>
      </c>
      <c r="AN1859" s="17">
        <v>-1</v>
      </c>
      <c r="AO1859" s="17">
        <v>-1</v>
      </c>
      <c r="AP1859" s="17">
        <v>-1</v>
      </c>
      <c r="AQ1859" s="17">
        <v>-1</v>
      </c>
      <c r="AR1859" s="17">
        <v>0.26258242043994817</v>
      </c>
      <c r="AS1859" s="17">
        <v>3.1509890452793781</v>
      </c>
      <c r="AT1859" s="17">
        <v>8.0962857588631909</v>
      </c>
      <c r="AU1859" s="17">
        <v>-1</v>
      </c>
      <c r="AV1859" s="17">
        <v>-1</v>
      </c>
      <c r="AW1859" s="17">
        <v>-1</v>
      </c>
      <c r="AX1859" s="17">
        <v>-1</v>
      </c>
      <c r="AY1859" s="17">
        <v>5.2516484087989646E-2</v>
      </c>
      <c r="AZ1859" s="17">
        <v>-8.8556641400616642E-2</v>
      </c>
      <c r="BA1859" s="17">
        <v>0.60137715422112958</v>
      </c>
      <c r="BB1859" s="17">
        <v>-4.5222712565831477E-2</v>
      </c>
      <c r="BC1859" s="17">
        <v>0.2247098920530109</v>
      </c>
      <c r="BD1859" s="17">
        <v>-1.1633589414967398</v>
      </c>
      <c r="BE1859" s="17">
        <v>8.2146409927787971</v>
      </c>
      <c r="BF1859" s="17">
        <v>-1</v>
      </c>
      <c r="BG1859" s="22">
        <v>1306.3504122323795</v>
      </c>
    </row>
    <row r="1860" spans="1:59" x14ac:dyDescent="0.25">
      <c r="A1860">
        <v>4630</v>
      </c>
      <c r="B1860" t="s">
        <v>1728</v>
      </c>
      <c r="C1860" s="49">
        <v>0</v>
      </c>
      <c r="D1860" s="22">
        <v>1504.1172851562501</v>
      </c>
      <c r="E1860" s="17">
        <v>14.107491247624303</v>
      </c>
      <c r="F1860" s="17">
        <v>-81.788789104245069</v>
      </c>
      <c r="G1860" s="17">
        <v>-0.24893900125782947</v>
      </c>
      <c r="H1860" s="17">
        <v>-1.0591828462408968</v>
      </c>
      <c r="I1860" s="17">
        <v>6.5203737224633542</v>
      </c>
      <c r="J1860" s="17">
        <v>-5.9018888971146781</v>
      </c>
      <c r="K1860" s="17">
        <v>-1</v>
      </c>
      <c r="L1860" s="17">
        <v>-1</v>
      </c>
      <c r="M1860" s="17">
        <v>-1</v>
      </c>
      <c r="N1860" s="17">
        <v>0.16666666666666666</v>
      </c>
      <c r="O1860" s="17">
        <v>-1</v>
      </c>
      <c r="P1860" s="17">
        <v>-1</v>
      </c>
      <c r="Q1860" s="17">
        <v>-5.6557659562276985E-2</v>
      </c>
      <c r="R1860" s="17">
        <v>-1</v>
      </c>
      <c r="S1860" s="17">
        <v>-1.1859035844192456</v>
      </c>
      <c r="T1860" s="17">
        <v>-0.12460668420288822</v>
      </c>
      <c r="U1860" s="17">
        <v>-0.76489145467098207</v>
      </c>
      <c r="V1860" s="17">
        <v>-1.2510621963189139</v>
      </c>
      <c r="W1860" s="17">
        <v>-2.5652737917276163</v>
      </c>
      <c r="X1860" s="17">
        <v>-4.435863076230933</v>
      </c>
      <c r="Y1860" s="17">
        <v>0</v>
      </c>
      <c r="Z1860" s="17">
        <v>0.85115725115809937</v>
      </c>
      <c r="AA1860" s="17">
        <v>-1.2470696187547712</v>
      </c>
      <c r="AB1860" s="17">
        <v>-1.6035604805412644</v>
      </c>
      <c r="AC1860" s="17">
        <v>-12.972800208845007</v>
      </c>
      <c r="AD1860" s="17">
        <v>-0.95611431833872773</v>
      </c>
      <c r="AE1860" s="17">
        <v>-9.5611431833872759E-2</v>
      </c>
      <c r="AF1860" s="17">
        <v>2.9045568796089327</v>
      </c>
      <c r="AG1860" s="17">
        <v>-74.666838611461429</v>
      </c>
      <c r="AH1860" s="17">
        <v>-1</v>
      </c>
      <c r="AI1860" s="17">
        <v>-1</v>
      </c>
      <c r="AJ1860" s="17">
        <v>-1</v>
      </c>
      <c r="AK1860" s="17">
        <v>-1</v>
      </c>
      <c r="AL1860" s="17">
        <v>-1</v>
      </c>
      <c r="AM1860" s="17">
        <v>-1</v>
      </c>
      <c r="AN1860" s="17">
        <v>-1</v>
      </c>
      <c r="AO1860" s="17">
        <v>-1</v>
      </c>
      <c r="AP1860" s="17">
        <v>-1</v>
      </c>
      <c r="AQ1860" s="17">
        <v>-1</v>
      </c>
      <c r="AR1860" s="17">
        <v>-0.47805715916936387</v>
      </c>
      <c r="AS1860" s="17">
        <v>-5.7366859100323664</v>
      </c>
      <c r="AT1860" s="17">
        <v>-3.457691683042075</v>
      </c>
      <c r="AU1860" s="17">
        <v>-1</v>
      </c>
      <c r="AV1860" s="17">
        <v>-1</v>
      </c>
      <c r="AW1860" s="17">
        <v>-1</v>
      </c>
      <c r="AX1860" s="17">
        <v>-1</v>
      </c>
      <c r="AY1860" s="17">
        <v>-9.5611431833872759E-2</v>
      </c>
      <c r="AZ1860" s="17">
        <v>1.1987081868219052</v>
      </c>
      <c r="BA1860" s="17">
        <v>-0.68588767400139261</v>
      </c>
      <c r="BB1860" s="17">
        <v>0.45841220156850088</v>
      </c>
      <c r="BC1860" s="17">
        <v>-0.27892502208132114</v>
      </c>
      <c r="BD1860" s="17">
        <v>16.333927828731905</v>
      </c>
      <c r="BE1860" s="17">
        <v>-9.2826457774498667</v>
      </c>
      <c r="BF1860" s="17">
        <v>-1</v>
      </c>
      <c r="BG1860" s="22">
        <v>66.389012203987022</v>
      </c>
    </row>
    <row r="1861" spans="1:59" x14ac:dyDescent="0.25">
      <c r="A1861">
        <v>4632</v>
      </c>
      <c r="B1861" t="s">
        <v>1729</v>
      </c>
      <c r="C1861" s="49">
        <v>0</v>
      </c>
      <c r="D1861" s="22">
        <v>1473.078564453125</v>
      </c>
      <c r="E1861" s="17">
        <v>69.523175199533142</v>
      </c>
      <c r="F1861" s="17">
        <v>11.131442828267517</v>
      </c>
      <c r="G1861" s="17">
        <v>0.42714589996737035</v>
      </c>
      <c r="H1861" s="17">
        <v>4.0622426203037962</v>
      </c>
      <c r="I1861" s="17">
        <v>56.004963389609593</v>
      </c>
      <c r="J1861" s="17">
        <v>7.4304954476757992</v>
      </c>
      <c r="K1861" s="17">
        <v>-1</v>
      </c>
      <c r="L1861" s="17">
        <v>-1</v>
      </c>
      <c r="M1861" s="17">
        <v>-1</v>
      </c>
      <c r="N1861" s="17">
        <v>0.16666666666666666</v>
      </c>
      <c r="O1861" s="17">
        <v>-1</v>
      </c>
      <c r="P1861" s="17">
        <v>-1</v>
      </c>
      <c r="Q1861" s="17">
        <v>3.1392547987654376</v>
      </c>
      <c r="R1861" s="17">
        <v>-1</v>
      </c>
      <c r="S1861" s="17">
        <v>0.43814358682907373</v>
      </c>
      <c r="T1861" s="17">
        <v>4.6089718066022654E-2</v>
      </c>
      <c r="U1861" s="17">
        <v>0.22062468332558144</v>
      </c>
      <c r="V1861" s="17">
        <v>0.17026939101862776</v>
      </c>
      <c r="W1861" s="17">
        <v>1.1356640794739601</v>
      </c>
      <c r="X1861" s="17">
        <v>1.0698125987461498</v>
      </c>
      <c r="Y1861" s="17">
        <v>0</v>
      </c>
      <c r="Z1861" s="17">
        <v>32.860184351033404</v>
      </c>
      <c r="AA1861" s="17">
        <v>0.53386057259975861</v>
      </c>
      <c r="AB1861" s="17">
        <v>1.2378211568346329</v>
      </c>
      <c r="AC1861" s="17">
        <v>19.695582572975137</v>
      </c>
      <c r="AD1861" s="17">
        <v>0.27578085415697678</v>
      </c>
      <c r="AE1861" s="17">
        <v>2.757808541569768E-2</v>
      </c>
      <c r="AF1861" s="17">
        <v>51.544845395991835</v>
      </c>
      <c r="AG1861" s="17">
        <v>10.162146356166332</v>
      </c>
      <c r="AH1861" s="17">
        <v>-1</v>
      </c>
      <c r="AI1861" s="17">
        <v>-1</v>
      </c>
      <c r="AJ1861" s="17">
        <v>-1</v>
      </c>
      <c r="AK1861" s="17">
        <v>-1</v>
      </c>
      <c r="AL1861" s="17">
        <v>-1</v>
      </c>
      <c r="AM1861" s="17">
        <v>-1</v>
      </c>
      <c r="AN1861" s="17">
        <v>-1</v>
      </c>
      <c r="AO1861" s="17">
        <v>-1</v>
      </c>
      <c r="AP1861" s="17">
        <v>-1</v>
      </c>
      <c r="AQ1861" s="17">
        <v>-1</v>
      </c>
      <c r="AR1861" s="17">
        <v>0.13789042707848839</v>
      </c>
      <c r="AS1861" s="17">
        <v>1.6546851249418606</v>
      </c>
      <c r="AT1861" s="17">
        <v>6.1510906624244193</v>
      </c>
      <c r="AU1861" s="17">
        <v>-1</v>
      </c>
      <c r="AV1861" s="17">
        <v>-1</v>
      </c>
      <c r="AW1861" s="17">
        <v>-1</v>
      </c>
      <c r="AX1861" s="17">
        <v>-1</v>
      </c>
      <c r="AY1861" s="17">
        <v>2.757808541569768E-2</v>
      </c>
      <c r="AZ1861" s="17">
        <v>0.12816363906270048</v>
      </c>
      <c r="BA1861" s="17">
        <v>0.38465687375781243</v>
      </c>
      <c r="BB1861" s="17">
        <v>3.956784291996121E-2</v>
      </c>
      <c r="BC1861" s="17">
        <v>0.13991933656721825</v>
      </c>
      <c r="BD1861" s="17">
        <v>1.7824349721201838</v>
      </c>
      <c r="BE1861" s="17">
        <v>5.2688470791618691</v>
      </c>
      <c r="BF1861" s="17">
        <v>-1</v>
      </c>
      <c r="BG1861" s="22">
        <v>38.511859090129519</v>
      </c>
    </row>
    <row r="1862" spans="1:59" x14ac:dyDescent="0.25">
      <c r="A1862">
        <v>4635</v>
      </c>
      <c r="B1862" t="s">
        <v>1730</v>
      </c>
      <c r="C1862" s="49">
        <v>0</v>
      </c>
      <c r="D1862" s="22">
        <v>1538.3696386718748</v>
      </c>
      <c r="E1862" s="17">
        <v>92.511202826942508</v>
      </c>
      <c r="F1862" s="17">
        <v>49.6774411175534</v>
      </c>
      <c r="G1862" s="17">
        <v>0.70760546086220399</v>
      </c>
      <c r="H1862" s="17">
        <v>6.1867579509964159</v>
      </c>
      <c r="I1862" s="17">
        <v>76.532601655097253</v>
      </c>
      <c r="J1862" s="17">
        <v>12.961153878658253</v>
      </c>
      <c r="K1862" s="17">
        <v>-1</v>
      </c>
      <c r="L1862" s="17">
        <v>-1</v>
      </c>
      <c r="M1862" s="17">
        <v>-1</v>
      </c>
      <c r="N1862" s="17">
        <v>0.16666666666666666</v>
      </c>
      <c r="O1862" s="17">
        <v>-1</v>
      </c>
      <c r="P1862" s="17">
        <v>-1</v>
      </c>
      <c r="Q1862" s="17">
        <v>4.4649701891558502</v>
      </c>
      <c r="R1862" s="17">
        <v>-1</v>
      </c>
      <c r="S1862" s="17">
        <v>1.1118453004679689</v>
      </c>
      <c r="T1862" s="17">
        <v>0.11689952011885724</v>
      </c>
      <c r="U1862" s="17">
        <v>0.62944526609026308</v>
      </c>
      <c r="V1862" s="17">
        <v>0.75987882046787936</v>
      </c>
      <c r="W1862" s="17">
        <v>2.6709200929942427</v>
      </c>
      <c r="X1862" s="17">
        <v>3.3537260235766535</v>
      </c>
      <c r="Y1862" s="17">
        <v>0</v>
      </c>
      <c r="Z1862" s="17">
        <v>46.1384540902826</v>
      </c>
      <c r="AA1862" s="17">
        <v>1.2726418980612333</v>
      </c>
      <c r="AB1862" s="17">
        <v>2.4165083970155039</v>
      </c>
      <c r="AC1862" s="17">
        <v>33.247372109363198</v>
      </c>
      <c r="AD1862" s="17">
        <v>0.78680658261282876</v>
      </c>
      <c r="AE1862" s="17">
        <v>7.8680658261282885E-2</v>
      </c>
      <c r="AF1862" s="17">
        <v>71.722243137579355</v>
      </c>
      <c r="AG1862" s="17">
        <v>45.351661507386439</v>
      </c>
      <c r="AH1862" s="17">
        <v>-1</v>
      </c>
      <c r="AI1862" s="17">
        <v>-1</v>
      </c>
      <c r="AJ1862" s="17">
        <v>-1</v>
      </c>
      <c r="AK1862" s="17">
        <v>-1</v>
      </c>
      <c r="AL1862" s="17">
        <v>-1</v>
      </c>
      <c r="AM1862" s="17">
        <v>-1</v>
      </c>
      <c r="AN1862" s="17">
        <v>-1</v>
      </c>
      <c r="AO1862" s="17">
        <v>-1</v>
      </c>
      <c r="AP1862" s="17">
        <v>-1</v>
      </c>
      <c r="AQ1862" s="17">
        <v>-1</v>
      </c>
      <c r="AR1862" s="17">
        <v>0.39340329130641438</v>
      </c>
      <c r="AS1862" s="17">
        <v>4.720839495676973</v>
      </c>
      <c r="AT1862" s="17">
        <v>10.137091344380064</v>
      </c>
      <c r="AU1862" s="17">
        <v>-1</v>
      </c>
      <c r="AV1862" s="17">
        <v>-1</v>
      </c>
      <c r="AW1862" s="17">
        <v>-1</v>
      </c>
      <c r="AX1862" s="17">
        <v>-1</v>
      </c>
      <c r="AY1862" s="17">
        <v>7.8680658261282885E-2</v>
      </c>
      <c r="AZ1862" s="17">
        <v>-0.31592918602302805</v>
      </c>
      <c r="BA1862" s="17">
        <v>0.82874969884354122</v>
      </c>
      <c r="BB1862" s="17">
        <v>-0.13418090475502853</v>
      </c>
      <c r="BC1862" s="17">
        <v>0.31366808424220793</v>
      </c>
      <c r="BD1862" s="17">
        <v>-4.2539449108410521</v>
      </c>
      <c r="BE1862" s="17">
        <v>11.305226962123111</v>
      </c>
      <c r="BF1862" s="17">
        <v>-1</v>
      </c>
      <c r="BG1862" s="22">
        <v>1316.6860133187686</v>
      </c>
    </row>
    <row r="1863" spans="1:59" x14ac:dyDescent="0.25">
      <c r="A1863">
        <v>4637</v>
      </c>
      <c r="B1863" t="s">
        <v>1731</v>
      </c>
      <c r="C1863" s="49">
        <v>0</v>
      </c>
      <c r="D1863" s="22">
        <v>1527.301533203125</v>
      </c>
      <c r="E1863" s="17">
        <v>68.786221211209963</v>
      </c>
      <c r="F1863" s="17">
        <v>9.8957288455978034</v>
      </c>
      <c r="G1863" s="17">
        <v>0.41815488101982151</v>
      </c>
      <c r="H1863" s="17">
        <v>3.9941345567681124</v>
      </c>
      <c r="I1863" s="17">
        <v>55.346884970016561</v>
      </c>
      <c r="J1863" s="17">
        <v>7.2531926857848239</v>
      </c>
      <c r="K1863" s="17">
        <v>-1</v>
      </c>
      <c r="L1863" s="17">
        <v>-1</v>
      </c>
      <c r="M1863" s="17">
        <v>-1</v>
      </c>
      <c r="N1863" s="17">
        <v>0.16666666666666666</v>
      </c>
      <c r="O1863" s="17">
        <v>-1</v>
      </c>
      <c r="P1863" s="17">
        <v>-1</v>
      </c>
      <c r="Q1863" s="17">
        <v>3.096754795713208</v>
      </c>
      <c r="R1863" s="17">
        <v>-1</v>
      </c>
      <c r="S1863" s="17">
        <v>0.41654594596777766</v>
      </c>
      <c r="T1863" s="17">
        <v>4.3819685730887001E-2</v>
      </c>
      <c r="U1863" s="17">
        <v>0.20751864552798421</v>
      </c>
      <c r="V1863" s="17">
        <v>0.15136759449966539</v>
      </c>
      <c r="W1863" s="17">
        <v>1.0864465885000112</v>
      </c>
      <c r="X1863" s="17">
        <v>0.99659452476894539</v>
      </c>
      <c r="Y1863" s="17">
        <v>0</v>
      </c>
      <c r="Z1863" s="17">
        <v>32.434507385572338</v>
      </c>
      <c r="AA1863" s="17">
        <v>0.51017659878861044</v>
      </c>
      <c r="AB1863" s="17">
        <v>1.200034606517405</v>
      </c>
      <c r="AC1863" s="17">
        <v>19.261137064659774</v>
      </c>
      <c r="AD1863" s="17">
        <v>0.25939830690998023</v>
      </c>
      <c r="AE1863" s="17">
        <v>2.5939830690998027E-2</v>
      </c>
      <c r="AF1863" s="17">
        <v>50.897995044989294</v>
      </c>
      <c r="AG1863" s="17">
        <v>9.0340350645768961</v>
      </c>
      <c r="AH1863" s="17">
        <v>-1</v>
      </c>
      <c r="AI1863" s="17">
        <v>-1</v>
      </c>
      <c r="AJ1863" s="17">
        <v>-1</v>
      </c>
      <c r="AK1863" s="17">
        <v>-1</v>
      </c>
      <c r="AL1863" s="17">
        <v>-1</v>
      </c>
      <c r="AM1863" s="17">
        <v>-1</v>
      </c>
      <c r="AN1863" s="17">
        <v>-1</v>
      </c>
      <c r="AO1863" s="17">
        <v>-1</v>
      </c>
      <c r="AP1863" s="17">
        <v>-1</v>
      </c>
      <c r="AQ1863" s="17">
        <v>-1</v>
      </c>
      <c r="AR1863" s="17">
        <v>0.12969915345499011</v>
      </c>
      <c r="AS1863" s="17">
        <v>1.5563898414598816</v>
      </c>
      <c r="AT1863" s="17">
        <v>6.023306793897846</v>
      </c>
      <c r="AU1863" s="17">
        <v>-1</v>
      </c>
      <c r="AV1863" s="17">
        <v>-1</v>
      </c>
      <c r="AW1863" s="17">
        <v>-1</v>
      </c>
      <c r="AX1863" s="17">
        <v>-1</v>
      </c>
      <c r="AY1863" s="17">
        <v>2.5939830690998027E-2</v>
      </c>
      <c r="AZ1863" s="17">
        <v>0.14240044023316767</v>
      </c>
      <c r="BA1863" s="17">
        <v>0.37042007258734527</v>
      </c>
      <c r="BB1863" s="17">
        <v>4.5137908983940031E-2</v>
      </c>
      <c r="BC1863" s="17">
        <v>0.13434927050323942</v>
      </c>
      <c r="BD1863" s="17">
        <v>1.9759502358863508</v>
      </c>
      <c r="BE1863" s="17">
        <v>5.0753318153957014</v>
      </c>
      <c r="BF1863" s="17">
        <v>-1</v>
      </c>
      <c r="BG1863" s="22">
        <v>141.57936356431469</v>
      </c>
    </row>
    <row r="1864" spans="1:59" x14ac:dyDescent="0.25">
      <c r="A1864">
        <v>4638</v>
      </c>
      <c r="B1864" t="s">
        <v>1732</v>
      </c>
      <c r="C1864" s="49">
        <v>0</v>
      </c>
      <c r="D1864" s="22">
        <v>1567.7413769531249</v>
      </c>
      <c r="E1864" s="17">
        <v>99.126013144288223</v>
      </c>
      <c r="F1864" s="17">
        <v>60.76906112554159</v>
      </c>
      <c r="G1864" s="17">
        <v>0.78830776499522126</v>
      </c>
      <c r="H1864" s="17">
        <v>6.798087733464075</v>
      </c>
      <c r="I1864" s="17">
        <v>82.439434359064677</v>
      </c>
      <c r="J1864" s="17">
        <v>14.552602133547126</v>
      </c>
      <c r="K1864" s="17">
        <v>-1</v>
      </c>
      <c r="L1864" s="17">
        <v>-1</v>
      </c>
      <c r="M1864" s="17">
        <v>-1</v>
      </c>
      <c r="N1864" s="17">
        <v>0.16666666666666666</v>
      </c>
      <c r="O1864" s="17">
        <v>-1</v>
      </c>
      <c r="P1864" s="17">
        <v>-1</v>
      </c>
      <c r="Q1864" s="17">
        <v>4.8464451022868289</v>
      </c>
      <c r="R1864" s="17">
        <v>-1</v>
      </c>
      <c r="S1864" s="17">
        <v>1.305703125872639</v>
      </c>
      <c r="T1864" s="17">
        <v>0.13727505719320016</v>
      </c>
      <c r="U1864" s="17">
        <v>0.74708348423781379</v>
      </c>
      <c r="V1864" s="17">
        <v>0.92953907146196457</v>
      </c>
      <c r="W1864" s="17">
        <v>3.1126903693572481</v>
      </c>
      <c r="X1864" s="17">
        <v>4.0109226448509334</v>
      </c>
      <c r="Y1864" s="17">
        <v>0</v>
      </c>
      <c r="Z1864" s="17">
        <v>49.959279308143337</v>
      </c>
      <c r="AA1864" s="17">
        <v>1.4852263969635273</v>
      </c>
      <c r="AB1864" s="17">
        <v>2.7556759255935455</v>
      </c>
      <c r="AC1864" s="17">
        <v>37.146902712715786</v>
      </c>
      <c r="AD1864" s="17">
        <v>0.93385435529726735</v>
      </c>
      <c r="AE1864" s="17">
        <v>9.3385435529726724E-2</v>
      </c>
      <c r="AF1864" s="17">
        <v>77.528294049015585</v>
      </c>
      <c r="AG1864" s="17">
        <v>55.477452708678669</v>
      </c>
      <c r="AH1864" s="17">
        <v>-1</v>
      </c>
      <c r="AI1864" s="17">
        <v>-1</v>
      </c>
      <c r="AJ1864" s="17">
        <v>-1</v>
      </c>
      <c r="AK1864" s="17">
        <v>-1</v>
      </c>
      <c r="AL1864" s="17">
        <v>-1</v>
      </c>
      <c r="AM1864" s="17">
        <v>-1</v>
      </c>
      <c r="AN1864" s="17">
        <v>-1</v>
      </c>
      <c r="AO1864" s="17">
        <v>-1</v>
      </c>
      <c r="AP1864" s="17">
        <v>-1</v>
      </c>
      <c r="AQ1864" s="17">
        <v>-1</v>
      </c>
      <c r="AR1864" s="17">
        <v>0.46692717764863367</v>
      </c>
      <c r="AS1864" s="17">
        <v>5.6031261317836032</v>
      </c>
      <c r="AT1864" s="17">
        <v>11.284063971318684</v>
      </c>
      <c r="AU1864" s="17">
        <v>-1</v>
      </c>
      <c r="AV1864" s="17">
        <v>-1</v>
      </c>
      <c r="AW1864" s="17">
        <v>-1</v>
      </c>
      <c r="AX1864" s="17">
        <v>-1</v>
      </c>
      <c r="AY1864" s="17">
        <v>9.3385435529726724E-2</v>
      </c>
      <c r="AZ1864" s="17">
        <v>-0.4437170001343051</v>
      </c>
      <c r="BA1864" s="17">
        <v>0.95653751295481815</v>
      </c>
      <c r="BB1864" s="17">
        <v>-0.18417714746773767</v>
      </c>
      <c r="BC1864" s="17">
        <v>0.36366432695491702</v>
      </c>
      <c r="BD1864" s="17">
        <v>-5.9909146316195727</v>
      </c>
      <c r="BE1864" s="17">
        <v>13.042196682901634</v>
      </c>
      <c r="BF1864" s="17">
        <v>-1</v>
      </c>
      <c r="BG1864" s="22">
        <v>517.14588834724441</v>
      </c>
    </row>
    <row r="1865" spans="1:59" x14ac:dyDescent="0.25">
      <c r="A1865">
        <v>4639</v>
      </c>
      <c r="B1865" t="s">
        <v>3020</v>
      </c>
      <c r="C1865" s="49">
        <v>0</v>
      </c>
      <c r="D1865" s="22">
        <v>1514.9530664062502</v>
      </c>
      <c r="E1865" s="17">
        <v>57.915547126404618</v>
      </c>
      <c r="F1865" s="17">
        <v>-8.3320630932233879</v>
      </c>
      <c r="G1865" s="17">
        <v>0.28552999776014637</v>
      </c>
      <c r="H1865" s="17">
        <v>2.9894849138124413</v>
      </c>
      <c r="I1865" s="17">
        <v>45.639690036562286</v>
      </c>
      <c r="J1865" s="17">
        <v>4.637831931393448</v>
      </c>
      <c r="K1865" s="17">
        <v>-1</v>
      </c>
      <c r="L1865" s="17">
        <v>-1</v>
      </c>
      <c r="M1865" s="17">
        <v>-1</v>
      </c>
      <c r="N1865" s="17">
        <v>0.16666666666666666</v>
      </c>
      <c r="O1865" s="17">
        <v>-1</v>
      </c>
      <c r="P1865" s="17">
        <v>-1</v>
      </c>
      <c r="Q1865" s="17">
        <v>2.4698449898035677</v>
      </c>
      <c r="R1865" s="17">
        <v>-1</v>
      </c>
      <c r="S1865" s="17">
        <v>9.796307848369934E-2</v>
      </c>
      <c r="T1865" s="17">
        <v>1.0334852120884414E-2</v>
      </c>
      <c r="U1865" s="17">
        <v>1.4193868542935972E-2</v>
      </c>
      <c r="V1865" s="17">
        <v>-0.12744936399522738</v>
      </c>
      <c r="W1865" s="17">
        <v>0.3604483414900177</v>
      </c>
      <c r="X1865" s="17">
        <v>-8.3431951693138828E-2</v>
      </c>
      <c r="Y1865" s="17">
        <v>0</v>
      </c>
      <c r="Z1865" s="17">
        <v>26.155423982461862</v>
      </c>
      <c r="AA1865" s="17">
        <v>0.16081861387578056</v>
      </c>
      <c r="AB1865" s="17">
        <v>0.64265208359719483</v>
      </c>
      <c r="AC1865" s="17">
        <v>12.852710482628918</v>
      </c>
      <c r="AD1865" s="17">
        <v>1.7742335678669965E-2</v>
      </c>
      <c r="AE1865" s="17">
        <v>1.7742335678669965E-3</v>
      </c>
      <c r="AF1865" s="17">
        <v>41.356423306718156</v>
      </c>
      <c r="AG1865" s="17">
        <v>-7.6065291722228805</v>
      </c>
      <c r="AH1865" s="17">
        <v>-1</v>
      </c>
      <c r="AI1865" s="17">
        <v>-1</v>
      </c>
      <c r="AJ1865" s="17">
        <v>-1</v>
      </c>
      <c r="AK1865" s="17">
        <v>-1</v>
      </c>
      <c r="AL1865" s="17">
        <v>-1</v>
      </c>
      <c r="AM1865" s="17">
        <v>-1</v>
      </c>
      <c r="AN1865" s="17">
        <v>-1</v>
      </c>
      <c r="AO1865" s="17">
        <v>-1</v>
      </c>
      <c r="AP1865" s="17">
        <v>-1</v>
      </c>
      <c r="AQ1865" s="17">
        <v>-1</v>
      </c>
      <c r="AR1865" s="17">
        <v>8.8711678393349827E-3</v>
      </c>
      <c r="AS1865" s="17">
        <v>0.1064540140720196</v>
      </c>
      <c r="AT1865" s="17">
        <v>4.1383902182936252</v>
      </c>
      <c r="AU1865" s="17">
        <v>-1</v>
      </c>
      <c r="AV1865" s="17">
        <v>-1</v>
      </c>
      <c r="AW1865" s="17">
        <v>-1</v>
      </c>
      <c r="AX1865" s="17">
        <v>-1</v>
      </c>
      <c r="AY1865" s="17">
        <v>1.7742335678669965E-3</v>
      </c>
      <c r="AZ1865" s="17">
        <v>0.35240490182304901</v>
      </c>
      <c r="BA1865" s="17">
        <v>0.16041561099746382</v>
      </c>
      <c r="BB1865" s="17">
        <v>0.12730093920258556</v>
      </c>
      <c r="BC1865" s="17">
        <v>5.218624028459394E-2</v>
      </c>
      <c r="BD1865" s="17">
        <v>4.8304586531942704</v>
      </c>
      <c r="BE1865" s="17">
        <v>2.2208233980877798</v>
      </c>
      <c r="BF1865" s="17">
        <v>-1</v>
      </c>
      <c r="BG1865" s="22">
        <v>95.492003864184198</v>
      </c>
    </row>
    <row r="1866" spans="1:59" x14ac:dyDescent="0.25">
      <c r="A1866">
        <v>4640</v>
      </c>
      <c r="B1866" t="s">
        <v>1733</v>
      </c>
      <c r="C1866" s="49">
        <v>0</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25">
      <c r="A1867">
        <v>4641</v>
      </c>
      <c r="B1867" t="s">
        <v>1734</v>
      </c>
      <c r="C1867" s="49">
        <v>0</v>
      </c>
      <c r="D1867" s="22">
        <v>1476.58421875</v>
      </c>
      <c r="E1867" s="17">
        <v>40.301343932143752</v>
      </c>
      <c r="F1867" s="17">
        <v>-37.867308882799989</v>
      </c>
      <c r="G1867" s="17">
        <v>7.0632409613672731E-2</v>
      </c>
      <c r="H1867" s="17">
        <v>1.361609511421543</v>
      </c>
      <c r="I1867" s="17">
        <v>29.910720271645911</v>
      </c>
      <c r="J1867" s="17">
        <v>0.40005464226133913</v>
      </c>
      <c r="K1867" s="17">
        <v>-1</v>
      </c>
      <c r="L1867" s="17">
        <v>-1</v>
      </c>
      <c r="M1867" s="17">
        <v>-1</v>
      </c>
      <c r="N1867" s="17">
        <v>0.16666666666666666</v>
      </c>
      <c r="O1867" s="17">
        <v>-1</v>
      </c>
      <c r="P1867" s="17">
        <v>-1</v>
      </c>
      <c r="Q1867" s="17">
        <v>1.4540370813315535</v>
      </c>
      <c r="R1867" s="17">
        <v>-1</v>
      </c>
      <c r="S1867" s="17">
        <v>-0.41824992894318258</v>
      </c>
      <c r="T1867" s="17">
        <v>-4.3922009830023978E-2</v>
      </c>
      <c r="U1867" s="17">
        <v>-0.29905826998447727</v>
      </c>
      <c r="V1867" s="17">
        <v>-0.57922802303896215</v>
      </c>
      <c r="W1867" s="17">
        <v>-0.81591666970884391</v>
      </c>
      <c r="X1867" s="17">
        <v>-1.8334435575212964</v>
      </c>
      <c r="Y1867" s="17">
        <v>0</v>
      </c>
      <c r="Z1867" s="17">
        <v>15.981165231507928</v>
      </c>
      <c r="AA1867" s="17">
        <v>-0.40526059020904098</v>
      </c>
      <c r="AB1867" s="17">
        <v>-0.26049789027327519</v>
      </c>
      <c r="AC1867" s="17">
        <v>2.468871624910518</v>
      </c>
      <c r="AD1867" s="17">
        <v>-0.37382283748059664</v>
      </c>
      <c r="AE1867" s="17">
        <v>-3.7382283748059658E-2</v>
      </c>
      <c r="AF1867" s="17">
        <v>25.89581966067167</v>
      </c>
      <c r="AG1867" s="17">
        <v>-34.569924215391467</v>
      </c>
      <c r="AH1867" s="17">
        <v>-1</v>
      </c>
      <c r="AI1867" s="17">
        <v>-1</v>
      </c>
      <c r="AJ1867" s="17">
        <v>-1</v>
      </c>
      <c r="AK1867" s="17">
        <v>-1</v>
      </c>
      <c r="AL1867" s="17">
        <v>-1</v>
      </c>
      <c r="AM1867" s="17">
        <v>-1</v>
      </c>
      <c r="AN1867" s="17">
        <v>-1</v>
      </c>
      <c r="AO1867" s="17">
        <v>-1</v>
      </c>
      <c r="AP1867" s="17">
        <v>-1</v>
      </c>
      <c r="AQ1867" s="17">
        <v>-1</v>
      </c>
      <c r="AR1867" s="17">
        <v>-0.18691141874029832</v>
      </c>
      <c r="AS1867" s="17">
        <v>-2.2429370248835796</v>
      </c>
      <c r="AT1867" s="17">
        <v>1.0841818676513464</v>
      </c>
      <c r="AU1867" s="17">
        <v>-1</v>
      </c>
      <c r="AV1867" s="17">
        <v>-1</v>
      </c>
      <c r="AW1867" s="17">
        <v>-1</v>
      </c>
      <c r="AX1867" s="17">
        <v>-1</v>
      </c>
      <c r="AY1867" s="17">
        <v>-3.7382283748059658E-2</v>
      </c>
      <c r="AZ1867" s="17">
        <v>0.69268382374528215</v>
      </c>
      <c r="BA1867" s="17">
        <v>-0.17986331092476937</v>
      </c>
      <c r="BB1867" s="17">
        <v>0.26043309807673626</v>
      </c>
      <c r="BC1867" s="17">
        <v>-8.0945918589556645E-2</v>
      </c>
      <c r="BD1867" s="17">
        <v>9.4557367996957069</v>
      </c>
      <c r="BE1867" s="17">
        <v>-2.404454748413662</v>
      </c>
      <c r="BF1867" s="17">
        <v>-1</v>
      </c>
      <c r="BG1867" s="22">
        <v>352.96245189368051</v>
      </c>
    </row>
    <row r="1868" spans="1:59" x14ac:dyDescent="0.25">
      <c r="A1868">
        <v>4643</v>
      </c>
      <c r="B1868" t="s">
        <v>3021</v>
      </c>
      <c r="C1868" s="49">
        <v>0</v>
      </c>
      <c r="D1868" s="22">
        <v>1512.2472167968751</v>
      </c>
      <c r="E1868" s="17">
        <v>66.942417258603228</v>
      </c>
      <c r="F1868" s="17">
        <v>6.8040645603932308</v>
      </c>
      <c r="G1868" s="17">
        <v>0.3956600217258614</v>
      </c>
      <c r="H1868" s="17">
        <v>3.8237332579879575</v>
      </c>
      <c r="I1868" s="17">
        <v>53.700421811669791</v>
      </c>
      <c r="J1868" s="17">
        <v>6.8095943901483418</v>
      </c>
      <c r="K1868" s="17">
        <v>-1</v>
      </c>
      <c r="L1868" s="17">
        <v>-1</v>
      </c>
      <c r="M1868" s="17">
        <v>-1</v>
      </c>
      <c r="N1868" s="17">
        <v>0.16666666666666666</v>
      </c>
      <c r="O1868" s="17">
        <v>-1</v>
      </c>
      <c r="P1868" s="17">
        <v>-1</v>
      </c>
      <c r="Q1868" s="17">
        <v>2.9904229556592608</v>
      </c>
      <c r="R1868" s="17">
        <v>-1</v>
      </c>
      <c r="S1868" s="17">
        <v>0.3625102582342099</v>
      </c>
      <c r="T1868" s="17">
        <v>3.8140234016958915E-2</v>
      </c>
      <c r="U1868" s="17">
        <v>0.17472831576912556</v>
      </c>
      <c r="V1868" s="17">
        <v>0.10407670838569034</v>
      </c>
      <c r="W1868" s="17">
        <v>0.96330809432938491</v>
      </c>
      <c r="X1868" s="17">
        <v>0.8134083607200977</v>
      </c>
      <c r="Y1868" s="17">
        <v>0</v>
      </c>
      <c r="Z1868" s="17">
        <v>31.369495344268952</v>
      </c>
      <c r="AA1868" s="17">
        <v>0.45092106151173028</v>
      </c>
      <c r="AB1868" s="17">
        <v>1.1054954739064216</v>
      </c>
      <c r="AC1868" s="17">
        <v>18.174186782666283</v>
      </c>
      <c r="AD1868" s="17">
        <v>0.21841039471140697</v>
      </c>
      <c r="AE1868" s="17">
        <v>2.1841039471140695E-2</v>
      </c>
      <c r="AF1868" s="17">
        <v>49.279623677412779</v>
      </c>
      <c r="AG1868" s="17">
        <v>6.2115846926810301</v>
      </c>
      <c r="AH1868" s="17">
        <v>-1</v>
      </c>
      <c r="AI1868" s="17">
        <v>-1</v>
      </c>
      <c r="AJ1868" s="17">
        <v>-1</v>
      </c>
      <c r="AK1868" s="17">
        <v>-1</v>
      </c>
      <c r="AL1868" s="17">
        <v>-1</v>
      </c>
      <c r="AM1868" s="17">
        <v>-1</v>
      </c>
      <c r="AN1868" s="17">
        <v>-1</v>
      </c>
      <c r="AO1868" s="17">
        <v>-1</v>
      </c>
      <c r="AP1868" s="17">
        <v>-1</v>
      </c>
      <c r="AQ1868" s="17">
        <v>-1</v>
      </c>
      <c r="AR1868" s="17">
        <v>0.10920519735570348</v>
      </c>
      <c r="AS1868" s="17">
        <v>1.3104623682684415</v>
      </c>
      <c r="AT1868" s="17">
        <v>5.7036010787489744</v>
      </c>
      <c r="AU1868" s="17">
        <v>-1</v>
      </c>
      <c r="AV1868" s="17">
        <v>-1</v>
      </c>
      <c r="AW1868" s="17">
        <v>-1</v>
      </c>
      <c r="AX1868" s="17">
        <v>-1</v>
      </c>
      <c r="AY1868" s="17">
        <v>2.1841039471140695E-2</v>
      </c>
      <c r="AZ1868" s="17">
        <v>0.17801985567362277</v>
      </c>
      <c r="BA1868" s="17">
        <v>0.33480065714689011</v>
      </c>
      <c r="BB1868" s="17">
        <v>5.9073799131454968E-2</v>
      </c>
      <c r="BC1868" s="17">
        <v>0.12041338035572451</v>
      </c>
      <c r="BD1868" s="17">
        <v>2.4601110028748647</v>
      </c>
      <c r="BE1868" s="17">
        <v>4.5911710484071877</v>
      </c>
      <c r="BF1868" s="17">
        <v>-1</v>
      </c>
      <c r="BG1868" s="22">
        <v>115.78086994010255</v>
      </c>
    </row>
    <row r="1869" spans="1:59" x14ac:dyDescent="0.25">
      <c r="A1869">
        <v>4645</v>
      </c>
      <c r="B1869" t="s">
        <v>1735</v>
      </c>
      <c r="C1869" s="49">
        <v>0</v>
      </c>
      <c r="D1869" s="22">
        <v>1473.2945898437499</v>
      </c>
      <c r="E1869" s="17">
        <v>37.928353714246597</v>
      </c>
      <c r="F1869" s="17">
        <v>-41.846305183052131</v>
      </c>
      <c r="G1869" s="17">
        <v>4.1681348421905184E-2</v>
      </c>
      <c r="H1869" s="17">
        <v>1.1423016969705531</v>
      </c>
      <c r="I1869" s="17">
        <v>27.791709211190565</v>
      </c>
      <c r="J1869" s="17">
        <v>-0.17085986019051091</v>
      </c>
      <c r="K1869" s="17">
        <v>-1</v>
      </c>
      <c r="L1869" s="17">
        <v>-1</v>
      </c>
      <c r="M1869" s="17">
        <v>-1</v>
      </c>
      <c r="N1869" s="17">
        <v>0.16666666666666666</v>
      </c>
      <c r="O1869" s="17">
        <v>-1</v>
      </c>
      <c r="P1869" s="17">
        <v>-1</v>
      </c>
      <c r="Q1869" s="17">
        <v>1.3171871651881959</v>
      </c>
      <c r="R1869" s="17">
        <v>-1</v>
      </c>
      <c r="S1869" s="17">
        <v>-0.4877942849078275</v>
      </c>
      <c r="T1869" s="17">
        <v>-5.1231508945218246E-2</v>
      </c>
      <c r="U1869" s="17">
        <v>-0.34125968280246471</v>
      </c>
      <c r="V1869" s="17">
        <v>-0.64009176616387298</v>
      </c>
      <c r="W1869" s="17">
        <v>-0.9743968821524539</v>
      </c>
      <c r="X1869" s="17">
        <v>-2.0692055943297394</v>
      </c>
      <c r="Y1869" s="17">
        <v>0</v>
      </c>
      <c r="Z1869" s="17">
        <v>14.610486341063725</v>
      </c>
      <c r="AA1869" s="17">
        <v>-0.48152293367320448</v>
      </c>
      <c r="AB1869" s="17">
        <v>-0.38217049900002087</v>
      </c>
      <c r="AC1869" s="17">
        <v>1.069958045804384</v>
      </c>
      <c r="AD1869" s="17">
        <v>-0.42657460350308096</v>
      </c>
      <c r="AE1869" s="17">
        <v>-4.2657460350308089E-2</v>
      </c>
      <c r="AF1869" s="17">
        <v>23.812962956327123</v>
      </c>
      <c r="AG1869" s="17">
        <v>-38.202440087558948</v>
      </c>
      <c r="AH1869" s="17">
        <v>-1</v>
      </c>
      <c r="AI1869" s="17">
        <v>-1</v>
      </c>
      <c r="AJ1869" s="17">
        <v>-1</v>
      </c>
      <c r="AK1869" s="17">
        <v>-1</v>
      </c>
      <c r="AL1869" s="17">
        <v>-1</v>
      </c>
      <c r="AM1869" s="17">
        <v>-1</v>
      </c>
      <c r="AN1869" s="17">
        <v>-1</v>
      </c>
      <c r="AO1869" s="17">
        <v>-1</v>
      </c>
      <c r="AP1869" s="17">
        <v>-1</v>
      </c>
      <c r="AQ1869" s="17">
        <v>-1</v>
      </c>
      <c r="AR1869" s="17">
        <v>-0.21328730175154048</v>
      </c>
      <c r="AS1869" s="17">
        <v>-2.5594476210184856</v>
      </c>
      <c r="AT1869" s="17">
        <v>0.67271809267596883</v>
      </c>
      <c r="AU1869" s="17">
        <v>-1</v>
      </c>
      <c r="AV1869" s="17">
        <v>-1</v>
      </c>
      <c r="AW1869" s="17">
        <v>-1</v>
      </c>
      <c r="AX1869" s="17">
        <v>-1</v>
      </c>
      <c r="AY1869" s="17">
        <v>-4.2657460350308089E-2</v>
      </c>
      <c r="AZ1869" s="17">
        <v>0.73852629213131427</v>
      </c>
      <c r="BA1869" s="17">
        <v>-0.22570577931080144</v>
      </c>
      <c r="BB1869" s="17">
        <v>0.2783686985243809</v>
      </c>
      <c r="BC1869" s="17">
        <v>-9.888151903720134E-2</v>
      </c>
      <c r="BD1869" s="17">
        <v>10.07885552244767</v>
      </c>
      <c r="BE1869" s="17">
        <v>-3.0275734711656259</v>
      </c>
      <c r="BF1869" s="17">
        <v>-1</v>
      </c>
      <c r="BG1869" s="22">
        <v>1278.05512151158</v>
      </c>
    </row>
    <row r="1870" spans="1:59" x14ac:dyDescent="0.25">
      <c r="A1870">
        <v>4646</v>
      </c>
      <c r="B1870" t="s">
        <v>1736</v>
      </c>
      <c r="C1870" s="49">
        <v>0</v>
      </c>
      <c r="D1870" s="22">
        <v>1594.055869140625</v>
      </c>
      <c r="E1870" s="17">
        <v>100.26816047505515</v>
      </c>
      <c r="F1870" s="17">
        <v>62.684197550963397</v>
      </c>
      <c r="G1870" s="17">
        <v>0.80224224184795334</v>
      </c>
      <c r="H1870" s="17">
        <v>6.9036430926907535</v>
      </c>
      <c r="I1870" s="17">
        <v>83.459338616701856</v>
      </c>
      <c r="J1870" s="17">
        <v>14.827389812886718</v>
      </c>
      <c r="K1870" s="17">
        <v>-1</v>
      </c>
      <c r="L1870" s="17">
        <v>-1</v>
      </c>
      <c r="M1870" s="17">
        <v>-1</v>
      </c>
      <c r="N1870" s="17">
        <v>0.16666666666666666</v>
      </c>
      <c r="O1870" s="17">
        <v>-1</v>
      </c>
      <c r="P1870" s="17">
        <v>-1</v>
      </c>
      <c r="Q1870" s="17">
        <v>4.912312532021673</v>
      </c>
      <c r="R1870" s="17">
        <v>-1</v>
      </c>
      <c r="S1870" s="17">
        <v>1.3391756197480296</v>
      </c>
      <c r="T1870" s="17">
        <v>0.14079320271301626</v>
      </c>
      <c r="U1870" s="17">
        <v>0.76739550686695501</v>
      </c>
      <c r="V1870" s="17">
        <v>0.95883348710106575</v>
      </c>
      <c r="W1870" s="17">
        <v>3.1889687080780229</v>
      </c>
      <c r="X1870" s="17">
        <v>4.1243976094782875</v>
      </c>
      <c r="Y1870" s="17">
        <v>0</v>
      </c>
      <c r="Z1870" s="17">
        <v>50.619002733993241</v>
      </c>
      <c r="AA1870" s="17">
        <v>1.5219323350532394</v>
      </c>
      <c r="AB1870" s="17">
        <v>2.8142383436922804</v>
      </c>
      <c r="AC1870" s="17">
        <v>37.820215817126957</v>
      </c>
      <c r="AD1870" s="17">
        <v>0.95924438358369368</v>
      </c>
      <c r="AE1870" s="17">
        <v>9.5924438358369377E-2</v>
      </c>
      <c r="AF1870" s="17">
        <v>78.530796801574439</v>
      </c>
      <c r="AG1870" s="17">
        <v>57.225824141512113</v>
      </c>
      <c r="AH1870" s="17">
        <v>-1</v>
      </c>
      <c r="AI1870" s="17">
        <v>-1</v>
      </c>
      <c r="AJ1870" s="17">
        <v>-1</v>
      </c>
      <c r="AK1870" s="17">
        <v>-1</v>
      </c>
      <c r="AL1870" s="17">
        <v>-1</v>
      </c>
      <c r="AM1870" s="17">
        <v>-1</v>
      </c>
      <c r="AN1870" s="17">
        <v>-1</v>
      </c>
      <c r="AO1870" s="17">
        <v>-1</v>
      </c>
      <c r="AP1870" s="17">
        <v>-1</v>
      </c>
      <c r="AQ1870" s="17">
        <v>-1</v>
      </c>
      <c r="AR1870" s="17">
        <v>0.47962219179184684</v>
      </c>
      <c r="AS1870" s="17">
        <v>5.7554663015021621</v>
      </c>
      <c r="AT1870" s="17">
        <v>11.482106191952811</v>
      </c>
      <c r="AU1870" s="17">
        <v>-1</v>
      </c>
      <c r="AV1870" s="17">
        <v>-1</v>
      </c>
      <c r="AW1870" s="17">
        <v>-1</v>
      </c>
      <c r="AX1870" s="17">
        <v>-1</v>
      </c>
      <c r="AY1870" s="17">
        <v>9.5924438358369377E-2</v>
      </c>
      <c r="AZ1870" s="17">
        <v>-0.46578150444957017</v>
      </c>
      <c r="BA1870" s="17">
        <v>0.97860201727008311</v>
      </c>
      <c r="BB1870" s="17">
        <v>-0.1928097570851226</v>
      </c>
      <c r="BC1870" s="17">
        <v>0.37229693657230201</v>
      </c>
      <c r="BD1870" s="17">
        <v>-6.290828799227361</v>
      </c>
      <c r="BE1870" s="17">
        <v>13.342110850509423</v>
      </c>
      <c r="BF1870" s="17">
        <v>-1</v>
      </c>
      <c r="BG1870" s="22">
        <v>1798.8211716923036</v>
      </c>
    </row>
    <row r="1871" spans="1:59" x14ac:dyDescent="0.25">
      <c r="A1871">
        <v>4648</v>
      </c>
      <c r="B1871" t="s">
        <v>1737</v>
      </c>
      <c r="C1871" s="49">
        <v>0</v>
      </c>
      <c r="D1871" s="22">
        <v>1471.5410742187501</v>
      </c>
      <c r="E1871" s="17">
        <v>77.661411913799526</v>
      </c>
      <c r="F1871" s="17">
        <v>24.777522585535834</v>
      </c>
      <c r="G1871" s="17">
        <v>0.52643437883712474</v>
      </c>
      <c r="H1871" s="17">
        <v>4.8143649399955164</v>
      </c>
      <c r="I1871" s="17">
        <v>63.272171437949574</v>
      </c>
      <c r="J1871" s="17">
        <v>9.3884627960107068</v>
      </c>
      <c r="K1871" s="17">
        <v>-1</v>
      </c>
      <c r="L1871" s="17">
        <v>-1</v>
      </c>
      <c r="M1871" s="17">
        <v>-1</v>
      </c>
      <c r="N1871" s="17">
        <v>0.16666666666666666</v>
      </c>
      <c r="O1871" s="17">
        <v>-1</v>
      </c>
      <c r="P1871" s="17">
        <v>-1</v>
      </c>
      <c r="Q1871" s="17">
        <v>3.6085854363308458</v>
      </c>
      <c r="R1871" s="17">
        <v>-1</v>
      </c>
      <c r="S1871" s="17">
        <v>0.67664791217897824</v>
      </c>
      <c r="T1871" s="17">
        <v>7.1157850927896033E-2</v>
      </c>
      <c r="U1871" s="17">
        <v>0.36535561588442045</v>
      </c>
      <c r="V1871" s="17">
        <v>0.37900331041327362</v>
      </c>
      <c r="W1871" s="17">
        <v>1.6791764267504048</v>
      </c>
      <c r="X1871" s="17">
        <v>1.8783651369377945</v>
      </c>
      <c r="Y1871" s="17">
        <v>0</v>
      </c>
      <c r="Z1871" s="17">
        <v>37.56096616865419</v>
      </c>
      <c r="AA1871" s="17">
        <v>0.79540442508391895</v>
      </c>
      <c r="AB1871" s="17">
        <v>1.655100791614605</v>
      </c>
      <c r="AC1871" s="17">
        <v>24.493196049720087</v>
      </c>
      <c r="AD1871" s="17">
        <v>0.45669451985552556</v>
      </c>
      <c r="AE1871" s="17">
        <v>4.5669451985552556E-2</v>
      </c>
      <c r="AF1871" s="17">
        <v>58.688061062878901</v>
      </c>
      <c r="AG1871" s="17">
        <v>22.619961737396864</v>
      </c>
      <c r="AH1871" s="17">
        <v>-1</v>
      </c>
      <c r="AI1871" s="17">
        <v>-1</v>
      </c>
      <c r="AJ1871" s="17">
        <v>-1</v>
      </c>
      <c r="AK1871" s="17">
        <v>-1</v>
      </c>
      <c r="AL1871" s="17">
        <v>-1</v>
      </c>
      <c r="AM1871" s="17">
        <v>-1</v>
      </c>
      <c r="AN1871" s="17">
        <v>-1</v>
      </c>
      <c r="AO1871" s="17">
        <v>-1</v>
      </c>
      <c r="AP1871" s="17">
        <v>-1</v>
      </c>
      <c r="AQ1871" s="17">
        <v>-1</v>
      </c>
      <c r="AR1871" s="17">
        <v>0.22834725992776278</v>
      </c>
      <c r="AS1871" s="17">
        <v>2.7401671191331527</v>
      </c>
      <c r="AT1871" s="17">
        <v>7.562217254873099</v>
      </c>
      <c r="AU1871" s="17">
        <v>-1</v>
      </c>
      <c r="AV1871" s="17">
        <v>-1</v>
      </c>
      <c r="AW1871" s="17">
        <v>-1</v>
      </c>
      <c r="AX1871" s="17">
        <v>-1</v>
      </c>
      <c r="AY1871" s="17">
        <v>4.5669451985552556E-2</v>
      </c>
      <c r="AZ1871" s="17">
        <v>-2.9054396004636496E-2</v>
      </c>
      <c r="BA1871" s="17">
        <v>0.54187490882514955</v>
      </c>
      <c r="BB1871" s="17">
        <v>-2.1942803417545384E-2</v>
      </c>
      <c r="BC1871" s="17">
        <v>0.2014299829047248</v>
      </c>
      <c r="BD1871" s="17">
        <v>-0.35456821845369024</v>
      </c>
      <c r="BE1871" s="17">
        <v>7.4058502697357458</v>
      </c>
      <c r="BF1871" s="17">
        <v>-1</v>
      </c>
      <c r="BG1871" s="22">
        <v>36.633853505996058</v>
      </c>
    </row>
    <row r="1872" spans="1:59" x14ac:dyDescent="0.25">
      <c r="A1872">
        <v>4649</v>
      </c>
      <c r="B1872" t="s">
        <v>1738</v>
      </c>
      <c r="C1872" s="49">
        <v>0</v>
      </c>
      <c r="D1872" s="22">
        <v>1419.745390625</v>
      </c>
      <c r="E1872" s="17">
        <v>33.045380218576412</v>
      </c>
      <c r="F1872" s="17">
        <v>-50.034005801016917</v>
      </c>
      <c r="G1872" s="17">
        <v>-1.7892122806391908E-2</v>
      </c>
      <c r="H1872" s="17">
        <v>0.69102539701744803</v>
      </c>
      <c r="I1872" s="17">
        <v>23.431356282974715</v>
      </c>
      <c r="J1872" s="17">
        <v>-1.3456478398209146</v>
      </c>
      <c r="K1872" s="17">
        <v>-1</v>
      </c>
      <c r="L1872" s="17">
        <v>-1</v>
      </c>
      <c r="M1872" s="17">
        <v>-1</v>
      </c>
      <c r="N1872" s="17">
        <v>0.16666666666666666</v>
      </c>
      <c r="O1872" s="17">
        <v>-1</v>
      </c>
      <c r="P1872" s="17">
        <v>-1</v>
      </c>
      <c r="Q1872" s="17">
        <v>1.0355869679463954</v>
      </c>
      <c r="R1872" s="17">
        <v>-1</v>
      </c>
      <c r="S1872" s="17">
        <v>-0.63089780231285864</v>
      </c>
      <c r="T1872" s="17">
        <v>-6.6272485590181909E-2</v>
      </c>
      <c r="U1872" s="17">
        <v>-0.42809880195091116</v>
      </c>
      <c r="V1872" s="17">
        <v>-0.76533292488621307</v>
      </c>
      <c r="W1872" s="17">
        <v>-1.300506392050091</v>
      </c>
      <c r="X1872" s="17">
        <v>-2.5543402435745244</v>
      </c>
      <c r="Y1872" s="17">
        <v>0</v>
      </c>
      <c r="Z1872" s="17">
        <v>11.789999074561333</v>
      </c>
      <c r="AA1872" s="17">
        <v>-0.63845025644287046</v>
      </c>
      <c r="AB1872" s="17">
        <v>-0.63253989331140426</v>
      </c>
      <c r="AC1872" s="17">
        <v>-1.8086285905794686</v>
      </c>
      <c r="AD1872" s="17">
        <v>-0.53512350243863904</v>
      </c>
      <c r="AE1872" s="17">
        <v>-5.3512350243863895E-2</v>
      </c>
      <c r="AF1872" s="17">
        <v>19.527005936408983</v>
      </c>
      <c r="AG1872" s="17">
        <v>-45.677177485386601</v>
      </c>
      <c r="AH1872" s="17">
        <v>-1</v>
      </c>
      <c r="AI1872" s="17">
        <v>-1</v>
      </c>
      <c r="AJ1872" s="17">
        <v>-1</v>
      </c>
      <c r="AK1872" s="17">
        <v>-1</v>
      </c>
      <c r="AL1872" s="17">
        <v>-1</v>
      </c>
      <c r="AM1872" s="17">
        <v>-1</v>
      </c>
      <c r="AN1872" s="17">
        <v>-1</v>
      </c>
      <c r="AO1872" s="17">
        <v>-1</v>
      </c>
      <c r="AP1872" s="17">
        <v>-1</v>
      </c>
      <c r="AQ1872" s="17">
        <v>-1</v>
      </c>
      <c r="AR1872" s="17">
        <v>-0.26756175121931952</v>
      </c>
      <c r="AS1872" s="17">
        <v>-3.2107410146318336</v>
      </c>
      <c r="AT1872" s="17">
        <v>-0.17396331902138407</v>
      </c>
      <c r="AU1872" s="17">
        <v>-1</v>
      </c>
      <c r="AV1872" s="17">
        <v>-1</v>
      </c>
      <c r="AW1872" s="17">
        <v>-1</v>
      </c>
      <c r="AX1872" s="17">
        <v>-1</v>
      </c>
      <c r="AY1872" s="17">
        <v>-5.3512350243863895E-2</v>
      </c>
      <c r="AZ1872" s="17">
        <v>0.83285772106718969</v>
      </c>
      <c r="BA1872" s="17">
        <v>-0.32003720824667697</v>
      </c>
      <c r="BB1872" s="17">
        <v>0.31527532416247067</v>
      </c>
      <c r="BC1872" s="17">
        <v>-0.13578814467529104</v>
      </c>
      <c r="BD1872" s="17">
        <v>11.361065699677134</v>
      </c>
      <c r="BE1872" s="17">
        <v>-4.3097836483950926</v>
      </c>
      <c r="BF1872" s="17">
        <v>-1</v>
      </c>
      <c r="BG1872" s="22">
        <v>-68.098113408692598</v>
      </c>
    </row>
    <row r="1873" spans="1:59" x14ac:dyDescent="0.25">
      <c r="A1873">
        <v>4652</v>
      </c>
      <c r="B1873" t="s">
        <v>3022</v>
      </c>
      <c r="C1873" s="49">
        <v>0</v>
      </c>
      <c r="D1873" s="22">
        <v>1450</v>
      </c>
      <c r="E1873" s="17">
        <v>42.510834345099084</v>
      </c>
      <c r="F1873" s="17">
        <v>-34.162466733731819</v>
      </c>
      <c r="G1873" s="17">
        <v>9.7588733186206644E-2</v>
      </c>
      <c r="H1873" s="17">
        <v>1.5658069454695622</v>
      </c>
      <c r="I1873" s="17">
        <v>31.883730774475264</v>
      </c>
      <c r="J1873" s="17">
        <v>0.93163294809285269</v>
      </c>
      <c r="K1873" s="17">
        <v>-1</v>
      </c>
      <c r="L1873" s="17">
        <v>-1</v>
      </c>
      <c r="M1873" s="17">
        <v>-1</v>
      </c>
      <c r="N1873" s="17">
        <v>0.16666666666666666</v>
      </c>
      <c r="O1873" s="17">
        <v>-1</v>
      </c>
      <c r="P1873" s="17">
        <v>-1</v>
      </c>
      <c r="Q1873" s="17">
        <v>1.5814579933319561</v>
      </c>
      <c r="R1873" s="17">
        <v>-1</v>
      </c>
      <c r="S1873" s="17">
        <v>-0.35349720193228051</v>
      </c>
      <c r="T1873" s="17">
        <v>-3.7116137603193253E-2</v>
      </c>
      <c r="U1873" s="17">
        <v>-0.25976454836216811</v>
      </c>
      <c r="V1873" s="17">
        <v>-0.52255781179374472</v>
      </c>
      <c r="W1873" s="17">
        <v>-0.66835579592337224</v>
      </c>
      <c r="X1873" s="17">
        <v>-1.6139256024373154</v>
      </c>
      <c r="Y1873" s="17">
        <v>0</v>
      </c>
      <c r="Z1873" s="17">
        <v>17.257403896478259</v>
      </c>
      <c r="AA1873" s="17">
        <v>-0.33425274724250115</v>
      </c>
      <c r="AB1873" s="17">
        <v>-0.1472085642265627</v>
      </c>
      <c r="AC1873" s="17">
        <v>3.7713995992259974</v>
      </c>
      <c r="AD1873" s="17">
        <v>-0.32470568545271017</v>
      </c>
      <c r="AE1873" s="17">
        <v>-3.2470568545271014E-2</v>
      </c>
      <c r="AF1873" s="17">
        <v>27.835166854393844</v>
      </c>
      <c r="AG1873" s="17">
        <v>-31.187689879181502</v>
      </c>
      <c r="AH1873" s="17">
        <v>-1</v>
      </c>
      <c r="AI1873" s="17">
        <v>-1</v>
      </c>
      <c r="AJ1873" s="17">
        <v>-1</v>
      </c>
      <c r="AK1873" s="17">
        <v>-1</v>
      </c>
      <c r="AL1873" s="17">
        <v>-1</v>
      </c>
      <c r="AM1873" s="17">
        <v>-1</v>
      </c>
      <c r="AN1873" s="17">
        <v>-1</v>
      </c>
      <c r="AO1873" s="17">
        <v>-1</v>
      </c>
      <c r="AP1873" s="17">
        <v>-1</v>
      </c>
      <c r="AQ1873" s="17">
        <v>-1</v>
      </c>
      <c r="AR1873" s="17">
        <v>-0.16235284272635508</v>
      </c>
      <c r="AS1873" s="17">
        <v>-1.948234112716261</v>
      </c>
      <c r="AT1873" s="17">
        <v>1.4672956534688604</v>
      </c>
      <c r="AU1873" s="17">
        <v>-1</v>
      </c>
      <c r="AV1873" s="17">
        <v>-1</v>
      </c>
      <c r="AW1873" s="17">
        <v>-1</v>
      </c>
      <c r="AX1873" s="17">
        <v>-1</v>
      </c>
      <c r="AY1873" s="17">
        <v>-3.2470568545271014E-2</v>
      </c>
      <c r="AZ1873" s="17">
        <v>0.64999991647873501</v>
      </c>
      <c r="BA1873" s="17">
        <v>-0.13717940365822218</v>
      </c>
      <c r="BB1873" s="17">
        <v>0.24373326638725484</v>
      </c>
      <c r="BC1873" s="17">
        <v>-6.4246086900075286E-2</v>
      </c>
      <c r="BD1873" s="17">
        <v>8.8755511614786737</v>
      </c>
      <c r="BE1873" s="17">
        <v>-1.8242691101966289</v>
      </c>
      <c r="BF1873" s="17">
        <v>-1</v>
      </c>
      <c r="BG1873" s="22">
        <v>129.14016300000006</v>
      </c>
    </row>
    <row r="1874" spans="1:59" x14ac:dyDescent="0.25">
      <c r="A1874">
        <v>4653</v>
      </c>
      <c r="B1874" t="s">
        <v>1739</v>
      </c>
      <c r="C1874" s="49">
        <v>0</v>
      </c>
      <c r="D1874" s="22">
        <v>1515.5188574218751</v>
      </c>
      <c r="E1874" s="17">
        <v>77.405686495791059</v>
      </c>
      <c r="F1874" s="17">
        <v>24.34872583599094</v>
      </c>
      <c r="G1874" s="17">
        <v>0.52331446617620603</v>
      </c>
      <c r="H1874" s="17">
        <v>4.7907312216177385</v>
      </c>
      <c r="I1874" s="17">
        <v>63.043816097454453</v>
      </c>
      <c r="J1874" s="17">
        <v>9.3269381640566937</v>
      </c>
      <c r="K1874" s="17">
        <v>-1</v>
      </c>
      <c r="L1874" s="17">
        <v>-1</v>
      </c>
      <c r="M1874" s="17">
        <v>-1</v>
      </c>
      <c r="N1874" s="17">
        <v>0.16666666666666666</v>
      </c>
      <c r="O1874" s="17">
        <v>-1</v>
      </c>
      <c r="P1874" s="17">
        <v>-1</v>
      </c>
      <c r="Q1874" s="17">
        <v>3.5938377977833946</v>
      </c>
      <c r="R1874" s="17">
        <v>-1</v>
      </c>
      <c r="S1874" s="17">
        <v>0.66915346093132488</v>
      </c>
      <c r="T1874" s="17">
        <v>7.0370142364005683E-2</v>
      </c>
      <c r="U1874" s="17">
        <v>0.36080777837036981</v>
      </c>
      <c r="V1874" s="17">
        <v>0.37244432587351828</v>
      </c>
      <c r="W1874" s="17">
        <v>1.6620977981629144</v>
      </c>
      <c r="X1874" s="17">
        <v>1.8529582284058268</v>
      </c>
      <c r="Y1874" s="17">
        <v>0</v>
      </c>
      <c r="Z1874" s="17">
        <v>37.41325488456603</v>
      </c>
      <c r="AA1874" s="17">
        <v>0.78718600955333962</v>
      </c>
      <c r="AB1874" s="17">
        <v>1.6419887364143095</v>
      </c>
      <c r="AC1874" s="17">
        <v>24.34244205289508</v>
      </c>
      <c r="AD1874" s="17">
        <v>0.45100972296296227</v>
      </c>
      <c r="AE1874" s="17">
        <v>4.5100972296296227E-2</v>
      </c>
      <c r="AF1874" s="17">
        <v>58.46360189850769</v>
      </c>
      <c r="AG1874" s="17">
        <v>22.228503469753601</v>
      </c>
      <c r="AH1874" s="17">
        <v>-1</v>
      </c>
      <c r="AI1874" s="17">
        <v>-1</v>
      </c>
      <c r="AJ1874" s="17">
        <v>-1</v>
      </c>
      <c r="AK1874" s="17">
        <v>-1</v>
      </c>
      <c r="AL1874" s="17">
        <v>-1</v>
      </c>
      <c r="AM1874" s="17">
        <v>-1</v>
      </c>
      <c r="AN1874" s="17">
        <v>-1</v>
      </c>
      <c r="AO1874" s="17">
        <v>-1</v>
      </c>
      <c r="AP1874" s="17">
        <v>-1</v>
      </c>
      <c r="AQ1874" s="17">
        <v>-1</v>
      </c>
      <c r="AR1874" s="17">
        <v>0.22550486148148113</v>
      </c>
      <c r="AS1874" s="17">
        <v>2.7060583377777734</v>
      </c>
      <c r="AT1874" s="17">
        <v>7.517875839111106</v>
      </c>
      <c r="AU1874" s="17">
        <v>-1</v>
      </c>
      <c r="AV1874" s="17">
        <v>-1</v>
      </c>
      <c r="AW1874" s="17">
        <v>-1</v>
      </c>
      <c r="AX1874" s="17">
        <v>-1</v>
      </c>
      <c r="AY1874" s="17">
        <v>4.5100972296296227E-2</v>
      </c>
      <c r="AZ1874" s="17">
        <v>-2.4114179942158753E-2</v>
      </c>
      <c r="BA1874" s="17">
        <v>0.53693469276267169</v>
      </c>
      <c r="BB1874" s="17">
        <v>-2.0009972474073878E-2</v>
      </c>
      <c r="BC1874" s="17">
        <v>0.19949715196125328</v>
      </c>
      <c r="BD1874" s="17">
        <v>-0.28741779590122896</v>
      </c>
      <c r="BE1874" s="17">
        <v>7.3386998471832836</v>
      </c>
      <c r="BF1874" s="17">
        <v>-1</v>
      </c>
      <c r="BG1874" s="22">
        <v>396.17629682335343</v>
      </c>
    </row>
    <row r="1875" spans="1:59" x14ac:dyDescent="0.25">
      <c r="A1875">
        <v>4655</v>
      </c>
      <c r="B1875" t="s">
        <v>1740</v>
      </c>
      <c r="C1875" s="49">
        <v>0</v>
      </c>
      <c r="D1875" s="22">
        <v>1603.8773632812499</v>
      </c>
      <c r="E1875" s="17">
        <v>115.78559640776118</v>
      </c>
      <c r="F1875" s="17">
        <v>88.703613771040224</v>
      </c>
      <c r="G1875" s="17">
        <v>0.99155875644581282</v>
      </c>
      <c r="H1875" s="17">
        <v>8.3377387474552709</v>
      </c>
      <c r="I1875" s="17">
        <v>97.315956365615136</v>
      </c>
      <c r="J1875" s="17">
        <v>18.560708706506052</v>
      </c>
      <c r="K1875" s="17">
        <v>-1</v>
      </c>
      <c r="L1875" s="17">
        <v>-1</v>
      </c>
      <c r="M1875" s="17">
        <v>-1</v>
      </c>
      <c r="N1875" s="17">
        <v>0.16666666666666666</v>
      </c>
      <c r="O1875" s="17">
        <v>-1</v>
      </c>
      <c r="P1875" s="17">
        <v>-1</v>
      </c>
      <c r="Q1875" s="17">
        <v>5.8072002522216115</v>
      </c>
      <c r="R1875" s="17">
        <v>-1</v>
      </c>
      <c r="S1875" s="17">
        <v>1.7939394363131802</v>
      </c>
      <c r="T1875" s="17">
        <v>0.18859141248427724</v>
      </c>
      <c r="U1875" s="17">
        <v>1.0433585996491523</v>
      </c>
      <c r="V1875" s="17">
        <v>1.3568331195658012</v>
      </c>
      <c r="W1875" s="17">
        <v>4.225301064043065</v>
      </c>
      <c r="X1875" s="17">
        <v>5.6660905646145387</v>
      </c>
      <c r="Y1875" s="17">
        <v>0</v>
      </c>
      <c r="Z1875" s="17">
        <v>59.582133600006074</v>
      </c>
      <c r="AA1875" s="17">
        <v>2.0206263540415921</v>
      </c>
      <c r="AB1875" s="17">
        <v>3.6098787540246886</v>
      </c>
      <c r="AC1875" s="17">
        <v>46.967978701041503</v>
      </c>
      <c r="AD1875" s="17">
        <v>1.3041982495614404</v>
      </c>
      <c r="AE1875" s="17">
        <v>0.13041982495614404</v>
      </c>
      <c r="AF1875" s="17">
        <v>92.150994315626946</v>
      </c>
      <c r="AG1875" s="17">
        <v>80.979538714700254</v>
      </c>
      <c r="AH1875" s="17">
        <v>-1</v>
      </c>
      <c r="AI1875" s="17">
        <v>-1</v>
      </c>
      <c r="AJ1875" s="17">
        <v>-1</v>
      </c>
      <c r="AK1875" s="17">
        <v>-1</v>
      </c>
      <c r="AL1875" s="17">
        <v>-1</v>
      </c>
      <c r="AM1875" s="17">
        <v>-1</v>
      </c>
      <c r="AN1875" s="17">
        <v>-1</v>
      </c>
      <c r="AO1875" s="17">
        <v>-1</v>
      </c>
      <c r="AP1875" s="17">
        <v>-1</v>
      </c>
      <c r="AQ1875" s="17">
        <v>-1</v>
      </c>
      <c r="AR1875" s="17">
        <v>0.65209912478072019</v>
      </c>
      <c r="AS1875" s="17">
        <v>7.8251894973686422</v>
      </c>
      <c r="AT1875" s="17">
        <v>14.172746346579235</v>
      </c>
      <c r="AU1875" s="17">
        <v>-1</v>
      </c>
      <c r="AV1875" s="17">
        <v>-1</v>
      </c>
      <c r="AW1875" s="17">
        <v>-1</v>
      </c>
      <c r="AX1875" s="17">
        <v>-1</v>
      </c>
      <c r="AY1875" s="17">
        <v>0.13041982495614404</v>
      </c>
      <c r="AZ1875" s="17">
        <v>-0.76555415450614284</v>
      </c>
      <c r="BA1875" s="17">
        <v>1.2783746673266561</v>
      </c>
      <c r="BB1875" s="17">
        <v>-0.31009407151755652</v>
      </c>
      <c r="BC1875" s="17">
        <v>0.48958125100473582</v>
      </c>
      <c r="BD1875" s="17">
        <v>-10.365521052843835</v>
      </c>
      <c r="BE1875" s="17">
        <v>17.416803104125904</v>
      </c>
      <c r="BF1875" s="17">
        <v>-1</v>
      </c>
      <c r="BG1875" s="22">
        <v>322.92996620954841</v>
      </c>
    </row>
    <row r="1876" spans="1:59" x14ac:dyDescent="0.25">
      <c r="A1876">
        <v>4656</v>
      </c>
      <c r="B1876" t="s">
        <v>1741</v>
      </c>
      <c r="C1876" s="49">
        <v>0</v>
      </c>
      <c r="D1876" s="22">
        <v>1540.41037109375</v>
      </c>
      <c r="E1876" s="17">
        <v>82.061831267187017</v>
      </c>
      <c r="F1876" s="17">
        <v>32.156083270123375</v>
      </c>
      <c r="G1876" s="17">
        <v>0.58012057147649143</v>
      </c>
      <c r="H1876" s="17">
        <v>5.2210443876311805</v>
      </c>
      <c r="I1876" s="17">
        <v>67.201617589958104</v>
      </c>
      <c r="J1876" s="17">
        <v>10.447153728139781</v>
      </c>
      <c r="K1876" s="17">
        <v>-1</v>
      </c>
      <c r="L1876" s="17">
        <v>-1</v>
      </c>
      <c r="M1876" s="17">
        <v>-1</v>
      </c>
      <c r="N1876" s="17">
        <v>0.16666666666666666</v>
      </c>
      <c r="O1876" s="17">
        <v>-1</v>
      </c>
      <c r="P1876" s="17">
        <v>-1</v>
      </c>
      <c r="Q1876" s="17">
        <v>3.8623568235725205</v>
      </c>
      <c r="R1876" s="17">
        <v>-1</v>
      </c>
      <c r="S1876" s="17">
        <v>0.80560939191776904</v>
      </c>
      <c r="T1876" s="17">
        <v>8.4712420654935547E-2</v>
      </c>
      <c r="U1876" s="17">
        <v>0.44361296069097861</v>
      </c>
      <c r="V1876" s="17">
        <v>0.4918676581659579</v>
      </c>
      <c r="W1876" s="17">
        <v>1.9730585459037706</v>
      </c>
      <c r="X1876" s="17">
        <v>2.3155569221130703</v>
      </c>
      <c r="Y1876" s="17">
        <v>0</v>
      </c>
      <c r="Z1876" s="17">
        <v>40.102722081215546</v>
      </c>
      <c r="AA1876" s="17">
        <v>0.93682358879702199</v>
      </c>
      <c r="AB1876" s="17">
        <v>1.8807277234831967</v>
      </c>
      <c r="AC1876" s="17">
        <v>27.087309729914779</v>
      </c>
      <c r="AD1876" s="17">
        <v>0.55451620086372311</v>
      </c>
      <c r="AE1876" s="17">
        <v>5.5451620086372326E-2</v>
      </c>
      <c r="AF1876" s="17">
        <v>62.550463395178724</v>
      </c>
      <c r="AG1876" s="17">
        <v>29.356016957859552</v>
      </c>
      <c r="AH1876" s="17">
        <v>-1</v>
      </c>
      <c r="AI1876" s="17">
        <v>-1</v>
      </c>
      <c r="AJ1876" s="17">
        <v>-1</v>
      </c>
      <c r="AK1876" s="17">
        <v>-1</v>
      </c>
      <c r="AL1876" s="17">
        <v>-1</v>
      </c>
      <c r="AM1876" s="17">
        <v>-1</v>
      </c>
      <c r="AN1876" s="17">
        <v>-1</v>
      </c>
      <c r="AO1876" s="17">
        <v>-1</v>
      </c>
      <c r="AP1876" s="17">
        <v>-1</v>
      </c>
      <c r="AQ1876" s="17">
        <v>-1</v>
      </c>
      <c r="AR1876" s="17">
        <v>0.27725810043186155</v>
      </c>
      <c r="AS1876" s="17">
        <v>3.3270972051823384</v>
      </c>
      <c r="AT1876" s="17">
        <v>8.3252263667370414</v>
      </c>
      <c r="AU1876" s="17">
        <v>-1</v>
      </c>
      <c r="AV1876" s="17">
        <v>-1</v>
      </c>
      <c r="AW1876" s="17">
        <v>-1</v>
      </c>
      <c r="AX1876" s="17">
        <v>-1</v>
      </c>
      <c r="AY1876" s="17">
        <v>5.5451620086372326E-2</v>
      </c>
      <c r="AZ1876" s="17">
        <v>-0.11406363185041729</v>
      </c>
      <c r="BA1876" s="17">
        <v>0.62688414467093034</v>
      </c>
      <c r="BB1876" s="17">
        <v>-5.5202174960332598E-2</v>
      </c>
      <c r="BC1876" s="17">
        <v>0.23468935444751199</v>
      </c>
      <c r="BD1876" s="17">
        <v>-1.5100654751957219</v>
      </c>
      <c r="BE1876" s="17">
        <v>8.5613475264777783</v>
      </c>
      <c r="BF1876" s="17">
        <v>-1</v>
      </c>
      <c r="BG1876" s="22">
        <v>841.74021694949477</v>
      </c>
    </row>
    <row r="1877" spans="1:59" x14ac:dyDescent="0.25">
      <c r="A1877">
        <v>4657</v>
      </c>
      <c r="B1877" t="s">
        <v>677</v>
      </c>
      <c r="C1877" s="49">
        <v>0</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25">
      <c r="A1878">
        <v>4661</v>
      </c>
      <c r="B1878" t="s">
        <v>1742</v>
      </c>
      <c r="C1878" s="49">
        <v>0</v>
      </c>
      <c r="D1878" s="22">
        <v>1457.8777636718748</v>
      </c>
      <c r="E1878" s="17">
        <v>22.855644572738534</v>
      </c>
      <c r="F1878" s="17">
        <v>-67.120009834891746</v>
      </c>
      <c r="G1878" s="17">
        <v>-0.14220939052442222</v>
      </c>
      <c r="H1878" s="17">
        <v>-0.25069304643333901</v>
      </c>
      <c r="I1878" s="17">
        <v>14.33221951713476</v>
      </c>
      <c r="J1878" s="17">
        <v>-3.7971825374711274</v>
      </c>
      <c r="K1878" s="17">
        <v>-1</v>
      </c>
      <c r="L1878" s="17">
        <v>-1</v>
      </c>
      <c r="M1878" s="17">
        <v>-1</v>
      </c>
      <c r="N1878" s="17">
        <v>0.16666666666666666</v>
      </c>
      <c r="O1878" s="17">
        <v>-1</v>
      </c>
      <c r="P1878" s="17">
        <v>-1</v>
      </c>
      <c r="Q1878" s="17">
        <v>0.44794675850144827</v>
      </c>
      <c r="R1878" s="17">
        <v>-1</v>
      </c>
      <c r="S1878" s="17">
        <v>-0.9295246561427688</v>
      </c>
      <c r="T1878" s="17">
        <v>-9.7659831026994659E-2</v>
      </c>
      <c r="U1878" s="17">
        <v>-0.60931372532182737</v>
      </c>
      <c r="V1878" s="17">
        <v>-1.0266848041234595</v>
      </c>
      <c r="W1878" s="17">
        <v>-1.9810281479836847</v>
      </c>
      <c r="X1878" s="17">
        <v>-3.5667139197421371</v>
      </c>
      <c r="Y1878" s="17">
        <v>0</v>
      </c>
      <c r="Z1878" s="17">
        <v>5.9042371175088242</v>
      </c>
      <c r="AA1878" s="17">
        <v>-0.96592447600393827</v>
      </c>
      <c r="AB1878" s="17">
        <v>-1.1550080050272951</v>
      </c>
      <c r="AC1878" s="17">
        <v>-7.8156316767937088</v>
      </c>
      <c r="AD1878" s="17">
        <v>-0.76164215665228419</v>
      </c>
      <c r="AE1878" s="17">
        <v>-7.6164215665228421E-2</v>
      </c>
      <c r="AF1878" s="17">
        <v>10.583117737729566</v>
      </c>
      <c r="AG1878" s="17">
        <v>-61.27537767497585</v>
      </c>
      <c r="AH1878" s="17">
        <v>-1</v>
      </c>
      <c r="AI1878" s="17">
        <v>-1</v>
      </c>
      <c r="AJ1878" s="17">
        <v>-1</v>
      </c>
      <c r="AK1878" s="17">
        <v>-1</v>
      </c>
      <c r="AL1878" s="17">
        <v>-1</v>
      </c>
      <c r="AM1878" s="17">
        <v>-1</v>
      </c>
      <c r="AN1878" s="17">
        <v>-1</v>
      </c>
      <c r="AO1878" s="17">
        <v>-1</v>
      </c>
      <c r="AP1878" s="17">
        <v>-1</v>
      </c>
      <c r="AQ1878" s="17">
        <v>-1</v>
      </c>
      <c r="AR1878" s="17">
        <v>-0.38082107832614209</v>
      </c>
      <c r="AS1878" s="17">
        <v>-4.5698529399137051</v>
      </c>
      <c r="AT1878" s="17">
        <v>-1.9408088218878161</v>
      </c>
      <c r="AU1878" s="17">
        <v>-1</v>
      </c>
      <c r="AV1878" s="17">
        <v>-1</v>
      </c>
      <c r="AW1878" s="17">
        <v>-1</v>
      </c>
      <c r="AX1878" s="17">
        <v>-1</v>
      </c>
      <c r="AY1878" s="17">
        <v>-7.6164215665228421E-2</v>
      </c>
      <c r="AZ1878" s="17">
        <v>1.0297075144979826</v>
      </c>
      <c r="BA1878" s="17">
        <v>-0.51688700167747004</v>
      </c>
      <c r="BB1878" s="17">
        <v>0.39229166659511011</v>
      </c>
      <c r="BC1878" s="17">
        <v>-0.21280448710793037</v>
      </c>
      <c r="BD1878" s="17">
        <v>14.036767863523917</v>
      </c>
      <c r="BE1878" s="17">
        <v>-6.9854858122418761</v>
      </c>
      <c r="BF1878" s="17">
        <v>-1</v>
      </c>
      <c r="BG1878" s="22">
        <v>-12.165365491168586</v>
      </c>
    </row>
    <row r="1879" spans="1:59" x14ac:dyDescent="0.25">
      <c r="A1879">
        <v>4662</v>
      </c>
      <c r="B1879" t="s">
        <v>1743</v>
      </c>
      <c r="C1879" s="49">
        <v>0</v>
      </c>
      <c r="D1879" s="22">
        <v>1528.994599609375</v>
      </c>
      <c r="E1879" s="17">
        <v>104.68551532149434</v>
      </c>
      <c r="F1879" s="17">
        <v>70.091155429811309</v>
      </c>
      <c r="G1879" s="17">
        <v>0.85613505164568604</v>
      </c>
      <c r="H1879" s="17">
        <v>7.3118876904647561</v>
      </c>
      <c r="I1879" s="17">
        <v>87.403907670111394</v>
      </c>
      <c r="J1879" s="17">
        <v>15.890155232350992</v>
      </c>
      <c r="K1879" s="17">
        <v>-1</v>
      </c>
      <c r="L1879" s="17">
        <v>-1</v>
      </c>
      <c r="M1879" s="17">
        <v>-1</v>
      </c>
      <c r="N1879" s="17">
        <v>0.16666666666666666</v>
      </c>
      <c r="O1879" s="17">
        <v>-1</v>
      </c>
      <c r="P1879" s="17">
        <v>-1</v>
      </c>
      <c r="Q1879" s="17">
        <v>5.1670605860808045</v>
      </c>
      <c r="R1879" s="17">
        <v>-1</v>
      </c>
      <c r="S1879" s="17">
        <v>1.4686334217844599</v>
      </c>
      <c r="T1879" s="17">
        <v>0.1543999386776336</v>
      </c>
      <c r="U1879" s="17">
        <v>0.84595403358659471</v>
      </c>
      <c r="V1879" s="17">
        <v>1.0721322055860936</v>
      </c>
      <c r="W1879" s="17">
        <v>3.4839818645683431</v>
      </c>
      <c r="X1879" s="17">
        <v>4.5632719748454695</v>
      </c>
      <c r="Y1879" s="17">
        <v>0</v>
      </c>
      <c r="Z1879" s="17">
        <v>53.170540870960821</v>
      </c>
      <c r="AA1879" s="17">
        <v>1.6638957658172984</v>
      </c>
      <c r="AB1879" s="17">
        <v>3.0407336253771216</v>
      </c>
      <c r="AC1879" s="17">
        <v>40.42431322629794</v>
      </c>
      <c r="AD1879" s="17">
        <v>1.0574425419832436</v>
      </c>
      <c r="AE1879" s="17">
        <v>0.10574425419832434</v>
      </c>
      <c r="AF1879" s="17">
        <v>82.408064009834575</v>
      </c>
      <c r="AG1879" s="17">
        <v>63.987803803992833</v>
      </c>
      <c r="AH1879" s="17">
        <v>-1</v>
      </c>
      <c r="AI1879" s="17">
        <v>-1</v>
      </c>
      <c r="AJ1879" s="17">
        <v>-1</v>
      </c>
      <c r="AK1879" s="17">
        <v>-1</v>
      </c>
      <c r="AL1879" s="17">
        <v>-1</v>
      </c>
      <c r="AM1879" s="17">
        <v>-1</v>
      </c>
      <c r="AN1879" s="17">
        <v>-1</v>
      </c>
      <c r="AO1879" s="17">
        <v>-1</v>
      </c>
      <c r="AP1879" s="17">
        <v>-1</v>
      </c>
      <c r="AQ1879" s="17">
        <v>-1</v>
      </c>
      <c r="AR1879" s="17">
        <v>0.52872127099162181</v>
      </c>
      <c r="AS1879" s="17">
        <v>6.3446552518994608</v>
      </c>
      <c r="AT1879" s="17">
        <v>12.2480518274693</v>
      </c>
      <c r="AU1879" s="17">
        <v>-1</v>
      </c>
      <c r="AV1879" s="17">
        <v>-1</v>
      </c>
      <c r="AW1879" s="17">
        <v>-1</v>
      </c>
      <c r="AX1879" s="17">
        <v>-1</v>
      </c>
      <c r="AY1879" s="17">
        <v>0.10574425419832434</v>
      </c>
      <c r="AZ1879" s="17">
        <v>-0.55111790759632351</v>
      </c>
      <c r="BA1879" s="17">
        <v>1.0639384204168367</v>
      </c>
      <c r="BB1879" s="17">
        <v>-0.22619713094096955</v>
      </c>
      <c r="BC1879" s="17">
        <v>0.40568431042814895</v>
      </c>
      <c r="BD1879" s="17">
        <v>-7.4507731129862975</v>
      </c>
      <c r="BE1879" s="17">
        <v>14.502055164268359</v>
      </c>
      <c r="BF1879" s="17">
        <v>-1</v>
      </c>
      <c r="BG1879" s="22">
        <v>485.74624664308101</v>
      </c>
    </row>
    <row r="1880" spans="1:59" x14ac:dyDescent="0.25">
      <c r="A1880">
        <v>4663</v>
      </c>
      <c r="B1880" t="s">
        <v>1744</v>
      </c>
      <c r="C1880" s="49">
        <v>0</v>
      </c>
      <c r="D1880" s="22">
        <v>1519.3216406250001</v>
      </c>
      <c r="E1880" s="17">
        <v>84.760922598328051</v>
      </c>
      <c r="F1880" s="17">
        <v>36.68188128633679</v>
      </c>
      <c r="G1880" s="17">
        <v>0.61305014602791086</v>
      </c>
      <c r="H1880" s="17">
        <v>5.4704899253210488</v>
      </c>
      <c r="I1880" s="17">
        <v>69.611827434369218</v>
      </c>
      <c r="J1880" s="17">
        <v>11.096524455742699</v>
      </c>
      <c r="K1880" s="17">
        <v>-1</v>
      </c>
      <c r="L1880" s="17">
        <v>-1</v>
      </c>
      <c r="M1880" s="17">
        <v>-1</v>
      </c>
      <c r="N1880" s="17">
        <v>0.16666666666666666</v>
      </c>
      <c r="O1880" s="17">
        <v>-1</v>
      </c>
      <c r="P1880" s="17">
        <v>-1</v>
      </c>
      <c r="Q1880" s="17">
        <v>4.0180129318632805</v>
      </c>
      <c r="R1880" s="17">
        <v>-1</v>
      </c>
      <c r="S1880" s="17">
        <v>0.88471067387766555</v>
      </c>
      <c r="T1880" s="17">
        <v>9.302640591623465E-2</v>
      </c>
      <c r="U1880" s="17">
        <v>0.49161377697747477</v>
      </c>
      <c r="V1880" s="17">
        <v>0.56109541991999345</v>
      </c>
      <c r="W1880" s="17">
        <v>2.1533174295425717</v>
      </c>
      <c r="X1880" s="17">
        <v>2.5837178546624342</v>
      </c>
      <c r="Y1880" s="17">
        <v>0</v>
      </c>
      <c r="Z1880" s="17">
        <v>41.661762435901196</v>
      </c>
      <c r="AA1880" s="17">
        <v>1.0235660576804502</v>
      </c>
      <c r="AB1880" s="17">
        <v>2.0191208280880244</v>
      </c>
      <c r="AC1880" s="17">
        <v>28.678464841260659</v>
      </c>
      <c r="AD1880" s="17">
        <v>0.61451722122184349</v>
      </c>
      <c r="AE1880" s="17">
        <v>6.1451722122184346E-2</v>
      </c>
      <c r="AF1880" s="17">
        <v>64.919550478768627</v>
      </c>
      <c r="AG1880" s="17">
        <v>33.487720505077618</v>
      </c>
      <c r="AH1880" s="17">
        <v>-1</v>
      </c>
      <c r="AI1880" s="17">
        <v>-1</v>
      </c>
      <c r="AJ1880" s="17">
        <v>-1</v>
      </c>
      <c r="AK1880" s="17">
        <v>-1</v>
      </c>
      <c r="AL1880" s="17">
        <v>-1</v>
      </c>
      <c r="AM1880" s="17">
        <v>-1</v>
      </c>
      <c r="AN1880" s="17">
        <v>-1</v>
      </c>
      <c r="AO1880" s="17">
        <v>-1</v>
      </c>
      <c r="AP1880" s="17">
        <v>-1</v>
      </c>
      <c r="AQ1880" s="17">
        <v>-1</v>
      </c>
      <c r="AR1880" s="17">
        <v>0.30725861061092175</v>
      </c>
      <c r="AS1880" s="17">
        <v>3.6871033273310605</v>
      </c>
      <c r="AT1880" s="17">
        <v>8.7932343255303778</v>
      </c>
      <c r="AU1880" s="17">
        <v>-1</v>
      </c>
      <c r="AV1880" s="17">
        <v>-1</v>
      </c>
      <c r="AW1880" s="17">
        <v>-1</v>
      </c>
      <c r="AX1880" s="17">
        <v>-1</v>
      </c>
      <c r="AY1880" s="17">
        <v>6.1451722122184346E-2</v>
      </c>
      <c r="AZ1880" s="17">
        <v>-0.16620586492228095</v>
      </c>
      <c r="BA1880" s="17">
        <v>0.67902637774279395</v>
      </c>
      <c r="BB1880" s="17">
        <v>-7.5602521882093474E-2</v>
      </c>
      <c r="BC1880" s="17">
        <v>0.25508970136927289</v>
      </c>
      <c r="BD1880" s="17">
        <v>-2.2188144325942423</v>
      </c>
      <c r="BE1880" s="17">
        <v>9.2700964838762996</v>
      </c>
      <c r="BF1880" s="17">
        <v>-1</v>
      </c>
      <c r="BG1880" s="22">
        <v>107.87022924317193</v>
      </c>
    </row>
    <row r="1881" spans="1:59" x14ac:dyDescent="0.25">
      <c r="A1881">
        <v>4664</v>
      </c>
      <c r="B1881" t="s">
        <v>1745</v>
      </c>
      <c r="C1881" s="49">
        <v>0</v>
      </c>
      <c r="D1881" s="22">
        <v>1505.971240234375</v>
      </c>
      <c r="E1881" s="17">
        <v>6.9259693962823121</v>
      </c>
      <c r="F1881" s="17">
        <v>-93.830662964977563</v>
      </c>
      <c r="G1881" s="17">
        <v>-0.33655532474712785</v>
      </c>
      <c r="H1881" s="17">
        <v>-1.7228871673844983</v>
      </c>
      <c r="I1881" s="17">
        <v>0.10748414579213517</v>
      </c>
      <c r="J1881" s="17">
        <v>-7.6296815123911452</v>
      </c>
      <c r="K1881" s="17">
        <v>-1</v>
      </c>
      <c r="L1881" s="17">
        <v>-1</v>
      </c>
      <c r="M1881" s="17">
        <v>-1</v>
      </c>
      <c r="N1881" s="17">
        <v>0.16666666666666666</v>
      </c>
      <c r="O1881" s="17">
        <v>-1</v>
      </c>
      <c r="P1881" s="17">
        <v>-1</v>
      </c>
      <c r="Q1881" s="17">
        <v>-0.47071472423351191</v>
      </c>
      <c r="R1881" s="17">
        <v>-1</v>
      </c>
      <c r="S1881" s="17">
        <v>-1.3963698173732866</v>
      </c>
      <c r="T1881" s="17">
        <v>-0.14672785740546893</v>
      </c>
      <c r="U1881" s="17">
        <v>-0.89260810770398502</v>
      </c>
      <c r="V1881" s="17">
        <v>-1.4352577728153684</v>
      </c>
      <c r="W1881" s="17">
        <v>-3.0448919123946574</v>
      </c>
      <c r="X1881" s="17">
        <v>-5.1493637920312301</v>
      </c>
      <c r="Y1881" s="17">
        <v>0</v>
      </c>
      <c r="Z1881" s="17">
        <v>-3.2970100394855173</v>
      </c>
      <c r="AA1881" s="17">
        <v>-1.4778668980236969</v>
      </c>
      <c r="AB1881" s="17">
        <v>-1.971785554412504</v>
      </c>
      <c r="AC1881" s="17">
        <v>-17.206415822057416</v>
      </c>
      <c r="AD1881" s="17">
        <v>-1.1157601346299812</v>
      </c>
      <c r="AE1881" s="17">
        <v>-0.11157601346299813</v>
      </c>
      <c r="AF1881" s="17">
        <v>-3.3989166124646104</v>
      </c>
      <c r="AG1881" s="17">
        <v>-85.660138084239946</v>
      </c>
      <c r="AH1881" s="17">
        <v>-1</v>
      </c>
      <c r="AI1881" s="17">
        <v>-1</v>
      </c>
      <c r="AJ1881" s="17">
        <v>-1</v>
      </c>
      <c r="AK1881" s="17">
        <v>-1</v>
      </c>
      <c r="AL1881" s="17">
        <v>-1</v>
      </c>
      <c r="AM1881" s="17">
        <v>-1</v>
      </c>
      <c r="AN1881" s="17">
        <v>-1</v>
      </c>
      <c r="AO1881" s="17">
        <v>-1</v>
      </c>
      <c r="AP1881" s="17">
        <v>-1</v>
      </c>
      <c r="AQ1881" s="17">
        <v>-1</v>
      </c>
      <c r="AR1881" s="17">
        <v>-0.55788006731499062</v>
      </c>
      <c r="AS1881" s="17">
        <v>-6.6945608077798875</v>
      </c>
      <c r="AT1881" s="17">
        <v>-4.7029290501138554</v>
      </c>
      <c r="AU1881" s="17">
        <v>-1</v>
      </c>
      <c r="AV1881" s="17">
        <v>-1</v>
      </c>
      <c r="AW1881" s="17">
        <v>-1</v>
      </c>
      <c r="AX1881" s="17">
        <v>-1</v>
      </c>
      <c r="AY1881" s="17">
        <v>-0.11157601346299813</v>
      </c>
      <c r="AZ1881" s="17">
        <v>1.3374439835187342</v>
      </c>
      <c r="BA1881" s="17">
        <v>-0.82462347069822184</v>
      </c>
      <c r="BB1881" s="17">
        <v>0.51269177910752706</v>
      </c>
      <c r="BC1881" s="17">
        <v>-0.33320459962034743</v>
      </c>
      <c r="BD1881" s="17">
        <v>18.219709190017518</v>
      </c>
      <c r="BE1881" s="17">
        <v>-11.168427138735483</v>
      </c>
      <c r="BF1881" s="17">
        <v>-1</v>
      </c>
      <c r="BG1881" s="22">
        <v>83.418229717502754</v>
      </c>
    </row>
    <row r="1882" spans="1:59" x14ac:dyDescent="0.25">
      <c r="A1882">
        <v>4665</v>
      </c>
      <c r="B1882" t="s">
        <v>1746</v>
      </c>
      <c r="C1882" s="49">
        <v>0</v>
      </c>
      <c r="D1882" s="22">
        <v>1500.3724121093751</v>
      </c>
      <c r="E1882" s="17">
        <v>106.48203019602224</v>
      </c>
      <c r="F1882" s="17">
        <v>73.103526060411312</v>
      </c>
      <c r="G1882" s="17">
        <v>0.87805297261818294</v>
      </c>
      <c r="H1882" s="17">
        <v>7.477918611195034</v>
      </c>
      <c r="I1882" s="17">
        <v>89.008143060837369</v>
      </c>
      <c r="J1882" s="17">
        <v>16.322376312742694</v>
      </c>
      <c r="K1882" s="17">
        <v>-1</v>
      </c>
      <c r="L1882" s="17">
        <v>-1</v>
      </c>
      <c r="M1882" s="17">
        <v>-1</v>
      </c>
      <c r="N1882" s="17">
        <v>0.16666666666666666</v>
      </c>
      <c r="O1882" s="17">
        <v>-1</v>
      </c>
      <c r="P1882" s="17">
        <v>-1</v>
      </c>
      <c r="Q1882" s="17">
        <v>5.2706652735654842</v>
      </c>
      <c r="R1882" s="17">
        <v>-1</v>
      </c>
      <c r="S1882" s="17">
        <v>1.5212832258113229</v>
      </c>
      <c r="T1882" s="17">
        <v>0.15993372629578559</v>
      </c>
      <c r="U1882" s="17">
        <v>0.87790337129637752</v>
      </c>
      <c r="V1882" s="17">
        <v>1.1182101957179882</v>
      </c>
      <c r="W1882" s="17">
        <v>3.6039621564490179</v>
      </c>
      <c r="X1882" s="17">
        <v>4.7417598602067059</v>
      </c>
      <c r="Y1882" s="17">
        <v>0</v>
      </c>
      <c r="Z1882" s="17">
        <v>54.208237948813306</v>
      </c>
      <c r="AA1882" s="17">
        <v>1.7216315429673346</v>
      </c>
      <c r="AB1882" s="17">
        <v>3.1328480596262076</v>
      </c>
      <c r="AC1882" s="17">
        <v>41.483385882429786</v>
      </c>
      <c r="AD1882" s="17">
        <v>1.0973792141204719</v>
      </c>
      <c r="AE1882" s="17">
        <v>0.10973792141204719</v>
      </c>
      <c r="AF1882" s="17">
        <v>83.984928095764545</v>
      </c>
      <c r="AG1882" s="17">
        <v>66.737865202092706</v>
      </c>
      <c r="AH1882" s="17">
        <v>-1</v>
      </c>
      <c r="AI1882" s="17">
        <v>-1</v>
      </c>
      <c r="AJ1882" s="17">
        <v>-1</v>
      </c>
      <c r="AK1882" s="17">
        <v>-1</v>
      </c>
      <c r="AL1882" s="17">
        <v>-1</v>
      </c>
      <c r="AM1882" s="17">
        <v>-1</v>
      </c>
      <c r="AN1882" s="17">
        <v>-1</v>
      </c>
      <c r="AO1882" s="17">
        <v>-1</v>
      </c>
      <c r="AP1882" s="17">
        <v>-1</v>
      </c>
      <c r="AQ1882" s="17">
        <v>-1</v>
      </c>
      <c r="AR1882" s="17">
        <v>0.54868960706023595</v>
      </c>
      <c r="AS1882" s="17">
        <v>6.584275284722831</v>
      </c>
      <c r="AT1882" s="17">
        <v>12.559557870139681</v>
      </c>
      <c r="AU1882" s="17">
        <v>-1</v>
      </c>
      <c r="AV1882" s="17">
        <v>-1</v>
      </c>
      <c r="AW1882" s="17">
        <v>-1</v>
      </c>
      <c r="AX1882" s="17">
        <v>-1</v>
      </c>
      <c r="AY1882" s="17">
        <v>0.10973792141204719</v>
      </c>
      <c r="AZ1882" s="17">
        <v>-0.58582377183438306</v>
      </c>
      <c r="BA1882" s="17">
        <v>1.0986442846548961</v>
      </c>
      <c r="BB1882" s="17">
        <v>-0.23977559946762722</v>
      </c>
      <c r="BC1882" s="17">
        <v>0.41926277895480651</v>
      </c>
      <c r="BD1882" s="17">
        <v>-7.9225163361896076</v>
      </c>
      <c r="BE1882" s="17">
        <v>14.973798387471671</v>
      </c>
      <c r="BF1882" s="17">
        <v>-1</v>
      </c>
      <c r="BG1882" s="22">
        <v>82.320967271434711</v>
      </c>
    </row>
    <row r="1883" spans="1:59" x14ac:dyDescent="0.25">
      <c r="A1883">
        <v>4669</v>
      </c>
      <c r="B1883" t="s">
        <v>3023</v>
      </c>
      <c r="C1883" s="49">
        <v>0</v>
      </c>
      <c r="D1883" s="22">
        <v>1546.517060546875</v>
      </c>
      <c r="E1883" s="17">
        <v>83.454218024206256</v>
      </c>
      <c r="F1883" s="17">
        <v>34.490817612015952</v>
      </c>
      <c r="G1883" s="17">
        <v>0.59710803054861228</v>
      </c>
      <c r="H1883" s="17">
        <v>5.3497264589896503</v>
      </c>
      <c r="I1883" s="17">
        <v>68.444978357441556</v>
      </c>
      <c r="J1883" s="17">
        <v>10.782146172107215</v>
      </c>
      <c r="K1883" s="17">
        <v>-1</v>
      </c>
      <c r="L1883" s="17">
        <v>-1</v>
      </c>
      <c r="M1883" s="17">
        <v>-1</v>
      </c>
      <c r="N1883" s="17">
        <v>0.16666666666666666</v>
      </c>
      <c r="O1883" s="17">
        <v>-1</v>
      </c>
      <c r="P1883" s="17">
        <v>-1</v>
      </c>
      <c r="Q1883" s="17">
        <v>3.9426555157036915</v>
      </c>
      <c r="R1883" s="17">
        <v>-1</v>
      </c>
      <c r="S1883" s="17">
        <v>0.84641556108791116</v>
      </c>
      <c r="T1883" s="17">
        <v>8.9001376290605796E-2</v>
      </c>
      <c r="U1883" s="17">
        <v>0.46837525759894438</v>
      </c>
      <c r="V1883" s="17">
        <v>0.52758035064593156</v>
      </c>
      <c r="W1883" s="17">
        <v>2.0660491311121763</v>
      </c>
      <c r="X1883" s="17">
        <v>2.4538937493718271</v>
      </c>
      <c r="Y1883" s="17">
        <v>0</v>
      </c>
      <c r="Z1883" s="17">
        <v>40.906987990441074</v>
      </c>
      <c r="AA1883" s="17">
        <v>0.98157163550108817</v>
      </c>
      <c r="AB1883" s="17">
        <v>1.9521209082529314</v>
      </c>
      <c r="AC1883" s="17">
        <v>27.908142756141011</v>
      </c>
      <c r="AD1883" s="17">
        <v>0.58546907199868048</v>
      </c>
      <c r="AE1883" s="17">
        <v>5.8546907199868048E-2</v>
      </c>
      <c r="AF1883" s="17">
        <v>63.772610064821592</v>
      </c>
      <c r="AG1883" s="17">
        <v>31.4874488352106</v>
      </c>
      <c r="AH1883" s="17">
        <v>-1</v>
      </c>
      <c r="AI1883" s="17">
        <v>-1</v>
      </c>
      <c r="AJ1883" s="17">
        <v>-1</v>
      </c>
      <c r="AK1883" s="17">
        <v>-1</v>
      </c>
      <c r="AL1883" s="17">
        <v>-1</v>
      </c>
      <c r="AM1883" s="17">
        <v>-1</v>
      </c>
      <c r="AN1883" s="17">
        <v>-1</v>
      </c>
      <c r="AO1883" s="17">
        <v>-1</v>
      </c>
      <c r="AP1883" s="17">
        <v>-1</v>
      </c>
      <c r="AQ1883" s="17">
        <v>-1</v>
      </c>
      <c r="AR1883" s="17">
        <v>0.29273453599934024</v>
      </c>
      <c r="AS1883" s="17">
        <v>3.5128144319920827</v>
      </c>
      <c r="AT1883" s="17">
        <v>8.5666587615897072</v>
      </c>
      <c r="AU1883" s="17">
        <v>-1</v>
      </c>
      <c r="AV1883" s="17">
        <v>-1</v>
      </c>
      <c r="AW1883" s="17">
        <v>-1</v>
      </c>
      <c r="AX1883" s="17">
        <v>-1</v>
      </c>
      <c r="AY1883" s="17">
        <v>5.8546907199868048E-2</v>
      </c>
      <c r="AZ1883" s="17">
        <v>-0.14096237142733314</v>
      </c>
      <c r="BA1883" s="17">
        <v>0.65378288424784614</v>
      </c>
      <c r="BB1883" s="17">
        <v>-6.572615114621809E-2</v>
      </c>
      <c r="BC1883" s="17">
        <v>0.24521333063339745</v>
      </c>
      <c r="BD1883" s="17">
        <v>-1.8756895098280388</v>
      </c>
      <c r="BE1883" s="17">
        <v>8.926971561110097</v>
      </c>
      <c r="BF1883" s="17">
        <v>-1</v>
      </c>
      <c r="BG1883" s="22">
        <v>136.82764482808557</v>
      </c>
    </row>
    <row r="1884" spans="1:59" x14ac:dyDescent="0.25">
      <c r="A1884">
        <v>4674</v>
      </c>
      <c r="B1884" t="s">
        <v>1747</v>
      </c>
      <c r="C1884" s="49">
        <v>0</v>
      </c>
      <c r="D1884" s="22">
        <v>1492.353486328125</v>
      </c>
      <c r="E1884" s="17">
        <v>32.736099871410943</v>
      </c>
      <c r="F1884" s="17">
        <v>-50.552602695277464</v>
      </c>
      <c r="G1884" s="17">
        <v>-2.1665418704818917E-2</v>
      </c>
      <c r="H1884" s="17">
        <v>0.66244222104059602</v>
      </c>
      <c r="I1884" s="17">
        <v>23.155177952578619</v>
      </c>
      <c r="J1884" s="17">
        <v>-1.4200571796438926</v>
      </c>
      <c r="K1884" s="17">
        <v>-1</v>
      </c>
      <c r="L1884" s="17">
        <v>-1</v>
      </c>
      <c r="M1884" s="17">
        <v>-1</v>
      </c>
      <c r="N1884" s="17">
        <v>0.16666666666666666</v>
      </c>
      <c r="O1884" s="17">
        <v>-1</v>
      </c>
      <c r="P1884" s="17">
        <v>-1</v>
      </c>
      <c r="Q1884" s="17">
        <v>1.0177508263326764</v>
      </c>
      <c r="R1884" s="17">
        <v>-1</v>
      </c>
      <c r="S1884" s="17">
        <v>-0.63996176827189433</v>
      </c>
      <c r="T1884" s="17">
        <v>-6.7225158891109513E-2</v>
      </c>
      <c r="U1884" s="17">
        <v>-0.43359906381831431</v>
      </c>
      <c r="V1884" s="17">
        <v>-0.77326551536277377</v>
      </c>
      <c r="W1884" s="17">
        <v>-1.3211616879521753</v>
      </c>
      <c r="X1884" s="17">
        <v>-2.5850679575122451</v>
      </c>
      <c r="Y1884" s="17">
        <v>0</v>
      </c>
      <c r="Z1884" s="17">
        <v>11.611353566504988</v>
      </c>
      <c r="AA1884" s="17">
        <v>-0.64838980186718764</v>
      </c>
      <c r="AB1884" s="17">
        <v>-0.6483979218796313</v>
      </c>
      <c r="AC1884" s="17">
        <v>-1.9909540271267137</v>
      </c>
      <c r="AD1884" s="17">
        <v>-0.54199882977289304</v>
      </c>
      <c r="AE1884" s="17">
        <v>-5.4199882977289289E-2</v>
      </c>
      <c r="AF1884" s="17">
        <v>19.255539733237498</v>
      </c>
      <c r="AG1884" s="17">
        <v>-46.150616339687325</v>
      </c>
      <c r="AH1884" s="17">
        <v>-1</v>
      </c>
      <c r="AI1884" s="17">
        <v>-1</v>
      </c>
      <c r="AJ1884" s="17">
        <v>-1</v>
      </c>
      <c r="AK1884" s="17">
        <v>-1</v>
      </c>
      <c r="AL1884" s="17">
        <v>-1</v>
      </c>
      <c r="AM1884" s="17">
        <v>-1</v>
      </c>
      <c r="AN1884" s="17">
        <v>-1</v>
      </c>
      <c r="AO1884" s="17">
        <v>-1</v>
      </c>
      <c r="AP1884" s="17">
        <v>-1</v>
      </c>
      <c r="AQ1884" s="17">
        <v>-1</v>
      </c>
      <c r="AR1884" s="17">
        <v>-0.27099941488644652</v>
      </c>
      <c r="AS1884" s="17">
        <v>-3.2519929786373574</v>
      </c>
      <c r="AT1884" s="17">
        <v>-0.22759087222856511</v>
      </c>
      <c r="AU1884" s="17">
        <v>-1</v>
      </c>
      <c r="AV1884" s="17">
        <v>-1</v>
      </c>
      <c r="AW1884" s="17">
        <v>-1</v>
      </c>
      <c r="AX1884" s="17">
        <v>-1</v>
      </c>
      <c r="AY1884" s="17">
        <v>-5.4199882977289289E-2</v>
      </c>
      <c r="AZ1884" s="17">
        <v>0.83883253479816178</v>
      </c>
      <c r="BA1884" s="17">
        <v>-0.32601202197764895</v>
      </c>
      <c r="BB1884" s="17">
        <v>0.31761293545611702</v>
      </c>
      <c r="BC1884" s="17">
        <v>-0.13812575596893745</v>
      </c>
      <c r="BD1884" s="17">
        <v>11.442279003231675</v>
      </c>
      <c r="BE1884" s="17">
        <v>-4.3909969519496324</v>
      </c>
      <c r="BF1884" s="17">
        <v>-1</v>
      </c>
      <c r="BG1884" s="22">
        <v>66.715421156842922</v>
      </c>
    </row>
    <row r="1885" spans="1:59" x14ac:dyDescent="0.25">
      <c r="A1885">
        <v>4678</v>
      </c>
      <c r="B1885" t="s">
        <v>1748</v>
      </c>
      <c r="C1885" s="49">
        <v>0</v>
      </c>
      <c r="D1885" s="22">
        <v>1611.3517578125</v>
      </c>
      <c r="E1885" s="17">
        <v>98.709499745253666</v>
      </c>
      <c r="F1885" s="17">
        <v>60.070657372645982</v>
      </c>
      <c r="G1885" s="17">
        <v>0.78322619963026741</v>
      </c>
      <c r="H1885" s="17">
        <v>6.759594256945336</v>
      </c>
      <c r="I1885" s="17">
        <v>82.067500040614689</v>
      </c>
      <c r="J1885" s="17">
        <v>14.452393739015662</v>
      </c>
      <c r="K1885" s="17">
        <v>-1</v>
      </c>
      <c r="L1885" s="17">
        <v>-1</v>
      </c>
      <c r="M1885" s="17">
        <v>-1</v>
      </c>
      <c r="N1885" s="17">
        <v>0.16666666666666666</v>
      </c>
      <c r="O1885" s="17">
        <v>-1</v>
      </c>
      <c r="P1885" s="17">
        <v>-1</v>
      </c>
      <c r="Q1885" s="17">
        <v>4.8224248499905613</v>
      </c>
      <c r="R1885" s="17">
        <v>-1</v>
      </c>
      <c r="S1885" s="17">
        <v>1.2934965201024002</v>
      </c>
      <c r="T1885" s="17">
        <v>0.13599207494626633</v>
      </c>
      <c r="U1885" s="17">
        <v>0.73967618278148639</v>
      </c>
      <c r="V1885" s="17">
        <v>0.9188561093765214</v>
      </c>
      <c r="W1885" s="17">
        <v>3.0848735113412462</v>
      </c>
      <c r="X1885" s="17">
        <v>3.9695410805386229</v>
      </c>
      <c r="Y1885" s="17">
        <v>0</v>
      </c>
      <c r="Z1885" s="17">
        <v>49.718694193490094</v>
      </c>
      <c r="AA1885" s="17">
        <v>1.4718406325996323</v>
      </c>
      <c r="AB1885" s="17">
        <v>2.7343196336678726</v>
      </c>
      <c r="AC1885" s="17">
        <v>36.901361772262426</v>
      </c>
      <c r="AD1885" s="17">
        <v>0.92459522847685793</v>
      </c>
      <c r="AE1885" s="17">
        <v>9.2459522847685799E-2</v>
      </c>
      <c r="AF1885" s="17">
        <v>77.162705636941453</v>
      </c>
      <c r="AG1885" s="17">
        <v>54.839864099356802</v>
      </c>
      <c r="AH1885" s="17">
        <v>-1</v>
      </c>
      <c r="AI1885" s="17">
        <v>-1</v>
      </c>
      <c r="AJ1885" s="17">
        <v>-1</v>
      </c>
      <c r="AK1885" s="17">
        <v>-1</v>
      </c>
      <c r="AL1885" s="17">
        <v>-1</v>
      </c>
      <c r="AM1885" s="17">
        <v>-1</v>
      </c>
      <c r="AN1885" s="17">
        <v>-1</v>
      </c>
      <c r="AO1885" s="17">
        <v>-1</v>
      </c>
      <c r="AP1885" s="17">
        <v>-1</v>
      </c>
      <c r="AQ1885" s="17">
        <v>-1</v>
      </c>
      <c r="AR1885" s="17">
        <v>0.46229761423842897</v>
      </c>
      <c r="AS1885" s="17">
        <v>5.5475713708611476</v>
      </c>
      <c r="AT1885" s="17">
        <v>11.211842782119493</v>
      </c>
      <c r="AU1885" s="17">
        <v>-1</v>
      </c>
      <c r="AV1885" s="17">
        <v>-1</v>
      </c>
      <c r="AW1885" s="17">
        <v>-1</v>
      </c>
      <c r="AX1885" s="17">
        <v>-1</v>
      </c>
      <c r="AY1885" s="17">
        <v>9.2459522847685799E-2</v>
      </c>
      <c r="AZ1885" s="17">
        <v>-0.43567061115908173</v>
      </c>
      <c r="BA1885" s="17">
        <v>0.94849112397959479</v>
      </c>
      <c r="BB1885" s="17">
        <v>-0.18102904434879846</v>
      </c>
      <c r="BC1885" s="17">
        <v>0.36051622383597781</v>
      </c>
      <c r="BD1885" s="17">
        <v>-5.881543216913327</v>
      </c>
      <c r="BE1885" s="17">
        <v>12.932825268195389</v>
      </c>
      <c r="BF1885" s="17">
        <v>-1</v>
      </c>
      <c r="BG1885" s="22">
        <v>1436.1576813528388</v>
      </c>
    </row>
    <row r="1886" spans="1:59" x14ac:dyDescent="0.25">
      <c r="A1886">
        <v>4680</v>
      </c>
      <c r="B1886" t="s">
        <v>1749</v>
      </c>
      <c r="C1886" s="49">
        <v>0</v>
      </c>
      <c r="D1886" s="22">
        <v>1582.686015625</v>
      </c>
      <c r="E1886" s="17">
        <v>107.03922621731078</v>
      </c>
      <c r="F1886" s="17">
        <v>74.037824436570205</v>
      </c>
      <c r="G1886" s="17">
        <v>0.88485090039153413</v>
      </c>
      <c r="H1886" s="17">
        <v>7.5294137419915961</v>
      </c>
      <c r="I1886" s="17">
        <v>89.5057028581965</v>
      </c>
      <c r="J1886" s="17">
        <v>16.456431348816118</v>
      </c>
      <c r="K1886" s="17">
        <v>-1</v>
      </c>
      <c r="L1886" s="17">
        <v>-1</v>
      </c>
      <c r="M1886" s="17">
        <v>-1</v>
      </c>
      <c r="N1886" s="17">
        <v>0.16666666666666666</v>
      </c>
      <c r="O1886" s="17">
        <v>-1</v>
      </c>
      <c r="P1886" s="17">
        <v>-1</v>
      </c>
      <c r="Q1886" s="17">
        <v>5.302798667211043</v>
      </c>
      <c r="R1886" s="17">
        <v>-1</v>
      </c>
      <c r="S1886" s="17">
        <v>1.5376127657117917</v>
      </c>
      <c r="T1886" s="17">
        <v>0.16165005188106654</v>
      </c>
      <c r="U1886" s="17">
        <v>0.88781258168316746</v>
      </c>
      <c r="V1886" s="17">
        <v>1.1325014621775609</v>
      </c>
      <c r="W1886" s="17">
        <v>3.6411745069933001</v>
      </c>
      <c r="X1886" s="17">
        <v>4.7971185666563914</v>
      </c>
      <c r="Y1886" s="17">
        <v>0</v>
      </c>
      <c r="Z1886" s="17">
        <v>54.530083702099418</v>
      </c>
      <c r="AA1886" s="17">
        <v>1.7395385170592998</v>
      </c>
      <c r="AB1886" s="17">
        <v>3.1614177068885621</v>
      </c>
      <c r="AC1886" s="17">
        <v>41.811861353810016</v>
      </c>
      <c r="AD1886" s="17">
        <v>1.1097657271039594</v>
      </c>
      <c r="AE1886" s="17">
        <v>0.11097657271039593</v>
      </c>
      <c r="AF1886" s="17">
        <v>84.473998577312244</v>
      </c>
      <c r="AG1886" s="17">
        <v>67.590807357510769</v>
      </c>
      <c r="AH1886" s="17">
        <v>-1</v>
      </c>
      <c r="AI1886" s="17">
        <v>-1</v>
      </c>
      <c r="AJ1886" s="17">
        <v>-1</v>
      </c>
      <c r="AK1886" s="17">
        <v>-1</v>
      </c>
      <c r="AL1886" s="17">
        <v>-1</v>
      </c>
      <c r="AM1886" s="17">
        <v>-1</v>
      </c>
      <c r="AN1886" s="17">
        <v>-1</v>
      </c>
      <c r="AO1886" s="17">
        <v>-1</v>
      </c>
      <c r="AP1886" s="17">
        <v>-1</v>
      </c>
      <c r="AQ1886" s="17">
        <v>-1</v>
      </c>
      <c r="AR1886" s="17">
        <v>0.55488286355197969</v>
      </c>
      <c r="AS1886" s="17">
        <v>6.6585943626237558</v>
      </c>
      <c r="AT1886" s="17">
        <v>12.656172671410882</v>
      </c>
      <c r="AU1886" s="17">
        <v>-1</v>
      </c>
      <c r="AV1886" s="17">
        <v>-1</v>
      </c>
      <c r="AW1886" s="17">
        <v>-1</v>
      </c>
      <c r="AX1886" s="17">
        <v>-1</v>
      </c>
      <c r="AY1886" s="17">
        <v>0.11097657271039593</v>
      </c>
      <c r="AZ1886" s="17">
        <v>-0.59658792956166518</v>
      </c>
      <c r="BA1886" s="17">
        <v>1.1094084423821784</v>
      </c>
      <c r="BB1886" s="17">
        <v>-0.24398701388201299</v>
      </c>
      <c r="BC1886" s="17">
        <v>0.42347419336919229</v>
      </c>
      <c r="BD1886" s="17">
        <v>-8.0688293173764674</v>
      </c>
      <c r="BE1886" s="17">
        <v>15.120111368658531</v>
      </c>
      <c r="BF1886" s="17">
        <v>-1</v>
      </c>
      <c r="BG1886" s="22">
        <v>824.37204086580834</v>
      </c>
    </row>
    <row r="1887" spans="1:59" x14ac:dyDescent="0.25">
      <c r="A1887">
        <v>4681</v>
      </c>
      <c r="B1887" t="s">
        <v>1750</v>
      </c>
      <c r="C1887" s="49">
        <v>0</v>
      </c>
      <c r="D1887" s="22">
        <v>1515.151142578125</v>
      </c>
      <c r="E1887" s="17">
        <v>65.308693995251943</v>
      </c>
      <c r="F1887" s="17">
        <v>4.0646605917282512</v>
      </c>
      <c r="G1887" s="17">
        <v>0.37572819823540854</v>
      </c>
      <c r="H1887" s="17">
        <v>3.6727472675691635</v>
      </c>
      <c r="I1887" s="17">
        <v>52.241554582190709</v>
      </c>
      <c r="J1887" s="17">
        <v>6.4165391229982101</v>
      </c>
      <c r="K1887" s="17">
        <v>-1</v>
      </c>
      <c r="L1887" s="17">
        <v>-1</v>
      </c>
      <c r="M1887" s="17">
        <v>-1</v>
      </c>
      <c r="N1887" s="17">
        <v>0.16666666666666666</v>
      </c>
      <c r="O1887" s="17">
        <v>-1</v>
      </c>
      <c r="P1887" s="17">
        <v>-1</v>
      </c>
      <c r="Q1887" s="17">
        <v>2.896206430911342</v>
      </c>
      <c r="R1887" s="17">
        <v>-1</v>
      </c>
      <c r="S1887" s="17">
        <v>0.31463132838556285</v>
      </c>
      <c r="T1887" s="17">
        <v>3.3107891844676045E-2</v>
      </c>
      <c r="U1887" s="17">
        <v>0.14567407469090737</v>
      </c>
      <c r="V1887" s="17">
        <v>6.2174085994807206E-2</v>
      </c>
      <c r="W1887" s="17">
        <v>0.85419984436811114</v>
      </c>
      <c r="X1887" s="17">
        <v>0.6510941964036695</v>
      </c>
      <c r="Y1887" s="17">
        <v>0</v>
      </c>
      <c r="Z1887" s="17">
        <v>30.425829427311395</v>
      </c>
      <c r="AA1887" s="17">
        <v>0.39841702517166566</v>
      </c>
      <c r="AB1887" s="17">
        <v>1.0217280104376198</v>
      </c>
      <c r="AC1887" s="17">
        <v>17.211082240402739</v>
      </c>
      <c r="AD1887" s="17">
        <v>0.1820925933636342</v>
      </c>
      <c r="AE1887" s="17">
        <v>1.8209259336363422E-2</v>
      </c>
      <c r="AF1887" s="17">
        <v>47.845647495610265</v>
      </c>
      <c r="AG1887" s="17">
        <v>3.7107207446990857</v>
      </c>
      <c r="AH1887" s="17">
        <v>-1</v>
      </c>
      <c r="AI1887" s="17">
        <v>-1</v>
      </c>
      <c r="AJ1887" s="17">
        <v>-1</v>
      </c>
      <c r="AK1887" s="17">
        <v>-1</v>
      </c>
      <c r="AL1887" s="17">
        <v>-1</v>
      </c>
      <c r="AM1887" s="17">
        <v>-1</v>
      </c>
      <c r="AN1887" s="17">
        <v>-1</v>
      </c>
      <c r="AO1887" s="17">
        <v>-1</v>
      </c>
      <c r="AP1887" s="17">
        <v>-1</v>
      </c>
      <c r="AQ1887" s="17">
        <v>-1</v>
      </c>
      <c r="AR1887" s="17">
        <v>9.1046296681817102E-2</v>
      </c>
      <c r="AS1887" s="17">
        <v>1.0925555601818051</v>
      </c>
      <c r="AT1887" s="17">
        <v>5.4203222282363468</v>
      </c>
      <c r="AU1887" s="17">
        <v>-1</v>
      </c>
      <c r="AV1887" s="17">
        <v>-1</v>
      </c>
      <c r="AW1887" s="17">
        <v>-1</v>
      </c>
      <c r="AX1887" s="17">
        <v>-1</v>
      </c>
      <c r="AY1887" s="17">
        <v>1.8209259336363422E-2</v>
      </c>
      <c r="AZ1887" s="17">
        <v>0.20958083999073246</v>
      </c>
      <c r="BA1887" s="17">
        <v>0.30323967282978048</v>
      </c>
      <c r="BB1887" s="17">
        <v>7.1421851589697702E-2</v>
      </c>
      <c r="BC1887" s="17">
        <v>0.10806532789748177</v>
      </c>
      <c r="BD1887" s="17">
        <v>2.8891071047179389</v>
      </c>
      <c r="BE1887" s="17">
        <v>4.1621749465641127</v>
      </c>
      <c r="BF1887" s="17">
        <v>-1</v>
      </c>
      <c r="BG1887" s="22">
        <v>197.18035954355122</v>
      </c>
    </row>
    <row r="1888" spans="1:59" x14ac:dyDescent="0.25">
      <c r="A1888">
        <v>4682</v>
      </c>
      <c r="B1888" t="s">
        <v>1620</v>
      </c>
      <c r="C1888" s="49">
        <v>0</v>
      </c>
      <c r="D1888" s="22">
        <v>1508.1259179687502</v>
      </c>
      <c r="E1888" s="17">
        <v>63.228568813175727</v>
      </c>
      <c r="F1888" s="17">
        <v>0.57673622477610642</v>
      </c>
      <c r="G1888" s="17">
        <v>0.35035016212778769</v>
      </c>
      <c r="H1888" s="17">
        <v>3.4805055532860525</v>
      </c>
      <c r="I1888" s="17">
        <v>50.384063457824759</v>
      </c>
      <c r="J1888" s="17">
        <v>5.9160846228465056</v>
      </c>
      <c r="K1888" s="17">
        <v>-1</v>
      </c>
      <c r="L1888" s="17">
        <v>-1</v>
      </c>
      <c r="M1888" s="17">
        <v>-1</v>
      </c>
      <c r="N1888" s="17">
        <v>0.16666666666666666</v>
      </c>
      <c r="O1888" s="17">
        <v>-1</v>
      </c>
      <c r="P1888" s="17">
        <v>-1</v>
      </c>
      <c r="Q1888" s="17">
        <v>2.7762459883490993</v>
      </c>
      <c r="R1888" s="17">
        <v>-1</v>
      </c>
      <c r="S1888" s="17">
        <v>0.25366986085725485</v>
      </c>
      <c r="T1888" s="17">
        <v>2.6700502103578348E-2</v>
      </c>
      <c r="U1888" s="17">
        <v>0.10868099277265134</v>
      </c>
      <c r="V1888" s="17">
        <v>8.8219045173224733E-3</v>
      </c>
      <c r="W1888" s="17">
        <v>0.71527863083825882</v>
      </c>
      <c r="X1888" s="17">
        <v>0.44442897459023745</v>
      </c>
      <c r="Y1888" s="17">
        <v>0</v>
      </c>
      <c r="Z1888" s="17">
        <v>29.224314286182885</v>
      </c>
      <c r="AA1888" s="17">
        <v>0.33156667750165797</v>
      </c>
      <c r="AB1888" s="17">
        <v>0.9150717522396018</v>
      </c>
      <c r="AC1888" s="17">
        <v>15.984817023841638</v>
      </c>
      <c r="AD1888" s="17">
        <v>0.13585124096581419</v>
      </c>
      <c r="AE1888" s="17">
        <v>1.3585124096581417E-2</v>
      </c>
      <c r="AF1888" s="17">
        <v>46.019848700197301</v>
      </c>
      <c r="AG1888" s="17">
        <v>0.52651556635536489</v>
      </c>
      <c r="AH1888" s="17">
        <v>-1</v>
      </c>
      <c r="AI1888" s="17">
        <v>-1</v>
      </c>
      <c r="AJ1888" s="17">
        <v>-1</v>
      </c>
      <c r="AK1888" s="17">
        <v>-1</v>
      </c>
      <c r="AL1888" s="17">
        <v>-1</v>
      </c>
      <c r="AM1888" s="17">
        <v>-1</v>
      </c>
      <c r="AN1888" s="17">
        <v>-1</v>
      </c>
      <c r="AO1888" s="17">
        <v>-1</v>
      </c>
      <c r="AP1888" s="17">
        <v>-1</v>
      </c>
      <c r="AQ1888" s="17">
        <v>-1</v>
      </c>
      <c r="AR1888" s="17">
        <v>6.7925620482907095E-2</v>
      </c>
      <c r="AS1888" s="17">
        <v>0.81510744579488492</v>
      </c>
      <c r="AT1888" s="17">
        <v>5.0596396795333503</v>
      </c>
      <c r="AU1888" s="17">
        <v>-1</v>
      </c>
      <c r="AV1888" s="17">
        <v>-1</v>
      </c>
      <c r="AW1888" s="17">
        <v>-1</v>
      </c>
      <c r="AX1888" s="17">
        <v>-1</v>
      </c>
      <c r="AY1888" s="17">
        <v>1.3585124096581417E-2</v>
      </c>
      <c r="AZ1888" s="17">
        <v>0.24976561284783272</v>
      </c>
      <c r="BA1888" s="17">
        <v>0.26305489997268017</v>
      </c>
      <c r="BB1888" s="17">
        <v>8.7143911404956517E-2</v>
      </c>
      <c r="BC1888" s="17">
        <v>9.2343268082222971E-2</v>
      </c>
      <c r="BD1888" s="17">
        <v>3.4353229874652915</v>
      </c>
      <c r="BE1888" s="17">
        <v>3.6159590638167596</v>
      </c>
      <c r="BF1888" s="17">
        <v>-1</v>
      </c>
      <c r="BG1888" s="22">
        <v>225.56817835207019</v>
      </c>
    </row>
    <row r="1889" spans="1:59" x14ac:dyDescent="0.25">
      <c r="A1889">
        <v>4683</v>
      </c>
      <c r="B1889" t="s">
        <v>1751</v>
      </c>
      <c r="C1889" s="49">
        <v>0</v>
      </c>
      <c r="D1889" s="22">
        <v>1459.02666015625</v>
      </c>
      <c r="E1889" s="17">
        <v>46.836265248919105</v>
      </c>
      <c r="F1889" s="17">
        <v>-26.909645616522294</v>
      </c>
      <c r="G1889" s="17">
        <v>0.15036004839551489</v>
      </c>
      <c r="H1889" s="17">
        <v>1.9655560851504452</v>
      </c>
      <c r="I1889" s="17">
        <v>35.746214427927569</v>
      </c>
      <c r="J1889" s="17">
        <v>1.9722825107078159</v>
      </c>
      <c r="K1889" s="17">
        <v>-1</v>
      </c>
      <c r="L1889" s="17">
        <v>-1</v>
      </c>
      <c r="M1889" s="17">
        <v>-1</v>
      </c>
      <c r="N1889" s="17">
        <v>0.16666666666666666</v>
      </c>
      <c r="O1889" s="17">
        <v>-1</v>
      </c>
      <c r="P1889" s="17">
        <v>-1</v>
      </c>
      <c r="Q1889" s="17">
        <v>1.8309048102666692</v>
      </c>
      <c r="R1889" s="17">
        <v>-1</v>
      </c>
      <c r="S1889" s="17">
        <v>-0.22673338124434703</v>
      </c>
      <c r="T1889" s="17">
        <v>-2.3792554081503121E-2</v>
      </c>
      <c r="U1889" s="17">
        <v>-0.18284080303398553</v>
      </c>
      <c r="V1889" s="17">
        <v>-0.41161680856114635</v>
      </c>
      <c r="W1889" s="17">
        <v>-0.3794817822938471</v>
      </c>
      <c r="X1889" s="17">
        <v>-1.1841840922247409</v>
      </c>
      <c r="Y1889" s="17">
        <v>0</v>
      </c>
      <c r="Z1889" s="17">
        <v>19.755845224734102</v>
      </c>
      <c r="AA1889" s="17">
        <v>-0.19524353653031185</v>
      </c>
      <c r="AB1889" s="17">
        <v>7.4573412776882453E-2</v>
      </c>
      <c r="AC1889" s="17">
        <v>6.3213064556483527</v>
      </c>
      <c r="AD1889" s="17">
        <v>-0.22855100379248186</v>
      </c>
      <c r="AE1889" s="17">
        <v>-2.2855100379248192E-2</v>
      </c>
      <c r="AF1889" s="17">
        <v>31.631749195632594</v>
      </c>
      <c r="AG1889" s="17">
        <v>-24.566425158582089</v>
      </c>
      <c r="AH1889" s="17">
        <v>-1</v>
      </c>
      <c r="AI1889" s="17">
        <v>-1</v>
      </c>
      <c r="AJ1889" s="17">
        <v>-1</v>
      </c>
      <c r="AK1889" s="17">
        <v>-1</v>
      </c>
      <c r="AL1889" s="17">
        <v>-1</v>
      </c>
      <c r="AM1889" s="17">
        <v>-1</v>
      </c>
      <c r="AN1889" s="17">
        <v>-1</v>
      </c>
      <c r="AO1889" s="17">
        <v>-1</v>
      </c>
      <c r="AP1889" s="17">
        <v>-1</v>
      </c>
      <c r="AQ1889" s="17">
        <v>-1</v>
      </c>
      <c r="AR1889" s="17">
        <v>-0.11427550189624093</v>
      </c>
      <c r="AS1889" s="17">
        <v>-1.3713060227548914</v>
      </c>
      <c r="AT1889" s="17">
        <v>2.2173021704186411</v>
      </c>
      <c r="AU1889" s="17">
        <v>-1</v>
      </c>
      <c r="AV1889" s="17">
        <v>-1</v>
      </c>
      <c r="AW1889" s="17">
        <v>-1</v>
      </c>
      <c r="AX1889" s="17">
        <v>-1</v>
      </c>
      <c r="AY1889" s="17">
        <v>-2.2855100379248192E-2</v>
      </c>
      <c r="AZ1889" s="17">
        <v>0.56643934047263134</v>
      </c>
      <c r="BA1889" s="17">
        <v>-5.3618827652118617E-2</v>
      </c>
      <c r="BB1889" s="17">
        <v>0.21104067462277723</v>
      </c>
      <c r="BC1889" s="17">
        <v>-3.1553495135597673E-2</v>
      </c>
      <c r="BD1889" s="17">
        <v>7.7397449707019463</v>
      </c>
      <c r="BE1889" s="17">
        <v>-0.68846291941989968</v>
      </c>
      <c r="BF1889" s="17">
        <v>-1</v>
      </c>
      <c r="BG1889" s="22">
        <v>4.8060202662052234</v>
      </c>
    </row>
    <row r="1890" spans="1:59" x14ac:dyDescent="0.25">
      <c r="A1890">
        <v>4688</v>
      </c>
      <c r="B1890" t="s">
        <v>1752</v>
      </c>
      <c r="C1890" s="49">
        <v>0</v>
      </c>
      <c r="D1890" s="22">
        <v>1544.60501953125</v>
      </c>
      <c r="E1890" s="17">
        <v>113.51793585586876</v>
      </c>
      <c r="F1890" s="17">
        <v>84.901232759034428</v>
      </c>
      <c r="G1890" s="17">
        <v>0.9638927429473787</v>
      </c>
      <c r="H1890" s="17">
        <v>8.1281653257860711</v>
      </c>
      <c r="I1890" s="17">
        <v>95.291001625145753</v>
      </c>
      <c r="J1890" s="17">
        <v>18.01513532573561</v>
      </c>
      <c r="K1890" s="17">
        <v>-1</v>
      </c>
      <c r="L1890" s="17">
        <v>-1</v>
      </c>
      <c r="M1890" s="17">
        <v>-1</v>
      </c>
      <c r="N1890" s="17">
        <v>0.16666666666666666</v>
      </c>
      <c r="O1890" s="17">
        <v>-1</v>
      </c>
      <c r="P1890" s="17">
        <v>-1</v>
      </c>
      <c r="Q1890" s="17">
        <v>5.6764246788426878</v>
      </c>
      <c r="R1890" s="17">
        <v>-1</v>
      </c>
      <c r="S1890" s="17">
        <v>1.7274819383267206</v>
      </c>
      <c r="T1890" s="17">
        <v>0.18160635933378133</v>
      </c>
      <c r="U1890" s="17">
        <v>1.0030303764817257</v>
      </c>
      <c r="V1890" s="17">
        <v>1.2986709289743967</v>
      </c>
      <c r="W1890" s="17">
        <v>4.0738552960397021</v>
      </c>
      <c r="X1890" s="17">
        <v>5.4407932724166486</v>
      </c>
      <c r="Y1890" s="17">
        <v>0</v>
      </c>
      <c r="Z1890" s="17">
        <v>58.272294888607433</v>
      </c>
      <c r="AA1890" s="17">
        <v>1.947749059156743</v>
      </c>
      <c r="AB1890" s="17">
        <v>3.4936068145221388</v>
      </c>
      <c r="AC1890" s="17">
        <v>45.631158551122503</v>
      </c>
      <c r="AD1890" s="17">
        <v>1.2537879706021571</v>
      </c>
      <c r="AE1890" s="17">
        <v>0.12537879706021571</v>
      </c>
      <c r="AF1890" s="17">
        <v>90.160589151684761</v>
      </c>
      <c r="AG1890" s="17">
        <v>77.508258940636637</v>
      </c>
      <c r="AH1890" s="17">
        <v>-1</v>
      </c>
      <c r="AI1890" s="17">
        <v>-1</v>
      </c>
      <c r="AJ1890" s="17">
        <v>-1</v>
      </c>
      <c r="AK1890" s="17">
        <v>-1</v>
      </c>
      <c r="AL1890" s="17">
        <v>-1</v>
      </c>
      <c r="AM1890" s="17">
        <v>-1</v>
      </c>
      <c r="AN1890" s="17">
        <v>-1</v>
      </c>
      <c r="AO1890" s="17">
        <v>-1</v>
      </c>
      <c r="AP1890" s="17">
        <v>-1</v>
      </c>
      <c r="AQ1890" s="17">
        <v>-1</v>
      </c>
      <c r="AR1890" s="17">
        <v>0.62689398530107854</v>
      </c>
      <c r="AS1890" s="17">
        <v>7.5227278236129429</v>
      </c>
      <c r="AT1890" s="17">
        <v>13.779546170696825</v>
      </c>
      <c r="AU1890" s="17">
        <v>-1</v>
      </c>
      <c r="AV1890" s="17">
        <v>-1</v>
      </c>
      <c r="AW1890" s="17">
        <v>-1</v>
      </c>
      <c r="AX1890" s="17">
        <v>-1</v>
      </c>
      <c r="AY1890" s="17">
        <v>0.12537879706021571</v>
      </c>
      <c r="AZ1890" s="17">
        <v>-0.72174649091935383</v>
      </c>
      <c r="BA1890" s="17">
        <v>1.2345670037398671</v>
      </c>
      <c r="BB1890" s="17">
        <v>-0.29295457667140018</v>
      </c>
      <c r="BC1890" s="17">
        <v>0.47244175615857947</v>
      </c>
      <c r="BD1890" s="17">
        <v>-9.7700606349823698</v>
      </c>
      <c r="BE1890" s="17">
        <v>16.821342686264437</v>
      </c>
      <c r="BF1890" s="17">
        <v>-1</v>
      </c>
      <c r="BG1890" s="22">
        <v>407.26311490748344</v>
      </c>
    </row>
    <row r="1891" spans="1:59" x14ac:dyDescent="0.25">
      <c r="A1891">
        <v>4692</v>
      </c>
      <c r="B1891" t="s">
        <v>1753</v>
      </c>
      <c r="C1891" s="49">
        <v>0</v>
      </c>
      <c r="D1891" s="22">
        <v>1504.2320996093749</v>
      </c>
      <c r="E1891" s="17">
        <v>63.230368994383745</v>
      </c>
      <c r="F1891" s="17">
        <v>0.5797547430626353</v>
      </c>
      <c r="G1891" s="17">
        <v>0.35037212477892565</v>
      </c>
      <c r="H1891" s="17">
        <v>3.4806719230432339</v>
      </c>
      <c r="I1891" s="17">
        <v>50.385670967144364</v>
      </c>
      <c r="J1891" s="17">
        <v>5.9165177260051056</v>
      </c>
      <c r="K1891" s="17">
        <v>-1</v>
      </c>
      <c r="L1891" s="17">
        <v>-1</v>
      </c>
      <c r="M1891" s="17">
        <v>-1</v>
      </c>
      <c r="N1891" s="17">
        <v>0.16666666666666666</v>
      </c>
      <c r="O1891" s="17">
        <v>-1</v>
      </c>
      <c r="P1891" s="17">
        <v>-1</v>
      </c>
      <c r="Q1891" s="17">
        <v>2.7763498044733721</v>
      </c>
      <c r="R1891" s="17">
        <v>-1</v>
      </c>
      <c r="S1891" s="17">
        <v>0.25372261810917557</v>
      </c>
      <c r="T1891" s="17">
        <v>2.6706047184568541E-2</v>
      </c>
      <c r="U1891" s="17">
        <v>0.10871300731267501</v>
      </c>
      <c r="V1891" s="17">
        <v>8.8680765435687637E-3</v>
      </c>
      <c r="W1891" s="17">
        <v>0.71539885598631525</v>
      </c>
      <c r="X1891" s="17">
        <v>0.44460782673426441</v>
      </c>
      <c r="Y1891" s="17">
        <v>0</v>
      </c>
      <c r="Z1891" s="17">
        <v>29.225354100996363</v>
      </c>
      <c r="AA1891" s="17">
        <v>0.33162453110617263</v>
      </c>
      <c r="AB1891" s="17">
        <v>0.91516405466129247</v>
      </c>
      <c r="AC1891" s="17">
        <v>15.985878257856744</v>
      </c>
      <c r="AD1891" s="17">
        <v>0.13589125914084377</v>
      </c>
      <c r="AE1891" s="17">
        <v>1.3589125914084376E-2</v>
      </c>
      <c r="AF1891" s="17">
        <v>46.021428782352665</v>
      </c>
      <c r="AG1891" s="17">
        <v>0.52927124008784587</v>
      </c>
      <c r="AH1891" s="17">
        <v>-1</v>
      </c>
      <c r="AI1891" s="17">
        <v>-1</v>
      </c>
      <c r="AJ1891" s="17">
        <v>-1</v>
      </c>
      <c r="AK1891" s="17">
        <v>-1</v>
      </c>
      <c r="AL1891" s="17">
        <v>-1</v>
      </c>
      <c r="AM1891" s="17">
        <v>-1</v>
      </c>
      <c r="AN1891" s="17">
        <v>-1</v>
      </c>
      <c r="AO1891" s="17">
        <v>-1</v>
      </c>
      <c r="AP1891" s="17">
        <v>-1</v>
      </c>
      <c r="AQ1891" s="17">
        <v>-1</v>
      </c>
      <c r="AR1891" s="17">
        <v>6.7945629570421884E-2</v>
      </c>
      <c r="AS1891" s="17">
        <v>0.81534755484506238</v>
      </c>
      <c r="AT1891" s="17">
        <v>5.059951821298581</v>
      </c>
      <c r="AU1891" s="17">
        <v>-1</v>
      </c>
      <c r="AV1891" s="17">
        <v>-1</v>
      </c>
      <c r="AW1891" s="17">
        <v>-1</v>
      </c>
      <c r="AX1891" s="17">
        <v>-1</v>
      </c>
      <c r="AY1891" s="17">
        <v>1.3589125914084376E-2</v>
      </c>
      <c r="AZ1891" s="17">
        <v>0.24973083615575234</v>
      </c>
      <c r="BA1891" s="17">
        <v>0.26308967666476052</v>
      </c>
      <c r="BB1891" s="17">
        <v>8.7130305225446458E-2</v>
      </c>
      <c r="BC1891" s="17">
        <v>9.235687426173303E-2</v>
      </c>
      <c r="BD1891" s="17">
        <v>3.4348502815069608</v>
      </c>
      <c r="BE1891" s="17">
        <v>3.6164317697750903</v>
      </c>
      <c r="BF1891" s="17">
        <v>-1</v>
      </c>
      <c r="BG1891" s="22">
        <v>132.99841658653338</v>
      </c>
    </row>
    <row r="1892" spans="1:59" x14ac:dyDescent="0.25">
      <c r="A1892">
        <v>4693</v>
      </c>
      <c r="B1892" t="s">
        <v>1754</v>
      </c>
      <c r="C1892" s="49">
        <v>0</v>
      </c>
      <c r="D1892" s="22">
        <v>1474.4265820312501</v>
      </c>
      <c r="E1892" s="17">
        <v>-19.613220742455837</v>
      </c>
      <c r="F1892" s="17">
        <v>-138.33120012576913</v>
      </c>
      <c r="G1892" s="17">
        <v>-0.66033993704419447</v>
      </c>
      <c r="H1892" s="17">
        <v>-4.1755950389675487</v>
      </c>
      <c r="I1892" s="17">
        <v>-23.591238678842309</v>
      </c>
      <c r="J1892" s="17">
        <v>-14.014709322138902</v>
      </c>
      <c r="K1892" s="17">
        <v>-1</v>
      </c>
      <c r="L1892" s="17">
        <v>-1</v>
      </c>
      <c r="M1892" s="17">
        <v>-1</v>
      </c>
      <c r="N1892" s="17">
        <v>0.16666666666666666</v>
      </c>
      <c r="O1892" s="17">
        <v>-1</v>
      </c>
      <c r="P1892" s="17">
        <v>-1</v>
      </c>
      <c r="Q1892" s="17">
        <v>-2.0012250135752701</v>
      </c>
      <c r="R1892" s="17">
        <v>-1</v>
      </c>
      <c r="S1892" s="17">
        <v>-2.1741441512503719</v>
      </c>
      <c r="T1892" s="17">
        <v>-0.22847627144190916</v>
      </c>
      <c r="U1892" s="17">
        <v>-1.3645827962016226</v>
      </c>
      <c r="V1892" s="17">
        <v>-2.1159493488551187</v>
      </c>
      <c r="W1892" s="17">
        <v>-4.8173124051330172</v>
      </c>
      <c r="X1892" s="17">
        <v>-7.7860933812075679</v>
      </c>
      <c r="Y1892" s="17">
        <v>0</v>
      </c>
      <c r="Z1892" s="17">
        <v>-18.626490716775816</v>
      </c>
      <c r="AA1892" s="17">
        <v>-2.330774262898855</v>
      </c>
      <c r="AB1892" s="17">
        <v>-3.3325549639623175</v>
      </c>
      <c r="AC1892" s="17">
        <v>-32.851669301635553</v>
      </c>
      <c r="AD1892" s="17">
        <v>-1.7057284952520282</v>
      </c>
      <c r="AE1892" s="17">
        <v>-0.17057284952520282</v>
      </c>
      <c r="AF1892" s="17">
        <v>-26.693294183616153</v>
      </c>
      <c r="AG1892" s="17">
        <v>-126.28568667957558</v>
      </c>
      <c r="AH1892" s="17">
        <v>-1</v>
      </c>
      <c r="AI1892" s="17">
        <v>-1</v>
      </c>
      <c r="AJ1892" s="17">
        <v>-1</v>
      </c>
      <c r="AK1892" s="17">
        <v>-1</v>
      </c>
      <c r="AL1892" s="17">
        <v>-1</v>
      </c>
      <c r="AM1892" s="17">
        <v>-1</v>
      </c>
      <c r="AN1892" s="17">
        <v>-1</v>
      </c>
      <c r="AO1892" s="17">
        <v>-1</v>
      </c>
      <c r="AP1892" s="17">
        <v>-1</v>
      </c>
      <c r="AQ1892" s="17">
        <v>-1</v>
      </c>
      <c r="AR1892" s="17">
        <v>-0.85286424762601409</v>
      </c>
      <c r="AS1892" s="17">
        <v>-10.23437097151217</v>
      </c>
      <c r="AT1892" s="17">
        <v>-9.3046822629658195</v>
      </c>
      <c r="AU1892" s="17">
        <v>-1</v>
      </c>
      <c r="AV1892" s="17">
        <v>-1</v>
      </c>
      <c r="AW1892" s="17">
        <v>-1</v>
      </c>
      <c r="AX1892" s="17">
        <v>-1</v>
      </c>
      <c r="AY1892" s="17">
        <v>-0.17057284952520282</v>
      </c>
      <c r="AZ1892" s="17">
        <v>1.8501397273739775</v>
      </c>
      <c r="BA1892" s="17">
        <v>-1.3373192145534651</v>
      </c>
      <c r="BB1892" s="17">
        <v>0.71328102171902308</v>
      </c>
      <c r="BC1892" s="17">
        <v>-0.53379384223184334</v>
      </c>
      <c r="BD1892" s="17">
        <v>25.188581685740019</v>
      </c>
      <c r="BE1892" s="17">
        <v>-18.137299634457992</v>
      </c>
      <c r="BF1892" s="17">
        <v>-1</v>
      </c>
      <c r="BG1892" s="22">
        <v>10.817544542191627</v>
      </c>
    </row>
    <row r="1893" spans="1:59" x14ac:dyDescent="0.25">
      <c r="A1893">
        <v>4694</v>
      </c>
      <c r="B1893" t="s">
        <v>3024</v>
      </c>
      <c r="C1893" s="49">
        <v>0</v>
      </c>
      <c r="D1893" s="22">
        <v>1493.0558398437499</v>
      </c>
      <c r="E1893" s="17">
        <v>53.620098174934924</v>
      </c>
      <c r="F1893" s="17">
        <v>-15.534610898483916</v>
      </c>
      <c r="G1893" s="17">
        <v>0.23312446970436129</v>
      </c>
      <c r="H1893" s="17">
        <v>2.5925066563683803</v>
      </c>
      <c r="I1893" s="17">
        <v>41.803979392187394</v>
      </c>
      <c r="J1893" s="17">
        <v>3.6043956860857049</v>
      </c>
      <c r="K1893" s="17">
        <v>-1</v>
      </c>
      <c r="L1893" s="17">
        <v>-1</v>
      </c>
      <c r="M1893" s="17">
        <v>-1</v>
      </c>
      <c r="N1893" s="17">
        <v>0.16666666666666666</v>
      </c>
      <c r="O1893" s="17">
        <v>-1</v>
      </c>
      <c r="P1893" s="17">
        <v>-1</v>
      </c>
      <c r="Q1893" s="17">
        <v>2.2221272266314918</v>
      </c>
      <c r="R1893" s="17">
        <v>-1</v>
      </c>
      <c r="S1893" s="17">
        <v>-2.7922072098036349E-2</v>
      </c>
      <c r="T1893" s="17">
        <v>-2.8963782791941624E-3</v>
      </c>
      <c r="U1893" s="17">
        <v>-6.2196675789017261E-2</v>
      </c>
      <c r="V1893" s="17">
        <v>-0.23762137381501236</v>
      </c>
      <c r="W1893" s="17">
        <v>7.3576673315655872E-2</v>
      </c>
      <c r="X1893" s="17">
        <v>-0.51019468597132689</v>
      </c>
      <c r="Y1893" s="17">
        <v>0</v>
      </c>
      <c r="Z1893" s="17">
        <v>23.674300731992837</v>
      </c>
      <c r="AA1893" s="17">
        <v>2.2772952836329796E-2</v>
      </c>
      <c r="AB1893" s="17">
        <v>0.42240740005988853</v>
      </c>
      <c r="AC1893" s="17">
        <v>10.320478440015169</v>
      </c>
      <c r="AD1893" s="17">
        <v>-7.7745844736271608E-2</v>
      </c>
      <c r="AE1893" s="17">
        <v>-7.7745844736271576E-3</v>
      </c>
      <c r="AF1893" s="17">
        <v>37.586157176136844</v>
      </c>
      <c r="AG1893" s="17">
        <v>-14.181898247332597</v>
      </c>
      <c r="AH1893" s="17">
        <v>-1</v>
      </c>
      <c r="AI1893" s="17">
        <v>-1</v>
      </c>
      <c r="AJ1893" s="17">
        <v>-1</v>
      </c>
      <c r="AK1893" s="17">
        <v>-1</v>
      </c>
      <c r="AL1893" s="17">
        <v>-1</v>
      </c>
      <c r="AM1893" s="17">
        <v>-1</v>
      </c>
      <c r="AN1893" s="17">
        <v>-1</v>
      </c>
      <c r="AO1893" s="17">
        <v>-1</v>
      </c>
      <c r="AP1893" s="17">
        <v>-1</v>
      </c>
      <c r="AQ1893" s="17">
        <v>-1</v>
      </c>
      <c r="AR1893" s="17">
        <v>-3.8872922368135804E-2</v>
      </c>
      <c r="AS1893" s="17">
        <v>-0.46647506841762976</v>
      </c>
      <c r="AT1893" s="17">
        <v>3.3935824110570811</v>
      </c>
      <c r="AU1893" s="17">
        <v>-1</v>
      </c>
      <c r="AV1893" s="17">
        <v>-1</v>
      </c>
      <c r="AW1893" s="17">
        <v>-1</v>
      </c>
      <c r="AX1893" s="17">
        <v>-1</v>
      </c>
      <c r="AY1893" s="17">
        <v>-7.7745844736271576E-3</v>
      </c>
      <c r="AZ1893" s="17">
        <v>0.43538627329117974</v>
      </c>
      <c r="BA1893" s="17">
        <v>7.7434239529333121E-2</v>
      </c>
      <c r="BB1893" s="17">
        <v>0.1597669205436657</v>
      </c>
      <c r="BC1893" s="17">
        <v>1.9720258943513813E-2</v>
      </c>
      <c r="BD1893" s="17">
        <v>5.958391943478933</v>
      </c>
      <c r="BE1893" s="17">
        <v>1.092890107803115</v>
      </c>
      <c r="BF1893" s="17">
        <v>-1</v>
      </c>
      <c r="BG1893" s="22">
        <v>52.803619574510549</v>
      </c>
    </row>
    <row r="1894" spans="1:59" x14ac:dyDescent="0.25">
      <c r="A1894">
        <v>4698</v>
      </c>
      <c r="B1894" t="s">
        <v>3025</v>
      </c>
      <c r="C1894" s="49">
        <v>0</v>
      </c>
      <c r="D1894" s="22">
        <v>1488.2428417968749</v>
      </c>
      <c r="E1894" s="17">
        <v>39.717625358081818</v>
      </c>
      <c r="F1894" s="17">
        <v>-38.846079898821749</v>
      </c>
      <c r="G1894" s="17">
        <v>6.3510900207951804E-2</v>
      </c>
      <c r="H1894" s="17">
        <v>1.3076632103510684</v>
      </c>
      <c r="I1894" s="17">
        <v>29.389476608144189</v>
      </c>
      <c r="J1894" s="17">
        <v>0.25961858113935676</v>
      </c>
      <c r="K1894" s="17">
        <v>-1</v>
      </c>
      <c r="L1894" s="17">
        <v>-1</v>
      </c>
      <c r="M1894" s="17">
        <v>-1</v>
      </c>
      <c r="N1894" s="17">
        <v>0.16666666666666666</v>
      </c>
      <c r="O1894" s="17">
        <v>-1</v>
      </c>
      <c r="P1894" s="17">
        <v>-1</v>
      </c>
      <c r="Q1894" s="17">
        <v>1.4203741368704996</v>
      </c>
      <c r="R1894" s="17">
        <v>-1</v>
      </c>
      <c r="S1894" s="17">
        <v>-0.43535675559235076</v>
      </c>
      <c r="T1894" s="17">
        <v>-4.5720032581423736E-2</v>
      </c>
      <c r="U1894" s="17">
        <v>-0.30943915917977449</v>
      </c>
      <c r="V1894" s="17">
        <v>-0.59419955435038396</v>
      </c>
      <c r="W1894" s="17">
        <v>-0.8549003296189942</v>
      </c>
      <c r="X1894" s="17">
        <v>-1.891437340599641</v>
      </c>
      <c r="Y1894" s="17">
        <v>0</v>
      </c>
      <c r="Z1894" s="17">
        <v>15.64399960756537</v>
      </c>
      <c r="AA1894" s="17">
        <v>-0.42401993697995638</v>
      </c>
      <c r="AB1894" s="17">
        <v>-0.290427453881552</v>
      </c>
      <c r="AC1894" s="17">
        <v>2.1247607080288962</v>
      </c>
      <c r="AD1894" s="17">
        <v>-0.38679894897471823</v>
      </c>
      <c r="AE1894" s="17">
        <v>-3.8679894897471812E-2</v>
      </c>
      <c r="AF1894" s="17">
        <v>25.38346940475164</v>
      </c>
      <c r="AG1894" s="17">
        <v>-35.463466451329516</v>
      </c>
      <c r="AH1894" s="17">
        <v>-1</v>
      </c>
      <c r="AI1894" s="17">
        <v>-1</v>
      </c>
      <c r="AJ1894" s="17">
        <v>-1</v>
      </c>
      <c r="AK1894" s="17">
        <v>-1</v>
      </c>
      <c r="AL1894" s="17">
        <v>-1</v>
      </c>
      <c r="AM1894" s="17">
        <v>-1</v>
      </c>
      <c r="AN1894" s="17">
        <v>-1</v>
      </c>
      <c r="AO1894" s="17">
        <v>-1</v>
      </c>
      <c r="AP1894" s="17">
        <v>-1</v>
      </c>
      <c r="AQ1894" s="17">
        <v>-1</v>
      </c>
      <c r="AR1894" s="17">
        <v>-0.19339947448735911</v>
      </c>
      <c r="AS1894" s="17">
        <v>-2.3207936938483091</v>
      </c>
      <c r="AT1894" s="17">
        <v>0.98296819799719781</v>
      </c>
      <c r="AU1894" s="17">
        <v>-1</v>
      </c>
      <c r="AV1894" s="17">
        <v>-1</v>
      </c>
      <c r="AW1894" s="17">
        <v>-1</v>
      </c>
      <c r="AX1894" s="17">
        <v>-1</v>
      </c>
      <c r="AY1894" s="17">
        <v>-3.8679894897471812E-2</v>
      </c>
      <c r="AZ1894" s="17">
        <v>0.70396035580848082</v>
      </c>
      <c r="BA1894" s="17">
        <v>-0.19113984298796799</v>
      </c>
      <c r="BB1894" s="17">
        <v>0.26484497598473755</v>
      </c>
      <c r="BC1894" s="17">
        <v>-8.5357796497557994E-2</v>
      </c>
      <c r="BD1894" s="17">
        <v>9.609014284606026</v>
      </c>
      <c r="BE1894" s="17">
        <v>-2.557732233323982</v>
      </c>
      <c r="BF1894" s="17">
        <v>-1</v>
      </c>
      <c r="BG1894" s="22">
        <v>58.891427198238262</v>
      </c>
    </row>
    <row r="1895" spans="1:59" x14ac:dyDescent="0.25">
      <c r="A1895">
        <v>4701</v>
      </c>
      <c r="B1895" t="s">
        <v>1755</v>
      </c>
      <c r="C1895" s="49">
        <v>0</v>
      </c>
      <c r="D1895" s="22">
        <v>1458.2021484375</v>
      </c>
      <c r="E1895" s="17">
        <v>39.391135406991239</v>
      </c>
      <c r="F1895" s="17">
        <v>-39.39353361256277</v>
      </c>
      <c r="G1895" s="17">
        <v>5.9527642931444025E-2</v>
      </c>
      <c r="H1895" s="17">
        <v>1.2774895513642495</v>
      </c>
      <c r="I1895" s="17">
        <v>29.097930603331104</v>
      </c>
      <c r="J1895" s="17">
        <v>0.18106880601740727</v>
      </c>
      <c r="K1895" s="17">
        <v>-1</v>
      </c>
      <c r="L1895" s="17">
        <v>-1</v>
      </c>
      <c r="M1895" s="17">
        <v>-1</v>
      </c>
      <c r="N1895" s="17">
        <v>0.16666666666666666</v>
      </c>
      <c r="O1895" s="17">
        <v>-1</v>
      </c>
      <c r="P1895" s="17">
        <v>-1</v>
      </c>
      <c r="Q1895" s="17">
        <v>1.4015455205148923</v>
      </c>
      <c r="R1895" s="17">
        <v>-1</v>
      </c>
      <c r="S1895" s="17">
        <v>-0.44492507711608775</v>
      </c>
      <c r="T1895" s="17">
        <v>-4.6725716461035863E-2</v>
      </c>
      <c r="U1895" s="17">
        <v>-0.31524547776591172</v>
      </c>
      <c r="V1895" s="17">
        <v>-0.60257354610398284</v>
      </c>
      <c r="W1895" s="17">
        <v>-0.87670496935973052</v>
      </c>
      <c r="X1895" s="17">
        <v>-1.9238748682750881</v>
      </c>
      <c r="Y1895" s="17">
        <v>0</v>
      </c>
      <c r="Z1895" s="17">
        <v>15.45541354407178</v>
      </c>
      <c r="AA1895" s="17">
        <v>-0.4345125587362027</v>
      </c>
      <c r="AB1895" s="17">
        <v>-0.30716788701635889</v>
      </c>
      <c r="AC1895" s="17">
        <v>1.9322899500048525</v>
      </c>
      <c r="AD1895" s="17">
        <v>-0.39405684720738976</v>
      </c>
      <c r="AE1895" s="17">
        <v>-3.9405684720738965E-2</v>
      </c>
      <c r="AF1895" s="17">
        <v>25.09689772889671</v>
      </c>
      <c r="AG1895" s="17">
        <v>-35.963249349925142</v>
      </c>
      <c r="AH1895" s="17">
        <v>-1</v>
      </c>
      <c r="AI1895" s="17">
        <v>-1</v>
      </c>
      <c r="AJ1895" s="17">
        <v>-1</v>
      </c>
      <c r="AK1895" s="17">
        <v>-1</v>
      </c>
      <c r="AL1895" s="17">
        <v>-1</v>
      </c>
      <c r="AM1895" s="17">
        <v>-1</v>
      </c>
      <c r="AN1895" s="17">
        <v>-1</v>
      </c>
      <c r="AO1895" s="17">
        <v>-1</v>
      </c>
      <c r="AP1895" s="17">
        <v>-1</v>
      </c>
      <c r="AQ1895" s="17">
        <v>-1</v>
      </c>
      <c r="AR1895" s="17">
        <v>-0.19702842360369488</v>
      </c>
      <c r="AS1895" s="17">
        <v>-2.3643410832443386</v>
      </c>
      <c r="AT1895" s="17">
        <v>0.92635659178236018</v>
      </c>
      <c r="AU1895" s="17">
        <v>-1</v>
      </c>
      <c r="AV1895" s="17">
        <v>-1</v>
      </c>
      <c r="AW1895" s="17">
        <v>-1</v>
      </c>
      <c r="AX1895" s="17">
        <v>-1</v>
      </c>
      <c r="AY1895" s="17">
        <v>-3.9405684720738965E-2</v>
      </c>
      <c r="AZ1895" s="17">
        <v>0.71026763223479916</v>
      </c>
      <c r="BA1895" s="17">
        <v>-0.19744711941428644</v>
      </c>
      <c r="BB1895" s="17">
        <v>0.26731266138384591</v>
      </c>
      <c r="BC1895" s="17">
        <v>-8.7825481896666321E-2</v>
      </c>
      <c r="BD1895" s="17">
        <v>9.6947466233997339</v>
      </c>
      <c r="BE1895" s="17">
        <v>-2.6434645721176899</v>
      </c>
      <c r="BF1895" s="17">
        <v>-1</v>
      </c>
      <c r="BG1895" s="22">
        <v>259.5764501189214</v>
      </c>
    </row>
    <row r="1896" spans="1:59" x14ac:dyDescent="0.25">
      <c r="A1896">
        <v>4702</v>
      </c>
      <c r="B1896" t="s">
        <v>3026</v>
      </c>
      <c r="C1896" s="49">
        <v>0</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25">
      <c r="A1897">
        <v>4704</v>
      </c>
      <c r="B1897" t="s">
        <v>1756</v>
      </c>
      <c r="C1897" s="49">
        <v>0</v>
      </c>
      <c r="D1897" s="22">
        <v>1506.7042675781249</v>
      </c>
      <c r="E1897" s="17">
        <v>63.296145249535485</v>
      </c>
      <c r="F1897" s="17">
        <v>0.69004743366004984</v>
      </c>
      <c r="G1897" s="17">
        <v>0.35117461118342119</v>
      </c>
      <c r="H1897" s="17">
        <v>3.4867508552913757</v>
      </c>
      <c r="I1897" s="17">
        <v>50.444407244744944</v>
      </c>
      <c r="J1897" s="17">
        <v>5.9323427461420959</v>
      </c>
      <c r="K1897" s="17">
        <v>-1</v>
      </c>
      <c r="L1897" s="17">
        <v>-1</v>
      </c>
      <c r="M1897" s="17">
        <v>-1</v>
      </c>
      <c r="N1897" s="17">
        <v>0.16666666666666666</v>
      </c>
      <c r="O1897" s="17">
        <v>-1</v>
      </c>
      <c r="P1897" s="17">
        <v>-1</v>
      </c>
      <c r="Q1897" s="17">
        <v>2.7801431091966071</v>
      </c>
      <c r="R1897" s="17">
        <v>-1</v>
      </c>
      <c r="S1897" s="17">
        <v>0.25565029874932071</v>
      </c>
      <c r="T1897" s="17">
        <v>2.690865715540041E-2</v>
      </c>
      <c r="U1897" s="17">
        <v>0.10988277652467782</v>
      </c>
      <c r="V1897" s="17">
        <v>1.0555141693302864E-2</v>
      </c>
      <c r="W1897" s="17">
        <v>0.71979172487029686</v>
      </c>
      <c r="X1897" s="17">
        <v>0.45114284899067669</v>
      </c>
      <c r="Y1897" s="17">
        <v>0</v>
      </c>
      <c r="Z1897" s="17">
        <v>29.263347567530268</v>
      </c>
      <c r="AA1897" s="17">
        <v>0.33373842577136592</v>
      </c>
      <c r="AB1897" s="17">
        <v>0.91853666382597776</v>
      </c>
      <c r="AC1897" s="17">
        <v>16.024654353864445</v>
      </c>
      <c r="AD1897" s="17">
        <v>0.13735347065584727</v>
      </c>
      <c r="AE1897" s="17">
        <v>1.3735347065584727E-2</v>
      </c>
      <c r="AF1897" s="17">
        <v>46.079162907422464</v>
      </c>
      <c r="AG1897" s="17">
        <v>0.62995993616775359</v>
      </c>
      <c r="AH1897" s="17">
        <v>-1</v>
      </c>
      <c r="AI1897" s="17">
        <v>-1</v>
      </c>
      <c r="AJ1897" s="17">
        <v>-1</v>
      </c>
      <c r="AK1897" s="17">
        <v>-1</v>
      </c>
      <c r="AL1897" s="17">
        <v>-1</v>
      </c>
      <c r="AM1897" s="17">
        <v>-1</v>
      </c>
      <c r="AN1897" s="17">
        <v>-1</v>
      </c>
      <c r="AO1897" s="17">
        <v>-1</v>
      </c>
      <c r="AP1897" s="17">
        <v>-1</v>
      </c>
      <c r="AQ1897" s="17">
        <v>-1</v>
      </c>
      <c r="AR1897" s="17">
        <v>6.8676735327923635E-2</v>
      </c>
      <c r="AS1897" s="17">
        <v>0.82412082393508346</v>
      </c>
      <c r="AT1897" s="17">
        <v>5.0713570711156084</v>
      </c>
      <c r="AU1897" s="17">
        <v>-1</v>
      </c>
      <c r="AV1897" s="17">
        <v>-1</v>
      </c>
      <c r="AW1897" s="17">
        <v>-1</v>
      </c>
      <c r="AX1897" s="17">
        <v>-1</v>
      </c>
      <c r="AY1897" s="17">
        <v>1.3735347065584727E-2</v>
      </c>
      <c r="AZ1897" s="17">
        <v>0.24846014153821727</v>
      </c>
      <c r="BA1897" s="17">
        <v>0.26436037128229561</v>
      </c>
      <c r="BB1897" s="17">
        <v>8.6633153310345268E-2</v>
      </c>
      <c r="BC1897" s="17">
        <v>9.285402617683422E-2</v>
      </c>
      <c r="BD1897" s="17">
        <v>3.4175782271223958</v>
      </c>
      <c r="BE1897" s="17">
        <v>3.6337038241596558</v>
      </c>
      <c r="BF1897" s="17">
        <v>-1</v>
      </c>
      <c r="BG1897" s="22">
        <v>60.321231262560786</v>
      </c>
    </row>
    <row r="1898" spans="1:59" x14ac:dyDescent="0.25">
      <c r="A1898">
        <v>4707</v>
      </c>
      <c r="B1898" t="s">
        <v>1757</v>
      </c>
      <c r="C1898" s="49">
        <v>0</v>
      </c>
      <c r="D1898" s="22">
        <v>1478.0718847656251</v>
      </c>
      <c r="E1898" s="17">
        <v>-4.150162950580679</v>
      </c>
      <c r="F1898" s="17">
        <v>-112.40296440005282</v>
      </c>
      <c r="G1898" s="17">
        <v>-0.47168684906765662</v>
      </c>
      <c r="H1898" s="17">
        <v>-2.7465249216576648</v>
      </c>
      <c r="I1898" s="17">
        <v>-9.7831790238472394</v>
      </c>
      <c r="J1898" s="17">
        <v>-10.294473191770155</v>
      </c>
      <c r="K1898" s="17">
        <v>-1</v>
      </c>
      <c r="L1898" s="17">
        <v>-1</v>
      </c>
      <c r="M1898" s="17">
        <v>-1</v>
      </c>
      <c r="N1898" s="17">
        <v>0.16666666666666666</v>
      </c>
      <c r="O1898" s="17">
        <v>-1</v>
      </c>
      <c r="P1898" s="17">
        <v>-1</v>
      </c>
      <c r="Q1898" s="17">
        <v>-1.109473270909755</v>
      </c>
      <c r="R1898" s="17">
        <v>-1</v>
      </c>
      <c r="S1898" s="17">
        <v>-1.7209739749598902</v>
      </c>
      <c r="T1898" s="17">
        <v>-0.18084556213874589</v>
      </c>
      <c r="U1898" s="17">
        <v>-1.0895867678228812</v>
      </c>
      <c r="V1898" s="17">
        <v>-1.7193444365077177</v>
      </c>
      <c r="W1898" s="17">
        <v>-3.784611694695279</v>
      </c>
      <c r="X1898" s="17">
        <v>-6.2498030194505247</v>
      </c>
      <c r="Y1898" s="17">
        <v>0</v>
      </c>
      <c r="Z1898" s="17">
        <v>-9.6947695755803558</v>
      </c>
      <c r="AA1898" s="17">
        <v>-1.8338278298978821</v>
      </c>
      <c r="AB1898" s="17">
        <v>-2.5397027363213929</v>
      </c>
      <c r="AC1898" s="17">
        <v>-23.735963153160171</v>
      </c>
      <c r="AD1898" s="17">
        <v>-1.3619834597786018</v>
      </c>
      <c r="AE1898" s="17">
        <v>-0.13619834597786015</v>
      </c>
      <c r="AF1898" s="17">
        <v>-13.120826270109447</v>
      </c>
      <c r="AG1898" s="17">
        <v>-102.61521284550942</v>
      </c>
      <c r="AH1898" s="17">
        <v>-1</v>
      </c>
      <c r="AI1898" s="17">
        <v>-1</v>
      </c>
      <c r="AJ1898" s="17">
        <v>-1</v>
      </c>
      <c r="AK1898" s="17">
        <v>-1</v>
      </c>
      <c r="AL1898" s="17">
        <v>-1</v>
      </c>
      <c r="AM1898" s="17">
        <v>-1</v>
      </c>
      <c r="AN1898" s="17">
        <v>-1</v>
      </c>
      <c r="AO1898" s="17">
        <v>-1</v>
      </c>
      <c r="AP1898" s="17">
        <v>-1</v>
      </c>
      <c r="AQ1898" s="17">
        <v>-1</v>
      </c>
      <c r="AR1898" s="17">
        <v>-0.6809917298893009</v>
      </c>
      <c r="AS1898" s="17">
        <v>-8.1719007586716081</v>
      </c>
      <c r="AT1898" s="17">
        <v>-6.6234709862730909</v>
      </c>
      <c r="AU1898" s="17">
        <v>-1</v>
      </c>
      <c r="AV1898" s="17">
        <v>-1</v>
      </c>
      <c r="AW1898" s="17">
        <v>-1</v>
      </c>
      <c r="AX1898" s="17">
        <v>-1</v>
      </c>
      <c r="AY1898" s="17">
        <v>-0.13619834597786015</v>
      </c>
      <c r="AZ1898" s="17">
        <v>1.5514175781509645</v>
      </c>
      <c r="BA1898" s="17">
        <v>-1.0385970653304522</v>
      </c>
      <c r="BB1898" s="17">
        <v>0.59640770965805812</v>
      </c>
      <c r="BC1898" s="17">
        <v>-0.41692053017087827</v>
      </c>
      <c r="BD1898" s="17">
        <v>21.128168478621333</v>
      </c>
      <c r="BE1898" s="17">
        <v>-14.076886427339304</v>
      </c>
      <c r="BF1898" s="17">
        <v>-1</v>
      </c>
      <c r="BG1898" s="22">
        <v>958.64629681550798</v>
      </c>
    </row>
    <row r="1899" spans="1:59" x14ac:dyDescent="0.25">
      <c r="A1899">
        <v>4711</v>
      </c>
      <c r="B1899" t="s">
        <v>1758</v>
      </c>
      <c r="C1899" s="49">
        <v>0</v>
      </c>
      <c r="D1899" s="22">
        <v>1538.632109375</v>
      </c>
      <c r="E1899" s="17">
        <v>84.783488202535679</v>
      </c>
      <c r="F1899" s="17">
        <v>36.719718971034325</v>
      </c>
      <c r="G1899" s="17">
        <v>0.61332545191974186</v>
      </c>
      <c r="H1899" s="17">
        <v>5.4725754009809222</v>
      </c>
      <c r="I1899" s="17">
        <v>69.631977860840095</v>
      </c>
      <c r="J1899" s="17">
        <v>11.101953483895265</v>
      </c>
      <c r="K1899" s="17">
        <v>-1</v>
      </c>
      <c r="L1899" s="17">
        <v>-1</v>
      </c>
      <c r="M1899" s="17">
        <v>-1</v>
      </c>
      <c r="N1899" s="17">
        <v>0.16666666666666666</v>
      </c>
      <c r="O1899" s="17">
        <v>-1</v>
      </c>
      <c r="P1899" s="17">
        <v>-1</v>
      </c>
      <c r="Q1899" s="17">
        <v>4.0193142861715483</v>
      </c>
      <c r="R1899" s="17">
        <v>-1</v>
      </c>
      <c r="S1899" s="17">
        <v>0.88537199578271886</v>
      </c>
      <c r="T1899" s="17">
        <v>9.3095914531460072E-2</v>
      </c>
      <c r="U1899" s="17">
        <v>0.49201508515458875</v>
      </c>
      <c r="V1899" s="17">
        <v>0.56167419480393244</v>
      </c>
      <c r="W1899" s="17">
        <v>2.1548244739971896</v>
      </c>
      <c r="X1899" s="17">
        <v>2.5859597993487964</v>
      </c>
      <c r="Y1899" s="17">
        <v>0</v>
      </c>
      <c r="Z1899" s="17">
        <v>41.674796706798837</v>
      </c>
      <c r="AA1899" s="17">
        <v>1.024291263307334</v>
      </c>
      <c r="AB1899" s="17">
        <v>2.0202778560061043</v>
      </c>
      <c r="AC1899" s="17">
        <v>28.691767605810092</v>
      </c>
      <c r="AD1899" s="17">
        <v>0.61501885644323595</v>
      </c>
      <c r="AE1899" s="17">
        <v>6.1501885644323594E-2</v>
      </c>
      <c r="AF1899" s="17">
        <v>64.939357100665745</v>
      </c>
      <c r="AG1899" s="17">
        <v>33.522263384703109</v>
      </c>
      <c r="AH1899" s="17">
        <v>-1</v>
      </c>
      <c r="AI1899" s="17">
        <v>-1</v>
      </c>
      <c r="AJ1899" s="17">
        <v>-1</v>
      </c>
      <c r="AK1899" s="17">
        <v>-1</v>
      </c>
      <c r="AL1899" s="17">
        <v>-1</v>
      </c>
      <c r="AM1899" s="17">
        <v>-1</v>
      </c>
      <c r="AN1899" s="17">
        <v>-1</v>
      </c>
      <c r="AO1899" s="17">
        <v>-1</v>
      </c>
      <c r="AP1899" s="17">
        <v>-1</v>
      </c>
      <c r="AQ1899" s="17">
        <v>-1</v>
      </c>
      <c r="AR1899" s="17">
        <v>0.30750942822161798</v>
      </c>
      <c r="AS1899" s="17">
        <v>3.6901131386594157</v>
      </c>
      <c r="AT1899" s="17">
        <v>8.7971470802572398</v>
      </c>
      <c r="AU1899" s="17">
        <v>-1</v>
      </c>
      <c r="AV1899" s="17">
        <v>-1</v>
      </c>
      <c r="AW1899" s="17">
        <v>-1</v>
      </c>
      <c r="AX1899" s="17">
        <v>-1</v>
      </c>
      <c r="AY1899" s="17">
        <v>6.1501885644323594E-2</v>
      </c>
      <c r="AZ1899" s="17">
        <v>-0.16664179718601224</v>
      </c>
      <c r="BA1899" s="17">
        <v>0.67946231000652524</v>
      </c>
      <c r="BB1899" s="17">
        <v>-7.5773077857366936E-2</v>
      </c>
      <c r="BC1899" s="17">
        <v>0.25526025734454633</v>
      </c>
      <c r="BD1899" s="17">
        <v>-2.224739889162052</v>
      </c>
      <c r="BE1899" s="17">
        <v>9.2760219404441102</v>
      </c>
      <c r="BF1899" s="17">
        <v>-1</v>
      </c>
      <c r="BG1899" s="22">
        <v>565.90215866042718</v>
      </c>
    </row>
    <row r="1900" spans="1:59" x14ac:dyDescent="0.25">
      <c r="A1900">
        <v>4715</v>
      </c>
      <c r="B1900" t="s">
        <v>1759</v>
      </c>
      <c r="C1900" s="49">
        <v>0</v>
      </c>
      <c r="D1900" s="22">
        <v>1474.2335449218751</v>
      </c>
      <c r="E1900" s="17">
        <v>60.842692099703484</v>
      </c>
      <c r="F1900" s="17">
        <v>-3.4238679682645383</v>
      </c>
      <c r="G1900" s="17">
        <v>0.32124188253742408</v>
      </c>
      <c r="H1900" s="17">
        <v>3.2600067903182124</v>
      </c>
      <c r="I1900" s="17">
        <v>48.253545132633057</v>
      </c>
      <c r="J1900" s="17">
        <v>5.342069775878227</v>
      </c>
      <c r="K1900" s="17">
        <v>-1</v>
      </c>
      <c r="L1900" s="17">
        <v>-1</v>
      </c>
      <c r="M1900" s="17">
        <v>-1</v>
      </c>
      <c r="N1900" s="17">
        <v>0.16666666666666666</v>
      </c>
      <c r="O1900" s="17">
        <v>-1</v>
      </c>
      <c r="P1900" s="17">
        <v>-1</v>
      </c>
      <c r="Q1900" s="17">
        <v>2.6386529103395309</v>
      </c>
      <c r="R1900" s="17">
        <v>-1</v>
      </c>
      <c r="S1900" s="17">
        <v>0.18374784508236222</v>
      </c>
      <c r="T1900" s="17">
        <v>1.9351308839080948E-2</v>
      </c>
      <c r="U1900" s="17">
        <v>6.6250405676809759E-2</v>
      </c>
      <c r="V1900" s="17">
        <v>-5.2372358451516519E-2</v>
      </c>
      <c r="W1900" s="17">
        <v>0.55593779345781136</v>
      </c>
      <c r="X1900" s="17">
        <v>0.20738663480321906</v>
      </c>
      <c r="Y1900" s="17">
        <v>0</v>
      </c>
      <c r="Z1900" s="17">
        <v>27.84619194008372</v>
      </c>
      <c r="AA1900" s="17">
        <v>0.25489019227484205</v>
      </c>
      <c r="AB1900" s="17">
        <v>0.79273840183674582</v>
      </c>
      <c r="AC1900" s="17">
        <v>14.578306660934578</v>
      </c>
      <c r="AD1900" s="17">
        <v>8.2813007096012192E-2</v>
      </c>
      <c r="AE1900" s="17">
        <v>8.2813007096012199E-3</v>
      </c>
      <c r="AF1900" s="17">
        <v>43.925681066923651</v>
      </c>
      <c r="AG1900" s="17">
        <v>-3.1257266406954511</v>
      </c>
      <c r="AH1900" s="17">
        <v>-1</v>
      </c>
      <c r="AI1900" s="17">
        <v>-1</v>
      </c>
      <c r="AJ1900" s="17">
        <v>-1</v>
      </c>
      <c r="AK1900" s="17">
        <v>-1</v>
      </c>
      <c r="AL1900" s="17">
        <v>-1</v>
      </c>
      <c r="AM1900" s="17">
        <v>-1</v>
      </c>
      <c r="AN1900" s="17">
        <v>-1</v>
      </c>
      <c r="AO1900" s="17">
        <v>-1</v>
      </c>
      <c r="AP1900" s="17">
        <v>-1</v>
      </c>
      <c r="AQ1900" s="17">
        <v>-1</v>
      </c>
      <c r="AR1900" s="17">
        <v>4.1406503548006096E-2</v>
      </c>
      <c r="AS1900" s="17">
        <v>0.49687804257607304</v>
      </c>
      <c r="AT1900" s="17">
        <v>4.6459414553488951</v>
      </c>
      <c r="AU1900" s="17">
        <v>-1</v>
      </c>
      <c r="AV1900" s="17">
        <v>-1</v>
      </c>
      <c r="AW1900" s="17">
        <v>-1</v>
      </c>
      <c r="AX1900" s="17">
        <v>-1</v>
      </c>
      <c r="AY1900" s="17">
        <v>8.2813007096012199E-3</v>
      </c>
      <c r="AZ1900" s="17">
        <v>0.29585702822132065</v>
      </c>
      <c r="BA1900" s="17">
        <v>0.21696348459919221</v>
      </c>
      <c r="BB1900" s="17">
        <v>0.1051769109206892</v>
      </c>
      <c r="BC1900" s="17">
        <v>7.4310268566490298E-2</v>
      </c>
      <c r="BD1900" s="17">
        <v>4.061825549140373</v>
      </c>
      <c r="BE1900" s="17">
        <v>2.9894565021416772</v>
      </c>
      <c r="BF1900" s="17">
        <v>-1</v>
      </c>
      <c r="BG1900" s="22">
        <v>38.864704577300017</v>
      </c>
    </row>
    <row r="1901" spans="1:59" x14ac:dyDescent="0.25">
      <c r="A1901">
        <v>4717</v>
      </c>
      <c r="B1901" t="s">
        <v>1760</v>
      </c>
      <c r="C1901" s="49">
        <v>0</v>
      </c>
      <c r="D1901" s="22">
        <v>1440.2107617187501</v>
      </c>
      <c r="E1901" s="17">
        <v>11.765077486704698</v>
      </c>
      <c r="F1901" s="17">
        <v>-85.716515235631391</v>
      </c>
      <c r="G1901" s="17">
        <v>-0.27751702219418078</v>
      </c>
      <c r="H1901" s="17">
        <v>-1.2756648353248758</v>
      </c>
      <c r="I1901" s="17">
        <v>4.4286665463798514</v>
      </c>
      <c r="J1901" s="17">
        <v>-6.4654470511962652</v>
      </c>
      <c r="K1901" s="17">
        <v>-1</v>
      </c>
      <c r="L1901" s="17">
        <v>-1</v>
      </c>
      <c r="M1901" s="17">
        <v>-1</v>
      </c>
      <c r="N1901" s="17">
        <v>0.16666666666666666</v>
      </c>
      <c r="O1901" s="17">
        <v>-1</v>
      </c>
      <c r="P1901" s="17">
        <v>-1</v>
      </c>
      <c r="Q1901" s="17">
        <v>-0.19164423696880339</v>
      </c>
      <c r="R1901" s="17">
        <v>-1</v>
      </c>
      <c r="S1901" s="17">
        <v>-1.2545518473481305</v>
      </c>
      <c r="T1901" s="17">
        <v>-0.13182199894954297</v>
      </c>
      <c r="U1901" s="17">
        <v>-0.8065490937836719</v>
      </c>
      <c r="V1901" s="17">
        <v>-1.3111416978531447</v>
      </c>
      <c r="W1901" s="17">
        <v>-2.7217119547093165</v>
      </c>
      <c r="X1901" s="17">
        <v>-4.6685872717027177</v>
      </c>
      <c r="Y1901" s="17">
        <v>0</v>
      </c>
      <c r="Z1901" s="17">
        <v>-0.5018601656704007</v>
      </c>
      <c r="AA1901" s="17">
        <v>-1.3223493065609586</v>
      </c>
      <c r="AB1901" s="17">
        <v>-1.7236653131945903</v>
      </c>
      <c r="AC1901" s="17">
        <v>-14.35368850468438</v>
      </c>
      <c r="AD1901" s="17">
        <v>-1.0081863672295899</v>
      </c>
      <c r="AE1901" s="17">
        <v>-0.10081863672295899</v>
      </c>
      <c r="AF1901" s="17">
        <v>0.84853820347473885</v>
      </c>
      <c r="AG1901" s="17">
        <v>-78.252548784874691</v>
      </c>
      <c r="AH1901" s="17">
        <v>-1</v>
      </c>
      <c r="AI1901" s="17">
        <v>-1</v>
      </c>
      <c r="AJ1901" s="17">
        <v>-1</v>
      </c>
      <c r="AK1901" s="17">
        <v>-1</v>
      </c>
      <c r="AL1901" s="17">
        <v>-1</v>
      </c>
      <c r="AM1901" s="17">
        <v>-1</v>
      </c>
      <c r="AN1901" s="17">
        <v>-1</v>
      </c>
      <c r="AO1901" s="17">
        <v>-1</v>
      </c>
      <c r="AP1901" s="17">
        <v>-1</v>
      </c>
      <c r="AQ1901" s="17">
        <v>-1</v>
      </c>
      <c r="AR1901" s="17">
        <v>-0.50409318361479494</v>
      </c>
      <c r="AS1901" s="17">
        <v>-6.0491182033775388</v>
      </c>
      <c r="AT1901" s="17">
        <v>-3.8638536643908008</v>
      </c>
      <c r="AU1901" s="17">
        <v>-1</v>
      </c>
      <c r="AV1901" s="17">
        <v>-1</v>
      </c>
      <c r="AW1901" s="17">
        <v>-1</v>
      </c>
      <c r="AX1901" s="17">
        <v>-1</v>
      </c>
      <c r="AY1901" s="17">
        <v>-0.10081863672295899</v>
      </c>
      <c r="AZ1901" s="17">
        <v>1.2439599657681837</v>
      </c>
      <c r="BA1901" s="17">
        <v>-0.73113945294767113</v>
      </c>
      <c r="BB1901" s="17">
        <v>0.47611669819139402</v>
      </c>
      <c r="BC1901" s="17">
        <v>-0.29662951870421433</v>
      </c>
      <c r="BD1901" s="17">
        <v>16.949017541218915</v>
      </c>
      <c r="BE1901" s="17">
        <v>-9.8977354899368777</v>
      </c>
      <c r="BF1901" s="17">
        <v>-1</v>
      </c>
      <c r="BG1901" s="22">
        <v>1.5444217685010244</v>
      </c>
    </row>
    <row r="1902" spans="1:59" x14ac:dyDescent="0.25">
      <c r="A1902">
        <v>4723</v>
      </c>
      <c r="B1902" t="s">
        <v>3027</v>
      </c>
      <c r="C1902" s="49">
        <v>0</v>
      </c>
      <c r="D1902" s="22">
        <v>1489.4837890625001</v>
      </c>
      <c r="E1902" s="17">
        <v>41.704554823829241</v>
      </c>
      <c r="F1902" s="17">
        <v>-35.51442478560476</v>
      </c>
      <c r="G1902" s="17">
        <v>8.7751925776761219E-2</v>
      </c>
      <c r="H1902" s="17">
        <v>1.4912919313272055</v>
      </c>
      <c r="I1902" s="17">
        <v>31.163746675719285</v>
      </c>
      <c r="J1902" s="17">
        <v>0.737651250127489</v>
      </c>
      <c r="K1902" s="17">
        <v>-1</v>
      </c>
      <c r="L1902" s="17">
        <v>-1</v>
      </c>
      <c r="M1902" s="17">
        <v>-1</v>
      </c>
      <c r="N1902" s="17">
        <v>0.16666666666666666</v>
      </c>
      <c r="O1902" s="17">
        <v>-1</v>
      </c>
      <c r="P1902" s="17">
        <v>-1</v>
      </c>
      <c r="Q1902" s="17">
        <v>1.5349599993487937</v>
      </c>
      <c r="R1902" s="17">
        <v>-1</v>
      </c>
      <c r="S1902" s="17">
        <v>-0.377126540819266</v>
      </c>
      <c r="T1902" s="17">
        <v>-3.9599712715670435E-2</v>
      </c>
      <c r="U1902" s="17">
        <v>-0.27410347595958168</v>
      </c>
      <c r="V1902" s="17">
        <v>-0.54323770726880083</v>
      </c>
      <c r="W1902" s="17">
        <v>-0.72220319438968794</v>
      </c>
      <c r="X1902" s="17">
        <v>-1.6940313275843681</v>
      </c>
      <c r="Y1902" s="17">
        <v>0</v>
      </c>
      <c r="Z1902" s="17">
        <v>16.791683342189003</v>
      </c>
      <c r="AA1902" s="17">
        <v>-0.36016468118788897</v>
      </c>
      <c r="AB1902" s="17">
        <v>-0.18854970924096903</v>
      </c>
      <c r="AC1902" s="17">
        <v>3.2960856420285278</v>
      </c>
      <c r="AD1902" s="17">
        <v>-0.34262934494947717</v>
      </c>
      <c r="AE1902" s="17">
        <v>-3.426293449494771E-2</v>
      </c>
      <c r="AF1902" s="17">
        <v>27.127467052773593</v>
      </c>
      <c r="AG1902" s="17">
        <v>-32.421923015216805</v>
      </c>
      <c r="AH1902" s="17">
        <v>-1</v>
      </c>
      <c r="AI1902" s="17">
        <v>-1</v>
      </c>
      <c r="AJ1902" s="17">
        <v>-1</v>
      </c>
      <c r="AK1902" s="17">
        <v>-1</v>
      </c>
      <c r="AL1902" s="17">
        <v>-1</v>
      </c>
      <c r="AM1902" s="17">
        <v>-1</v>
      </c>
      <c r="AN1902" s="17">
        <v>-1</v>
      </c>
      <c r="AO1902" s="17">
        <v>-1</v>
      </c>
      <c r="AP1902" s="17">
        <v>-1</v>
      </c>
      <c r="AQ1902" s="17">
        <v>-1</v>
      </c>
      <c r="AR1902" s="17">
        <v>-0.17131467247473858</v>
      </c>
      <c r="AS1902" s="17">
        <v>-2.0557760696968628</v>
      </c>
      <c r="AT1902" s="17">
        <v>1.3274911093940784</v>
      </c>
      <c r="AU1902" s="17">
        <v>-1</v>
      </c>
      <c r="AV1902" s="17">
        <v>-1</v>
      </c>
      <c r="AW1902" s="17">
        <v>-1</v>
      </c>
      <c r="AX1902" s="17">
        <v>-1</v>
      </c>
      <c r="AY1902" s="17">
        <v>-3.426293449494771E-2</v>
      </c>
      <c r="AZ1902" s="17">
        <v>0.66557597877572672</v>
      </c>
      <c r="BA1902" s="17">
        <v>-0.15275546595521389</v>
      </c>
      <c r="BB1902" s="17">
        <v>0.2498273106161556</v>
      </c>
      <c r="BC1902" s="17">
        <v>-7.0340131128976066E-2</v>
      </c>
      <c r="BD1902" s="17">
        <v>9.0872704773382829</v>
      </c>
      <c r="BE1902" s="17">
        <v>-2.035988426056238</v>
      </c>
      <c r="BF1902" s="17">
        <v>-1</v>
      </c>
      <c r="BG1902" s="22">
        <v>149.47506091102241</v>
      </c>
    </row>
    <row r="1903" spans="1:59" x14ac:dyDescent="0.25">
      <c r="A1903">
        <v>4726</v>
      </c>
      <c r="B1903" t="s">
        <v>1761</v>
      </c>
      <c r="C1903" s="49">
        <v>0</v>
      </c>
      <c r="D1903" s="22">
        <v>1506.8177539062501</v>
      </c>
      <c r="E1903" s="17">
        <v>39.233250271560529</v>
      </c>
      <c r="F1903" s="17">
        <v>-39.658273165640381</v>
      </c>
      <c r="G1903" s="17">
        <v>5.7601405653830762E-2</v>
      </c>
      <c r="H1903" s="17">
        <v>1.2628980693916469</v>
      </c>
      <c r="I1903" s="17">
        <v>28.956943781836468</v>
      </c>
      <c r="J1903" s="17">
        <v>0.14308343513001809</v>
      </c>
      <c r="K1903" s="17">
        <v>-1</v>
      </c>
      <c r="L1903" s="17">
        <v>-1</v>
      </c>
      <c r="M1903" s="17">
        <v>-1</v>
      </c>
      <c r="N1903" s="17">
        <v>0.16666666666666666</v>
      </c>
      <c r="O1903" s="17">
        <v>-1</v>
      </c>
      <c r="P1903" s="17">
        <v>-1</v>
      </c>
      <c r="Q1903" s="17">
        <v>1.3924403133458871</v>
      </c>
      <c r="R1903" s="17">
        <v>-1</v>
      </c>
      <c r="S1903" s="17">
        <v>-0.44955215900505141</v>
      </c>
      <c r="T1903" s="17">
        <v>-4.7212048536503001E-2</v>
      </c>
      <c r="U1903" s="17">
        <v>-0.31805331731277681</v>
      </c>
      <c r="V1903" s="17">
        <v>-0.60662306988778181</v>
      </c>
      <c r="W1903" s="17">
        <v>-0.88724933217085111</v>
      </c>
      <c r="X1903" s="17">
        <v>-1.939561119668028</v>
      </c>
      <c r="Y1903" s="17">
        <v>0</v>
      </c>
      <c r="Z1903" s="17">
        <v>15.364216445736677</v>
      </c>
      <c r="AA1903" s="17">
        <v>-0.43958661691617013</v>
      </c>
      <c r="AB1903" s="17">
        <v>-0.31526328334886211</v>
      </c>
      <c r="AC1903" s="17">
        <v>1.8392142777044569</v>
      </c>
      <c r="AD1903" s="17">
        <v>-0.39756664664097097</v>
      </c>
      <c r="AE1903" s="17">
        <v>-3.9756664664097101E-2</v>
      </c>
      <c r="AF1903" s="17">
        <v>24.958316410538128</v>
      </c>
      <c r="AG1903" s="17">
        <v>-36.204936085970608</v>
      </c>
      <c r="AH1903" s="17">
        <v>-1</v>
      </c>
      <c r="AI1903" s="17">
        <v>-1</v>
      </c>
      <c r="AJ1903" s="17">
        <v>-1</v>
      </c>
      <c r="AK1903" s="17">
        <v>-1</v>
      </c>
      <c r="AL1903" s="17">
        <v>-1</v>
      </c>
      <c r="AM1903" s="17">
        <v>-1</v>
      </c>
      <c r="AN1903" s="17">
        <v>-1</v>
      </c>
      <c r="AO1903" s="17">
        <v>-1</v>
      </c>
      <c r="AP1903" s="17">
        <v>-1</v>
      </c>
      <c r="AQ1903" s="17">
        <v>-1</v>
      </c>
      <c r="AR1903" s="17">
        <v>-0.19878332332048548</v>
      </c>
      <c r="AS1903" s="17">
        <v>-2.385399879845826</v>
      </c>
      <c r="AT1903" s="17">
        <v>0.89898015620042671</v>
      </c>
      <c r="AU1903" s="17">
        <v>-1</v>
      </c>
      <c r="AV1903" s="17">
        <v>-1</v>
      </c>
      <c r="AW1903" s="17">
        <v>-1</v>
      </c>
      <c r="AX1903" s="17">
        <v>-1</v>
      </c>
      <c r="AY1903" s="17">
        <v>-3.9756664664097101E-2</v>
      </c>
      <c r="AZ1903" s="17">
        <v>0.71331772670000981</v>
      </c>
      <c r="BA1903" s="17">
        <v>-0.20049721387949704</v>
      </c>
      <c r="BB1903" s="17">
        <v>0.2685059931912635</v>
      </c>
      <c r="BC1903" s="17">
        <v>-8.9018813704083974E-2</v>
      </c>
      <c r="BD1903" s="17">
        <v>9.7362053631741823</v>
      </c>
      <c r="BE1903" s="17">
        <v>-2.6849233118921374</v>
      </c>
      <c r="BF1903" s="17">
        <v>-1</v>
      </c>
      <c r="BG1903" s="22">
        <v>59.359083864722834</v>
      </c>
    </row>
    <row r="1904" spans="1:59" x14ac:dyDescent="0.25">
      <c r="A1904">
        <v>4728</v>
      </c>
      <c r="B1904" t="s">
        <v>3028</v>
      </c>
      <c r="C1904" s="49">
        <v>0</v>
      </c>
      <c r="D1904" s="22">
        <v>1514.4500585937501</v>
      </c>
      <c r="E1904" s="17">
        <v>10.178454030759838</v>
      </c>
      <c r="F1904" s="17">
        <v>-88.376942916067577</v>
      </c>
      <c r="G1904" s="17">
        <v>-0.29687421651167717</v>
      </c>
      <c r="H1904" s="17">
        <v>-1.4222979397749604</v>
      </c>
      <c r="I1904" s="17">
        <v>3.011858071330856</v>
      </c>
      <c r="J1904" s="17">
        <v>-6.847170639476329</v>
      </c>
      <c r="K1904" s="17">
        <v>-1</v>
      </c>
      <c r="L1904" s="17">
        <v>-1</v>
      </c>
      <c r="M1904" s="17">
        <v>-1</v>
      </c>
      <c r="N1904" s="17">
        <v>0.16666666666666666</v>
      </c>
      <c r="O1904" s="17">
        <v>-1</v>
      </c>
      <c r="P1904" s="17">
        <v>-1</v>
      </c>
      <c r="Q1904" s="17">
        <v>-0.2831445243528572</v>
      </c>
      <c r="R1904" s="17">
        <v>-1</v>
      </c>
      <c r="S1904" s="17">
        <v>-1.3010504403764083</v>
      </c>
      <c r="T1904" s="17">
        <v>-0.13670926003469511</v>
      </c>
      <c r="U1904" s="17">
        <v>-0.83476570881479761</v>
      </c>
      <c r="V1904" s="17">
        <v>-1.3518362787790454</v>
      </c>
      <c r="W1904" s="17">
        <v>-2.8276746428273394</v>
      </c>
      <c r="X1904" s="17">
        <v>-4.8262219618082209</v>
      </c>
      <c r="Y1904" s="17">
        <v>0</v>
      </c>
      <c r="Z1904" s="17">
        <v>-1.4183204450871543</v>
      </c>
      <c r="AA1904" s="17">
        <v>-1.3733396654899515</v>
      </c>
      <c r="AB1904" s="17">
        <v>-1.805017782958636</v>
      </c>
      <c r="AC1904" s="17">
        <v>-15.289026999006714</v>
      </c>
      <c r="AD1904" s="17">
        <v>-1.043457136018497</v>
      </c>
      <c r="AE1904" s="17">
        <v>-0.1043457136018497</v>
      </c>
      <c r="AF1904" s="17">
        <v>-0.54409682618567956</v>
      </c>
      <c r="AG1904" s="17">
        <v>-80.681313490015469</v>
      </c>
      <c r="AH1904" s="17">
        <v>-1</v>
      </c>
      <c r="AI1904" s="17">
        <v>-1</v>
      </c>
      <c r="AJ1904" s="17">
        <v>-1</v>
      </c>
      <c r="AK1904" s="17">
        <v>-1</v>
      </c>
      <c r="AL1904" s="17">
        <v>-1</v>
      </c>
      <c r="AM1904" s="17">
        <v>-1</v>
      </c>
      <c r="AN1904" s="17">
        <v>-1</v>
      </c>
      <c r="AO1904" s="17">
        <v>-1</v>
      </c>
      <c r="AP1904" s="17">
        <v>-1</v>
      </c>
      <c r="AQ1904" s="17">
        <v>-1</v>
      </c>
      <c r="AR1904" s="17">
        <v>-0.52172856800924849</v>
      </c>
      <c r="AS1904" s="17">
        <v>-6.2607428161109819</v>
      </c>
      <c r="AT1904" s="17">
        <v>-4.138965660944276</v>
      </c>
      <c r="AU1904" s="17">
        <v>-1</v>
      </c>
      <c r="AV1904" s="17">
        <v>-1</v>
      </c>
      <c r="AW1904" s="17">
        <v>-1</v>
      </c>
      <c r="AX1904" s="17">
        <v>-1</v>
      </c>
      <c r="AY1904" s="17">
        <v>-0.1043457136018497</v>
      </c>
      <c r="AZ1904" s="17">
        <v>1.2746110552969656</v>
      </c>
      <c r="BA1904" s="17">
        <v>-0.76179054247645306</v>
      </c>
      <c r="BB1904" s="17">
        <v>0.48810875957962241</v>
      </c>
      <c r="BC1904" s="17">
        <v>-0.30862158009244273</v>
      </c>
      <c r="BD1904" s="17">
        <v>17.365645799481509</v>
      </c>
      <c r="BE1904" s="17">
        <v>-10.314363748199472</v>
      </c>
      <c r="BF1904" s="17">
        <v>-1</v>
      </c>
      <c r="BG1904" s="22">
        <v>111.17046204603707</v>
      </c>
    </row>
    <row r="1905" spans="1:59" x14ac:dyDescent="0.25">
      <c r="A1905">
        <v>4729</v>
      </c>
      <c r="B1905" t="s">
        <v>1763</v>
      </c>
      <c r="C1905" s="49">
        <v>0</v>
      </c>
      <c r="D1905" s="22">
        <v>1479.1280664062501</v>
      </c>
      <c r="E1905" s="17">
        <v>-4.259562703976755</v>
      </c>
      <c r="F1905" s="17">
        <v>-112.58640435304063</v>
      </c>
      <c r="G1905" s="17">
        <v>-0.47302155282287955</v>
      </c>
      <c r="H1905" s="17">
        <v>-2.7566354651558331</v>
      </c>
      <c r="I1905" s="17">
        <v>-9.8808698131766732</v>
      </c>
      <c r="J1905" s="17">
        <v>-10.320793530264357</v>
      </c>
      <c r="K1905" s="17">
        <v>-1</v>
      </c>
      <c r="L1905" s="17">
        <v>-1</v>
      </c>
      <c r="M1905" s="17">
        <v>-1</v>
      </c>
      <c r="N1905" s="17">
        <v>0.16666666666666666</v>
      </c>
      <c r="O1905" s="17">
        <v>-1</v>
      </c>
      <c r="P1905" s="17">
        <v>-1</v>
      </c>
      <c r="Q1905" s="17">
        <v>-1.1157823348770002</v>
      </c>
      <c r="R1905" s="17">
        <v>-1</v>
      </c>
      <c r="S1905" s="17">
        <v>-1.7241801134998815</v>
      </c>
      <c r="T1905" s="17">
        <v>-0.18118254515478202</v>
      </c>
      <c r="U1905" s="17">
        <v>-1.0915323401730892</v>
      </c>
      <c r="V1905" s="17">
        <v>-1.7221503808552376</v>
      </c>
      <c r="W1905" s="17">
        <v>-3.7919179600261383</v>
      </c>
      <c r="X1905" s="17">
        <v>-6.260672136605951</v>
      </c>
      <c r="Y1905" s="17">
        <v>0</v>
      </c>
      <c r="Z1905" s="17">
        <v>-9.7579607052651234</v>
      </c>
      <c r="AA1905" s="17">
        <v>-1.8373436815459268</v>
      </c>
      <c r="AB1905" s="17">
        <v>-2.5453120950492014</v>
      </c>
      <c r="AC1905" s="17">
        <v>-23.800455960345985</v>
      </c>
      <c r="AD1905" s="17">
        <v>-1.3644154252163614</v>
      </c>
      <c r="AE1905" s="17">
        <v>-0.13644154252163615</v>
      </c>
      <c r="AF1905" s="17">
        <v>-13.216850268900565</v>
      </c>
      <c r="AG1905" s="17">
        <v>-102.78267933467797</v>
      </c>
      <c r="AH1905" s="17">
        <v>-1</v>
      </c>
      <c r="AI1905" s="17">
        <v>-1</v>
      </c>
      <c r="AJ1905" s="17">
        <v>-1</v>
      </c>
      <c r="AK1905" s="17">
        <v>-1</v>
      </c>
      <c r="AL1905" s="17">
        <v>-1</v>
      </c>
      <c r="AM1905" s="17">
        <v>-1</v>
      </c>
      <c r="AN1905" s="17">
        <v>-1</v>
      </c>
      <c r="AO1905" s="17">
        <v>-1</v>
      </c>
      <c r="AP1905" s="17">
        <v>-1</v>
      </c>
      <c r="AQ1905" s="17">
        <v>-1</v>
      </c>
      <c r="AR1905" s="17">
        <v>-0.68220771260818069</v>
      </c>
      <c r="AS1905" s="17">
        <v>-8.1864925512981692</v>
      </c>
      <c r="AT1905" s="17">
        <v>-6.6424403166876189</v>
      </c>
      <c r="AU1905" s="17">
        <v>-1</v>
      </c>
      <c r="AV1905" s="17">
        <v>-1</v>
      </c>
      <c r="AW1905" s="17">
        <v>-1</v>
      </c>
      <c r="AX1905" s="17">
        <v>-1</v>
      </c>
      <c r="AY1905" s="17">
        <v>-0.13644154252163615</v>
      </c>
      <c r="AZ1905" s="17">
        <v>1.5535310106879703</v>
      </c>
      <c r="BA1905" s="17">
        <v>-1.0407104978674577</v>
      </c>
      <c r="BB1905" s="17">
        <v>0.59723457790689638</v>
      </c>
      <c r="BC1905" s="17">
        <v>-0.41774739841971664</v>
      </c>
      <c r="BD1905" s="17">
        <v>21.156895539563862</v>
      </c>
      <c r="BE1905" s="17">
        <v>-14.105613488281829</v>
      </c>
      <c r="BF1905" s="17">
        <v>-1</v>
      </c>
      <c r="BG1905" s="22">
        <v>29.25503370761885</v>
      </c>
    </row>
    <row r="1906" spans="1:59" x14ac:dyDescent="0.25">
      <c r="A1906">
        <v>4730</v>
      </c>
      <c r="B1906" t="s">
        <v>1764</v>
      </c>
      <c r="C1906" s="49">
        <v>0</v>
      </c>
      <c r="D1906" s="22">
        <v>1408.8260253906251</v>
      </c>
      <c r="E1906" s="17">
        <v>31.612136320480097</v>
      </c>
      <c r="F1906" s="17">
        <v>-52.437248816884832</v>
      </c>
      <c r="G1906" s="17">
        <v>-3.5378048995031719E-2</v>
      </c>
      <c r="H1906" s="17">
        <v>0.55856737654349153</v>
      </c>
      <c r="I1906" s="17">
        <v>22.1515112800368</v>
      </c>
      <c r="J1906" s="17">
        <v>-1.6904700480215524</v>
      </c>
      <c r="K1906" s="17">
        <v>-1</v>
      </c>
      <c r="L1906" s="17">
        <v>-1</v>
      </c>
      <c r="M1906" s="17">
        <v>-1</v>
      </c>
      <c r="N1906" s="17">
        <v>0.16666666666666666</v>
      </c>
      <c r="O1906" s="17">
        <v>-1</v>
      </c>
      <c r="P1906" s="17">
        <v>-1</v>
      </c>
      <c r="Q1906" s="17">
        <v>0.95293205188809393</v>
      </c>
      <c r="R1906" s="17">
        <v>-1</v>
      </c>
      <c r="S1906" s="17">
        <v>-0.672901356765642</v>
      </c>
      <c r="T1906" s="17">
        <v>-7.06872930874822E-2</v>
      </c>
      <c r="U1906" s="17">
        <v>-0.45358770492077821</v>
      </c>
      <c r="V1906" s="17">
        <v>-0.80209354353148588</v>
      </c>
      <c r="W1906" s="17">
        <v>-1.3962256224711478</v>
      </c>
      <c r="X1906" s="17">
        <v>-2.6967363217841918</v>
      </c>
      <c r="Y1906" s="17">
        <v>0</v>
      </c>
      <c r="Z1906" s="17">
        <v>10.962133396413083</v>
      </c>
      <c r="AA1906" s="17">
        <v>-0.68451135589459833</v>
      </c>
      <c r="AB1906" s="17">
        <v>-0.70602798555377466</v>
      </c>
      <c r="AC1906" s="17">
        <v>-2.6535475186459667</v>
      </c>
      <c r="AD1906" s="17">
        <v>-0.56698463115097275</v>
      </c>
      <c r="AE1906" s="17">
        <v>-5.6698463115097276E-2</v>
      </c>
      <c r="AF1906" s="17">
        <v>18.268997521710908</v>
      </c>
      <c r="AG1906" s="17">
        <v>-47.87115248336854</v>
      </c>
      <c r="AH1906" s="17">
        <v>-1</v>
      </c>
      <c r="AI1906" s="17">
        <v>-1</v>
      </c>
      <c r="AJ1906" s="17">
        <v>-1</v>
      </c>
      <c r="AK1906" s="17">
        <v>-1</v>
      </c>
      <c r="AL1906" s="17">
        <v>-1</v>
      </c>
      <c r="AM1906" s="17">
        <v>-1</v>
      </c>
      <c r="AN1906" s="17">
        <v>-1</v>
      </c>
      <c r="AO1906" s="17">
        <v>-1</v>
      </c>
      <c r="AP1906" s="17">
        <v>-1</v>
      </c>
      <c r="AQ1906" s="17">
        <v>-1</v>
      </c>
      <c r="AR1906" s="17">
        <v>-0.28349231557548638</v>
      </c>
      <c r="AS1906" s="17">
        <v>-3.4019077869058361</v>
      </c>
      <c r="AT1906" s="17">
        <v>-0.42248012297758741</v>
      </c>
      <c r="AU1906" s="17">
        <v>-1</v>
      </c>
      <c r="AV1906" s="17">
        <v>-1</v>
      </c>
      <c r="AW1906" s="17">
        <v>-1</v>
      </c>
      <c r="AX1906" s="17">
        <v>-1</v>
      </c>
      <c r="AY1906" s="17">
        <v>-5.6698463115097276E-2</v>
      </c>
      <c r="AZ1906" s="17">
        <v>0.86054575685950629</v>
      </c>
      <c r="BA1906" s="17">
        <v>-0.34772524403899369</v>
      </c>
      <c r="BB1906" s="17">
        <v>0.32610810792466416</v>
      </c>
      <c r="BC1906" s="17">
        <v>-0.14662092843748453</v>
      </c>
      <c r="BD1906" s="17">
        <v>11.737418328709563</v>
      </c>
      <c r="BE1906" s="17">
        <v>-4.6861362774275186</v>
      </c>
      <c r="BF1906" s="17">
        <v>-1</v>
      </c>
      <c r="BG1906" s="22">
        <v>779.66426395378994</v>
      </c>
    </row>
    <row r="1907" spans="1:59" x14ac:dyDescent="0.25">
      <c r="A1907">
        <v>4731</v>
      </c>
      <c r="B1907" t="s">
        <v>1765</v>
      </c>
      <c r="C1907" s="49">
        <v>0</v>
      </c>
      <c r="D1907" s="22">
        <v>1479.587109375</v>
      </c>
      <c r="E1907" s="17">
        <v>-19.647130562544177</v>
      </c>
      <c r="F1907" s="17">
        <v>-138.38805963056444</v>
      </c>
      <c r="G1907" s="17">
        <v>-0.66075364514504353</v>
      </c>
      <c r="H1907" s="17">
        <v>-4.1787289282166133</v>
      </c>
      <c r="I1907" s="17">
        <v>-23.62151915926038</v>
      </c>
      <c r="J1907" s="17">
        <v>-14.022867639825154</v>
      </c>
      <c r="K1907" s="17">
        <v>-1</v>
      </c>
      <c r="L1907" s="17">
        <v>-1</v>
      </c>
      <c r="M1907" s="17">
        <v>-1</v>
      </c>
      <c r="N1907" s="17">
        <v>0.16666666666666666</v>
      </c>
      <c r="O1907" s="17">
        <v>-1</v>
      </c>
      <c r="P1907" s="17">
        <v>-1</v>
      </c>
      <c r="Q1907" s="17">
        <v>-2.0031805867590644</v>
      </c>
      <c r="R1907" s="17">
        <v>-1</v>
      </c>
      <c r="S1907" s="17">
        <v>-2.1751379339390384</v>
      </c>
      <c r="T1907" s="17">
        <v>-0.228580723537018</v>
      </c>
      <c r="U1907" s="17">
        <v>-1.3651858506539079</v>
      </c>
      <c r="V1907" s="17">
        <v>-2.1168190863549632</v>
      </c>
      <c r="W1907" s="17">
        <v>-4.8195770733356058</v>
      </c>
      <c r="X1907" s="17">
        <v>-7.7894623998371184</v>
      </c>
      <c r="Y1907" s="17">
        <v>0</v>
      </c>
      <c r="Z1907" s="17">
        <v>-18.646077596748309</v>
      </c>
      <c r="AA1907" s="17">
        <v>-2.3318640450340204</v>
      </c>
      <c r="AB1907" s="17">
        <v>-3.3342936547670612</v>
      </c>
      <c r="AC1907" s="17">
        <v>-32.871659652808887</v>
      </c>
      <c r="AD1907" s="17">
        <v>-1.7064823133173848</v>
      </c>
      <c r="AE1907" s="17">
        <v>-0.17064823133173848</v>
      </c>
      <c r="AF1907" s="17">
        <v>-26.7230580214868</v>
      </c>
      <c r="AG1907" s="17">
        <v>-126.33759500973399</v>
      </c>
      <c r="AH1907" s="17">
        <v>-1</v>
      </c>
      <c r="AI1907" s="17">
        <v>-1</v>
      </c>
      <c r="AJ1907" s="17">
        <v>-1</v>
      </c>
      <c r="AK1907" s="17">
        <v>-1</v>
      </c>
      <c r="AL1907" s="17">
        <v>-1</v>
      </c>
      <c r="AM1907" s="17">
        <v>-1</v>
      </c>
      <c r="AN1907" s="17">
        <v>-1</v>
      </c>
      <c r="AO1907" s="17">
        <v>-1</v>
      </c>
      <c r="AP1907" s="17">
        <v>-1</v>
      </c>
      <c r="AQ1907" s="17">
        <v>-1</v>
      </c>
      <c r="AR1907" s="17">
        <v>-0.85324115665869238</v>
      </c>
      <c r="AS1907" s="17">
        <v>-10.238893879904307</v>
      </c>
      <c r="AT1907" s="17">
        <v>-9.3105620438756009</v>
      </c>
      <c r="AU1907" s="17">
        <v>-1</v>
      </c>
      <c r="AV1907" s="17">
        <v>-1</v>
      </c>
      <c r="AW1907" s="17">
        <v>-1</v>
      </c>
      <c r="AX1907" s="17">
        <v>-1</v>
      </c>
      <c r="AY1907" s="17">
        <v>-0.17064823133173848</v>
      </c>
      <c r="AZ1907" s="17">
        <v>1.8507948121879192</v>
      </c>
      <c r="BA1907" s="17">
        <v>-1.3379742993674066</v>
      </c>
      <c r="BB1907" s="17">
        <v>0.71353731986124436</v>
      </c>
      <c r="BC1907" s="17">
        <v>-0.53405014037406451</v>
      </c>
      <c r="BD1907" s="17">
        <v>25.197485997111738</v>
      </c>
      <c r="BE1907" s="17">
        <v>-18.146203945829711</v>
      </c>
      <c r="BF1907" s="17">
        <v>-1</v>
      </c>
      <c r="BG1907" s="22">
        <v>450.77766255158122</v>
      </c>
    </row>
    <row r="1908" spans="1:59" x14ac:dyDescent="0.25">
      <c r="A1908">
        <v>4732</v>
      </c>
      <c r="B1908" t="s">
        <v>1766</v>
      </c>
      <c r="C1908" s="49">
        <v>0</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25">
      <c r="A1909">
        <v>4733</v>
      </c>
      <c r="B1909" t="s">
        <v>1767</v>
      </c>
      <c r="C1909" s="49">
        <v>0</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25">
      <c r="A1910">
        <v>4734</v>
      </c>
      <c r="B1910" t="s">
        <v>1768</v>
      </c>
      <c r="C1910" s="49">
        <v>0</v>
      </c>
      <c r="D1910" s="22">
        <v>1496.5457714843749</v>
      </c>
      <c r="E1910" s="17">
        <v>95.692207731069345</v>
      </c>
      <c r="F1910" s="17">
        <v>55.011304969643319</v>
      </c>
      <c r="G1910" s="17">
        <v>0.74641449890042144</v>
      </c>
      <c r="H1910" s="17">
        <v>6.4807411406532776</v>
      </c>
      <c r="I1910" s="17">
        <v>79.373146266014643</v>
      </c>
      <c r="J1910" s="17">
        <v>13.726467540062977</v>
      </c>
      <c r="K1910" s="17">
        <v>-1</v>
      </c>
      <c r="L1910" s="17">
        <v>-1</v>
      </c>
      <c r="M1910" s="17">
        <v>-1</v>
      </c>
      <c r="N1910" s="17">
        <v>0.16666666666666666</v>
      </c>
      <c r="O1910" s="17">
        <v>-1</v>
      </c>
      <c r="P1910" s="17">
        <v>-1</v>
      </c>
      <c r="Q1910" s="17">
        <v>4.6484181659313837</v>
      </c>
      <c r="R1910" s="17">
        <v>-1</v>
      </c>
      <c r="S1910" s="17">
        <v>1.2050698471641264</v>
      </c>
      <c r="T1910" s="17">
        <v>0.12669793915859029</v>
      </c>
      <c r="U1910" s="17">
        <v>0.68601646479248934</v>
      </c>
      <c r="V1910" s="17">
        <v>0.841466963522015</v>
      </c>
      <c r="W1910" s="17">
        <v>2.8833635869404266</v>
      </c>
      <c r="X1910" s="17">
        <v>3.6697661781623601</v>
      </c>
      <c r="Y1910" s="17">
        <v>0</v>
      </c>
      <c r="Z1910" s="17">
        <v>47.975855795355756</v>
      </c>
      <c r="AA1910" s="17">
        <v>1.3748719396054767</v>
      </c>
      <c r="AB1910" s="17">
        <v>2.5796111195377498</v>
      </c>
      <c r="AC1910" s="17">
        <v>35.12262255162149</v>
      </c>
      <c r="AD1910" s="17">
        <v>0.85752058099061179</v>
      </c>
      <c r="AE1910" s="17">
        <v>8.5752058099061168E-2</v>
      </c>
      <c r="AF1910" s="17">
        <v>74.514322658659211</v>
      </c>
      <c r="AG1910" s="17">
        <v>50.221066664025876</v>
      </c>
      <c r="AH1910" s="17">
        <v>-1</v>
      </c>
      <c r="AI1910" s="17">
        <v>-1</v>
      </c>
      <c r="AJ1910" s="17">
        <v>-1</v>
      </c>
      <c r="AK1910" s="17">
        <v>-1</v>
      </c>
      <c r="AL1910" s="17">
        <v>-1</v>
      </c>
      <c r="AM1910" s="17">
        <v>-1</v>
      </c>
      <c r="AN1910" s="17">
        <v>-1</v>
      </c>
      <c r="AO1910" s="17">
        <v>-1</v>
      </c>
      <c r="AP1910" s="17">
        <v>-1</v>
      </c>
      <c r="AQ1910" s="17">
        <v>-1</v>
      </c>
      <c r="AR1910" s="17">
        <v>0.4287602904953059</v>
      </c>
      <c r="AS1910" s="17">
        <v>5.1451234859436701</v>
      </c>
      <c r="AT1910" s="17">
        <v>10.688660531726772</v>
      </c>
      <c r="AU1910" s="17">
        <v>-1</v>
      </c>
      <c r="AV1910" s="17">
        <v>-1</v>
      </c>
      <c r="AW1910" s="17">
        <v>-1</v>
      </c>
      <c r="AX1910" s="17">
        <v>-1</v>
      </c>
      <c r="AY1910" s="17">
        <v>8.5752058099061168E-2</v>
      </c>
      <c r="AZ1910" s="17">
        <v>-0.3773812373856637</v>
      </c>
      <c r="BA1910" s="17">
        <v>0.89020175020617676</v>
      </c>
      <c r="BB1910" s="17">
        <v>-0.15822366420347478</v>
      </c>
      <c r="BC1910" s="17">
        <v>0.33771084369065413</v>
      </c>
      <c r="BD1910" s="17">
        <v>-5.0892385829252724</v>
      </c>
      <c r="BE1910" s="17">
        <v>12.140520634207332</v>
      </c>
      <c r="BF1910" s="17">
        <v>-1</v>
      </c>
      <c r="BG1910" s="22">
        <v>87.146856536544419</v>
      </c>
    </row>
    <row r="1911" spans="1:59" x14ac:dyDescent="0.25">
      <c r="A1911">
        <v>4735</v>
      </c>
      <c r="B1911" t="s">
        <v>3029</v>
      </c>
      <c r="C1911" s="49">
        <v>0</v>
      </c>
      <c r="D1911" s="22">
        <v>1467.9036718750001</v>
      </c>
      <c r="E1911" s="17">
        <v>45.869229521318026</v>
      </c>
      <c r="F1911" s="17">
        <v>-28.531157392388828</v>
      </c>
      <c r="G1911" s="17">
        <v>0.13856197594108488</v>
      </c>
      <c r="H1911" s="17">
        <v>1.8761842494316485</v>
      </c>
      <c r="I1911" s="17">
        <v>34.882679725092572</v>
      </c>
      <c r="J1911" s="17">
        <v>1.7396246947957987</v>
      </c>
      <c r="K1911" s="17">
        <v>-1</v>
      </c>
      <c r="L1911" s="17">
        <v>-1</v>
      </c>
      <c r="M1911" s="17">
        <v>-1</v>
      </c>
      <c r="N1911" s="17">
        <v>0.16666666666666666</v>
      </c>
      <c r="O1911" s="17">
        <v>-1</v>
      </c>
      <c r="P1911" s="17">
        <v>-1</v>
      </c>
      <c r="Q1911" s="17">
        <v>1.7751360349755885</v>
      </c>
      <c r="R1911" s="17">
        <v>-1</v>
      </c>
      <c r="S1911" s="17">
        <v>-0.25507394344456324</v>
      </c>
      <c r="T1911" s="17">
        <v>-2.6771305001734563E-2</v>
      </c>
      <c r="U1911" s="17">
        <v>-0.20003862949043011</v>
      </c>
      <c r="V1911" s="17">
        <v>-0.4364198666072433</v>
      </c>
      <c r="W1911" s="17">
        <v>-0.44406528811486534</v>
      </c>
      <c r="X1911" s="17">
        <v>-1.2802613162631105</v>
      </c>
      <c r="Y1911" s="17">
        <v>0</v>
      </c>
      <c r="Z1911" s="17">
        <v>19.197269193475638</v>
      </c>
      <c r="AA1911" s="17">
        <v>-0.22632179814480075</v>
      </c>
      <c r="AB1911" s="17">
        <v>2.4989660251574008E-2</v>
      </c>
      <c r="AC1911" s="17">
        <v>5.7512242864851242</v>
      </c>
      <c r="AD1911" s="17">
        <v>-0.25004828686303771</v>
      </c>
      <c r="AE1911" s="17">
        <v>-2.5004828686303764E-2</v>
      </c>
      <c r="AF1911" s="17">
        <v>30.782948036073023</v>
      </c>
      <c r="AG1911" s="17">
        <v>-26.046739996363772</v>
      </c>
      <c r="AH1911" s="17">
        <v>-1</v>
      </c>
      <c r="AI1911" s="17">
        <v>-1</v>
      </c>
      <c r="AJ1911" s="17">
        <v>-1</v>
      </c>
      <c r="AK1911" s="17">
        <v>-1</v>
      </c>
      <c r="AL1911" s="17">
        <v>-1</v>
      </c>
      <c r="AM1911" s="17">
        <v>-1</v>
      </c>
      <c r="AN1911" s="17">
        <v>-1</v>
      </c>
      <c r="AO1911" s="17">
        <v>-1</v>
      </c>
      <c r="AP1911" s="17">
        <v>-1</v>
      </c>
      <c r="AQ1911" s="17">
        <v>-1</v>
      </c>
      <c r="AR1911" s="17">
        <v>-0.12502414343151885</v>
      </c>
      <c r="AS1911" s="17">
        <v>-1.5002897211782265</v>
      </c>
      <c r="AT1911" s="17">
        <v>2.049623362468306</v>
      </c>
      <c r="AU1911" s="17">
        <v>-1</v>
      </c>
      <c r="AV1911" s="17">
        <v>-1</v>
      </c>
      <c r="AW1911" s="17">
        <v>-1</v>
      </c>
      <c r="AX1911" s="17">
        <v>-1</v>
      </c>
      <c r="AY1911" s="17">
        <v>-2.5004828686303764E-2</v>
      </c>
      <c r="AZ1911" s="17">
        <v>0.58512096184484286</v>
      </c>
      <c r="BA1911" s="17">
        <v>-7.2300449024330027E-2</v>
      </c>
      <c r="BB1911" s="17">
        <v>0.21834975086676622</v>
      </c>
      <c r="BC1911" s="17">
        <v>-3.8862571379586666E-2</v>
      </c>
      <c r="BD1911" s="17">
        <v>7.9936769350622043</v>
      </c>
      <c r="BE1911" s="17">
        <v>-0.94239488378015857</v>
      </c>
      <c r="BF1911" s="17">
        <v>-1</v>
      </c>
      <c r="BG1911" s="22">
        <v>1570.9105307540547</v>
      </c>
    </row>
    <row r="1912" spans="1:59" x14ac:dyDescent="0.25">
      <c r="A1912">
        <v>4737</v>
      </c>
      <c r="B1912" t="s">
        <v>1769</v>
      </c>
      <c r="C1912" s="49">
        <v>0</v>
      </c>
      <c r="D1912" s="22">
        <v>1507.6304980468749</v>
      </c>
      <c r="E1912" s="17">
        <v>68.920818052093324</v>
      </c>
      <c r="F1912" s="17">
        <v>10.121418917078641</v>
      </c>
      <c r="G1912" s="17">
        <v>0.41979699540665877</v>
      </c>
      <c r="H1912" s="17">
        <v>4.0065737732400191</v>
      </c>
      <c r="I1912" s="17">
        <v>55.46707602364296</v>
      </c>
      <c r="J1912" s="17">
        <v>7.2855751574296566</v>
      </c>
      <c r="K1912" s="17">
        <v>-1</v>
      </c>
      <c r="L1912" s="17">
        <v>-1</v>
      </c>
      <c r="M1912" s="17">
        <v>-1</v>
      </c>
      <c r="N1912" s="17">
        <v>0.16666666666666666</v>
      </c>
      <c r="O1912" s="17">
        <v>-1</v>
      </c>
      <c r="P1912" s="17">
        <v>-1</v>
      </c>
      <c r="Q1912" s="17">
        <v>3.104516971152925</v>
      </c>
      <c r="R1912" s="17">
        <v>-1</v>
      </c>
      <c r="S1912" s="17">
        <v>0.42049052633035677</v>
      </c>
      <c r="T1912" s="17">
        <v>4.4234283094974222E-2</v>
      </c>
      <c r="U1912" s="17">
        <v>0.20991232452559488</v>
      </c>
      <c r="V1912" s="17">
        <v>0.15481980744481996</v>
      </c>
      <c r="W1912" s="17">
        <v>1.0954356419636775</v>
      </c>
      <c r="X1912" s="17">
        <v>1.0099670305278459</v>
      </c>
      <c r="Y1912" s="17">
        <v>0</v>
      </c>
      <c r="Z1912" s="17">
        <v>32.512252774966655</v>
      </c>
      <c r="AA1912" s="17">
        <v>0.51450222576811599</v>
      </c>
      <c r="AB1912" s="17">
        <v>1.2069359197352785</v>
      </c>
      <c r="AC1912" s="17">
        <v>19.340483935538739</v>
      </c>
      <c r="AD1912" s="17">
        <v>0.26239040565699356</v>
      </c>
      <c r="AE1912" s="17">
        <v>2.6239040565699361E-2</v>
      </c>
      <c r="AF1912" s="17">
        <v>51.016135410804182</v>
      </c>
      <c r="AG1912" s="17">
        <v>9.2400726441526331</v>
      </c>
      <c r="AH1912" s="17">
        <v>-1</v>
      </c>
      <c r="AI1912" s="17">
        <v>-1</v>
      </c>
      <c r="AJ1912" s="17">
        <v>-1</v>
      </c>
      <c r="AK1912" s="17">
        <v>-1</v>
      </c>
      <c r="AL1912" s="17">
        <v>-1</v>
      </c>
      <c r="AM1912" s="17">
        <v>-1</v>
      </c>
      <c r="AN1912" s="17">
        <v>-1</v>
      </c>
      <c r="AO1912" s="17">
        <v>-1</v>
      </c>
      <c r="AP1912" s="17">
        <v>-1</v>
      </c>
      <c r="AQ1912" s="17">
        <v>-1</v>
      </c>
      <c r="AR1912" s="17">
        <v>0.13119520282849678</v>
      </c>
      <c r="AS1912" s="17">
        <v>1.5743424339419612</v>
      </c>
      <c r="AT1912" s="17">
        <v>6.0466451641245502</v>
      </c>
      <c r="AU1912" s="17">
        <v>-1</v>
      </c>
      <c r="AV1912" s="17">
        <v>-1</v>
      </c>
      <c r="AW1912" s="17">
        <v>-1</v>
      </c>
      <c r="AX1912" s="17">
        <v>-1</v>
      </c>
      <c r="AY1912" s="17">
        <v>2.6239040565699361E-2</v>
      </c>
      <c r="AZ1912" s="17">
        <v>0.13980023928142357</v>
      </c>
      <c r="BA1912" s="17">
        <v>0.37302027353908934</v>
      </c>
      <c r="BB1912" s="17">
        <v>4.4120595409955506E-2</v>
      </c>
      <c r="BC1912" s="17">
        <v>0.13536658407722396</v>
      </c>
      <c r="BD1912" s="17">
        <v>1.940606722480714</v>
      </c>
      <c r="BE1912" s="17">
        <v>5.1106753288013387</v>
      </c>
      <c r="BF1912" s="17">
        <v>-1</v>
      </c>
      <c r="BG1912" s="22">
        <v>95.262614699470078</v>
      </c>
    </row>
    <row r="1913" spans="1:59" x14ac:dyDescent="0.25">
      <c r="A1913">
        <v>4738</v>
      </c>
      <c r="B1913" t="s">
        <v>1770</v>
      </c>
      <c r="C1913" s="49">
        <v>0</v>
      </c>
      <c r="D1913" s="22">
        <v>1528.696259765625</v>
      </c>
      <c r="E1913" s="17">
        <v>95.613266756130969</v>
      </c>
      <c r="F1913" s="17">
        <v>54.878937863850332</v>
      </c>
      <c r="G1913" s="17">
        <v>0.74545139969388363</v>
      </c>
      <c r="H1913" s="17">
        <v>6.4734455468687795</v>
      </c>
      <c r="I1913" s="17">
        <v>79.302654277570724</v>
      </c>
      <c r="J1913" s="17">
        <v>13.707475237823338</v>
      </c>
      <c r="K1913" s="17">
        <v>-1</v>
      </c>
      <c r="L1913" s="17">
        <v>-1</v>
      </c>
      <c r="M1913" s="17">
        <v>-1</v>
      </c>
      <c r="N1913" s="17">
        <v>0.16666666666666666</v>
      </c>
      <c r="O1913" s="17">
        <v>-1</v>
      </c>
      <c r="P1913" s="17">
        <v>-1</v>
      </c>
      <c r="Q1913" s="17">
        <v>4.6438656542020418</v>
      </c>
      <c r="R1913" s="17">
        <v>-1</v>
      </c>
      <c r="S1913" s="17">
        <v>1.2027563528985763</v>
      </c>
      <c r="T1913" s="17">
        <v>0.12645477802707245</v>
      </c>
      <c r="U1913" s="17">
        <v>0.6846125733451065</v>
      </c>
      <c r="V1913" s="17">
        <v>0.8394422424825253</v>
      </c>
      <c r="W1913" s="17">
        <v>2.8780915119085173</v>
      </c>
      <c r="X1913" s="17">
        <v>3.6619232107119468</v>
      </c>
      <c r="Y1913" s="17">
        <v>0</v>
      </c>
      <c r="Z1913" s="17">
        <v>47.930258166202854</v>
      </c>
      <c r="AA1913" s="17">
        <v>1.3723349617036118</v>
      </c>
      <c r="AB1913" s="17">
        <v>2.5755635030394832</v>
      </c>
      <c r="AC1913" s="17">
        <v>35.076085654437378</v>
      </c>
      <c r="AD1913" s="17">
        <v>0.85576571668138313</v>
      </c>
      <c r="AE1913" s="17">
        <v>8.5576571668138313E-2</v>
      </c>
      <c r="AF1913" s="17">
        <v>74.445033397516113</v>
      </c>
      <c r="AG1913" s="17">
        <v>50.100225734187504</v>
      </c>
      <c r="AH1913" s="17">
        <v>-1</v>
      </c>
      <c r="AI1913" s="17">
        <v>-1</v>
      </c>
      <c r="AJ1913" s="17">
        <v>-1</v>
      </c>
      <c r="AK1913" s="17">
        <v>-1</v>
      </c>
      <c r="AL1913" s="17">
        <v>-1</v>
      </c>
      <c r="AM1913" s="17">
        <v>-1</v>
      </c>
      <c r="AN1913" s="17">
        <v>-1</v>
      </c>
      <c r="AO1913" s="17">
        <v>-1</v>
      </c>
      <c r="AP1913" s="17">
        <v>-1</v>
      </c>
      <c r="AQ1913" s="17">
        <v>-1</v>
      </c>
      <c r="AR1913" s="17">
        <v>0.42788285834069156</v>
      </c>
      <c r="AS1913" s="17">
        <v>5.134594300088299</v>
      </c>
      <c r="AT1913" s="17">
        <v>10.674972590114788</v>
      </c>
      <c r="AU1913" s="17">
        <v>-1</v>
      </c>
      <c r="AV1913" s="17">
        <v>-1</v>
      </c>
      <c r="AW1913" s="17">
        <v>-1</v>
      </c>
      <c r="AX1913" s="17">
        <v>-1</v>
      </c>
      <c r="AY1913" s="17">
        <v>8.5576571668138313E-2</v>
      </c>
      <c r="AZ1913" s="17">
        <v>-0.37585622092302423</v>
      </c>
      <c r="BA1913" s="17">
        <v>0.88867673374353728</v>
      </c>
      <c r="BB1913" s="17">
        <v>-0.15762701033833704</v>
      </c>
      <c r="BC1913" s="17">
        <v>0.33711418982551639</v>
      </c>
      <c r="BD1913" s="17">
        <v>-5.0685096312821472</v>
      </c>
      <c r="BE1913" s="17">
        <v>12.119791682564207</v>
      </c>
      <c r="BF1913" s="17">
        <v>-1</v>
      </c>
      <c r="BG1913" s="22">
        <v>236.0864816834353</v>
      </c>
    </row>
    <row r="1914" spans="1:59" x14ac:dyDescent="0.25">
      <c r="A1914">
        <v>4739</v>
      </c>
      <c r="B1914" t="s">
        <v>1771</v>
      </c>
      <c r="C1914" s="49">
        <v>0</v>
      </c>
      <c r="D1914" s="22">
        <v>1442.4427148437501</v>
      </c>
      <c r="E1914" s="17">
        <v>12.005417707973386</v>
      </c>
      <c r="F1914" s="17">
        <v>-85.313516165505717</v>
      </c>
      <c r="G1914" s="17">
        <v>-0.27458481269735507</v>
      </c>
      <c r="H1914" s="17">
        <v>-1.2534529912752985</v>
      </c>
      <c r="I1914" s="17">
        <v>4.6432833548688137</v>
      </c>
      <c r="J1914" s="17">
        <v>-6.4076239228875567</v>
      </c>
      <c r="K1914" s="17">
        <v>-1</v>
      </c>
      <c r="L1914" s="17">
        <v>-1</v>
      </c>
      <c r="M1914" s="17">
        <v>-1</v>
      </c>
      <c r="N1914" s="17">
        <v>0.16666666666666666</v>
      </c>
      <c r="O1914" s="17">
        <v>-1</v>
      </c>
      <c r="P1914" s="17">
        <v>-1</v>
      </c>
      <c r="Q1914" s="17">
        <v>-0.17778385993124335</v>
      </c>
      <c r="R1914" s="17">
        <v>-1</v>
      </c>
      <c r="S1914" s="17">
        <v>-1.2475082844314056</v>
      </c>
      <c r="T1914" s="17">
        <v>-0.13108168126030029</v>
      </c>
      <c r="U1914" s="17">
        <v>-0.80227486761197109</v>
      </c>
      <c r="V1914" s="17">
        <v>-1.3049773212031457</v>
      </c>
      <c r="W1914" s="17">
        <v>-2.7056608268799067</v>
      </c>
      <c r="X1914" s="17">
        <v>-4.6447089178578755</v>
      </c>
      <c r="Y1914" s="17">
        <v>0</v>
      </c>
      <c r="Z1914" s="17">
        <v>-0.36303562887581009</v>
      </c>
      <c r="AA1914" s="17">
        <v>-1.3146253351916672</v>
      </c>
      <c r="AB1914" s="17">
        <v>-1.7113421179773596</v>
      </c>
      <c r="AC1914" s="17">
        <v>-14.212004313741494</v>
      </c>
      <c r="AD1914" s="17">
        <v>-1.0028435845149637</v>
      </c>
      <c r="AE1914" s="17">
        <v>-0.10028435845149639</v>
      </c>
      <c r="AF1914" s="17">
        <v>1.0594932413074361</v>
      </c>
      <c r="AG1914" s="17">
        <v>-77.884641803255363</v>
      </c>
      <c r="AH1914" s="17">
        <v>-1</v>
      </c>
      <c r="AI1914" s="17">
        <v>-1</v>
      </c>
      <c r="AJ1914" s="17">
        <v>-1</v>
      </c>
      <c r="AK1914" s="17">
        <v>-1</v>
      </c>
      <c r="AL1914" s="17">
        <v>-1</v>
      </c>
      <c r="AM1914" s="17">
        <v>-1</v>
      </c>
      <c r="AN1914" s="17">
        <v>-1</v>
      </c>
      <c r="AO1914" s="17">
        <v>-1</v>
      </c>
      <c r="AP1914" s="17">
        <v>-1</v>
      </c>
      <c r="AQ1914" s="17">
        <v>-1</v>
      </c>
      <c r="AR1914" s="17">
        <v>-0.50142179225748185</v>
      </c>
      <c r="AS1914" s="17">
        <v>-6.0170615070897817</v>
      </c>
      <c r="AT1914" s="17">
        <v>-3.8221799592167169</v>
      </c>
      <c r="AU1914" s="17">
        <v>-1</v>
      </c>
      <c r="AV1914" s="17">
        <v>-1</v>
      </c>
      <c r="AW1914" s="17">
        <v>-1</v>
      </c>
      <c r="AX1914" s="17">
        <v>-1</v>
      </c>
      <c r="AY1914" s="17">
        <v>-0.10028435845149639</v>
      </c>
      <c r="AZ1914" s="17">
        <v>1.2393169677008908</v>
      </c>
      <c r="BA1914" s="17">
        <v>-0.72649645488037806</v>
      </c>
      <c r="BB1914" s="17">
        <v>0.47430015206842113</v>
      </c>
      <c r="BC1914" s="17">
        <v>-0.29481297258124145</v>
      </c>
      <c r="BD1914" s="17">
        <v>16.885907086496694</v>
      </c>
      <c r="BE1914" s="17">
        <v>-9.8346250352146569</v>
      </c>
      <c r="BF1914" s="17">
        <v>-1</v>
      </c>
      <c r="BG1914" s="22">
        <v>-21.243335214106764</v>
      </c>
    </row>
    <row r="1915" spans="1:59" x14ac:dyDescent="0.25">
      <c r="A1915">
        <v>4740</v>
      </c>
      <c r="B1915" t="s">
        <v>1772</v>
      </c>
      <c r="C1915" s="49">
        <v>0</v>
      </c>
      <c r="D1915" s="22">
        <v>1484.2422753906249</v>
      </c>
      <c r="E1915" s="17">
        <v>-24.301632141844024</v>
      </c>
      <c r="F1915" s="17">
        <v>-146.19266178352385</v>
      </c>
      <c r="G1915" s="17">
        <v>-0.71753970309976212</v>
      </c>
      <c r="H1915" s="17">
        <v>-4.6088902331458392</v>
      </c>
      <c r="I1915" s="17">
        <v>-27.777853329143035</v>
      </c>
      <c r="J1915" s="17">
        <v>-15.142687870547434</v>
      </c>
      <c r="K1915" s="17">
        <v>-1</v>
      </c>
      <c r="L1915" s="17">
        <v>-1</v>
      </c>
      <c r="M1915" s="17">
        <v>-1</v>
      </c>
      <c r="N1915" s="17">
        <v>0.16666666666666666</v>
      </c>
      <c r="O1915" s="17">
        <v>-1</v>
      </c>
      <c r="P1915" s="17">
        <v>-1</v>
      </c>
      <c r="Q1915" s="17">
        <v>-2.2716048499575714</v>
      </c>
      <c r="R1915" s="17">
        <v>-1</v>
      </c>
      <c r="S1915" s="17">
        <v>-2.3115457084960167</v>
      </c>
      <c r="T1915" s="17">
        <v>-0.24291794031902034</v>
      </c>
      <c r="U1915" s="17">
        <v>-1.4479618103390983</v>
      </c>
      <c r="V1915" s="17">
        <v>-2.2362002731632411</v>
      </c>
      <c r="W1915" s="17">
        <v>-5.1304280804502609</v>
      </c>
      <c r="X1915" s="17">
        <v>-8.251897838629727</v>
      </c>
      <c r="Y1915" s="17">
        <v>0</v>
      </c>
      <c r="Z1915" s="17">
        <v>-21.334595658124488</v>
      </c>
      <c r="AA1915" s="17">
        <v>-2.4814488159352712</v>
      </c>
      <c r="AB1915" s="17">
        <v>-3.5729483888679137</v>
      </c>
      <c r="AC1915" s="17">
        <v>-35.615558643266361</v>
      </c>
      <c r="AD1915" s="17">
        <v>-1.8099522629238731</v>
      </c>
      <c r="AE1915" s="17">
        <v>-0.18099522629238729</v>
      </c>
      <c r="AF1915" s="17">
        <v>-30.808477230849554</v>
      </c>
      <c r="AG1915" s="17">
        <v>-133.46259313923238</v>
      </c>
      <c r="AH1915" s="17">
        <v>-1</v>
      </c>
      <c r="AI1915" s="17">
        <v>-1</v>
      </c>
      <c r="AJ1915" s="17">
        <v>-1</v>
      </c>
      <c r="AK1915" s="17">
        <v>-1</v>
      </c>
      <c r="AL1915" s="17">
        <v>-1</v>
      </c>
      <c r="AM1915" s="17">
        <v>-1</v>
      </c>
      <c r="AN1915" s="17">
        <v>-1</v>
      </c>
      <c r="AO1915" s="17">
        <v>-1</v>
      </c>
      <c r="AP1915" s="17">
        <v>-1</v>
      </c>
      <c r="AQ1915" s="17">
        <v>-1</v>
      </c>
      <c r="AR1915" s="17">
        <v>-0.90497613146193656</v>
      </c>
      <c r="AS1915" s="17">
        <v>-10.859713577543239</v>
      </c>
      <c r="AT1915" s="17">
        <v>-10.117627650806211</v>
      </c>
      <c r="AU1915" s="17">
        <v>-1</v>
      </c>
      <c r="AV1915" s="17">
        <v>-1</v>
      </c>
      <c r="AW1915" s="17">
        <v>-1</v>
      </c>
      <c r="AX1915" s="17">
        <v>-1</v>
      </c>
      <c r="AY1915" s="17">
        <v>-0.18099522629238729</v>
      </c>
      <c r="AZ1915" s="17">
        <v>1.9407125201887856</v>
      </c>
      <c r="BA1915" s="17">
        <v>-1.4278920073682733</v>
      </c>
      <c r="BB1915" s="17">
        <v>0.7487171027274504</v>
      </c>
      <c r="BC1915" s="17">
        <v>-0.56922992324027066</v>
      </c>
      <c r="BD1915" s="17">
        <v>26.419702193902658</v>
      </c>
      <c r="BE1915" s="17">
        <v>-19.368420142620632</v>
      </c>
      <c r="BF1915" s="17">
        <v>-1</v>
      </c>
      <c r="BG1915" s="22">
        <v>90.446239500152942</v>
      </c>
    </row>
    <row r="1916" spans="1:59" x14ac:dyDescent="0.25">
      <c r="A1916">
        <v>4741</v>
      </c>
      <c r="B1916" t="s">
        <v>1773</v>
      </c>
      <c r="C1916" s="49">
        <v>0</v>
      </c>
      <c r="D1916" s="22">
        <v>1487.5621582031251</v>
      </c>
      <c r="E1916" s="17">
        <v>57.944547500278937</v>
      </c>
      <c r="F1916" s="17">
        <v>-8.2834356781242651</v>
      </c>
      <c r="G1916" s="17">
        <v>0.28588380941612679</v>
      </c>
      <c r="H1916" s="17">
        <v>2.9921650801968922</v>
      </c>
      <c r="I1916" s="17">
        <v>45.665586524686653</v>
      </c>
      <c r="J1916" s="17">
        <v>4.6448090920646141</v>
      </c>
      <c r="K1916" s="17">
        <v>-1</v>
      </c>
      <c r="L1916" s="17">
        <v>-1</v>
      </c>
      <c r="M1916" s="17">
        <v>-1</v>
      </c>
      <c r="N1916" s="17">
        <v>0.16666666666666666</v>
      </c>
      <c r="O1916" s="17">
        <v>-1</v>
      </c>
      <c r="P1916" s="17">
        <v>-1</v>
      </c>
      <c r="Q1916" s="17">
        <v>2.4715174361132468</v>
      </c>
      <c r="R1916" s="17">
        <v>-1</v>
      </c>
      <c r="S1916" s="17">
        <v>9.8812981828691082E-2</v>
      </c>
      <c r="T1916" s="17">
        <v>1.042418169568666E-2</v>
      </c>
      <c r="U1916" s="17">
        <v>1.4709613083522671E-2</v>
      </c>
      <c r="V1916" s="17">
        <v>-0.12670554664077699</v>
      </c>
      <c r="W1916" s="17">
        <v>0.36238513220153568</v>
      </c>
      <c r="X1916" s="17">
        <v>-8.0550697838297991E-2</v>
      </c>
      <c r="Y1916" s="17">
        <v>0</v>
      </c>
      <c r="Z1916" s="17">
        <v>26.172175084082394</v>
      </c>
      <c r="AA1916" s="17">
        <v>0.16175061791705819</v>
      </c>
      <c r="AB1916" s="17">
        <v>0.64413904764648877</v>
      </c>
      <c r="AC1916" s="17">
        <v>12.869806641098499</v>
      </c>
      <c r="AD1916" s="17">
        <v>1.8387016354403346E-2</v>
      </c>
      <c r="AE1916" s="17">
        <v>1.8387016354403339E-3</v>
      </c>
      <c r="AF1916" s="17">
        <v>41.381877951535934</v>
      </c>
      <c r="AG1916" s="17">
        <v>-7.5621361032575107</v>
      </c>
      <c r="AH1916" s="17">
        <v>-1</v>
      </c>
      <c r="AI1916" s="17">
        <v>-1</v>
      </c>
      <c r="AJ1916" s="17">
        <v>-1</v>
      </c>
      <c r="AK1916" s="17">
        <v>-1</v>
      </c>
      <c r="AL1916" s="17">
        <v>-1</v>
      </c>
      <c r="AM1916" s="17">
        <v>-1</v>
      </c>
      <c r="AN1916" s="17">
        <v>-1</v>
      </c>
      <c r="AO1916" s="17">
        <v>-1</v>
      </c>
      <c r="AP1916" s="17">
        <v>-1</v>
      </c>
      <c r="AQ1916" s="17">
        <v>-1</v>
      </c>
      <c r="AR1916" s="17">
        <v>9.193508177201673E-3</v>
      </c>
      <c r="AS1916" s="17">
        <v>0.11032209812641991</v>
      </c>
      <c r="AT1916" s="17">
        <v>4.1434187275643461</v>
      </c>
      <c r="AU1916" s="17">
        <v>-1</v>
      </c>
      <c r="AV1916" s="17">
        <v>-1</v>
      </c>
      <c r="AW1916" s="17">
        <v>-1</v>
      </c>
      <c r="AX1916" s="17">
        <v>-1</v>
      </c>
      <c r="AY1916" s="17">
        <v>1.8387016354403339E-3</v>
      </c>
      <c r="AZ1916" s="17">
        <v>0.35184465984965618</v>
      </c>
      <c r="BA1916" s="17">
        <v>0.16097585297085665</v>
      </c>
      <c r="BB1916" s="17">
        <v>0.12708174777283621</v>
      </c>
      <c r="BC1916" s="17">
        <v>5.2405431714343288E-2</v>
      </c>
      <c r="BD1916" s="17">
        <v>4.8228435034175847</v>
      </c>
      <c r="BE1916" s="17">
        <v>2.2284385478644646</v>
      </c>
      <c r="BF1916" s="17">
        <v>-1</v>
      </c>
      <c r="BG1916" s="22">
        <v>68.305215399534518</v>
      </c>
    </row>
    <row r="1917" spans="1:59" x14ac:dyDescent="0.25">
      <c r="A1917">
        <v>4744</v>
      </c>
      <c r="B1917" t="s">
        <v>1774</v>
      </c>
      <c r="C1917" s="49">
        <v>0</v>
      </c>
      <c r="D1917" s="22">
        <v>1503.4657519531249</v>
      </c>
      <c r="E1917" s="17">
        <v>84.8327876296959</v>
      </c>
      <c r="F1917" s="17">
        <v>36.802383550431053</v>
      </c>
      <c r="G1917" s="17">
        <v>0.61392691699181412</v>
      </c>
      <c r="H1917" s="17">
        <v>5.4771315721537519</v>
      </c>
      <c r="I1917" s="17">
        <v>69.676000811562233</v>
      </c>
      <c r="J1917" s="17">
        <v>11.113814366302641</v>
      </c>
      <c r="K1917" s="17">
        <v>-1</v>
      </c>
      <c r="L1917" s="17">
        <v>-1</v>
      </c>
      <c r="M1917" s="17">
        <v>-1</v>
      </c>
      <c r="N1917" s="17">
        <v>0.16666666666666666</v>
      </c>
      <c r="O1917" s="17">
        <v>-1</v>
      </c>
      <c r="P1917" s="17">
        <v>-1</v>
      </c>
      <c r="Q1917" s="17">
        <v>4.0221573752082866</v>
      </c>
      <c r="R1917" s="17">
        <v>-1</v>
      </c>
      <c r="S1917" s="17">
        <v>0.88681679605430253</v>
      </c>
      <c r="T1917" s="17">
        <v>9.3247771086320416E-2</v>
      </c>
      <c r="U1917" s="17">
        <v>0.49289182938285703</v>
      </c>
      <c r="V1917" s="17">
        <v>0.56293865331212778</v>
      </c>
      <c r="W1917" s="17">
        <v>2.1581169375019997</v>
      </c>
      <c r="X1917" s="17">
        <v>2.5908578108421101</v>
      </c>
      <c r="Y1917" s="17">
        <v>0</v>
      </c>
      <c r="Z1917" s="17">
        <v>41.703272881546567</v>
      </c>
      <c r="AA1917" s="17">
        <v>1.0258756313415225</v>
      </c>
      <c r="AB1917" s="17">
        <v>2.0228056329291095</v>
      </c>
      <c r="AC1917" s="17">
        <v>28.720830362822923</v>
      </c>
      <c r="AD1917" s="17">
        <v>0.61611478672857134</v>
      </c>
      <c r="AE1917" s="17">
        <v>6.1611478672857128E-2</v>
      </c>
      <c r="AF1917" s="17">
        <v>64.982628936177989</v>
      </c>
      <c r="AG1917" s="17">
        <v>33.597729752114816</v>
      </c>
      <c r="AH1917" s="17">
        <v>-1</v>
      </c>
      <c r="AI1917" s="17">
        <v>-1</v>
      </c>
      <c r="AJ1917" s="17">
        <v>-1</v>
      </c>
      <c r="AK1917" s="17">
        <v>-1</v>
      </c>
      <c r="AL1917" s="17">
        <v>-1</v>
      </c>
      <c r="AM1917" s="17">
        <v>-1</v>
      </c>
      <c r="AN1917" s="17">
        <v>-1</v>
      </c>
      <c r="AO1917" s="17">
        <v>-1</v>
      </c>
      <c r="AP1917" s="17">
        <v>-1</v>
      </c>
      <c r="AQ1917" s="17">
        <v>-1</v>
      </c>
      <c r="AR1917" s="17">
        <v>0.30805739336428567</v>
      </c>
      <c r="AS1917" s="17">
        <v>3.6966887203714274</v>
      </c>
      <c r="AT1917" s="17">
        <v>8.8056953364828559</v>
      </c>
      <c r="AU1917" s="17">
        <v>-1</v>
      </c>
      <c r="AV1917" s="17">
        <v>-1</v>
      </c>
      <c r="AW1917" s="17">
        <v>-1</v>
      </c>
      <c r="AX1917" s="17">
        <v>-1</v>
      </c>
      <c r="AY1917" s="17">
        <v>6.1611478672857128E-2</v>
      </c>
      <c r="AZ1917" s="17">
        <v>-0.16759418519587277</v>
      </c>
      <c r="BA1917" s="17">
        <v>0.68041469801638566</v>
      </c>
      <c r="BB1917" s="17">
        <v>-7.6145694154380925E-2</v>
      </c>
      <c r="BC1917" s="17">
        <v>0.25563287364156034</v>
      </c>
      <c r="BD1917" s="17">
        <v>-2.2376853264642325</v>
      </c>
      <c r="BE1917" s="17">
        <v>9.2889673777462889</v>
      </c>
      <c r="BF1917" s="17">
        <v>-1</v>
      </c>
      <c r="BG1917" s="22">
        <v>479.94075589108877</v>
      </c>
    </row>
    <row r="1918" spans="1:59" x14ac:dyDescent="0.25">
      <c r="A1918">
        <v>4746</v>
      </c>
      <c r="B1918" t="s">
        <v>3030</v>
      </c>
      <c r="C1918" s="49">
        <v>0</v>
      </c>
      <c r="D1918" s="22">
        <v>1445.8428906249999</v>
      </c>
      <c r="E1918" s="17">
        <v>1.9696357143168939</v>
      </c>
      <c r="F1918" s="17">
        <v>-102.14137290158726</v>
      </c>
      <c r="G1918" s="17">
        <v>-0.39702380819522026</v>
      </c>
      <c r="H1918" s="17">
        <v>-2.1809432939052753</v>
      </c>
      <c r="I1918" s="17">
        <v>-4.3183772893632906</v>
      </c>
      <c r="J1918" s="17">
        <v>-8.8221191198803766</v>
      </c>
      <c r="K1918" s="17">
        <v>-1</v>
      </c>
      <c r="L1918" s="17">
        <v>-1</v>
      </c>
      <c r="M1918" s="17">
        <v>-1</v>
      </c>
      <c r="N1918" s="17">
        <v>0.16666666666666666</v>
      </c>
      <c r="O1918" s="17">
        <v>-1</v>
      </c>
      <c r="P1918" s="17">
        <v>-1</v>
      </c>
      <c r="Q1918" s="17">
        <v>-0.75654559013422507</v>
      </c>
      <c r="R1918" s="17">
        <v>-1</v>
      </c>
      <c r="S1918" s="17">
        <v>-1.5416232749132879</v>
      </c>
      <c r="T1918" s="17">
        <v>-0.16199480473196817</v>
      </c>
      <c r="U1918" s="17">
        <v>-0.98075186919056689</v>
      </c>
      <c r="V1918" s="17">
        <v>-1.5623805134762236</v>
      </c>
      <c r="W1918" s="17">
        <v>-3.3759007842118196</v>
      </c>
      <c r="X1918" s="17">
        <v>-5.6417869445370767</v>
      </c>
      <c r="Y1918" s="17">
        <v>0</v>
      </c>
      <c r="Z1918" s="17">
        <v>-6.1598713781587726</v>
      </c>
      <c r="AA1918" s="17">
        <v>-1.6371518452292528</v>
      </c>
      <c r="AB1918" s="17">
        <v>-2.2259164160809384</v>
      </c>
      <c r="AC1918" s="17">
        <v>-20.128249396418582</v>
      </c>
      <c r="AD1918" s="17">
        <v>-1.2259398364882086</v>
      </c>
      <c r="AE1918" s="17">
        <v>-0.12259398364882086</v>
      </c>
      <c r="AF1918" s="17">
        <v>-7.7492644396876287</v>
      </c>
      <c r="AG1918" s="17">
        <v>-93.247173476004875</v>
      </c>
      <c r="AH1918" s="17">
        <v>-1</v>
      </c>
      <c r="AI1918" s="17">
        <v>-1</v>
      </c>
      <c r="AJ1918" s="17">
        <v>-1</v>
      </c>
      <c r="AK1918" s="17">
        <v>-1</v>
      </c>
      <c r="AL1918" s="17">
        <v>-1</v>
      </c>
      <c r="AM1918" s="17">
        <v>-1</v>
      </c>
      <c r="AN1918" s="17">
        <v>-1</v>
      </c>
      <c r="AO1918" s="17">
        <v>-1</v>
      </c>
      <c r="AP1918" s="17">
        <v>-1</v>
      </c>
      <c r="AQ1918" s="17">
        <v>-1</v>
      </c>
      <c r="AR1918" s="17">
        <v>-0.61296991824410429</v>
      </c>
      <c r="AS1918" s="17">
        <v>-7.3556390189292502</v>
      </c>
      <c r="AT1918" s="17">
        <v>-5.5623307246080262</v>
      </c>
      <c r="AU1918" s="17">
        <v>-1</v>
      </c>
      <c r="AV1918" s="17">
        <v>-1</v>
      </c>
      <c r="AW1918" s="17">
        <v>-1</v>
      </c>
      <c r="AX1918" s="17">
        <v>-1</v>
      </c>
      <c r="AY1918" s="17">
        <v>-0.12259398364882086</v>
      </c>
      <c r="AZ1918" s="17">
        <v>1.4331926167884788</v>
      </c>
      <c r="BA1918" s="17">
        <v>-0.9203721039679662</v>
      </c>
      <c r="BB1918" s="17">
        <v>0.55015287773932442</v>
      </c>
      <c r="BC1918" s="17">
        <v>-0.37066569825214463</v>
      </c>
      <c r="BD1918" s="17">
        <v>19.521182870838516</v>
      </c>
      <c r="BE1918" s="17">
        <v>-12.46990081955648</v>
      </c>
      <c r="BF1918" s="17">
        <v>-1</v>
      </c>
      <c r="BG1918" s="22">
        <v>-16.725783732157652</v>
      </c>
    </row>
    <row r="1919" spans="1:59" x14ac:dyDescent="0.25">
      <c r="A1919">
        <v>4748</v>
      </c>
      <c r="B1919" t="s">
        <v>1775</v>
      </c>
      <c r="C1919" s="49">
        <v>0</v>
      </c>
      <c r="D1919" s="22">
        <v>1498.502177734375</v>
      </c>
      <c r="E1919" s="17">
        <v>2.7610665883387213</v>
      </c>
      <c r="F1919" s="17">
        <v>-100.81431285056489</v>
      </c>
      <c r="G1919" s="17">
        <v>-0.38736815791480567</v>
      </c>
      <c r="H1919" s="17">
        <v>-2.1078005670782876</v>
      </c>
      <c r="I1919" s="17">
        <v>-3.6116525995648558</v>
      </c>
      <c r="J1919" s="17">
        <v>-8.6317098378448165</v>
      </c>
      <c r="K1919" s="17">
        <v>-1</v>
      </c>
      <c r="L1919" s="17">
        <v>-1</v>
      </c>
      <c r="M1919" s="17">
        <v>-1</v>
      </c>
      <c r="N1919" s="17">
        <v>0.16666666666666666</v>
      </c>
      <c r="O1919" s="17">
        <v>-1</v>
      </c>
      <c r="P1919" s="17">
        <v>-1</v>
      </c>
      <c r="Q1919" s="17">
        <v>-0.71090391494892691</v>
      </c>
      <c r="R1919" s="17">
        <v>-1</v>
      </c>
      <c r="S1919" s="17">
        <v>-1.5184290998976158</v>
      </c>
      <c r="T1919" s="17">
        <v>-0.15955696776586117</v>
      </c>
      <c r="U1919" s="17">
        <v>-0.96667701090434399</v>
      </c>
      <c r="V1919" s="17">
        <v>-1.5420814641778771</v>
      </c>
      <c r="W1919" s="17">
        <v>-3.3230450530320441</v>
      </c>
      <c r="X1919" s="17">
        <v>-5.5631564666509012</v>
      </c>
      <c r="Y1919" s="17">
        <v>0</v>
      </c>
      <c r="Z1919" s="17">
        <v>-5.7027276511910152</v>
      </c>
      <c r="AA1919" s="17">
        <v>-1.6117171120021261</v>
      </c>
      <c r="AB1919" s="17">
        <v>-2.1853366200316917</v>
      </c>
      <c r="AC1919" s="17">
        <v>-19.661688941072889</v>
      </c>
      <c r="AD1919" s="17">
        <v>-1.2083462636304299</v>
      </c>
      <c r="AE1919" s="17">
        <v>-0.120834626363043</v>
      </c>
      <c r="AF1919" s="17">
        <v>-7.0545978163071084</v>
      </c>
      <c r="AG1919" s="17">
        <v>-92.035670289044702</v>
      </c>
      <c r="AH1919" s="17">
        <v>-1</v>
      </c>
      <c r="AI1919" s="17">
        <v>-1</v>
      </c>
      <c r="AJ1919" s="17">
        <v>-1</v>
      </c>
      <c r="AK1919" s="17">
        <v>-1</v>
      </c>
      <c r="AL1919" s="17">
        <v>-1</v>
      </c>
      <c r="AM1919" s="17">
        <v>-1</v>
      </c>
      <c r="AN1919" s="17">
        <v>-1</v>
      </c>
      <c r="AO1919" s="17">
        <v>-1</v>
      </c>
      <c r="AP1919" s="17">
        <v>-1</v>
      </c>
      <c r="AQ1919" s="17">
        <v>-1</v>
      </c>
      <c r="AR1919" s="17">
        <v>-0.60417313181521493</v>
      </c>
      <c r="AS1919" s="17">
        <v>-7.2500775817825778</v>
      </c>
      <c r="AT1919" s="17">
        <v>-5.4251008563173517</v>
      </c>
      <c r="AU1919" s="17">
        <v>-1</v>
      </c>
      <c r="AV1919" s="17">
        <v>-1</v>
      </c>
      <c r="AW1919" s="17">
        <v>-1</v>
      </c>
      <c r="AX1919" s="17">
        <v>-1</v>
      </c>
      <c r="AY1919" s="17">
        <v>-0.120834626363043</v>
      </c>
      <c r="AZ1919" s="17">
        <v>1.4179034071876795</v>
      </c>
      <c r="BA1919" s="17">
        <v>-0.90508289436716716</v>
      </c>
      <c r="BB1919" s="17">
        <v>0.54417106296767959</v>
      </c>
      <c r="BC1919" s="17">
        <v>-0.36468388348049985</v>
      </c>
      <c r="BD1919" s="17">
        <v>19.313362631358572</v>
      </c>
      <c r="BE1919" s="17">
        <v>-12.262080580076537</v>
      </c>
      <c r="BF1919" s="17">
        <v>-1</v>
      </c>
      <c r="BG1919" s="22">
        <v>101.23816156221869</v>
      </c>
    </row>
    <row r="1920" spans="1:59" x14ac:dyDescent="0.25">
      <c r="A1920">
        <v>4749</v>
      </c>
      <c r="B1920" t="s">
        <v>1776</v>
      </c>
      <c r="C1920" s="49">
        <v>0</v>
      </c>
      <c r="D1920" s="22">
        <v>1528.5773242187499</v>
      </c>
      <c r="E1920" s="17">
        <v>25.833936827468065</v>
      </c>
      <c r="F1920" s="17">
        <v>-62.126051674735514</v>
      </c>
      <c r="G1920" s="17">
        <v>-0.10587349640090965</v>
      </c>
      <c r="H1920" s="17">
        <v>2.455577686769006E-2</v>
      </c>
      <c r="I1920" s="17">
        <v>16.991747643901725</v>
      </c>
      <c r="J1920" s="17">
        <v>-3.0806392378228518</v>
      </c>
      <c r="K1920" s="17">
        <v>-1</v>
      </c>
      <c r="L1920" s="17">
        <v>-1</v>
      </c>
      <c r="M1920" s="17">
        <v>-1</v>
      </c>
      <c r="N1920" s="17">
        <v>0.16666666666666666</v>
      </c>
      <c r="O1920" s="17">
        <v>-1</v>
      </c>
      <c r="P1920" s="17">
        <v>-1</v>
      </c>
      <c r="Q1920" s="17">
        <v>0.61970433349529985</v>
      </c>
      <c r="R1920" s="17">
        <v>-1</v>
      </c>
      <c r="S1920" s="17">
        <v>-0.84224093488360596</v>
      </c>
      <c r="T1920" s="17">
        <v>-8.8485825826068482E-2</v>
      </c>
      <c r="U1920" s="17">
        <v>-0.5563475815988097</v>
      </c>
      <c r="V1920" s="17">
        <v>-0.9502959453006854</v>
      </c>
      <c r="W1920" s="17">
        <v>-1.7821228235163291</v>
      </c>
      <c r="X1920" s="17">
        <v>-3.2708137331800224</v>
      </c>
      <c r="Y1920" s="17">
        <v>0</v>
      </c>
      <c r="Z1920" s="17">
        <v>7.624548601451135</v>
      </c>
      <c r="AA1920" s="17">
        <v>-0.87020914386568959</v>
      </c>
      <c r="AB1920" s="17">
        <v>-1.0022991630562874</v>
      </c>
      <c r="AC1920" s="17">
        <v>-6.0598834034696747</v>
      </c>
      <c r="AD1920" s="17">
        <v>-0.69543447699851224</v>
      </c>
      <c r="AE1920" s="17">
        <v>-6.9543447699851213E-2</v>
      </c>
      <c r="AF1920" s="17">
        <v>13.197269259920837</v>
      </c>
      <c r="AG1920" s="17">
        <v>-56.7162801255365</v>
      </c>
      <c r="AH1920" s="17">
        <v>-1</v>
      </c>
      <c r="AI1920" s="17">
        <v>-1</v>
      </c>
      <c r="AJ1920" s="17">
        <v>-1</v>
      </c>
      <c r="AK1920" s="17">
        <v>-1</v>
      </c>
      <c r="AL1920" s="17">
        <v>-1</v>
      </c>
      <c r="AM1920" s="17">
        <v>-1</v>
      </c>
      <c r="AN1920" s="17">
        <v>-1</v>
      </c>
      <c r="AO1920" s="17">
        <v>-1</v>
      </c>
      <c r="AP1920" s="17">
        <v>-1</v>
      </c>
      <c r="AQ1920" s="17">
        <v>-1</v>
      </c>
      <c r="AR1920" s="17">
        <v>-0.34771723849925612</v>
      </c>
      <c r="AS1920" s="17">
        <v>-4.1726068619910732</v>
      </c>
      <c r="AT1920" s="17">
        <v>-1.4243889205883953</v>
      </c>
      <c r="AU1920" s="17">
        <v>-1</v>
      </c>
      <c r="AV1920" s="17">
        <v>-1</v>
      </c>
      <c r="AW1920" s="17">
        <v>-1</v>
      </c>
      <c r="AX1920" s="17">
        <v>-1</v>
      </c>
      <c r="AY1920" s="17">
        <v>-6.9543447699851213E-2</v>
      </c>
      <c r="AZ1920" s="17">
        <v>0.97217155522513243</v>
      </c>
      <c r="BA1920" s="17">
        <v>-0.45935104240461971</v>
      </c>
      <c r="BB1920" s="17">
        <v>0.36978105551282758</v>
      </c>
      <c r="BC1920" s="17">
        <v>-0.1902938760256479</v>
      </c>
      <c r="BD1920" s="17">
        <v>13.254704097836044</v>
      </c>
      <c r="BE1920" s="17">
        <v>-6.2034220465540031</v>
      </c>
      <c r="BF1920" s="17">
        <v>-1</v>
      </c>
      <c r="BG1920" s="22">
        <v>86.019848996099427</v>
      </c>
    </row>
    <row r="1921" spans="1:59" x14ac:dyDescent="0.25">
      <c r="A1921">
        <v>4750</v>
      </c>
      <c r="B1921" t="s">
        <v>3031</v>
      </c>
      <c r="C1921" s="49">
        <v>0</v>
      </c>
      <c r="D1921" s="22">
        <v>1603.10892578125</v>
      </c>
      <c r="E1921" s="17">
        <v>120.75387507182296</v>
      </c>
      <c r="F1921" s="17">
        <v>97.034352884007077</v>
      </c>
      <c r="G1921" s="17">
        <v>1.052172971597727</v>
      </c>
      <c r="H1921" s="17">
        <v>8.7968988093810303</v>
      </c>
      <c r="I1921" s="17">
        <v>101.75248432142803</v>
      </c>
      <c r="J1921" s="17">
        <v>19.756020141059093</v>
      </c>
      <c r="K1921" s="17">
        <v>-1</v>
      </c>
      <c r="L1921" s="17">
        <v>-1</v>
      </c>
      <c r="M1921" s="17">
        <v>-1</v>
      </c>
      <c r="N1921" s="17">
        <v>0.16666666666666666</v>
      </c>
      <c r="O1921" s="17">
        <v>-1</v>
      </c>
      <c r="P1921" s="17">
        <v>-1</v>
      </c>
      <c r="Q1921" s="17">
        <v>6.0937199830767161</v>
      </c>
      <c r="R1921" s="17">
        <v>-1</v>
      </c>
      <c r="S1921" s="17">
        <v>1.9395429610724377</v>
      </c>
      <c r="T1921" s="17">
        <v>0.20389515382509898</v>
      </c>
      <c r="U1921" s="17">
        <v>1.1317147914764707</v>
      </c>
      <c r="V1921" s="17">
        <v>1.484262231621053</v>
      </c>
      <c r="W1921" s="17">
        <v>4.5571076817952898</v>
      </c>
      <c r="X1921" s="17">
        <v>6.1597004785690599</v>
      </c>
      <c r="Y1921" s="17">
        <v>0</v>
      </c>
      <c r="Z1921" s="17">
        <v>62.451894560381419</v>
      </c>
      <c r="AA1921" s="17">
        <v>2.1802951849734433</v>
      </c>
      <c r="AB1921" s="17">
        <v>3.8646220822435118</v>
      </c>
      <c r="AC1921" s="17">
        <v>49.896854022785689</v>
      </c>
      <c r="AD1921" s="17">
        <v>1.4146434893455884</v>
      </c>
      <c r="AE1921" s="17">
        <v>0.14146434893455884</v>
      </c>
      <c r="AF1921" s="17">
        <v>96.51182667239209</v>
      </c>
      <c r="AG1921" s="17">
        <v>88.584859195350347</v>
      </c>
      <c r="AH1921" s="17">
        <v>-1</v>
      </c>
      <c r="AI1921" s="17">
        <v>-1</v>
      </c>
      <c r="AJ1921" s="17">
        <v>-1</v>
      </c>
      <c r="AK1921" s="17">
        <v>-1</v>
      </c>
      <c r="AL1921" s="17">
        <v>-1</v>
      </c>
      <c r="AM1921" s="17">
        <v>-1</v>
      </c>
      <c r="AN1921" s="17">
        <v>-1</v>
      </c>
      <c r="AO1921" s="17">
        <v>-1</v>
      </c>
      <c r="AP1921" s="17">
        <v>-1</v>
      </c>
      <c r="AQ1921" s="17">
        <v>-1</v>
      </c>
      <c r="AR1921" s="17">
        <v>0.70732174467279418</v>
      </c>
      <c r="AS1921" s="17">
        <v>8.4878609360735311</v>
      </c>
      <c r="AT1921" s="17">
        <v>15.03421921689559</v>
      </c>
      <c r="AU1921" s="17">
        <v>-1</v>
      </c>
      <c r="AV1921" s="17">
        <v>-1</v>
      </c>
      <c r="AW1921" s="17">
        <v>-1</v>
      </c>
      <c r="AX1921" s="17">
        <v>-1</v>
      </c>
      <c r="AY1921" s="17">
        <v>0.14146434893455884</v>
      </c>
      <c r="AZ1921" s="17">
        <v>-0.86153354619199685</v>
      </c>
      <c r="BA1921" s="17">
        <v>1.3743540590125098</v>
      </c>
      <c r="BB1921" s="17">
        <v>-0.34764545304416689</v>
      </c>
      <c r="BC1921" s="17">
        <v>0.52713263253134612</v>
      </c>
      <c r="BD1921" s="17">
        <v>-11.670131342459532</v>
      </c>
      <c r="BE1921" s="17">
        <v>18.721413393741599</v>
      </c>
      <c r="BF1921" s="17">
        <v>-1</v>
      </c>
      <c r="BG1921" s="22">
        <v>762.99442666792288</v>
      </c>
    </row>
    <row r="1922" spans="1:59" x14ac:dyDescent="0.25">
      <c r="A1922">
        <v>4757</v>
      </c>
      <c r="B1922" t="s">
        <v>1777</v>
      </c>
      <c r="C1922" s="49">
        <v>0</v>
      </c>
      <c r="D1922" s="22">
        <v>1439.365751953125</v>
      </c>
      <c r="E1922" s="17">
        <v>30.351799806397239</v>
      </c>
      <c r="F1922" s="17">
        <v>-54.550563186571679</v>
      </c>
      <c r="G1922" s="17">
        <v>-5.075446279827367E-2</v>
      </c>
      <c r="H1922" s="17">
        <v>0.44208916930451325</v>
      </c>
      <c r="I1922" s="17">
        <v>21.026067528480187</v>
      </c>
      <c r="J1922" s="17">
        <v>-1.9936927028950082</v>
      </c>
      <c r="K1922" s="17">
        <v>-1</v>
      </c>
      <c r="L1922" s="17">
        <v>-1</v>
      </c>
      <c r="M1922" s="17">
        <v>-1</v>
      </c>
      <c r="N1922" s="17">
        <v>0.16666666666666666</v>
      </c>
      <c r="O1922" s="17">
        <v>-1</v>
      </c>
      <c r="P1922" s="17">
        <v>-1</v>
      </c>
      <c r="Q1922" s="17">
        <v>0.88024867335419787</v>
      </c>
      <c r="R1922" s="17">
        <v>-1</v>
      </c>
      <c r="S1922" s="17">
        <v>-0.70983757778735768</v>
      </c>
      <c r="T1922" s="17">
        <v>-7.4569495620411055E-2</v>
      </c>
      <c r="U1922" s="17">
        <v>-0.47600161169512939</v>
      </c>
      <c r="V1922" s="17">
        <v>-0.83441933959484305</v>
      </c>
      <c r="W1922" s="17">
        <v>-1.4803972288249616</v>
      </c>
      <c r="X1922" s="17">
        <v>-2.8219536536480967</v>
      </c>
      <c r="Y1922" s="17">
        <v>0</v>
      </c>
      <c r="Z1922" s="17">
        <v>10.23414191895969</v>
      </c>
      <c r="AA1922" s="17">
        <v>-0.72501561730811059</v>
      </c>
      <c r="AB1922" s="17">
        <v>-0.77065043127035493</v>
      </c>
      <c r="AC1922" s="17">
        <v>-3.3965349319511038</v>
      </c>
      <c r="AD1922" s="17">
        <v>-0.59500201461891178</v>
      </c>
      <c r="AE1922" s="17">
        <v>-5.9500201461891174E-2</v>
      </c>
      <c r="AF1922" s="17">
        <v>17.162755979588592</v>
      </c>
      <c r="AG1922" s="17">
        <v>-49.800445051517102</v>
      </c>
      <c r="AH1922" s="17">
        <v>-1</v>
      </c>
      <c r="AI1922" s="17">
        <v>-1</v>
      </c>
      <c r="AJ1922" s="17">
        <v>-1</v>
      </c>
      <c r="AK1922" s="17">
        <v>-1</v>
      </c>
      <c r="AL1922" s="17">
        <v>-1</v>
      </c>
      <c r="AM1922" s="17">
        <v>-1</v>
      </c>
      <c r="AN1922" s="17">
        <v>-1</v>
      </c>
      <c r="AO1922" s="17">
        <v>-1</v>
      </c>
      <c r="AP1922" s="17">
        <v>-1</v>
      </c>
      <c r="AQ1922" s="17">
        <v>-1</v>
      </c>
      <c r="AR1922" s="17">
        <v>-0.29750100730945589</v>
      </c>
      <c r="AS1922" s="17">
        <v>-3.5700120877134705</v>
      </c>
      <c r="AT1922" s="17">
        <v>-0.64101571402751212</v>
      </c>
      <c r="AU1922" s="17">
        <v>-1</v>
      </c>
      <c r="AV1922" s="17">
        <v>-1</v>
      </c>
      <c r="AW1922" s="17">
        <v>-1</v>
      </c>
      <c r="AX1922" s="17">
        <v>-1</v>
      </c>
      <c r="AY1922" s="17">
        <v>-5.9500201461891174E-2</v>
      </c>
      <c r="AZ1922" s="17">
        <v>0.88489349178350651</v>
      </c>
      <c r="BA1922" s="17">
        <v>-0.37207297896299391</v>
      </c>
      <c r="BB1922" s="17">
        <v>0.33563401830376344</v>
      </c>
      <c r="BC1922" s="17">
        <v>-0.15614683881658381</v>
      </c>
      <c r="BD1922" s="17">
        <v>12.068367555962976</v>
      </c>
      <c r="BE1922" s="17">
        <v>-5.0170855046809333</v>
      </c>
      <c r="BF1922" s="17">
        <v>-1</v>
      </c>
      <c r="BG1922" s="22">
        <v>-39.110401219616051</v>
      </c>
    </row>
    <row r="1923" spans="1:59" x14ac:dyDescent="0.25">
      <c r="A1923">
        <v>4758</v>
      </c>
      <c r="B1923" t="s">
        <v>1778</v>
      </c>
      <c r="C1923" s="49">
        <v>0</v>
      </c>
      <c r="D1923" s="22">
        <v>1431.1684375</v>
      </c>
      <c r="E1923" s="17">
        <v>-4.8463526580011518</v>
      </c>
      <c r="F1923" s="17">
        <v>-113.57032541536897</v>
      </c>
      <c r="G1923" s="17">
        <v>-0.48018053381553144</v>
      </c>
      <c r="H1923" s="17">
        <v>-2.8108656180609399</v>
      </c>
      <c r="I1923" s="17">
        <v>-10.404856129413425</v>
      </c>
      <c r="J1923" s="17">
        <v>-10.461968530531511</v>
      </c>
      <c r="K1923" s="17">
        <v>-1</v>
      </c>
      <c r="L1923" s="17">
        <v>-1</v>
      </c>
      <c r="M1923" s="17">
        <v>-1</v>
      </c>
      <c r="N1923" s="17">
        <v>0.16666666666666666</v>
      </c>
      <c r="O1923" s="17">
        <v>-1</v>
      </c>
      <c r="P1923" s="17">
        <v>-1</v>
      </c>
      <c r="Q1923" s="17">
        <v>-1.1496224052642954</v>
      </c>
      <c r="R1923" s="17">
        <v>-1</v>
      </c>
      <c r="S1923" s="17">
        <v>-1.7413769519576954</v>
      </c>
      <c r="T1923" s="17">
        <v>-0.18299002864856018</v>
      </c>
      <c r="U1923" s="17">
        <v>-1.1019678509899753</v>
      </c>
      <c r="V1923" s="17">
        <v>-1.7372006885896147</v>
      </c>
      <c r="W1923" s="17">
        <v>-3.8311067421256997</v>
      </c>
      <c r="X1923" s="17">
        <v>-6.3189710683487528</v>
      </c>
      <c r="Y1923" s="17">
        <v>0</v>
      </c>
      <c r="Z1923" s="17">
        <v>-10.096900409710553</v>
      </c>
      <c r="AA1923" s="17">
        <v>-1.8562017352697151</v>
      </c>
      <c r="AB1923" s="17">
        <v>-2.5753991404749779</v>
      </c>
      <c r="AC1923" s="17">
        <v>-24.146377502110788</v>
      </c>
      <c r="AD1923" s="17">
        <v>-1.3774598137374694</v>
      </c>
      <c r="AE1923" s="17">
        <v>-0.13774598137374691</v>
      </c>
      <c r="AF1923" s="17">
        <v>-13.731896382687246</v>
      </c>
      <c r="AG1923" s="17">
        <v>-103.68092316457073</v>
      </c>
      <c r="AH1923" s="17">
        <v>-1</v>
      </c>
      <c r="AI1923" s="17">
        <v>-1</v>
      </c>
      <c r="AJ1923" s="17">
        <v>-1</v>
      </c>
      <c r="AK1923" s="17">
        <v>-1</v>
      </c>
      <c r="AL1923" s="17">
        <v>-1</v>
      </c>
      <c r="AM1923" s="17">
        <v>-1</v>
      </c>
      <c r="AN1923" s="17">
        <v>-1</v>
      </c>
      <c r="AO1923" s="17">
        <v>-1</v>
      </c>
      <c r="AP1923" s="17">
        <v>-1</v>
      </c>
      <c r="AQ1923" s="17">
        <v>-1</v>
      </c>
      <c r="AR1923" s="17">
        <v>-0.6887299068687347</v>
      </c>
      <c r="AS1923" s="17">
        <v>-8.2647588824248146</v>
      </c>
      <c r="AT1923" s="17">
        <v>-6.7441865471522622</v>
      </c>
      <c r="AU1923" s="17">
        <v>-1</v>
      </c>
      <c r="AV1923" s="17">
        <v>-1</v>
      </c>
      <c r="AW1923" s="17">
        <v>-1</v>
      </c>
      <c r="AX1923" s="17">
        <v>-1</v>
      </c>
      <c r="AY1923" s="17">
        <v>-0.13774598137374691</v>
      </c>
      <c r="AZ1923" s="17">
        <v>1.5648668770197085</v>
      </c>
      <c r="BA1923" s="17">
        <v>-1.0520463641991959</v>
      </c>
      <c r="BB1923" s="17">
        <v>0.60166967000407312</v>
      </c>
      <c r="BC1923" s="17">
        <v>-0.42218249051689327</v>
      </c>
      <c r="BD1923" s="17">
        <v>21.310979531953588</v>
      </c>
      <c r="BE1923" s="17">
        <v>-14.259697480671555</v>
      </c>
      <c r="BF1923" s="17">
        <v>-1</v>
      </c>
      <c r="BG1923" s="22">
        <v>-33.26605590545978</v>
      </c>
    </row>
    <row r="1924" spans="1:59" x14ac:dyDescent="0.25">
      <c r="A1924">
        <v>4761</v>
      </c>
      <c r="B1924" t="s">
        <v>1779</v>
      </c>
      <c r="C1924" s="49">
        <v>0</v>
      </c>
      <c r="D1924" s="22">
        <v>1586.1769042968749</v>
      </c>
      <c r="E1924" s="17">
        <v>129.56135067136665</v>
      </c>
      <c r="F1924" s="17">
        <v>111.80260290073096</v>
      </c>
      <c r="G1924" s="17">
        <v>1.1596263285919022</v>
      </c>
      <c r="H1924" s="17">
        <v>9.6108710752583022</v>
      </c>
      <c r="I1924" s="17">
        <v>109.61730317713409</v>
      </c>
      <c r="J1924" s="17">
        <v>21.874998766359184</v>
      </c>
      <c r="K1924" s="17">
        <v>-1</v>
      </c>
      <c r="L1924" s="17">
        <v>-1</v>
      </c>
      <c r="M1924" s="17">
        <v>-1</v>
      </c>
      <c r="N1924" s="17">
        <v>0.16666666666666666</v>
      </c>
      <c r="O1924" s="17">
        <v>-1</v>
      </c>
      <c r="P1924" s="17">
        <v>-1</v>
      </c>
      <c r="Q1924" s="17">
        <v>6.601645505964167</v>
      </c>
      <c r="R1924" s="17">
        <v>-1</v>
      </c>
      <c r="S1924" s="17">
        <v>2.1976604255377445</v>
      </c>
      <c r="T1924" s="17">
        <v>0.23102473683661642</v>
      </c>
      <c r="U1924" s="17">
        <v>1.2883475120234895</v>
      </c>
      <c r="V1924" s="17">
        <v>1.7101611537601322</v>
      </c>
      <c r="W1924" s="17">
        <v>5.1453151651554618</v>
      </c>
      <c r="X1924" s="17">
        <v>7.0347434394832229</v>
      </c>
      <c r="Y1924" s="17">
        <v>0</v>
      </c>
      <c r="Z1924" s="17">
        <v>67.539239965915712</v>
      </c>
      <c r="AA1924" s="17">
        <v>2.4633468065767774</v>
      </c>
      <c r="AB1924" s="17">
        <v>4.3162162457640303</v>
      </c>
      <c r="AC1924" s="17">
        <v>55.088993931717056</v>
      </c>
      <c r="AD1924" s="17">
        <v>1.6104343900293618</v>
      </c>
      <c r="AE1924" s="17">
        <v>0.16104343900293619</v>
      </c>
      <c r="AF1924" s="17">
        <v>104.24245677044486</v>
      </c>
      <c r="AG1924" s="17">
        <v>102.06712923075796</v>
      </c>
      <c r="AH1924" s="17">
        <v>-1</v>
      </c>
      <c r="AI1924" s="17">
        <v>-1</v>
      </c>
      <c r="AJ1924" s="17">
        <v>-1</v>
      </c>
      <c r="AK1924" s="17">
        <v>-1</v>
      </c>
      <c r="AL1924" s="17">
        <v>-1</v>
      </c>
      <c r="AM1924" s="17">
        <v>-1</v>
      </c>
      <c r="AN1924" s="17">
        <v>-1</v>
      </c>
      <c r="AO1924" s="17">
        <v>-1</v>
      </c>
      <c r="AP1924" s="17">
        <v>-1</v>
      </c>
      <c r="AQ1924" s="17">
        <v>-1</v>
      </c>
      <c r="AR1924" s="17">
        <v>0.80521719501468092</v>
      </c>
      <c r="AS1924" s="17">
        <v>9.6626063401761719</v>
      </c>
      <c r="AT1924" s="17">
        <v>16.561388242229022</v>
      </c>
      <c r="AU1924" s="17">
        <v>-1</v>
      </c>
      <c r="AV1924" s="17">
        <v>-1</v>
      </c>
      <c r="AW1924" s="17">
        <v>-1</v>
      </c>
      <c r="AX1924" s="17">
        <v>-1</v>
      </c>
      <c r="AY1924" s="17">
        <v>0.16104343900293619</v>
      </c>
      <c r="AZ1924" s="17">
        <v>-1.031680232296174</v>
      </c>
      <c r="BA1924" s="17">
        <v>1.544500745116687</v>
      </c>
      <c r="BB1924" s="17">
        <v>-0.41421435927664985</v>
      </c>
      <c r="BC1924" s="17">
        <v>0.59370153876382914</v>
      </c>
      <c r="BD1924" s="17">
        <v>-13.982868624250802</v>
      </c>
      <c r="BE1924" s="17">
        <v>21.034150675532871</v>
      </c>
      <c r="BF1924" s="17">
        <v>-1</v>
      </c>
      <c r="BG1924" s="22">
        <v>3128.0762666587516</v>
      </c>
    </row>
    <row r="1925" spans="1:59" x14ac:dyDescent="0.25">
      <c r="A1925">
        <v>4762</v>
      </c>
      <c r="B1925" t="s">
        <v>1780</v>
      </c>
      <c r="C1925" s="49">
        <v>0</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25">
      <c r="A1926">
        <v>4763</v>
      </c>
      <c r="B1926" t="s">
        <v>1781</v>
      </c>
      <c r="C1926" s="49">
        <v>0</v>
      </c>
      <c r="D1926" s="22">
        <v>1464.256123046875</v>
      </c>
      <c r="E1926" s="17">
        <v>22.463331784410002</v>
      </c>
      <c r="F1926" s="17">
        <v>-67.777834347410874</v>
      </c>
      <c r="G1926" s="17">
        <v>-0.14699570251827326</v>
      </c>
      <c r="H1926" s="17">
        <v>-0.2869499427073352</v>
      </c>
      <c r="I1926" s="17">
        <v>13.981895638276583</v>
      </c>
      <c r="J1926" s="17">
        <v>-3.8915685398510957</v>
      </c>
      <c r="K1926" s="17">
        <v>-1</v>
      </c>
      <c r="L1926" s="17">
        <v>-1</v>
      </c>
      <c r="M1926" s="17">
        <v>-1</v>
      </c>
      <c r="N1926" s="17">
        <v>0.16666666666666666</v>
      </c>
      <c r="O1926" s="17">
        <v>-1</v>
      </c>
      <c r="P1926" s="17">
        <v>-1</v>
      </c>
      <c r="Q1926" s="17">
        <v>0.42532215104212945</v>
      </c>
      <c r="R1926" s="17">
        <v>-1</v>
      </c>
      <c r="S1926" s="17">
        <v>-0.94102202347080577</v>
      </c>
      <c r="T1926" s="17">
        <v>-9.8868268363794129E-2</v>
      </c>
      <c r="U1926" s="17">
        <v>-0.61629064153882707</v>
      </c>
      <c r="V1926" s="17">
        <v>-1.0367470557894629</v>
      </c>
      <c r="W1926" s="17">
        <v>-2.0072287675942224</v>
      </c>
      <c r="X1926" s="17">
        <v>-3.6056910977114156</v>
      </c>
      <c r="Y1926" s="17">
        <v>0</v>
      </c>
      <c r="Z1926" s="17">
        <v>5.6776306808882211</v>
      </c>
      <c r="AA1926" s="17">
        <v>-0.97853248946444338</v>
      </c>
      <c r="AB1926" s="17">
        <v>-1.1751234357748759</v>
      </c>
      <c r="AC1926" s="17">
        <v>-8.0469059916689343</v>
      </c>
      <c r="AD1926" s="17">
        <v>-0.77036330192353375</v>
      </c>
      <c r="AE1926" s="17">
        <v>-7.7036330192353383E-2</v>
      </c>
      <c r="AF1926" s="17">
        <v>10.238771050074739</v>
      </c>
      <c r="AG1926" s="17">
        <v>-61.875920576379187</v>
      </c>
      <c r="AH1926" s="17">
        <v>-1</v>
      </c>
      <c r="AI1926" s="17">
        <v>-1</v>
      </c>
      <c r="AJ1926" s="17">
        <v>-1</v>
      </c>
      <c r="AK1926" s="17">
        <v>-1</v>
      </c>
      <c r="AL1926" s="17">
        <v>-1</v>
      </c>
      <c r="AM1926" s="17">
        <v>-1</v>
      </c>
      <c r="AN1926" s="17">
        <v>-1</v>
      </c>
      <c r="AO1926" s="17">
        <v>-1</v>
      </c>
      <c r="AP1926" s="17">
        <v>-1</v>
      </c>
      <c r="AQ1926" s="17">
        <v>-1</v>
      </c>
      <c r="AR1926" s="17">
        <v>-0.38518165096176687</v>
      </c>
      <c r="AS1926" s="17">
        <v>-4.6221798115412023</v>
      </c>
      <c r="AT1926" s="17">
        <v>-2.0088337550035638</v>
      </c>
      <c r="AU1926" s="17">
        <v>-1</v>
      </c>
      <c r="AV1926" s="17">
        <v>-1</v>
      </c>
      <c r="AW1926" s="17">
        <v>-1</v>
      </c>
      <c r="AX1926" s="17">
        <v>-1</v>
      </c>
      <c r="AY1926" s="17">
        <v>-7.7036330192353383E-2</v>
      </c>
      <c r="AZ1926" s="17">
        <v>1.0372863854350589</v>
      </c>
      <c r="BA1926" s="17">
        <v>-0.52446587261454614</v>
      </c>
      <c r="BB1926" s="17">
        <v>0.3952568559873349</v>
      </c>
      <c r="BC1926" s="17">
        <v>-0.21576967650015527</v>
      </c>
      <c r="BD1926" s="17">
        <v>14.139784488598403</v>
      </c>
      <c r="BE1926" s="17">
        <v>-7.0885024373163645</v>
      </c>
      <c r="BF1926" s="17">
        <v>-1</v>
      </c>
      <c r="BG1926" s="22">
        <v>-7.7476992993936165</v>
      </c>
    </row>
    <row r="1927" spans="1:59" x14ac:dyDescent="0.25">
      <c r="A1927">
        <v>4764</v>
      </c>
      <c r="B1927" t="s">
        <v>1670</v>
      </c>
      <c r="C1927" s="49">
        <v>0</v>
      </c>
      <c r="D1927" s="22">
        <v>1450</v>
      </c>
      <c r="E1927" s="17">
        <v>42.510834345099084</v>
      </c>
      <c r="F1927" s="17">
        <v>-34.162466733731819</v>
      </c>
      <c r="G1927" s="17">
        <v>9.7588733186206644E-2</v>
      </c>
      <c r="H1927" s="17">
        <v>1.5658069454695622</v>
      </c>
      <c r="I1927" s="17">
        <v>31.883730774475264</v>
      </c>
      <c r="J1927" s="17">
        <v>0.93163294809285269</v>
      </c>
      <c r="K1927" s="17">
        <v>-1</v>
      </c>
      <c r="L1927" s="17">
        <v>-1</v>
      </c>
      <c r="M1927" s="17">
        <v>-1</v>
      </c>
      <c r="N1927" s="17">
        <v>0.16666666666666666</v>
      </c>
      <c r="O1927" s="17">
        <v>-1</v>
      </c>
      <c r="P1927" s="17">
        <v>-1</v>
      </c>
      <c r="Q1927" s="17">
        <v>1.5814579933319561</v>
      </c>
      <c r="R1927" s="17">
        <v>-1</v>
      </c>
      <c r="S1927" s="17">
        <v>-0.35349720193228051</v>
      </c>
      <c r="T1927" s="17">
        <v>-3.7116137603193253E-2</v>
      </c>
      <c r="U1927" s="17">
        <v>-0.25976454836216811</v>
      </c>
      <c r="V1927" s="17">
        <v>-0.52255781179374472</v>
      </c>
      <c r="W1927" s="17">
        <v>-0.66835579592337224</v>
      </c>
      <c r="X1927" s="17">
        <v>-1.6139256024373154</v>
      </c>
      <c r="Y1927" s="17">
        <v>0</v>
      </c>
      <c r="Z1927" s="17">
        <v>17.257403896478259</v>
      </c>
      <c r="AA1927" s="17">
        <v>-0.33425274724250115</v>
      </c>
      <c r="AB1927" s="17">
        <v>-0.1472085642265627</v>
      </c>
      <c r="AC1927" s="17">
        <v>3.7713995992259974</v>
      </c>
      <c r="AD1927" s="17">
        <v>-0.32470568545271017</v>
      </c>
      <c r="AE1927" s="17">
        <v>-3.2470568545271014E-2</v>
      </c>
      <c r="AF1927" s="17">
        <v>27.835166854393844</v>
      </c>
      <c r="AG1927" s="17">
        <v>-31.187689879181502</v>
      </c>
      <c r="AH1927" s="17">
        <v>-1</v>
      </c>
      <c r="AI1927" s="17">
        <v>-1</v>
      </c>
      <c r="AJ1927" s="17">
        <v>-1</v>
      </c>
      <c r="AK1927" s="17">
        <v>-1</v>
      </c>
      <c r="AL1927" s="17">
        <v>-1</v>
      </c>
      <c r="AM1927" s="17">
        <v>-1</v>
      </c>
      <c r="AN1927" s="17">
        <v>-1</v>
      </c>
      <c r="AO1927" s="17">
        <v>-1</v>
      </c>
      <c r="AP1927" s="17">
        <v>-1</v>
      </c>
      <c r="AQ1927" s="17">
        <v>-1</v>
      </c>
      <c r="AR1927" s="17">
        <v>-0.16235284272635508</v>
      </c>
      <c r="AS1927" s="17">
        <v>-1.948234112716261</v>
      </c>
      <c r="AT1927" s="17">
        <v>1.4672956534688604</v>
      </c>
      <c r="AU1927" s="17">
        <v>-1</v>
      </c>
      <c r="AV1927" s="17">
        <v>-1</v>
      </c>
      <c r="AW1927" s="17">
        <v>-1</v>
      </c>
      <c r="AX1927" s="17">
        <v>-1</v>
      </c>
      <c r="AY1927" s="17">
        <v>-3.2470568545271014E-2</v>
      </c>
      <c r="AZ1927" s="17">
        <v>0.64999991647873501</v>
      </c>
      <c r="BA1927" s="17">
        <v>-0.13717940365822218</v>
      </c>
      <c r="BB1927" s="17">
        <v>0.24373326638725484</v>
      </c>
      <c r="BC1927" s="17">
        <v>-6.4246086900075286E-2</v>
      </c>
      <c r="BD1927" s="17">
        <v>8.8755511614786737</v>
      </c>
      <c r="BE1927" s="17">
        <v>-1.8242691101966289</v>
      </c>
      <c r="BF1927" s="17">
        <v>-1</v>
      </c>
      <c r="BG1927" s="22">
        <v>0</v>
      </c>
    </row>
    <row r="1928" spans="1:59" x14ac:dyDescent="0.25">
      <c r="A1928">
        <v>4765</v>
      </c>
      <c r="B1928" t="s">
        <v>1782</v>
      </c>
      <c r="C1928" s="49">
        <v>0</v>
      </c>
      <c r="D1928" s="22">
        <v>1503.3032910156251</v>
      </c>
      <c r="E1928" s="17">
        <v>39.835287315758947</v>
      </c>
      <c r="F1928" s="17">
        <v>-38.648785999021108</v>
      </c>
      <c r="G1928" s="17">
        <v>6.4946404876686681E-2</v>
      </c>
      <c r="H1928" s="17">
        <v>1.3185373330455401</v>
      </c>
      <c r="I1928" s="17">
        <v>29.494545304943795</v>
      </c>
      <c r="J1928" s="17">
        <v>0.28792671217087573</v>
      </c>
      <c r="K1928" s="17">
        <v>-1</v>
      </c>
      <c r="L1928" s="17">
        <v>-1</v>
      </c>
      <c r="M1928" s="17">
        <v>-1</v>
      </c>
      <c r="N1928" s="17">
        <v>0.16666666666666666</v>
      </c>
      <c r="O1928" s="17">
        <v>-1</v>
      </c>
      <c r="P1928" s="17">
        <v>-1</v>
      </c>
      <c r="Q1928" s="17">
        <v>1.427159680662436</v>
      </c>
      <c r="R1928" s="17">
        <v>-1</v>
      </c>
      <c r="S1928" s="17">
        <v>-0.43190847965489398</v>
      </c>
      <c r="T1928" s="17">
        <v>-4.5357599576413249E-2</v>
      </c>
      <c r="U1928" s="17">
        <v>-0.30734665124971439</v>
      </c>
      <c r="V1928" s="17">
        <v>-0.59118169649592522</v>
      </c>
      <c r="W1928" s="17">
        <v>-0.84704227276373822</v>
      </c>
      <c r="X1928" s="17">
        <v>-1.8797473544430991</v>
      </c>
      <c r="Y1928" s="17">
        <v>0</v>
      </c>
      <c r="Z1928" s="17">
        <v>15.711963124810412</v>
      </c>
      <c r="AA1928" s="17">
        <v>-0.42023855745240374</v>
      </c>
      <c r="AB1928" s="17">
        <v>-0.28439445921073625</v>
      </c>
      <c r="AC1928" s="17">
        <v>2.1941242094446753</v>
      </c>
      <c r="AD1928" s="17">
        <v>-0.38418331406214301</v>
      </c>
      <c r="AE1928" s="17">
        <v>-3.8418331406214298E-2</v>
      </c>
      <c r="AF1928" s="17">
        <v>25.486745429888934</v>
      </c>
      <c r="AG1928" s="17">
        <v>-35.283352380235193</v>
      </c>
      <c r="AH1928" s="17">
        <v>-1</v>
      </c>
      <c r="AI1928" s="17">
        <v>-1</v>
      </c>
      <c r="AJ1928" s="17">
        <v>-1</v>
      </c>
      <c r="AK1928" s="17">
        <v>-1</v>
      </c>
      <c r="AL1928" s="17">
        <v>-1</v>
      </c>
      <c r="AM1928" s="17">
        <v>-1</v>
      </c>
      <c r="AN1928" s="17">
        <v>-1</v>
      </c>
      <c r="AO1928" s="17">
        <v>-1</v>
      </c>
      <c r="AP1928" s="17">
        <v>-1</v>
      </c>
      <c r="AQ1928" s="17">
        <v>-1</v>
      </c>
      <c r="AR1928" s="17">
        <v>-0.19209165703107151</v>
      </c>
      <c r="AS1928" s="17">
        <v>-2.3050998843728583</v>
      </c>
      <c r="AT1928" s="17">
        <v>1.0033701503152845</v>
      </c>
      <c r="AU1928" s="17">
        <v>-1</v>
      </c>
      <c r="AV1928" s="17">
        <v>-1</v>
      </c>
      <c r="AW1928" s="17">
        <v>-1</v>
      </c>
      <c r="AX1928" s="17">
        <v>-1</v>
      </c>
      <c r="AY1928" s="17">
        <v>-3.8418331406214298E-2</v>
      </c>
      <c r="AZ1928" s="17">
        <v>0.70168731037644694</v>
      </c>
      <c r="BA1928" s="17">
        <v>-0.18886679755593405</v>
      </c>
      <c r="BB1928" s="17">
        <v>0.26395566011446203</v>
      </c>
      <c r="BC1928" s="17">
        <v>-8.4468480627282447E-2</v>
      </c>
      <c r="BD1928" s="17">
        <v>9.5781176680792068</v>
      </c>
      <c r="BE1928" s="17">
        <v>-2.5268356167971611</v>
      </c>
      <c r="BF1928" s="17">
        <v>-1</v>
      </c>
      <c r="BG1928" s="22">
        <v>286.71398338407096</v>
      </c>
    </row>
    <row r="1929" spans="1:59" x14ac:dyDescent="0.25">
      <c r="A1929">
        <v>4767</v>
      </c>
      <c r="B1929" t="s">
        <v>1783</v>
      </c>
      <c r="C1929" s="49">
        <v>0</v>
      </c>
      <c r="D1929" s="22">
        <v>1458.44873046875</v>
      </c>
      <c r="E1929" s="17">
        <v>38.524572659856013</v>
      </c>
      <c r="F1929" s="17">
        <v>-40.846573721528301</v>
      </c>
      <c r="G1929" s="17">
        <v>4.8955365418623109E-2</v>
      </c>
      <c r="H1929" s="17">
        <v>1.1974032616165902</v>
      </c>
      <c r="I1929" s="17">
        <v>28.324115341932625</v>
      </c>
      <c r="J1929" s="17">
        <v>-2.7416351608918532E-2</v>
      </c>
      <c r="K1929" s="17">
        <v>-1</v>
      </c>
      <c r="L1929" s="17">
        <v>-1</v>
      </c>
      <c r="M1929" s="17">
        <v>-1</v>
      </c>
      <c r="N1929" s="17">
        <v>0.16666666666666666</v>
      </c>
      <c r="O1929" s="17">
        <v>-1</v>
      </c>
      <c r="P1929" s="17">
        <v>-1</v>
      </c>
      <c r="Q1929" s="17">
        <v>1.3515710038127113</v>
      </c>
      <c r="R1929" s="17">
        <v>-1</v>
      </c>
      <c r="S1929" s="17">
        <v>-0.47032111444399416</v>
      </c>
      <c r="T1929" s="17">
        <v>-4.9394981418671602E-2</v>
      </c>
      <c r="U1929" s="17">
        <v>-0.33065648618420607</v>
      </c>
      <c r="V1929" s="17">
        <v>-0.62479961852748978</v>
      </c>
      <c r="W1929" s="17">
        <v>-0.93457838460853349</v>
      </c>
      <c r="X1929" s="17">
        <v>-2.0099698705831739</v>
      </c>
      <c r="Y1929" s="17">
        <v>0</v>
      </c>
      <c r="Z1929" s="17">
        <v>14.954872388956462</v>
      </c>
      <c r="AA1929" s="17">
        <v>-0.46236185426083359</v>
      </c>
      <c r="AB1929" s="17">
        <v>-0.3515999918241034</v>
      </c>
      <c r="AC1929" s="17">
        <v>1.4214381205399889</v>
      </c>
      <c r="AD1929" s="17">
        <v>-0.41332060773025758</v>
      </c>
      <c r="AE1929" s="17">
        <v>-4.1332060773025758E-2</v>
      </c>
      <c r="AF1929" s="17">
        <v>24.336285226580838</v>
      </c>
      <c r="AG1929" s="17">
        <v>-37.289762586034151</v>
      </c>
      <c r="AH1929" s="17">
        <v>-1</v>
      </c>
      <c r="AI1929" s="17">
        <v>-1</v>
      </c>
      <c r="AJ1929" s="17">
        <v>-1</v>
      </c>
      <c r="AK1929" s="17">
        <v>-1</v>
      </c>
      <c r="AL1929" s="17">
        <v>-1</v>
      </c>
      <c r="AM1929" s="17">
        <v>-1</v>
      </c>
      <c r="AN1929" s="17">
        <v>-1</v>
      </c>
      <c r="AO1929" s="17">
        <v>-1</v>
      </c>
      <c r="AP1929" s="17">
        <v>-1</v>
      </c>
      <c r="AQ1929" s="17">
        <v>-1</v>
      </c>
      <c r="AR1929" s="17">
        <v>-0.20666030386512879</v>
      </c>
      <c r="AS1929" s="17">
        <v>-2.4799236463815455</v>
      </c>
      <c r="AT1929" s="17">
        <v>0.77609925970399107</v>
      </c>
      <c r="AU1929" s="17">
        <v>-1</v>
      </c>
      <c r="AV1929" s="17">
        <v>-1</v>
      </c>
      <c r="AW1929" s="17">
        <v>-1</v>
      </c>
      <c r="AX1929" s="17">
        <v>-1</v>
      </c>
      <c r="AY1929" s="17">
        <v>-4.1332060773025758E-2</v>
      </c>
      <c r="AZ1929" s="17">
        <v>0.72700827239439625</v>
      </c>
      <c r="BA1929" s="17">
        <v>-0.21418775957388342</v>
      </c>
      <c r="BB1929" s="17">
        <v>0.27386233996162096</v>
      </c>
      <c r="BC1929" s="17">
        <v>-9.4375160474441402E-2</v>
      </c>
      <c r="BD1929" s="17">
        <v>9.9222955901450902</v>
      </c>
      <c r="BE1929" s="17">
        <v>-2.8710135388630471</v>
      </c>
      <c r="BF1929" s="17">
        <v>-1</v>
      </c>
      <c r="BG1929" s="22">
        <v>2.9814142549817007</v>
      </c>
    </row>
    <row r="1930" spans="1:59" x14ac:dyDescent="0.25">
      <c r="A1930">
        <v>4768</v>
      </c>
      <c r="B1930" t="s">
        <v>1784</v>
      </c>
      <c r="C1930" s="49">
        <v>0</v>
      </c>
      <c r="D1930" s="22">
        <v>1404.483369140625</v>
      </c>
      <c r="E1930" s="17">
        <v>13.035094662248831</v>
      </c>
      <c r="F1930" s="17">
        <v>-83.586968470274357</v>
      </c>
      <c r="G1930" s="17">
        <v>-0.26202250195281368</v>
      </c>
      <c r="H1930" s="17">
        <v>-1.1582919574330237</v>
      </c>
      <c r="I1930" s="17">
        <v>5.5627548463017433</v>
      </c>
      <c r="J1930" s="17">
        <v>-6.1598953390937146</v>
      </c>
      <c r="K1930" s="17">
        <v>-1</v>
      </c>
      <c r="L1930" s="17">
        <v>-1</v>
      </c>
      <c r="M1930" s="17">
        <v>-1</v>
      </c>
      <c r="N1930" s="17">
        <v>0.16666666666666666</v>
      </c>
      <c r="O1930" s="17">
        <v>-1</v>
      </c>
      <c r="P1930" s="17">
        <v>-1</v>
      </c>
      <c r="Q1930" s="17">
        <v>-0.11840257644149865</v>
      </c>
      <c r="R1930" s="17">
        <v>-1</v>
      </c>
      <c r="S1930" s="17">
        <v>-1.2173319187234259</v>
      </c>
      <c r="T1930" s="17">
        <v>-0.12790997716752833</v>
      </c>
      <c r="U1930" s="17">
        <v>-0.78396302549445362</v>
      </c>
      <c r="V1930" s="17">
        <v>-1.2785676069219816</v>
      </c>
      <c r="W1930" s="17">
        <v>-2.6368938251320158</v>
      </c>
      <c r="X1930" s="17">
        <v>-4.5424081438539208</v>
      </c>
      <c r="Y1930" s="17">
        <v>0</v>
      </c>
      <c r="Z1930" s="17">
        <v>0.23172302396554656</v>
      </c>
      <c r="AA1930" s="17">
        <v>-1.2815339313789396</v>
      </c>
      <c r="AB1930" s="17">
        <v>-1.6585465016163599</v>
      </c>
      <c r="AC1930" s="17">
        <v>-13.604994195214749</v>
      </c>
      <c r="AD1930" s="17">
        <v>-0.97995378186806703</v>
      </c>
      <c r="AE1930" s="17">
        <v>-9.7995378186806703E-2</v>
      </c>
      <c r="AF1930" s="17">
        <v>1.9632768015372832</v>
      </c>
      <c r="AG1930" s="17">
        <v>-76.308437294951432</v>
      </c>
      <c r="AH1930" s="17">
        <v>-1</v>
      </c>
      <c r="AI1930" s="17">
        <v>-1</v>
      </c>
      <c r="AJ1930" s="17">
        <v>-1</v>
      </c>
      <c r="AK1930" s="17">
        <v>-1</v>
      </c>
      <c r="AL1930" s="17">
        <v>-1</v>
      </c>
      <c r="AM1930" s="17">
        <v>-1</v>
      </c>
      <c r="AN1930" s="17">
        <v>-1</v>
      </c>
      <c r="AO1930" s="17">
        <v>-1</v>
      </c>
      <c r="AP1930" s="17">
        <v>-1</v>
      </c>
      <c r="AQ1930" s="17">
        <v>-1</v>
      </c>
      <c r="AR1930" s="17">
        <v>-0.48997689093403352</v>
      </c>
      <c r="AS1930" s="17">
        <v>-5.8797226912084009</v>
      </c>
      <c r="AT1930" s="17">
        <v>-3.6436394985709217</v>
      </c>
      <c r="AU1930" s="17">
        <v>-1</v>
      </c>
      <c r="AV1930" s="17">
        <v>-1</v>
      </c>
      <c r="AW1930" s="17">
        <v>-1</v>
      </c>
      <c r="AX1930" s="17">
        <v>-1</v>
      </c>
      <c r="AY1930" s="17">
        <v>-9.7995378186806703E-2</v>
      </c>
      <c r="AZ1930" s="17">
        <v>1.2194252155696801</v>
      </c>
      <c r="BA1930" s="17">
        <v>-0.70660470274916731</v>
      </c>
      <c r="BB1930" s="17">
        <v>0.46651761916847623</v>
      </c>
      <c r="BC1930" s="17">
        <v>-0.28703043968129649</v>
      </c>
      <c r="BD1930" s="17">
        <v>16.615526288566642</v>
      </c>
      <c r="BE1930" s="17">
        <v>-9.5642442372846013</v>
      </c>
      <c r="BF1930" s="17">
        <v>-1</v>
      </c>
      <c r="BG1930" s="22">
        <v>-53.003462465406962</v>
      </c>
    </row>
    <row r="1931" spans="1:59" x14ac:dyDescent="0.25">
      <c r="A1931">
        <v>4769</v>
      </c>
      <c r="B1931" t="s">
        <v>1785</v>
      </c>
      <c r="C1931" s="49">
        <v>0</v>
      </c>
      <c r="D1931" s="22">
        <v>1554.92603515625</v>
      </c>
      <c r="E1931" s="17">
        <v>53.233323067232469</v>
      </c>
      <c r="F1931" s="17">
        <v>-16.183149906765816</v>
      </c>
      <c r="G1931" s="17">
        <v>0.22840571876889856</v>
      </c>
      <c r="H1931" s="17">
        <v>2.5567615433398752</v>
      </c>
      <c r="I1931" s="17">
        <v>41.458600500631498</v>
      </c>
      <c r="J1931" s="17">
        <v>3.5113419867871118</v>
      </c>
      <c r="K1931" s="17">
        <v>-1</v>
      </c>
      <c r="L1931" s="17">
        <v>-1</v>
      </c>
      <c r="M1931" s="17">
        <v>-1</v>
      </c>
      <c r="N1931" s="17">
        <v>0.16666666666666666</v>
      </c>
      <c r="O1931" s="17">
        <v>-1</v>
      </c>
      <c r="P1931" s="17">
        <v>-1</v>
      </c>
      <c r="Q1931" s="17">
        <v>2.1998219762110653</v>
      </c>
      <c r="R1931" s="17">
        <v>-1</v>
      </c>
      <c r="S1931" s="17">
        <v>-3.9257148646375001E-2</v>
      </c>
      <c r="T1931" s="17">
        <v>-4.0877579512248012E-3</v>
      </c>
      <c r="U1931" s="17">
        <v>-6.9075109532556647E-2</v>
      </c>
      <c r="V1931" s="17">
        <v>-0.24754159203789752</v>
      </c>
      <c r="W1931" s="17">
        <v>4.7745887847478685E-2</v>
      </c>
      <c r="X1931" s="17">
        <v>-0.54862168263191147</v>
      </c>
      <c r="Y1931" s="17">
        <v>0</v>
      </c>
      <c r="Z1931" s="17">
        <v>23.450892952441674</v>
      </c>
      <c r="AA1931" s="17">
        <v>1.0342907451173722E-2</v>
      </c>
      <c r="AB1931" s="17">
        <v>0.40257590813472266</v>
      </c>
      <c r="AC1931" s="17">
        <v>10.09246867151951</v>
      </c>
      <c r="AD1931" s="17">
        <v>-8.6343886915695806E-2</v>
      </c>
      <c r="AE1931" s="17">
        <v>-8.6343886915695809E-3</v>
      </c>
      <c r="AF1931" s="17">
        <v>37.246671104902418</v>
      </c>
      <c r="AG1931" s="17">
        <v>-14.773964201541823</v>
      </c>
      <c r="AH1931" s="17">
        <v>-1</v>
      </c>
      <c r="AI1931" s="17">
        <v>-1</v>
      </c>
      <c r="AJ1931" s="17">
        <v>-1</v>
      </c>
      <c r="AK1931" s="17">
        <v>-1</v>
      </c>
      <c r="AL1931" s="17">
        <v>-1</v>
      </c>
      <c r="AM1931" s="17">
        <v>-1</v>
      </c>
      <c r="AN1931" s="17">
        <v>-1</v>
      </c>
      <c r="AO1931" s="17">
        <v>-1</v>
      </c>
      <c r="AP1931" s="17">
        <v>-1</v>
      </c>
      <c r="AQ1931" s="17">
        <v>-1</v>
      </c>
      <c r="AR1931" s="17">
        <v>-4.3171943457847903E-2</v>
      </c>
      <c r="AS1931" s="17">
        <v>-0.518063321494175</v>
      </c>
      <c r="AT1931" s="17">
        <v>3.3265176820575721</v>
      </c>
      <c r="AU1931" s="17">
        <v>-1</v>
      </c>
      <c r="AV1931" s="17">
        <v>-1</v>
      </c>
      <c r="AW1931" s="17">
        <v>-1</v>
      </c>
      <c r="AX1931" s="17">
        <v>-1</v>
      </c>
      <c r="AY1931" s="17">
        <v>-8.6343886915695809E-3</v>
      </c>
      <c r="AZ1931" s="17">
        <v>0.442858164879113</v>
      </c>
      <c r="BA1931" s="17">
        <v>6.9962347941399855E-2</v>
      </c>
      <c r="BB1931" s="17">
        <v>0.16269025488466995</v>
      </c>
      <c r="BC1931" s="17">
        <v>1.6796924602509589E-2</v>
      </c>
      <c r="BD1931" s="17">
        <v>6.0599544401492214</v>
      </c>
      <c r="BE1931" s="17">
        <v>0.99132761113282752</v>
      </c>
      <c r="BF1931" s="17">
        <v>-1</v>
      </c>
      <c r="BG1931" s="22">
        <v>170.15594508023764</v>
      </c>
    </row>
    <row r="1932" spans="1:59" x14ac:dyDescent="0.25">
      <c r="A1932">
        <v>4773</v>
      </c>
      <c r="B1932" t="s">
        <v>1786</v>
      </c>
      <c r="C1932" s="49">
        <v>0</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25">
      <c r="A1933">
        <v>4774</v>
      </c>
      <c r="B1933" t="s">
        <v>1787</v>
      </c>
      <c r="C1933" s="49">
        <v>0</v>
      </c>
      <c r="D1933" s="22">
        <v>1498.1490332031251</v>
      </c>
      <c r="E1933" s="17">
        <v>68.732002400749408</v>
      </c>
      <c r="F1933" s="17">
        <v>9.8048155141396691</v>
      </c>
      <c r="G1933" s="17">
        <v>0.41749339826799664</v>
      </c>
      <c r="H1933" s="17">
        <v>3.9891237443616574</v>
      </c>
      <c r="I1933" s="17">
        <v>55.298469153472467</v>
      </c>
      <c r="J1933" s="17">
        <v>7.2401482556122279</v>
      </c>
      <c r="K1933" s="17">
        <v>-1</v>
      </c>
      <c r="L1933" s="17">
        <v>-1</v>
      </c>
      <c r="M1933" s="17">
        <v>-1</v>
      </c>
      <c r="N1933" s="17">
        <v>0.16666666666666666</v>
      </c>
      <c r="O1933" s="17">
        <v>-1</v>
      </c>
      <c r="P1933" s="17">
        <v>-1</v>
      </c>
      <c r="Q1933" s="17">
        <v>3.0936280067323865</v>
      </c>
      <c r="R1933" s="17">
        <v>-1</v>
      </c>
      <c r="S1933" s="17">
        <v>0.41495697512996721</v>
      </c>
      <c r="T1933" s="17">
        <v>4.3652676046607962E-2</v>
      </c>
      <c r="U1933" s="17">
        <v>0.20655441466622643</v>
      </c>
      <c r="V1933" s="17">
        <v>0.14997696097428437</v>
      </c>
      <c r="W1933" s="17">
        <v>1.0828255838555665</v>
      </c>
      <c r="X1933" s="17">
        <v>0.99120776122853882</v>
      </c>
      <c r="Y1933" s="17">
        <v>0</v>
      </c>
      <c r="Z1933" s="17">
        <v>32.403189692645178</v>
      </c>
      <c r="AA1933" s="17">
        <v>0.50843413330587239</v>
      </c>
      <c r="AB1933" s="17">
        <v>1.1972545933251713</v>
      </c>
      <c r="AC1933" s="17">
        <v>19.229174256880714</v>
      </c>
      <c r="AD1933" s="17">
        <v>0.25819301833278302</v>
      </c>
      <c r="AE1933" s="17">
        <v>2.5819301833278303E-2</v>
      </c>
      <c r="AF1933" s="17">
        <v>50.850405294295165</v>
      </c>
      <c r="AG1933" s="17">
        <v>8.9510382245214366</v>
      </c>
      <c r="AH1933" s="17">
        <v>-1</v>
      </c>
      <c r="AI1933" s="17">
        <v>-1</v>
      </c>
      <c r="AJ1933" s="17">
        <v>-1</v>
      </c>
      <c r="AK1933" s="17">
        <v>-1</v>
      </c>
      <c r="AL1933" s="17">
        <v>-1</v>
      </c>
      <c r="AM1933" s="17">
        <v>-1</v>
      </c>
      <c r="AN1933" s="17">
        <v>-1</v>
      </c>
      <c r="AO1933" s="17">
        <v>-1</v>
      </c>
      <c r="AP1933" s="17">
        <v>-1</v>
      </c>
      <c r="AQ1933" s="17">
        <v>-1</v>
      </c>
      <c r="AR1933" s="17">
        <v>0.12909650916639151</v>
      </c>
      <c r="AS1933" s="17">
        <v>1.549158109996698</v>
      </c>
      <c r="AT1933" s="17">
        <v>6.0139055429957073</v>
      </c>
      <c r="AU1933" s="17">
        <v>-1</v>
      </c>
      <c r="AV1933" s="17">
        <v>-1</v>
      </c>
      <c r="AW1933" s="17">
        <v>-1</v>
      </c>
      <c r="AX1933" s="17">
        <v>-1</v>
      </c>
      <c r="AY1933" s="17">
        <v>2.5819301833278303E-2</v>
      </c>
      <c r="AZ1933" s="17">
        <v>0.14344786305257923</v>
      </c>
      <c r="BA1933" s="17">
        <v>0.36937264976793371</v>
      </c>
      <c r="BB1933" s="17">
        <v>4.5547707100187095E-2</v>
      </c>
      <c r="BC1933" s="17">
        <v>0.13393947238699239</v>
      </c>
      <c r="BD1933" s="17">
        <v>1.9901874441430483</v>
      </c>
      <c r="BE1933" s="17">
        <v>5.0610946071390046</v>
      </c>
      <c r="BF1933" s="17">
        <v>-1</v>
      </c>
      <c r="BG1933" s="22">
        <v>1187.139288447951</v>
      </c>
    </row>
    <row r="1934" spans="1:59" x14ac:dyDescent="0.25">
      <c r="A1934">
        <v>4775</v>
      </c>
      <c r="B1934" t="s">
        <v>1788</v>
      </c>
      <c r="C1934" s="49">
        <v>0</v>
      </c>
      <c r="D1934" s="22">
        <v>1485.9422851562501</v>
      </c>
      <c r="E1934" s="17">
        <v>-8.2641297035348629</v>
      </c>
      <c r="F1934" s="17">
        <v>-119.30120543194001</v>
      </c>
      <c r="G1934" s="17">
        <v>-0.52187824990335785</v>
      </c>
      <c r="H1934" s="17">
        <v>-3.126730895753056</v>
      </c>
      <c r="I1934" s="17">
        <v>-13.45683135756002</v>
      </c>
      <c r="J1934" s="17">
        <v>-11.284246880743737</v>
      </c>
      <c r="K1934" s="17">
        <v>-1</v>
      </c>
      <c r="L1934" s="17">
        <v>-1</v>
      </c>
      <c r="M1934" s="17">
        <v>-1</v>
      </c>
      <c r="N1934" s="17">
        <v>0.16666666666666666</v>
      </c>
      <c r="O1934" s="17">
        <v>-1</v>
      </c>
      <c r="P1934" s="17">
        <v>-1</v>
      </c>
      <c r="Q1934" s="17">
        <v>-1.3467249885578982</v>
      </c>
      <c r="R1934" s="17">
        <v>-1</v>
      </c>
      <c r="S1934" s="17">
        <v>-1.8415404931597394</v>
      </c>
      <c r="T1934" s="17">
        <v>-0.19351777465519909</v>
      </c>
      <c r="U1934" s="17">
        <v>-1.1627498208989051</v>
      </c>
      <c r="V1934" s="17">
        <v>-1.8248616922417566</v>
      </c>
      <c r="W1934" s="17">
        <v>-4.0593630695963894</v>
      </c>
      <c r="X1934" s="17">
        <v>-6.6585350798372689</v>
      </c>
      <c r="Y1934" s="17">
        <v>0</v>
      </c>
      <c r="Z1934" s="17">
        <v>-12.071065668895304</v>
      </c>
      <c r="AA1934" s="17">
        <v>-1.9660410784598443</v>
      </c>
      <c r="AB1934" s="17">
        <v>-2.75064210862551</v>
      </c>
      <c r="AC1934" s="17">
        <v>-26.161208698335109</v>
      </c>
      <c r="AD1934" s="17">
        <v>-1.4534372761236316</v>
      </c>
      <c r="AE1934" s="17">
        <v>-0.14534372761236314</v>
      </c>
      <c r="AF1934" s="17">
        <v>-16.731799112818649</v>
      </c>
      <c r="AG1934" s="17">
        <v>-108.91277337271556</v>
      </c>
      <c r="AH1934" s="17">
        <v>-1</v>
      </c>
      <c r="AI1934" s="17">
        <v>-1</v>
      </c>
      <c r="AJ1934" s="17">
        <v>-1</v>
      </c>
      <c r="AK1934" s="17">
        <v>-1</v>
      </c>
      <c r="AL1934" s="17">
        <v>-1</v>
      </c>
      <c r="AM1934" s="17">
        <v>-1</v>
      </c>
      <c r="AN1934" s="17">
        <v>-1</v>
      </c>
      <c r="AO1934" s="17">
        <v>-1</v>
      </c>
      <c r="AP1934" s="17">
        <v>-1</v>
      </c>
      <c r="AQ1934" s="17">
        <v>-1</v>
      </c>
      <c r="AR1934" s="17">
        <v>-0.7267186380618158</v>
      </c>
      <c r="AS1934" s="17">
        <v>-8.7206236567417896</v>
      </c>
      <c r="AT1934" s="17">
        <v>-7.3368107537643255</v>
      </c>
      <c r="AU1934" s="17">
        <v>-1</v>
      </c>
      <c r="AV1934" s="17">
        <v>-1</v>
      </c>
      <c r="AW1934" s="17">
        <v>-1</v>
      </c>
      <c r="AX1934" s="17">
        <v>-1</v>
      </c>
      <c r="AY1934" s="17">
        <v>-0.14534372761236314</v>
      </c>
      <c r="AZ1934" s="17">
        <v>1.6308929967140524</v>
      </c>
      <c r="BA1934" s="17">
        <v>-1.1180724838935399</v>
      </c>
      <c r="BB1934" s="17">
        <v>0.62750200721536831</v>
      </c>
      <c r="BC1934" s="17">
        <v>-0.44801482772818846</v>
      </c>
      <c r="BD1934" s="17">
        <v>22.208446723854269</v>
      </c>
      <c r="BE1934" s="17">
        <v>-15.15716467257224</v>
      </c>
      <c r="BF1934" s="17">
        <v>-1</v>
      </c>
      <c r="BG1934" s="22">
        <v>514.41694183086429</v>
      </c>
    </row>
    <row r="1935" spans="1:59" x14ac:dyDescent="0.25">
      <c r="A1935">
        <v>4776</v>
      </c>
      <c r="B1935" t="s">
        <v>1789</v>
      </c>
      <c r="C1935" s="49">
        <v>0</v>
      </c>
      <c r="D1935" s="22">
        <v>1530.0479199218751</v>
      </c>
      <c r="E1935" s="17">
        <v>98.345874165689068</v>
      </c>
      <c r="F1935" s="17">
        <v>59.460935164415915</v>
      </c>
      <c r="G1935" s="17">
        <v>0.77878987860143667</v>
      </c>
      <c r="H1935" s="17">
        <v>6.7259885848564487</v>
      </c>
      <c r="I1935" s="17">
        <v>81.742793002570224</v>
      </c>
      <c r="J1935" s="17">
        <v>14.364909553337114</v>
      </c>
      <c r="K1935" s="17">
        <v>-1</v>
      </c>
      <c r="L1935" s="17">
        <v>-1</v>
      </c>
      <c r="M1935" s="17">
        <v>-1</v>
      </c>
      <c r="N1935" s="17">
        <v>0.16666666666666666</v>
      </c>
      <c r="O1935" s="17">
        <v>-1</v>
      </c>
      <c r="P1935" s="17">
        <v>-1</v>
      </c>
      <c r="Q1935" s="17">
        <v>4.8014546286657165</v>
      </c>
      <c r="R1935" s="17">
        <v>-1</v>
      </c>
      <c r="S1935" s="17">
        <v>1.2828398783040618</v>
      </c>
      <c r="T1935" s="17">
        <v>0.13487200254476911</v>
      </c>
      <c r="U1935" s="17">
        <v>0.73320944175632352</v>
      </c>
      <c r="V1935" s="17">
        <v>0.90952964283597293</v>
      </c>
      <c r="W1935" s="17">
        <v>3.0605887677023125</v>
      </c>
      <c r="X1935" s="17">
        <v>3.9334140427500848</v>
      </c>
      <c r="Y1935" s="17">
        <v>0</v>
      </c>
      <c r="Z1935" s="17">
        <v>49.50865796907766</v>
      </c>
      <c r="AA1935" s="17">
        <v>1.460154558787796</v>
      </c>
      <c r="AB1935" s="17">
        <v>2.7156751097538181</v>
      </c>
      <c r="AC1935" s="17">
        <v>36.686999000293632</v>
      </c>
      <c r="AD1935" s="17">
        <v>0.91651180219540429</v>
      </c>
      <c r="AE1935" s="17">
        <v>9.165118021954044E-2</v>
      </c>
      <c r="AF1935" s="17">
        <v>76.843538718108363</v>
      </c>
      <c r="AG1935" s="17">
        <v>54.283234881363214</v>
      </c>
      <c r="AH1935" s="17">
        <v>-1</v>
      </c>
      <c r="AI1935" s="17">
        <v>-1</v>
      </c>
      <c r="AJ1935" s="17">
        <v>-1</v>
      </c>
      <c r="AK1935" s="17">
        <v>-1</v>
      </c>
      <c r="AL1935" s="17">
        <v>-1</v>
      </c>
      <c r="AM1935" s="17">
        <v>-1</v>
      </c>
      <c r="AN1935" s="17">
        <v>-1</v>
      </c>
      <c r="AO1935" s="17">
        <v>-1</v>
      </c>
      <c r="AP1935" s="17">
        <v>-1</v>
      </c>
      <c r="AQ1935" s="17">
        <v>-1</v>
      </c>
      <c r="AR1935" s="17">
        <v>0.45825590109770215</v>
      </c>
      <c r="AS1935" s="17">
        <v>5.4990708131724251</v>
      </c>
      <c r="AT1935" s="17">
        <v>11.148792057124155</v>
      </c>
      <c r="AU1935" s="17">
        <v>-1</v>
      </c>
      <c r="AV1935" s="17">
        <v>-1</v>
      </c>
      <c r="AW1935" s="17">
        <v>-1</v>
      </c>
      <c r="AX1935" s="17">
        <v>-1</v>
      </c>
      <c r="AY1935" s="17">
        <v>9.165118021954044E-2</v>
      </c>
      <c r="AZ1935" s="17">
        <v>-0.42864593233410336</v>
      </c>
      <c r="BA1935" s="17">
        <v>0.94146644515461642</v>
      </c>
      <c r="BB1935" s="17">
        <v>-0.17828067941310421</v>
      </c>
      <c r="BC1935" s="17">
        <v>0.35776785890028362</v>
      </c>
      <c r="BD1935" s="17">
        <v>-5.7860595082198198</v>
      </c>
      <c r="BE1935" s="17">
        <v>12.83734155950188</v>
      </c>
      <c r="BF1935" s="17">
        <v>-1</v>
      </c>
      <c r="BG1935" s="22">
        <v>1916.8536213333853</v>
      </c>
    </row>
    <row r="1936" spans="1:59" x14ac:dyDescent="0.25">
      <c r="A1936">
        <v>4777</v>
      </c>
      <c r="B1936" t="s">
        <v>1790</v>
      </c>
      <c r="C1936" s="49">
        <v>0</v>
      </c>
      <c r="D1936" s="22">
        <v>1428.9423046874999</v>
      </c>
      <c r="E1936" s="17">
        <v>25.633159688475409</v>
      </c>
      <c r="F1936" s="17">
        <v>-62.462711930307471</v>
      </c>
      <c r="G1936" s="17">
        <v>-0.10832302661517051</v>
      </c>
      <c r="H1936" s="17">
        <v>6.0002871686126724E-3</v>
      </c>
      <c r="I1936" s="17">
        <v>16.812459514096858</v>
      </c>
      <c r="J1936" s="17">
        <v>-3.1289439377525783</v>
      </c>
      <c r="K1936" s="17">
        <v>-1</v>
      </c>
      <c r="L1936" s="17">
        <v>-1</v>
      </c>
      <c r="M1936" s="17">
        <v>-1</v>
      </c>
      <c r="N1936" s="17">
        <v>0.16666666666666666</v>
      </c>
      <c r="O1936" s="17">
        <v>-1</v>
      </c>
      <c r="P1936" s="17">
        <v>-1</v>
      </c>
      <c r="Q1936" s="17">
        <v>0.60812555224815412</v>
      </c>
      <c r="R1936" s="17">
        <v>-1</v>
      </c>
      <c r="S1936" s="17">
        <v>-0.84812503702543518</v>
      </c>
      <c r="T1936" s="17">
        <v>-8.9104277730652631E-2</v>
      </c>
      <c r="U1936" s="17">
        <v>-0.55991821533473474</v>
      </c>
      <c r="V1936" s="17">
        <v>-0.95544558650899702</v>
      </c>
      <c r="W1936" s="17">
        <v>-1.7955317298832392</v>
      </c>
      <c r="X1936" s="17">
        <v>-3.2907614037925996</v>
      </c>
      <c r="Y1936" s="17">
        <v>0</v>
      </c>
      <c r="Z1936" s="17">
        <v>7.5085763635441047</v>
      </c>
      <c r="AA1936" s="17">
        <v>-0.87666165050399303</v>
      </c>
      <c r="AB1936" s="17">
        <v>-1.0125938023218368</v>
      </c>
      <c r="AC1936" s="17">
        <v>-6.1782445597831614</v>
      </c>
      <c r="AD1936" s="17">
        <v>-0.69989776916841839</v>
      </c>
      <c r="AE1936" s="17">
        <v>-6.9989776916841842E-2</v>
      </c>
      <c r="AF1936" s="17">
        <v>13.021040126367744</v>
      </c>
      <c r="AG1936" s="17">
        <v>-57.02362490035209</v>
      </c>
      <c r="AH1936" s="17">
        <v>-1</v>
      </c>
      <c r="AI1936" s="17">
        <v>-1</v>
      </c>
      <c r="AJ1936" s="17">
        <v>-1</v>
      </c>
      <c r="AK1936" s="17">
        <v>-1</v>
      </c>
      <c r="AL1936" s="17">
        <v>-1</v>
      </c>
      <c r="AM1936" s="17">
        <v>-1</v>
      </c>
      <c r="AN1936" s="17">
        <v>-1</v>
      </c>
      <c r="AO1936" s="17">
        <v>-1</v>
      </c>
      <c r="AP1936" s="17">
        <v>-1</v>
      </c>
      <c r="AQ1936" s="17">
        <v>-1</v>
      </c>
      <c r="AR1936" s="17">
        <v>-0.3499488845842092</v>
      </c>
      <c r="AS1936" s="17">
        <v>-4.1993866150105106</v>
      </c>
      <c r="AT1936" s="17">
        <v>-1.4592025995136639</v>
      </c>
      <c r="AU1936" s="17">
        <v>-1</v>
      </c>
      <c r="AV1936" s="17">
        <v>-1</v>
      </c>
      <c r="AW1936" s="17">
        <v>-1</v>
      </c>
      <c r="AX1936" s="17">
        <v>-1</v>
      </c>
      <c r="AY1936" s="17">
        <v>-6.9989776916841842E-2</v>
      </c>
      <c r="AZ1936" s="17">
        <v>0.97605025627391506</v>
      </c>
      <c r="BA1936" s="17">
        <v>-0.46322974345340256</v>
      </c>
      <c r="BB1936" s="17">
        <v>0.3712985748505957</v>
      </c>
      <c r="BC1936" s="17">
        <v>-0.19181139536341607</v>
      </c>
      <c r="BD1936" s="17">
        <v>13.307425762452835</v>
      </c>
      <c r="BE1936" s="17">
        <v>-6.2561437111707932</v>
      </c>
      <c r="BF1936" s="17">
        <v>-1</v>
      </c>
      <c r="BG1936" s="22">
        <v>-52.463164507405963</v>
      </c>
    </row>
    <row r="1937" spans="1:59" x14ac:dyDescent="0.25">
      <c r="A1937">
        <v>4778</v>
      </c>
      <c r="B1937" t="s">
        <v>1791</v>
      </c>
      <c r="C1937" s="49">
        <v>0</v>
      </c>
      <c r="D1937" s="22">
        <v>1531.64546875</v>
      </c>
      <c r="E1937" s="17">
        <v>-1.8928358336069806</v>
      </c>
      <c r="F1937" s="17">
        <v>-108.6179103449811</v>
      </c>
      <c r="G1937" s="17">
        <v>-0.44414690600322465</v>
      </c>
      <c r="H1937" s="17">
        <v>-2.5379064988800328</v>
      </c>
      <c r="I1937" s="17">
        <v>-7.7674517394036471</v>
      </c>
      <c r="J1937" s="17">
        <v>-9.7513859181107883</v>
      </c>
      <c r="K1937" s="17">
        <v>-1</v>
      </c>
      <c r="L1937" s="17">
        <v>-1</v>
      </c>
      <c r="M1937" s="17">
        <v>-1</v>
      </c>
      <c r="N1937" s="17">
        <v>0.16666666666666666</v>
      </c>
      <c r="O1937" s="17">
        <v>-1</v>
      </c>
      <c r="P1937" s="17">
        <v>-1</v>
      </c>
      <c r="Q1937" s="17">
        <v>-0.97929362485132154</v>
      </c>
      <c r="R1937" s="17">
        <v>-1</v>
      </c>
      <c r="S1937" s="17">
        <v>-1.6548193151692665</v>
      </c>
      <c r="T1937" s="17">
        <v>-0.17389233896918524</v>
      </c>
      <c r="U1937" s="17">
        <v>-1.0494423151360674</v>
      </c>
      <c r="V1937" s="17">
        <v>-1.6614472834726195</v>
      </c>
      <c r="W1937" s="17">
        <v>-3.6338560454074669</v>
      </c>
      <c r="X1937" s="17">
        <v>-6.0255323777821177</v>
      </c>
      <c r="Y1937" s="17">
        <v>0</v>
      </c>
      <c r="Z1937" s="17">
        <v>-8.3908996292453217</v>
      </c>
      <c r="AA1937" s="17">
        <v>-1.7612826273904021</v>
      </c>
      <c r="AB1937" s="17">
        <v>-2.4239606329615224</v>
      </c>
      <c r="AC1937" s="17">
        <v>-22.405234719219422</v>
      </c>
      <c r="AD1937" s="17">
        <v>-1.3118028939200843</v>
      </c>
      <c r="AE1937" s="17">
        <v>-0.13118028939200843</v>
      </c>
      <c r="AF1937" s="17">
        <v>-11.139491124255436</v>
      </c>
      <c r="AG1937" s="17">
        <v>-99.159751242997089</v>
      </c>
      <c r="AH1937" s="17">
        <v>-1</v>
      </c>
      <c r="AI1937" s="17">
        <v>-1</v>
      </c>
      <c r="AJ1937" s="17">
        <v>-1</v>
      </c>
      <c r="AK1937" s="17">
        <v>-1</v>
      </c>
      <c r="AL1937" s="17">
        <v>-1</v>
      </c>
      <c r="AM1937" s="17">
        <v>-1</v>
      </c>
      <c r="AN1937" s="17">
        <v>-1</v>
      </c>
      <c r="AO1937" s="17">
        <v>-1</v>
      </c>
      <c r="AP1937" s="17">
        <v>-1</v>
      </c>
      <c r="AQ1937" s="17">
        <v>-1</v>
      </c>
      <c r="AR1937" s="17">
        <v>-0.65590144696004216</v>
      </c>
      <c r="AS1937" s="17">
        <v>-7.8708173635205059</v>
      </c>
      <c r="AT1937" s="17">
        <v>-6.2320625725766572</v>
      </c>
      <c r="AU1937" s="17">
        <v>-1</v>
      </c>
      <c r="AV1937" s="17">
        <v>-1</v>
      </c>
      <c r="AW1937" s="17">
        <v>-1</v>
      </c>
      <c r="AX1937" s="17">
        <v>-1</v>
      </c>
      <c r="AY1937" s="17">
        <v>-0.13118028939200843</v>
      </c>
      <c r="AZ1937" s="17">
        <v>1.5078095404033414</v>
      </c>
      <c r="BA1937" s="17">
        <v>-0.99498902758282881</v>
      </c>
      <c r="BB1937" s="17">
        <v>0.57934631726616215</v>
      </c>
      <c r="BC1937" s="17">
        <v>-0.39985913777898241</v>
      </c>
      <c r="BD1937" s="17">
        <v>20.535421496626409</v>
      </c>
      <c r="BE1937" s="17">
        <v>-13.484139445344375</v>
      </c>
      <c r="BF1937" s="17">
        <v>-1</v>
      </c>
      <c r="BG1937" s="22">
        <v>344.68491736756982</v>
      </c>
    </row>
    <row r="1938" spans="1:59" x14ac:dyDescent="0.25">
      <c r="A1938">
        <v>4779</v>
      </c>
      <c r="B1938" t="s">
        <v>1792</v>
      </c>
      <c r="C1938" s="49">
        <v>0</v>
      </c>
      <c r="D1938" s="22">
        <v>1586.11765625</v>
      </c>
      <c r="E1938" s="17">
        <v>106.00925053706931</v>
      </c>
      <c r="F1938" s="17">
        <v>72.310775841881011</v>
      </c>
      <c r="G1938" s="17">
        <v>0.87228494511712618</v>
      </c>
      <c r="H1938" s="17">
        <v>7.4342251003917177</v>
      </c>
      <c r="I1938" s="17">
        <v>88.585964613187741</v>
      </c>
      <c r="J1938" s="17">
        <v>16.208630894946719</v>
      </c>
      <c r="K1938" s="17">
        <v>-1</v>
      </c>
      <c r="L1938" s="17">
        <v>-1</v>
      </c>
      <c r="M1938" s="17">
        <v>-1</v>
      </c>
      <c r="N1938" s="17">
        <v>0.16666666666666666</v>
      </c>
      <c r="O1938" s="17">
        <v>-1</v>
      </c>
      <c r="P1938" s="17">
        <v>-1</v>
      </c>
      <c r="Q1938" s="17">
        <v>5.2434001562489332</v>
      </c>
      <c r="R1938" s="17">
        <v>-1</v>
      </c>
      <c r="S1938" s="17">
        <v>1.5074276453512387</v>
      </c>
      <c r="T1938" s="17">
        <v>0.15847742762555309</v>
      </c>
      <c r="U1938" s="17">
        <v>0.86949542700358529</v>
      </c>
      <c r="V1938" s="17">
        <v>1.1060840860104253</v>
      </c>
      <c r="W1938" s="17">
        <v>3.5723875548241217</v>
      </c>
      <c r="X1938" s="17">
        <v>4.694788113540544</v>
      </c>
      <c r="Y1938" s="17">
        <v>0</v>
      </c>
      <c r="Z1938" s="17">
        <v>53.935152500137306</v>
      </c>
      <c r="AA1938" s="17">
        <v>1.7064375128942186</v>
      </c>
      <c r="AB1938" s="17">
        <v>3.1086067736639245</v>
      </c>
      <c r="AC1938" s="17">
        <v>41.204675131813829</v>
      </c>
      <c r="AD1938" s="17">
        <v>1.0868692837544816</v>
      </c>
      <c r="AE1938" s="17">
        <v>0.10868692837544816</v>
      </c>
      <c r="AF1938" s="17">
        <v>83.569952814829549</v>
      </c>
      <c r="AG1938" s="17">
        <v>66.014145566743196</v>
      </c>
      <c r="AH1938" s="17">
        <v>-1</v>
      </c>
      <c r="AI1938" s="17">
        <v>-1</v>
      </c>
      <c r="AJ1938" s="17">
        <v>-1</v>
      </c>
      <c r="AK1938" s="17">
        <v>-1</v>
      </c>
      <c r="AL1938" s="17">
        <v>-1</v>
      </c>
      <c r="AM1938" s="17">
        <v>-1</v>
      </c>
      <c r="AN1938" s="17">
        <v>-1</v>
      </c>
      <c r="AO1938" s="17">
        <v>-1</v>
      </c>
      <c r="AP1938" s="17">
        <v>-1</v>
      </c>
      <c r="AQ1938" s="17">
        <v>-1</v>
      </c>
      <c r="AR1938" s="17">
        <v>0.54343464187724078</v>
      </c>
      <c r="AS1938" s="17">
        <v>6.5212157025268889</v>
      </c>
      <c r="AT1938" s="17">
        <v>12.477580413284956</v>
      </c>
      <c r="AU1938" s="17">
        <v>-1</v>
      </c>
      <c r="AV1938" s="17">
        <v>-1</v>
      </c>
      <c r="AW1938" s="17">
        <v>-1</v>
      </c>
      <c r="AX1938" s="17">
        <v>-1</v>
      </c>
      <c r="AY1938" s="17">
        <v>0.10868692837544816</v>
      </c>
      <c r="AZ1938" s="17">
        <v>-0.57669040651089887</v>
      </c>
      <c r="BA1938" s="17">
        <v>1.0895109193314121</v>
      </c>
      <c r="BB1938" s="17">
        <v>-0.23620222314319045</v>
      </c>
      <c r="BC1938" s="17">
        <v>0.41568940263036985</v>
      </c>
      <c r="BD1938" s="17">
        <v>-7.7983700775965463</v>
      </c>
      <c r="BE1938" s="17">
        <v>14.84965212887861</v>
      </c>
      <c r="BF1938" s="17">
        <v>-1</v>
      </c>
      <c r="BG1938" s="22">
        <v>1972.7125113706645</v>
      </c>
    </row>
    <row r="1939" spans="1:59" x14ac:dyDescent="0.25">
      <c r="A1939">
        <v>4780</v>
      </c>
      <c r="B1939" t="s">
        <v>1793</v>
      </c>
      <c r="C1939" s="49">
        <v>0</v>
      </c>
      <c r="D1939" s="22">
        <v>1442.3021289062499</v>
      </c>
      <c r="E1939" s="17">
        <v>9.8301244533952783</v>
      </c>
      <c r="F1939" s="17">
        <v>-88.96101700501606</v>
      </c>
      <c r="G1939" s="17">
        <v>-0.30112392257162063</v>
      </c>
      <c r="H1939" s="17">
        <v>-1.4544899807468585</v>
      </c>
      <c r="I1939" s="17">
        <v>2.7008099171697637</v>
      </c>
      <c r="J1939" s="17">
        <v>-6.9309747807030808</v>
      </c>
      <c r="K1939" s="17">
        <v>-1</v>
      </c>
      <c r="L1939" s="17">
        <v>-1</v>
      </c>
      <c r="M1939" s="17">
        <v>-1</v>
      </c>
      <c r="N1939" s="17">
        <v>0.16666666666666666</v>
      </c>
      <c r="O1939" s="17">
        <v>-1</v>
      </c>
      <c r="P1939" s="17">
        <v>-1</v>
      </c>
      <c r="Q1939" s="17">
        <v>-0.303232628000766</v>
      </c>
      <c r="R1939" s="17">
        <v>-1</v>
      </c>
      <c r="S1939" s="17">
        <v>-1.3112588078355554</v>
      </c>
      <c r="T1939" s="17">
        <v>-0.13778221630663395</v>
      </c>
      <c r="U1939" s="17">
        <v>-0.84096042473912336</v>
      </c>
      <c r="V1939" s="17">
        <v>-1.3607704251398816</v>
      </c>
      <c r="W1939" s="17">
        <v>-2.850937842567812</v>
      </c>
      <c r="X1939" s="17">
        <v>-4.8608293065923336</v>
      </c>
      <c r="Y1939" s="17">
        <v>0</v>
      </c>
      <c r="Z1939" s="17">
        <v>-1.6195214424659206</v>
      </c>
      <c r="AA1939" s="17">
        <v>-1.3845341616439402</v>
      </c>
      <c r="AB1939" s="17">
        <v>-1.8228780202470092</v>
      </c>
      <c r="AC1939" s="17">
        <v>-15.494372546621909</v>
      </c>
      <c r="AD1939" s="17">
        <v>-1.0512005309239043</v>
      </c>
      <c r="AE1939" s="17">
        <v>-0.10512005309239042</v>
      </c>
      <c r="AF1939" s="17">
        <v>-0.84983790765469536</v>
      </c>
      <c r="AG1939" s="17">
        <v>-81.214527958823268</v>
      </c>
      <c r="AH1939" s="17">
        <v>-1</v>
      </c>
      <c r="AI1939" s="17">
        <v>-1</v>
      </c>
      <c r="AJ1939" s="17">
        <v>-1</v>
      </c>
      <c r="AK1939" s="17">
        <v>-1</v>
      </c>
      <c r="AL1939" s="17">
        <v>-1</v>
      </c>
      <c r="AM1939" s="17">
        <v>-1</v>
      </c>
      <c r="AN1939" s="17">
        <v>-1</v>
      </c>
      <c r="AO1939" s="17">
        <v>-1</v>
      </c>
      <c r="AP1939" s="17">
        <v>-1</v>
      </c>
      <c r="AQ1939" s="17">
        <v>-1</v>
      </c>
      <c r="AR1939" s="17">
        <v>-0.52560026546195215</v>
      </c>
      <c r="AS1939" s="17">
        <v>-6.3072031855434254</v>
      </c>
      <c r="AT1939" s="17">
        <v>-4.199364141206452</v>
      </c>
      <c r="AU1939" s="17">
        <v>-1</v>
      </c>
      <c r="AV1939" s="17">
        <v>-1</v>
      </c>
      <c r="AW1939" s="17">
        <v>-1</v>
      </c>
      <c r="AX1939" s="17">
        <v>-1</v>
      </c>
      <c r="AY1939" s="17">
        <v>-0.10512005309239042</v>
      </c>
      <c r="AZ1939" s="17">
        <v>1.2813402392260949</v>
      </c>
      <c r="BA1939" s="17">
        <v>-0.7685197264055823</v>
      </c>
      <c r="BB1939" s="17">
        <v>0.4907415138474609</v>
      </c>
      <c r="BC1939" s="17">
        <v>-0.31125433436028122</v>
      </c>
      <c r="BD1939" s="17">
        <v>17.457112961759353</v>
      </c>
      <c r="BE1939" s="17">
        <v>-10.405830910477317</v>
      </c>
      <c r="BF1939" s="17">
        <v>-1</v>
      </c>
      <c r="BG1939" s="22">
        <v>-32.915342446913428</v>
      </c>
    </row>
    <row r="1940" spans="1:59" x14ac:dyDescent="0.25">
      <c r="A1940">
        <v>4782</v>
      </c>
      <c r="B1940" t="s">
        <v>1794</v>
      </c>
      <c r="C1940" s="49">
        <v>0</v>
      </c>
      <c r="D1940" s="22">
        <v>1481.991728515625</v>
      </c>
      <c r="E1940" s="17">
        <v>15.506148614088303</v>
      </c>
      <c r="F1940" s="17">
        <v>-79.443540293479899</v>
      </c>
      <c r="G1940" s="17">
        <v>-0.23187503921642744</v>
      </c>
      <c r="H1940" s="17">
        <v>-0.92992125557289373</v>
      </c>
      <c r="I1940" s="17">
        <v>7.7693339613095631</v>
      </c>
      <c r="J1940" s="17">
        <v>-5.5653878157140921</v>
      </c>
      <c r="K1940" s="17">
        <v>-1</v>
      </c>
      <c r="L1940" s="17">
        <v>-1</v>
      </c>
      <c r="M1940" s="17">
        <v>-1</v>
      </c>
      <c r="N1940" s="17">
        <v>0.16666666666666666</v>
      </c>
      <c r="O1940" s="17">
        <v>-1</v>
      </c>
      <c r="P1940" s="17">
        <v>-1</v>
      </c>
      <c r="Q1940" s="17">
        <v>2.4102657480034484E-2</v>
      </c>
      <c r="R1940" s="17">
        <v>-1</v>
      </c>
      <c r="S1940" s="17">
        <v>-1.1449136447927182</v>
      </c>
      <c r="T1940" s="17">
        <v>-0.12029841326880568</v>
      </c>
      <c r="U1940" s="17">
        <v>-0.74001764083563804</v>
      </c>
      <c r="V1940" s="17">
        <v>-1.2151886718390423</v>
      </c>
      <c r="W1940" s="17">
        <v>-2.471864423706934</v>
      </c>
      <c r="X1940" s="17">
        <v>-4.29690324949937</v>
      </c>
      <c r="Y1940" s="17">
        <v>0</v>
      </c>
      <c r="Z1940" s="17">
        <v>1.6590451694131296</v>
      </c>
      <c r="AA1940" s="17">
        <v>-1.2021200493610626</v>
      </c>
      <c r="AB1940" s="17">
        <v>-1.5318457767851914</v>
      </c>
      <c r="AC1940" s="17">
        <v>-12.148270563629206</v>
      </c>
      <c r="AD1940" s="17">
        <v>-0.92502205104454749</v>
      </c>
      <c r="AE1940" s="17">
        <v>-9.2502205104454754E-2</v>
      </c>
      <c r="AF1940" s="17">
        <v>4.1322074829906867</v>
      </c>
      <c r="AG1940" s="17">
        <v>-72.525807837256764</v>
      </c>
      <c r="AH1940" s="17">
        <v>-1</v>
      </c>
      <c r="AI1940" s="17">
        <v>-1</v>
      </c>
      <c r="AJ1940" s="17">
        <v>-1</v>
      </c>
      <c r="AK1940" s="17">
        <v>-1</v>
      </c>
      <c r="AL1940" s="17">
        <v>-1</v>
      </c>
      <c r="AM1940" s="17">
        <v>-1</v>
      </c>
      <c r="AN1940" s="17">
        <v>-1</v>
      </c>
      <c r="AO1940" s="17">
        <v>-1</v>
      </c>
      <c r="AP1940" s="17">
        <v>-1</v>
      </c>
      <c r="AQ1940" s="17">
        <v>-1</v>
      </c>
      <c r="AR1940" s="17">
        <v>-0.46251102552227374</v>
      </c>
      <c r="AS1940" s="17">
        <v>-5.5501323062672849</v>
      </c>
      <c r="AT1940" s="17">
        <v>-3.2151719981474702</v>
      </c>
      <c r="AU1940" s="17">
        <v>-1</v>
      </c>
      <c r="AV1940" s="17">
        <v>-1</v>
      </c>
      <c r="AW1940" s="17">
        <v>-1</v>
      </c>
      <c r="AX1940" s="17">
        <v>-1</v>
      </c>
      <c r="AY1940" s="17">
        <v>-9.2502205104454754E-2</v>
      </c>
      <c r="AZ1940" s="17">
        <v>1.171688308854673</v>
      </c>
      <c r="BA1940" s="17">
        <v>-0.65886779603416046</v>
      </c>
      <c r="BB1940" s="17">
        <v>0.44784083068847963</v>
      </c>
      <c r="BC1940" s="17">
        <v>-0.26835365120129995</v>
      </c>
      <c r="BD1940" s="17">
        <v>15.966657207392812</v>
      </c>
      <c r="BE1940" s="17">
        <v>-8.915375156110775</v>
      </c>
      <c r="BF1940" s="17">
        <v>-1</v>
      </c>
      <c r="BG1940" s="22">
        <v>54.020890873618555</v>
      </c>
    </row>
    <row r="1941" spans="1:59" x14ac:dyDescent="0.25">
      <c r="A1941">
        <v>4783</v>
      </c>
      <c r="B1941" t="s">
        <v>1795</v>
      </c>
      <c r="C1941" s="49">
        <v>0</v>
      </c>
      <c r="D1941" s="22">
        <v>1490.7790625</v>
      </c>
      <c r="E1941" s="17">
        <v>-7.5798681852627254</v>
      </c>
      <c r="F1941" s="17">
        <v>-118.15384543480421</v>
      </c>
      <c r="G1941" s="17">
        <v>-0.51353009198123067</v>
      </c>
      <c r="H1941" s="17">
        <v>-3.0634925827783981</v>
      </c>
      <c r="I1941" s="17">
        <v>-12.84580577703845</v>
      </c>
      <c r="J1941" s="17">
        <v>-11.119621328853572</v>
      </c>
      <c r="K1941" s="17">
        <v>-1</v>
      </c>
      <c r="L1941" s="17">
        <v>-1</v>
      </c>
      <c r="M1941" s="17">
        <v>-1</v>
      </c>
      <c r="N1941" s="17">
        <v>0.16666666666666666</v>
      </c>
      <c r="O1941" s="17">
        <v>-1</v>
      </c>
      <c r="P1941" s="17">
        <v>-1</v>
      </c>
      <c r="Q1941" s="17">
        <v>-1.3072637507114782</v>
      </c>
      <c r="R1941" s="17">
        <v>-1</v>
      </c>
      <c r="S1941" s="17">
        <v>-1.8214870912364076</v>
      </c>
      <c r="T1941" s="17">
        <v>-0.19141005043254977</v>
      </c>
      <c r="U1941" s="17">
        <v>-1.1505808694256645</v>
      </c>
      <c r="V1941" s="17">
        <v>-1.8073113808395957</v>
      </c>
      <c r="W1941" s="17">
        <v>-4.0136646465835666</v>
      </c>
      <c r="X1941" s="17">
        <v>-6.5905521239696991</v>
      </c>
      <c r="Y1941" s="17">
        <v>0</v>
      </c>
      <c r="Z1941" s="17">
        <v>-11.675824756579178</v>
      </c>
      <c r="AA1941" s="17">
        <v>-1.944050517128318</v>
      </c>
      <c r="AB1941" s="17">
        <v>-2.7155573099813446</v>
      </c>
      <c r="AC1941" s="17">
        <v>-25.757826197070976</v>
      </c>
      <c r="AD1941" s="17">
        <v>-1.4382260867820806</v>
      </c>
      <c r="AE1941" s="17">
        <v>-0.14382260867820806</v>
      </c>
      <c r="AF1941" s="17">
        <v>-16.131198790023781</v>
      </c>
      <c r="AG1941" s="17">
        <v>-107.86532243630185</v>
      </c>
      <c r="AH1941" s="17">
        <v>-1</v>
      </c>
      <c r="AI1941" s="17">
        <v>-1</v>
      </c>
      <c r="AJ1941" s="17">
        <v>-1</v>
      </c>
      <c r="AK1941" s="17">
        <v>-1</v>
      </c>
      <c r="AL1941" s="17">
        <v>-1</v>
      </c>
      <c r="AM1941" s="17">
        <v>-1</v>
      </c>
      <c r="AN1941" s="17">
        <v>-1</v>
      </c>
      <c r="AO1941" s="17">
        <v>-1</v>
      </c>
      <c r="AP1941" s="17">
        <v>-1</v>
      </c>
      <c r="AQ1941" s="17">
        <v>-1</v>
      </c>
      <c r="AR1941" s="17">
        <v>-0.71911304339104032</v>
      </c>
      <c r="AS1941" s="17">
        <v>-8.629356520692486</v>
      </c>
      <c r="AT1941" s="17">
        <v>-7.2181634769002283</v>
      </c>
      <c r="AU1941" s="17">
        <v>-1</v>
      </c>
      <c r="AV1941" s="17">
        <v>-1</v>
      </c>
      <c r="AW1941" s="17">
        <v>-1</v>
      </c>
      <c r="AX1941" s="17">
        <v>-1</v>
      </c>
      <c r="AY1941" s="17">
        <v>-0.14382260867820806</v>
      </c>
      <c r="AZ1941" s="17">
        <v>1.6176741318478645</v>
      </c>
      <c r="BA1941" s="17">
        <v>-1.1048536190273519</v>
      </c>
      <c r="BB1941" s="17">
        <v>0.62233020283924101</v>
      </c>
      <c r="BC1941" s="17">
        <v>-0.44284302335206116</v>
      </c>
      <c r="BD1941" s="17">
        <v>22.028767869690309</v>
      </c>
      <c r="BE1941" s="17">
        <v>-14.977485818408276</v>
      </c>
      <c r="BF1941" s="17">
        <v>-1</v>
      </c>
      <c r="BG1941" s="22">
        <v>102.92995654218349</v>
      </c>
    </row>
    <row r="1942" spans="1:59" x14ac:dyDescent="0.25">
      <c r="A1942">
        <v>4784</v>
      </c>
      <c r="B1942" t="s">
        <v>1796</v>
      </c>
      <c r="C1942" s="49">
        <v>0</v>
      </c>
      <c r="D1942" s="22">
        <v>1419.0630078125</v>
      </c>
      <c r="E1942" s="17">
        <v>-1.0863928620482284</v>
      </c>
      <c r="F1942" s="17">
        <v>-107.26567822198477</v>
      </c>
      <c r="G1942" s="17">
        <v>-0.43430810446026774</v>
      </c>
      <c r="H1942" s="17">
        <v>-2.4633763789334626</v>
      </c>
      <c r="I1942" s="17">
        <v>-7.0473216843064179</v>
      </c>
      <c r="J1942" s="17">
        <v>-9.5573648958618023</v>
      </c>
      <c r="K1942" s="17">
        <v>-1</v>
      </c>
      <c r="L1942" s="17">
        <v>-1</v>
      </c>
      <c r="M1942" s="17">
        <v>-1</v>
      </c>
      <c r="N1942" s="17">
        <v>0.16666666666666666</v>
      </c>
      <c r="O1942" s="17">
        <v>-1</v>
      </c>
      <c r="P1942" s="17">
        <v>-1</v>
      </c>
      <c r="Q1942" s="17">
        <v>-0.93278620471959739</v>
      </c>
      <c r="R1942" s="17">
        <v>-1</v>
      </c>
      <c r="S1942" s="17">
        <v>-1.6311851861044757</v>
      </c>
      <c r="T1942" s="17">
        <v>-0.17140826038234347</v>
      </c>
      <c r="U1942" s="17">
        <v>-1.0351004807280544</v>
      </c>
      <c r="V1942" s="17">
        <v>-1.6407631957356981</v>
      </c>
      <c r="W1942" s="17">
        <v>-3.5799977309094224</v>
      </c>
      <c r="X1942" s="17">
        <v>-5.9454104134728736</v>
      </c>
      <c r="Y1942" s="17">
        <v>0</v>
      </c>
      <c r="Z1942" s="17">
        <v>-7.9250846633318908</v>
      </c>
      <c r="AA1942" s="17">
        <v>-1.7353654405358461</v>
      </c>
      <c r="AB1942" s="17">
        <v>-2.3826111072033194</v>
      </c>
      <c r="AC1942" s="17">
        <v>-21.929824405607611</v>
      </c>
      <c r="AD1942" s="17">
        <v>-1.2938756009100683</v>
      </c>
      <c r="AE1942" s="17">
        <v>-0.1293875600910068</v>
      </c>
      <c r="AF1942" s="17">
        <v>-10.431647856586522</v>
      </c>
      <c r="AG1942" s="17">
        <v>-97.925267901223776</v>
      </c>
      <c r="AH1942" s="17">
        <v>-1</v>
      </c>
      <c r="AI1942" s="17">
        <v>-1</v>
      </c>
      <c r="AJ1942" s="17">
        <v>-1</v>
      </c>
      <c r="AK1942" s="17">
        <v>-1</v>
      </c>
      <c r="AL1942" s="17">
        <v>-1</v>
      </c>
      <c r="AM1942" s="17">
        <v>-1</v>
      </c>
      <c r="AN1942" s="17">
        <v>-1</v>
      </c>
      <c r="AO1942" s="17">
        <v>-1</v>
      </c>
      <c r="AP1942" s="17">
        <v>-1</v>
      </c>
      <c r="AQ1942" s="17">
        <v>-1</v>
      </c>
      <c r="AR1942" s="17">
        <v>-0.64693780045503413</v>
      </c>
      <c r="AS1942" s="17">
        <v>-7.7632536054604087</v>
      </c>
      <c r="AT1942" s="17">
        <v>-6.0922296870985324</v>
      </c>
      <c r="AU1942" s="17">
        <v>-1</v>
      </c>
      <c r="AV1942" s="17">
        <v>-1</v>
      </c>
      <c r="AW1942" s="17">
        <v>-1</v>
      </c>
      <c r="AX1942" s="17">
        <v>-1</v>
      </c>
      <c r="AY1942" s="17">
        <v>-0.1293875600910068</v>
      </c>
      <c r="AZ1942" s="17">
        <v>1.4922303205018028</v>
      </c>
      <c r="BA1942" s="17">
        <v>-0.97940980768129027</v>
      </c>
      <c r="BB1942" s="17">
        <v>0.57325103764275664</v>
      </c>
      <c r="BC1942" s="17">
        <v>-0.39376385815557696</v>
      </c>
      <c r="BD1942" s="17">
        <v>20.323659260684579</v>
      </c>
      <c r="BE1942" s="17">
        <v>-13.272377209402549</v>
      </c>
      <c r="BF1942" s="17">
        <v>-1</v>
      </c>
      <c r="BG1942" s="22">
        <v>181.43214567881597</v>
      </c>
    </row>
    <row r="1943" spans="1:59" x14ac:dyDescent="0.25">
      <c r="A1943">
        <v>4786</v>
      </c>
      <c r="B1943" t="s">
        <v>1797</v>
      </c>
      <c r="C1943" s="49">
        <v>0</v>
      </c>
      <c r="D1943" s="22">
        <v>1497.808642578125</v>
      </c>
      <c r="E1943" s="17">
        <v>64.872933964611988</v>
      </c>
      <c r="F1943" s="17">
        <v>3.3339843602642047</v>
      </c>
      <c r="G1943" s="17">
        <v>0.37041181925633149</v>
      </c>
      <c r="H1943" s="17">
        <v>3.6324750493257056</v>
      </c>
      <c r="I1943" s="17">
        <v>51.852433583011582</v>
      </c>
      <c r="J1943" s="17">
        <v>6.3117002074372044</v>
      </c>
      <c r="K1943" s="17">
        <v>-1</v>
      </c>
      <c r="L1943" s="17">
        <v>-1</v>
      </c>
      <c r="M1943" s="17">
        <v>-1</v>
      </c>
      <c r="N1943" s="17">
        <v>0.16666666666666666</v>
      </c>
      <c r="O1943" s="17">
        <v>-1</v>
      </c>
      <c r="P1943" s="17">
        <v>-1</v>
      </c>
      <c r="Q1943" s="17">
        <v>2.8710762288557476</v>
      </c>
      <c r="R1943" s="17">
        <v>-1</v>
      </c>
      <c r="S1943" s="17">
        <v>0.30186066862580863</v>
      </c>
      <c r="T1943" s="17">
        <v>3.1765624382139951E-2</v>
      </c>
      <c r="U1943" s="17">
        <v>0.13792448988271047</v>
      </c>
      <c r="V1943" s="17">
        <v>5.0997475839002951E-2</v>
      </c>
      <c r="W1943" s="17">
        <v>0.82509759956768725</v>
      </c>
      <c r="X1943" s="17">
        <v>0.60780043496776059</v>
      </c>
      <c r="Y1943" s="17">
        <v>0</v>
      </c>
      <c r="Z1943" s="17">
        <v>30.174127135918557</v>
      </c>
      <c r="AA1943" s="17">
        <v>0.38441271918086067</v>
      </c>
      <c r="AB1943" s="17">
        <v>0.99938486746680966</v>
      </c>
      <c r="AC1943" s="17">
        <v>16.954195119884336</v>
      </c>
      <c r="AD1943" s="17">
        <v>0.17240561235338808</v>
      </c>
      <c r="AE1943" s="17">
        <v>1.7240561235338809E-2</v>
      </c>
      <c r="AF1943" s="17">
        <v>47.463165640245464</v>
      </c>
      <c r="AG1943" s="17">
        <v>3.0436698585144266</v>
      </c>
      <c r="AH1943" s="17">
        <v>-1</v>
      </c>
      <c r="AI1943" s="17">
        <v>-1</v>
      </c>
      <c r="AJ1943" s="17">
        <v>-1</v>
      </c>
      <c r="AK1943" s="17">
        <v>-1</v>
      </c>
      <c r="AL1943" s="17">
        <v>-1</v>
      </c>
      <c r="AM1943" s="17">
        <v>-1</v>
      </c>
      <c r="AN1943" s="17">
        <v>-1</v>
      </c>
      <c r="AO1943" s="17">
        <v>-1</v>
      </c>
      <c r="AP1943" s="17">
        <v>-1</v>
      </c>
      <c r="AQ1943" s="17">
        <v>-1</v>
      </c>
      <c r="AR1943" s="17">
        <v>8.6202806176694041E-2</v>
      </c>
      <c r="AS1943" s="17">
        <v>1.0344336741203284</v>
      </c>
      <c r="AT1943" s="17">
        <v>5.3447637763564266</v>
      </c>
      <c r="AU1943" s="17">
        <v>-1</v>
      </c>
      <c r="AV1943" s="17">
        <v>-1</v>
      </c>
      <c r="AW1943" s="17">
        <v>-1</v>
      </c>
      <c r="AX1943" s="17">
        <v>-1</v>
      </c>
      <c r="AY1943" s="17">
        <v>1.7240561235338809E-2</v>
      </c>
      <c r="AZ1943" s="17">
        <v>0.21799904385767072</v>
      </c>
      <c r="BA1943" s="17">
        <v>0.29482146896284217</v>
      </c>
      <c r="BB1943" s="17">
        <v>7.4715425133181385E-2</v>
      </c>
      <c r="BC1943" s="17">
        <v>0.1047717543539981</v>
      </c>
      <c r="BD1943" s="17">
        <v>3.0035324536598931</v>
      </c>
      <c r="BE1943" s="17">
        <v>4.0477495976221585</v>
      </c>
      <c r="BF1943" s="17">
        <v>-1</v>
      </c>
      <c r="BG1943" s="22">
        <v>1595.4159065535187</v>
      </c>
    </row>
    <row r="1944" spans="1:59" x14ac:dyDescent="0.25">
      <c r="A1944">
        <v>4787</v>
      </c>
      <c r="B1944" t="s">
        <v>1798</v>
      </c>
      <c r="C1944" s="49">
        <v>0</v>
      </c>
      <c r="D1944" s="22">
        <v>1466.18</v>
      </c>
      <c r="E1944" s="17">
        <v>26.038506090818942</v>
      </c>
      <c r="F1944" s="17">
        <v>-61.783032838888907</v>
      </c>
      <c r="G1944" s="17">
        <v>-0.10337770134176499</v>
      </c>
      <c r="H1944" s="17">
        <v>4.3461728401315458E-2</v>
      </c>
      <c r="I1944" s="17">
        <v>17.17442203016779</v>
      </c>
      <c r="J1944" s="17">
        <v>-3.0314221958299834</v>
      </c>
      <c r="K1944" s="17">
        <v>-1</v>
      </c>
      <c r="L1944" s="17">
        <v>-1</v>
      </c>
      <c r="M1944" s="17">
        <v>-1</v>
      </c>
      <c r="N1944" s="17">
        <v>0.16666666666666666</v>
      </c>
      <c r="O1944" s="17">
        <v>-1</v>
      </c>
      <c r="P1944" s="17">
        <v>-1</v>
      </c>
      <c r="Q1944" s="17">
        <v>0.6315018058674724</v>
      </c>
      <c r="R1944" s="17">
        <v>-1</v>
      </c>
      <c r="S1944" s="17">
        <v>-0.83624569834086726</v>
      </c>
      <c r="T1944" s="17">
        <v>-8.7855693077023983E-2</v>
      </c>
      <c r="U1944" s="17">
        <v>-0.55270950847594935</v>
      </c>
      <c r="V1944" s="17">
        <v>-0.9450490416253412</v>
      </c>
      <c r="W1944" s="17">
        <v>-1.7684606600270882</v>
      </c>
      <c r="X1944" s="17">
        <v>-3.2504893062893183</v>
      </c>
      <c r="Y1944" s="17">
        <v>0</v>
      </c>
      <c r="Z1944" s="17">
        <v>7.7427112338943687</v>
      </c>
      <c r="AA1944" s="17">
        <v>-0.86363476723901278</v>
      </c>
      <c r="AB1944" s="17">
        <v>-0.99181008655294323</v>
      </c>
      <c r="AC1944" s="17">
        <v>-5.9392867325643532</v>
      </c>
      <c r="AD1944" s="17">
        <v>-0.69088688559493672</v>
      </c>
      <c r="AE1944" s="17">
        <v>-6.9088688559493669E-2</v>
      </c>
      <c r="AF1944" s="17">
        <v>13.376826873963928</v>
      </c>
      <c r="AG1944" s="17">
        <v>-56.403130458725741</v>
      </c>
      <c r="AH1944" s="17">
        <v>-1</v>
      </c>
      <c r="AI1944" s="17">
        <v>-1</v>
      </c>
      <c r="AJ1944" s="17">
        <v>-1</v>
      </c>
      <c r="AK1944" s="17">
        <v>-1</v>
      </c>
      <c r="AL1944" s="17">
        <v>-1</v>
      </c>
      <c r="AM1944" s="17">
        <v>-1</v>
      </c>
      <c r="AN1944" s="17">
        <v>-1</v>
      </c>
      <c r="AO1944" s="17">
        <v>-1</v>
      </c>
      <c r="AP1944" s="17">
        <v>-1</v>
      </c>
      <c r="AQ1944" s="17">
        <v>-1</v>
      </c>
      <c r="AR1944" s="17">
        <v>-0.34544344279746836</v>
      </c>
      <c r="AS1944" s="17">
        <v>-4.1453213135696201</v>
      </c>
      <c r="AT1944" s="17">
        <v>-1.3889177076405073</v>
      </c>
      <c r="AU1944" s="17">
        <v>-1</v>
      </c>
      <c r="AV1944" s="17">
        <v>-1</v>
      </c>
      <c r="AW1944" s="17">
        <v>-1</v>
      </c>
      <c r="AX1944" s="17">
        <v>-1</v>
      </c>
      <c r="AY1944" s="17">
        <v>-6.9088688559493669E-2</v>
      </c>
      <c r="AZ1944" s="17">
        <v>0.96821959625067566</v>
      </c>
      <c r="BA1944" s="17">
        <v>-0.45539908343016294</v>
      </c>
      <c r="BB1944" s="17">
        <v>0.36823487443561193</v>
      </c>
      <c r="BC1944" s="17">
        <v>-0.1887476949484323</v>
      </c>
      <c r="BD1944" s="17">
        <v>13.20098666692035</v>
      </c>
      <c r="BE1944" s="17">
        <v>-6.1497046156383082</v>
      </c>
      <c r="BF1944" s="17">
        <v>-1</v>
      </c>
      <c r="BG1944" s="22">
        <v>13.939311950277215</v>
      </c>
    </row>
    <row r="1945" spans="1:59" x14ac:dyDescent="0.25">
      <c r="A1945">
        <v>4792</v>
      </c>
      <c r="B1945" t="s">
        <v>1799</v>
      </c>
      <c r="C1945" s="49">
        <v>0</v>
      </c>
      <c r="D1945" s="22">
        <v>1473.4771582031249</v>
      </c>
      <c r="E1945" s="17">
        <v>80.955123509124803</v>
      </c>
      <c r="F1945" s="17">
        <v>30.300371416961077</v>
      </c>
      <c r="G1945" s="17">
        <v>0.56661846608077004</v>
      </c>
      <c r="H1945" s="17">
        <v>5.1187642948494831</v>
      </c>
      <c r="I1945" s="17">
        <v>66.21335983721282</v>
      </c>
      <c r="J1945" s="17">
        <v>10.180892407596453</v>
      </c>
      <c r="K1945" s="17">
        <v>-1</v>
      </c>
      <c r="L1945" s="17">
        <v>-1</v>
      </c>
      <c r="M1945" s="17">
        <v>-1</v>
      </c>
      <c r="N1945" s="17">
        <v>0.16666666666666666</v>
      </c>
      <c r="O1945" s="17">
        <v>-1</v>
      </c>
      <c r="P1945" s="17">
        <v>-1</v>
      </c>
      <c r="Q1945" s="17">
        <v>3.798533187577835</v>
      </c>
      <c r="R1945" s="17">
        <v>-1</v>
      </c>
      <c r="S1945" s="17">
        <v>0.77317551263118822</v>
      </c>
      <c r="T1945" s="17">
        <v>8.1303439312609138E-2</v>
      </c>
      <c r="U1945" s="17">
        <v>0.423931197734433</v>
      </c>
      <c r="V1945" s="17">
        <v>0.46348221595341671</v>
      </c>
      <c r="W1945" s="17">
        <v>1.8991470399532244</v>
      </c>
      <c r="X1945" s="17">
        <v>2.2056029605566376</v>
      </c>
      <c r="Y1945" s="17">
        <v>0</v>
      </c>
      <c r="Z1945" s="17">
        <v>39.463469146068192</v>
      </c>
      <c r="AA1945" s="17">
        <v>0.9012565955059213</v>
      </c>
      <c r="AB1945" s="17">
        <v>1.8239824326657379</v>
      </c>
      <c r="AC1945" s="17">
        <v>26.434888788952243</v>
      </c>
      <c r="AD1945" s="17">
        <v>0.52991399716804122</v>
      </c>
      <c r="AE1945" s="17">
        <v>5.2991399716804125E-2</v>
      </c>
      <c r="AF1945" s="17">
        <v>61.579067197990554</v>
      </c>
      <c r="AG1945" s="17">
        <v>27.661895563387738</v>
      </c>
      <c r="AH1945" s="17">
        <v>-1</v>
      </c>
      <c r="AI1945" s="17">
        <v>-1</v>
      </c>
      <c r="AJ1945" s="17">
        <v>-1</v>
      </c>
      <c r="AK1945" s="17">
        <v>-1</v>
      </c>
      <c r="AL1945" s="17">
        <v>-1</v>
      </c>
      <c r="AM1945" s="17">
        <v>-1</v>
      </c>
      <c r="AN1945" s="17">
        <v>-1</v>
      </c>
      <c r="AO1945" s="17">
        <v>-1</v>
      </c>
      <c r="AP1945" s="17">
        <v>-1</v>
      </c>
      <c r="AQ1945" s="17">
        <v>-1</v>
      </c>
      <c r="AR1945" s="17">
        <v>0.26495699858402061</v>
      </c>
      <c r="AS1945" s="17">
        <v>3.1794839830082466</v>
      </c>
      <c r="AT1945" s="17">
        <v>8.1333291779107206</v>
      </c>
      <c r="AU1945" s="17">
        <v>-1</v>
      </c>
      <c r="AV1945" s="17">
        <v>-1</v>
      </c>
      <c r="AW1945" s="17">
        <v>-1</v>
      </c>
      <c r="AX1945" s="17">
        <v>-1</v>
      </c>
      <c r="AY1945" s="17">
        <v>5.2991399716804125E-2</v>
      </c>
      <c r="AZ1945" s="17">
        <v>-9.2683764782738209E-2</v>
      </c>
      <c r="BA1945" s="17">
        <v>0.60550427760325132</v>
      </c>
      <c r="BB1945" s="17">
        <v>-4.6837425703800714E-2</v>
      </c>
      <c r="BC1945" s="17">
        <v>0.22632460519098013</v>
      </c>
      <c r="BD1945" s="17">
        <v>-1.219457313618669</v>
      </c>
      <c r="BE1945" s="17">
        <v>8.2707393649007255</v>
      </c>
      <c r="BF1945" s="17">
        <v>-1</v>
      </c>
      <c r="BG1945" s="22">
        <v>67.31571616292581</v>
      </c>
    </row>
    <row r="1946" spans="1:59" x14ac:dyDescent="0.25">
      <c r="A1946">
        <v>4795</v>
      </c>
      <c r="B1946" t="s">
        <v>1800</v>
      </c>
      <c r="C1946" s="49">
        <v>0</v>
      </c>
      <c r="D1946" s="22">
        <v>1526.0929101562501</v>
      </c>
      <c r="E1946" s="17">
        <v>50.940055974564402</v>
      </c>
      <c r="F1946" s="17">
        <v>-20.028467602724263</v>
      </c>
      <c r="G1946" s="17">
        <v>0.20042729920856245</v>
      </c>
      <c r="H1946" s="17">
        <v>2.344821607704116</v>
      </c>
      <c r="I1946" s="17">
        <v>39.410779866019631</v>
      </c>
      <c r="J1946" s="17">
        <v>2.9596079630539678</v>
      </c>
      <c r="K1946" s="17">
        <v>-1</v>
      </c>
      <c r="L1946" s="17">
        <v>-1</v>
      </c>
      <c r="M1946" s="17">
        <v>-1</v>
      </c>
      <c r="N1946" s="17">
        <v>0.16666666666666666</v>
      </c>
      <c r="O1946" s="17">
        <v>-1</v>
      </c>
      <c r="P1946" s="17">
        <v>-1</v>
      </c>
      <c r="Q1946" s="17">
        <v>2.0675696782626769</v>
      </c>
      <c r="R1946" s="17">
        <v>-1</v>
      </c>
      <c r="S1946" s="17">
        <v>-0.10646508815311354</v>
      </c>
      <c r="T1946" s="17">
        <v>-1.1151686684827303E-2</v>
      </c>
      <c r="U1946" s="17">
        <v>-0.10985872109137403</v>
      </c>
      <c r="V1946" s="17">
        <v>-0.30636055310746629</v>
      </c>
      <c r="W1946" s="17">
        <v>-0.1054100136370365</v>
      </c>
      <c r="X1946" s="17">
        <v>-0.77646304355935447</v>
      </c>
      <c r="Y1946" s="17">
        <v>0</v>
      </c>
      <c r="Z1946" s="17">
        <v>22.126263474256987</v>
      </c>
      <c r="AA1946" s="17">
        <v>-6.3357321634092356E-2</v>
      </c>
      <c r="AB1946" s="17">
        <v>0.28499101985002251</v>
      </c>
      <c r="AC1946" s="17">
        <v>8.7405530790087802</v>
      </c>
      <c r="AD1946" s="17">
        <v>-0.13732340136421753</v>
      </c>
      <c r="AE1946" s="17">
        <v>-1.3732340136421753E-2</v>
      </c>
      <c r="AF1946" s="17">
        <v>35.233790182431022</v>
      </c>
      <c r="AG1946" s="17">
        <v>-18.28444184717582</v>
      </c>
      <c r="AH1946" s="17">
        <v>-1</v>
      </c>
      <c r="AI1946" s="17">
        <v>-1</v>
      </c>
      <c r="AJ1946" s="17">
        <v>-1</v>
      </c>
      <c r="AK1946" s="17">
        <v>-1</v>
      </c>
      <c r="AL1946" s="17">
        <v>-1</v>
      </c>
      <c r="AM1946" s="17">
        <v>-1</v>
      </c>
      <c r="AN1946" s="17">
        <v>-1</v>
      </c>
      <c r="AO1946" s="17">
        <v>-1</v>
      </c>
      <c r="AP1946" s="17">
        <v>-1</v>
      </c>
      <c r="AQ1946" s="17">
        <v>-1</v>
      </c>
      <c r="AR1946" s="17">
        <v>-6.8661700682108764E-2</v>
      </c>
      <c r="AS1946" s="17">
        <v>-0.82394040818530501</v>
      </c>
      <c r="AT1946" s="17">
        <v>2.9288774693591031</v>
      </c>
      <c r="AU1946" s="17">
        <v>-1</v>
      </c>
      <c r="AV1946" s="17">
        <v>-1</v>
      </c>
      <c r="AW1946" s="17">
        <v>-1</v>
      </c>
      <c r="AX1946" s="17">
        <v>-1</v>
      </c>
      <c r="AY1946" s="17">
        <v>-1.3732340136421753E-2</v>
      </c>
      <c r="AZ1946" s="17">
        <v>0.48716050687929385</v>
      </c>
      <c r="BA1946" s="17">
        <v>2.5660005941218977E-2</v>
      </c>
      <c r="BB1946" s="17">
        <v>0.18002328979716731</v>
      </c>
      <c r="BC1946" s="17">
        <v>-5.3611030998779174E-4</v>
      </c>
      <c r="BD1946" s="17">
        <v>6.6621388279882634</v>
      </c>
      <c r="BE1946" s="17">
        <v>0.38914322329378459</v>
      </c>
      <c r="BF1946" s="17">
        <v>-1</v>
      </c>
      <c r="BG1946" s="22">
        <v>73.8263638253095</v>
      </c>
    </row>
    <row r="1947" spans="1:59" x14ac:dyDescent="0.25">
      <c r="A1947">
        <v>4796</v>
      </c>
      <c r="B1947" t="s">
        <v>1801</v>
      </c>
      <c r="C1947" s="49">
        <v>0</v>
      </c>
      <c r="D1947" s="22">
        <v>1444.5211035156251</v>
      </c>
      <c r="E1947" s="17">
        <v>22.093442623533214</v>
      </c>
      <c r="F1947" s="17">
        <v>-68.398059239840606</v>
      </c>
      <c r="G1947" s="17">
        <v>-0.15150844077144843</v>
      </c>
      <c r="H1947" s="17">
        <v>-0.32113448457741578</v>
      </c>
      <c r="I1947" s="17">
        <v>13.651595404786782</v>
      </c>
      <c r="J1947" s="17">
        <v>-3.9805596720738956</v>
      </c>
      <c r="K1947" s="17">
        <v>-1</v>
      </c>
      <c r="L1947" s="17">
        <v>-1</v>
      </c>
      <c r="M1947" s="17">
        <v>-1</v>
      </c>
      <c r="N1947" s="17">
        <v>0.16666666666666666</v>
      </c>
      <c r="O1947" s="17">
        <v>-1</v>
      </c>
      <c r="P1947" s="17">
        <v>-1</v>
      </c>
      <c r="Q1947" s="17">
        <v>0.40399071011727772</v>
      </c>
      <c r="R1947" s="17">
        <v>-1</v>
      </c>
      <c r="S1947" s="17">
        <v>-0.95186222975461998</v>
      </c>
      <c r="T1947" s="17">
        <v>-0.10000763441501397</v>
      </c>
      <c r="U1947" s="17">
        <v>-0.62286877450259992</v>
      </c>
      <c r="V1947" s="17">
        <v>-1.0462341740685441</v>
      </c>
      <c r="W1947" s="17">
        <v>-2.0319318246714184</v>
      </c>
      <c r="X1947" s="17">
        <v>-3.6424404367116217</v>
      </c>
      <c r="Y1947" s="17">
        <v>0</v>
      </c>
      <c r="Z1947" s="17">
        <v>5.4639765070133706</v>
      </c>
      <c r="AA1947" s="17">
        <v>-0.99041986009821437</v>
      </c>
      <c r="AB1947" s="17">
        <v>-1.1940891183150701</v>
      </c>
      <c r="AC1947" s="17">
        <v>-8.2649612394369765</v>
      </c>
      <c r="AD1947" s="17">
        <v>-0.77858596812824987</v>
      </c>
      <c r="AE1947" s="17">
        <v>-7.785859681282499E-2</v>
      </c>
      <c r="AF1947" s="17">
        <v>9.9141063663411089</v>
      </c>
      <c r="AG1947" s="17">
        <v>-62.442137932731491</v>
      </c>
      <c r="AH1947" s="17">
        <v>-1</v>
      </c>
      <c r="AI1947" s="17">
        <v>-1</v>
      </c>
      <c r="AJ1947" s="17">
        <v>-1</v>
      </c>
      <c r="AK1947" s="17">
        <v>-1</v>
      </c>
      <c r="AL1947" s="17">
        <v>-1</v>
      </c>
      <c r="AM1947" s="17">
        <v>-1</v>
      </c>
      <c r="AN1947" s="17">
        <v>-1</v>
      </c>
      <c r="AO1947" s="17">
        <v>-1</v>
      </c>
      <c r="AP1947" s="17">
        <v>-1</v>
      </c>
      <c r="AQ1947" s="17">
        <v>-1</v>
      </c>
      <c r="AR1947" s="17">
        <v>-0.38929298406412494</v>
      </c>
      <c r="AS1947" s="17">
        <v>-4.6715158087694997</v>
      </c>
      <c r="AT1947" s="17">
        <v>-2.0729705514003491</v>
      </c>
      <c r="AU1947" s="17">
        <v>-1</v>
      </c>
      <c r="AV1947" s="17">
        <v>-1</v>
      </c>
      <c r="AW1947" s="17">
        <v>-1</v>
      </c>
      <c r="AX1947" s="17">
        <v>-1</v>
      </c>
      <c r="AY1947" s="17">
        <v>-7.785859681282499E-2</v>
      </c>
      <c r="AZ1947" s="17">
        <v>1.0444320668777982</v>
      </c>
      <c r="BA1947" s="17">
        <v>-0.53161155405728566</v>
      </c>
      <c r="BB1947" s="17">
        <v>0.39805256249693838</v>
      </c>
      <c r="BC1947" s="17">
        <v>-0.21856538300975875</v>
      </c>
      <c r="BD1947" s="17">
        <v>14.236912938495504</v>
      </c>
      <c r="BE1947" s="17">
        <v>-7.1856308872134651</v>
      </c>
      <c r="BF1947" s="17">
        <v>-1</v>
      </c>
      <c r="BG1947" s="22">
        <v>79.645193868496435</v>
      </c>
    </row>
    <row r="1948" spans="1:59" x14ac:dyDescent="0.25">
      <c r="A1948">
        <v>4799</v>
      </c>
      <c r="B1948" t="s">
        <v>1802</v>
      </c>
      <c r="C1948" s="49">
        <v>0</v>
      </c>
      <c r="D1948" s="22">
        <v>1474.61013671875</v>
      </c>
      <c r="E1948" s="17">
        <v>30.719784477134276</v>
      </c>
      <c r="F1948" s="17">
        <v>-53.933531716163969</v>
      </c>
      <c r="G1948" s="17">
        <v>-4.626495979072176E-2</v>
      </c>
      <c r="H1948" s="17">
        <v>0.47609770135919849</v>
      </c>
      <c r="I1948" s="17">
        <v>21.35466710781634</v>
      </c>
      <c r="J1948" s="17">
        <v>-1.9051597693754099</v>
      </c>
      <c r="K1948" s="17">
        <v>-1</v>
      </c>
      <c r="L1948" s="17">
        <v>-1</v>
      </c>
      <c r="M1948" s="17">
        <v>-1</v>
      </c>
      <c r="N1948" s="17">
        <v>0.16666666666666666</v>
      </c>
      <c r="O1948" s="17">
        <v>-1</v>
      </c>
      <c r="P1948" s="17">
        <v>-1</v>
      </c>
      <c r="Q1948" s="17">
        <v>0.90147028267757356</v>
      </c>
      <c r="R1948" s="17">
        <v>-1</v>
      </c>
      <c r="S1948" s="17">
        <v>-0.6990531856991562</v>
      </c>
      <c r="T1948" s="17">
        <v>-7.3435995951988048E-2</v>
      </c>
      <c r="U1948" s="17">
        <v>-0.46945734830822566</v>
      </c>
      <c r="V1948" s="17">
        <v>-0.82498106871419385</v>
      </c>
      <c r="W1948" s="17">
        <v>-1.4558213631704975</v>
      </c>
      <c r="X1948" s="17">
        <v>-2.785393530124229</v>
      </c>
      <c r="Y1948" s="17">
        <v>0</v>
      </c>
      <c r="Z1948" s="17">
        <v>10.446696027435234</v>
      </c>
      <c r="AA1948" s="17">
        <v>-0.71318945252342636</v>
      </c>
      <c r="AB1948" s="17">
        <v>-0.75178239948398506</v>
      </c>
      <c r="AC1948" s="17">
        <v>-3.1796024098890801</v>
      </c>
      <c r="AD1948" s="17">
        <v>-0.58682168538528212</v>
      </c>
      <c r="AE1948" s="17">
        <v>-5.8682168538528208E-2</v>
      </c>
      <c r="AF1948" s="17">
        <v>17.485749025560722</v>
      </c>
      <c r="AG1948" s="17">
        <v>-49.237143042480099</v>
      </c>
      <c r="AH1948" s="17">
        <v>-1</v>
      </c>
      <c r="AI1948" s="17">
        <v>-1</v>
      </c>
      <c r="AJ1948" s="17">
        <v>-1</v>
      </c>
      <c r="AK1948" s="17">
        <v>-1</v>
      </c>
      <c r="AL1948" s="17">
        <v>-1</v>
      </c>
      <c r="AM1948" s="17">
        <v>-1</v>
      </c>
      <c r="AN1948" s="17">
        <v>-1</v>
      </c>
      <c r="AO1948" s="17">
        <v>-1</v>
      </c>
      <c r="AP1948" s="17">
        <v>-1</v>
      </c>
      <c r="AQ1948" s="17">
        <v>-1</v>
      </c>
      <c r="AR1948" s="17">
        <v>-0.29341084269264106</v>
      </c>
      <c r="AS1948" s="17">
        <v>-3.5209301123116923</v>
      </c>
      <c r="AT1948" s="17">
        <v>-0.57720914600519979</v>
      </c>
      <c r="AU1948" s="17">
        <v>-1</v>
      </c>
      <c r="AV1948" s="17">
        <v>-1</v>
      </c>
      <c r="AW1948" s="17">
        <v>-1</v>
      </c>
      <c r="AX1948" s="17">
        <v>-1</v>
      </c>
      <c r="AY1948" s="17">
        <v>-5.8682168538528208E-2</v>
      </c>
      <c r="AZ1948" s="17">
        <v>0.87778460211865328</v>
      </c>
      <c r="BA1948" s="17">
        <v>-0.36496408929814045</v>
      </c>
      <c r="BB1948" s="17">
        <v>0.33285270636432929</v>
      </c>
      <c r="BC1948" s="17">
        <v>-0.15336552687714972</v>
      </c>
      <c r="BD1948" s="17">
        <v>11.971739202296536</v>
      </c>
      <c r="BE1948" s="17">
        <v>-4.9204571510144941</v>
      </c>
      <c r="BF1948" s="17">
        <v>-1</v>
      </c>
      <c r="BG1948" s="22">
        <v>135.42339472169695</v>
      </c>
    </row>
    <row r="1949" spans="1:59" x14ac:dyDescent="0.25">
      <c r="A1949">
        <v>4801</v>
      </c>
      <c r="B1949" t="s">
        <v>1803</v>
      </c>
      <c r="C1949" s="49">
        <v>0</v>
      </c>
      <c r="D1949" s="22">
        <v>1410.428017578125</v>
      </c>
      <c r="E1949" s="17">
        <v>-27.354863492706812</v>
      </c>
      <c r="F1949" s="17">
        <v>-151.31227675592046</v>
      </c>
      <c r="G1949" s="17">
        <v>-0.75478987252936203</v>
      </c>
      <c r="H1949" s="17">
        <v>-4.8910648032392352</v>
      </c>
      <c r="I1949" s="17">
        <v>-30.504299883288787</v>
      </c>
      <c r="J1949" s="17">
        <v>-15.877260665833937</v>
      </c>
      <c r="K1949" s="17">
        <v>-1</v>
      </c>
      <c r="L1949" s="17">
        <v>-1</v>
      </c>
      <c r="M1949" s="17">
        <v>-1</v>
      </c>
      <c r="N1949" s="17">
        <v>0.16666666666666666</v>
      </c>
      <c r="O1949" s="17">
        <v>-1</v>
      </c>
      <c r="P1949" s="17">
        <v>-1</v>
      </c>
      <c r="Q1949" s="17">
        <v>-2.4476841490547714</v>
      </c>
      <c r="R1949" s="17">
        <v>-1</v>
      </c>
      <c r="S1949" s="17">
        <v>-2.4010256424230003</v>
      </c>
      <c r="T1949" s="17">
        <v>-0.2523227797023837</v>
      </c>
      <c r="U1949" s="17">
        <v>-1.5022606758357986</v>
      </c>
      <c r="V1949" s="17">
        <v>-2.3145112106623911</v>
      </c>
      <c r="W1949" s="17">
        <v>-5.3343382143710913</v>
      </c>
      <c r="X1949" s="17">
        <v>-8.5552433967773265</v>
      </c>
      <c r="Y1949" s="17">
        <v>0</v>
      </c>
      <c r="Z1949" s="17">
        <v>-23.098193219002194</v>
      </c>
      <c r="AA1949" s="17">
        <v>-2.57957251497074</v>
      </c>
      <c r="AB1949" s="17">
        <v>-3.7294996551579902</v>
      </c>
      <c r="AC1949" s="17">
        <v>-37.415484645767762</v>
      </c>
      <c r="AD1949" s="17">
        <v>-1.8778258447947485</v>
      </c>
      <c r="AE1949" s="17">
        <v>-0.18778258447947482</v>
      </c>
      <c r="AF1949" s="17">
        <v>-33.488405424862528</v>
      </c>
      <c r="AG1949" s="17">
        <v>-138.13640563949497</v>
      </c>
      <c r="AH1949" s="17">
        <v>-1</v>
      </c>
      <c r="AI1949" s="17">
        <v>-1</v>
      </c>
      <c r="AJ1949" s="17">
        <v>-1</v>
      </c>
      <c r="AK1949" s="17">
        <v>-1</v>
      </c>
      <c r="AL1949" s="17">
        <v>-1</v>
      </c>
      <c r="AM1949" s="17">
        <v>-1</v>
      </c>
      <c r="AN1949" s="17">
        <v>-1</v>
      </c>
      <c r="AO1949" s="17">
        <v>-1</v>
      </c>
      <c r="AP1949" s="17">
        <v>-1</v>
      </c>
      <c r="AQ1949" s="17">
        <v>-1</v>
      </c>
      <c r="AR1949" s="17">
        <v>-0.93891292239737423</v>
      </c>
      <c r="AS1949" s="17">
        <v>-11.266955068768489</v>
      </c>
      <c r="AT1949" s="17">
        <v>-10.647041589399036</v>
      </c>
      <c r="AU1949" s="17">
        <v>-1</v>
      </c>
      <c r="AV1949" s="17">
        <v>-1</v>
      </c>
      <c r="AW1949" s="17">
        <v>-1</v>
      </c>
      <c r="AX1949" s="17">
        <v>-1</v>
      </c>
      <c r="AY1949" s="17">
        <v>-0.18778258447947482</v>
      </c>
      <c r="AZ1949" s="17">
        <v>1.9996961858699716</v>
      </c>
      <c r="BA1949" s="17">
        <v>-1.4868756730494592</v>
      </c>
      <c r="BB1949" s="17">
        <v>0.77179412056354801</v>
      </c>
      <c r="BC1949" s="17">
        <v>-0.59230694107636805</v>
      </c>
      <c r="BD1949" s="17">
        <v>27.221444065936929</v>
      </c>
      <c r="BE1949" s="17">
        <v>-20.170162014654906</v>
      </c>
      <c r="BF1949" s="17">
        <v>-1</v>
      </c>
      <c r="BG1949" s="22">
        <v>-95.779925831321634</v>
      </c>
    </row>
    <row r="1950" spans="1:59" x14ac:dyDescent="0.25">
      <c r="A1950">
        <v>4802</v>
      </c>
      <c r="B1950" t="s">
        <v>3032</v>
      </c>
      <c r="C1950" s="49">
        <v>0</v>
      </c>
      <c r="D1950" s="22">
        <v>1450.3218457031251</v>
      </c>
      <c r="E1950" s="17">
        <v>-8.3438284765099979</v>
      </c>
      <c r="F1950" s="17">
        <v>-119.43484320272006</v>
      </c>
      <c r="G1950" s="17">
        <v>-0.5228505944313333</v>
      </c>
      <c r="H1950" s="17">
        <v>-3.1340965239734233</v>
      </c>
      <c r="I1950" s="17">
        <v>-13.52800003755091</v>
      </c>
      <c r="J1950" s="17">
        <v>-11.303421500586648</v>
      </c>
      <c r="K1950" s="17">
        <v>-1</v>
      </c>
      <c r="L1950" s="17">
        <v>-1</v>
      </c>
      <c r="M1950" s="17">
        <v>-1</v>
      </c>
      <c r="N1950" s="17">
        <v>0.16666666666666666</v>
      </c>
      <c r="O1950" s="17">
        <v>-1</v>
      </c>
      <c r="P1950" s="17">
        <v>-1</v>
      </c>
      <c r="Q1950" s="17">
        <v>-1.3513212023627914</v>
      </c>
      <c r="R1950" s="17">
        <v>-1</v>
      </c>
      <c r="S1950" s="17">
        <v>-1.8438761959350503</v>
      </c>
      <c r="T1950" s="17">
        <v>-0.19376327002477547</v>
      </c>
      <c r="U1950" s="17">
        <v>-1.1641671890760026</v>
      </c>
      <c r="V1950" s="17">
        <v>-1.826905849697251</v>
      </c>
      <c r="W1950" s="17">
        <v>-4.06468575418958</v>
      </c>
      <c r="X1950" s="17">
        <v>-6.6664533362658194</v>
      </c>
      <c r="Y1950" s="17">
        <v>0</v>
      </c>
      <c r="Z1950" s="17">
        <v>-12.117101014885105</v>
      </c>
      <c r="AA1950" s="17">
        <v>-1.9686024102143802</v>
      </c>
      <c r="AB1950" s="17">
        <v>-2.7547285804310269</v>
      </c>
      <c r="AC1950" s="17">
        <v>-26.20819232890895</v>
      </c>
      <c r="AD1950" s="17">
        <v>-1.4552089863450033</v>
      </c>
      <c r="AE1950" s="17">
        <v>-0.14552089863450032</v>
      </c>
      <c r="AF1950" s="17">
        <v>-16.801753519864796</v>
      </c>
      <c r="AG1950" s="17">
        <v>-109.03477432140932</v>
      </c>
      <c r="AH1950" s="17">
        <v>-1</v>
      </c>
      <c r="AI1950" s="17">
        <v>-1</v>
      </c>
      <c r="AJ1950" s="17">
        <v>-1</v>
      </c>
      <c r="AK1950" s="17">
        <v>-1</v>
      </c>
      <c r="AL1950" s="17">
        <v>-1</v>
      </c>
      <c r="AM1950" s="17">
        <v>-1</v>
      </c>
      <c r="AN1950" s="17">
        <v>-1</v>
      </c>
      <c r="AO1950" s="17">
        <v>-1</v>
      </c>
      <c r="AP1950" s="17">
        <v>-1</v>
      </c>
      <c r="AQ1950" s="17">
        <v>-1</v>
      </c>
      <c r="AR1950" s="17">
        <v>-0.72760449317250164</v>
      </c>
      <c r="AS1950" s="17">
        <v>-8.7312539180700171</v>
      </c>
      <c r="AT1950" s="17">
        <v>-7.3506300934910254</v>
      </c>
      <c r="AU1950" s="17">
        <v>-1</v>
      </c>
      <c r="AV1950" s="17">
        <v>-1</v>
      </c>
      <c r="AW1950" s="17">
        <v>-1</v>
      </c>
      <c r="AX1950" s="17">
        <v>-1</v>
      </c>
      <c r="AY1950" s="17">
        <v>-0.14552089863450032</v>
      </c>
      <c r="AZ1950" s="17">
        <v>1.6324326526523545</v>
      </c>
      <c r="BA1950" s="17">
        <v>-1.1196121398318422</v>
      </c>
      <c r="BB1950" s="17">
        <v>0.62810438869063467</v>
      </c>
      <c r="BC1950" s="17">
        <v>-0.44861720920345483</v>
      </c>
      <c r="BD1950" s="17">
        <v>22.229374664157866</v>
      </c>
      <c r="BE1950" s="17">
        <v>-15.178092612875833</v>
      </c>
      <c r="BF1950" s="17">
        <v>-1</v>
      </c>
      <c r="BG1950" s="22">
        <v>796.30169535341076</v>
      </c>
    </row>
    <row r="1951" spans="1:59" x14ac:dyDescent="0.25">
      <c r="A1951">
        <v>4804</v>
      </c>
      <c r="B1951" t="s">
        <v>1804</v>
      </c>
      <c r="C1951" s="49">
        <v>0</v>
      </c>
      <c r="D1951" s="22">
        <v>1463.0579882812501</v>
      </c>
      <c r="E1951" s="17">
        <v>60.774124545411077</v>
      </c>
      <c r="F1951" s="17">
        <v>-3.5388410696237975</v>
      </c>
      <c r="G1951" s="17">
        <v>0.32040534160054301</v>
      </c>
      <c r="H1951" s="17">
        <v>3.2536698908397801</v>
      </c>
      <c r="I1951" s="17">
        <v>48.19231630630324</v>
      </c>
      <c r="J1951" s="17">
        <v>5.3255732008616308</v>
      </c>
      <c r="K1951" s="17">
        <v>-1</v>
      </c>
      <c r="L1951" s="17">
        <v>-1</v>
      </c>
      <c r="M1951" s="17">
        <v>-1</v>
      </c>
      <c r="N1951" s="17">
        <v>0.16666666666666666</v>
      </c>
      <c r="O1951" s="17">
        <v>-1</v>
      </c>
      <c r="P1951" s="17">
        <v>-1</v>
      </c>
      <c r="Q1951" s="17">
        <v>2.6346986319003278</v>
      </c>
      <c r="R1951" s="17">
        <v>-1</v>
      </c>
      <c r="S1951" s="17">
        <v>0.18173836085972525</v>
      </c>
      <c r="T1951" s="17">
        <v>1.9140100856152344E-2</v>
      </c>
      <c r="U1951" s="17">
        <v>6.5030995818821463E-2</v>
      </c>
      <c r="V1951" s="17">
        <v>-5.4131016359029741E-2</v>
      </c>
      <c r="W1951" s="17">
        <v>0.55135850758927174</v>
      </c>
      <c r="X1951" s="17">
        <v>0.20057429055627299</v>
      </c>
      <c r="Y1951" s="17">
        <v>0</v>
      </c>
      <c r="Z1951" s="17">
        <v>27.80658617242014</v>
      </c>
      <c r="AA1951" s="17">
        <v>0.2526865917978966</v>
      </c>
      <c r="AB1951" s="17">
        <v>0.7892226717077937</v>
      </c>
      <c r="AC1951" s="17">
        <v>14.537885051918952</v>
      </c>
      <c r="AD1951" s="17">
        <v>8.1288744773526836E-2</v>
      </c>
      <c r="AE1951" s="17">
        <v>8.1288744773526829E-3</v>
      </c>
      <c r="AF1951" s="17">
        <v>43.865496920743311</v>
      </c>
      <c r="AG1951" s="17">
        <v>-3.2306881898010293</v>
      </c>
      <c r="AH1951" s="17">
        <v>-1</v>
      </c>
      <c r="AI1951" s="17">
        <v>-1</v>
      </c>
      <c r="AJ1951" s="17">
        <v>-1</v>
      </c>
      <c r="AK1951" s="17">
        <v>-1</v>
      </c>
      <c r="AL1951" s="17">
        <v>-1</v>
      </c>
      <c r="AM1951" s="17">
        <v>-1</v>
      </c>
      <c r="AN1951" s="17">
        <v>-1</v>
      </c>
      <c r="AO1951" s="17">
        <v>-1</v>
      </c>
      <c r="AP1951" s="17">
        <v>-1</v>
      </c>
      <c r="AQ1951" s="17">
        <v>-1</v>
      </c>
      <c r="AR1951" s="17">
        <v>4.0644372386763418E-2</v>
      </c>
      <c r="AS1951" s="17">
        <v>0.48773246864116082</v>
      </c>
      <c r="AT1951" s="17">
        <v>4.6340522092335092</v>
      </c>
      <c r="AU1951" s="17">
        <v>-1</v>
      </c>
      <c r="AV1951" s="17">
        <v>-1</v>
      </c>
      <c r="AW1951" s="17">
        <v>-1</v>
      </c>
      <c r="AX1951" s="17">
        <v>-1</v>
      </c>
      <c r="AY1951" s="17">
        <v>8.1288744773526829E-3</v>
      </c>
      <c r="AZ1951" s="17">
        <v>0.29718164638293393</v>
      </c>
      <c r="BA1951" s="17">
        <v>0.21563886643757896</v>
      </c>
      <c r="BB1951" s="17">
        <v>0.10569516011033422</v>
      </c>
      <c r="BC1951" s="17">
        <v>7.3792019376845278E-2</v>
      </c>
      <c r="BD1951" s="17">
        <v>4.0798305651453575</v>
      </c>
      <c r="BE1951" s="17">
        <v>2.9714514861366927</v>
      </c>
      <c r="BF1951" s="17">
        <v>-1</v>
      </c>
      <c r="BG1951" s="22">
        <v>40.582689903488472</v>
      </c>
    </row>
    <row r="1952" spans="1:59" x14ac:dyDescent="0.25">
      <c r="A1952">
        <v>4809</v>
      </c>
      <c r="B1952" t="s">
        <v>1805</v>
      </c>
      <c r="C1952" s="49">
        <v>0</v>
      </c>
      <c r="D1952" s="22">
        <v>1481.083271484375</v>
      </c>
      <c r="E1952" s="17">
        <v>3.2981995817532095</v>
      </c>
      <c r="F1952" s="17">
        <v>-99.913655874644618</v>
      </c>
      <c r="G1952" s="17">
        <v>-0.38081500398977991</v>
      </c>
      <c r="H1952" s="17">
        <v>-2.0581596279935761</v>
      </c>
      <c r="I1952" s="17">
        <v>-3.132008500993976</v>
      </c>
      <c r="J1952" s="17">
        <v>-8.5024817384734455</v>
      </c>
      <c r="K1952" s="17">
        <v>-1</v>
      </c>
      <c r="L1952" s="17">
        <v>-1</v>
      </c>
      <c r="M1952" s="17">
        <v>-1</v>
      </c>
      <c r="N1952" s="17">
        <v>0.16666666666666666</v>
      </c>
      <c r="O1952" s="17">
        <v>-1</v>
      </c>
      <c r="P1952" s="17">
        <v>-1</v>
      </c>
      <c r="Q1952" s="17">
        <v>-0.67992755248766823</v>
      </c>
      <c r="R1952" s="17">
        <v>-1</v>
      </c>
      <c r="S1952" s="17">
        <v>-1.502687539813363</v>
      </c>
      <c r="T1952" s="17">
        <v>-0.15790244213381535</v>
      </c>
      <c r="U1952" s="17">
        <v>-0.95712460271391586</v>
      </c>
      <c r="V1952" s="17">
        <v>-1.5283047851639771</v>
      </c>
      <c r="W1952" s="17">
        <v>-3.2871726123178826</v>
      </c>
      <c r="X1952" s="17">
        <v>-5.5097910681720847</v>
      </c>
      <c r="Y1952" s="17">
        <v>0</v>
      </c>
      <c r="Z1952" s="17">
        <v>-5.3924706388014876</v>
      </c>
      <c r="AA1952" s="17">
        <v>-1.5944549165995634</v>
      </c>
      <c r="AB1952" s="17">
        <v>-2.1577956836852024</v>
      </c>
      <c r="AC1952" s="17">
        <v>-19.345040927690299</v>
      </c>
      <c r="AD1952" s="17">
        <v>-1.1964057533923949</v>
      </c>
      <c r="AE1952" s="17">
        <v>-0.11964057533923948</v>
      </c>
      <c r="AF1952" s="17">
        <v>-6.5831373576755325</v>
      </c>
      <c r="AG1952" s="17">
        <v>-91.213440130096998</v>
      </c>
      <c r="AH1952" s="17">
        <v>-1</v>
      </c>
      <c r="AI1952" s="17">
        <v>-1</v>
      </c>
      <c r="AJ1952" s="17">
        <v>-1</v>
      </c>
      <c r="AK1952" s="17">
        <v>-1</v>
      </c>
      <c r="AL1952" s="17">
        <v>-1</v>
      </c>
      <c r="AM1952" s="17">
        <v>-1</v>
      </c>
      <c r="AN1952" s="17">
        <v>-1</v>
      </c>
      <c r="AO1952" s="17">
        <v>-1</v>
      </c>
      <c r="AP1952" s="17">
        <v>-1</v>
      </c>
      <c r="AQ1952" s="17">
        <v>-1</v>
      </c>
      <c r="AR1952" s="17">
        <v>-0.59820287669619743</v>
      </c>
      <c r="AS1952" s="17">
        <v>-7.1784345203543687</v>
      </c>
      <c r="AT1952" s="17">
        <v>-5.3319648764606793</v>
      </c>
      <c r="AU1952" s="17">
        <v>-1</v>
      </c>
      <c r="AV1952" s="17">
        <v>-1</v>
      </c>
      <c r="AW1952" s="17">
        <v>-1</v>
      </c>
      <c r="AX1952" s="17">
        <v>-1</v>
      </c>
      <c r="AY1952" s="17">
        <v>-0.11964057533923948</v>
      </c>
      <c r="AZ1952" s="17">
        <v>1.4075268358541835</v>
      </c>
      <c r="BA1952" s="17">
        <v>-0.89470632303367092</v>
      </c>
      <c r="BB1952" s="17">
        <v>0.54011128948674769</v>
      </c>
      <c r="BC1952" s="17">
        <v>-0.36062410999956801</v>
      </c>
      <c r="BD1952" s="17">
        <v>19.172317960259601</v>
      </c>
      <c r="BE1952" s="17">
        <v>-12.121035908977568</v>
      </c>
      <c r="BF1952" s="17">
        <v>-1</v>
      </c>
      <c r="BG1952" s="22">
        <v>65.402670303574268</v>
      </c>
    </row>
    <row r="1953" spans="1:59" x14ac:dyDescent="0.25">
      <c r="A1953">
        <v>4810</v>
      </c>
      <c r="B1953" t="s">
        <v>1806</v>
      </c>
      <c r="C1953" s="49">
        <v>0</v>
      </c>
      <c r="D1953" s="22">
        <v>1535.1776757812499</v>
      </c>
      <c r="E1953" s="17">
        <v>87.127675132271548</v>
      </c>
      <c r="F1953" s="17">
        <v>40.65041832671227</v>
      </c>
      <c r="G1953" s="17">
        <v>0.6419251059494433</v>
      </c>
      <c r="H1953" s="17">
        <v>5.6892212633817039</v>
      </c>
      <c r="I1953" s="17">
        <v>71.725268424965137</v>
      </c>
      <c r="J1953" s="17">
        <v>11.665938242260705</v>
      </c>
      <c r="K1953" s="17">
        <v>-1</v>
      </c>
      <c r="L1953" s="17">
        <v>-1</v>
      </c>
      <c r="M1953" s="17">
        <v>-1</v>
      </c>
      <c r="N1953" s="17">
        <v>0.16666666666666666</v>
      </c>
      <c r="O1953" s="17">
        <v>-1</v>
      </c>
      <c r="P1953" s="17">
        <v>-1</v>
      </c>
      <c r="Q1953" s="17">
        <v>4.1545031219026072</v>
      </c>
      <c r="R1953" s="17">
        <v>-1</v>
      </c>
      <c r="S1953" s="17">
        <v>0.95407222432124394</v>
      </c>
      <c r="T1953" s="17">
        <v>0.10031669115309252</v>
      </c>
      <c r="U1953" s="17">
        <v>0.53370425841716529</v>
      </c>
      <c r="V1953" s="17">
        <v>0.62179917553590125</v>
      </c>
      <c r="W1953" s="17">
        <v>2.3113810581036707</v>
      </c>
      <c r="X1953" s="17">
        <v>2.8188601632213488</v>
      </c>
      <c r="Y1953" s="17">
        <v>0</v>
      </c>
      <c r="Z1953" s="17">
        <v>43.028838335630958</v>
      </c>
      <c r="AA1953" s="17">
        <v>1.0996279366030799</v>
      </c>
      <c r="AB1953" s="17">
        <v>2.1404736060487894</v>
      </c>
      <c r="AC1953" s="17">
        <v>30.073701211451585</v>
      </c>
      <c r="AD1953" s="17">
        <v>0.66713032302145658</v>
      </c>
      <c r="AE1953" s="17">
        <v>6.6713032302145661E-2</v>
      </c>
      <c r="AF1953" s="17">
        <v>66.996932149232094</v>
      </c>
      <c r="AG1953" s="17">
        <v>37.110687881934687</v>
      </c>
      <c r="AH1953" s="17">
        <v>-1</v>
      </c>
      <c r="AI1953" s="17">
        <v>-1</v>
      </c>
      <c r="AJ1953" s="17">
        <v>-1</v>
      </c>
      <c r="AK1953" s="17">
        <v>-1</v>
      </c>
      <c r="AL1953" s="17">
        <v>-1</v>
      </c>
      <c r="AM1953" s="17">
        <v>-1</v>
      </c>
      <c r="AN1953" s="17">
        <v>-1</v>
      </c>
      <c r="AO1953" s="17">
        <v>-1</v>
      </c>
      <c r="AP1953" s="17">
        <v>-1</v>
      </c>
      <c r="AQ1953" s="17">
        <v>-1</v>
      </c>
      <c r="AR1953" s="17">
        <v>0.33356516151072829</v>
      </c>
      <c r="AS1953" s="17">
        <v>4.0027819381287388</v>
      </c>
      <c r="AT1953" s="17">
        <v>9.2036165195673618</v>
      </c>
      <c r="AU1953" s="17">
        <v>-1</v>
      </c>
      <c r="AV1953" s="17">
        <v>-1</v>
      </c>
      <c r="AW1953" s="17">
        <v>-1</v>
      </c>
      <c r="AX1953" s="17">
        <v>-1</v>
      </c>
      <c r="AY1953" s="17">
        <v>6.6713032302145661E-2</v>
      </c>
      <c r="AZ1953" s="17">
        <v>-0.21192783098711038</v>
      </c>
      <c r="BA1953" s="17">
        <v>0.72474834380762343</v>
      </c>
      <c r="BB1953" s="17">
        <v>-9.3490976493961944E-2</v>
      </c>
      <c r="BC1953" s="17">
        <v>0.27297815598114133</v>
      </c>
      <c r="BD1953" s="17">
        <v>-2.8402952144778357</v>
      </c>
      <c r="BE1953" s="17">
        <v>9.8915772657598957</v>
      </c>
      <c r="BF1953" s="17">
        <v>-1</v>
      </c>
      <c r="BG1953" s="22">
        <v>1012.6952390616467</v>
      </c>
    </row>
    <row r="1954" spans="1:59" x14ac:dyDescent="0.25">
      <c r="A1954">
        <v>4811</v>
      </c>
      <c r="B1954" t="s">
        <v>1807</v>
      </c>
      <c r="C1954" s="49">
        <v>0</v>
      </c>
      <c r="D1954" s="22">
        <v>1468.65578125</v>
      </c>
      <c r="E1954" s="17">
        <v>2.1353550198705449</v>
      </c>
      <c r="F1954" s="17">
        <v>-101.86349712329489</v>
      </c>
      <c r="G1954" s="17">
        <v>-0.39500199212553894</v>
      </c>
      <c r="H1954" s="17">
        <v>-2.1656277909423034</v>
      </c>
      <c r="I1954" s="17">
        <v>-4.1703947824188035</v>
      </c>
      <c r="J1954" s="17">
        <v>-8.7822489366140211</v>
      </c>
      <c r="K1954" s="17">
        <v>-1</v>
      </c>
      <c r="L1954" s="17">
        <v>-1</v>
      </c>
      <c r="M1954" s="17">
        <v>-1</v>
      </c>
      <c r="N1954" s="17">
        <v>0.16666666666666666</v>
      </c>
      <c r="O1954" s="17">
        <v>-1</v>
      </c>
      <c r="P1954" s="17">
        <v>-1</v>
      </c>
      <c r="Q1954" s="17">
        <v>-0.74698858779291344</v>
      </c>
      <c r="R1954" s="17">
        <v>-1</v>
      </c>
      <c r="S1954" s="17">
        <v>-1.5367665998672988</v>
      </c>
      <c r="T1954" s="17">
        <v>-0.16148434113705779</v>
      </c>
      <c r="U1954" s="17">
        <v>-0.97780470625123661</v>
      </c>
      <c r="V1954" s="17">
        <v>-1.5581300546382624</v>
      </c>
      <c r="W1954" s="17">
        <v>-3.3648332161485079</v>
      </c>
      <c r="X1954" s="17">
        <v>-5.6253223503212473</v>
      </c>
      <c r="Y1954" s="17">
        <v>0</v>
      </c>
      <c r="Z1954" s="17">
        <v>-6.0641491319614182</v>
      </c>
      <c r="AA1954" s="17">
        <v>-1.6318260151843342</v>
      </c>
      <c r="AB1954" s="17">
        <v>-2.2174193308123082</v>
      </c>
      <c r="AC1954" s="17">
        <v>-20.030555362490169</v>
      </c>
      <c r="AD1954" s="17">
        <v>-1.2222558828140455</v>
      </c>
      <c r="AE1954" s="17">
        <v>-0.12222558828140458</v>
      </c>
      <c r="AF1954" s="17">
        <v>-7.6038067955690565</v>
      </c>
      <c r="AG1954" s="17">
        <v>-92.993494382341495</v>
      </c>
      <c r="AH1954" s="17">
        <v>-1</v>
      </c>
      <c r="AI1954" s="17">
        <v>-1</v>
      </c>
      <c r="AJ1954" s="17">
        <v>-1</v>
      </c>
      <c r="AK1954" s="17">
        <v>-1</v>
      </c>
      <c r="AL1954" s="17">
        <v>-1</v>
      </c>
      <c r="AM1954" s="17">
        <v>-1</v>
      </c>
      <c r="AN1954" s="17">
        <v>-1</v>
      </c>
      <c r="AO1954" s="17">
        <v>-1</v>
      </c>
      <c r="AP1954" s="17">
        <v>-1</v>
      </c>
      <c r="AQ1954" s="17">
        <v>-1</v>
      </c>
      <c r="AR1954" s="17">
        <v>-0.61112794140702276</v>
      </c>
      <c r="AS1954" s="17">
        <v>-7.333535296884274</v>
      </c>
      <c r="AT1954" s="17">
        <v>-5.5335958859495555</v>
      </c>
      <c r="AU1954" s="17">
        <v>-1</v>
      </c>
      <c r="AV1954" s="17">
        <v>-1</v>
      </c>
      <c r="AW1954" s="17">
        <v>-1</v>
      </c>
      <c r="AX1954" s="17">
        <v>-1</v>
      </c>
      <c r="AY1954" s="17">
        <v>-0.12222558828140458</v>
      </c>
      <c r="AZ1954" s="17">
        <v>1.4299911783803041</v>
      </c>
      <c r="BA1954" s="17">
        <v>-0.91717066555979154</v>
      </c>
      <c r="BB1954" s="17">
        <v>0.54890033349010892</v>
      </c>
      <c r="BC1954" s="17">
        <v>-0.36941315400292929</v>
      </c>
      <c r="BD1954" s="17">
        <v>19.4776669721074</v>
      </c>
      <c r="BE1954" s="17">
        <v>-12.426384920825368</v>
      </c>
      <c r="BF1954" s="17">
        <v>-1</v>
      </c>
      <c r="BG1954" s="22">
        <v>90.458686177195432</v>
      </c>
    </row>
    <row r="1955" spans="1:59" x14ac:dyDescent="0.25">
      <c r="A1955">
        <v>4814</v>
      </c>
      <c r="B1955" t="s">
        <v>1808</v>
      </c>
      <c r="C1955" s="49">
        <v>0</v>
      </c>
      <c r="D1955" s="22">
        <v>1592.5452832031251</v>
      </c>
      <c r="E1955" s="17">
        <v>129.79680820352877</v>
      </c>
      <c r="F1955" s="17">
        <v>112.19741474709829</v>
      </c>
      <c r="G1955" s="17">
        <v>1.1624989680871163</v>
      </c>
      <c r="H1955" s="17">
        <v>9.6326316692906939</v>
      </c>
      <c r="I1955" s="17">
        <v>109.82755988664604</v>
      </c>
      <c r="J1955" s="17">
        <v>21.931647175109052</v>
      </c>
      <c r="K1955" s="17">
        <v>-1</v>
      </c>
      <c r="L1955" s="17">
        <v>-1</v>
      </c>
      <c r="M1955" s="17">
        <v>-1</v>
      </c>
      <c r="N1955" s="17">
        <v>0.16666666666666666</v>
      </c>
      <c r="O1955" s="17">
        <v>-1</v>
      </c>
      <c r="P1955" s="17">
        <v>-1</v>
      </c>
      <c r="Q1955" s="17">
        <v>6.6152242992051526</v>
      </c>
      <c r="R1955" s="17">
        <v>-1</v>
      </c>
      <c r="S1955" s="17">
        <v>2.2045608932715517</v>
      </c>
      <c r="T1955" s="17">
        <v>0.23175001442521515</v>
      </c>
      <c r="U1955" s="17">
        <v>1.2925349041336365</v>
      </c>
      <c r="V1955" s="17">
        <v>1.7162002965455754</v>
      </c>
      <c r="W1955" s="17">
        <v>5.1610402024679081</v>
      </c>
      <c r="X1955" s="17">
        <v>7.0581366869335334</v>
      </c>
      <c r="Y1955" s="17">
        <v>0</v>
      </c>
      <c r="Z1955" s="17">
        <v>67.675244179711711</v>
      </c>
      <c r="AA1955" s="17">
        <v>2.4709138597628981</v>
      </c>
      <c r="AB1955" s="17">
        <v>4.3282890861687049</v>
      </c>
      <c r="AC1955" s="17">
        <v>55.227799703675231</v>
      </c>
      <c r="AD1955" s="17">
        <v>1.6156686301670453</v>
      </c>
      <c r="AE1955" s="17">
        <v>0.16156686301670456</v>
      </c>
      <c r="AF1955" s="17">
        <v>104.44912610087593</v>
      </c>
      <c r="AG1955" s="17">
        <v>102.4275619103154</v>
      </c>
      <c r="AH1955" s="17">
        <v>-1</v>
      </c>
      <c r="AI1955" s="17">
        <v>-1</v>
      </c>
      <c r="AJ1955" s="17">
        <v>-1</v>
      </c>
      <c r="AK1955" s="17">
        <v>-1</v>
      </c>
      <c r="AL1955" s="17">
        <v>-1</v>
      </c>
      <c r="AM1955" s="17">
        <v>-1</v>
      </c>
      <c r="AN1955" s="17">
        <v>-1</v>
      </c>
      <c r="AO1955" s="17">
        <v>-1</v>
      </c>
      <c r="AP1955" s="17">
        <v>-1</v>
      </c>
      <c r="AQ1955" s="17">
        <v>-1</v>
      </c>
      <c r="AR1955" s="17">
        <v>0.80783431508352266</v>
      </c>
      <c r="AS1955" s="17">
        <v>9.6940117810022741</v>
      </c>
      <c r="AT1955" s="17">
        <v>16.602215315302956</v>
      </c>
      <c r="AU1955" s="17">
        <v>-1</v>
      </c>
      <c r="AV1955" s="17">
        <v>-1</v>
      </c>
      <c r="AW1955" s="17">
        <v>-1</v>
      </c>
      <c r="AX1955" s="17">
        <v>-1</v>
      </c>
      <c r="AY1955" s="17">
        <v>0.16156686301670456</v>
      </c>
      <c r="AZ1955" s="17">
        <v>-1.0362289044284847</v>
      </c>
      <c r="BA1955" s="17">
        <v>1.5490494172489979</v>
      </c>
      <c r="BB1955" s="17">
        <v>-0.41599400092346228</v>
      </c>
      <c r="BC1955" s="17">
        <v>0.59548118041064158</v>
      </c>
      <c r="BD1955" s="17">
        <v>-14.044696943472957</v>
      </c>
      <c r="BE1955" s="17">
        <v>21.095978994755026</v>
      </c>
      <c r="BF1955" s="17">
        <v>-1</v>
      </c>
      <c r="BG1955" s="22">
        <v>1069.3119590094836</v>
      </c>
    </row>
    <row r="1956" spans="1:59" x14ac:dyDescent="0.25">
      <c r="A1956">
        <v>4815</v>
      </c>
      <c r="B1956" t="s">
        <v>1809</v>
      </c>
      <c r="C1956" s="49">
        <v>0</v>
      </c>
      <c r="D1956" s="22">
        <v>1494.9784570312499</v>
      </c>
      <c r="E1956" s="17">
        <v>100.99778804839789</v>
      </c>
      <c r="F1956" s="17">
        <v>63.907626705031021</v>
      </c>
      <c r="G1956" s="17">
        <v>0.8111438767403909</v>
      </c>
      <c r="H1956" s="17">
        <v>6.971074061122966</v>
      </c>
      <c r="I1956" s="17">
        <v>84.110874761379492</v>
      </c>
      <c r="J1956" s="17">
        <v>15.002929922520735</v>
      </c>
      <c r="K1956" s="17">
        <v>-1</v>
      </c>
      <c r="L1956" s="17">
        <v>-1</v>
      </c>
      <c r="M1956" s="17">
        <v>-1</v>
      </c>
      <c r="N1956" s="17">
        <v>0.16666666666666666</v>
      </c>
      <c r="O1956" s="17">
        <v>-1</v>
      </c>
      <c r="P1956" s="17">
        <v>-1</v>
      </c>
      <c r="Q1956" s="17">
        <v>4.954390022048714</v>
      </c>
      <c r="R1956" s="17">
        <v>-1</v>
      </c>
      <c r="S1956" s="17">
        <v>1.3605585480464581</v>
      </c>
      <c r="T1956" s="17">
        <v>0.14304066756202696</v>
      </c>
      <c r="U1956" s="17">
        <v>0.78037125122266038</v>
      </c>
      <c r="V1956" s="17">
        <v>0.9775473717457891</v>
      </c>
      <c r="W1956" s="17">
        <v>3.2376969042399688</v>
      </c>
      <c r="X1956" s="17">
        <v>4.1968877872740133</v>
      </c>
      <c r="Y1956" s="17">
        <v>0</v>
      </c>
      <c r="Z1956" s="17">
        <v>51.040447839465756</v>
      </c>
      <c r="AA1956" s="17">
        <v>1.5453808550595696</v>
      </c>
      <c r="AB1956" s="17">
        <v>2.8516492396909352</v>
      </c>
      <c r="AC1956" s="17">
        <v>38.25034229314079</v>
      </c>
      <c r="AD1956" s="17">
        <v>0.97546406402832542</v>
      </c>
      <c r="AE1956" s="17">
        <v>9.7546406402832547E-2</v>
      </c>
      <c r="AF1956" s="17">
        <v>79.171216501305963</v>
      </c>
      <c r="AG1956" s="17">
        <v>58.34272033474091</v>
      </c>
      <c r="AH1956" s="17">
        <v>-1</v>
      </c>
      <c r="AI1956" s="17">
        <v>-1</v>
      </c>
      <c r="AJ1956" s="17">
        <v>-1</v>
      </c>
      <c r="AK1956" s="17">
        <v>-1</v>
      </c>
      <c r="AL1956" s="17">
        <v>-1</v>
      </c>
      <c r="AM1956" s="17">
        <v>-1</v>
      </c>
      <c r="AN1956" s="17">
        <v>-1</v>
      </c>
      <c r="AO1956" s="17">
        <v>-1</v>
      </c>
      <c r="AP1956" s="17">
        <v>-1</v>
      </c>
      <c r="AQ1956" s="17">
        <v>-1</v>
      </c>
      <c r="AR1956" s="17">
        <v>0.48773203201416271</v>
      </c>
      <c r="AS1956" s="17">
        <v>5.8527843841699525</v>
      </c>
      <c r="AT1956" s="17">
        <v>11.608619699420938</v>
      </c>
      <c r="AU1956" s="17">
        <v>-1</v>
      </c>
      <c r="AV1956" s="17">
        <v>-1</v>
      </c>
      <c r="AW1956" s="17">
        <v>-1</v>
      </c>
      <c r="AX1956" s="17">
        <v>-1</v>
      </c>
      <c r="AY1956" s="17">
        <v>9.7546406402832547E-2</v>
      </c>
      <c r="AZ1956" s="17">
        <v>-0.47987677071416607</v>
      </c>
      <c r="BA1956" s="17">
        <v>0.99269728353467901</v>
      </c>
      <c r="BB1956" s="17">
        <v>-0.19832444843629743</v>
      </c>
      <c r="BC1956" s="17">
        <v>0.37781162792347678</v>
      </c>
      <c r="BD1956" s="17">
        <v>-6.4824202344372495</v>
      </c>
      <c r="BE1956" s="17">
        <v>13.533702285719311</v>
      </c>
      <c r="BF1956" s="17">
        <v>-1</v>
      </c>
      <c r="BG1956" s="22">
        <v>163.39051423344225</v>
      </c>
    </row>
    <row r="1957" spans="1:59" x14ac:dyDescent="0.25">
      <c r="A1957">
        <v>4816</v>
      </c>
      <c r="B1957" t="s">
        <v>1810</v>
      </c>
      <c r="C1957" s="49">
        <v>0</v>
      </c>
      <c r="D1957" s="22">
        <v>1507.99091796875</v>
      </c>
      <c r="E1957" s="17">
        <v>28.528102021975016</v>
      </c>
      <c r="F1957" s="17">
        <v>-57.608513734477626</v>
      </c>
      <c r="G1957" s="17">
        <v>-7.3004021921566686E-2</v>
      </c>
      <c r="H1957" s="17">
        <v>0.2735460491920465</v>
      </c>
      <c r="I1957" s="17">
        <v>19.397558591960799</v>
      </c>
      <c r="J1957" s="17">
        <v>-2.4324536827605714</v>
      </c>
      <c r="K1957" s="17">
        <v>-1</v>
      </c>
      <c r="L1957" s="17">
        <v>-1</v>
      </c>
      <c r="M1957" s="17">
        <v>-1</v>
      </c>
      <c r="N1957" s="17">
        <v>0.16666666666666666</v>
      </c>
      <c r="O1957" s="17">
        <v>-1</v>
      </c>
      <c r="P1957" s="17">
        <v>-1</v>
      </c>
      <c r="Q1957" s="17">
        <v>0.7750763523784423</v>
      </c>
      <c r="R1957" s="17">
        <v>-1</v>
      </c>
      <c r="S1957" s="17">
        <v>-0.76328402140741725</v>
      </c>
      <c r="T1957" s="17">
        <v>-8.0187014496417547E-2</v>
      </c>
      <c r="U1957" s="17">
        <v>-0.50843437204753095</v>
      </c>
      <c r="V1957" s="17">
        <v>-0.88119453177701068</v>
      </c>
      <c r="W1957" s="17">
        <v>-1.6021929320387294</v>
      </c>
      <c r="X1957" s="17">
        <v>-3.0031422236369938</v>
      </c>
      <c r="Y1957" s="17">
        <v>0</v>
      </c>
      <c r="Z1957" s="17">
        <v>9.1807435371186763</v>
      </c>
      <c r="AA1957" s="17">
        <v>-0.78362498946712766</v>
      </c>
      <c r="AB1957" s="17">
        <v>-0.86415864099086181</v>
      </c>
      <c r="AC1957" s="17">
        <v>-4.4716323240822771</v>
      </c>
      <c r="AD1957" s="17">
        <v>-0.63554296505941366</v>
      </c>
      <c r="AE1957" s="17">
        <v>-6.3554296505941368E-2</v>
      </c>
      <c r="AF1957" s="17">
        <v>15.562032500691068</v>
      </c>
      <c r="AG1957" s="17">
        <v>-52.59211738880169</v>
      </c>
      <c r="AH1957" s="17">
        <v>-1</v>
      </c>
      <c r="AI1957" s="17">
        <v>-1</v>
      </c>
      <c r="AJ1957" s="17">
        <v>-1</v>
      </c>
      <c r="AK1957" s="17">
        <v>-1</v>
      </c>
      <c r="AL1957" s="17">
        <v>-1</v>
      </c>
      <c r="AM1957" s="17">
        <v>-1</v>
      </c>
      <c r="AN1957" s="17">
        <v>-1</v>
      </c>
      <c r="AO1957" s="17">
        <v>-1</v>
      </c>
      <c r="AP1957" s="17">
        <v>-1</v>
      </c>
      <c r="AQ1957" s="17">
        <v>-1</v>
      </c>
      <c r="AR1957" s="17">
        <v>-0.31777148252970683</v>
      </c>
      <c r="AS1957" s="17">
        <v>-3.8132577903564817</v>
      </c>
      <c r="AT1957" s="17">
        <v>-0.95723512746342632</v>
      </c>
      <c r="AU1957" s="17">
        <v>-1</v>
      </c>
      <c r="AV1957" s="17">
        <v>-1</v>
      </c>
      <c r="AW1957" s="17">
        <v>-1</v>
      </c>
      <c r="AX1957" s="17">
        <v>-1</v>
      </c>
      <c r="AY1957" s="17">
        <v>-6.3554296505941368E-2</v>
      </c>
      <c r="AZ1957" s="17">
        <v>0.92012448742669051</v>
      </c>
      <c r="BA1957" s="17">
        <v>-0.40730397460617768</v>
      </c>
      <c r="BB1957" s="17">
        <v>0.34941794145353405</v>
      </c>
      <c r="BC1957" s="17">
        <v>-0.16993076196635443</v>
      </c>
      <c r="BD1957" s="17">
        <v>12.547248684736349</v>
      </c>
      <c r="BE1957" s="17">
        <v>-5.4959666334543087</v>
      </c>
      <c r="BF1957" s="17">
        <v>-1</v>
      </c>
      <c r="BG1957" s="22">
        <v>884.26406742972506</v>
      </c>
    </row>
    <row r="1958" spans="1:59" x14ac:dyDescent="0.25">
      <c r="A1958">
        <v>4817</v>
      </c>
      <c r="B1958" t="s">
        <v>1811</v>
      </c>
      <c r="C1958" s="49">
        <v>0</v>
      </c>
      <c r="D1958" s="22">
        <v>1515.962392578125</v>
      </c>
      <c r="E1958" s="17">
        <v>35.492097374293721</v>
      </c>
      <c r="F1958" s="17">
        <v>-45.931385218370863</v>
      </c>
      <c r="G1958" s="17">
        <v>1.1958425063497924E-2</v>
      </c>
      <c r="H1958" s="17">
        <v>0.91714693260287738</v>
      </c>
      <c r="I1958" s="17">
        <v>25.616203348785728</v>
      </c>
      <c r="J1958" s="17">
        <v>-0.75699547325760186</v>
      </c>
      <c r="K1958" s="17">
        <v>-1</v>
      </c>
      <c r="L1958" s="17">
        <v>-1</v>
      </c>
      <c r="M1958" s="17">
        <v>-1</v>
      </c>
      <c r="N1958" s="17">
        <v>0.16666666666666666</v>
      </c>
      <c r="O1958" s="17">
        <v>-1</v>
      </c>
      <c r="P1958" s="17">
        <v>-1</v>
      </c>
      <c r="Q1958" s="17">
        <v>1.1766887032426934</v>
      </c>
      <c r="R1958" s="17">
        <v>-1</v>
      </c>
      <c r="S1958" s="17">
        <v>-0.5591927579605086</v>
      </c>
      <c r="T1958" s="17">
        <v>-5.8735886092230891E-2</v>
      </c>
      <c r="U1958" s="17">
        <v>-0.38458622446174701</v>
      </c>
      <c r="V1958" s="17">
        <v>-0.70257819318030057</v>
      </c>
      <c r="W1958" s="17">
        <v>-1.137102324176976</v>
      </c>
      <c r="X1958" s="17">
        <v>-2.3112532658973697</v>
      </c>
      <c r="Y1958" s="17">
        <v>0</v>
      </c>
      <c r="Z1958" s="17">
        <v>13.203263878999202</v>
      </c>
      <c r="AA1958" s="17">
        <v>-0.55981850200844829</v>
      </c>
      <c r="AB1958" s="17">
        <v>-0.50708701242409215</v>
      </c>
      <c r="AC1958" s="17">
        <v>-0.36625186793205167</v>
      </c>
      <c r="AD1958" s="17">
        <v>-0.48073278057718372</v>
      </c>
      <c r="AE1958" s="17">
        <v>-4.8073278057718376E-2</v>
      </c>
      <c r="AF1958" s="17">
        <v>21.674575358729076</v>
      </c>
      <c r="AG1958" s="17">
        <v>-41.931802204942528</v>
      </c>
      <c r="AH1958" s="17">
        <v>-1</v>
      </c>
      <c r="AI1958" s="17">
        <v>-1</v>
      </c>
      <c r="AJ1958" s="17">
        <v>-1</v>
      </c>
      <c r="AK1958" s="17">
        <v>-1</v>
      </c>
      <c r="AL1958" s="17">
        <v>-1</v>
      </c>
      <c r="AM1958" s="17">
        <v>-1</v>
      </c>
      <c r="AN1958" s="17">
        <v>-1</v>
      </c>
      <c r="AO1958" s="17">
        <v>-1</v>
      </c>
      <c r="AP1958" s="17">
        <v>-1</v>
      </c>
      <c r="AQ1958" s="17">
        <v>-1</v>
      </c>
      <c r="AR1958" s="17">
        <v>-0.24036639028859186</v>
      </c>
      <c r="AS1958" s="17">
        <v>-2.8843966834631023</v>
      </c>
      <c r="AT1958" s="17">
        <v>0.2502843114979667</v>
      </c>
      <c r="AU1958" s="17">
        <v>-1</v>
      </c>
      <c r="AV1958" s="17">
        <v>-1</v>
      </c>
      <c r="AW1958" s="17">
        <v>-1</v>
      </c>
      <c r="AX1958" s="17">
        <v>-1</v>
      </c>
      <c r="AY1958" s="17">
        <v>-4.8073278057718376E-2</v>
      </c>
      <c r="AZ1958" s="17">
        <v>0.7855909632800766</v>
      </c>
      <c r="BA1958" s="17">
        <v>-0.272770450459564</v>
      </c>
      <c r="BB1958" s="17">
        <v>0.29678247872957592</v>
      </c>
      <c r="BC1958" s="17">
        <v>-0.1172952992423963</v>
      </c>
      <c r="BD1958" s="17">
        <v>10.718587168789249</v>
      </c>
      <c r="BE1958" s="17">
        <v>-3.6673051175072056</v>
      </c>
      <c r="BF1958" s="17">
        <v>-1</v>
      </c>
      <c r="BG1958" s="22">
        <v>116.72238460103335</v>
      </c>
    </row>
    <row r="1959" spans="1:59" x14ac:dyDescent="0.25">
      <c r="A1959">
        <v>4818</v>
      </c>
      <c r="B1959" t="s">
        <v>1812</v>
      </c>
      <c r="C1959" s="49">
        <v>0</v>
      </c>
      <c r="D1959" s="22">
        <v>1514.3474707031251</v>
      </c>
      <c r="E1959" s="17">
        <v>57.22336190738212</v>
      </c>
      <c r="F1959" s="17">
        <v>-9.4927094392586415</v>
      </c>
      <c r="G1959" s="17">
        <v>0.27708516875039363</v>
      </c>
      <c r="H1959" s="17">
        <v>2.9255143055755375</v>
      </c>
      <c r="I1959" s="17">
        <v>45.021588822351568</v>
      </c>
      <c r="J1959" s="17">
        <v>4.4713000270719281</v>
      </c>
      <c r="K1959" s="17">
        <v>-1</v>
      </c>
      <c r="L1959" s="17">
        <v>-1</v>
      </c>
      <c r="M1959" s="17">
        <v>-1</v>
      </c>
      <c r="N1959" s="17">
        <v>0.16666666666666666</v>
      </c>
      <c r="O1959" s="17">
        <v>-1</v>
      </c>
      <c r="P1959" s="17">
        <v>-1</v>
      </c>
      <c r="Q1959" s="17">
        <v>2.4299267935697704</v>
      </c>
      <c r="R1959" s="17">
        <v>-1</v>
      </c>
      <c r="S1959" s="17">
        <v>7.767745956200664E-2</v>
      </c>
      <c r="T1959" s="17">
        <v>8.2027205984548622E-3</v>
      </c>
      <c r="U1959" s="17">
        <v>1.8840014587120785E-3</v>
      </c>
      <c r="V1959" s="17">
        <v>-0.14520290678175365</v>
      </c>
      <c r="W1959" s="17">
        <v>0.31422073391975913</v>
      </c>
      <c r="X1959" s="17">
        <v>-0.15220214545738225</v>
      </c>
      <c r="Y1959" s="17">
        <v>0</v>
      </c>
      <c r="Z1959" s="17">
        <v>25.75560620789371</v>
      </c>
      <c r="AA1959" s="17">
        <v>0.13857340337479115</v>
      </c>
      <c r="AB1959" s="17">
        <v>0.60716100542697238</v>
      </c>
      <c r="AC1959" s="17">
        <v>12.444656840079478</v>
      </c>
      <c r="AD1959" s="17">
        <v>2.3550018233901016E-3</v>
      </c>
      <c r="AE1959" s="17">
        <v>2.3550018233900981E-4</v>
      </c>
      <c r="AF1959" s="17">
        <v>40.748868073992924</v>
      </c>
      <c r="AG1959" s="17">
        <v>-8.6661095175675307</v>
      </c>
      <c r="AH1959" s="17">
        <v>-1</v>
      </c>
      <c r="AI1959" s="17">
        <v>-1</v>
      </c>
      <c r="AJ1959" s="17">
        <v>-1</v>
      </c>
      <c r="AK1959" s="17">
        <v>-1</v>
      </c>
      <c r="AL1959" s="17">
        <v>-1</v>
      </c>
      <c r="AM1959" s="17">
        <v>-1</v>
      </c>
      <c r="AN1959" s="17">
        <v>-1</v>
      </c>
      <c r="AO1959" s="17">
        <v>-1</v>
      </c>
      <c r="AP1959" s="17">
        <v>-1</v>
      </c>
      <c r="AQ1959" s="17">
        <v>-1</v>
      </c>
      <c r="AR1959" s="17">
        <v>1.1775009116950508E-3</v>
      </c>
      <c r="AS1959" s="17">
        <v>1.4130010940340387E-2</v>
      </c>
      <c r="AT1959" s="17">
        <v>4.0183690142224426</v>
      </c>
      <c r="AU1959" s="17">
        <v>-1</v>
      </c>
      <c r="AV1959" s="17">
        <v>-1</v>
      </c>
      <c r="AW1959" s="17">
        <v>-1</v>
      </c>
      <c r="AX1959" s="17">
        <v>-1</v>
      </c>
      <c r="AY1959" s="17">
        <v>2.3550018233900981E-4</v>
      </c>
      <c r="AZ1959" s="17">
        <v>0.36577684022422652</v>
      </c>
      <c r="BA1959" s="17">
        <v>0.14704367259628631</v>
      </c>
      <c r="BB1959" s="17">
        <v>0.13253263271338073</v>
      </c>
      <c r="BC1959" s="17">
        <v>4.6954546773798782E-2</v>
      </c>
      <c r="BD1959" s="17">
        <v>5.0122181759820625</v>
      </c>
      <c r="BE1959" s="17">
        <v>2.0390638752999868</v>
      </c>
      <c r="BF1959" s="17">
        <v>-1</v>
      </c>
      <c r="BG1959" s="22">
        <v>759.35480351681349</v>
      </c>
    </row>
    <row r="1960" spans="1:59" x14ac:dyDescent="0.25">
      <c r="A1960">
        <v>4819</v>
      </c>
      <c r="B1960" t="s">
        <v>1813</v>
      </c>
      <c r="C1960" s="49">
        <v>0</v>
      </c>
      <c r="D1960" s="22">
        <v>1512.3285546874999</v>
      </c>
      <c r="E1960" s="17">
        <v>77.525648160045705</v>
      </c>
      <c r="F1960" s="17">
        <v>24.549875851124312</v>
      </c>
      <c r="G1960" s="17">
        <v>0.52477802782779193</v>
      </c>
      <c r="H1960" s="17">
        <v>4.8018178793743402</v>
      </c>
      <c r="I1960" s="17">
        <v>63.150938365160847</v>
      </c>
      <c r="J1960" s="17">
        <v>9.3557995783788872</v>
      </c>
      <c r="K1960" s="17">
        <v>-1</v>
      </c>
      <c r="L1960" s="17">
        <v>-1</v>
      </c>
      <c r="M1960" s="17">
        <v>-1</v>
      </c>
      <c r="N1960" s="17">
        <v>0.16666666666666666</v>
      </c>
      <c r="O1960" s="17">
        <v>-1</v>
      </c>
      <c r="P1960" s="17">
        <v>-1</v>
      </c>
      <c r="Q1960" s="17">
        <v>3.6007559652372052</v>
      </c>
      <c r="R1960" s="17">
        <v>-1</v>
      </c>
      <c r="S1960" s="17">
        <v>0.67266913352791469</v>
      </c>
      <c r="T1960" s="17">
        <v>7.0739659133233532E-2</v>
      </c>
      <c r="U1960" s="17">
        <v>0.36294118443220758</v>
      </c>
      <c r="V1960" s="17">
        <v>0.37552116785245493</v>
      </c>
      <c r="W1960" s="17">
        <v>1.6701094409808159</v>
      </c>
      <c r="X1960" s="17">
        <v>1.8648766957009302</v>
      </c>
      <c r="Y1960" s="17">
        <v>0</v>
      </c>
      <c r="Z1960" s="17">
        <v>37.482546750843554</v>
      </c>
      <c r="AA1960" s="17">
        <v>0.79104129625992714</v>
      </c>
      <c r="AB1960" s="17">
        <v>1.648139646151308</v>
      </c>
      <c r="AC1960" s="17">
        <v>24.413161266076969</v>
      </c>
      <c r="AD1960" s="17">
        <v>0.45367648054025944</v>
      </c>
      <c r="AE1960" s="17">
        <v>4.5367648054025947E-2</v>
      </c>
      <c r="AF1960" s="17">
        <v>58.568896456729064</v>
      </c>
      <c r="AG1960" s="17">
        <v>22.4121378759008</v>
      </c>
      <c r="AH1960" s="17">
        <v>-1</v>
      </c>
      <c r="AI1960" s="17">
        <v>-1</v>
      </c>
      <c r="AJ1960" s="17">
        <v>-1</v>
      </c>
      <c r="AK1960" s="17">
        <v>-1</v>
      </c>
      <c r="AL1960" s="17">
        <v>-1</v>
      </c>
      <c r="AM1960" s="17">
        <v>-1</v>
      </c>
      <c r="AN1960" s="17">
        <v>-1</v>
      </c>
      <c r="AO1960" s="17">
        <v>-1</v>
      </c>
      <c r="AP1960" s="17">
        <v>-1</v>
      </c>
      <c r="AQ1960" s="17">
        <v>-1</v>
      </c>
      <c r="AR1960" s="17">
        <v>0.22683824027012972</v>
      </c>
      <c r="AS1960" s="17">
        <v>2.7220588832415564</v>
      </c>
      <c r="AT1960" s="17">
        <v>7.5386765482140241</v>
      </c>
      <c r="AU1960" s="17">
        <v>-1</v>
      </c>
      <c r="AV1960" s="17">
        <v>-1</v>
      </c>
      <c r="AW1960" s="17">
        <v>-1</v>
      </c>
      <c r="AX1960" s="17">
        <v>-1</v>
      </c>
      <c r="AY1960" s="17">
        <v>4.5367648054025947E-2</v>
      </c>
      <c r="AZ1960" s="17">
        <v>-2.6431652116992665E-2</v>
      </c>
      <c r="BA1960" s="17">
        <v>0.53925216493750572</v>
      </c>
      <c r="BB1960" s="17">
        <v>-2.0916670050354913E-2</v>
      </c>
      <c r="BC1960" s="17">
        <v>0.20040384953753432</v>
      </c>
      <c r="BD1960" s="17">
        <v>-0.31891828774725139</v>
      </c>
      <c r="BE1960" s="17">
        <v>7.3702003390293065</v>
      </c>
      <c r="BF1960" s="17">
        <v>-1</v>
      </c>
      <c r="BG1960" s="22">
        <v>1046.2449286288384</v>
      </c>
    </row>
    <row r="1961" spans="1:59" x14ac:dyDescent="0.25">
      <c r="A1961">
        <v>4821</v>
      </c>
      <c r="B1961" t="s">
        <v>1814</v>
      </c>
      <c r="C1961" s="49">
        <v>0</v>
      </c>
      <c r="D1961" s="22">
        <v>1417.265634765625</v>
      </c>
      <c r="E1961" s="17">
        <v>-11.06289749703258</v>
      </c>
      <c r="F1961" s="17">
        <v>-123.99413952479975</v>
      </c>
      <c r="G1961" s="17">
        <v>-0.55602390168059257</v>
      </c>
      <c r="H1961" s="17">
        <v>-3.3853883665334115</v>
      </c>
      <c r="I1961" s="17">
        <v>-15.956049375965229</v>
      </c>
      <c r="J1961" s="17">
        <v>-11.957598633419295</v>
      </c>
      <c r="K1961" s="17">
        <v>-1</v>
      </c>
      <c r="L1961" s="17">
        <v>-1</v>
      </c>
      <c r="M1961" s="17">
        <v>-1</v>
      </c>
      <c r="N1961" s="17">
        <v>0.16666666666666666</v>
      </c>
      <c r="O1961" s="17">
        <v>-1</v>
      </c>
      <c r="P1961" s="17">
        <v>-1</v>
      </c>
      <c r="Q1961" s="17">
        <v>-1.5081294203824425</v>
      </c>
      <c r="R1961" s="17">
        <v>-1</v>
      </c>
      <c r="S1961" s="17">
        <v>-1.9235629567271908</v>
      </c>
      <c r="T1961" s="17">
        <v>-0.20213879237196591</v>
      </c>
      <c r="U1961" s="17">
        <v>-1.2125232898935439</v>
      </c>
      <c r="V1961" s="17">
        <v>-1.8966460100889115</v>
      </c>
      <c r="W1961" s="17">
        <v>-4.2462788483250966</v>
      </c>
      <c r="X1961" s="17">
        <v>-6.9365990982105163</v>
      </c>
      <c r="Y1961" s="17">
        <v>0</v>
      </c>
      <c r="Z1961" s="17">
        <v>-13.68768081752491</v>
      </c>
      <c r="AA1961" s="17">
        <v>-2.0559869152080901</v>
      </c>
      <c r="AB1961" s="17">
        <v>-2.894146020309154</v>
      </c>
      <c r="AC1961" s="17">
        <v>-27.811124589922045</v>
      </c>
      <c r="AD1961" s="17">
        <v>-1.5156541123669298</v>
      </c>
      <c r="AE1961" s="17">
        <v>-0.15156541123669298</v>
      </c>
      <c r="AF1961" s="17">
        <v>-19.188375721784247</v>
      </c>
      <c r="AG1961" s="17">
        <v>-113.19705923100317</v>
      </c>
      <c r="AH1961" s="17">
        <v>-1</v>
      </c>
      <c r="AI1961" s="17">
        <v>-1</v>
      </c>
      <c r="AJ1961" s="17">
        <v>-1</v>
      </c>
      <c r="AK1961" s="17">
        <v>-1</v>
      </c>
      <c r="AL1961" s="17">
        <v>-1</v>
      </c>
      <c r="AM1961" s="17">
        <v>-1</v>
      </c>
      <c r="AN1961" s="17">
        <v>-1</v>
      </c>
      <c r="AO1961" s="17">
        <v>-1</v>
      </c>
      <c r="AP1961" s="17">
        <v>-1</v>
      </c>
      <c r="AQ1961" s="17">
        <v>-1</v>
      </c>
      <c r="AR1961" s="17">
        <v>-0.75782705618346491</v>
      </c>
      <c r="AS1961" s="17">
        <v>-9.0939246742015776</v>
      </c>
      <c r="AT1961" s="17">
        <v>-7.8221020764620519</v>
      </c>
      <c r="AU1961" s="17">
        <v>-1</v>
      </c>
      <c r="AV1961" s="17">
        <v>-1</v>
      </c>
      <c r="AW1961" s="17">
        <v>-1</v>
      </c>
      <c r="AX1961" s="17">
        <v>-1</v>
      </c>
      <c r="AY1961" s="17">
        <v>-0.15156541123669298</v>
      </c>
      <c r="AZ1961" s="17">
        <v>1.6849608235114846</v>
      </c>
      <c r="BA1961" s="17">
        <v>-1.172140310690972</v>
      </c>
      <c r="BB1961" s="17">
        <v>0.64865573153808964</v>
      </c>
      <c r="BC1961" s="17">
        <v>-0.4691685520509099</v>
      </c>
      <c r="BD1961" s="17">
        <v>22.943369522781378</v>
      </c>
      <c r="BE1961" s="17">
        <v>-15.892087471499348</v>
      </c>
      <c r="BF1961" s="17">
        <v>-1</v>
      </c>
      <c r="BG1961" s="22">
        <v>-31.26253602053761</v>
      </c>
    </row>
    <row r="1962" spans="1:59" x14ac:dyDescent="0.25">
      <c r="A1962">
        <v>4823</v>
      </c>
      <c r="B1962" t="s">
        <v>1815</v>
      </c>
      <c r="C1962" s="49">
        <v>0</v>
      </c>
      <c r="D1962" s="22">
        <v>1446.2177734375</v>
      </c>
      <c r="E1962" s="17">
        <v>-17.525263292327949</v>
      </c>
      <c r="F1962" s="17">
        <v>-134.8301427229683</v>
      </c>
      <c r="G1962" s="17">
        <v>-0.63486634535024034</v>
      </c>
      <c r="H1962" s="17">
        <v>-3.9826294794803347</v>
      </c>
      <c r="I1962" s="17">
        <v>-21.726753567520682</v>
      </c>
      <c r="J1962" s="17">
        <v>-13.512370467224979</v>
      </c>
      <c r="K1962" s="17">
        <v>-1</v>
      </c>
      <c r="L1962" s="17">
        <v>-1</v>
      </c>
      <c r="M1962" s="17">
        <v>-1</v>
      </c>
      <c r="N1962" s="17">
        <v>0.16666666666666666</v>
      </c>
      <c r="O1962" s="17">
        <v>-1</v>
      </c>
      <c r="P1962" s="17">
        <v>-1</v>
      </c>
      <c r="Q1962" s="17">
        <v>-1.880812885532825</v>
      </c>
      <c r="R1962" s="17">
        <v>-1</v>
      </c>
      <c r="S1962" s="17">
        <v>-2.1129531463083455</v>
      </c>
      <c r="T1962" s="17">
        <v>-0.22204475604030013</v>
      </c>
      <c r="U1962" s="17">
        <v>-1.3274504247174606</v>
      </c>
      <c r="V1962" s="17">
        <v>-2.0623962811088292</v>
      </c>
      <c r="W1962" s="17">
        <v>-4.6778681133808506</v>
      </c>
      <c r="X1962" s="17">
        <v>-7.5786500055464003</v>
      </c>
      <c r="Y1962" s="17">
        <v>0</v>
      </c>
      <c r="Z1962" s="17">
        <v>-17.420451526453267</v>
      </c>
      <c r="AA1962" s="17">
        <v>-2.2636722044920079</v>
      </c>
      <c r="AB1962" s="17">
        <v>-3.2254971143549009</v>
      </c>
      <c r="AC1962" s="17">
        <v>-31.620786844746178</v>
      </c>
      <c r="AD1962" s="17">
        <v>-1.6593130308968258</v>
      </c>
      <c r="AE1962" s="17">
        <v>-0.16593130308968257</v>
      </c>
      <c r="AF1962" s="17">
        <v>-24.860620731957816</v>
      </c>
      <c r="AG1962" s="17">
        <v>-123.08949205525849</v>
      </c>
      <c r="AH1962" s="17">
        <v>-1</v>
      </c>
      <c r="AI1962" s="17">
        <v>-1</v>
      </c>
      <c r="AJ1962" s="17">
        <v>-1</v>
      </c>
      <c r="AK1962" s="17">
        <v>-1</v>
      </c>
      <c r="AL1962" s="17">
        <v>-1</v>
      </c>
      <c r="AM1962" s="17">
        <v>-1</v>
      </c>
      <c r="AN1962" s="17">
        <v>-1</v>
      </c>
      <c r="AO1962" s="17">
        <v>-1</v>
      </c>
      <c r="AP1962" s="17">
        <v>-1</v>
      </c>
      <c r="AQ1962" s="17">
        <v>-1</v>
      </c>
      <c r="AR1962" s="17">
        <v>-0.8296565154484129</v>
      </c>
      <c r="AS1962" s="17">
        <v>-9.9558781853809535</v>
      </c>
      <c r="AT1962" s="17">
        <v>-8.9426416409952409</v>
      </c>
      <c r="AU1962" s="17">
        <v>-1</v>
      </c>
      <c r="AV1962" s="17">
        <v>-1</v>
      </c>
      <c r="AW1962" s="17">
        <v>-1</v>
      </c>
      <c r="AX1962" s="17">
        <v>-1</v>
      </c>
      <c r="AY1962" s="17">
        <v>-0.16593130308968257</v>
      </c>
      <c r="AZ1962" s="17">
        <v>1.8098036473189623</v>
      </c>
      <c r="BA1962" s="17">
        <v>-1.2969831344984497</v>
      </c>
      <c r="BB1962" s="17">
        <v>0.69749976383825429</v>
      </c>
      <c r="BC1962" s="17">
        <v>-0.51801258435107445</v>
      </c>
      <c r="BD1962" s="17">
        <v>24.640309143497067</v>
      </c>
      <c r="BE1962" s="17">
        <v>-17.589027092215034</v>
      </c>
      <c r="BF1962" s="17">
        <v>-1</v>
      </c>
      <c r="BG1962" s="22">
        <v>-22.418500790160806</v>
      </c>
    </row>
    <row r="1963" spans="1:59" x14ac:dyDescent="0.25">
      <c r="A1963">
        <v>4827</v>
      </c>
      <c r="B1963" t="s">
        <v>1816</v>
      </c>
      <c r="C1963" s="49">
        <v>0</v>
      </c>
      <c r="D1963" s="22">
        <v>1460.8275195312499</v>
      </c>
      <c r="E1963" s="17">
        <v>11.495499369267506</v>
      </c>
      <c r="F1963" s="17">
        <v>-86.168539994866194</v>
      </c>
      <c r="G1963" s="17">
        <v>-0.28080594117708407</v>
      </c>
      <c r="H1963" s="17">
        <v>-1.3005787971748131</v>
      </c>
      <c r="I1963" s="17">
        <v>4.1879411492847254</v>
      </c>
      <c r="J1963" s="17">
        <v>-6.5303044853431897</v>
      </c>
      <c r="K1963" s="17">
        <v>-1</v>
      </c>
      <c r="L1963" s="17">
        <v>-1</v>
      </c>
      <c r="M1963" s="17">
        <v>-1</v>
      </c>
      <c r="N1963" s="17">
        <v>0.16666666666666666</v>
      </c>
      <c r="O1963" s="17">
        <v>-1</v>
      </c>
      <c r="P1963" s="17">
        <v>-1</v>
      </c>
      <c r="Q1963" s="17">
        <v>-0.20719075818373511</v>
      </c>
      <c r="R1963" s="17">
        <v>-1</v>
      </c>
      <c r="S1963" s="17">
        <v>-1.262452274588806</v>
      </c>
      <c r="T1963" s="17">
        <v>-0.13265237785124323</v>
      </c>
      <c r="U1963" s="17">
        <v>-0.81134328860793226</v>
      </c>
      <c r="V1963" s="17">
        <v>-1.3180559839585186</v>
      </c>
      <c r="W1963" s="17">
        <v>-2.7397157361827413</v>
      </c>
      <c r="X1963" s="17">
        <v>-4.6953704777887078</v>
      </c>
      <c r="Y1963" s="17">
        <v>0</v>
      </c>
      <c r="Z1963" s="17">
        <v>-0.65757300094045235</v>
      </c>
      <c r="AA1963" s="17">
        <v>-1.3310129153813253</v>
      </c>
      <c r="AB1963" s="17">
        <v>-1.737487651170047</v>
      </c>
      <c r="AC1963" s="17">
        <v>-14.512608877077204</v>
      </c>
      <c r="AD1963" s="17">
        <v>-1.0141791107599152</v>
      </c>
      <c r="AE1963" s="17">
        <v>-0.10141791107599153</v>
      </c>
      <c r="AF1963" s="17">
        <v>0.61192003917980742</v>
      </c>
      <c r="AG1963" s="17">
        <v>-78.665212428826592</v>
      </c>
      <c r="AH1963" s="17">
        <v>-1</v>
      </c>
      <c r="AI1963" s="17">
        <v>-1</v>
      </c>
      <c r="AJ1963" s="17">
        <v>-1</v>
      </c>
      <c r="AK1963" s="17">
        <v>-1</v>
      </c>
      <c r="AL1963" s="17">
        <v>-1</v>
      </c>
      <c r="AM1963" s="17">
        <v>-1</v>
      </c>
      <c r="AN1963" s="17">
        <v>-1</v>
      </c>
      <c r="AO1963" s="17">
        <v>-1</v>
      </c>
      <c r="AP1963" s="17">
        <v>-1</v>
      </c>
      <c r="AQ1963" s="17">
        <v>-1</v>
      </c>
      <c r="AR1963" s="17">
        <v>-0.50708955537995759</v>
      </c>
      <c r="AS1963" s="17">
        <v>-6.0850746645594915</v>
      </c>
      <c r="AT1963" s="17">
        <v>-3.9105970639273391</v>
      </c>
      <c r="AU1963" s="17">
        <v>-1</v>
      </c>
      <c r="AV1963" s="17">
        <v>-1</v>
      </c>
      <c r="AW1963" s="17">
        <v>-1</v>
      </c>
      <c r="AX1963" s="17">
        <v>-1</v>
      </c>
      <c r="AY1963" s="17">
        <v>-0.10141791107599153</v>
      </c>
      <c r="AZ1963" s="17">
        <v>1.2491677943689825</v>
      </c>
      <c r="BA1963" s="17">
        <v>-0.73634728154846996</v>
      </c>
      <c r="BB1963" s="17">
        <v>0.47815423099170468</v>
      </c>
      <c r="BC1963" s="17">
        <v>-0.29866705150452499</v>
      </c>
      <c r="BD1963" s="17">
        <v>17.019805516218746</v>
      </c>
      <c r="BE1963" s="17">
        <v>-9.9685234649367072</v>
      </c>
      <c r="BF1963" s="17">
        <v>-1</v>
      </c>
      <c r="BG1963" s="22">
        <v>-9.3755728276303216</v>
      </c>
    </row>
    <row r="1964" spans="1:59" x14ac:dyDescent="0.25">
      <c r="A1964">
        <v>4828</v>
      </c>
      <c r="B1964" t="s">
        <v>1080</v>
      </c>
      <c r="C1964" s="49">
        <v>0</v>
      </c>
      <c r="D1964" s="22">
        <v>1448.87328125</v>
      </c>
      <c r="E1964" s="17">
        <v>6.2343566939756627</v>
      </c>
      <c r="F1964" s="17">
        <v>-94.990349323113577</v>
      </c>
      <c r="G1964" s="17">
        <v>-0.34499316891288551</v>
      </c>
      <c r="H1964" s="17">
        <v>-1.7868048645774612</v>
      </c>
      <c r="I1964" s="17">
        <v>-0.51010582768777368</v>
      </c>
      <c r="J1964" s="17">
        <v>-7.7960756756914398</v>
      </c>
      <c r="K1964" s="17">
        <v>-1</v>
      </c>
      <c r="L1964" s="17">
        <v>-1</v>
      </c>
      <c r="M1964" s="17">
        <v>-1</v>
      </c>
      <c r="N1964" s="17">
        <v>0.16666666666666666</v>
      </c>
      <c r="O1964" s="17">
        <v>-1</v>
      </c>
      <c r="P1964" s="17">
        <v>-1</v>
      </c>
      <c r="Q1964" s="17">
        <v>-0.51059990353198303</v>
      </c>
      <c r="R1964" s="17">
        <v>-1</v>
      </c>
      <c r="S1964" s="17">
        <v>-1.4166386577570897</v>
      </c>
      <c r="T1964" s="17">
        <v>-0.148858225410124</v>
      </c>
      <c r="U1964" s="17">
        <v>-0.90490779311359082</v>
      </c>
      <c r="V1964" s="17">
        <v>-1.452996631381932</v>
      </c>
      <c r="W1964" s="17">
        <v>-3.0910812844213935</v>
      </c>
      <c r="X1964" s="17">
        <v>-5.2180771049427772</v>
      </c>
      <c r="Y1964" s="17">
        <v>0</v>
      </c>
      <c r="Z1964" s="17">
        <v>-3.6964971188106226</v>
      </c>
      <c r="AA1964" s="17">
        <v>-1.500093709179382</v>
      </c>
      <c r="AB1964" s="17">
        <v>-2.0072472773827634</v>
      </c>
      <c r="AC1964" s="17">
        <v>-17.614131957354608</v>
      </c>
      <c r="AD1964" s="17">
        <v>-1.1311347413919886</v>
      </c>
      <c r="AE1964" s="17">
        <v>-0.11311347413919885</v>
      </c>
      <c r="AF1964" s="17">
        <v>-4.0059693271975831</v>
      </c>
      <c r="AG1964" s="17">
        <v>-86.718842034881533</v>
      </c>
      <c r="AH1964" s="17">
        <v>-1</v>
      </c>
      <c r="AI1964" s="17">
        <v>-1</v>
      </c>
      <c r="AJ1964" s="17">
        <v>-1</v>
      </c>
      <c r="AK1964" s="17">
        <v>-1</v>
      </c>
      <c r="AL1964" s="17">
        <v>-1</v>
      </c>
      <c r="AM1964" s="17">
        <v>-1</v>
      </c>
      <c r="AN1964" s="17">
        <v>-1</v>
      </c>
      <c r="AO1964" s="17">
        <v>-1</v>
      </c>
      <c r="AP1964" s="17">
        <v>-1</v>
      </c>
      <c r="AQ1964" s="17">
        <v>-1</v>
      </c>
      <c r="AR1964" s="17">
        <v>-0.56556737069599428</v>
      </c>
      <c r="AS1964" s="17">
        <v>-6.7868084483519304</v>
      </c>
      <c r="AT1964" s="17">
        <v>-4.8228509828575081</v>
      </c>
      <c r="AU1964" s="17">
        <v>-1</v>
      </c>
      <c r="AV1964" s="17">
        <v>-1</v>
      </c>
      <c r="AW1964" s="17">
        <v>-1</v>
      </c>
      <c r="AX1964" s="17">
        <v>-1</v>
      </c>
      <c r="AY1964" s="17">
        <v>-0.11311347413919885</v>
      </c>
      <c r="AZ1964" s="17">
        <v>1.3508048617902706</v>
      </c>
      <c r="BA1964" s="17">
        <v>-0.83798434896975826</v>
      </c>
      <c r="BB1964" s="17">
        <v>0.51791914540660955</v>
      </c>
      <c r="BC1964" s="17">
        <v>-0.33843196591942987</v>
      </c>
      <c r="BD1964" s="17">
        <v>18.401318376793789</v>
      </c>
      <c r="BE1964" s="17">
        <v>-11.350036325511756</v>
      </c>
      <c r="BF1964" s="17">
        <v>-1</v>
      </c>
      <c r="BG1964" s="22">
        <v>947.54034344081867</v>
      </c>
    </row>
    <row r="1965" spans="1:59" x14ac:dyDescent="0.25">
      <c r="A1965">
        <v>4829</v>
      </c>
      <c r="B1965" t="s">
        <v>1020</v>
      </c>
      <c r="C1965" s="49">
        <v>0</v>
      </c>
      <c r="D1965" s="22">
        <v>1457.6696191406249</v>
      </c>
      <c r="E1965" s="17">
        <v>72.835137537814191</v>
      </c>
      <c r="F1965" s="17">
        <v>16.684894246315409</v>
      </c>
      <c r="G1965" s="17">
        <v>0.46755265073997715</v>
      </c>
      <c r="H1965" s="17">
        <v>4.368328678507635</v>
      </c>
      <c r="I1965" s="17">
        <v>58.962449170081214</v>
      </c>
      <c r="J1965" s="17">
        <v>8.2273159807897454</v>
      </c>
      <c r="K1965" s="17">
        <v>-1</v>
      </c>
      <c r="L1965" s="17">
        <v>-1</v>
      </c>
      <c r="M1965" s="17">
        <v>-1</v>
      </c>
      <c r="N1965" s="17">
        <v>0.16666666666666666</v>
      </c>
      <c r="O1965" s="17">
        <v>-1</v>
      </c>
      <c r="P1965" s="17">
        <v>-1</v>
      </c>
      <c r="Q1965" s="17">
        <v>3.3302550670536748</v>
      </c>
      <c r="R1965" s="17">
        <v>-1</v>
      </c>
      <c r="S1965" s="17">
        <v>0.5352060551265716</v>
      </c>
      <c r="T1965" s="17">
        <v>5.6291524040037552E-2</v>
      </c>
      <c r="U1965" s="17">
        <v>0.27952483757875973</v>
      </c>
      <c r="V1965" s="17">
        <v>0.25521640153565689</v>
      </c>
      <c r="W1965" s="17">
        <v>1.3568535690122454</v>
      </c>
      <c r="X1965" s="17">
        <v>1.3988636756603794</v>
      </c>
      <c r="Y1965" s="17">
        <v>0</v>
      </c>
      <c r="Z1965" s="17">
        <v>34.773229263224778</v>
      </c>
      <c r="AA1965" s="17">
        <v>0.64029927912177187</v>
      </c>
      <c r="AB1965" s="17">
        <v>1.4076385857747691</v>
      </c>
      <c r="AC1965" s="17">
        <v>21.6480344008698</v>
      </c>
      <c r="AD1965" s="17">
        <v>0.34940604697344968</v>
      </c>
      <c r="AE1965" s="17">
        <v>3.4940604697344967E-2</v>
      </c>
      <c r="AF1965" s="17">
        <v>54.451870848013449</v>
      </c>
      <c r="AG1965" s="17">
        <v>15.232017976828969</v>
      </c>
      <c r="AH1965" s="17">
        <v>-1</v>
      </c>
      <c r="AI1965" s="17">
        <v>-1</v>
      </c>
      <c r="AJ1965" s="17">
        <v>-1</v>
      </c>
      <c r="AK1965" s="17">
        <v>-1</v>
      </c>
      <c r="AL1965" s="17">
        <v>-1</v>
      </c>
      <c r="AM1965" s="17">
        <v>-1</v>
      </c>
      <c r="AN1965" s="17">
        <v>-1</v>
      </c>
      <c r="AO1965" s="17">
        <v>-1</v>
      </c>
      <c r="AP1965" s="17">
        <v>-1</v>
      </c>
      <c r="AQ1965" s="17">
        <v>-1</v>
      </c>
      <c r="AR1965" s="17">
        <v>0.17470302348672484</v>
      </c>
      <c r="AS1965" s="17">
        <v>2.0964362818406981</v>
      </c>
      <c r="AT1965" s="17">
        <v>6.7253671663929078</v>
      </c>
      <c r="AU1965" s="17">
        <v>-1</v>
      </c>
      <c r="AV1965" s="17">
        <v>-1</v>
      </c>
      <c r="AW1965" s="17">
        <v>-1</v>
      </c>
      <c r="AX1965" s="17">
        <v>-1</v>
      </c>
      <c r="AY1965" s="17">
        <v>3.4940604697344967E-2</v>
      </c>
      <c r="AZ1965" s="17">
        <v>6.4181694407689588E-2</v>
      </c>
      <c r="BA1965" s="17">
        <v>0.44863881841282333</v>
      </c>
      <c r="BB1965" s="17">
        <v>1.4535277362360405E-2</v>
      </c>
      <c r="BC1965" s="17">
        <v>0.16495190212481903</v>
      </c>
      <c r="BD1965" s="17">
        <v>0.91275345111454653</v>
      </c>
      <c r="BE1965" s="17">
        <v>6.1385286001675077</v>
      </c>
      <c r="BF1965" s="17">
        <v>-1</v>
      </c>
      <c r="BG1965" s="22">
        <v>15.470042725063195</v>
      </c>
    </row>
    <row r="1966" spans="1:59" x14ac:dyDescent="0.25">
      <c r="A1966">
        <v>4835</v>
      </c>
      <c r="B1966" t="s">
        <v>1817</v>
      </c>
      <c r="C1966" s="49">
        <v>0</v>
      </c>
      <c r="D1966" s="22">
        <v>1434.7272265624999</v>
      </c>
      <c r="E1966" s="17">
        <v>25.740428007761828</v>
      </c>
      <c r="F1966" s="17">
        <v>-62.28284593576781</v>
      </c>
      <c r="G1966" s="17">
        <v>-0.1070143268775241</v>
      </c>
      <c r="H1966" s="17">
        <v>1.5913847066632236E-2</v>
      </c>
      <c r="I1966" s="17">
        <v>16.908246994925932</v>
      </c>
      <c r="J1966" s="17">
        <v>-3.1031363981039197</v>
      </c>
      <c r="K1966" s="17">
        <v>-1</v>
      </c>
      <c r="L1966" s="17">
        <v>-1</v>
      </c>
      <c r="M1966" s="17">
        <v>-1</v>
      </c>
      <c r="N1966" s="17">
        <v>0.16666666666666666</v>
      </c>
      <c r="O1966" s="17">
        <v>-1</v>
      </c>
      <c r="P1966" s="17">
        <v>-1</v>
      </c>
      <c r="Q1966" s="17">
        <v>0.61431169679627384</v>
      </c>
      <c r="R1966" s="17">
        <v>-1</v>
      </c>
      <c r="S1966" s="17">
        <v>-0.8449813636449377</v>
      </c>
      <c r="T1966" s="17">
        <v>-8.8773860150757444E-2</v>
      </c>
      <c r="U1966" s="17">
        <v>-0.55801054854776011</v>
      </c>
      <c r="V1966" s="17">
        <v>-0.95269431034222229</v>
      </c>
      <c r="W1966" s="17">
        <v>-1.7883678124339517</v>
      </c>
      <c r="X1966" s="17">
        <v>-3.2801040495189699</v>
      </c>
      <c r="Y1966" s="17">
        <v>0</v>
      </c>
      <c r="Z1966" s="17">
        <v>7.5705363411918967</v>
      </c>
      <c r="AA1966" s="17">
        <v>-0.87321429815228613</v>
      </c>
      <c r="AB1966" s="17">
        <v>-1.0070937306641969</v>
      </c>
      <c r="AC1966" s="17">
        <v>-6.1150082652017819</v>
      </c>
      <c r="AD1966" s="17">
        <v>-0.69751318568470011</v>
      </c>
      <c r="AE1966" s="17">
        <v>-6.9751318568470014E-2</v>
      </c>
      <c r="AF1966" s="17">
        <v>13.115193290718963</v>
      </c>
      <c r="AG1966" s="17">
        <v>-56.859421158823835</v>
      </c>
      <c r="AH1966" s="17">
        <v>-1</v>
      </c>
      <c r="AI1966" s="17">
        <v>-1</v>
      </c>
      <c r="AJ1966" s="17">
        <v>-1</v>
      </c>
      <c r="AK1966" s="17">
        <v>-1</v>
      </c>
      <c r="AL1966" s="17">
        <v>-1</v>
      </c>
      <c r="AM1966" s="17">
        <v>-1</v>
      </c>
      <c r="AN1966" s="17">
        <v>-1</v>
      </c>
      <c r="AO1966" s="17">
        <v>-1</v>
      </c>
      <c r="AP1966" s="17">
        <v>-1</v>
      </c>
      <c r="AQ1966" s="17">
        <v>-1</v>
      </c>
      <c r="AR1966" s="17">
        <v>-0.34875659284235005</v>
      </c>
      <c r="AS1966" s="17">
        <v>-4.1850791141082002</v>
      </c>
      <c r="AT1966" s="17">
        <v>-1.440602848340661</v>
      </c>
      <c r="AU1966" s="17">
        <v>-1</v>
      </c>
      <c r="AV1966" s="17">
        <v>-1</v>
      </c>
      <c r="AW1966" s="17">
        <v>-1</v>
      </c>
      <c r="AX1966" s="17">
        <v>-1</v>
      </c>
      <c r="AY1966" s="17">
        <v>-6.9751318568470014E-2</v>
      </c>
      <c r="AZ1966" s="17">
        <v>0.97397799971818921</v>
      </c>
      <c r="BA1966" s="17">
        <v>-0.46115748689767661</v>
      </c>
      <c r="BB1966" s="17">
        <v>0.37048781646613149</v>
      </c>
      <c r="BC1966" s="17">
        <v>-0.19100063697895181</v>
      </c>
      <c r="BD1966" s="17">
        <v>13.279258390501028</v>
      </c>
      <c r="BE1966" s="17">
        <v>-6.2279763392189871</v>
      </c>
      <c r="BF1966" s="17">
        <v>-1</v>
      </c>
      <c r="BG1966" s="22">
        <v>704.71955189453422</v>
      </c>
    </row>
    <row r="1967" spans="1:59" x14ac:dyDescent="0.25">
      <c r="A1967">
        <v>4838</v>
      </c>
      <c r="B1967" t="s">
        <v>3033</v>
      </c>
      <c r="C1967" s="49">
        <v>0</v>
      </c>
      <c r="D1967" s="22">
        <v>1411.3096874999999</v>
      </c>
      <c r="E1967" s="17">
        <v>-11.919448525237726</v>
      </c>
      <c r="F1967" s="17">
        <v>-125.43039212563251</v>
      </c>
      <c r="G1967" s="17">
        <v>-0.56647403377317795</v>
      </c>
      <c r="H1967" s="17">
        <v>-3.4645493898468089</v>
      </c>
      <c r="I1967" s="17">
        <v>-16.7209244643335</v>
      </c>
      <c r="J1967" s="17">
        <v>-12.163675085148505</v>
      </c>
      <c r="K1967" s="17">
        <v>-1</v>
      </c>
      <c r="L1967" s="17">
        <v>-1</v>
      </c>
      <c r="M1967" s="17">
        <v>-1</v>
      </c>
      <c r="N1967" s="17">
        <v>0.16666666666666666</v>
      </c>
      <c r="O1967" s="17">
        <v>-1</v>
      </c>
      <c r="P1967" s="17">
        <v>-1</v>
      </c>
      <c r="Q1967" s="17">
        <v>-1.5575265630669404</v>
      </c>
      <c r="R1967" s="17">
        <v>-1</v>
      </c>
      <c r="S1967" s="17">
        <v>-1.9486655842720144</v>
      </c>
      <c r="T1967" s="17">
        <v>-0.20477721832735504</v>
      </c>
      <c r="U1967" s="17">
        <v>-1.2277562492493519</v>
      </c>
      <c r="V1967" s="17">
        <v>-1.9186152965026813</v>
      </c>
      <c r="W1967" s="17">
        <v>-4.3034836306688842</v>
      </c>
      <c r="X1967" s="17">
        <v>-7.0216994132126427</v>
      </c>
      <c r="Y1967" s="17">
        <v>0</v>
      </c>
      <c r="Z1967" s="17">
        <v>-14.182439036119458</v>
      </c>
      <c r="AA1967" s="17">
        <v>-2.0835144575531448</v>
      </c>
      <c r="AB1967" s="17">
        <v>-2.9380647846273868</v>
      </c>
      <c r="AC1967" s="17">
        <v>-28.316074359843697</v>
      </c>
      <c r="AD1967" s="17">
        <v>-1.5346953115616899</v>
      </c>
      <c r="AE1967" s="17">
        <v>-0.15346953115616899</v>
      </c>
      <c r="AF1967" s="17">
        <v>-19.940200587413607</v>
      </c>
      <c r="AG1967" s="17">
        <v>-114.50824677059354</v>
      </c>
      <c r="AH1967" s="17">
        <v>-1</v>
      </c>
      <c r="AI1967" s="17">
        <v>-1</v>
      </c>
      <c r="AJ1967" s="17">
        <v>-1</v>
      </c>
      <c r="AK1967" s="17">
        <v>-1</v>
      </c>
      <c r="AL1967" s="17">
        <v>-1</v>
      </c>
      <c r="AM1967" s="17">
        <v>-1</v>
      </c>
      <c r="AN1967" s="17">
        <v>-1</v>
      </c>
      <c r="AO1967" s="17">
        <v>-1</v>
      </c>
      <c r="AP1967" s="17">
        <v>-1</v>
      </c>
      <c r="AQ1967" s="17">
        <v>-1</v>
      </c>
      <c r="AR1967" s="17">
        <v>-0.76734765578084496</v>
      </c>
      <c r="AS1967" s="17">
        <v>-9.2081718693701404</v>
      </c>
      <c r="AT1967" s="17">
        <v>-7.9706234301811829</v>
      </c>
      <c r="AU1967" s="17">
        <v>-1</v>
      </c>
      <c r="AV1967" s="17">
        <v>-1</v>
      </c>
      <c r="AW1967" s="17">
        <v>-1</v>
      </c>
      <c r="AX1967" s="17">
        <v>-1</v>
      </c>
      <c r="AY1967" s="17">
        <v>-0.15346953115616899</v>
      </c>
      <c r="AZ1967" s="17">
        <v>1.7015080528828361</v>
      </c>
      <c r="BA1967" s="17">
        <v>-1.1886875400623238</v>
      </c>
      <c r="BB1967" s="17">
        <v>0.65512973926430806</v>
      </c>
      <c r="BC1967" s="17">
        <v>-0.47564255977712833</v>
      </c>
      <c r="BD1967" s="17">
        <v>23.168289532413802</v>
      </c>
      <c r="BE1967" s="17">
        <v>-16.117007481131772</v>
      </c>
      <c r="BF1967" s="17">
        <v>-1</v>
      </c>
      <c r="BG1967" s="22">
        <v>-77.076372032185873</v>
      </c>
    </row>
    <row r="1968" spans="1:59" x14ac:dyDescent="0.25">
      <c r="A1968">
        <v>4840</v>
      </c>
      <c r="B1968" t="s">
        <v>1818</v>
      </c>
      <c r="C1968" s="49">
        <v>0</v>
      </c>
      <c r="D1968" s="22">
        <v>1433.87228515625</v>
      </c>
      <c r="E1968" s="17">
        <v>32.933477106993564</v>
      </c>
      <c r="F1968" s="17">
        <v>-50.221643349463889</v>
      </c>
      <c r="G1968" s="17">
        <v>-1.9257368143920151E-2</v>
      </c>
      <c r="H1968" s="17">
        <v>0.68068349731368682</v>
      </c>
      <c r="I1968" s="17">
        <v>23.331430067790585</v>
      </c>
      <c r="J1968" s="17">
        <v>-1.3725704578706219</v>
      </c>
      <c r="K1968" s="17">
        <v>-1</v>
      </c>
      <c r="L1968" s="17">
        <v>-1</v>
      </c>
      <c r="M1968" s="17">
        <v>-1</v>
      </c>
      <c r="N1968" s="17">
        <v>0.16666666666666666</v>
      </c>
      <c r="O1968" s="17">
        <v>-1</v>
      </c>
      <c r="P1968" s="17">
        <v>-1</v>
      </c>
      <c r="Q1968" s="17">
        <v>1.0291335357658513</v>
      </c>
      <c r="R1968" s="17">
        <v>-1</v>
      </c>
      <c r="S1968" s="17">
        <v>-0.63417730585517218</v>
      </c>
      <c r="T1968" s="17">
        <v>-6.6617179676543181E-2</v>
      </c>
      <c r="U1968" s="17">
        <v>-0.43008889418639867</v>
      </c>
      <c r="V1968" s="17">
        <v>-0.76820307672539445</v>
      </c>
      <c r="W1968" s="17">
        <v>-1.3079798442215314</v>
      </c>
      <c r="X1968" s="17">
        <v>-2.5654580751243543</v>
      </c>
      <c r="Y1968" s="17">
        <v>0</v>
      </c>
      <c r="Z1968" s="17">
        <v>11.725361963264028</v>
      </c>
      <c r="AA1968" s="17">
        <v>-0.64204656015532424</v>
      </c>
      <c r="AB1968" s="17">
        <v>-0.63827760913013665</v>
      </c>
      <c r="AC1968" s="17">
        <v>-1.8745971652313269</v>
      </c>
      <c r="AD1968" s="17">
        <v>-0.53761111773299841</v>
      </c>
      <c r="AE1968" s="17">
        <v>-5.3761111773299834E-2</v>
      </c>
      <c r="AF1968" s="17">
        <v>19.42878465237693</v>
      </c>
      <c r="AG1968" s="17">
        <v>-45.848476054552151</v>
      </c>
      <c r="AH1968" s="17">
        <v>-1</v>
      </c>
      <c r="AI1968" s="17">
        <v>-1</v>
      </c>
      <c r="AJ1968" s="17">
        <v>-1</v>
      </c>
      <c r="AK1968" s="17">
        <v>-1</v>
      </c>
      <c r="AL1968" s="17">
        <v>-1</v>
      </c>
      <c r="AM1968" s="17">
        <v>-1</v>
      </c>
      <c r="AN1968" s="17">
        <v>-1</v>
      </c>
      <c r="AO1968" s="17">
        <v>-1</v>
      </c>
      <c r="AP1968" s="17">
        <v>-1</v>
      </c>
      <c r="AQ1968" s="17">
        <v>-1</v>
      </c>
      <c r="AR1968" s="17">
        <v>-0.26880555886649921</v>
      </c>
      <c r="AS1968" s="17">
        <v>-3.2256667063979907</v>
      </c>
      <c r="AT1968" s="17">
        <v>-0.19336671831738794</v>
      </c>
      <c r="AU1968" s="17">
        <v>-1</v>
      </c>
      <c r="AV1968" s="17">
        <v>-1</v>
      </c>
      <c r="AW1968" s="17">
        <v>-1</v>
      </c>
      <c r="AX1968" s="17">
        <v>-1</v>
      </c>
      <c r="AY1968" s="17">
        <v>-5.3761111773299834E-2</v>
      </c>
      <c r="AZ1968" s="17">
        <v>0.83501951457832391</v>
      </c>
      <c r="BA1968" s="17">
        <v>-0.32219900175781141</v>
      </c>
      <c r="BB1968" s="17">
        <v>0.31612111336255289</v>
      </c>
      <c r="BC1968" s="17">
        <v>-0.13663393387537326</v>
      </c>
      <c r="BD1968" s="17">
        <v>11.390450112404832</v>
      </c>
      <c r="BE1968" s="17">
        <v>-4.3391680611227894</v>
      </c>
      <c r="BF1968" s="17">
        <v>-1</v>
      </c>
      <c r="BG1968" s="22">
        <v>-8.7299320194433676</v>
      </c>
    </row>
    <row r="1969" spans="1:59" x14ac:dyDescent="0.25">
      <c r="A1969">
        <v>4845</v>
      </c>
      <c r="B1969" t="s">
        <v>1819</v>
      </c>
      <c r="C1969" s="49">
        <v>0</v>
      </c>
      <c r="D1969" s="22">
        <v>1495.1749511718751</v>
      </c>
      <c r="E1969" s="17">
        <v>64.427894666447401</v>
      </c>
      <c r="F1969" s="17">
        <v>2.5877487847830309</v>
      </c>
      <c r="G1969" s="17">
        <v>0.36498223094335408</v>
      </c>
      <c r="H1969" s="17">
        <v>3.5913452565902908</v>
      </c>
      <c r="I1969" s="17">
        <v>51.455026468546649</v>
      </c>
      <c r="J1969" s="17">
        <v>6.2046288054706569</v>
      </c>
      <c r="K1969" s="17">
        <v>-1</v>
      </c>
      <c r="L1969" s="17">
        <v>-1</v>
      </c>
      <c r="M1969" s="17">
        <v>-1</v>
      </c>
      <c r="N1969" s="17">
        <v>0.16666666666666666</v>
      </c>
      <c r="O1969" s="17">
        <v>-1</v>
      </c>
      <c r="P1969" s="17">
        <v>-1</v>
      </c>
      <c r="Q1969" s="17">
        <v>2.8454108931223825</v>
      </c>
      <c r="R1969" s="17">
        <v>-1</v>
      </c>
      <c r="S1969" s="17">
        <v>0.28881806476828409</v>
      </c>
      <c r="T1969" s="17">
        <v>3.0394774080429322E-2</v>
      </c>
      <c r="U1969" s="17">
        <v>0.13000988197559735</v>
      </c>
      <c r="V1969" s="17">
        <v>3.9582865985287305E-2</v>
      </c>
      <c r="W1969" s="17">
        <v>0.79537563864811012</v>
      </c>
      <c r="X1969" s="17">
        <v>0.56358475695790333</v>
      </c>
      <c r="Y1969" s="17">
        <v>0</v>
      </c>
      <c r="Z1969" s="17">
        <v>29.917064984203133</v>
      </c>
      <c r="AA1969" s="17">
        <v>0.37011019928183064</v>
      </c>
      <c r="AB1969" s="17">
        <v>0.97656593969154504</v>
      </c>
      <c r="AC1969" s="17">
        <v>16.691837730990425</v>
      </c>
      <c r="AD1969" s="17">
        <v>0.16251235246949669</v>
      </c>
      <c r="AE1969" s="17">
        <v>1.6251235246949668E-2</v>
      </c>
      <c r="AF1969" s="17">
        <v>47.072539046470325</v>
      </c>
      <c r="AG1969" s="17">
        <v>2.3624144946580632</v>
      </c>
      <c r="AH1969" s="17">
        <v>-1</v>
      </c>
      <c r="AI1969" s="17">
        <v>-1</v>
      </c>
      <c r="AJ1969" s="17">
        <v>-1</v>
      </c>
      <c r="AK1969" s="17">
        <v>-1</v>
      </c>
      <c r="AL1969" s="17">
        <v>-1</v>
      </c>
      <c r="AM1969" s="17">
        <v>-1</v>
      </c>
      <c r="AN1969" s="17">
        <v>-1</v>
      </c>
      <c r="AO1969" s="17">
        <v>-1</v>
      </c>
      <c r="AP1969" s="17">
        <v>-1</v>
      </c>
      <c r="AQ1969" s="17">
        <v>-1</v>
      </c>
      <c r="AR1969" s="17">
        <v>8.1256176234748345E-2</v>
      </c>
      <c r="AS1969" s="17">
        <v>0.97507411481697992</v>
      </c>
      <c r="AT1969" s="17">
        <v>5.2675963492620737</v>
      </c>
      <c r="AU1969" s="17">
        <v>-1</v>
      </c>
      <c r="AV1969" s="17">
        <v>-1</v>
      </c>
      <c r="AW1969" s="17">
        <v>-1</v>
      </c>
      <c r="AX1969" s="17">
        <v>-1</v>
      </c>
      <c r="AY1969" s="17">
        <v>1.6251235246949668E-2</v>
      </c>
      <c r="AZ1969" s="17">
        <v>0.22659650869455947</v>
      </c>
      <c r="BA1969" s="17">
        <v>0.28622400412595345</v>
      </c>
      <c r="BB1969" s="17">
        <v>7.8079133493704461E-2</v>
      </c>
      <c r="BC1969" s="17">
        <v>0.10140804599347503</v>
      </c>
      <c r="BD1969" s="17">
        <v>3.1203944267751833</v>
      </c>
      <c r="BE1969" s="17">
        <v>3.9308876245068678</v>
      </c>
      <c r="BF1969" s="17">
        <v>-1</v>
      </c>
      <c r="BG1969" s="22">
        <v>62.122792093819726</v>
      </c>
    </row>
    <row r="1970" spans="1:59" x14ac:dyDescent="0.25">
      <c r="A1970">
        <v>4847</v>
      </c>
      <c r="B1970" t="s">
        <v>1820</v>
      </c>
      <c r="C1970" s="49">
        <v>0</v>
      </c>
      <c r="D1970" s="22">
        <v>1469.0822558593752</v>
      </c>
      <c r="E1970" s="17">
        <v>-27.70576768371383</v>
      </c>
      <c r="F1970" s="17">
        <v>-151.90066792046443</v>
      </c>
      <c r="G1970" s="17">
        <v>-0.75907098950560226</v>
      </c>
      <c r="H1970" s="17">
        <v>-4.9234947857275895</v>
      </c>
      <c r="I1970" s="17">
        <v>-30.817647092348459</v>
      </c>
      <c r="J1970" s="17">
        <v>-15.961684229869761</v>
      </c>
      <c r="K1970" s="17">
        <v>-1</v>
      </c>
      <c r="L1970" s="17">
        <v>-1</v>
      </c>
      <c r="M1970" s="17">
        <v>-1</v>
      </c>
      <c r="N1970" s="17">
        <v>0.16666666666666666</v>
      </c>
      <c r="O1970" s="17">
        <v>-1</v>
      </c>
      <c r="P1970" s="17">
        <v>-1</v>
      </c>
      <c r="Q1970" s="17">
        <v>-2.4679207302052055</v>
      </c>
      <c r="R1970" s="17">
        <v>-1</v>
      </c>
      <c r="S1970" s="17">
        <v>-2.4113094631420355</v>
      </c>
      <c r="T1970" s="17">
        <v>-0.25340366653214763</v>
      </c>
      <c r="U1970" s="17">
        <v>-1.5085011788570761</v>
      </c>
      <c r="V1970" s="17">
        <v>-2.3235113921135522</v>
      </c>
      <c r="W1970" s="17">
        <v>-5.3577733597495776</v>
      </c>
      <c r="X1970" s="17">
        <v>-8.5901065353492765</v>
      </c>
      <c r="Y1970" s="17">
        <v>0</v>
      </c>
      <c r="Z1970" s="17">
        <v>-23.300881356338028</v>
      </c>
      <c r="AA1970" s="17">
        <v>-2.5908497531724657</v>
      </c>
      <c r="AB1970" s="17">
        <v>-3.7474919030867677</v>
      </c>
      <c r="AC1970" s="17">
        <v>-37.622347967016495</v>
      </c>
      <c r="AD1970" s="17">
        <v>-1.8856264735713451</v>
      </c>
      <c r="AE1970" s="17">
        <v>-0.18856264735713452</v>
      </c>
      <c r="AF1970" s="17">
        <v>-33.796406334983935</v>
      </c>
      <c r="AG1970" s="17">
        <v>-138.67356126442317</v>
      </c>
      <c r="AH1970" s="17">
        <v>-1</v>
      </c>
      <c r="AI1970" s="17">
        <v>-1</v>
      </c>
      <c r="AJ1970" s="17">
        <v>-1</v>
      </c>
      <c r="AK1970" s="17">
        <v>-1</v>
      </c>
      <c r="AL1970" s="17">
        <v>-1</v>
      </c>
      <c r="AM1970" s="17">
        <v>-1</v>
      </c>
      <c r="AN1970" s="17">
        <v>-1</v>
      </c>
      <c r="AO1970" s="17">
        <v>-1</v>
      </c>
      <c r="AP1970" s="17">
        <v>-1</v>
      </c>
      <c r="AQ1970" s="17">
        <v>-1</v>
      </c>
      <c r="AR1970" s="17">
        <v>-0.94281323678567253</v>
      </c>
      <c r="AS1970" s="17">
        <v>-11.313758841428069</v>
      </c>
      <c r="AT1970" s="17">
        <v>-10.707886493856492</v>
      </c>
      <c r="AU1970" s="17">
        <v>-1</v>
      </c>
      <c r="AV1970" s="17">
        <v>-1</v>
      </c>
      <c r="AW1970" s="17">
        <v>-1</v>
      </c>
      <c r="AX1970" s="17">
        <v>-1</v>
      </c>
      <c r="AY1970" s="17">
        <v>-0.18856264735713452</v>
      </c>
      <c r="AZ1970" s="17">
        <v>2.0064751073174527</v>
      </c>
      <c r="BA1970" s="17">
        <v>-1.4936545944969399</v>
      </c>
      <c r="BB1970" s="17">
        <v>0.77444633434759091</v>
      </c>
      <c r="BC1970" s="17">
        <v>-0.59495915486041095</v>
      </c>
      <c r="BD1970" s="17">
        <v>27.313587290826568</v>
      </c>
      <c r="BE1970" s="17">
        <v>-20.262305239544542</v>
      </c>
      <c r="BF1970" s="17">
        <v>-1</v>
      </c>
      <c r="BG1970" s="22">
        <v>17.505935508249877</v>
      </c>
    </row>
    <row r="1971" spans="1:59" x14ac:dyDescent="0.25">
      <c r="A1971">
        <v>4851</v>
      </c>
      <c r="B1971" t="s">
        <v>1821</v>
      </c>
      <c r="C1971" s="49">
        <v>0</v>
      </c>
      <c r="D1971" s="22">
        <v>1524.570283203125</v>
      </c>
      <c r="E1971" s="17">
        <v>89.935561515020538</v>
      </c>
      <c r="F1971" s="17">
        <v>45.358642340542069</v>
      </c>
      <c r="G1971" s="17">
        <v>0.67618200674633488</v>
      </c>
      <c r="H1971" s="17">
        <v>5.9487214590348767</v>
      </c>
      <c r="I1971" s="17">
        <v>74.232629077643949</v>
      </c>
      <c r="J1971" s="17">
        <v>12.341483823973649</v>
      </c>
      <c r="K1971" s="17">
        <v>-1</v>
      </c>
      <c r="L1971" s="17">
        <v>-1</v>
      </c>
      <c r="M1971" s="17">
        <v>-1</v>
      </c>
      <c r="N1971" s="17">
        <v>0.16666666666666666</v>
      </c>
      <c r="O1971" s="17">
        <v>-1</v>
      </c>
      <c r="P1971" s="17">
        <v>-1</v>
      </c>
      <c r="Q1971" s="17">
        <v>4.3164334211179956</v>
      </c>
      <c r="R1971" s="17">
        <v>-1</v>
      </c>
      <c r="S1971" s="17">
        <v>1.0363619230471062</v>
      </c>
      <c r="T1971" s="17">
        <v>0.10896579677328237</v>
      </c>
      <c r="U1971" s="17">
        <v>0.58363989299782637</v>
      </c>
      <c r="V1971" s="17">
        <v>0.69381737191726378</v>
      </c>
      <c r="W1971" s="17">
        <v>2.4989058220489326</v>
      </c>
      <c r="X1971" s="17">
        <v>3.0978301344124746</v>
      </c>
      <c r="Y1971" s="17">
        <v>0</v>
      </c>
      <c r="Z1971" s="17">
        <v>44.650720534121575</v>
      </c>
      <c r="AA1971" s="17">
        <v>1.1898668234364651</v>
      </c>
      <c r="AB1971" s="17">
        <v>2.2844450639253098</v>
      </c>
      <c r="AC1971" s="17">
        <v>31.728992649144736</v>
      </c>
      <c r="AD1971" s="17">
        <v>0.72954986624728302</v>
      </c>
      <c r="AE1971" s="17">
        <v>7.2954986624728296E-2</v>
      </c>
      <c r="AF1971" s="17">
        <v>69.4615124636546</v>
      </c>
      <c r="AG1971" s="17">
        <v>41.408932255490171</v>
      </c>
      <c r="AH1971" s="17">
        <v>-1</v>
      </c>
      <c r="AI1971" s="17">
        <v>-1</v>
      </c>
      <c r="AJ1971" s="17">
        <v>-1</v>
      </c>
      <c r="AK1971" s="17">
        <v>-1</v>
      </c>
      <c r="AL1971" s="17">
        <v>-1</v>
      </c>
      <c r="AM1971" s="17">
        <v>-1</v>
      </c>
      <c r="AN1971" s="17">
        <v>-1</v>
      </c>
      <c r="AO1971" s="17">
        <v>-1</v>
      </c>
      <c r="AP1971" s="17">
        <v>-1</v>
      </c>
      <c r="AQ1971" s="17">
        <v>-1</v>
      </c>
      <c r="AR1971" s="17">
        <v>0.36477493312364151</v>
      </c>
      <c r="AS1971" s="17">
        <v>4.3772991974836977</v>
      </c>
      <c r="AT1971" s="17">
        <v>9.6904889567288066</v>
      </c>
      <c r="AU1971" s="17">
        <v>-1</v>
      </c>
      <c r="AV1971" s="17">
        <v>-1</v>
      </c>
      <c r="AW1971" s="17">
        <v>-1</v>
      </c>
      <c r="AX1971" s="17">
        <v>-1</v>
      </c>
      <c r="AY1971" s="17">
        <v>7.2954986624728296E-2</v>
      </c>
      <c r="AZ1971" s="17">
        <v>-0.26617181470096124</v>
      </c>
      <c r="BA1971" s="17">
        <v>0.77899232752147429</v>
      </c>
      <c r="BB1971" s="17">
        <v>-0.11471362119074292</v>
      </c>
      <c r="BC1971" s="17">
        <v>0.29420080067792231</v>
      </c>
      <c r="BD1971" s="17">
        <v>-3.5776124453940472</v>
      </c>
      <c r="BE1971" s="17">
        <v>10.628894496676105</v>
      </c>
      <c r="BF1971" s="17">
        <v>-1</v>
      </c>
      <c r="BG1971" s="22">
        <v>127.23768403466624</v>
      </c>
    </row>
    <row r="1972" spans="1:59" x14ac:dyDescent="0.25">
      <c r="A1972">
        <v>4854</v>
      </c>
      <c r="B1972" t="s">
        <v>1822</v>
      </c>
      <c r="C1972" s="49">
        <v>0</v>
      </c>
      <c r="D1972" s="22">
        <v>1444.648408203125</v>
      </c>
      <c r="E1972" s="17">
        <v>5.2128734244103683</v>
      </c>
      <c r="F1972" s="17">
        <v>-96.70315796417556</v>
      </c>
      <c r="G1972" s="17">
        <v>-0.35745551469944253</v>
      </c>
      <c r="H1972" s="17">
        <v>-1.8812086516883646</v>
      </c>
      <c r="I1972" s="17">
        <v>-1.4222605976290907</v>
      </c>
      <c r="J1972" s="17">
        <v>-8.0418329519787193</v>
      </c>
      <c r="K1972" s="17">
        <v>-1</v>
      </c>
      <c r="L1972" s="17">
        <v>-1</v>
      </c>
      <c r="M1972" s="17">
        <v>-1</v>
      </c>
      <c r="N1972" s="17">
        <v>0.16666666666666666</v>
      </c>
      <c r="O1972" s="17">
        <v>-1</v>
      </c>
      <c r="P1972" s="17">
        <v>-1</v>
      </c>
      <c r="Q1972" s="17">
        <v>-0.56950865870828071</v>
      </c>
      <c r="R1972" s="17">
        <v>-1</v>
      </c>
      <c r="S1972" s="17">
        <v>-1.4465748941455945</v>
      </c>
      <c r="T1972" s="17">
        <v>-0.15200469057410174</v>
      </c>
      <c r="U1972" s="17">
        <v>-0.92307391820777396</v>
      </c>
      <c r="V1972" s="17">
        <v>-1.4791961895833603</v>
      </c>
      <c r="W1972" s="17">
        <v>-3.1593010707261842</v>
      </c>
      <c r="X1972" s="17">
        <v>-5.3195638175226003</v>
      </c>
      <c r="Y1972" s="17">
        <v>0</v>
      </c>
      <c r="Z1972" s="17">
        <v>-4.2865229621433549</v>
      </c>
      <c r="AA1972" s="17">
        <v>-1.5329217871710048</v>
      </c>
      <c r="AB1972" s="17">
        <v>-2.0596227710705852</v>
      </c>
      <c r="AC1972" s="17">
        <v>-18.216311774973455</v>
      </c>
      <c r="AD1972" s="17">
        <v>-1.1538423977597174</v>
      </c>
      <c r="AE1972" s="17">
        <v>-0.11538423977597174</v>
      </c>
      <c r="AF1972" s="17">
        <v>-4.9025610031107121</v>
      </c>
      <c r="AG1972" s="17">
        <v>-88.282503849356956</v>
      </c>
      <c r="AH1972" s="17">
        <v>-1</v>
      </c>
      <c r="AI1972" s="17">
        <v>-1</v>
      </c>
      <c r="AJ1972" s="17">
        <v>-1</v>
      </c>
      <c r="AK1972" s="17">
        <v>-1</v>
      </c>
      <c r="AL1972" s="17">
        <v>-1</v>
      </c>
      <c r="AM1972" s="17">
        <v>-1</v>
      </c>
      <c r="AN1972" s="17">
        <v>-1</v>
      </c>
      <c r="AO1972" s="17">
        <v>-1</v>
      </c>
      <c r="AP1972" s="17">
        <v>-1</v>
      </c>
      <c r="AQ1972" s="17">
        <v>-1</v>
      </c>
      <c r="AR1972" s="17">
        <v>-0.57692119887985871</v>
      </c>
      <c r="AS1972" s="17">
        <v>-6.923054386558305</v>
      </c>
      <c r="AT1972" s="17">
        <v>-4.9999707025257969</v>
      </c>
      <c r="AU1972" s="17">
        <v>-1</v>
      </c>
      <c r="AV1972" s="17">
        <v>-1</v>
      </c>
      <c r="AW1972" s="17">
        <v>-1</v>
      </c>
      <c r="AX1972" s="17">
        <v>-1</v>
      </c>
      <c r="AY1972" s="17">
        <v>-0.11538423977597174</v>
      </c>
      <c r="AZ1972" s="17">
        <v>1.3705383247176504</v>
      </c>
      <c r="BA1972" s="17">
        <v>-0.85771781189713781</v>
      </c>
      <c r="BB1972" s="17">
        <v>0.52563974857163742</v>
      </c>
      <c r="BC1972" s="17">
        <v>-0.34615256908445774</v>
      </c>
      <c r="BD1972" s="17">
        <v>18.669547611555693</v>
      </c>
      <c r="BE1972" s="17">
        <v>-11.618265560273656</v>
      </c>
      <c r="BF1972" s="17">
        <v>-1</v>
      </c>
      <c r="BG1972" s="22">
        <v>13.283433530058119</v>
      </c>
    </row>
    <row r="1973" spans="1:59" x14ac:dyDescent="0.25">
      <c r="A1973">
        <v>4855</v>
      </c>
      <c r="B1973" t="s">
        <v>1596</v>
      </c>
      <c r="C1973" s="49">
        <v>0</v>
      </c>
      <c r="D1973" s="22">
        <v>1481.4954003906248</v>
      </c>
      <c r="E1973" s="17">
        <v>74.004773422417756</v>
      </c>
      <c r="F1973" s="17">
        <v>18.646123088465433</v>
      </c>
      <c r="G1973" s="17">
        <v>0.4818224946743751</v>
      </c>
      <c r="H1973" s="17">
        <v>4.4764244842219831</v>
      </c>
      <c r="I1973" s="17">
        <v>60.006899904638722</v>
      </c>
      <c r="J1973" s="17">
        <v>8.5087170940653074</v>
      </c>
      <c r="K1973" s="17">
        <v>-1</v>
      </c>
      <c r="L1973" s="17">
        <v>-1</v>
      </c>
      <c r="M1973" s="17">
        <v>-1</v>
      </c>
      <c r="N1973" s="17">
        <v>0.16666666666666666</v>
      </c>
      <c r="O1973" s="17">
        <v>-1</v>
      </c>
      <c r="P1973" s="17">
        <v>-1</v>
      </c>
      <c r="Q1973" s="17">
        <v>3.3977077567104002</v>
      </c>
      <c r="R1973" s="17">
        <v>-1</v>
      </c>
      <c r="S1973" s="17">
        <v>0.56948414599033204</v>
      </c>
      <c r="T1973" s="17">
        <v>5.9894342289825986E-2</v>
      </c>
      <c r="U1973" s="17">
        <v>0.30032571844232631</v>
      </c>
      <c r="V1973" s="17">
        <v>0.28521585854701959</v>
      </c>
      <c r="W1973" s="17">
        <v>1.4349677315046248</v>
      </c>
      <c r="X1973" s="17">
        <v>1.515069691344147</v>
      </c>
      <c r="Y1973" s="17">
        <v>0</v>
      </c>
      <c r="Z1973" s="17">
        <v>35.448830538122927</v>
      </c>
      <c r="AA1973" s="17">
        <v>0.67788863490036133</v>
      </c>
      <c r="AB1973" s="17">
        <v>1.4676104509206116</v>
      </c>
      <c r="AC1973" s="17">
        <v>22.337552423001263</v>
      </c>
      <c r="AD1973" s="17">
        <v>0.37540714805290787</v>
      </c>
      <c r="AE1973" s="17">
        <v>3.7540714805290788E-2</v>
      </c>
      <c r="AF1973" s="17">
        <v>55.478501267943017</v>
      </c>
      <c r="AG1973" s="17">
        <v>17.022468221181086</v>
      </c>
      <c r="AH1973" s="17">
        <v>-1</v>
      </c>
      <c r="AI1973" s="17">
        <v>-1</v>
      </c>
      <c r="AJ1973" s="17">
        <v>-1</v>
      </c>
      <c r="AK1973" s="17">
        <v>-1</v>
      </c>
      <c r="AL1973" s="17">
        <v>-1</v>
      </c>
      <c r="AM1973" s="17">
        <v>-1</v>
      </c>
      <c r="AN1973" s="17">
        <v>-1</v>
      </c>
      <c r="AO1973" s="17">
        <v>-1</v>
      </c>
      <c r="AP1973" s="17">
        <v>-1</v>
      </c>
      <c r="AQ1973" s="17">
        <v>-1</v>
      </c>
      <c r="AR1973" s="17">
        <v>0.18770357402645393</v>
      </c>
      <c r="AS1973" s="17">
        <v>2.2524428883174465</v>
      </c>
      <c r="AT1973" s="17">
        <v>6.9281757548126812</v>
      </c>
      <c r="AU1973" s="17">
        <v>-1</v>
      </c>
      <c r="AV1973" s="17">
        <v>-1</v>
      </c>
      <c r="AW1973" s="17">
        <v>-1</v>
      </c>
      <c r="AX1973" s="17">
        <v>-1</v>
      </c>
      <c r="AY1973" s="17">
        <v>3.7540714805290788E-2</v>
      </c>
      <c r="AZ1973" s="17">
        <v>4.1586154123236574E-2</v>
      </c>
      <c r="BA1973" s="17">
        <v>0.47123435869727637</v>
      </c>
      <c r="BB1973" s="17">
        <v>5.6949029953446417E-3</v>
      </c>
      <c r="BC1973" s="17">
        <v>0.17379227649183482</v>
      </c>
      <c r="BD1973" s="17">
        <v>0.60562111950936393</v>
      </c>
      <c r="BE1973" s="17">
        <v>6.4456609317726912</v>
      </c>
      <c r="BF1973" s="17">
        <v>-1</v>
      </c>
      <c r="BG1973" s="22">
        <v>66.374205381452157</v>
      </c>
    </row>
    <row r="1974" spans="1:59" x14ac:dyDescent="0.25">
      <c r="A1974">
        <v>4856</v>
      </c>
      <c r="B1974" t="s">
        <v>1823</v>
      </c>
      <c r="C1974" s="49">
        <v>0</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25">
      <c r="A1975">
        <v>4859</v>
      </c>
      <c r="B1975" t="s">
        <v>1824</v>
      </c>
      <c r="C1975" s="49">
        <v>0</v>
      </c>
      <c r="D1975" s="22">
        <v>1555.294658203125</v>
      </c>
      <c r="E1975" s="17">
        <v>94.695827554213366</v>
      </c>
      <c r="F1975" s="17">
        <v>53.340588837965477</v>
      </c>
      <c r="G1975" s="17">
        <v>0.73425841698619265</v>
      </c>
      <c r="H1975" s="17">
        <v>6.3886573396748609</v>
      </c>
      <c r="I1975" s="17">
        <v>78.48340782577479</v>
      </c>
      <c r="J1975" s="17">
        <v>13.486749782850012</v>
      </c>
      <c r="K1975" s="17">
        <v>-1</v>
      </c>
      <c r="L1975" s="17">
        <v>-1</v>
      </c>
      <c r="M1975" s="17">
        <v>-1</v>
      </c>
      <c r="N1975" s="17">
        <v>0.16666666666666666</v>
      </c>
      <c r="O1975" s="17">
        <v>-1</v>
      </c>
      <c r="P1975" s="17">
        <v>-1</v>
      </c>
      <c r="Q1975" s="17">
        <v>4.5909571015657349</v>
      </c>
      <c r="R1975" s="17">
        <v>-1</v>
      </c>
      <c r="S1975" s="17">
        <v>1.1758692979276479</v>
      </c>
      <c r="T1975" s="17">
        <v>0.12362879881144645</v>
      </c>
      <c r="U1975" s="17">
        <v>0.668296774736447</v>
      </c>
      <c r="V1975" s="17">
        <v>0.81591126308905892</v>
      </c>
      <c r="W1975" s="17">
        <v>2.8168203113247912</v>
      </c>
      <c r="X1975" s="17">
        <v>3.5707735155886033</v>
      </c>
      <c r="Y1975" s="17">
        <v>0</v>
      </c>
      <c r="Z1975" s="17">
        <v>47.400329918774688</v>
      </c>
      <c r="AA1975" s="17">
        <v>1.3428506161734695</v>
      </c>
      <c r="AB1975" s="17">
        <v>2.5285227608553811</v>
      </c>
      <c r="AC1975" s="17">
        <v>34.535241386354329</v>
      </c>
      <c r="AD1975" s="17">
        <v>0.83537096842055869</v>
      </c>
      <c r="AE1975" s="17">
        <v>8.3537096842055875E-2</v>
      </c>
      <c r="AF1975" s="17">
        <v>73.639764847258064</v>
      </c>
      <c r="AG1975" s="17">
        <v>48.695832055031275</v>
      </c>
      <c r="AH1975" s="17">
        <v>-1</v>
      </c>
      <c r="AI1975" s="17">
        <v>-1</v>
      </c>
      <c r="AJ1975" s="17">
        <v>-1</v>
      </c>
      <c r="AK1975" s="17">
        <v>-1</v>
      </c>
      <c r="AL1975" s="17">
        <v>-1</v>
      </c>
      <c r="AM1975" s="17">
        <v>-1</v>
      </c>
      <c r="AN1975" s="17">
        <v>-1</v>
      </c>
      <c r="AO1975" s="17">
        <v>-1</v>
      </c>
      <c r="AP1975" s="17">
        <v>-1</v>
      </c>
      <c r="AQ1975" s="17">
        <v>-1</v>
      </c>
      <c r="AR1975" s="17">
        <v>0.41768548421027935</v>
      </c>
      <c r="AS1975" s="17">
        <v>5.0122258105233524</v>
      </c>
      <c r="AT1975" s="17">
        <v>10.515893553680357</v>
      </c>
      <c r="AU1975" s="17">
        <v>-1</v>
      </c>
      <c r="AV1975" s="17">
        <v>-1</v>
      </c>
      <c r="AW1975" s="17">
        <v>-1</v>
      </c>
      <c r="AX1975" s="17">
        <v>-1</v>
      </c>
      <c r="AY1975" s="17">
        <v>8.3537096842055875E-2</v>
      </c>
      <c r="AZ1975" s="17">
        <v>-0.35813272704057436</v>
      </c>
      <c r="BA1975" s="17">
        <v>0.87095323986108752</v>
      </c>
      <c r="BB1975" s="17">
        <v>-0.15069279592965673</v>
      </c>
      <c r="BC1975" s="17">
        <v>0.33017997541683608</v>
      </c>
      <c r="BD1975" s="17">
        <v>-4.8276011187270207</v>
      </c>
      <c r="BE1975" s="17">
        <v>11.878883170009081</v>
      </c>
      <c r="BF1975" s="17">
        <v>-1</v>
      </c>
      <c r="BG1975" s="22">
        <v>421.50327922579822</v>
      </c>
    </row>
    <row r="1976" spans="1:59" x14ac:dyDescent="0.25">
      <c r="A1976">
        <v>4902</v>
      </c>
      <c r="B1976" t="s">
        <v>1825</v>
      </c>
      <c r="C1976" s="49">
        <v>0</v>
      </c>
      <c r="D1976" s="22">
        <v>1447.522998046875</v>
      </c>
      <c r="E1976" s="17">
        <v>9.7148516917014263</v>
      </c>
      <c r="F1976" s="17">
        <v>-89.154304734919208</v>
      </c>
      <c r="G1976" s="17">
        <v>-0.30253027846486163</v>
      </c>
      <c r="H1976" s="17">
        <v>-1.4651432979169616</v>
      </c>
      <c r="I1976" s="17">
        <v>2.5978747027064841</v>
      </c>
      <c r="J1976" s="17">
        <v>-6.9587080983090059</v>
      </c>
      <c r="K1976" s="17">
        <v>-1</v>
      </c>
      <c r="L1976" s="17">
        <v>-1</v>
      </c>
      <c r="M1976" s="17">
        <v>-1</v>
      </c>
      <c r="N1976" s="17">
        <v>0.16666666666666666</v>
      </c>
      <c r="O1976" s="17">
        <v>-1</v>
      </c>
      <c r="P1976" s="17">
        <v>-1</v>
      </c>
      <c r="Q1976" s="17">
        <v>-0.30988038729300404</v>
      </c>
      <c r="R1976" s="17">
        <v>-1</v>
      </c>
      <c r="S1976" s="17">
        <v>-1.314637064480612</v>
      </c>
      <c r="T1976" s="17">
        <v>-0.13813728989406485</v>
      </c>
      <c r="U1976" s="17">
        <v>-0.84301044305197703</v>
      </c>
      <c r="V1976" s="17">
        <v>-1.3637270035969351</v>
      </c>
      <c r="W1976" s="17">
        <v>-2.8586363369081687</v>
      </c>
      <c r="X1976" s="17">
        <v>-4.8722819206319983</v>
      </c>
      <c r="Y1976" s="17">
        <v>0</v>
      </c>
      <c r="Z1976" s="17">
        <v>-1.6861049200990408</v>
      </c>
      <c r="AA1976" s="17">
        <v>-1.3882387580127149</v>
      </c>
      <c r="AB1976" s="17">
        <v>-1.8287885113753108</v>
      </c>
      <c r="AC1976" s="17">
        <v>-15.562327580915094</v>
      </c>
      <c r="AD1976" s="17">
        <v>-1.0537630538149712</v>
      </c>
      <c r="AE1976" s="17">
        <v>-0.10537630538149713</v>
      </c>
      <c r="AF1976" s="17">
        <v>-0.95101685171925254</v>
      </c>
      <c r="AG1976" s="17">
        <v>-81.39098470665283</v>
      </c>
      <c r="AH1976" s="17">
        <v>-1</v>
      </c>
      <c r="AI1976" s="17">
        <v>-1</v>
      </c>
      <c r="AJ1976" s="17">
        <v>-1</v>
      </c>
      <c r="AK1976" s="17">
        <v>-1</v>
      </c>
      <c r="AL1976" s="17">
        <v>-1</v>
      </c>
      <c r="AM1976" s="17">
        <v>-1</v>
      </c>
      <c r="AN1976" s="17">
        <v>-1</v>
      </c>
      <c r="AO1976" s="17">
        <v>-1</v>
      </c>
      <c r="AP1976" s="17">
        <v>-1</v>
      </c>
      <c r="AQ1976" s="17">
        <v>-1</v>
      </c>
      <c r="AR1976" s="17">
        <v>-0.52688152690748558</v>
      </c>
      <c r="AS1976" s="17">
        <v>-6.3225783228898278</v>
      </c>
      <c r="AT1976" s="17">
        <v>-4.2193518197567759</v>
      </c>
      <c r="AU1976" s="17">
        <v>-1</v>
      </c>
      <c r="AV1976" s="17">
        <v>-1</v>
      </c>
      <c r="AW1976" s="17">
        <v>-1</v>
      </c>
      <c r="AX1976" s="17">
        <v>-1</v>
      </c>
      <c r="AY1976" s="17">
        <v>-0.10537630538149713</v>
      </c>
      <c r="AZ1976" s="17">
        <v>1.283567129119642</v>
      </c>
      <c r="BA1976" s="17">
        <v>-0.77074661629912944</v>
      </c>
      <c r="BB1976" s="17">
        <v>0.49161277163042377</v>
      </c>
      <c r="BC1976" s="17">
        <v>-0.31212559214324404</v>
      </c>
      <c r="BD1976" s="17">
        <v>17.487382204124128</v>
      </c>
      <c r="BE1976" s="17">
        <v>-10.436100152842091</v>
      </c>
      <c r="BF1976" s="17">
        <v>-1</v>
      </c>
      <c r="BG1976" s="22">
        <v>-20.990341934260869</v>
      </c>
    </row>
    <row r="1977" spans="1:59" x14ac:dyDescent="0.25">
      <c r="A1977">
        <v>4903</v>
      </c>
      <c r="B1977" t="s">
        <v>1372</v>
      </c>
      <c r="C1977" s="49">
        <v>0</v>
      </c>
      <c r="D1977" s="22">
        <v>1487.1698828125</v>
      </c>
      <c r="E1977" s="17">
        <v>80.26616773485884</v>
      </c>
      <c r="F1977" s="17">
        <v>29.145140158034575</v>
      </c>
      <c r="G1977" s="17">
        <v>0.55821303708710535</v>
      </c>
      <c r="H1977" s="17">
        <v>5.0550921465329388</v>
      </c>
      <c r="I1977" s="17">
        <v>65.598142422988559</v>
      </c>
      <c r="J1977" s="17">
        <v>10.015137471014819</v>
      </c>
      <c r="K1977" s="17">
        <v>-1</v>
      </c>
      <c r="L1977" s="17">
        <v>-1</v>
      </c>
      <c r="M1977" s="17">
        <v>-1</v>
      </c>
      <c r="N1977" s="17">
        <v>0.16666666666666666</v>
      </c>
      <c r="O1977" s="17">
        <v>-1</v>
      </c>
      <c r="P1977" s="17">
        <v>-1</v>
      </c>
      <c r="Q1977" s="17">
        <v>3.7588012328383296</v>
      </c>
      <c r="R1977" s="17">
        <v>-1</v>
      </c>
      <c r="S1977" s="17">
        <v>0.75298453786522057</v>
      </c>
      <c r="T1977" s="17">
        <v>7.9181255418034294E-2</v>
      </c>
      <c r="U1977" s="17">
        <v>0.41167876330640618</v>
      </c>
      <c r="V1977" s="17">
        <v>0.44581150372161238</v>
      </c>
      <c r="W1977" s="17">
        <v>1.8531351109336955</v>
      </c>
      <c r="X1977" s="17">
        <v>2.1371536195577447</v>
      </c>
      <c r="Y1977" s="17">
        <v>0</v>
      </c>
      <c r="Z1977" s="17">
        <v>39.065516752875091</v>
      </c>
      <c r="AA1977" s="17">
        <v>0.8791151717897927</v>
      </c>
      <c r="AB1977" s="17">
        <v>1.7886569409211583</v>
      </c>
      <c r="AC1977" s="17">
        <v>26.028738952869777</v>
      </c>
      <c r="AD1977" s="17">
        <v>0.51459845413300764</v>
      </c>
      <c r="AE1977" s="17">
        <v>5.1459845413300773E-2</v>
      </c>
      <c r="AF1977" s="17">
        <v>60.974346562143026</v>
      </c>
      <c r="AG1977" s="17">
        <v>26.60725877375096</v>
      </c>
      <c r="AH1977" s="17">
        <v>-1</v>
      </c>
      <c r="AI1977" s="17">
        <v>-1</v>
      </c>
      <c r="AJ1977" s="17">
        <v>-1</v>
      </c>
      <c r="AK1977" s="17">
        <v>-1</v>
      </c>
      <c r="AL1977" s="17">
        <v>-1</v>
      </c>
      <c r="AM1977" s="17">
        <v>-1</v>
      </c>
      <c r="AN1977" s="17">
        <v>-1</v>
      </c>
      <c r="AO1977" s="17">
        <v>-1</v>
      </c>
      <c r="AP1977" s="17">
        <v>-1</v>
      </c>
      <c r="AQ1977" s="17">
        <v>-1</v>
      </c>
      <c r="AR1977" s="17">
        <v>0.25729922706650382</v>
      </c>
      <c r="AS1977" s="17">
        <v>3.0875907247980456</v>
      </c>
      <c r="AT1977" s="17">
        <v>8.013867942237459</v>
      </c>
      <c r="AU1977" s="17">
        <v>-1</v>
      </c>
      <c r="AV1977" s="17">
        <v>-1</v>
      </c>
      <c r="AW1977" s="17">
        <v>-1</v>
      </c>
      <c r="AX1977" s="17">
        <v>-1</v>
      </c>
      <c r="AY1977" s="17">
        <v>5.1459845413300773E-2</v>
      </c>
      <c r="AZ1977" s="17">
        <v>-7.9374214215290284E-2</v>
      </c>
      <c r="BA1977" s="17">
        <v>0.59219472703580323</v>
      </c>
      <c r="BB1977" s="17">
        <v>-4.1630141071889323E-2</v>
      </c>
      <c r="BC1977" s="17">
        <v>0.22111732055906874</v>
      </c>
      <c r="BD1977" s="17">
        <v>-1.0385458042262607</v>
      </c>
      <c r="BE1977" s="17">
        <v>8.0898278555083163</v>
      </c>
      <c r="BF1977" s="17">
        <v>-1</v>
      </c>
      <c r="BG1977" s="22">
        <v>104.53607616245975</v>
      </c>
    </row>
    <row r="1978" spans="1:59" x14ac:dyDescent="0.25">
      <c r="A1978">
        <v>4904</v>
      </c>
      <c r="B1978" t="s">
        <v>1826</v>
      </c>
      <c r="C1978" s="49">
        <v>0</v>
      </c>
      <c r="D1978" s="22">
        <v>1517.3406738281251</v>
      </c>
      <c r="E1978" s="17">
        <v>83.765838510547241</v>
      </c>
      <c r="F1978" s="17">
        <v>35.013338418415358</v>
      </c>
      <c r="G1978" s="17">
        <v>0.60090987671747709</v>
      </c>
      <c r="H1978" s="17">
        <v>5.3785259067421807</v>
      </c>
      <c r="I1978" s="17">
        <v>68.72324636387529</v>
      </c>
      <c r="J1978" s="17">
        <v>10.857118522844852</v>
      </c>
      <c r="K1978" s="17">
        <v>-1</v>
      </c>
      <c r="L1978" s="17">
        <v>-1</v>
      </c>
      <c r="M1978" s="17">
        <v>-1</v>
      </c>
      <c r="N1978" s="17">
        <v>0.16666666666666666</v>
      </c>
      <c r="O1978" s="17">
        <v>-1</v>
      </c>
      <c r="P1978" s="17">
        <v>-1</v>
      </c>
      <c r="Q1978" s="17">
        <v>3.9606266127198886</v>
      </c>
      <c r="R1978" s="17">
        <v>-1</v>
      </c>
      <c r="S1978" s="17">
        <v>0.85554810864943343</v>
      </c>
      <c r="T1978" s="17">
        <v>8.9961257899896327E-2</v>
      </c>
      <c r="U1978" s="17">
        <v>0.47391713665408491</v>
      </c>
      <c r="V1978" s="17">
        <v>0.53557296228422324</v>
      </c>
      <c r="W1978" s="17">
        <v>2.0868607132689969</v>
      </c>
      <c r="X1978" s="17">
        <v>2.4848539615197263</v>
      </c>
      <c r="Y1978" s="17">
        <v>0</v>
      </c>
      <c r="Z1978" s="17">
        <v>41.086985202075617</v>
      </c>
      <c r="AA1978" s="17">
        <v>0.99158638751336792</v>
      </c>
      <c r="AB1978" s="17">
        <v>1.9680989250268071</v>
      </c>
      <c r="AC1978" s="17">
        <v>28.091847740081633</v>
      </c>
      <c r="AD1978" s="17">
        <v>0.59239642081760613</v>
      </c>
      <c r="AE1978" s="17">
        <v>5.9239642081760614E-2</v>
      </c>
      <c r="AF1978" s="17">
        <v>64.046130290185843</v>
      </c>
      <c r="AG1978" s="17">
        <v>31.96446991780455</v>
      </c>
      <c r="AH1978" s="17">
        <v>-1</v>
      </c>
      <c r="AI1978" s="17">
        <v>-1</v>
      </c>
      <c r="AJ1978" s="17">
        <v>-1</v>
      </c>
      <c r="AK1978" s="17">
        <v>-1</v>
      </c>
      <c r="AL1978" s="17">
        <v>-1</v>
      </c>
      <c r="AM1978" s="17">
        <v>-1</v>
      </c>
      <c r="AN1978" s="17">
        <v>-1</v>
      </c>
      <c r="AO1978" s="17">
        <v>-1</v>
      </c>
      <c r="AP1978" s="17">
        <v>-1</v>
      </c>
      <c r="AQ1978" s="17">
        <v>-1</v>
      </c>
      <c r="AR1978" s="17">
        <v>0.29619821040880306</v>
      </c>
      <c r="AS1978" s="17">
        <v>3.5543785249056365</v>
      </c>
      <c r="AT1978" s="17">
        <v>8.6206920823773281</v>
      </c>
      <c r="AU1978" s="17">
        <v>-1</v>
      </c>
      <c r="AV1978" s="17">
        <v>-1</v>
      </c>
      <c r="AW1978" s="17">
        <v>-1</v>
      </c>
      <c r="AX1978" s="17">
        <v>-1</v>
      </c>
      <c r="AY1978" s="17">
        <v>5.9239642081760614E-2</v>
      </c>
      <c r="AZ1978" s="17">
        <v>-0.14698239299581034</v>
      </c>
      <c r="BA1978" s="17">
        <v>0.65980290581632328</v>
      </c>
      <c r="BB1978" s="17">
        <v>-6.8081449744652814E-2</v>
      </c>
      <c r="BC1978" s="17">
        <v>0.2475686292318322</v>
      </c>
      <c r="BD1978" s="17">
        <v>-1.9575173058162614</v>
      </c>
      <c r="BE1978" s="17">
        <v>9.0087993570983187</v>
      </c>
      <c r="BF1978" s="17">
        <v>-1</v>
      </c>
      <c r="BG1978" s="22">
        <v>1090.9434019838122</v>
      </c>
    </row>
    <row r="1979" spans="1:59" x14ac:dyDescent="0.25">
      <c r="A1979">
        <v>4905</v>
      </c>
      <c r="B1979" t="s">
        <v>1827</v>
      </c>
      <c r="C1979" s="49">
        <v>0</v>
      </c>
      <c r="D1979" s="22">
        <v>1564.5305664062498</v>
      </c>
      <c r="E1979" s="17">
        <v>105.74297879598601</v>
      </c>
      <c r="F1979" s="17">
        <v>71.864295167564961</v>
      </c>
      <c r="G1979" s="17">
        <v>0.86903636473461932</v>
      </c>
      <c r="H1979" s="17">
        <v>7.4096167083525861</v>
      </c>
      <c r="I1979" s="17">
        <v>88.34819171375193</v>
      </c>
      <c r="J1979" s="17">
        <v>16.14456893740849</v>
      </c>
      <c r="K1979" s="17">
        <v>-1</v>
      </c>
      <c r="L1979" s="17">
        <v>-1</v>
      </c>
      <c r="M1979" s="17">
        <v>-1</v>
      </c>
      <c r="N1979" s="17">
        <v>0.16666666666666666</v>
      </c>
      <c r="O1979" s="17">
        <v>-1</v>
      </c>
      <c r="P1979" s="17">
        <v>-1</v>
      </c>
      <c r="Q1979" s="17">
        <v>5.2280443131595824</v>
      </c>
      <c r="R1979" s="17">
        <v>-1</v>
      </c>
      <c r="S1979" s="17">
        <v>1.4996241168724607</v>
      </c>
      <c r="T1979" s="17">
        <v>0.15765723332337248</v>
      </c>
      <c r="U1979" s="17">
        <v>0.86476003299206738</v>
      </c>
      <c r="V1979" s="17">
        <v>1.0992546036432043</v>
      </c>
      <c r="W1979" s="17">
        <v>3.5546045897801251</v>
      </c>
      <c r="X1979" s="17">
        <v>4.6683334035510695</v>
      </c>
      <c r="Y1979" s="17">
        <v>0</v>
      </c>
      <c r="Z1979" s="17">
        <v>53.781349483221319</v>
      </c>
      <c r="AA1979" s="17">
        <v>1.697880163259929</v>
      </c>
      <c r="AB1979" s="17">
        <v>3.0949539667018602</v>
      </c>
      <c r="AC1979" s="17">
        <v>41.047703918226723</v>
      </c>
      <c r="AD1979" s="17">
        <v>1.0809500412400843</v>
      </c>
      <c r="AE1979" s="17">
        <v>0.10809500412400842</v>
      </c>
      <c r="AF1979" s="17">
        <v>83.336236772972342</v>
      </c>
      <c r="AG1979" s="17">
        <v>65.606543243522566</v>
      </c>
      <c r="AH1979" s="17">
        <v>-1</v>
      </c>
      <c r="AI1979" s="17">
        <v>-1</v>
      </c>
      <c r="AJ1979" s="17">
        <v>-1</v>
      </c>
      <c r="AK1979" s="17">
        <v>-1</v>
      </c>
      <c r="AL1979" s="17">
        <v>-1</v>
      </c>
      <c r="AM1979" s="17">
        <v>-1</v>
      </c>
      <c r="AN1979" s="17">
        <v>-1</v>
      </c>
      <c r="AO1979" s="17">
        <v>-1</v>
      </c>
      <c r="AP1979" s="17">
        <v>-1</v>
      </c>
      <c r="AQ1979" s="17">
        <v>-1</v>
      </c>
      <c r="AR1979" s="17">
        <v>0.54047502062004216</v>
      </c>
      <c r="AS1979" s="17">
        <v>6.4857002474405059</v>
      </c>
      <c r="AT1979" s="17">
        <v>12.431410321672658</v>
      </c>
      <c r="AU1979" s="17">
        <v>-1</v>
      </c>
      <c r="AV1979" s="17">
        <v>-1</v>
      </c>
      <c r="AW1979" s="17">
        <v>-1</v>
      </c>
      <c r="AX1979" s="17">
        <v>-1</v>
      </c>
      <c r="AY1979" s="17">
        <v>0.10809500412400842</v>
      </c>
      <c r="AZ1979" s="17">
        <v>-0.57154645194225262</v>
      </c>
      <c r="BA1979" s="17">
        <v>1.0843669647627658</v>
      </c>
      <c r="BB1979" s="17">
        <v>-0.23418968068829543</v>
      </c>
      <c r="BC1979" s="17">
        <v>0.41367686017547484</v>
      </c>
      <c r="BD1979" s="17">
        <v>-7.7284503173053345</v>
      </c>
      <c r="BE1979" s="17">
        <v>14.779732368587398</v>
      </c>
      <c r="BF1979" s="17">
        <v>-1</v>
      </c>
      <c r="BG1979" s="22">
        <v>3551.2518008107554</v>
      </c>
    </row>
    <row r="1980" spans="1:59" x14ac:dyDescent="0.25">
      <c r="A1980">
        <v>4906</v>
      </c>
      <c r="B1980" t="s">
        <v>1828</v>
      </c>
      <c r="C1980" s="49">
        <v>0</v>
      </c>
      <c r="D1980" s="22">
        <v>1534.9048437499998</v>
      </c>
      <c r="E1980" s="17">
        <v>101.18960274864682</v>
      </c>
      <c r="F1980" s="17">
        <v>64.229258870586634</v>
      </c>
      <c r="G1980" s="17">
        <v>0.81348406300938803</v>
      </c>
      <c r="H1980" s="17">
        <v>6.9888012571197731</v>
      </c>
      <c r="I1980" s="17">
        <v>84.282159694760139</v>
      </c>
      <c r="J1980" s="17">
        <v>15.049078361452192</v>
      </c>
      <c r="K1980" s="17">
        <v>-1</v>
      </c>
      <c r="L1980" s="17">
        <v>-1</v>
      </c>
      <c r="M1980" s="17">
        <v>-1</v>
      </c>
      <c r="N1980" s="17">
        <v>0.16666666666666666</v>
      </c>
      <c r="O1980" s="17">
        <v>-1</v>
      </c>
      <c r="P1980" s="17">
        <v>-1</v>
      </c>
      <c r="Q1980" s="17">
        <v>4.9654519410765108</v>
      </c>
      <c r="R1980" s="17">
        <v>-1</v>
      </c>
      <c r="S1980" s="17">
        <v>1.3661799912756618</v>
      </c>
      <c r="T1980" s="17">
        <v>0.14363151255210591</v>
      </c>
      <c r="U1980" s="17">
        <v>0.78378249636337471</v>
      </c>
      <c r="V1980" s="17">
        <v>0.98246713945299824</v>
      </c>
      <c r="W1980" s="17">
        <v>3.250507253905969</v>
      </c>
      <c r="X1980" s="17">
        <v>4.215945018980837</v>
      </c>
      <c r="Y1980" s="17">
        <v>0</v>
      </c>
      <c r="Z1980" s="17">
        <v>51.15124322266</v>
      </c>
      <c r="AA1980" s="17">
        <v>1.5515453299240398</v>
      </c>
      <c r="AB1980" s="17">
        <v>2.8614843392186988</v>
      </c>
      <c r="AC1980" s="17">
        <v>38.363419956431038</v>
      </c>
      <c r="AD1980" s="17">
        <v>0.97972812045421831</v>
      </c>
      <c r="AE1980" s="17">
        <v>9.7972812045421839E-2</v>
      </c>
      <c r="AF1980" s="17">
        <v>79.339578988176811</v>
      </c>
      <c r="AG1980" s="17">
        <v>58.636345625698404</v>
      </c>
      <c r="AH1980" s="17">
        <v>-1</v>
      </c>
      <c r="AI1980" s="17">
        <v>-1</v>
      </c>
      <c r="AJ1980" s="17">
        <v>-1</v>
      </c>
      <c r="AK1980" s="17">
        <v>-1</v>
      </c>
      <c r="AL1980" s="17">
        <v>-1</v>
      </c>
      <c r="AM1980" s="17">
        <v>-1</v>
      </c>
      <c r="AN1980" s="17">
        <v>-1</v>
      </c>
      <c r="AO1980" s="17">
        <v>-1</v>
      </c>
      <c r="AP1980" s="17">
        <v>-1</v>
      </c>
      <c r="AQ1980" s="17">
        <v>-1</v>
      </c>
      <c r="AR1980" s="17">
        <v>0.48986406022710915</v>
      </c>
      <c r="AS1980" s="17">
        <v>5.8783687227253099</v>
      </c>
      <c r="AT1980" s="17">
        <v>11.641879339542903</v>
      </c>
      <c r="AU1980" s="17">
        <v>-1</v>
      </c>
      <c r="AV1980" s="17">
        <v>-1</v>
      </c>
      <c r="AW1980" s="17">
        <v>-1</v>
      </c>
      <c r="AX1980" s="17">
        <v>-1</v>
      </c>
      <c r="AY1980" s="17">
        <v>9.7972812045421839E-2</v>
      </c>
      <c r="AZ1980" s="17">
        <v>-0.48358233143069124</v>
      </c>
      <c r="BA1980" s="17">
        <v>0.99640284425120429</v>
      </c>
      <c r="BB1980" s="17">
        <v>-0.19977422762110103</v>
      </c>
      <c r="BC1980" s="17">
        <v>0.37926140710828032</v>
      </c>
      <c r="BD1980" s="17">
        <v>-6.5327884703122763</v>
      </c>
      <c r="BE1980" s="17">
        <v>13.584070521594338</v>
      </c>
      <c r="BF1980" s="17">
        <v>-1</v>
      </c>
      <c r="BG1980" s="22">
        <v>298.57292462206351</v>
      </c>
    </row>
    <row r="1981" spans="1:59" x14ac:dyDescent="0.25">
      <c r="A1981">
        <v>4907</v>
      </c>
      <c r="B1981" t="s">
        <v>1829</v>
      </c>
      <c r="C1981" s="49">
        <v>0</v>
      </c>
      <c r="D1981" s="22">
        <v>1524.6080371093751</v>
      </c>
      <c r="E1981" s="17">
        <v>96.195303613454939</v>
      </c>
      <c r="F1981" s="17">
        <v>55.854889001126743</v>
      </c>
      <c r="G1981" s="17">
        <v>0.75255239174398281</v>
      </c>
      <c r="H1981" s="17">
        <v>6.5272364264716298</v>
      </c>
      <c r="I1981" s="17">
        <v>79.822396217069794</v>
      </c>
      <c r="J1981" s="17">
        <v>13.847506696993122</v>
      </c>
      <c r="K1981" s="17">
        <v>-1</v>
      </c>
      <c r="L1981" s="17">
        <v>-1</v>
      </c>
      <c r="M1981" s="17">
        <v>-1</v>
      </c>
      <c r="N1981" s="17">
        <v>0.16666666666666666</v>
      </c>
      <c r="O1981" s="17">
        <v>-1</v>
      </c>
      <c r="P1981" s="17">
        <v>-1</v>
      </c>
      <c r="Q1981" s="17">
        <v>4.6774316143633587</v>
      </c>
      <c r="R1981" s="17">
        <v>-1</v>
      </c>
      <c r="S1981" s="17">
        <v>1.2198138940906982</v>
      </c>
      <c r="T1981" s="17">
        <v>0.12824762060245828</v>
      </c>
      <c r="U1981" s="17">
        <v>0.69496355478024285</v>
      </c>
      <c r="V1981" s="17">
        <v>0.85437064020882936</v>
      </c>
      <c r="W1981" s="17">
        <v>2.9169628583232772</v>
      </c>
      <c r="X1981" s="17">
        <v>3.7197499113638735</v>
      </c>
      <c r="Y1981" s="17">
        <v>0</v>
      </c>
      <c r="Z1981" s="17">
        <v>48.266452402393782</v>
      </c>
      <c r="AA1981" s="17">
        <v>1.3910402620404074</v>
      </c>
      <c r="AB1981" s="17">
        <v>2.6054068383687299</v>
      </c>
      <c r="AC1981" s="17">
        <v>35.41920517389849</v>
      </c>
      <c r="AD1981" s="17">
        <v>0.86870444347530362</v>
      </c>
      <c r="AE1981" s="17">
        <v>8.6870444347530357E-2</v>
      </c>
      <c r="AF1981" s="17">
        <v>74.95590755169917</v>
      </c>
      <c r="AG1981" s="17">
        <v>50.991193638930667</v>
      </c>
      <c r="AH1981" s="17">
        <v>-1</v>
      </c>
      <c r="AI1981" s="17">
        <v>-1</v>
      </c>
      <c r="AJ1981" s="17">
        <v>-1</v>
      </c>
      <c r="AK1981" s="17">
        <v>-1</v>
      </c>
      <c r="AL1981" s="17">
        <v>-1</v>
      </c>
      <c r="AM1981" s="17">
        <v>-1</v>
      </c>
      <c r="AN1981" s="17">
        <v>-1</v>
      </c>
      <c r="AO1981" s="17">
        <v>-1</v>
      </c>
      <c r="AP1981" s="17">
        <v>-1</v>
      </c>
      <c r="AQ1981" s="17">
        <v>-1</v>
      </c>
      <c r="AR1981" s="17">
        <v>0.43435222173765181</v>
      </c>
      <c r="AS1981" s="17">
        <v>5.2122266608518215</v>
      </c>
      <c r="AT1981" s="17">
        <v>10.775894659107369</v>
      </c>
      <c r="AU1981" s="17">
        <v>-1</v>
      </c>
      <c r="AV1981" s="17">
        <v>-1</v>
      </c>
      <c r="AW1981" s="17">
        <v>-1</v>
      </c>
      <c r="AX1981" s="17">
        <v>-1</v>
      </c>
      <c r="AY1981" s="17">
        <v>8.6870444347530357E-2</v>
      </c>
      <c r="AZ1981" s="17">
        <v>-0.38710026484286181</v>
      </c>
      <c r="BA1981" s="17">
        <v>0.89992077766337486</v>
      </c>
      <c r="BB1981" s="17">
        <v>-0.16202617744826997</v>
      </c>
      <c r="BC1981" s="17">
        <v>0.34151335693544937</v>
      </c>
      <c r="BD1981" s="17">
        <v>-5.2213455175807777</v>
      </c>
      <c r="BE1981" s="17">
        <v>12.272627568862838</v>
      </c>
      <c r="BF1981" s="17">
        <v>-1</v>
      </c>
      <c r="BG1981" s="22">
        <v>98.406829698681804</v>
      </c>
    </row>
    <row r="1982" spans="1:59" x14ac:dyDescent="0.25">
      <c r="A1982">
        <v>4908</v>
      </c>
      <c r="B1982" t="s">
        <v>1830</v>
      </c>
      <c r="C1982" s="49">
        <v>0</v>
      </c>
      <c r="D1982" s="22">
        <v>1535.7094042968749</v>
      </c>
      <c r="E1982" s="17">
        <v>72.076419114216236</v>
      </c>
      <c r="F1982" s="17">
        <v>15.412685967637943</v>
      </c>
      <c r="G1982" s="17">
        <v>0.45829610035757778</v>
      </c>
      <c r="H1982" s="17">
        <v>4.2982091820141264</v>
      </c>
      <c r="I1982" s="17">
        <v>58.284935744509653</v>
      </c>
      <c r="J1982" s="17">
        <v>8.0447769428946252</v>
      </c>
      <c r="K1982" s="17">
        <v>-1</v>
      </c>
      <c r="L1982" s="17">
        <v>-1</v>
      </c>
      <c r="M1982" s="17">
        <v>-1</v>
      </c>
      <c r="N1982" s="17">
        <v>0.16666666666666666</v>
      </c>
      <c r="O1982" s="17">
        <v>-1</v>
      </c>
      <c r="P1982" s="17">
        <v>-1</v>
      </c>
      <c r="Q1982" s="17">
        <v>3.2864999129604522</v>
      </c>
      <c r="R1982" s="17">
        <v>-1</v>
      </c>
      <c r="S1982" s="17">
        <v>0.51297057192496431</v>
      </c>
      <c r="T1982" s="17">
        <v>5.3954450922692229E-2</v>
      </c>
      <c r="U1982" s="17">
        <v>0.26603173964460819</v>
      </c>
      <c r="V1982" s="17">
        <v>0.23575637894908055</v>
      </c>
      <c r="W1982" s="17">
        <v>1.3061825396713669</v>
      </c>
      <c r="X1982" s="17">
        <v>1.323483254973244</v>
      </c>
      <c r="Y1982" s="17">
        <v>0</v>
      </c>
      <c r="Z1982" s="17">
        <v>34.334980795458911</v>
      </c>
      <c r="AA1982" s="17">
        <v>0.61591584737535254</v>
      </c>
      <c r="AB1982" s="17">
        <v>1.3687360866443623</v>
      </c>
      <c r="AC1982" s="17">
        <v>21.200758429193133</v>
      </c>
      <c r="AD1982" s="17">
        <v>0.33253967455576022</v>
      </c>
      <c r="AE1982" s="17">
        <v>3.3253967455576024E-2</v>
      </c>
      <c r="AF1982" s="17">
        <v>53.785917089172784</v>
      </c>
      <c r="AG1982" s="17">
        <v>14.07059021558528</v>
      </c>
      <c r="AH1982" s="17">
        <v>-1</v>
      </c>
      <c r="AI1982" s="17">
        <v>-1</v>
      </c>
      <c r="AJ1982" s="17">
        <v>-1</v>
      </c>
      <c r="AK1982" s="17">
        <v>-1</v>
      </c>
      <c r="AL1982" s="17">
        <v>-1</v>
      </c>
      <c r="AM1982" s="17">
        <v>-1</v>
      </c>
      <c r="AN1982" s="17">
        <v>-1</v>
      </c>
      <c r="AO1982" s="17">
        <v>-1</v>
      </c>
      <c r="AP1982" s="17">
        <v>-1</v>
      </c>
      <c r="AQ1982" s="17">
        <v>-1</v>
      </c>
      <c r="AR1982" s="17">
        <v>0.16626983727788011</v>
      </c>
      <c r="AS1982" s="17">
        <v>1.995238047334561</v>
      </c>
      <c r="AT1982" s="17">
        <v>6.5938094615349296</v>
      </c>
      <c r="AU1982" s="17">
        <v>-1</v>
      </c>
      <c r="AV1982" s="17">
        <v>-1</v>
      </c>
      <c r="AW1982" s="17">
        <v>-1</v>
      </c>
      <c r="AX1982" s="17">
        <v>-1</v>
      </c>
      <c r="AY1982" s="17">
        <v>3.3253967455576024E-2</v>
      </c>
      <c r="AZ1982" s="17">
        <v>7.8838950508185179E-2</v>
      </c>
      <c r="BA1982" s="17">
        <v>0.43398156231232776</v>
      </c>
      <c r="BB1982" s="17">
        <v>2.0269843984374841E-2</v>
      </c>
      <c r="BC1982" s="17">
        <v>0.15921733550280459</v>
      </c>
      <c r="BD1982" s="17">
        <v>1.1119837941117852</v>
      </c>
      <c r="BE1982" s="17">
        <v>5.9392982571702682</v>
      </c>
      <c r="BF1982" s="17">
        <v>-1</v>
      </c>
      <c r="BG1982" s="22">
        <v>517.28229246725414</v>
      </c>
    </row>
    <row r="1983" spans="1:59" x14ac:dyDescent="0.25">
      <c r="A1983">
        <v>4909</v>
      </c>
      <c r="B1983" t="s">
        <v>1831</v>
      </c>
      <c r="C1983" s="49">
        <v>0</v>
      </c>
      <c r="D1983" s="22">
        <v>1554.5779296875</v>
      </c>
      <c r="E1983" s="17">
        <v>99.676975503753994</v>
      </c>
      <c r="F1983" s="17">
        <v>61.692906986075805</v>
      </c>
      <c r="G1983" s="17">
        <v>0.79502964056931824</v>
      </c>
      <c r="H1983" s="17">
        <v>6.8490067595889581</v>
      </c>
      <c r="I1983" s="17">
        <v>82.931427678209985</v>
      </c>
      <c r="J1983" s="17">
        <v>14.685157421365734</v>
      </c>
      <c r="K1983" s="17">
        <v>-1</v>
      </c>
      <c r="L1983" s="17">
        <v>-1</v>
      </c>
      <c r="M1983" s="17">
        <v>-1</v>
      </c>
      <c r="N1983" s="17">
        <v>0.16666666666666666</v>
      </c>
      <c r="O1983" s="17">
        <v>-1</v>
      </c>
      <c r="P1983" s="17">
        <v>-1</v>
      </c>
      <c r="Q1983" s="17">
        <v>4.8782190017839158</v>
      </c>
      <c r="R1983" s="17">
        <v>-1</v>
      </c>
      <c r="S1983" s="17">
        <v>1.3218499781271595</v>
      </c>
      <c r="T1983" s="17">
        <v>0.13897218128947608</v>
      </c>
      <c r="U1983" s="17">
        <v>0.75688183477614501</v>
      </c>
      <c r="V1983" s="17">
        <v>0.94367045357433377</v>
      </c>
      <c r="W1983" s="17">
        <v>3.1494864046371336</v>
      </c>
      <c r="X1983" s="17">
        <v>4.0656620226590485</v>
      </c>
      <c r="Y1983" s="17">
        <v>0</v>
      </c>
      <c r="Z1983" s="17">
        <v>50.27752439396518</v>
      </c>
      <c r="AA1983" s="17">
        <v>1.5029330357758182</v>
      </c>
      <c r="AB1983" s="17">
        <v>2.783925948320503</v>
      </c>
      <c r="AC1983" s="17">
        <v>37.471703346287725</v>
      </c>
      <c r="AD1983" s="17">
        <v>0.94610229347018127</v>
      </c>
      <c r="AE1983" s="17">
        <v>9.4610229347018127E-2</v>
      </c>
      <c r="AF1983" s="17">
        <v>78.011893027047478</v>
      </c>
      <c r="AG1983" s="17">
        <v>56.320852525766739</v>
      </c>
      <c r="AH1983" s="17">
        <v>-1</v>
      </c>
      <c r="AI1983" s="17">
        <v>-1</v>
      </c>
      <c r="AJ1983" s="17">
        <v>-1</v>
      </c>
      <c r="AK1983" s="17">
        <v>-1</v>
      </c>
      <c r="AL1983" s="17">
        <v>-1</v>
      </c>
      <c r="AM1983" s="17">
        <v>-1</v>
      </c>
      <c r="AN1983" s="17">
        <v>-1</v>
      </c>
      <c r="AO1983" s="17">
        <v>-1</v>
      </c>
      <c r="AP1983" s="17">
        <v>-1</v>
      </c>
      <c r="AQ1983" s="17">
        <v>-1</v>
      </c>
      <c r="AR1983" s="17">
        <v>0.47305114673509063</v>
      </c>
      <c r="AS1983" s="17">
        <v>5.6766137608210876</v>
      </c>
      <c r="AT1983" s="17">
        <v>11.379597889067414</v>
      </c>
      <c r="AU1983" s="17">
        <v>-1</v>
      </c>
      <c r="AV1983" s="17">
        <v>-1</v>
      </c>
      <c r="AW1983" s="17">
        <v>-1</v>
      </c>
      <c r="AX1983" s="17">
        <v>-1</v>
      </c>
      <c r="AY1983" s="17">
        <v>9.4610229347018127E-2</v>
      </c>
      <c r="AZ1983" s="17">
        <v>-0.45436073324167753</v>
      </c>
      <c r="BA1983" s="17">
        <v>0.96718124606219047</v>
      </c>
      <c r="BB1983" s="17">
        <v>-0.18834144644652834</v>
      </c>
      <c r="BC1983" s="17">
        <v>0.36782862593370774</v>
      </c>
      <c r="BD1983" s="17">
        <v>-6.1355907281013113</v>
      </c>
      <c r="BE1983" s="17">
        <v>13.186872779383373</v>
      </c>
      <c r="BF1983" s="17">
        <v>-1</v>
      </c>
      <c r="BG1983" s="22">
        <v>831.39881271105526</v>
      </c>
    </row>
    <row r="1984" spans="1:59" x14ac:dyDescent="0.25">
      <c r="A1984">
        <v>4910</v>
      </c>
      <c r="B1984" t="s">
        <v>1832</v>
      </c>
      <c r="C1984" s="49">
        <v>0</v>
      </c>
      <c r="D1984" s="22">
        <v>1559.8043066406251</v>
      </c>
      <c r="E1984" s="17">
        <v>96.987552815753702</v>
      </c>
      <c r="F1984" s="17">
        <v>57.183321213383373</v>
      </c>
      <c r="G1984" s="17">
        <v>0.76221802582957365</v>
      </c>
      <c r="H1984" s="17">
        <v>6.600454781838744</v>
      </c>
      <c r="I1984" s="17">
        <v>80.529851650154413</v>
      </c>
      <c r="J1984" s="17">
        <v>14.038112859520453</v>
      </c>
      <c r="K1984" s="17">
        <v>-1</v>
      </c>
      <c r="L1984" s="17">
        <v>-1</v>
      </c>
      <c r="M1984" s="17">
        <v>-1</v>
      </c>
      <c r="N1984" s="17">
        <v>0.16666666666666666</v>
      </c>
      <c r="O1984" s="17">
        <v>-1</v>
      </c>
      <c r="P1984" s="17">
        <v>-1</v>
      </c>
      <c r="Q1984" s="17">
        <v>4.7231204823921971</v>
      </c>
      <c r="R1984" s="17">
        <v>-1</v>
      </c>
      <c r="S1984" s="17">
        <v>1.2430320515537301</v>
      </c>
      <c r="T1984" s="17">
        <v>0.13068797825734479</v>
      </c>
      <c r="U1984" s="17">
        <v>0.70905296626991987</v>
      </c>
      <c r="V1984" s="17">
        <v>0.87469067843568593</v>
      </c>
      <c r="W1984" s="17">
        <v>2.9698732415779747</v>
      </c>
      <c r="X1984" s="17">
        <v>3.7984616920467862</v>
      </c>
      <c r="Y1984" s="17">
        <v>0</v>
      </c>
      <c r="Z1984" s="17">
        <v>48.724068809478879</v>
      </c>
      <c r="AA1984" s="17">
        <v>1.4165012944202451</v>
      </c>
      <c r="AB1984" s="17">
        <v>2.6460285933504228</v>
      </c>
      <c r="AC1984" s="17">
        <v>35.886248046124841</v>
      </c>
      <c r="AD1984" s="17">
        <v>0.88631620783739984</v>
      </c>
      <c r="AE1984" s="17">
        <v>8.8631620783739984E-2</v>
      </c>
      <c r="AF1984" s="17">
        <v>75.651292450496555</v>
      </c>
      <c r="AG1984" s="17">
        <v>52.203949502969799</v>
      </c>
      <c r="AH1984" s="17">
        <v>-1</v>
      </c>
      <c r="AI1984" s="17">
        <v>-1</v>
      </c>
      <c r="AJ1984" s="17">
        <v>-1</v>
      </c>
      <c r="AK1984" s="17">
        <v>-1</v>
      </c>
      <c r="AL1984" s="17">
        <v>-1</v>
      </c>
      <c r="AM1984" s="17">
        <v>-1</v>
      </c>
      <c r="AN1984" s="17">
        <v>-1</v>
      </c>
      <c r="AO1984" s="17">
        <v>-1</v>
      </c>
      <c r="AP1984" s="17">
        <v>-1</v>
      </c>
      <c r="AQ1984" s="17">
        <v>-1</v>
      </c>
      <c r="AR1984" s="17">
        <v>0.44315810391869992</v>
      </c>
      <c r="AS1984" s="17">
        <v>5.3178972470243986</v>
      </c>
      <c r="AT1984" s="17">
        <v>10.913266421131718</v>
      </c>
      <c r="AU1984" s="17">
        <v>-1</v>
      </c>
      <c r="AV1984" s="17">
        <v>-1</v>
      </c>
      <c r="AW1984" s="17">
        <v>-1</v>
      </c>
      <c r="AX1984" s="17">
        <v>-1</v>
      </c>
      <c r="AY1984" s="17">
        <v>8.8631620783739984E-2</v>
      </c>
      <c r="AZ1984" s="17">
        <v>-0.40240528326911723</v>
      </c>
      <c r="BA1984" s="17">
        <v>0.91522579608963017</v>
      </c>
      <c r="BB1984" s="17">
        <v>-0.16801417733138269</v>
      </c>
      <c r="BC1984" s="17">
        <v>0.34750135681856203</v>
      </c>
      <c r="BD1984" s="17">
        <v>-5.4293806402350668</v>
      </c>
      <c r="BE1984" s="17">
        <v>12.480662691517129</v>
      </c>
      <c r="BF1984" s="17">
        <v>-1</v>
      </c>
      <c r="BG1984" s="22">
        <v>1578.3631263777081</v>
      </c>
    </row>
    <row r="1985" spans="1:59" x14ac:dyDescent="0.25">
      <c r="A1985">
        <v>4911</v>
      </c>
      <c r="B1985" t="s">
        <v>163</v>
      </c>
      <c r="C1985" s="49">
        <v>0</v>
      </c>
      <c r="D1985" s="22">
        <v>1602.4221875000001</v>
      </c>
      <c r="E1985" s="17">
        <v>126.47291705523956</v>
      </c>
      <c r="F1985" s="17">
        <v>106.62396126982114</v>
      </c>
      <c r="G1985" s="17">
        <v>1.1219466829141205</v>
      </c>
      <c r="H1985" s="17">
        <v>9.3254431702794065</v>
      </c>
      <c r="I1985" s="17">
        <v>106.8594220267201</v>
      </c>
      <c r="J1985" s="17">
        <v>21.131956705752099</v>
      </c>
      <c r="K1985" s="17">
        <v>-1</v>
      </c>
      <c r="L1985" s="17">
        <v>-1</v>
      </c>
      <c r="M1985" s="17">
        <v>-1</v>
      </c>
      <c r="N1985" s="17">
        <v>0.16666666666666666</v>
      </c>
      <c r="O1985" s="17">
        <v>-1</v>
      </c>
      <c r="P1985" s="17">
        <v>-1</v>
      </c>
      <c r="Q1985" s="17">
        <v>6.4235360986039236</v>
      </c>
      <c r="R1985" s="17">
        <v>-1</v>
      </c>
      <c r="S1985" s="17">
        <v>2.1071488317042695</v>
      </c>
      <c r="T1985" s="17">
        <v>0.22151146425160675</v>
      </c>
      <c r="U1985" s="17">
        <v>1.2334226071451935</v>
      </c>
      <c r="V1985" s="17">
        <v>1.6309473294246606</v>
      </c>
      <c r="W1985" s="17">
        <v>4.939054047047887</v>
      </c>
      <c r="X1985" s="17">
        <v>6.7279004553047956</v>
      </c>
      <c r="Y1985" s="17">
        <v>0</v>
      </c>
      <c r="Z1985" s="17">
        <v>65.755308987087247</v>
      </c>
      <c r="AA1985" s="17">
        <v>2.3640917892475994</v>
      </c>
      <c r="AB1985" s="17">
        <v>4.1578600198852076</v>
      </c>
      <c r="AC1985" s="17">
        <v>53.268315662087851</v>
      </c>
      <c r="AD1985" s="17">
        <v>1.5417782589314917</v>
      </c>
      <c r="AE1985" s="17">
        <v>0.15417782589314918</v>
      </c>
      <c r="AF1985" s="17">
        <v>101.53163031412099</v>
      </c>
      <c r="AG1985" s="17">
        <v>97.339429956608043</v>
      </c>
      <c r="AH1985" s="17">
        <v>-1</v>
      </c>
      <c r="AI1985" s="17">
        <v>-1</v>
      </c>
      <c r="AJ1985" s="17">
        <v>-1</v>
      </c>
      <c r="AK1985" s="17">
        <v>-1</v>
      </c>
      <c r="AL1985" s="17">
        <v>-1</v>
      </c>
      <c r="AM1985" s="17">
        <v>-1</v>
      </c>
      <c r="AN1985" s="17">
        <v>-1</v>
      </c>
      <c r="AO1985" s="17">
        <v>-1</v>
      </c>
      <c r="AP1985" s="17">
        <v>-1</v>
      </c>
      <c r="AQ1985" s="17">
        <v>-1</v>
      </c>
      <c r="AR1985" s="17">
        <v>0.77088912946574584</v>
      </c>
      <c r="AS1985" s="17">
        <v>9.2506695535889492</v>
      </c>
      <c r="AT1985" s="17">
        <v>16.025870419665637</v>
      </c>
      <c r="AU1985" s="17">
        <v>-1</v>
      </c>
      <c r="AV1985" s="17">
        <v>-1</v>
      </c>
      <c r="AW1985" s="17">
        <v>-1</v>
      </c>
      <c r="AX1985" s="17">
        <v>-1</v>
      </c>
      <c r="AY1985" s="17">
        <v>0.15417782589314918</v>
      </c>
      <c r="AZ1985" s="17">
        <v>-0.9720165137768757</v>
      </c>
      <c r="BA1985" s="17">
        <v>1.4848370265973887</v>
      </c>
      <c r="BB1985" s="17">
        <v>-0.39087127470337396</v>
      </c>
      <c r="BC1985" s="17">
        <v>0.5703584541905532</v>
      </c>
      <c r="BD1985" s="17">
        <v>-13.171883060268701</v>
      </c>
      <c r="BE1985" s="17">
        <v>20.22316511155077</v>
      </c>
      <c r="BF1985" s="17">
        <v>-1</v>
      </c>
      <c r="BG1985" s="22">
        <v>3749.8641791259861</v>
      </c>
    </row>
    <row r="1986" spans="1:59" x14ac:dyDescent="0.25">
      <c r="A1986">
        <v>4913</v>
      </c>
      <c r="B1986" t="s">
        <v>1833</v>
      </c>
      <c r="C1986" s="49">
        <v>0</v>
      </c>
      <c r="D1986" s="22">
        <v>1529.6473925781249</v>
      </c>
      <c r="E1986" s="17">
        <v>108.11911776277124</v>
      </c>
      <c r="F1986" s="17">
        <v>75.848571245239512</v>
      </c>
      <c r="G1986" s="17">
        <v>0.89802584143313813</v>
      </c>
      <c r="H1986" s="17">
        <v>7.6292155249458062</v>
      </c>
      <c r="I1986" s="17">
        <v>90.470014515136555</v>
      </c>
      <c r="J1986" s="17">
        <v>16.716240993090533</v>
      </c>
      <c r="K1986" s="17">
        <v>-1</v>
      </c>
      <c r="L1986" s="17">
        <v>-1</v>
      </c>
      <c r="M1986" s="17">
        <v>-1</v>
      </c>
      <c r="N1986" s="17">
        <v>0.16666666666666666</v>
      </c>
      <c r="O1986" s="17">
        <v>-1</v>
      </c>
      <c r="P1986" s="17">
        <v>-1</v>
      </c>
      <c r="Q1986" s="17">
        <v>5.3650758170811113</v>
      </c>
      <c r="R1986" s="17">
        <v>-1</v>
      </c>
      <c r="S1986" s="17">
        <v>1.5692607520685429</v>
      </c>
      <c r="T1986" s="17">
        <v>0.16497643149970817</v>
      </c>
      <c r="U1986" s="17">
        <v>0.90701744336566381</v>
      </c>
      <c r="V1986" s="17">
        <v>1.1601991075913343</v>
      </c>
      <c r="W1986" s="17">
        <v>3.7132950914988241</v>
      </c>
      <c r="X1986" s="17">
        <v>4.9044082758047036</v>
      </c>
      <c r="Y1986" s="17">
        <v>0</v>
      </c>
      <c r="Z1986" s="17">
        <v>55.153847143755542</v>
      </c>
      <c r="AA1986" s="17">
        <v>1.7742437001328872</v>
      </c>
      <c r="AB1986" s="17">
        <v>3.2167880242574078</v>
      </c>
      <c r="AC1986" s="17">
        <v>42.448473732366402</v>
      </c>
      <c r="AD1986" s="17">
        <v>1.1337718042070797</v>
      </c>
      <c r="AE1986" s="17">
        <v>0.11337718042070798</v>
      </c>
      <c r="AF1986" s="17">
        <v>85.421857244601867</v>
      </c>
      <c r="AG1986" s="17">
        <v>69.243879144119632</v>
      </c>
      <c r="AH1986" s="17">
        <v>-1</v>
      </c>
      <c r="AI1986" s="17">
        <v>-1</v>
      </c>
      <c r="AJ1986" s="17">
        <v>-1</v>
      </c>
      <c r="AK1986" s="17">
        <v>-1</v>
      </c>
      <c r="AL1986" s="17">
        <v>-1</v>
      </c>
      <c r="AM1986" s="17">
        <v>-1</v>
      </c>
      <c r="AN1986" s="17">
        <v>-1</v>
      </c>
      <c r="AO1986" s="17">
        <v>-1</v>
      </c>
      <c r="AP1986" s="17">
        <v>-1</v>
      </c>
      <c r="AQ1986" s="17">
        <v>-1</v>
      </c>
      <c r="AR1986" s="17">
        <v>0.56688590210353984</v>
      </c>
      <c r="AS1986" s="17">
        <v>6.8026308252424785</v>
      </c>
      <c r="AT1986" s="17">
        <v>12.843420072815221</v>
      </c>
      <c r="AU1986" s="17">
        <v>-1</v>
      </c>
      <c r="AV1986" s="17">
        <v>-1</v>
      </c>
      <c r="AW1986" s="17">
        <v>-1</v>
      </c>
      <c r="AX1986" s="17">
        <v>-1</v>
      </c>
      <c r="AY1986" s="17">
        <v>0.11337718042070798</v>
      </c>
      <c r="AZ1986" s="17">
        <v>-0.61744974924374718</v>
      </c>
      <c r="BA1986" s="17">
        <v>1.1302702620642602</v>
      </c>
      <c r="BB1986" s="17">
        <v>-0.25214908009707387</v>
      </c>
      <c r="BC1986" s="17">
        <v>0.43163625958425322</v>
      </c>
      <c r="BD1986" s="17">
        <v>-8.3523958636870823</v>
      </c>
      <c r="BE1986" s="17">
        <v>15.403677914969146</v>
      </c>
      <c r="BF1986" s="17">
        <v>-1</v>
      </c>
      <c r="BG1986" s="22">
        <v>96.880822196553027</v>
      </c>
    </row>
    <row r="1987" spans="1:59" x14ac:dyDescent="0.25">
      <c r="A1987">
        <v>4914</v>
      </c>
      <c r="B1987" t="s">
        <v>1012</v>
      </c>
      <c r="C1987" s="49">
        <v>0</v>
      </c>
      <c r="D1987" s="22">
        <v>1531.0445605468749</v>
      </c>
      <c r="E1987" s="17">
        <v>85.444048921208264</v>
      </c>
      <c r="F1987" s="17">
        <v>37.827337803959487</v>
      </c>
      <c r="G1987" s="17">
        <v>0.62138445428853983</v>
      </c>
      <c r="H1987" s="17">
        <v>5.5336233254231191</v>
      </c>
      <c r="I1987" s="17">
        <v>70.221839318511798</v>
      </c>
      <c r="J1987" s="17">
        <v>11.260876892511074</v>
      </c>
      <c r="K1987" s="17">
        <v>-1</v>
      </c>
      <c r="L1987" s="17">
        <v>-1</v>
      </c>
      <c r="M1987" s="17">
        <v>-1</v>
      </c>
      <c r="N1987" s="17">
        <v>0.16666666666666666</v>
      </c>
      <c r="O1987" s="17">
        <v>-1</v>
      </c>
      <c r="P1987" s="17">
        <v>-1</v>
      </c>
      <c r="Q1987" s="17">
        <v>4.0574087031970194</v>
      </c>
      <c r="R1987" s="17">
        <v>-1</v>
      </c>
      <c r="S1987" s="17">
        <v>0.90473080704504938</v>
      </c>
      <c r="T1987" s="17">
        <v>9.5130633407354975E-2</v>
      </c>
      <c r="U1987" s="17">
        <v>0.50376254006182009</v>
      </c>
      <c r="V1987" s="17">
        <v>0.57861661521362195</v>
      </c>
      <c r="W1987" s="17">
        <v>2.1989400385020872</v>
      </c>
      <c r="X1987" s="17">
        <v>2.6515880262564915</v>
      </c>
      <c r="Y1987" s="17">
        <v>0</v>
      </c>
      <c r="Z1987" s="17">
        <v>42.056347640347774</v>
      </c>
      <c r="AA1987" s="17">
        <v>1.0455201364929063</v>
      </c>
      <c r="AB1987" s="17">
        <v>2.0541474207675341</v>
      </c>
      <c r="AC1987" s="17">
        <v>29.081178127693342</v>
      </c>
      <c r="AD1987" s="17">
        <v>0.62970317507727513</v>
      </c>
      <c r="AE1987" s="17">
        <v>6.2970317507727511E-2</v>
      </c>
      <c r="AF1987" s="17">
        <v>65.519154400771384</v>
      </c>
      <c r="AG1987" s="17">
        <v>34.533433711917866</v>
      </c>
      <c r="AH1987" s="17">
        <v>-1</v>
      </c>
      <c r="AI1987" s="17">
        <v>-1</v>
      </c>
      <c r="AJ1987" s="17">
        <v>-1</v>
      </c>
      <c r="AK1987" s="17">
        <v>-1</v>
      </c>
      <c r="AL1987" s="17">
        <v>-1</v>
      </c>
      <c r="AM1987" s="17">
        <v>-1</v>
      </c>
      <c r="AN1987" s="17">
        <v>-1</v>
      </c>
      <c r="AO1987" s="17">
        <v>-1</v>
      </c>
      <c r="AP1987" s="17">
        <v>-1</v>
      </c>
      <c r="AQ1987" s="17">
        <v>-1</v>
      </c>
      <c r="AR1987" s="17">
        <v>0.31485158753863757</v>
      </c>
      <c r="AS1987" s="17">
        <v>3.7782190504636501</v>
      </c>
      <c r="AT1987" s="17">
        <v>8.9116847656027467</v>
      </c>
      <c r="AU1987" s="17">
        <v>-1</v>
      </c>
      <c r="AV1987" s="17">
        <v>-1</v>
      </c>
      <c r="AW1987" s="17">
        <v>-1</v>
      </c>
      <c r="AX1987" s="17">
        <v>-1</v>
      </c>
      <c r="AY1987" s="17">
        <v>6.2970317507727511E-2</v>
      </c>
      <c r="AZ1987" s="17">
        <v>-0.1794027995847649</v>
      </c>
      <c r="BA1987" s="17">
        <v>0.6922233124052779</v>
      </c>
      <c r="BB1987" s="17">
        <v>-8.076574619294026E-2</v>
      </c>
      <c r="BC1987" s="17">
        <v>0.26025292568011965</v>
      </c>
      <c r="BD1987" s="17">
        <v>-2.3981951980862179</v>
      </c>
      <c r="BE1987" s="17">
        <v>9.4494772493682753</v>
      </c>
      <c r="BF1987" s="17">
        <v>-1</v>
      </c>
      <c r="BG1987" s="22">
        <v>1354.8817119590767</v>
      </c>
    </row>
    <row r="1988" spans="1:59" x14ac:dyDescent="0.25">
      <c r="A1988">
        <v>4915</v>
      </c>
      <c r="B1988" t="s">
        <v>1834</v>
      </c>
      <c r="C1988" s="49">
        <v>0</v>
      </c>
      <c r="D1988" s="22">
        <v>1591.763955078125</v>
      </c>
      <c r="E1988" s="17">
        <v>112.61145461782095</v>
      </c>
      <c r="F1988" s="17">
        <v>83.38125789136032</v>
      </c>
      <c r="G1988" s="17">
        <v>0.95283345007967912</v>
      </c>
      <c r="H1988" s="17">
        <v>8.0443898354120478</v>
      </c>
      <c r="I1988" s="17">
        <v>94.481540315515616</v>
      </c>
      <c r="J1988" s="17">
        <v>17.797046232447812</v>
      </c>
      <c r="K1988" s="17">
        <v>-1</v>
      </c>
      <c r="L1988" s="17">
        <v>-1</v>
      </c>
      <c r="M1988" s="17">
        <v>-1</v>
      </c>
      <c r="N1988" s="17">
        <v>0.16666666666666666</v>
      </c>
      <c r="O1988" s="17">
        <v>-1</v>
      </c>
      <c r="P1988" s="17">
        <v>-1</v>
      </c>
      <c r="Q1988" s="17">
        <v>5.6241480699983848</v>
      </c>
      <c r="R1988" s="17">
        <v>-1</v>
      </c>
      <c r="S1988" s="17">
        <v>1.7009160243930626</v>
      </c>
      <c r="T1988" s="17">
        <v>0.17881413382965672</v>
      </c>
      <c r="U1988" s="17">
        <v>0.986909455017281</v>
      </c>
      <c r="V1988" s="17">
        <v>1.2754210053952835</v>
      </c>
      <c r="W1988" s="17">
        <v>4.0133159233535105</v>
      </c>
      <c r="X1988" s="17">
        <v>5.3507322762107004</v>
      </c>
      <c r="Y1988" s="17">
        <v>0</v>
      </c>
      <c r="Z1988" s="17">
        <v>57.748696144624034</v>
      </c>
      <c r="AA1988" s="17">
        <v>1.9186168769006011</v>
      </c>
      <c r="AB1988" s="17">
        <v>3.4471279305540188</v>
      </c>
      <c r="AC1988" s="17">
        <v>45.096774168268311</v>
      </c>
      <c r="AD1988" s="17">
        <v>1.2336368187716011</v>
      </c>
      <c r="AE1988" s="17">
        <v>0.12336368187716013</v>
      </c>
      <c r="AF1988" s="17">
        <v>89.364938790469395</v>
      </c>
      <c r="AG1988" s="17">
        <v>76.120639446802983</v>
      </c>
      <c r="AH1988" s="17">
        <v>-1</v>
      </c>
      <c r="AI1988" s="17">
        <v>-1</v>
      </c>
      <c r="AJ1988" s="17">
        <v>-1</v>
      </c>
      <c r="AK1988" s="17">
        <v>-1</v>
      </c>
      <c r="AL1988" s="17">
        <v>-1</v>
      </c>
      <c r="AM1988" s="17">
        <v>-1</v>
      </c>
      <c r="AN1988" s="17">
        <v>-1</v>
      </c>
      <c r="AO1988" s="17">
        <v>-1</v>
      </c>
      <c r="AP1988" s="17">
        <v>-1</v>
      </c>
      <c r="AQ1988" s="17">
        <v>-1</v>
      </c>
      <c r="AR1988" s="17">
        <v>0.61681840938580057</v>
      </c>
      <c r="AS1988" s="17">
        <v>7.4018209126296064</v>
      </c>
      <c r="AT1988" s="17">
        <v>13.622367186418488</v>
      </c>
      <c r="AU1988" s="17">
        <v>-1</v>
      </c>
      <c r="AV1988" s="17">
        <v>-1</v>
      </c>
      <c r="AW1988" s="17">
        <v>-1</v>
      </c>
      <c r="AX1988" s="17">
        <v>-1</v>
      </c>
      <c r="AY1988" s="17">
        <v>0.12336368187716013</v>
      </c>
      <c r="AZ1988" s="17">
        <v>-0.70423468780093978</v>
      </c>
      <c r="BA1988" s="17">
        <v>1.2170552006214528</v>
      </c>
      <c r="BB1988" s="17">
        <v>-0.28610318504901117</v>
      </c>
      <c r="BC1988" s="17">
        <v>0.46559036453619052</v>
      </c>
      <c r="BD1988" s="17">
        <v>-9.5320295520934124</v>
      </c>
      <c r="BE1988" s="17">
        <v>16.583311603375478</v>
      </c>
      <c r="BF1988" s="17">
        <v>-1</v>
      </c>
      <c r="BG1988" s="22">
        <v>2418.3039684207911</v>
      </c>
    </row>
    <row r="1989" spans="1:59" x14ac:dyDescent="0.25">
      <c r="A1989">
        <v>4917</v>
      </c>
      <c r="B1989" t="s">
        <v>1835</v>
      </c>
      <c r="C1989" s="49">
        <v>0</v>
      </c>
      <c r="D1989" s="22">
        <v>1600.73123046875</v>
      </c>
      <c r="E1989" s="17">
        <v>132.935528416285</v>
      </c>
      <c r="F1989" s="17">
        <v>117.46037622915227</v>
      </c>
      <c r="G1989" s="17">
        <v>1.2007921225459948</v>
      </c>
      <c r="H1989" s="17">
        <v>9.9227069780050705</v>
      </c>
      <c r="I1989" s="17">
        <v>112.63034550132886</v>
      </c>
      <c r="J1989" s="17">
        <v>22.686787619888985</v>
      </c>
      <c r="K1989" s="17">
        <v>-1</v>
      </c>
      <c r="L1989" s="17">
        <v>-1</v>
      </c>
      <c r="M1989" s="17">
        <v>-1</v>
      </c>
      <c r="N1989" s="17">
        <v>0.16666666666666666</v>
      </c>
      <c r="O1989" s="17">
        <v>-1</v>
      </c>
      <c r="P1989" s="17">
        <v>-1</v>
      </c>
      <c r="Q1989" s="17">
        <v>6.7962337254866441</v>
      </c>
      <c r="R1989" s="17">
        <v>-1</v>
      </c>
      <c r="S1989" s="17">
        <v>2.2965462179910006</v>
      </c>
      <c r="T1989" s="17">
        <v>0.24141818433377663</v>
      </c>
      <c r="U1989" s="17">
        <v>1.3483541091264266</v>
      </c>
      <c r="V1989" s="17">
        <v>1.7967038988484314</v>
      </c>
      <c r="W1989" s="17">
        <v>5.3706597122185453</v>
      </c>
      <c r="X1989" s="17">
        <v>7.3699757601628297</v>
      </c>
      <c r="Y1989" s="17">
        <v>0</v>
      </c>
      <c r="Z1989" s="17">
        <v>69.48822153890535</v>
      </c>
      <c r="AA1989" s="17">
        <v>2.5717849704391336</v>
      </c>
      <c r="AB1989" s="17">
        <v>4.4892237050597332</v>
      </c>
      <c r="AC1989" s="17">
        <v>57.078122681631086</v>
      </c>
      <c r="AD1989" s="17">
        <v>1.685442636408033</v>
      </c>
      <c r="AE1989" s="17">
        <v>0.16854426364080333</v>
      </c>
      <c r="AF1989" s="17">
        <v>107.20409086596221</v>
      </c>
      <c r="AG1989" s="17">
        <v>107.23223868695773</v>
      </c>
      <c r="AH1989" s="17">
        <v>-1</v>
      </c>
      <c r="AI1989" s="17">
        <v>-1</v>
      </c>
      <c r="AJ1989" s="17">
        <v>-1</v>
      </c>
      <c r="AK1989" s="17">
        <v>-1</v>
      </c>
      <c r="AL1989" s="17">
        <v>-1</v>
      </c>
      <c r="AM1989" s="17">
        <v>-1</v>
      </c>
      <c r="AN1989" s="17">
        <v>-1</v>
      </c>
      <c r="AO1989" s="17">
        <v>-1</v>
      </c>
      <c r="AP1989" s="17">
        <v>-1</v>
      </c>
      <c r="AQ1989" s="17">
        <v>-1</v>
      </c>
      <c r="AR1989" s="17">
        <v>0.84272131820401652</v>
      </c>
      <c r="AS1989" s="17">
        <v>10.1126558184482</v>
      </c>
      <c r="AT1989" s="17">
        <v>17.146452563982656</v>
      </c>
      <c r="AU1989" s="17">
        <v>-1</v>
      </c>
      <c r="AV1989" s="17">
        <v>-1</v>
      </c>
      <c r="AW1989" s="17">
        <v>-1</v>
      </c>
      <c r="AX1989" s="17">
        <v>-1</v>
      </c>
      <c r="AY1989" s="17">
        <v>0.16854426364080333</v>
      </c>
      <c r="AZ1989" s="17">
        <v>-1.0968640815314834</v>
      </c>
      <c r="BA1989" s="17">
        <v>1.6096845943519966</v>
      </c>
      <c r="BB1989" s="17">
        <v>-0.4397171630453981</v>
      </c>
      <c r="BC1989" s="17">
        <v>0.61920434253257739</v>
      </c>
      <c r="BD1989" s="17">
        <v>-14.868887163600192</v>
      </c>
      <c r="BE1989" s="17">
        <v>21.920169214882264</v>
      </c>
      <c r="BF1989" s="17">
        <v>-1</v>
      </c>
      <c r="BG1989" s="22">
        <v>1174.5700260978042</v>
      </c>
    </row>
    <row r="1990" spans="1:59" x14ac:dyDescent="0.25">
      <c r="A1990">
        <v>4918</v>
      </c>
      <c r="B1990" t="s">
        <v>1836</v>
      </c>
      <c r="C1990" s="49">
        <v>0</v>
      </c>
      <c r="D1990" s="22">
        <v>1519.4140234375</v>
      </c>
      <c r="E1990" s="17">
        <v>118.23143876415584</v>
      </c>
      <c r="F1990" s="17">
        <v>92.804767502604449</v>
      </c>
      <c r="G1990" s="17">
        <v>1.0213986315499535</v>
      </c>
      <c r="H1990" s="17">
        <v>8.5637794355403241</v>
      </c>
      <c r="I1990" s="17">
        <v>99.500022261143016</v>
      </c>
      <c r="J1990" s="17">
        <v>19.149150606285193</v>
      </c>
      <c r="K1990" s="17">
        <v>-1</v>
      </c>
      <c r="L1990" s="17">
        <v>-1</v>
      </c>
      <c r="M1990" s="17">
        <v>-1</v>
      </c>
      <c r="N1990" s="17">
        <v>0.16666666666666666</v>
      </c>
      <c r="O1990" s="17">
        <v>-1</v>
      </c>
      <c r="P1990" s="17">
        <v>-1</v>
      </c>
      <c r="Q1990" s="17">
        <v>5.9482515379993881</v>
      </c>
      <c r="R1990" s="17">
        <v>-1</v>
      </c>
      <c r="S1990" s="17">
        <v>1.8656188432418981</v>
      </c>
      <c r="T1990" s="17">
        <v>0.19612531734622568</v>
      </c>
      <c r="U1990" s="17">
        <v>1.086855619650102</v>
      </c>
      <c r="V1990" s="17">
        <v>1.419565413943124</v>
      </c>
      <c r="W1990" s="17">
        <v>4.3886467084210254</v>
      </c>
      <c r="X1990" s="17">
        <v>5.9090906289666609</v>
      </c>
      <c r="Y1990" s="17">
        <v>0</v>
      </c>
      <c r="Z1990" s="17">
        <v>60.994893105704875</v>
      </c>
      <c r="AA1990" s="17">
        <v>2.0992299944762589</v>
      </c>
      <c r="AB1990" s="17">
        <v>3.7352867804853389</v>
      </c>
      <c r="AC1990" s="17">
        <v>48.409839716273773</v>
      </c>
      <c r="AD1990" s="17">
        <v>1.3585695245626275</v>
      </c>
      <c r="AE1990" s="17">
        <v>0.13585695245626275</v>
      </c>
      <c r="AF1990" s="17">
        <v>94.297795895913637</v>
      </c>
      <c r="AG1990" s="17">
        <v>84.723574873558206</v>
      </c>
      <c r="AH1990" s="17">
        <v>-1</v>
      </c>
      <c r="AI1990" s="17">
        <v>-1</v>
      </c>
      <c r="AJ1990" s="17">
        <v>-1</v>
      </c>
      <c r="AK1990" s="17">
        <v>-1</v>
      </c>
      <c r="AL1990" s="17">
        <v>-1</v>
      </c>
      <c r="AM1990" s="17">
        <v>-1</v>
      </c>
      <c r="AN1990" s="17">
        <v>-1</v>
      </c>
      <c r="AO1990" s="17">
        <v>-1</v>
      </c>
      <c r="AP1990" s="17">
        <v>-1</v>
      </c>
      <c r="AQ1990" s="17">
        <v>-1</v>
      </c>
      <c r="AR1990" s="17">
        <v>0.67928476228131374</v>
      </c>
      <c r="AS1990" s="17">
        <v>8.1514171473757635</v>
      </c>
      <c r="AT1990" s="17">
        <v>14.596842291588494</v>
      </c>
      <c r="AU1990" s="17">
        <v>-1</v>
      </c>
      <c r="AV1990" s="17">
        <v>-1</v>
      </c>
      <c r="AW1990" s="17">
        <v>-1</v>
      </c>
      <c r="AX1990" s="17">
        <v>-1</v>
      </c>
      <c r="AY1990" s="17">
        <v>0.13585695245626275</v>
      </c>
      <c r="AZ1990" s="17">
        <v>-0.8128040125353091</v>
      </c>
      <c r="BA1990" s="17">
        <v>1.3256245253558221</v>
      </c>
      <c r="BB1990" s="17">
        <v>-0.32858030501796009</v>
      </c>
      <c r="BC1990" s="17">
        <v>0.50806748450513939</v>
      </c>
      <c r="BD1990" s="17">
        <v>-11.007769871939198</v>
      </c>
      <c r="BE1990" s="17">
        <v>18.059051923221269</v>
      </c>
      <c r="BF1990" s="17">
        <v>-1</v>
      </c>
      <c r="BG1990" s="22">
        <v>687.87898834318355</v>
      </c>
    </row>
    <row r="1991" spans="1:59" x14ac:dyDescent="0.25">
      <c r="A1991">
        <v>4919</v>
      </c>
      <c r="B1991" t="s">
        <v>1837</v>
      </c>
      <c r="C1991" s="49">
        <v>0</v>
      </c>
      <c r="D1991" s="22">
        <v>1416.8001953125001</v>
      </c>
      <c r="E1991" s="17">
        <v>-9.6774259851161446</v>
      </c>
      <c r="F1991" s="17">
        <v>-121.67100056769718</v>
      </c>
      <c r="G1991" s="17">
        <v>-0.53912081029048653</v>
      </c>
      <c r="H1991" s="17">
        <v>-3.2573453906412668</v>
      </c>
      <c r="I1991" s="17">
        <v>-14.718863720687516</v>
      </c>
      <c r="J1991" s="17">
        <v>-11.624269918904865</v>
      </c>
      <c r="K1991" s="17">
        <v>-1</v>
      </c>
      <c r="L1991" s="17">
        <v>-1</v>
      </c>
      <c r="M1991" s="17">
        <v>-1</v>
      </c>
      <c r="N1991" s="17">
        <v>0.16666666666666666</v>
      </c>
      <c r="O1991" s="17">
        <v>-1</v>
      </c>
      <c r="P1991" s="17">
        <v>-1</v>
      </c>
      <c r="Q1991" s="17">
        <v>-1.4282295291840756</v>
      </c>
      <c r="R1991" s="17">
        <v>-1</v>
      </c>
      <c r="S1991" s="17">
        <v>-1.8829594501147731</v>
      </c>
      <c r="T1991" s="17">
        <v>-0.19787113769977169</v>
      </c>
      <c r="U1991" s="17">
        <v>-1.1878839741555467</v>
      </c>
      <c r="V1991" s="17">
        <v>-1.8611106835746334</v>
      </c>
      <c r="W1991" s="17">
        <v>-4.1537500979378912</v>
      </c>
      <c r="X1991" s="17">
        <v>-6.7989493164600701</v>
      </c>
      <c r="Y1991" s="17">
        <v>0</v>
      </c>
      <c r="Z1991" s="17">
        <v>-12.887409269680727</v>
      </c>
      <c r="AA1991" s="17">
        <v>-2.0114611082727309</v>
      </c>
      <c r="AB1991" s="17">
        <v>-2.8231074075495775</v>
      </c>
      <c r="AC1991" s="17">
        <v>-26.994368205143466</v>
      </c>
      <c r="AD1991" s="17">
        <v>-1.4848549676944338</v>
      </c>
      <c r="AE1991" s="17">
        <v>-0.14848549676944334</v>
      </c>
      <c r="AF1991" s="17">
        <v>-17.972298805196388</v>
      </c>
      <c r="AG1991" s="17">
        <v>-111.07621304313641</v>
      </c>
      <c r="AH1991" s="17">
        <v>-1</v>
      </c>
      <c r="AI1991" s="17">
        <v>-1</v>
      </c>
      <c r="AJ1991" s="17">
        <v>-1</v>
      </c>
      <c r="AK1991" s="17">
        <v>-1</v>
      </c>
      <c r="AL1991" s="17">
        <v>-1</v>
      </c>
      <c r="AM1991" s="17">
        <v>-1</v>
      </c>
      <c r="AN1991" s="17">
        <v>-1</v>
      </c>
      <c r="AO1991" s="17">
        <v>-1</v>
      </c>
      <c r="AP1991" s="17">
        <v>-1</v>
      </c>
      <c r="AQ1991" s="17">
        <v>-1</v>
      </c>
      <c r="AR1991" s="17">
        <v>-0.74242748384721691</v>
      </c>
      <c r="AS1991" s="17">
        <v>-8.9091298061666002</v>
      </c>
      <c r="AT1991" s="17">
        <v>-7.5818687480165838</v>
      </c>
      <c r="AU1991" s="17">
        <v>-1</v>
      </c>
      <c r="AV1991" s="17">
        <v>-1</v>
      </c>
      <c r="AW1991" s="17">
        <v>-1</v>
      </c>
      <c r="AX1991" s="17">
        <v>-1</v>
      </c>
      <c r="AY1991" s="17">
        <v>-0.14848549676944334</v>
      </c>
      <c r="AZ1991" s="17">
        <v>1.6581956756799607</v>
      </c>
      <c r="BA1991" s="17">
        <v>-1.1453751628594484</v>
      </c>
      <c r="BB1991" s="17">
        <v>0.63818402234944094</v>
      </c>
      <c r="BC1991" s="17">
        <v>-0.4586968428622612</v>
      </c>
      <c r="BD1991" s="17">
        <v>22.57956134843516</v>
      </c>
      <c r="BE1991" s="17">
        <v>-15.52827929715313</v>
      </c>
      <c r="BF1991" s="17">
        <v>-1</v>
      </c>
      <c r="BG1991" s="22">
        <v>-35.723058934712071</v>
      </c>
    </row>
    <row r="1992" spans="1:59" x14ac:dyDescent="0.25">
      <c r="A1992">
        <v>4920</v>
      </c>
      <c r="B1992" t="s">
        <v>1838</v>
      </c>
      <c r="C1992" s="49">
        <v>0</v>
      </c>
      <c r="D1992" s="22">
        <v>1517.0601953124999</v>
      </c>
      <c r="E1992" s="17">
        <v>63.900386471068593</v>
      </c>
      <c r="F1992" s="17">
        <v>1.7032305335341984</v>
      </c>
      <c r="G1992" s="17">
        <v>0.35854650190899501</v>
      </c>
      <c r="H1992" s="17">
        <v>3.5425938253534484</v>
      </c>
      <c r="I1992" s="17">
        <v>50.983977033931154</v>
      </c>
      <c r="J1992" s="17">
        <v>6.0777163232224805</v>
      </c>
      <c r="K1992" s="17">
        <v>-1</v>
      </c>
      <c r="L1992" s="17">
        <v>-1</v>
      </c>
      <c r="M1992" s="17">
        <v>-1</v>
      </c>
      <c r="N1992" s="17">
        <v>0.16666666666666666</v>
      </c>
      <c r="O1992" s="17">
        <v>-1</v>
      </c>
      <c r="P1992" s="17">
        <v>-1</v>
      </c>
      <c r="Q1992" s="17">
        <v>2.8149895910208951</v>
      </c>
      <c r="R1992" s="17">
        <v>-1</v>
      </c>
      <c r="S1992" s="17">
        <v>0.27335857511804845</v>
      </c>
      <c r="T1992" s="17">
        <v>2.8769895621892722E-2</v>
      </c>
      <c r="U1992" s="17">
        <v>0.12062864182123205</v>
      </c>
      <c r="V1992" s="17">
        <v>2.6053049023684993E-2</v>
      </c>
      <c r="W1992" s="17">
        <v>0.76014599031712715</v>
      </c>
      <c r="X1992" s="17">
        <v>0.511175604304142</v>
      </c>
      <c r="Y1992" s="17">
        <v>0</v>
      </c>
      <c r="Z1992" s="17">
        <v>29.61236741634599</v>
      </c>
      <c r="AA1992" s="17">
        <v>0.35315732232821667</v>
      </c>
      <c r="AB1992" s="17">
        <v>0.94951850486758083</v>
      </c>
      <c r="AC1992" s="17">
        <v>16.380863681439084</v>
      </c>
      <c r="AD1992" s="17">
        <v>0.15078580227654007</v>
      </c>
      <c r="AE1992" s="17">
        <v>1.5078580227654006E-2</v>
      </c>
      <c r="AF1992" s="17">
        <v>46.609526610491933</v>
      </c>
      <c r="AG1992" s="17">
        <v>1.5549177431080297</v>
      </c>
      <c r="AH1992" s="17">
        <v>-1</v>
      </c>
      <c r="AI1992" s="17">
        <v>-1</v>
      </c>
      <c r="AJ1992" s="17">
        <v>-1</v>
      </c>
      <c r="AK1992" s="17">
        <v>-1</v>
      </c>
      <c r="AL1992" s="17">
        <v>-1</v>
      </c>
      <c r="AM1992" s="17">
        <v>-1</v>
      </c>
      <c r="AN1992" s="17">
        <v>-1</v>
      </c>
      <c r="AO1992" s="17">
        <v>-1</v>
      </c>
      <c r="AP1992" s="17">
        <v>-1</v>
      </c>
      <c r="AQ1992" s="17">
        <v>-1</v>
      </c>
      <c r="AR1992" s="17">
        <v>7.5392901138270033E-2</v>
      </c>
      <c r="AS1992" s="17">
        <v>0.90471481365924022</v>
      </c>
      <c r="AT1992" s="17">
        <v>5.1761292577570126</v>
      </c>
      <c r="AU1992" s="17">
        <v>-1</v>
      </c>
      <c r="AV1992" s="17">
        <v>-1</v>
      </c>
      <c r="AW1992" s="17">
        <v>-1</v>
      </c>
      <c r="AX1992" s="17">
        <v>-1</v>
      </c>
      <c r="AY1992" s="17">
        <v>1.5078580227654006E-2</v>
      </c>
      <c r="AZ1992" s="17">
        <v>0.23678714394776978</v>
      </c>
      <c r="BA1992" s="17">
        <v>0.2760333688727431</v>
      </c>
      <c r="BB1992" s="17">
        <v>8.2066160559309709E-2</v>
      </c>
      <c r="BC1992" s="17">
        <v>9.7421018927869765E-2</v>
      </c>
      <c r="BD1992" s="17">
        <v>3.2589117415397255</v>
      </c>
      <c r="BE1992" s="17">
        <v>3.792370309742326</v>
      </c>
      <c r="BF1992" s="17">
        <v>-1</v>
      </c>
      <c r="BG1992" s="22">
        <v>221.22084927526419</v>
      </c>
    </row>
    <row r="1993" spans="1:59" x14ac:dyDescent="0.25">
      <c r="A1993">
        <v>4924</v>
      </c>
      <c r="B1993" t="s">
        <v>1839</v>
      </c>
      <c r="C1993" s="49">
        <v>0</v>
      </c>
      <c r="D1993" s="22">
        <v>1516.5549902343751</v>
      </c>
      <c r="E1993" s="17">
        <v>50.141047006286158</v>
      </c>
      <c r="F1993" s="17">
        <v>-21.368234494584758</v>
      </c>
      <c r="G1993" s="17">
        <v>0.1906791943242982</v>
      </c>
      <c r="H1993" s="17">
        <v>2.2709785259930064</v>
      </c>
      <c r="I1993" s="17">
        <v>38.697288159052128</v>
      </c>
      <c r="J1993" s="17">
        <v>2.7673754775853268</v>
      </c>
      <c r="K1993" s="17">
        <v>-1</v>
      </c>
      <c r="L1993" s="17">
        <v>-1</v>
      </c>
      <c r="M1993" s="17">
        <v>-1</v>
      </c>
      <c r="N1993" s="17">
        <v>0.16666666666666666</v>
      </c>
      <c r="O1993" s="17">
        <v>-1</v>
      </c>
      <c r="P1993" s="17">
        <v>-1</v>
      </c>
      <c r="Q1993" s="17">
        <v>2.0214909757539217</v>
      </c>
      <c r="R1993" s="17">
        <v>-1</v>
      </c>
      <c r="S1993" s="17">
        <v>-0.12988135160409689</v>
      </c>
      <c r="T1993" s="17">
        <v>-1.3612866382330491E-2</v>
      </c>
      <c r="U1993" s="17">
        <v>-0.12406834870014911</v>
      </c>
      <c r="V1993" s="17">
        <v>-0.32685396948694118</v>
      </c>
      <c r="W1993" s="17">
        <v>-0.15877184803570421</v>
      </c>
      <c r="X1993" s="17">
        <v>-0.85584642254202192</v>
      </c>
      <c r="Y1993" s="17">
        <v>0</v>
      </c>
      <c r="Z1993" s="17">
        <v>21.664742513136002</v>
      </c>
      <c r="AA1993" s="17">
        <v>-8.9035597048046811E-2</v>
      </c>
      <c r="AB1993" s="17">
        <v>0.24402266488873225</v>
      </c>
      <c r="AC1993" s="17">
        <v>8.2695252226265819</v>
      </c>
      <c r="AD1993" s="17">
        <v>-0.15508543587518639</v>
      </c>
      <c r="AE1993" s="17">
        <v>-1.5508543587518639E-2</v>
      </c>
      <c r="AF1993" s="17">
        <v>34.532472000055819</v>
      </c>
      <c r="AG1993" s="17">
        <v>-19.507545397028167</v>
      </c>
      <c r="AH1993" s="17">
        <v>-1</v>
      </c>
      <c r="AI1993" s="17">
        <v>-1</v>
      </c>
      <c r="AJ1993" s="17">
        <v>-1</v>
      </c>
      <c r="AK1993" s="17">
        <v>-1</v>
      </c>
      <c r="AL1993" s="17">
        <v>-1</v>
      </c>
      <c r="AM1993" s="17">
        <v>-1</v>
      </c>
      <c r="AN1993" s="17">
        <v>-1</v>
      </c>
      <c r="AO1993" s="17">
        <v>-1</v>
      </c>
      <c r="AP1993" s="17">
        <v>-1</v>
      </c>
      <c r="AQ1993" s="17">
        <v>-1</v>
      </c>
      <c r="AR1993" s="17">
        <v>-7.7542717937593195E-2</v>
      </c>
      <c r="AS1993" s="17">
        <v>-0.9305126152511185</v>
      </c>
      <c r="AT1993" s="17">
        <v>2.7903336001735459</v>
      </c>
      <c r="AU1993" s="17">
        <v>-1</v>
      </c>
      <c r="AV1993" s="17">
        <v>-1</v>
      </c>
      <c r="AW1993" s="17">
        <v>-1</v>
      </c>
      <c r="AX1993" s="17">
        <v>-1</v>
      </c>
      <c r="AY1993" s="17">
        <v>-1.5508543587518639E-2</v>
      </c>
      <c r="AZ1993" s="17">
        <v>0.50259611343687605</v>
      </c>
      <c r="BA1993" s="17">
        <v>1.0224399383636756E-2</v>
      </c>
      <c r="BB1993" s="17">
        <v>0.18606238153089677</v>
      </c>
      <c r="BC1993" s="17">
        <v>-6.5752020437172126E-3</v>
      </c>
      <c r="BD1993" s="17">
        <v>6.8719489839787524</v>
      </c>
      <c r="BE1993" s="17">
        <v>0.17933306730329468</v>
      </c>
      <c r="BF1993" s="17">
        <v>-1</v>
      </c>
      <c r="BG1993" s="22">
        <v>605.55949123175674</v>
      </c>
    </row>
    <row r="1994" spans="1:59" x14ac:dyDescent="0.25">
      <c r="A1994">
        <v>4925</v>
      </c>
      <c r="B1994" t="s">
        <v>1840</v>
      </c>
      <c r="C1994" s="49">
        <v>0</v>
      </c>
      <c r="D1994" s="22">
        <v>1453.09689453125</v>
      </c>
      <c r="E1994" s="17">
        <v>79.064908531904109</v>
      </c>
      <c r="F1994" s="17">
        <v>27.130885784733209</v>
      </c>
      <c r="G1994" s="17">
        <v>0.54355738093242689</v>
      </c>
      <c r="H1994" s="17">
        <v>4.944073766262246</v>
      </c>
      <c r="I1994" s="17">
        <v>64.525452987382494</v>
      </c>
      <c r="J1994" s="17">
        <v>9.7261281464090281</v>
      </c>
      <c r="K1994" s="17">
        <v>-1</v>
      </c>
      <c r="L1994" s="17">
        <v>-1</v>
      </c>
      <c r="M1994" s="17">
        <v>-1</v>
      </c>
      <c r="N1994" s="17">
        <v>0.16666666666666666</v>
      </c>
      <c r="O1994" s="17">
        <v>-1</v>
      </c>
      <c r="P1994" s="17">
        <v>-1</v>
      </c>
      <c r="Q1994" s="17">
        <v>3.6895248321389333</v>
      </c>
      <c r="R1994" s="17">
        <v>-1</v>
      </c>
      <c r="S1994" s="17">
        <v>0.7177796739825032</v>
      </c>
      <c r="T1994" s="17">
        <v>7.5481028162610708E-2</v>
      </c>
      <c r="U1994" s="17">
        <v>0.39031549128659027</v>
      </c>
      <c r="V1994" s="17">
        <v>0.41500095464995984</v>
      </c>
      <c r="W1994" s="17">
        <v>1.7729089843157735</v>
      </c>
      <c r="X1994" s="17">
        <v>2.0178057544517252</v>
      </c>
      <c r="Y1994" s="17">
        <v>0</v>
      </c>
      <c r="Z1994" s="17">
        <v>38.371649319700012</v>
      </c>
      <c r="AA1994" s="17">
        <v>0.8405095166824561</v>
      </c>
      <c r="AB1994" s="17">
        <v>1.7270636229722818</v>
      </c>
      <c r="AC1994" s="17">
        <v>25.320578506878249</v>
      </c>
      <c r="AD1994" s="17">
        <v>0.48789436410823783</v>
      </c>
      <c r="AE1994" s="17">
        <v>4.8789436410823783E-2</v>
      </c>
      <c r="AF1994" s="17">
        <v>59.919959247075596</v>
      </c>
      <c r="AG1994" s="17">
        <v>24.768400320643998</v>
      </c>
      <c r="AH1994" s="17">
        <v>-1</v>
      </c>
      <c r="AI1994" s="17">
        <v>-1</v>
      </c>
      <c r="AJ1994" s="17">
        <v>-1</v>
      </c>
      <c r="AK1994" s="17">
        <v>-1</v>
      </c>
      <c r="AL1994" s="17">
        <v>-1</v>
      </c>
      <c r="AM1994" s="17">
        <v>-1</v>
      </c>
      <c r="AN1994" s="17">
        <v>-1</v>
      </c>
      <c r="AO1994" s="17">
        <v>-1</v>
      </c>
      <c r="AP1994" s="17">
        <v>-1</v>
      </c>
      <c r="AQ1994" s="17">
        <v>-1</v>
      </c>
      <c r="AR1994" s="17">
        <v>0.24394718205411892</v>
      </c>
      <c r="AS1994" s="17">
        <v>2.9273661846494266</v>
      </c>
      <c r="AT1994" s="17">
        <v>7.8055760400442544</v>
      </c>
      <c r="AU1994" s="17">
        <v>-1</v>
      </c>
      <c r="AV1994" s="17">
        <v>-1</v>
      </c>
      <c r="AW1994" s="17">
        <v>-1</v>
      </c>
      <c r="AX1994" s="17">
        <v>-1</v>
      </c>
      <c r="AY1994" s="17">
        <v>4.8789436410823783E-2</v>
      </c>
      <c r="AZ1994" s="17">
        <v>-5.6167760762784347E-2</v>
      </c>
      <c r="BA1994" s="17">
        <v>0.56898827358329729</v>
      </c>
      <c r="BB1994" s="17">
        <v>-3.2550750463467559E-2</v>
      </c>
      <c r="BC1994" s="17">
        <v>0.21203792995064699</v>
      </c>
      <c r="BD1994" s="17">
        <v>-0.72310956913612667</v>
      </c>
      <c r="BE1994" s="17">
        <v>7.7743916204181822</v>
      </c>
      <c r="BF1994" s="17">
        <v>-1</v>
      </c>
      <c r="BG1994" s="22">
        <v>280.45894402473408</v>
      </c>
    </row>
    <row r="1995" spans="1:59" x14ac:dyDescent="0.25">
      <c r="A1995">
        <v>4926</v>
      </c>
      <c r="B1995" t="s">
        <v>1841</v>
      </c>
      <c r="C1995" s="49">
        <v>0</v>
      </c>
      <c r="D1995" s="22">
        <v>1537.3531933593749</v>
      </c>
      <c r="E1995" s="17">
        <v>107.09004478907482</v>
      </c>
      <c r="F1995" s="17">
        <v>74.123036296066417</v>
      </c>
      <c r="G1995" s="17">
        <v>0.88547089939942003</v>
      </c>
      <c r="H1995" s="17">
        <v>7.5341103099854463</v>
      </c>
      <c r="I1995" s="17">
        <v>89.551082360746676</v>
      </c>
      <c r="J1995" s="17">
        <v>16.468657720166146</v>
      </c>
      <c r="K1995" s="17">
        <v>-1</v>
      </c>
      <c r="L1995" s="17">
        <v>-1</v>
      </c>
      <c r="M1995" s="17">
        <v>-1</v>
      </c>
      <c r="N1995" s="17">
        <v>0.16666666666666666</v>
      </c>
      <c r="O1995" s="17">
        <v>-1</v>
      </c>
      <c r="P1995" s="17">
        <v>-1</v>
      </c>
      <c r="Q1995" s="17">
        <v>5.3057293650419846</v>
      </c>
      <c r="R1995" s="17">
        <v>-1</v>
      </c>
      <c r="S1995" s="17">
        <v>1.5391020869983776</v>
      </c>
      <c r="T1995" s="17">
        <v>0.16180658784254809</v>
      </c>
      <c r="U1995" s="17">
        <v>0.88871634247815978</v>
      </c>
      <c r="V1995" s="17">
        <v>1.1338048845324002</v>
      </c>
      <c r="W1995" s="17">
        <v>3.6445684266093639</v>
      </c>
      <c r="X1995" s="17">
        <v>4.8021675086606317</v>
      </c>
      <c r="Y1995" s="17">
        <v>0</v>
      </c>
      <c r="Z1995" s="17">
        <v>54.559437360211525</v>
      </c>
      <c r="AA1995" s="17">
        <v>1.7411717068402772</v>
      </c>
      <c r="AB1995" s="17">
        <v>3.1640233763732768</v>
      </c>
      <c r="AC1995" s="17">
        <v>41.841819669514543</v>
      </c>
      <c r="AD1995" s="17">
        <v>1.1108954280976997</v>
      </c>
      <c r="AE1995" s="17">
        <v>0.11108954280976997</v>
      </c>
      <c r="AF1995" s="17">
        <v>84.51860381930004</v>
      </c>
      <c r="AG1995" s="17">
        <v>67.668599194637437</v>
      </c>
      <c r="AH1995" s="17">
        <v>-1</v>
      </c>
      <c r="AI1995" s="17">
        <v>-1</v>
      </c>
      <c r="AJ1995" s="17">
        <v>-1</v>
      </c>
      <c r="AK1995" s="17">
        <v>-1</v>
      </c>
      <c r="AL1995" s="17">
        <v>-1</v>
      </c>
      <c r="AM1995" s="17">
        <v>-1</v>
      </c>
      <c r="AN1995" s="17">
        <v>-1</v>
      </c>
      <c r="AO1995" s="17">
        <v>-1</v>
      </c>
      <c r="AP1995" s="17">
        <v>-1</v>
      </c>
      <c r="AQ1995" s="17">
        <v>-1</v>
      </c>
      <c r="AR1995" s="17">
        <v>0.55544771404884985</v>
      </c>
      <c r="AS1995" s="17">
        <v>6.6653725685861982</v>
      </c>
      <c r="AT1995" s="17">
        <v>12.664984339162057</v>
      </c>
      <c r="AU1995" s="17">
        <v>-1</v>
      </c>
      <c r="AV1995" s="17">
        <v>-1</v>
      </c>
      <c r="AW1995" s="17">
        <v>-1</v>
      </c>
      <c r="AX1995" s="17">
        <v>-1</v>
      </c>
      <c r="AY1995" s="17">
        <v>0.11108954280976997</v>
      </c>
      <c r="AZ1995" s="17">
        <v>-0.59756966507492049</v>
      </c>
      <c r="BA1995" s="17">
        <v>1.1103901778954337</v>
      </c>
      <c r="BB1995" s="17">
        <v>-0.24437111221988467</v>
      </c>
      <c r="BC1995" s="17">
        <v>0.42385829170706402</v>
      </c>
      <c r="BD1995" s="17">
        <v>-8.0821736638010222</v>
      </c>
      <c r="BE1995" s="17">
        <v>15.133455715083086</v>
      </c>
      <c r="BF1995" s="17">
        <v>-1</v>
      </c>
      <c r="BG1995" s="22">
        <v>336.39406565138779</v>
      </c>
    </row>
    <row r="1996" spans="1:59" x14ac:dyDescent="0.25">
      <c r="A1996">
        <v>4929</v>
      </c>
      <c r="B1996" t="s">
        <v>1842</v>
      </c>
      <c r="C1996" s="49">
        <v>0</v>
      </c>
      <c r="D1996" s="22">
        <v>1475.4774316406249</v>
      </c>
      <c r="E1996" s="17">
        <v>41.793372565487559</v>
      </c>
      <c r="F1996" s="17">
        <v>-35.365496457628602</v>
      </c>
      <c r="G1996" s="17">
        <v>8.8835523953555762E-2</v>
      </c>
      <c r="H1996" s="17">
        <v>1.4995003194868586</v>
      </c>
      <c r="I1996" s="17">
        <v>31.243058328805418</v>
      </c>
      <c r="J1996" s="17">
        <v>0.75901979029479438</v>
      </c>
      <c r="K1996" s="17">
        <v>-1</v>
      </c>
      <c r="L1996" s="17">
        <v>-1</v>
      </c>
      <c r="M1996" s="17">
        <v>-1</v>
      </c>
      <c r="N1996" s="17">
        <v>0.16666666666666666</v>
      </c>
      <c r="O1996" s="17">
        <v>-1</v>
      </c>
      <c r="P1996" s="17">
        <v>-1</v>
      </c>
      <c r="Q1996" s="17">
        <v>1.5400821024263003</v>
      </c>
      <c r="R1996" s="17">
        <v>-1</v>
      </c>
      <c r="S1996" s="17">
        <v>-0.37452359176567251</v>
      </c>
      <c r="T1996" s="17">
        <v>-3.9326128273910563E-2</v>
      </c>
      <c r="U1996" s="17">
        <v>-0.27252393544862008</v>
      </c>
      <c r="V1996" s="17">
        <v>-0.54095966154722297</v>
      </c>
      <c r="W1996" s="17">
        <v>-0.71627149923957234</v>
      </c>
      <c r="X1996" s="17">
        <v>-1.6852070806405066</v>
      </c>
      <c r="Y1996" s="17">
        <v>0</v>
      </c>
      <c r="Z1996" s="17">
        <v>16.84298595720605</v>
      </c>
      <c r="AA1996" s="17">
        <v>-0.35731028715416185</v>
      </c>
      <c r="AB1996" s="17">
        <v>-0.18399567178759824</v>
      </c>
      <c r="AC1996" s="17">
        <v>3.3484450423894252</v>
      </c>
      <c r="AD1996" s="17">
        <v>-0.34065491931077507</v>
      </c>
      <c r="AE1996" s="17">
        <v>-3.406549193107751E-2</v>
      </c>
      <c r="AF1996" s="17">
        <v>27.205425498317339</v>
      </c>
      <c r="AG1996" s="17">
        <v>-32.285962970430013</v>
      </c>
      <c r="AH1996" s="17">
        <v>-1</v>
      </c>
      <c r="AI1996" s="17">
        <v>-1</v>
      </c>
      <c r="AJ1996" s="17">
        <v>-1</v>
      </c>
      <c r="AK1996" s="17">
        <v>-1</v>
      </c>
      <c r="AL1996" s="17">
        <v>-1</v>
      </c>
      <c r="AM1996" s="17">
        <v>-1</v>
      </c>
      <c r="AN1996" s="17">
        <v>-1</v>
      </c>
      <c r="AO1996" s="17">
        <v>-1</v>
      </c>
      <c r="AP1996" s="17">
        <v>-1</v>
      </c>
      <c r="AQ1996" s="17">
        <v>-1</v>
      </c>
      <c r="AR1996" s="17">
        <v>-0.17032745965538754</v>
      </c>
      <c r="AS1996" s="17">
        <v>-2.0439295158646509</v>
      </c>
      <c r="AT1996" s="17">
        <v>1.3428916293759539</v>
      </c>
      <c r="AU1996" s="17">
        <v>-1</v>
      </c>
      <c r="AV1996" s="17">
        <v>-1</v>
      </c>
      <c r="AW1996" s="17">
        <v>-1</v>
      </c>
      <c r="AX1996" s="17">
        <v>-1</v>
      </c>
      <c r="AY1996" s="17">
        <v>-3.406549193107751E-2</v>
      </c>
      <c r="AZ1996" s="17">
        <v>0.66386015859097314</v>
      </c>
      <c r="BA1996" s="17">
        <v>-0.15103964577046042</v>
      </c>
      <c r="BB1996" s="17">
        <v>0.24915600589899695</v>
      </c>
      <c r="BC1996" s="17">
        <v>-6.9668826411817361E-2</v>
      </c>
      <c r="BD1996" s="17">
        <v>9.0639480054113264</v>
      </c>
      <c r="BE1996" s="17">
        <v>-2.0126659541292824</v>
      </c>
      <c r="BF1996" s="17">
        <v>-1</v>
      </c>
      <c r="BG1996" s="22">
        <v>24.120545866817565</v>
      </c>
    </row>
    <row r="1997" spans="1:59" x14ac:dyDescent="0.25">
      <c r="A1997">
        <v>4930</v>
      </c>
      <c r="B1997" t="s">
        <v>1843</v>
      </c>
      <c r="C1997" s="49">
        <v>0</v>
      </c>
      <c r="D1997" s="22">
        <v>1565.428232421875</v>
      </c>
      <c r="E1997" s="17">
        <v>106.48622052561359</v>
      </c>
      <c r="F1997" s="17">
        <v>73.110552345566234</v>
      </c>
      <c r="G1997" s="17">
        <v>0.87810409566432845</v>
      </c>
      <c r="H1997" s="17">
        <v>7.4783058744958169</v>
      </c>
      <c r="I1997" s="17">
        <v>89.011884902958784</v>
      </c>
      <c r="J1997" s="17">
        <v>16.323384458463526</v>
      </c>
      <c r="K1997" s="17">
        <v>-1</v>
      </c>
      <c r="L1997" s="17">
        <v>-1</v>
      </c>
      <c r="M1997" s="17">
        <v>-1</v>
      </c>
      <c r="N1997" s="17">
        <v>0.16666666666666666</v>
      </c>
      <c r="O1997" s="17">
        <v>-1</v>
      </c>
      <c r="P1997" s="17">
        <v>-1</v>
      </c>
      <c r="Q1997" s="17">
        <v>5.2709069291141954</v>
      </c>
      <c r="R1997" s="17">
        <v>-1</v>
      </c>
      <c r="S1997" s="17">
        <v>1.5214060302672843</v>
      </c>
      <c r="T1997" s="17">
        <v>0.15994663372802417</v>
      </c>
      <c r="U1997" s="17">
        <v>0.87797789239115243</v>
      </c>
      <c r="V1997" s="17">
        <v>1.1183176715693142</v>
      </c>
      <c r="W1997" s="17">
        <v>3.6042420077180362</v>
      </c>
      <c r="X1997" s="17">
        <v>4.7421761790907464</v>
      </c>
      <c r="Y1997" s="17">
        <v>0</v>
      </c>
      <c r="Z1997" s="17">
        <v>54.210658353360927</v>
      </c>
      <c r="AA1997" s="17">
        <v>1.7217662103385327</v>
      </c>
      <c r="AB1997" s="17">
        <v>3.1330629144237365</v>
      </c>
      <c r="AC1997" s="17">
        <v>41.485856145021707</v>
      </c>
      <c r="AD1997" s="17">
        <v>1.0974723654889407</v>
      </c>
      <c r="AE1997" s="17">
        <v>0.10974723654889405</v>
      </c>
      <c r="AF1997" s="17">
        <v>83.988606094947571</v>
      </c>
      <c r="AG1997" s="17">
        <v>66.744279657000874</v>
      </c>
      <c r="AH1997" s="17">
        <v>-1</v>
      </c>
      <c r="AI1997" s="17">
        <v>-1</v>
      </c>
      <c r="AJ1997" s="17">
        <v>-1</v>
      </c>
      <c r="AK1997" s="17">
        <v>-1</v>
      </c>
      <c r="AL1997" s="17">
        <v>-1</v>
      </c>
      <c r="AM1997" s="17">
        <v>-1</v>
      </c>
      <c r="AN1997" s="17">
        <v>-1</v>
      </c>
      <c r="AO1997" s="17">
        <v>-1</v>
      </c>
      <c r="AP1997" s="17">
        <v>-1</v>
      </c>
      <c r="AQ1997" s="17">
        <v>-1</v>
      </c>
      <c r="AR1997" s="17">
        <v>0.54873618274447034</v>
      </c>
      <c r="AS1997" s="17">
        <v>6.5848341929336431</v>
      </c>
      <c r="AT1997" s="17">
        <v>12.560284450813736</v>
      </c>
      <c r="AU1997" s="17">
        <v>-1</v>
      </c>
      <c r="AV1997" s="17">
        <v>-1</v>
      </c>
      <c r="AW1997" s="17">
        <v>-1</v>
      </c>
      <c r="AX1997" s="17">
        <v>-1</v>
      </c>
      <c r="AY1997" s="17">
        <v>0.10974723654889405</v>
      </c>
      <c r="AZ1997" s="17">
        <v>-0.58590472246383341</v>
      </c>
      <c r="BA1997" s="17">
        <v>1.0987252352843466</v>
      </c>
      <c r="BB1997" s="17">
        <v>-0.23980727093290655</v>
      </c>
      <c r="BC1997" s="17">
        <v>0.4192944504200859</v>
      </c>
      <c r="BD1997" s="17">
        <v>-7.9236166663988019</v>
      </c>
      <c r="BE1997" s="17">
        <v>14.974898717680864</v>
      </c>
      <c r="BF1997" s="17">
        <v>-1</v>
      </c>
      <c r="BG1997" s="22">
        <v>773.1359882736607</v>
      </c>
    </row>
    <row r="1998" spans="1:59" x14ac:dyDescent="0.25">
      <c r="A1998">
        <v>4931</v>
      </c>
      <c r="B1998" t="s">
        <v>1844</v>
      </c>
      <c r="C1998" s="49">
        <v>0</v>
      </c>
      <c r="D1998" s="22">
        <v>1542.76955078125</v>
      </c>
      <c r="E1998" s="17">
        <v>7.4897942369569677</v>
      </c>
      <c r="F1998" s="17">
        <v>-92.885249478603072</v>
      </c>
      <c r="G1998" s="17">
        <v>-0.32967652375557749</v>
      </c>
      <c r="H1998" s="17">
        <v>-1.6707794121106021</v>
      </c>
      <c r="I1998" s="17">
        <v>0.61096328554510393</v>
      </c>
      <c r="J1998" s="17">
        <v>-7.4940316576399484</v>
      </c>
      <c r="K1998" s="17">
        <v>-1</v>
      </c>
      <c r="L1998" s="17">
        <v>-1</v>
      </c>
      <c r="M1998" s="17">
        <v>-1</v>
      </c>
      <c r="N1998" s="17">
        <v>0.16666666666666666</v>
      </c>
      <c r="O1998" s="17">
        <v>-1</v>
      </c>
      <c r="P1998" s="17">
        <v>-1</v>
      </c>
      <c r="Q1998" s="17">
        <v>-0.43819904777436358</v>
      </c>
      <c r="R1998" s="17">
        <v>-1</v>
      </c>
      <c r="S1998" s="17">
        <v>-1.379846009088761</v>
      </c>
      <c r="T1998" s="17">
        <v>-0.14499111313111279</v>
      </c>
      <c r="U1998" s="17">
        <v>-0.88258100996085465</v>
      </c>
      <c r="V1998" s="17">
        <v>-1.4207964867925897</v>
      </c>
      <c r="W1998" s="17">
        <v>-3.0072368559779958</v>
      </c>
      <c r="X1998" s="17">
        <v>-5.0933464971270608</v>
      </c>
      <c r="Y1998" s="17">
        <v>0</v>
      </c>
      <c r="Z1998" s="17">
        <v>-2.9713353691088038</v>
      </c>
      <c r="AA1998" s="17">
        <v>-1.4597468892141952</v>
      </c>
      <c r="AB1998" s="17">
        <v>-1.9428760213211205</v>
      </c>
      <c r="AC1998" s="17">
        <v>-16.874032561516174</v>
      </c>
      <c r="AD1998" s="17">
        <v>-1.1032262624510683</v>
      </c>
      <c r="AE1998" s="17">
        <v>-0.11032262624510683</v>
      </c>
      <c r="AF1998" s="17">
        <v>-2.9040277837546995</v>
      </c>
      <c r="AG1998" s="17">
        <v>-84.797048692877894</v>
      </c>
      <c r="AH1998" s="17">
        <v>-1</v>
      </c>
      <c r="AI1998" s="17">
        <v>-1</v>
      </c>
      <c r="AJ1998" s="17">
        <v>-1</v>
      </c>
      <c r="AK1998" s="17">
        <v>-1</v>
      </c>
      <c r="AL1998" s="17">
        <v>-1</v>
      </c>
      <c r="AM1998" s="17">
        <v>-1</v>
      </c>
      <c r="AN1998" s="17">
        <v>-1</v>
      </c>
      <c r="AO1998" s="17">
        <v>-1</v>
      </c>
      <c r="AP1998" s="17">
        <v>-1</v>
      </c>
      <c r="AQ1998" s="17">
        <v>-1</v>
      </c>
      <c r="AR1998" s="17">
        <v>-0.55161313122553413</v>
      </c>
      <c r="AS1998" s="17">
        <v>-6.6193575747064095</v>
      </c>
      <c r="AT1998" s="17">
        <v>-4.6051648471183313</v>
      </c>
      <c r="AU1998" s="17">
        <v>-1</v>
      </c>
      <c r="AV1998" s="17">
        <v>-1</v>
      </c>
      <c r="AW1998" s="17">
        <v>-1</v>
      </c>
      <c r="AX1998" s="17">
        <v>-1</v>
      </c>
      <c r="AY1998" s="17">
        <v>-0.11032262624510683</v>
      </c>
      <c r="AZ1998" s="17">
        <v>1.3265517673439906</v>
      </c>
      <c r="BA1998" s="17">
        <v>-0.81373125452347805</v>
      </c>
      <c r="BB1998" s="17">
        <v>0.50843026256669666</v>
      </c>
      <c r="BC1998" s="17">
        <v>-0.32894308307951692</v>
      </c>
      <c r="BD1998" s="17">
        <v>18.071655560496723</v>
      </c>
      <c r="BE1998" s="17">
        <v>-11.020373509214684</v>
      </c>
      <c r="BF1998" s="17">
        <v>-1</v>
      </c>
      <c r="BG1998" s="22">
        <v>545.0393592506008</v>
      </c>
    </row>
    <row r="1999" spans="1:59" x14ac:dyDescent="0.25">
      <c r="A1999">
        <v>4932</v>
      </c>
      <c r="B1999" t="s">
        <v>312</v>
      </c>
      <c r="C1999" s="49">
        <v>0</v>
      </c>
      <c r="D1999" s="22">
        <v>1486.0745996093749</v>
      </c>
      <c r="E1999" s="17">
        <v>61.729919313851092</v>
      </c>
      <c r="F1999" s="17">
        <v>-1.9361779744538075</v>
      </c>
      <c r="G1999" s="17">
        <v>0.33206627160319568</v>
      </c>
      <c r="H1999" s="17">
        <v>3.3420028557839085</v>
      </c>
      <c r="I1999" s="17">
        <v>49.045813160430399</v>
      </c>
      <c r="J1999" s="17">
        <v>5.5555265696342868</v>
      </c>
      <c r="K1999" s="17">
        <v>-1</v>
      </c>
      <c r="L1999" s="17">
        <v>-1</v>
      </c>
      <c r="M1999" s="17">
        <v>-1</v>
      </c>
      <c r="N1999" s="17">
        <v>0.16666666666666666</v>
      </c>
      <c r="O1999" s="17">
        <v>-1</v>
      </c>
      <c r="P1999" s="17">
        <v>-1</v>
      </c>
      <c r="Q1999" s="17">
        <v>2.6898191431122052</v>
      </c>
      <c r="R1999" s="17">
        <v>-1</v>
      </c>
      <c r="S1999" s="17">
        <v>0.20974948838322627</v>
      </c>
      <c r="T1999" s="17">
        <v>2.2084226357188177E-2</v>
      </c>
      <c r="U1999" s="17">
        <v>8.2028912324332265E-2</v>
      </c>
      <c r="V1999" s="17">
        <v>-2.9616272544359796E-2</v>
      </c>
      <c r="W1999" s="17">
        <v>0.6151912856649836</v>
      </c>
      <c r="X1999" s="17">
        <v>0.29553469944407612</v>
      </c>
      <c r="Y1999" s="17">
        <v>0</v>
      </c>
      <c r="Z1999" s="17">
        <v>28.358669237414261</v>
      </c>
      <c r="AA1999" s="17">
        <v>0.28340359533304643</v>
      </c>
      <c r="AB1999" s="17">
        <v>0.83823005572749154</v>
      </c>
      <c r="AC1999" s="17">
        <v>15.10134050585428</v>
      </c>
      <c r="AD1999" s="17">
        <v>0.10253614040541534</v>
      </c>
      <c r="AE1999" s="17">
        <v>1.0253614040541533E-2</v>
      </c>
      <c r="AF1999" s="17">
        <v>44.704431496372059</v>
      </c>
      <c r="AG1999" s="17">
        <v>-1.7675807396701666</v>
      </c>
      <c r="AH1999" s="17">
        <v>-1</v>
      </c>
      <c r="AI1999" s="17">
        <v>-1</v>
      </c>
      <c r="AJ1999" s="17">
        <v>-1</v>
      </c>
      <c r="AK1999" s="17">
        <v>-1</v>
      </c>
      <c r="AL1999" s="17">
        <v>-1</v>
      </c>
      <c r="AM1999" s="17">
        <v>-1</v>
      </c>
      <c r="AN1999" s="17">
        <v>-1</v>
      </c>
      <c r="AO1999" s="17">
        <v>-1</v>
      </c>
      <c r="AP1999" s="17">
        <v>-1</v>
      </c>
      <c r="AQ1999" s="17">
        <v>-1</v>
      </c>
      <c r="AR1999" s="17">
        <v>5.1268070202707669E-2</v>
      </c>
      <c r="AS1999" s="17">
        <v>0.61521684243249186</v>
      </c>
      <c r="AT1999" s="17">
        <v>4.7997818951622397</v>
      </c>
      <c r="AU1999" s="17">
        <v>-1</v>
      </c>
      <c r="AV1999" s="17">
        <v>-1</v>
      </c>
      <c r="AW1999" s="17">
        <v>-1</v>
      </c>
      <c r="AX1999" s="17">
        <v>-1</v>
      </c>
      <c r="AY1999" s="17">
        <v>1.0253614040541533E-2</v>
      </c>
      <c r="AZ1999" s="17">
        <v>0.27871718280222263</v>
      </c>
      <c r="BA1999" s="17">
        <v>0.23410333001829026</v>
      </c>
      <c r="BB1999" s="17">
        <v>9.8471045595492135E-2</v>
      </c>
      <c r="BC1999" s="17">
        <v>8.1016133891687367E-2</v>
      </c>
      <c r="BD1999" s="17">
        <v>3.8288503416149284</v>
      </c>
      <c r="BE1999" s="17">
        <v>3.2224317096671227</v>
      </c>
      <c r="BF1999" s="17">
        <v>-1</v>
      </c>
      <c r="BG1999" s="22">
        <v>39.693557138445385</v>
      </c>
    </row>
    <row r="2000" spans="1:59" x14ac:dyDescent="0.25">
      <c r="A2000">
        <v>4933</v>
      </c>
      <c r="B2000" t="s">
        <v>1845</v>
      </c>
      <c r="C2000" s="49">
        <v>0</v>
      </c>
      <c r="D2000" s="22">
        <v>1486.685048828125</v>
      </c>
      <c r="E2000" s="17">
        <v>22.704862419736237</v>
      </c>
      <c r="F2000" s="17">
        <v>-67.372839207897698</v>
      </c>
      <c r="G2000" s="17">
        <v>-0.14404896967871983</v>
      </c>
      <c r="H2000" s="17">
        <v>-0.26462808256781223</v>
      </c>
      <c r="I2000" s="17">
        <v>14.197575451802592</v>
      </c>
      <c r="J2000" s="17">
        <v>-3.8334590114366245</v>
      </c>
      <c r="K2000" s="17">
        <v>-1</v>
      </c>
      <c r="L2000" s="17">
        <v>-1</v>
      </c>
      <c r="M2000" s="17">
        <v>-1</v>
      </c>
      <c r="N2000" s="17">
        <v>0.16666666666666666</v>
      </c>
      <c r="O2000" s="17">
        <v>-1</v>
      </c>
      <c r="P2000" s="17">
        <v>-1</v>
      </c>
      <c r="Q2000" s="17">
        <v>0.43925117904281707</v>
      </c>
      <c r="R2000" s="17">
        <v>-1</v>
      </c>
      <c r="S2000" s="17">
        <v>-0.93394357352490598</v>
      </c>
      <c r="T2000" s="17">
        <v>-9.8124283853493893E-2</v>
      </c>
      <c r="U2000" s="17">
        <v>-0.61199524496587954</v>
      </c>
      <c r="V2000" s="17">
        <v>-1.0305521467525771</v>
      </c>
      <c r="W2000" s="17">
        <v>-1.9910981379315085</v>
      </c>
      <c r="X2000" s="17">
        <v>-3.5816944734916105</v>
      </c>
      <c r="Y2000" s="17">
        <v>0</v>
      </c>
      <c r="Z2000" s="17">
        <v>5.8171428207783791</v>
      </c>
      <c r="AA2000" s="17">
        <v>-0.97077026097759789</v>
      </c>
      <c r="AB2000" s="17">
        <v>-1.1627392033132629</v>
      </c>
      <c r="AC2000" s="17">
        <v>-7.9045200336570982</v>
      </c>
      <c r="AD2000" s="17">
        <v>-0.76499405620734939</v>
      </c>
      <c r="AE2000" s="17">
        <v>-7.6499405620734942E-2</v>
      </c>
      <c r="AF2000" s="17">
        <v>10.450770956058193</v>
      </c>
      <c r="AG2000" s="17">
        <v>-61.506191337792295</v>
      </c>
      <c r="AH2000" s="17">
        <v>-1</v>
      </c>
      <c r="AI2000" s="17">
        <v>-1</v>
      </c>
      <c r="AJ2000" s="17">
        <v>-1</v>
      </c>
      <c r="AK2000" s="17">
        <v>-1</v>
      </c>
      <c r="AL2000" s="17">
        <v>-1</v>
      </c>
      <c r="AM2000" s="17">
        <v>-1</v>
      </c>
      <c r="AN2000" s="17">
        <v>-1</v>
      </c>
      <c r="AO2000" s="17">
        <v>-1</v>
      </c>
      <c r="AP2000" s="17">
        <v>-1</v>
      </c>
      <c r="AQ2000" s="17">
        <v>-1</v>
      </c>
      <c r="AR2000" s="17">
        <v>-0.3824970281036747</v>
      </c>
      <c r="AS2000" s="17">
        <v>-4.5899643372440968</v>
      </c>
      <c r="AT2000" s="17">
        <v>-1.9669536384173254</v>
      </c>
      <c r="AU2000" s="17">
        <v>-1</v>
      </c>
      <c r="AV2000" s="17">
        <v>-1</v>
      </c>
      <c r="AW2000" s="17">
        <v>-1</v>
      </c>
      <c r="AX2000" s="17">
        <v>-1</v>
      </c>
      <c r="AY2000" s="17">
        <v>-7.6499405620734942E-2</v>
      </c>
      <c r="AZ2000" s="17">
        <v>1.0326203904256006</v>
      </c>
      <c r="BA2000" s="17">
        <v>-0.51979987760508806</v>
      </c>
      <c r="BB2000" s="17">
        <v>0.39343131244383223</v>
      </c>
      <c r="BC2000" s="17">
        <v>-0.2139441329566526</v>
      </c>
      <c r="BD2000" s="17">
        <v>14.076361445445986</v>
      </c>
      <c r="BE2000" s="17">
        <v>-7.0250793941639458</v>
      </c>
      <c r="BF2000" s="17">
        <v>-1</v>
      </c>
      <c r="BG2000" s="22">
        <v>220.9814181708258</v>
      </c>
    </row>
    <row r="2001" spans="1:59" x14ac:dyDescent="0.25">
      <c r="A2001">
        <v>4935</v>
      </c>
      <c r="B2001" t="s">
        <v>1846</v>
      </c>
      <c r="C2001" s="49">
        <v>0</v>
      </c>
      <c r="D2001" s="22">
        <v>1551.971884765625</v>
      </c>
      <c r="E2001" s="17">
        <v>85.263224061724515</v>
      </c>
      <c r="F2001" s="17">
        <v>37.52413324734021</v>
      </c>
      <c r="G2001" s="17">
        <v>0.61917834676545636</v>
      </c>
      <c r="H2001" s="17">
        <v>5.5169117922559376</v>
      </c>
      <c r="I2001" s="17">
        <v>70.060367992434919</v>
      </c>
      <c r="J2001" s="17">
        <v>11.21737248448424</v>
      </c>
      <c r="K2001" s="17">
        <v>-1</v>
      </c>
      <c r="L2001" s="17">
        <v>-1</v>
      </c>
      <c r="M2001" s="17">
        <v>-1</v>
      </c>
      <c r="N2001" s="17">
        <v>0.16666666666666666</v>
      </c>
      <c r="O2001" s="17">
        <v>-1</v>
      </c>
      <c r="P2001" s="17">
        <v>-1</v>
      </c>
      <c r="Q2001" s="17">
        <v>4.0469805662960123</v>
      </c>
      <c r="R2001" s="17">
        <v>-1</v>
      </c>
      <c r="S2001" s="17">
        <v>0.89943143905762568</v>
      </c>
      <c r="T2001" s="17">
        <v>9.457364031887408E-2</v>
      </c>
      <c r="U2001" s="17">
        <v>0.50054673896610802</v>
      </c>
      <c r="V2001" s="17">
        <v>0.57397872091670865</v>
      </c>
      <c r="W2001" s="17">
        <v>2.1868636456328985</v>
      </c>
      <c r="X2001" s="17">
        <v>2.6336226605099506</v>
      </c>
      <c r="Y2001" s="17">
        <v>0</v>
      </c>
      <c r="Z2001" s="17">
        <v>41.951900173226932</v>
      </c>
      <c r="AA2001" s="17">
        <v>1.0397088493511382</v>
      </c>
      <c r="AB2001" s="17">
        <v>2.0448758139104561</v>
      </c>
      <c r="AC2001" s="17">
        <v>28.974579141543316</v>
      </c>
      <c r="AD2001" s="17">
        <v>0.62568342370763508</v>
      </c>
      <c r="AE2001" s="17">
        <v>6.2568342370763502E-2</v>
      </c>
      <c r="AF2001" s="17">
        <v>65.360438082411832</v>
      </c>
      <c r="AG2001" s="17">
        <v>34.25663140266132</v>
      </c>
      <c r="AH2001" s="17">
        <v>-1</v>
      </c>
      <c r="AI2001" s="17">
        <v>-1</v>
      </c>
      <c r="AJ2001" s="17">
        <v>-1</v>
      </c>
      <c r="AK2001" s="17">
        <v>-1</v>
      </c>
      <c r="AL2001" s="17">
        <v>-1</v>
      </c>
      <c r="AM2001" s="17">
        <v>-1</v>
      </c>
      <c r="AN2001" s="17">
        <v>-1</v>
      </c>
      <c r="AO2001" s="17">
        <v>-1</v>
      </c>
      <c r="AP2001" s="17">
        <v>-1</v>
      </c>
      <c r="AQ2001" s="17">
        <v>-1</v>
      </c>
      <c r="AR2001" s="17">
        <v>0.31284171185381754</v>
      </c>
      <c r="AS2001" s="17">
        <v>3.7541005422458098</v>
      </c>
      <c r="AT2001" s="17">
        <v>8.8803307049195528</v>
      </c>
      <c r="AU2001" s="17">
        <v>-1</v>
      </c>
      <c r="AV2001" s="17">
        <v>-1</v>
      </c>
      <c r="AW2001" s="17">
        <v>-1</v>
      </c>
      <c r="AX2001" s="17">
        <v>-1</v>
      </c>
      <c r="AY2001" s="17">
        <v>6.2568342370763502E-2</v>
      </c>
      <c r="AZ2001" s="17">
        <v>-0.17590954544415677</v>
      </c>
      <c r="BA2001" s="17">
        <v>0.68873005826466982</v>
      </c>
      <c r="BB2001" s="17">
        <v>-7.9399030727262634E-2</v>
      </c>
      <c r="BC2001" s="17">
        <v>0.25888621021444203</v>
      </c>
      <c r="BD2001" s="17">
        <v>-2.350712762367138</v>
      </c>
      <c r="BE2001" s="17">
        <v>9.4019948136491962</v>
      </c>
      <c r="BF2001" s="17">
        <v>-1</v>
      </c>
      <c r="BG2001" s="22">
        <v>1097.3794787100678</v>
      </c>
    </row>
    <row r="2002" spans="1:59" x14ac:dyDescent="0.25">
      <c r="A2002">
        <v>4936</v>
      </c>
      <c r="B2002" t="s">
        <v>1847</v>
      </c>
      <c r="C2002" s="49">
        <v>0</v>
      </c>
      <c r="D2002" s="22">
        <v>1524.786103515625</v>
      </c>
      <c r="E2002" s="17">
        <v>74.652464244126421</v>
      </c>
      <c r="F2002" s="17">
        <v>19.7321618609176</v>
      </c>
      <c r="G2002" s="17">
        <v>0.48972448115169409</v>
      </c>
      <c r="H2002" s="17">
        <v>4.536282994163404</v>
      </c>
      <c r="I2002" s="17">
        <v>60.585268919649778</v>
      </c>
      <c r="J2002" s="17">
        <v>8.6645441516020671</v>
      </c>
      <c r="K2002" s="17">
        <v>-1</v>
      </c>
      <c r="L2002" s="17">
        <v>-1</v>
      </c>
      <c r="M2002" s="17">
        <v>-1</v>
      </c>
      <c r="N2002" s="17">
        <v>0.16666666666666666</v>
      </c>
      <c r="O2002" s="17">
        <v>-1</v>
      </c>
      <c r="P2002" s="17">
        <v>-1</v>
      </c>
      <c r="Q2002" s="17">
        <v>3.4350599691085608</v>
      </c>
      <c r="R2002" s="17">
        <v>-1</v>
      </c>
      <c r="S2002" s="17">
        <v>0.58846578389183835</v>
      </c>
      <c r="T2002" s="17">
        <v>6.1889418144961295E-2</v>
      </c>
      <c r="U2002" s="17">
        <v>0.31184429426248722</v>
      </c>
      <c r="V2002" s="17">
        <v>0.30182818484298357</v>
      </c>
      <c r="W2002" s="17">
        <v>1.4782237796113571</v>
      </c>
      <c r="X2002" s="17">
        <v>1.5794192643834679</v>
      </c>
      <c r="Y2002" s="17">
        <v>0</v>
      </c>
      <c r="Z2002" s="17">
        <v>35.822947603652693</v>
      </c>
      <c r="AA2002" s="17">
        <v>0.69870389976373837</v>
      </c>
      <c r="AB2002" s="17">
        <v>1.5008201250824786</v>
      </c>
      <c r="AC2002" s="17">
        <v>22.719375946215603</v>
      </c>
      <c r="AD2002" s="17">
        <v>0.38980536782810904</v>
      </c>
      <c r="AE2002" s="17">
        <v>3.8980536782810903E-2</v>
      </c>
      <c r="AF2002" s="17">
        <v>56.047002208302473</v>
      </c>
      <c r="AG2002" s="17">
        <v>18.01393762226391</v>
      </c>
      <c r="AH2002" s="17">
        <v>-1</v>
      </c>
      <c r="AI2002" s="17">
        <v>-1</v>
      </c>
      <c r="AJ2002" s="17">
        <v>-1</v>
      </c>
      <c r="AK2002" s="17">
        <v>-1</v>
      </c>
      <c r="AL2002" s="17">
        <v>-1</v>
      </c>
      <c r="AM2002" s="17">
        <v>-1</v>
      </c>
      <c r="AN2002" s="17">
        <v>-1</v>
      </c>
      <c r="AO2002" s="17">
        <v>-1</v>
      </c>
      <c r="AP2002" s="17">
        <v>-1</v>
      </c>
      <c r="AQ2002" s="17">
        <v>-1</v>
      </c>
      <c r="AR2002" s="17">
        <v>0.19490268391405452</v>
      </c>
      <c r="AS2002" s="17">
        <v>2.3388322069686538</v>
      </c>
      <c r="AT2002" s="17">
        <v>7.0404818690592501</v>
      </c>
      <c r="AU2002" s="17">
        <v>-1</v>
      </c>
      <c r="AV2002" s="17">
        <v>-1</v>
      </c>
      <c r="AW2002" s="17">
        <v>-1</v>
      </c>
      <c r="AX2002" s="17">
        <v>-1</v>
      </c>
      <c r="AY2002" s="17">
        <v>3.8980536782810903E-2</v>
      </c>
      <c r="AZ2002" s="17">
        <v>2.9073778052671084E-2</v>
      </c>
      <c r="BA2002" s="17">
        <v>0.4837467347678418</v>
      </c>
      <c r="BB2002" s="17">
        <v>7.9950827177624473E-4</v>
      </c>
      <c r="BC2002" s="17">
        <v>0.17868767121540319</v>
      </c>
      <c r="BD2002" s="17">
        <v>0.4355452909124331</v>
      </c>
      <c r="BE2002" s="17">
        <v>6.6157367603696207</v>
      </c>
      <c r="BF2002" s="17">
        <v>-1</v>
      </c>
      <c r="BG2002" s="22">
        <v>622.76715160321464</v>
      </c>
    </row>
    <row r="2003" spans="1:59" x14ac:dyDescent="0.25">
      <c r="A2003">
        <v>4938</v>
      </c>
      <c r="B2003" t="s">
        <v>1598</v>
      </c>
      <c r="C2003" s="49">
        <v>0</v>
      </c>
      <c r="D2003" s="22">
        <v>1514.5843164062499</v>
      </c>
      <c r="E2003" s="17">
        <v>86.798531286437694</v>
      </c>
      <c r="F2003" s="17">
        <v>40.098514599951777</v>
      </c>
      <c r="G2003" s="17">
        <v>0.63790947050781321</v>
      </c>
      <c r="H2003" s="17">
        <v>5.6588023358507762</v>
      </c>
      <c r="I2003" s="17">
        <v>71.431352569542526</v>
      </c>
      <c r="J2003" s="17">
        <v>11.586749970197012</v>
      </c>
      <c r="K2003" s="17">
        <v>-1</v>
      </c>
      <c r="L2003" s="17">
        <v>-1</v>
      </c>
      <c r="M2003" s="17">
        <v>-1</v>
      </c>
      <c r="N2003" s="17">
        <v>0.16666666666666666</v>
      </c>
      <c r="O2003" s="17">
        <v>-1</v>
      </c>
      <c r="P2003" s="17">
        <v>-1</v>
      </c>
      <c r="Q2003" s="17">
        <v>4.1355214559177469</v>
      </c>
      <c r="R2003" s="17">
        <v>-1</v>
      </c>
      <c r="S2003" s="17">
        <v>0.9444261260754091</v>
      </c>
      <c r="T2003" s="17">
        <v>9.9302832506837288E-2</v>
      </c>
      <c r="U2003" s="17">
        <v>0.52785074279380828</v>
      </c>
      <c r="V2003" s="17">
        <v>0.61335711524720415</v>
      </c>
      <c r="W2003" s="17">
        <v>2.2893991779345737</v>
      </c>
      <c r="X2003" s="17">
        <v>2.7861589649983252</v>
      </c>
      <c r="Y2003" s="17">
        <v>0</v>
      </c>
      <c r="Z2003" s="17">
        <v>42.838719338088751</v>
      </c>
      <c r="AA2003" s="17">
        <v>1.0890500248903465</v>
      </c>
      <c r="AB2003" s="17">
        <v>2.1235970972174778</v>
      </c>
      <c r="AC2003" s="17">
        <v>29.879665942387476</v>
      </c>
      <c r="AD2003" s="17">
        <v>0.65981342849226043</v>
      </c>
      <c r="AE2003" s="17">
        <v>6.5981342849226035E-2</v>
      </c>
      <c r="AF2003" s="17">
        <v>66.708031056923218</v>
      </c>
      <c r="AG2003" s="17">
        <v>36.606842465632383</v>
      </c>
      <c r="AH2003" s="17">
        <v>-1</v>
      </c>
      <c r="AI2003" s="17">
        <v>-1</v>
      </c>
      <c r="AJ2003" s="17">
        <v>-1</v>
      </c>
      <c r="AK2003" s="17">
        <v>-1</v>
      </c>
      <c r="AL2003" s="17">
        <v>-1</v>
      </c>
      <c r="AM2003" s="17">
        <v>-1</v>
      </c>
      <c r="AN2003" s="17">
        <v>-1</v>
      </c>
      <c r="AO2003" s="17">
        <v>-1</v>
      </c>
      <c r="AP2003" s="17">
        <v>-1</v>
      </c>
      <c r="AQ2003" s="17">
        <v>-1</v>
      </c>
      <c r="AR2003" s="17">
        <v>0.32990671424613022</v>
      </c>
      <c r="AS2003" s="17">
        <v>3.9588805709535619</v>
      </c>
      <c r="AT2003" s="17">
        <v>9.1465447422396302</v>
      </c>
      <c r="AU2003" s="17">
        <v>-1</v>
      </c>
      <c r="AV2003" s="17">
        <v>-1</v>
      </c>
      <c r="AW2003" s="17">
        <v>-1</v>
      </c>
      <c r="AX2003" s="17">
        <v>-1</v>
      </c>
      <c r="AY2003" s="17">
        <v>6.5981342849226035E-2</v>
      </c>
      <c r="AZ2003" s="17">
        <v>-0.2055692854552767</v>
      </c>
      <c r="BA2003" s="17">
        <v>0.71838979827578964</v>
      </c>
      <c r="BB2003" s="17">
        <v>-9.1003232354035277E-2</v>
      </c>
      <c r="BC2003" s="17">
        <v>0.2704904118412147</v>
      </c>
      <c r="BD2003" s="17">
        <v>-2.7538659948077271</v>
      </c>
      <c r="BE2003" s="17">
        <v>9.8051480460897853</v>
      </c>
      <c r="BF2003" s="17">
        <v>-1</v>
      </c>
      <c r="BG2003" s="22">
        <v>116.51687115442792</v>
      </c>
    </row>
    <row r="2004" spans="1:59" x14ac:dyDescent="0.25">
      <c r="A2004">
        <v>4939</v>
      </c>
      <c r="B2004" t="s">
        <v>1848</v>
      </c>
      <c r="C2004" s="49">
        <v>0</v>
      </c>
      <c r="D2004" s="22">
        <v>1571.2799121093749</v>
      </c>
      <c r="E2004" s="17">
        <v>138.6759153528819</v>
      </c>
      <c r="F2004" s="17">
        <v>127.08577552935483</v>
      </c>
      <c r="G2004" s="17">
        <v>1.2708262475130629</v>
      </c>
      <c r="H2004" s="17">
        <v>10.45322400402285</v>
      </c>
      <c r="I2004" s="17">
        <v>117.75634362732256</v>
      </c>
      <c r="J2004" s="17">
        <v>24.06785953795719</v>
      </c>
      <c r="K2004" s="17">
        <v>-1</v>
      </c>
      <c r="L2004" s="17">
        <v>-1</v>
      </c>
      <c r="M2004" s="17">
        <v>-1</v>
      </c>
      <c r="N2004" s="17">
        <v>0.16666666666666666</v>
      </c>
      <c r="O2004" s="17">
        <v>-1</v>
      </c>
      <c r="P2004" s="17">
        <v>-1</v>
      </c>
      <c r="Q2004" s="17">
        <v>7.1272808005984203</v>
      </c>
      <c r="R2004" s="17">
        <v>-1</v>
      </c>
      <c r="S2004" s="17">
        <v>2.464777637354902</v>
      </c>
      <c r="T2004" s="17">
        <v>0.2591002434158029</v>
      </c>
      <c r="U2004" s="17">
        <v>1.4504415248347737</v>
      </c>
      <c r="V2004" s="17">
        <v>1.9439364636148528</v>
      </c>
      <c r="W2004" s="17">
        <v>5.7540316007156544</v>
      </c>
      <c r="X2004" s="17">
        <v>7.9402964070974615</v>
      </c>
      <c r="Y2004" s="17">
        <v>0</v>
      </c>
      <c r="Z2004" s="17">
        <v>72.803965168033116</v>
      </c>
      <c r="AA2004" s="17">
        <v>2.7562675514772841</v>
      </c>
      <c r="AB2004" s="17">
        <v>4.7835560830059061</v>
      </c>
      <c r="AC2004" s="17">
        <v>60.462167493263301</v>
      </c>
      <c r="AD2004" s="17">
        <v>1.8130519060434671</v>
      </c>
      <c r="AE2004" s="17">
        <v>0.18130519060434672</v>
      </c>
      <c r="AF2004" s="17">
        <v>112.24262972138911</v>
      </c>
      <c r="AG2004" s="17">
        <v>116.01948378485336</v>
      </c>
      <c r="AH2004" s="17">
        <v>-1</v>
      </c>
      <c r="AI2004" s="17">
        <v>-1</v>
      </c>
      <c r="AJ2004" s="17">
        <v>-1</v>
      </c>
      <c r="AK2004" s="17">
        <v>-1</v>
      </c>
      <c r="AL2004" s="17">
        <v>-1</v>
      </c>
      <c r="AM2004" s="17">
        <v>-1</v>
      </c>
      <c r="AN2004" s="17">
        <v>-1</v>
      </c>
      <c r="AO2004" s="17">
        <v>-1</v>
      </c>
      <c r="AP2004" s="17">
        <v>-1</v>
      </c>
      <c r="AQ2004" s="17">
        <v>-1</v>
      </c>
      <c r="AR2004" s="17">
        <v>0.90652595302173355</v>
      </c>
      <c r="AS2004" s="17">
        <v>10.878311436260802</v>
      </c>
      <c r="AT2004" s="17">
        <v>18.141804867139044</v>
      </c>
      <c r="AU2004" s="17">
        <v>-1</v>
      </c>
      <c r="AV2004" s="17">
        <v>-1</v>
      </c>
      <c r="AW2004" s="17">
        <v>-1</v>
      </c>
      <c r="AX2004" s="17">
        <v>-1</v>
      </c>
      <c r="AY2004" s="17">
        <v>0.18130519060434672</v>
      </c>
      <c r="AZ2004" s="17">
        <v>-1.2077594003068515</v>
      </c>
      <c r="BA2004" s="17">
        <v>1.7205799131273645</v>
      </c>
      <c r="BB2004" s="17">
        <v>-0.48310431472144566</v>
      </c>
      <c r="BC2004" s="17">
        <v>0.66259149420862495</v>
      </c>
      <c r="BD2004" s="17">
        <v>-16.37624380968197</v>
      </c>
      <c r="BE2004" s="17">
        <v>23.427525860964039</v>
      </c>
      <c r="BF2004" s="17">
        <v>-1</v>
      </c>
      <c r="BG2004" s="22">
        <v>782.11197427544948</v>
      </c>
    </row>
    <row r="2005" spans="1:59" x14ac:dyDescent="0.25">
      <c r="A2005">
        <v>4940</v>
      </c>
      <c r="B2005" t="s">
        <v>1120</v>
      </c>
      <c r="C2005" s="49">
        <v>0</v>
      </c>
      <c r="D2005" s="22">
        <v>1530.173837890625</v>
      </c>
      <c r="E2005" s="17">
        <v>76.211445259761874</v>
      </c>
      <c r="F2005" s="17">
        <v>22.34623908997326</v>
      </c>
      <c r="G2005" s="17">
        <v>0.50874443093490973</v>
      </c>
      <c r="H2005" s="17">
        <v>4.6803614301936083</v>
      </c>
      <c r="I2005" s="17">
        <v>61.977393501646098</v>
      </c>
      <c r="J2005" s="17">
        <v>9.0396172826081092</v>
      </c>
      <c r="K2005" s="17">
        <v>-1</v>
      </c>
      <c r="L2005" s="17">
        <v>-1</v>
      </c>
      <c r="M2005" s="17">
        <v>-1</v>
      </c>
      <c r="N2005" s="17">
        <v>0.16666666666666666</v>
      </c>
      <c r="O2005" s="17">
        <v>-1</v>
      </c>
      <c r="P2005" s="17">
        <v>-1</v>
      </c>
      <c r="Q2005" s="17">
        <v>3.5249661219657167</v>
      </c>
      <c r="R2005" s="17">
        <v>-1</v>
      </c>
      <c r="S2005" s="17">
        <v>0.63415427003720104</v>
      </c>
      <c r="T2005" s="17">
        <v>6.6691532485108104E-2</v>
      </c>
      <c r="U2005" s="17">
        <v>0.33956931433211834</v>
      </c>
      <c r="V2005" s="17">
        <v>0.34181377743271285</v>
      </c>
      <c r="W2005" s="17">
        <v>1.5823403666457536</v>
      </c>
      <c r="X2005" s="17">
        <v>1.7343076144574998</v>
      </c>
      <c r="Y2005" s="17">
        <v>0</v>
      </c>
      <c r="Z2005" s="17">
        <v>36.72344114661739</v>
      </c>
      <c r="AA2005" s="17">
        <v>0.74880589545331944</v>
      </c>
      <c r="AB2005" s="17">
        <v>1.5807552574303601</v>
      </c>
      <c r="AC2005" s="17">
        <v>23.638418804417398</v>
      </c>
      <c r="AD2005" s="17">
        <v>0.42446164291514799</v>
      </c>
      <c r="AE2005" s="17">
        <v>4.2446164291514793E-2</v>
      </c>
      <c r="AF2005" s="17">
        <v>57.415374499040212</v>
      </c>
      <c r="AG2005" s="17">
        <v>20.400387950205797</v>
      </c>
      <c r="AH2005" s="17">
        <v>-1</v>
      </c>
      <c r="AI2005" s="17">
        <v>-1</v>
      </c>
      <c r="AJ2005" s="17">
        <v>-1</v>
      </c>
      <c r="AK2005" s="17">
        <v>-1</v>
      </c>
      <c r="AL2005" s="17">
        <v>-1</v>
      </c>
      <c r="AM2005" s="17">
        <v>-1</v>
      </c>
      <c r="AN2005" s="17">
        <v>-1</v>
      </c>
      <c r="AO2005" s="17">
        <v>-1</v>
      </c>
      <c r="AP2005" s="17">
        <v>-1</v>
      </c>
      <c r="AQ2005" s="17">
        <v>-1</v>
      </c>
      <c r="AR2005" s="17">
        <v>0.21223082145757399</v>
      </c>
      <c r="AS2005" s="17">
        <v>2.5467698574908875</v>
      </c>
      <c r="AT2005" s="17">
        <v>7.3108008147381547</v>
      </c>
      <c r="AU2005" s="17">
        <v>-1</v>
      </c>
      <c r="AV2005" s="17">
        <v>-1</v>
      </c>
      <c r="AW2005" s="17">
        <v>-1</v>
      </c>
      <c r="AX2005" s="17">
        <v>-1</v>
      </c>
      <c r="AY2005" s="17">
        <v>4.2446164291514793E-2</v>
      </c>
      <c r="AZ2005" s="17">
        <v>-1.0433026603812734E-3</v>
      </c>
      <c r="BA2005" s="17">
        <v>0.51386381548089421</v>
      </c>
      <c r="BB2005" s="17">
        <v>-1.0983625257817001E-2</v>
      </c>
      <c r="BC2005" s="17">
        <v>0.19047080474499645</v>
      </c>
      <c r="BD2005" s="17">
        <v>2.6175605386227208E-2</v>
      </c>
      <c r="BE2005" s="17">
        <v>7.0251064458958279</v>
      </c>
      <c r="BF2005" s="17">
        <v>-1</v>
      </c>
      <c r="BG2005" s="22">
        <v>98.18092575703804</v>
      </c>
    </row>
    <row r="2006" spans="1:59" x14ac:dyDescent="0.25">
      <c r="A2006">
        <v>4941</v>
      </c>
      <c r="B2006" t="s">
        <v>1849</v>
      </c>
      <c r="C2006" s="49">
        <v>0</v>
      </c>
      <c r="D2006" s="22">
        <v>1592.688212890625</v>
      </c>
      <c r="E2006" s="17">
        <v>131.09834085076079</v>
      </c>
      <c r="F2006" s="17">
        <v>114.37980620785316</v>
      </c>
      <c r="G2006" s="17">
        <v>1.1783779847930884</v>
      </c>
      <c r="H2006" s="17">
        <v>9.7529171547294027</v>
      </c>
      <c r="I2006" s="17">
        <v>110.98979058369136</v>
      </c>
      <c r="J2006" s="17">
        <v>22.244781151859186</v>
      </c>
      <c r="K2006" s="17">
        <v>-1</v>
      </c>
      <c r="L2006" s="17">
        <v>-1</v>
      </c>
      <c r="M2006" s="17">
        <v>-1</v>
      </c>
      <c r="N2006" s="17">
        <v>0.16666666666666666</v>
      </c>
      <c r="O2006" s="17">
        <v>-1</v>
      </c>
      <c r="P2006" s="17">
        <v>-1</v>
      </c>
      <c r="Q2006" s="17">
        <v>6.6902834512775886</v>
      </c>
      <c r="R2006" s="17">
        <v>-1</v>
      </c>
      <c r="S2006" s="17">
        <v>2.2427044342925173</v>
      </c>
      <c r="T2006" s="17">
        <v>0.23575911301381763</v>
      </c>
      <c r="U2006" s="17">
        <v>1.3156814456270101</v>
      </c>
      <c r="V2006" s="17">
        <v>1.7495827134271809</v>
      </c>
      <c r="W2006" s="17">
        <v>5.2479630936285844</v>
      </c>
      <c r="X2006" s="17">
        <v>7.1874469493905027</v>
      </c>
      <c r="Y2006" s="17">
        <v>0</v>
      </c>
      <c r="Z2006" s="17">
        <v>68.42703123358578</v>
      </c>
      <c r="AA2006" s="17">
        <v>2.5127420683346928</v>
      </c>
      <c r="AB2006" s="17">
        <v>4.3950238208243242</v>
      </c>
      <c r="AC2006" s="17">
        <v>55.995072859767831</v>
      </c>
      <c r="AD2006" s="17">
        <v>1.6446018070337627</v>
      </c>
      <c r="AE2006" s="17">
        <v>0.16446018070337626</v>
      </c>
      <c r="AF2006" s="17">
        <v>105.5915269332792</v>
      </c>
      <c r="AG2006" s="17">
        <v>104.41991651993705</v>
      </c>
      <c r="AH2006" s="17">
        <v>-1</v>
      </c>
      <c r="AI2006" s="17">
        <v>-1</v>
      </c>
      <c r="AJ2006" s="17">
        <v>-1</v>
      </c>
      <c r="AK2006" s="17">
        <v>-1</v>
      </c>
      <c r="AL2006" s="17">
        <v>-1</v>
      </c>
      <c r="AM2006" s="17">
        <v>-1</v>
      </c>
      <c r="AN2006" s="17">
        <v>-1</v>
      </c>
      <c r="AO2006" s="17">
        <v>-1</v>
      </c>
      <c r="AP2006" s="17">
        <v>-1</v>
      </c>
      <c r="AQ2006" s="17">
        <v>-1</v>
      </c>
      <c r="AR2006" s="17">
        <v>0.82230090351688134</v>
      </c>
      <c r="AS2006" s="17">
        <v>9.867610842202577</v>
      </c>
      <c r="AT2006" s="17">
        <v>16.82789409486335</v>
      </c>
      <c r="AU2006" s="17">
        <v>-1</v>
      </c>
      <c r="AV2006" s="17">
        <v>-1</v>
      </c>
      <c r="AW2006" s="17">
        <v>-1</v>
      </c>
      <c r="AX2006" s="17">
        <v>-1</v>
      </c>
      <c r="AY2006" s="17">
        <v>0.16446018070337626</v>
      </c>
      <c r="AZ2006" s="17">
        <v>-1.0613724843657824</v>
      </c>
      <c r="BA2006" s="17">
        <v>1.5741929971862956</v>
      </c>
      <c r="BB2006" s="17">
        <v>-0.42583128105814616</v>
      </c>
      <c r="BC2006" s="17">
        <v>0.60531846054532534</v>
      </c>
      <c r="BD2006" s="17">
        <v>-14.386463780372047</v>
      </c>
      <c r="BE2006" s="17">
        <v>21.437745831654119</v>
      </c>
      <c r="BF2006" s="17">
        <v>-1</v>
      </c>
      <c r="BG2006" s="22">
        <v>242.35137938051935</v>
      </c>
    </row>
    <row r="2007" spans="1:59" x14ac:dyDescent="0.25">
      <c r="A2007">
        <v>4942</v>
      </c>
      <c r="B2007" t="s">
        <v>1850</v>
      </c>
      <c r="C2007" s="49">
        <v>0</v>
      </c>
      <c r="D2007" s="22">
        <v>1452.523935546875</v>
      </c>
      <c r="E2007" s="17">
        <v>-23.57530543242801</v>
      </c>
      <c r="F2007" s="17">
        <v>-144.97476747121539</v>
      </c>
      <c r="G2007" s="17">
        <v>-0.70867833955476112</v>
      </c>
      <c r="H2007" s="17">
        <v>-4.5417643250750688</v>
      </c>
      <c r="I2007" s="17">
        <v>-27.12926475968802</v>
      </c>
      <c r="J2007" s="17">
        <v>-14.96794191129473</v>
      </c>
      <c r="K2007" s="17">
        <v>-1</v>
      </c>
      <c r="L2007" s="17">
        <v>-1</v>
      </c>
      <c r="M2007" s="17">
        <v>-1</v>
      </c>
      <c r="N2007" s="17">
        <v>0.16666666666666666</v>
      </c>
      <c r="O2007" s="17">
        <v>-1</v>
      </c>
      <c r="P2007" s="17">
        <v>-1</v>
      </c>
      <c r="Q2007" s="17">
        <v>-2.2297177201554335</v>
      </c>
      <c r="R2007" s="17">
        <v>-1</v>
      </c>
      <c r="S2007" s="17">
        <v>-2.2902595174087996</v>
      </c>
      <c r="T2007" s="17">
        <v>-0.24068064308965256</v>
      </c>
      <c r="U2007" s="17">
        <v>-1.4350447687627714</v>
      </c>
      <c r="V2007" s="17">
        <v>-2.2175710508709421</v>
      </c>
      <c r="W2007" s="17">
        <v>-5.0819203325701547</v>
      </c>
      <c r="X2007" s="17">
        <v>-8.1797356092581968</v>
      </c>
      <c r="Y2007" s="17">
        <v>0</v>
      </c>
      <c r="Z2007" s="17">
        <v>-20.915057186935787</v>
      </c>
      <c r="AA2007" s="17">
        <v>-2.4581063779585302</v>
      </c>
      <c r="AB2007" s="17">
        <v>-3.5357067412386738</v>
      </c>
      <c r="AC2007" s="17">
        <v>-35.18737807639917</v>
      </c>
      <c r="AD2007" s="17">
        <v>-1.7938059609534645</v>
      </c>
      <c r="AE2007" s="17">
        <v>-0.17938059609534643</v>
      </c>
      <c r="AF2007" s="17">
        <v>-30.170954815105155</v>
      </c>
      <c r="AG2007" s="17">
        <v>-132.35074982844503</v>
      </c>
      <c r="AH2007" s="17">
        <v>-1</v>
      </c>
      <c r="AI2007" s="17">
        <v>-1</v>
      </c>
      <c r="AJ2007" s="17">
        <v>-1</v>
      </c>
      <c r="AK2007" s="17">
        <v>-1</v>
      </c>
      <c r="AL2007" s="17">
        <v>-1</v>
      </c>
      <c r="AM2007" s="17">
        <v>-1</v>
      </c>
      <c r="AN2007" s="17">
        <v>-1</v>
      </c>
      <c r="AO2007" s="17">
        <v>-1</v>
      </c>
      <c r="AP2007" s="17">
        <v>-1</v>
      </c>
      <c r="AQ2007" s="17">
        <v>-1</v>
      </c>
      <c r="AR2007" s="17">
        <v>-0.89690298047673223</v>
      </c>
      <c r="AS2007" s="17">
        <v>-10.762835765720784</v>
      </c>
      <c r="AT2007" s="17">
        <v>-9.9916864954370226</v>
      </c>
      <c r="AU2007" s="17">
        <v>-1</v>
      </c>
      <c r="AV2007" s="17">
        <v>-1</v>
      </c>
      <c r="AW2007" s="17">
        <v>-1</v>
      </c>
      <c r="AX2007" s="17">
        <v>-1</v>
      </c>
      <c r="AY2007" s="17">
        <v>-0.17938059609534643</v>
      </c>
      <c r="AZ2007" s="17">
        <v>1.9266810214648509</v>
      </c>
      <c r="BA2007" s="17">
        <v>-1.4138605086443383</v>
      </c>
      <c r="BB2007" s="17">
        <v>0.74322736005751133</v>
      </c>
      <c r="BC2007" s="17">
        <v>-0.56374018057033159</v>
      </c>
      <c r="BD2007" s="17">
        <v>26.228977525904238</v>
      </c>
      <c r="BE2007" s="17">
        <v>-19.177695474622212</v>
      </c>
      <c r="BF2007" s="17">
        <v>-1</v>
      </c>
      <c r="BG2007" s="22">
        <v>-6.0759525219675652</v>
      </c>
    </row>
    <row r="2008" spans="1:59" x14ac:dyDescent="0.25">
      <c r="A2008">
        <v>4944</v>
      </c>
      <c r="B2008" t="s">
        <v>1851</v>
      </c>
      <c r="C2008" s="49">
        <v>0</v>
      </c>
      <c r="D2008" s="22">
        <v>1514.6283593749999</v>
      </c>
      <c r="E2008" s="17">
        <v>78.908552089843084</v>
      </c>
      <c r="F2008" s="17">
        <v>26.868709522990031</v>
      </c>
      <c r="G2008" s="17">
        <v>0.54164979408790659</v>
      </c>
      <c r="H2008" s="17">
        <v>4.9296235635917425</v>
      </c>
      <c r="I2008" s="17">
        <v>64.385831244485303</v>
      </c>
      <c r="J2008" s="17">
        <v>9.6885105617889309</v>
      </c>
      <c r="K2008" s="17">
        <v>-1</v>
      </c>
      <c r="L2008" s="17">
        <v>-1</v>
      </c>
      <c r="M2008" s="17">
        <v>-1</v>
      </c>
      <c r="N2008" s="17">
        <v>0.16666666666666666</v>
      </c>
      <c r="O2008" s="17">
        <v>-1</v>
      </c>
      <c r="P2008" s="17">
        <v>-1</v>
      </c>
      <c r="Q2008" s="17">
        <v>3.6805077844397283</v>
      </c>
      <c r="R2008" s="17">
        <v>-1</v>
      </c>
      <c r="S2008" s="17">
        <v>0.71319739295072826</v>
      </c>
      <c r="T2008" s="17">
        <v>7.4999404906737038E-2</v>
      </c>
      <c r="U2008" s="17">
        <v>0.38753483812232381</v>
      </c>
      <c r="V2008" s="17">
        <v>0.41099063962474225</v>
      </c>
      <c r="W2008" s="17">
        <v>1.7624667153304774</v>
      </c>
      <c r="X2008" s="17">
        <v>2.0022713822615628</v>
      </c>
      <c r="Y2008" s="17">
        <v>0</v>
      </c>
      <c r="Z2008" s="17">
        <v>38.281335220256338</v>
      </c>
      <c r="AA2008" s="17">
        <v>0.83548458712423002</v>
      </c>
      <c r="AB2008" s="17">
        <v>1.7190466088045384</v>
      </c>
      <c r="AC2008" s="17">
        <v>25.228404022411254</v>
      </c>
      <c r="AD2008" s="17">
        <v>0.48441854765290471</v>
      </c>
      <c r="AE2008" s="17">
        <v>4.8441854765290476E-2</v>
      </c>
      <c r="AF2008" s="17">
        <v>59.782719716479107</v>
      </c>
      <c r="AG2008" s="17">
        <v>24.529053671332644</v>
      </c>
      <c r="AH2008" s="17">
        <v>-1</v>
      </c>
      <c r="AI2008" s="17">
        <v>-1</v>
      </c>
      <c r="AJ2008" s="17">
        <v>-1</v>
      </c>
      <c r="AK2008" s="17">
        <v>-1</v>
      </c>
      <c r="AL2008" s="17">
        <v>-1</v>
      </c>
      <c r="AM2008" s="17">
        <v>-1</v>
      </c>
      <c r="AN2008" s="17">
        <v>-1</v>
      </c>
      <c r="AO2008" s="17">
        <v>-1</v>
      </c>
      <c r="AP2008" s="17">
        <v>-1</v>
      </c>
      <c r="AQ2008" s="17">
        <v>-1</v>
      </c>
      <c r="AR2008" s="17">
        <v>0.24220927382645235</v>
      </c>
      <c r="AS2008" s="17">
        <v>2.906511285917428</v>
      </c>
      <c r="AT2008" s="17">
        <v>7.7784646716926567</v>
      </c>
      <c r="AU2008" s="17">
        <v>-1</v>
      </c>
      <c r="AV2008" s="17">
        <v>-1</v>
      </c>
      <c r="AW2008" s="17">
        <v>-1</v>
      </c>
      <c r="AX2008" s="17">
        <v>-1</v>
      </c>
      <c r="AY2008" s="17">
        <v>4.8441854765290476E-2</v>
      </c>
      <c r="AZ2008" s="17">
        <v>-5.3147198268225559E-2</v>
      </c>
      <c r="BA2008" s="17">
        <v>0.56596771108873845</v>
      </c>
      <c r="BB2008" s="17">
        <v>-3.136897286865431E-2</v>
      </c>
      <c r="BC2008" s="17">
        <v>0.21085615235583374</v>
      </c>
      <c r="BD2008" s="17">
        <v>-0.68205224587524782</v>
      </c>
      <c r="BE2008" s="17">
        <v>7.7333342971573034</v>
      </c>
      <c r="BF2008" s="17">
        <v>-1</v>
      </c>
      <c r="BG2008" s="22">
        <v>1304.6182437969776</v>
      </c>
    </row>
    <row r="2009" spans="1:59" x14ac:dyDescent="0.25">
      <c r="A2009">
        <v>4946</v>
      </c>
      <c r="B2009" t="s">
        <v>3034</v>
      </c>
      <c r="C2009" s="49">
        <v>0</v>
      </c>
      <c r="D2009" s="22">
        <v>1604.807373046875</v>
      </c>
      <c r="E2009" s="17">
        <v>115.79463701322095</v>
      </c>
      <c r="F2009" s="17">
        <v>88.71877292989609</v>
      </c>
      <c r="G2009" s="17">
        <v>0.9916690540441353</v>
      </c>
      <c r="H2009" s="17">
        <v>8.3385742651956072</v>
      </c>
      <c r="I2009" s="17">
        <v>97.324029362637191</v>
      </c>
      <c r="J2009" s="17">
        <v>18.562883773528664</v>
      </c>
      <c r="K2009" s="17">
        <v>-1</v>
      </c>
      <c r="L2009" s="17">
        <v>-1</v>
      </c>
      <c r="M2009" s="17">
        <v>-1</v>
      </c>
      <c r="N2009" s="17">
        <v>0.16666666666666666</v>
      </c>
      <c r="O2009" s="17">
        <v>-1</v>
      </c>
      <c r="P2009" s="17">
        <v>-1</v>
      </c>
      <c r="Q2009" s="17">
        <v>5.8077216223013215</v>
      </c>
      <c r="R2009" s="17">
        <v>-1</v>
      </c>
      <c r="S2009" s="17">
        <v>1.7942043860291503</v>
      </c>
      <c r="T2009" s="17">
        <v>0.18861926017497177</v>
      </c>
      <c r="U2009" s="17">
        <v>1.0435193783663403</v>
      </c>
      <c r="V2009" s="17">
        <v>1.357064997929331</v>
      </c>
      <c r="W2009" s="17">
        <v>4.2259048411101094</v>
      </c>
      <c r="X2009" s="17">
        <v>5.6669887695633427</v>
      </c>
      <c r="Y2009" s="17">
        <v>0</v>
      </c>
      <c r="Z2009" s="17">
        <v>59.587355605123122</v>
      </c>
      <c r="AA2009" s="17">
        <v>2.0209168979104621</v>
      </c>
      <c r="AB2009" s="17">
        <v>3.6103423016796543</v>
      </c>
      <c r="AC2009" s="17">
        <v>46.973308274524634</v>
      </c>
      <c r="AD2009" s="17">
        <v>1.3043992229579253</v>
      </c>
      <c r="AE2009" s="17">
        <v>0.13043992229579254</v>
      </c>
      <c r="AF2009" s="17">
        <v>92.158929571976188</v>
      </c>
      <c r="AG2009" s="17">
        <v>80.9933778542715</v>
      </c>
      <c r="AH2009" s="17">
        <v>-1</v>
      </c>
      <c r="AI2009" s="17">
        <v>-1</v>
      </c>
      <c r="AJ2009" s="17">
        <v>-1</v>
      </c>
      <c r="AK2009" s="17">
        <v>-1</v>
      </c>
      <c r="AL2009" s="17">
        <v>-1</v>
      </c>
      <c r="AM2009" s="17">
        <v>-1</v>
      </c>
      <c r="AN2009" s="17">
        <v>-1</v>
      </c>
      <c r="AO2009" s="17">
        <v>-1</v>
      </c>
      <c r="AP2009" s="17">
        <v>-1</v>
      </c>
      <c r="AQ2009" s="17">
        <v>-1</v>
      </c>
      <c r="AR2009" s="17">
        <v>0.65219961147896266</v>
      </c>
      <c r="AS2009" s="17">
        <v>7.8263953377475506</v>
      </c>
      <c r="AT2009" s="17">
        <v>14.174313939071817</v>
      </c>
      <c r="AU2009" s="17">
        <v>-1</v>
      </c>
      <c r="AV2009" s="17">
        <v>-1</v>
      </c>
      <c r="AW2009" s="17">
        <v>-1</v>
      </c>
      <c r="AX2009" s="17">
        <v>-1</v>
      </c>
      <c r="AY2009" s="17">
        <v>0.13043992229579254</v>
      </c>
      <c r="AZ2009" s="17">
        <v>-0.76572880489738981</v>
      </c>
      <c r="BA2009" s="17">
        <v>1.2785493177179028</v>
      </c>
      <c r="BB2009" s="17">
        <v>-0.31016240247236138</v>
      </c>
      <c r="BC2009" s="17">
        <v>0.48964958195954067</v>
      </c>
      <c r="BD2009" s="17">
        <v>-10.367895007226167</v>
      </c>
      <c r="BE2009" s="17">
        <v>17.419177058508232</v>
      </c>
      <c r="BF2009" s="17">
        <v>-1</v>
      </c>
      <c r="BG2009" s="22">
        <v>2330.511408540674</v>
      </c>
    </row>
    <row r="2010" spans="1:59" x14ac:dyDescent="0.25">
      <c r="A2010">
        <v>4947</v>
      </c>
      <c r="B2010" t="s">
        <v>1852</v>
      </c>
      <c r="C2010" s="49">
        <v>0</v>
      </c>
      <c r="D2010" s="22">
        <v>1531.8756347656249</v>
      </c>
      <c r="E2010" s="17">
        <v>37.092533364358118</v>
      </c>
      <c r="F2010" s="17">
        <v>-43.247796876864861</v>
      </c>
      <c r="G2010" s="17">
        <v>3.1484135676380587E-2</v>
      </c>
      <c r="H2010" s="17">
        <v>1.0650565685139597</v>
      </c>
      <c r="I2010" s="17">
        <v>27.045346013984961</v>
      </c>
      <c r="J2010" s="17">
        <v>-0.37194874610196216</v>
      </c>
      <c r="K2010" s="17">
        <v>-1</v>
      </c>
      <c r="L2010" s="17">
        <v>-1</v>
      </c>
      <c r="M2010" s="17">
        <v>-1</v>
      </c>
      <c r="N2010" s="17">
        <v>0.16666666666666666</v>
      </c>
      <c r="O2010" s="17">
        <v>-1</v>
      </c>
      <c r="P2010" s="17">
        <v>-1</v>
      </c>
      <c r="Q2010" s="17">
        <v>1.2689855569681203</v>
      </c>
      <c r="R2010" s="17">
        <v>-1</v>
      </c>
      <c r="S2010" s="17">
        <v>-0.51228936604922726</v>
      </c>
      <c r="T2010" s="17">
        <v>-5.3806078390087331E-2</v>
      </c>
      <c r="U2010" s="17">
        <v>-0.35612396642289018</v>
      </c>
      <c r="V2010" s="17">
        <v>-0.66152934087046644</v>
      </c>
      <c r="W2010" s="17">
        <v>-1.0302171656142209</v>
      </c>
      <c r="X2010" s="17">
        <v>-2.1522462687537049</v>
      </c>
      <c r="Y2010" s="17">
        <v>0</v>
      </c>
      <c r="Z2010" s="17">
        <v>14.127702509442603</v>
      </c>
      <c r="AA2010" s="17">
        <v>-0.50838424060856036</v>
      </c>
      <c r="AB2010" s="17">
        <v>-0.42502631931939516</v>
      </c>
      <c r="AC2010" s="17">
        <v>0.57722932390161752</v>
      </c>
      <c r="AD2010" s="17">
        <v>-0.44515495802861282</v>
      </c>
      <c r="AE2010" s="17">
        <v>-4.4515495802861273E-2</v>
      </c>
      <c r="AF2010" s="17">
        <v>23.079334133813248</v>
      </c>
      <c r="AG2010" s="17">
        <v>-39.481893607574285</v>
      </c>
      <c r="AH2010" s="17">
        <v>-1</v>
      </c>
      <c r="AI2010" s="17">
        <v>-1</v>
      </c>
      <c r="AJ2010" s="17">
        <v>-1</v>
      </c>
      <c r="AK2010" s="17">
        <v>-1</v>
      </c>
      <c r="AL2010" s="17">
        <v>-1</v>
      </c>
      <c r="AM2010" s="17">
        <v>-1</v>
      </c>
      <c r="AN2010" s="17">
        <v>-1</v>
      </c>
      <c r="AO2010" s="17">
        <v>-1</v>
      </c>
      <c r="AP2010" s="17">
        <v>-1</v>
      </c>
      <c r="AQ2010" s="17">
        <v>-1</v>
      </c>
      <c r="AR2010" s="17">
        <v>-0.22257747901430641</v>
      </c>
      <c r="AS2010" s="17">
        <v>-2.6709297481716767</v>
      </c>
      <c r="AT2010" s="17">
        <v>0.52779132737682044</v>
      </c>
      <c r="AU2010" s="17">
        <v>-1</v>
      </c>
      <c r="AV2010" s="17">
        <v>-1</v>
      </c>
      <c r="AW2010" s="17">
        <v>-1</v>
      </c>
      <c r="AX2010" s="17">
        <v>-1</v>
      </c>
      <c r="AY2010" s="17">
        <v>-4.4515495802861273E-2</v>
      </c>
      <c r="AZ2010" s="17">
        <v>0.75467303714407663</v>
      </c>
      <c r="BA2010" s="17">
        <v>-0.24185252432356391</v>
      </c>
      <c r="BB2010" s="17">
        <v>0.28468601906306173</v>
      </c>
      <c r="BC2010" s="17">
        <v>-0.10519883957588215</v>
      </c>
      <c r="BD2010" s="17">
        <v>10.298331905006943</v>
      </c>
      <c r="BE2010" s="17">
        <v>-3.2470498537249002</v>
      </c>
      <c r="BF2010" s="17">
        <v>-1</v>
      </c>
      <c r="BG2010" s="22">
        <v>901.51379412832409</v>
      </c>
    </row>
    <row r="2011" spans="1:59" x14ac:dyDescent="0.25">
      <c r="A2011">
        <v>4949</v>
      </c>
      <c r="B2011" t="s">
        <v>1853</v>
      </c>
      <c r="C2011" s="49">
        <v>0</v>
      </c>
      <c r="D2011" s="22">
        <v>1403.962607421875</v>
      </c>
      <c r="E2011" s="17">
        <v>0.62554871416775626</v>
      </c>
      <c r="F2011" s="17">
        <v>-104.39511889702996</v>
      </c>
      <c r="G2011" s="17">
        <v>-0.41342199841736954</v>
      </c>
      <c r="H2011" s="17">
        <v>-2.3051615819586946</v>
      </c>
      <c r="I2011" s="17">
        <v>-5.5186077825400304</v>
      </c>
      <c r="J2011" s="17">
        <v>-9.1454911907615397</v>
      </c>
      <c r="K2011" s="17">
        <v>-1</v>
      </c>
      <c r="L2011" s="17">
        <v>-1</v>
      </c>
      <c r="M2011" s="17">
        <v>-1</v>
      </c>
      <c r="N2011" s="17">
        <v>0.16666666666666666</v>
      </c>
      <c r="O2011" s="17">
        <v>-1</v>
      </c>
      <c r="P2011" s="17">
        <v>-1</v>
      </c>
      <c r="Q2011" s="17">
        <v>-0.83405884403325947</v>
      </c>
      <c r="R2011" s="17">
        <v>-1</v>
      </c>
      <c r="S2011" s="17">
        <v>-1.5810139407832278</v>
      </c>
      <c r="T2011" s="17">
        <v>-0.16613498308762967</v>
      </c>
      <c r="U2011" s="17">
        <v>-1.0046552000719089</v>
      </c>
      <c r="V2011" s="17">
        <v>-1.596854387535048</v>
      </c>
      <c r="W2011" s="17">
        <v>-3.4656656689213285</v>
      </c>
      <c r="X2011" s="17">
        <v>-5.7753250798454134</v>
      </c>
      <c r="Y2011" s="17">
        <v>0</v>
      </c>
      <c r="Z2011" s="17">
        <v>-6.936238538937662</v>
      </c>
      <c r="AA2011" s="17">
        <v>-1.6803476509590907</v>
      </c>
      <c r="AB2011" s="17">
        <v>-2.2948330809834898</v>
      </c>
      <c r="AC2011" s="17">
        <v>-20.920608986368713</v>
      </c>
      <c r="AD2011" s="17">
        <v>-1.2558190000898863</v>
      </c>
      <c r="AE2011" s="17">
        <v>-0.12558190000898861</v>
      </c>
      <c r="AF2011" s="17">
        <v>-8.9290167194773957</v>
      </c>
      <c r="AG2011" s="17">
        <v>-95.304669256978769</v>
      </c>
      <c r="AH2011" s="17">
        <v>-1</v>
      </c>
      <c r="AI2011" s="17">
        <v>-1</v>
      </c>
      <c r="AJ2011" s="17">
        <v>-1</v>
      </c>
      <c r="AK2011" s="17">
        <v>-1</v>
      </c>
      <c r="AL2011" s="17">
        <v>-1</v>
      </c>
      <c r="AM2011" s="17">
        <v>-1</v>
      </c>
      <c r="AN2011" s="17">
        <v>-1</v>
      </c>
      <c r="AO2011" s="17">
        <v>-1</v>
      </c>
      <c r="AP2011" s="17">
        <v>-1</v>
      </c>
      <c r="AQ2011" s="17">
        <v>-1</v>
      </c>
      <c r="AR2011" s="17">
        <v>-0.62790950004494317</v>
      </c>
      <c r="AS2011" s="17">
        <v>-7.5349140005393176</v>
      </c>
      <c r="AT2011" s="17">
        <v>-5.7953882007011135</v>
      </c>
      <c r="AU2011" s="17">
        <v>-1</v>
      </c>
      <c r="AV2011" s="17">
        <v>-1</v>
      </c>
      <c r="AW2011" s="17">
        <v>-1</v>
      </c>
      <c r="AX2011" s="17">
        <v>-1</v>
      </c>
      <c r="AY2011" s="17">
        <v>-0.12558190000898861</v>
      </c>
      <c r="AZ2011" s="17">
        <v>1.4591582804257335</v>
      </c>
      <c r="BA2011" s="17">
        <v>-0.94633776760522093</v>
      </c>
      <c r="BB2011" s="17">
        <v>0.56031179336389481</v>
      </c>
      <c r="BC2011" s="17">
        <v>-0.38082461387671507</v>
      </c>
      <c r="BD2011" s="17">
        <v>19.874123969577063</v>
      </c>
      <c r="BE2011" s="17">
        <v>-12.82284191829503</v>
      </c>
      <c r="BF2011" s="17">
        <v>-1</v>
      </c>
      <c r="BG2011" s="22">
        <v>-101.71978283355998</v>
      </c>
    </row>
    <row r="2012" spans="1:59" x14ac:dyDescent="0.25">
      <c r="A2012">
        <v>4950</v>
      </c>
      <c r="B2012" t="s">
        <v>1854</v>
      </c>
      <c r="C2012" s="49">
        <v>0</v>
      </c>
      <c r="D2012" s="22">
        <v>1483.15822265625</v>
      </c>
      <c r="E2012" s="17">
        <v>-10.816529218198809</v>
      </c>
      <c r="F2012" s="17">
        <v>-123.58103269334903</v>
      </c>
      <c r="G2012" s="17">
        <v>-0.55301814840675578</v>
      </c>
      <c r="H2012" s="17">
        <v>-3.3626194194161476</v>
      </c>
      <c r="I2012" s="17">
        <v>-15.736049687868437</v>
      </c>
      <c r="J2012" s="17">
        <v>-11.898325222905644</v>
      </c>
      <c r="K2012" s="17">
        <v>-1</v>
      </c>
      <c r="L2012" s="17">
        <v>-1</v>
      </c>
      <c r="M2012" s="17">
        <v>-1</v>
      </c>
      <c r="N2012" s="17">
        <v>0.16666666666666666</v>
      </c>
      <c r="O2012" s="17">
        <v>-1</v>
      </c>
      <c r="P2012" s="17">
        <v>-1</v>
      </c>
      <c r="Q2012" s="17">
        <v>-1.4939214063567205</v>
      </c>
      <c r="R2012" s="17">
        <v>-1</v>
      </c>
      <c r="S2012" s="17">
        <v>-1.9163427317332609</v>
      </c>
      <c r="T2012" s="17">
        <v>-0.20137990651455048</v>
      </c>
      <c r="U2012" s="17">
        <v>-1.2081418603529137</v>
      </c>
      <c r="V2012" s="17">
        <v>-1.8903270225414819</v>
      </c>
      <c r="W2012" s="17">
        <v>-4.2298251365169026</v>
      </c>
      <c r="X2012" s="17">
        <v>-6.9121218429800626</v>
      </c>
      <c r="Y2012" s="17">
        <v>0</v>
      </c>
      <c r="Z2012" s="17">
        <v>-13.545374373728546</v>
      </c>
      <c r="AA2012" s="17">
        <v>-2.0480692161980434</v>
      </c>
      <c r="AB2012" s="17">
        <v>-2.8815137427012898</v>
      </c>
      <c r="AC2012" s="17">
        <v>-27.665886767986571</v>
      </c>
      <c r="AD2012" s="17">
        <v>-1.5101773254411424</v>
      </c>
      <c r="AE2012" s="17">
        <v>-0.15101773254411421</v>
      </c>
      <c r="AF2012" s="17">
        <v>-18.972129646500598</v>
      </c>
      <c r="AG2012" s="17">
        <v>-112.81992464506489</v>
      </c>
      <c r="AH2012" s="17">
        <v>-1</v>
      </c>
      <c r="AI2012" s="17">
        <v>-1</v>
      </c>
      <c r="AJ2012" s="17">
        <v>-1</v>
      </c>
      <c r="AK2012" s="17">
        <v>-1</v>
      </c>
      <c r="AL2012" s="17">
        <v>-1</v>
      </c>
      <c r="AM2012" s="17">
        <v>-1</v>
      </c>
      <c r="AN2012" s="17">
        <v>-1</v>
      </c>
      <c r="AO2012" s="17">
        <v>-1</v>
      </c>
      <c r="AP2012" s="17">
        <v>-1</v>
      </c>
      <c r="AQ2012" s="17">
        <v>-1</v>
      </c>
      <c r="AR2012" s="17">
        <v>-0.75508866272057118</v>
      </c>
      <c r="AS2012" s="17">
        <v>-9.0610639526468546</v>
      </c>
      <c r="AT2012" s="17">
        <v>-7.7793831384409113</v>
      </c>
      <c r="AU2012" s="17">
        <v>-1</v>
      </c>
      <c r="AV2012" s="17">
        <v>-1</v>
      </c>
      <c r="AW2012" s="17">
        <v>-1</v>
      </c>
      <c r="AX2012" s="17">
        <v>-1</v>
      </c>
      <c r="AY2012" s="17">
        <v>-0.15101773254411421</v>
      </c>
      <c r="AZ2012" s="17">
        <v>1.6802013727777321</v>
      </c>
      <c r="BA2012" s="17">
        <v>-1.1673808599572195</v>
      </c>
      <c r="BB2012" s="17">
        <v>0.64679362398332196</v>
      </c>
      <c r="BC2012" s="17">
        <v>-0.46730644449614211</v>
      </c>
      <c r="BD2012" s="17">
        <v>22.878676172562034</v>
      </c>
      <c r="BE2012" s="17">
        <v>-15.827394121280005</v>
      </c>
      <c r="BF2012" s="17">
        <v>-1</v>
      </c>
      <c r="BG2012" s="22">
        <v>113.22544989274358</v>
      </c>
    </row>
    <row r="2013" spans="1:59" x14ac:dyDescent="0.25">
      <c r="A2013">
        <v>4951</v>
      </c>
      <c r="B2013" t="s">
        <v>1855</v>
      </c>
      <c r="C2013" s="49">
        <v>0</v>
      </c>
      <c r="D2013" s="22">
        <v>1528.4012597656249</v>
      </c>
      <c r="E2013" s="17">
        <v>78.518862503617257</v>
      </c>
      <c r="F2013" s="17">
        <v>26.215283558506549</v>
      </c>
      <c r="G2013" s="17">
        <v>0.53689548580145452</v>
      </c>
      <c r="H2013" s="17">
        <v>4.8936090992989953</v>
      </c>
      <c r="I2013" s="17">
        <v>64.037849808603738</v>
      </c>
      <c r="J2013" s="17">
        <v>9.5947556720498852</v>
      </c>
      <c r="K2013" s="17">
        <v>-1</v>
      </c>
      <c r="L2013" s="17">
        <v>-1</v>
      </c>
      <c r="M2013" s="17">
        <v>-1</v>
      </c>
      <c r="N2013" s="17">
        <v>0.16666666666666666</v>
      </c>
      <c r="O2013" s="17">
        <v>-1</v>
      </c>
      <c r="P2013" s="17">
        <v>-1</v>
      </c>
      <c r="Q2013" s="17">
        <v>3.6580344565706397</v>
      </c>
      <c r="R2013" s="17">
        <v>-1</v>
      </c>
      <c r="S2013" s="17">
        <v>0.70177690284680416</v>
      </c>
      <c r="T2013" s="17">
        <v>7.3799047794333023E-2</v>
      </c>
      <c r="U2013" s="17">
        <v>0.38060457310262236</v>
      </c>
      <c r="V2013" s="17">
        <v>0.40099566927230701</v>
      </c>
      <c r="W2013" s="17">
        <v>1.7364412863395153</v>
      </c>
      <c r="X2013" s="17">
        <v>1.9635548254554196</v>
      </c>
      <c r="Y2013" s="17">
        <v>0</v>
      </c>
      <c r="Z2013" s="17">
        <v>38.056243989101162</v>
      </c>
      <c r="AA2013" s="17">
        <v>0.82296087723068645</v>
      </c>
      <c r="AB2013" s="17">
        <v>1.6990656800201975</v>
      </c>
      <c r="AC2013" s="17">
        <v>24.998676124800859</v>
      </c>
      <c r="AD2013" s="17">
        <v>0.47575571637827785</v>
      </c>
      <c r="AE2013" s="17">
        <v>4.7575571637827795E-2</v>
      </c>
      <c r="AF2013" s="17">
        <v>59.440675505271628</v>
      </c>
      <c r="AG2013" s="17">
        <v>23.932526304086238</v>
      </c>
      <c r="AH2013" s="17">
        <v>-1</v>
      </c>
      <c r="AI2013" s="17">
        <v>-1</v>
      </c>
      <c r="AJ2013" s="17">
        <v>-1</v>
      </c>
      <c r="AK2013" s="17">
        <v>-1</v>
      </c>
      <c r="AL2013" s="17">
        <v>-1</v>
      </c>
      <c r="AM2013" s="17">
        <v>-1</v>
      </c>
      <c r="AN2013" s="17">
        <v>-1</v>
      </c>
      <c r="AO2013" s="17">
        <v>-1</v>
      </c>
      <c r="AP2013" s="17">
        <v>-1</v>
      </c>
      <c r="AQ2013" s="17">
        <v>-1</v>
      </c>
      <c r="AR2013" s="17">
        <v>0.23787785818913892</v>
      </c>
      <c r="AS2013" s="17">
        <v>2.8545342982696669</v>
      </c>
      <c r="AT2013" s="17">
        <v>7.7108945877505679</v>
      </c>
      <c r="AU2013" s="17">
        <v>-1</v>
      </c>
      <c r="AV2013" s="17">
        <v>-1</v>
      </c>
      <c r="AW2013" s="17">
        <v>-1</v>
      </c>
      <c r="AX2013" s="17">
        <v>-1</v>
      </c>
      <c r="AY2013" s="17">
        <v>4.7575571637827795E-2</v>
      </c>
      <c r="AZ2013" s="17">
        <v>-4.5619003502739508E-2</v>
      </c>
      <c r="BA2013" s="17">
        <v>0.55843951632325251</v>
      </c>
      <c r="BB2013" s="17">
        <v>-2.8423610235281185E-2</v>
      </c>
      <c r="BC2013" s="17">
        <v>0.2079107897224606</v>
      </c>
      <c r="BD2013" s="17">
        <v>-0.57972444215848729</v>
      </c>
      <c r="BE2013" s="17">
        <v>7.6310064934405428</v>
      </c>
      <c r="BF2013" s="17">
        <v>-1</v>
      </c>
      <c r="BG2013" s="22">
        <v>109.35315934967957</v>
      </c>
    </row>
    <row r="2014" spans="1:59" x14ac:dyDescent="0.25">
      <c r="A2014">
        <v>4952</v>
      </c>
      <c r="B2014" t="s">
        <v>1856</v>
      </c>
      <c r="C2014" s="49">
        <v>0</v>
      </c>
      <c r="D2014" s="22">
        <v>1522.6668554687499</v>
      </c>
      <c r="E2014" s="17">
        <v>107.90334735482404</v>
      </c>
      <c r="F2014" s="17">
        <v>75.486770489193162</v>
      </c>
      <c r="G2014" s="17">
        <v>0.89539338966964643</v>
      </c>
      <c r="H2014" s="17">
        <v>7.6092743822334548</v>
      </c>
      <c r="I2014" s="17">
        <v>90.277337833407856</v>
      </c>
      <c r="J2014" s="17">
        <v>16.664329082890507</v>
      </c>
      <c r="K2014" s="17">
        <v>-1</v>
      </c>
      <c r="L2014" s="17">
        <v>-1</v>
      </c>
      <c r="M2014" s="17">
        <v>-1</v>
      </c>
      <c r="N2014" s="17">
        <v>0.16666666666666666</v>
      </c>
      <c r="O2014" s="17">
        <v>-1</v>
      </c>
      <c r="P2014" s="17">
        <v>-1</v>
      </c>
      <c r="Q2014" s="17">
        <v>5.352632376728474</v>
      </c>
      <c r="R2014" s="17">
        <v>-1</v>
      </c>
      <c r="S2014" s="17">
        <v>1.5629372476799681</v>
      </c>
      <c r="T2014" s="17">
        <v>0.16431179597189177</v>
      </c>
      <c r="U2014" s="17">
        <v>0.90318016835668591</v>
      </c>
      <c r="V2014" s="17">
        <v>1.1546649108701641</v>
      </c>
      <c r="W2014" s="17">
        <v>3.698884859281002</v>
      </c>
      <c r="X2014" s="17">
        <v>4.8829709894320272</v>
      </c>
      <c r="Y2014" s="17">
        <v>0</v>
      </c>
      <c r="Z2014" s="17">
        <v>55.029214542607335</v>
      </c>
      <c r="AA2014" s="17">
        <v>1.7673093449736592</v>
      </c>
      <c r="AB2014" s="17">
        <v>3.2057246206989074</v>
      </c>
      <c r="AC2014" s="17">
        <v>42.321273817520527</v>
      </c>
      <c r="AD2014" s="17">
        <v>1.1289752104458575</v>
      </c>
      <c r="AE2014" s="17">
        <v>0.11289752104458574</v>
      </c>
      <c r="AF2014" s="17">
        <v>85.232467993267221</v>
      </c>
      <c r="AG2014" s="17">
        <v>68.913583036828115</v>
      </c>
      <c r="AH2014" s="17">
        <v>-1</v>
      </c>
      <c r="AI2014" s="17">
        <v>-1</v>
      </c>
      <c r="AJ2014" s="17">
        <v>-1</v>
      </c>
      <c r="AK2014" s="17">
        <v>-1</v>
      </c>
      <c r="AL2014" s="17">
        <v>-1</v>
      </c>
      <c r="AM2014" s="17">
        <v>-1</v>
      </c>
      <c r="AN2014" s="17">
        <v>-1</v>
      </c>
      <c r="AO2014" s="17">
        <v>-1</v>
      </c>
      <c r="AP2014" s="17">
        <v>-1</v>
      </c>
      <c r="AQ2014" s="17">
        <v>-1</v>
      </c>
      <c r="AR2014" s="17">
        <v>0.56448760522292873</v>
      </c>
      <c r="AS2014" s="17">
        <v>6.7738512626751444</v>
      </c>
      <c r="AT2014" s="17">
        <v>12.806006641477687</v>
      </c>
      <c r="AU2014" s="17">
        <v>-1</v>
      </c>
      <c r="AV2014" s="17">
        <v>-1</v>
      </c>
      <c r="AW2014" s="17">
        <v>-1</v>
      </c>
      <c r="AX2014" s="17">
        <v>-1</v>
      </c>
      <c r="AY2014" s="17">
        <v>0.11289752104458574</v>
      </c>
      <c r="AZ2014" s="17">
        <v>-0.61328140163305767</v>
      </c>
      <c r="BA2014" s="17">
        <v>1.1261019144535707</v>
      </c>
      <c r="BB2014" s="17">
        <v>-0.2505182382182583</v>
      </c>
      <c r="BC2014" s="17">
        <v>0.4300054177054376</v>
      </c>
      <c r="BD2014" s="17">
        <v>-8.2957371467679373</v>
      </c>
      <c r="BE2014" s="17">
        <v>15.347019198050003</v>
      </c>
      <c r="BF2014" s="17">
        <v>-1</v>
      </c>
      <c r="BG2014" s="22">
        <v>126.65905903194175</v>
      </c>
    </row>
    <row r="2015" spans="1:59" x14ac:dyDescent="0.25">
      <c r="A2015">
        <v>4954</v>
      </c>
      <c r="B2015" t="s">
        <v>1857</v>
      </c>
      <c r="C2015" s="49">
        <v>0</v>
      </c>
      <c r="D2015" s="22">
        <v>1577.0821484375001</v>
      </c>
      <c r="E2015" s="17">
        <v>98.417136300588226</v>
      </c>
      <c r="F2015" s="17">
        <v>59.580426500272786</v>
      </c>
      <c r="G2015" s="17">
        <v>0.77965929408092804</v>
      </c>
      <c r="H2015" s="17">
        <v>6.732574512998915</v>
      </c>
      <c r="I2015" s="17">
        <v>81.806428010799124</v>
      </c>
      <c r="J2015" s="17">
        <v>14.382054413852241</v>
      </c>
      <c r="K2015" s="17">
        <v>-1</v>
      </c>
      <c r="L2015" s="17">
        <v>-1</v>
      </c>
      <c r="M2015" s="17">
        <v>-1</v>
      </c>
      <c r="N2015" s="17">
        <v>0.16666666666666666</v>
      </c>
      <c r="O2015" s="17">
        <v>-1</v>
      </c>
      <c r="P2015" s="17">
        <v>-1</v>
      </c>
      <c r="Q2015" s="17">
        <v>4.8055643030805513</v>
      </c>
      <c r="R2015" s="17">
        <v>-1</v>
      </c>
      <c r="S2015" s="17">
        <v>1.2849283316145095</v>
      </c>
      <c r="T2015" s="17">
        <v>0.13509151061861774</v>
      </c>
      <c r="U2015" s="17">
        <v>0.73447677221158136</v>
      </c>
      <c r="V2015" s="17">
        <v>0.91135741281172877</v>
      </c>
      <c r="W2015" s="17">
        <v>3.0653480112056473</v>
      </c>
      <c r="X2015" s="17">
        <v>3.9404940997787357</v>
      </c>
      <c r="Y2015" s="17">
        <v>0</v>
      </c>
      <c r="Z2015" s="17">
        <v>49.549820171625981</v>
      </c>
      <c r="AA2015" s="17">
        <v>1.4624447567695158</v>
      </c>
      <c r="AB2015" s="17">
        <v>2.7193290017046672</v>
      </c>
      <c r="AC2015" s="17">
        <v>36.72900910528044</v>
      </c>
      <c r="AD2015" s="17">
        <v>0.91809596526447679</v>
      </c>
      <c r="AE2015" s="17">
        <v>9.180959652644767E-2</v>
      </c>
      <c r="AF2015" s="17">
        <v>76.906087992151356</v>
      </c>
      <c r="AG2015" s="17">
        <v>54.392321229108511</v>
      </c>
      <c r="AH2015" s="17">
        <v>-1</v>
      </c>
      <c r="AI2015" s="17">
        <v>-1</v>
      </c>
      <c r="AJ2015" s="17">
        <v>-1</v>
      </c>
      <c r="AK2015" s="17">
        <v>-1</v>
      </c>
      <c r="AL2015" s="17">
        <v>-1</v>
      </c>
      <c r="AM2015" s="17">
        <v>-1</v>
      </c>
      <c r="AN2015" s="17">
        <v>-1</v>
      </c>
      <c r="AO2015" s="17">
        <v>-1</v>
      </c>
      <c r="AP2015" s="17">
        <v>-1</v>
      </c>
      <c r="AQ2015" s="17">
        <v>-1</v>
      </c>
      <c r="AR2015" s="17">
        <v>0.45904798263223839</v>
      </c>
      <c r="AS2015" s="17">
        <v>5.5085757915868614</v>
      </c>
      <c r="AT2015" s="17">
        <v>11.16114852906292</v>
      </c>
      <c r="AU2015" s="17">
        <v>-1</v>
      </c>
      <c r="AV2015" s="17">
        <v>-1</v>
      </c>
      <c r="AW2015" s="17">
        <v>-1</v>
      </c>
      <c r="AX2015" s="17">
        <v>-1</v>
      </c>
      <c r="AY2015" s="17">
        <v>9.180959652644767E-2</v>
      </c>
      <c r="AZ2015" s="17">
        <v>-0.43002260558863142</v>
      </c>
      <c r="BA2015" s="17">
        <v>0.94284311840914459</v>
      </c>
      <c r="BB2015" s="17">
        <v>-0.17881929485658887</v>
      </c>
      <c r="BC2015" s="17">
        <v>0.35830647434376828</v>
      </c>
      <c r="BD2015" s="17">
        <v>-5.804772088720167</v>
      </c>
      <c r="BE2015" s="17">
        <v>12.856054140002229</v>
      </c>
      <c r="BF2015" s="17">
        <v>-1</v>
      </c>
      <c r="BG2015" s="22">
        <v>217.08481174752572</v>
      </c>
    </row>
    <row r="2016" spans="1:59" x14ac:dyDescent="0.25">
      <c r="A2016">
        <v>4955</v>
      </c>
      <c r="B2016" t="s">
        <v>1858</v>
      </c>
      <c r="C2016" s="49">
        <v>0</v>
      </c>
      <c r="D2016" s="22">
        <v>1456.5125390624999</v>
      </c>
      <c r="E2016" s="17">
        <v>-32.21281843523164</v>
      </c>
      <c r="F2016" s="17">
        <v>-159.45802661924148</v>
      </c>
      <c r="G2016" s="17">
        <v>-0.8140581112886931</v>
      </c>
      <c r="H2016" s="17">
        <v>-5.3400289300659374</v>
      </c>
      <c r="I2016" s="17">
        <v>-34.842311973168343</v>
      </c>
      <c r="J2016" s="17">
        <v>-17.046029465649216</v>
      </c>
      <c r="K2016" s="17">
        <v>-1</v>
      </c>
      <c r="L2016" s="17">
        <v>-1</v>
      </c>
      <c r="M2016" s="17">
        <v>-1</v>
      </c>
      <c r="N2016" s="17">
        <v>0.16666666666666666</v>
      </c>
      <c r="O2016" s="17">
        <v>-1</v>
      </c>
      <c r="P2016" s="17">
        <v>-1</v>
      </c>
      <c r="Q2016" s="17">
        <v>-2.7278415308672677</v>
      </c>
      <c r="R2016" s="17">
        <v>-1</v>
      </c>
      <c r="S2016" s="17">
        <v>-2.5433959502460706</v>
      </c>
      <c r="T2016" s="17">
        <v>-0.26728669193692528</v>
      </c>
      <c r="U2016" s="17">
        <v>-1.588654863403224</v>
      </c>
      <c r="V2016" s="17">
        <v>-2.4391106799329529</v>
      </c>
      <c r="W2016" s="17">
        <v>-5.6587768595565153</v>
      </c>
      <c r="X2016" s="17">
        <v>-9.0378923952161934</v>
      </c>
      <c r="Y2016" s="17">
        <v>0</v>
      </c>
      <c r="Z2016" s="17">
        <v>-25.904229350220849</v>
      </c>
      <c r="AA2016" s="17">
        <v>-2.7356958000842204</v>
      </c>
      <c r="AB2016" s="17">
        <v>-3.9785862491422548</v>
      </c>
      <c r="AC2016" s="17">
        <v>-40.279322467149896</v>
      </c>
      <c r="AD2016" s="17">
        <v>-1.9858185792540302</v>
      </c>
      <c r="AE2016" s="17">
        <v>-0.198581857925403</v>
      </c>
      <c r="AF2016" s="17">
        <v>-37.752402783607671</v>
      </c>
      <c r="AG2016" s="17">
        <v>-145.57284524295591</v>
      </c>
      <c r="AH2016" s="17">
        <v>-1</v>
      </c>
      <c r="AI2016" s="17">
        <v>-1</v>
      </c>
      <c r="AJ2016" s="17">
        <v>-1</v>
      </c>
      <c r="AK2016" s="17">
        <v>-1</v>
      </c>
      <c r="AL2016" s="17">
        <v>-1</v>
      </c>
      <c r="AM2016" s="17">
        <v>-1</v>
      </c>
      <c r="AN2016" s="17">
        <v>-1</v>
      </c>
      <c r="AO2016" s="17">
        <v>-1</v>
      </c>
      <c r="AP2016" s="17">
        <v>-1</v>
      </c>
      <c r="AQ2016" s="17">
        <v>-1</v>
      </c>
      <c r="AR2016" s="17">
        <v>-0.99290928962701508</v>
      </c>
      <c r="AS2016" s="17">
        <v>-11.914911475524182</v>
      </c>
      <c r="AT2016" s="17">
        <v>-11.489384918181432</v>
      </c>
      <c r="AU2016" s="17">
        <v>-1</v>
      </c>
      <c r="AV2016" s="17">
        <v>-1</v>
      </c>
      <c r="AW2016" s="17">
        <v>-1</v>
      </c>
      <c r="AX2016" s="17">
        <v>-1</v>
      </c>
      <c r="AY2016" s="17">
        <v>-0.198581857925403</v>
      </c>
      <c r="AZ2016" s="17">
        <v>2.0935442953960237</v>
      </c>
      <c r="BA2016" s="17">
        <v>-1.5807237825755112</v>
      </c>
      <c r="BB2016" s="17">
        <v>0.80851165027970373</v>
      </c>
      <c r="BC2016" s="17">
        <v>-0.62902447079252399</v>
      </c>
      <c r="BD2016" s="17">
        <v>28.497084671676607</v>
      </c>
      <c r="BE2016" s="17">
        <v>-21.445802620394584</v>
      </c>
      <c r="BF2016" s="17">
        <v>-1</v>
      </c>
      <c r="BG2016" s="22">
        <v>24.664261370011673</v>
      </c>
    </row>
    <row r="2017" spans="1:59" x14ac:dyDescent="0.25">
      <c r="A2017">
        <v>4956</v>
      </c>
      <c r="B2017" t="s">
        <v>3035</v>
      </c>
      <c r="C2017" s="49">
        <v>0</v>
      </c>
      <c r="D2017" s="22">
        <v>1485.2658984375</v>
      </c>
      <c r="E2017" s="17">
        <v>49.762919222699878</v>
      </c>
      <c r="F2017" s="17">
        <v>-22.00227379258305</v>
      </c>
      <c r="G2017" s="17">
        <v>0.18606594285855271</v>
      </c>
      <c r="H2017" s="17">
        <v>2.2360325842962938</v>
      </c>
      <c r="I2017" s="17">
        <v>38.359631075747835</v>
      </c>
      <c r="J2017" s="17">
        <v>2.6764022262835656</v>
      </c>
      <c r="K2017" s="17">
        <v>-1</v>
      </c>
      <c r="L2017" s="17">
        <v>-1</v>
      </c>
      <c r="M2017" s="17">
        <v>-1</v>
      </c>
      <c r="N2017" s="17">
        <v>0.16666666666666666</v>
      </c>
      <c r="O2017" s="17">
        <v>-1</v>
      </c>
      <c r="P2017" s="17">
        <v>-1</v>
      </c>
      <c r="Q2017" s="17">
        <v>1.9996844149493382</v>
      </c>
      <c r="R2017" s="17">
        <v>-1</v>
      </c>
      <c r="S2017" s="17">
        <v>-0.14096300418888894</v>
      </c>
      <c r="T2017" s="17">
        <v>-1.4777609784434997E-2</v>
      </c>
      <c r="U2017" s="17">
        <v>-0.13079299786756787</v>
      </c>
      <c r="V2017" s="17">
        <v>-0.33655239643999507</v>
      </c>
      <c r="W2017" s="17">
        <v>-0.18402512174143748</v>
      </c>
      <c r="X2017" s="17">
        <v>-0.89341428765996644</v>
      </c>
      <c r="Y2017" s="17">
        <v>0</v>
      </c>
      <c r="Z2017" s="17">
        <v>21.446329572811514</v>
      </c>
      <c r="AA2017" s="17">
        <v>-0.10118773770489004</v>
      </c>
      <c r="AB2017" s="17">
        <v>0.22463455552611777</v>
      </c>
      <c r="AC2017" s="17">
        <v>8.0466131823212095</v>
      </c>
      <c r="AD2017" s="17">
        <v>-0.16349124733445988</v>
      </c>
      <c r="AE2017" s="17">
        <v>-1.6349124733445984E-2</v>
      </c>
      <c r="AF2017" s="17">
        <v>34.200575988348049</v>
      </c>
      <c r="AG2017" s="17">
        <v>-20.086374237208485</v>
      </c>
      <c r="AH2017" s="17">
        <v>-1</v>
      </c>
      <c r="AI2017" s="17">
        <v>-1</v>
      </c>
      <c r="AJ2017" s="17">
        <v>-1</v>
      </c>
      <c r="AK2017" s="17">
        <v>-1</v>
      </c>
      <c r="AL2017" s="17">
        <v>-1</v>
      </c>
      <c r="AM2017" s="17">
        <v>-1</v>
      </c>
      <c r="AN2017" s="17">
        <v>-1</v>
      </c>
      <c r="AO2017" s="17">
        <v>-1</v>
      </c>
      <c r="AP2017" s="17">
        <v>-1</v>
      </c>
      <c r="AQ2017" s="17">
        <v>-1</v>
      </c>
      <c r="AR2017" s="17">
        <v>-8.1745623667229941E-2</v>
      </c>
      <c r="AS2017" s="17">
        <v>-0.98094748400675935</v>
      </c>
      <c r="AT2017" s="17">
        <v>2.7247682707912126</v>
      </c>
      <c r="AU2017" s="17">
        <v>-1</v>
      </c>
      <c r="AV2017" s="17">
        <v>-1</v>
      </c>
      <c r="AW2017" s="17">
        <v>-1</v>
      </c>
      <c r="AX2017" s="17">
        <v>-1</v>
      </c>
      <c r="AY2017" s="17">
        <v>-1.6349124733445984E-2</v>
      </c>
      <c r="AZ2017" s="17">
        <v>0.50990095221547627</v>
      </c>
      <c r="BA2017" s="17">
        <v>2.9195606050365086E-3</v>
      </c>
      <c r="BB2017" s="17">
        <v>0.18892035742704974</v>
      </c>
      <c r="BC2017" s="17">
        <v>-9.4331779398701965E-3</v>
      </c>
      <c r="BD2017" s="17">
        <v>6.9712407972227641</v>
      </c>
      <c r="BE2017" s="17">
        <v>8.0041254059282974E-2</v>
      </c>
      <c r="BF2017" s="17">
        <v>-1</v>
      </c>
      <c r="BG2017" s="22">
        <v>1433.4518637901599</v>
      </c>
    </row>
    <row r="2018" spans="1:59" x14ac:dyDescent="0.25">
      <c r="A2018">
        <v>4957</v>
      </c>
      <c r="B2018" t="s">
        <v>1859</v>
      </c>
      <c r="C2018" s="49">
        <v>0</v>
      </c>
      <c r="D2018" s="22">
        <v>1477.461923828125</v>
      </c>
      <c r="E2018" s="17">
        <v>-3.4386435780408817</v>
      </c>
      <c r="F2018" s="17">
        <v>-111.20989881995011</v>
      </c>
      <c r="G2018" s="17">
        <v>-0.46300613865504409</v>
      </c>
      <c r="H2018" s="17">
        <v>-2.680767483066318</v>
      </c>
      <c r="I2018" s="17">
        <v>-9.1478129743924939</v>
      </c>
      <c r="J2018" s="17">
        <v>-10.123289709640851</v>
      </c>
      <c r="K2018" s="17">
        <v>-1</v>
      </c>
      <c r="L2018" s="17">
        <v>-1</v>
      </c>
      <c r="M2018" s="17">
        <v>-1</v>
      </c>
      <c r="N2018" s="17">
        <v>0.16666666666666666</v>
      </c>
      <c r="O2018" s="17">
        <v>-1</v>
      </c>
      <c r="P2018" s="17">
        <v>-1</v>
      </c>
      <c r="Q2018" s="17">
        <v>-1.068440077543821</v>
      </c>
      <c r="R2018" s="17">
        <v>-1</v>
      </c>
      <c r="S2018" s="17">
        <v>-1.7001217370760371</v>
      </c>
      <c r="T2018" s="17">
        <v>-0.17865387580780434</v>
      </c>
      <c r="U2018" s="17">
        <v>-1.0769330608913978</v>
      </c>
      <c r="V2018" s="17">
        <v>-1.7010950008412551</v>
      </c>
      <c r="W2018" s="17">
        <v>-3.7370928551874716</v>
      </c>
      <c r="X2018" s="17">
        <v>-6.1791119330594073</v>
      </c>
      <c r="Y2018" s="17">
        <v>0</v>
      </c>
      <c r="Z2018" s="17">
        <v>-9.2837840701505705</v>
      </c>
      <c r="AA2018" s="17">
        <v>-1.8109612650208804</v>
      </c>
      <c r="AB2018" s="17">
        <v>-2.5032203195109051</v>
      </c>
      <c r="AC2018" s="17">
        <v>-23.316511735056544</v>
      </c>
      <c r="AD2018" s="17">
        <v>-1.3461663261142476</v>
      </c>
      <c r="AE2018" s="17">
        <v>-0.13461663261142473</v>
      </c>
      <c r="AF2018" s="17">
        <v>-12.496300773043217</v>
      </c>
      <c r="AG2018" s="17">
        <v>-101.52603624688197</v>
      </c>
      <c r="AH2018" s="17">
        <v>-1</v>
      </c>
      <c r="AI2018" s="17">
        <v>-1</v>
      </c>
      <c r="AJ2018" s="17">
        <v>-1</v>
      </c>
      <c r="AK2018" s="17">
        <v>-1</v>
      </c>
      <c r="AL2018" s="17">
        <v>-1</v>
      </c>
      <c r="AM2018" s="17">
        <v>-1</v>
      </c>
      <c r="AN2018" s="17">
        <v>-1</v>
      </c>
      <c r="AO2018" s="17">
        <v>-1</v>
      </c>
      <c r="AP2018" s="17">
        <v>-1</v>
      </c>
      <c r="AQ2018" s="17">
        <v>-1</v>
      </c>
      <c r="AR2018" s="17">
        <v>-0.67308316305712379</v>
      </c>
      <c r="AS2018" s="17">
        <v>-8.076997956685485</v>
      </c>
      <c r="AT2018" s="17">
        <v>-6.5000973436911309</v>
      </c>
      <c r="AU2018" s="17">
        <v>-1</v>
      </c>
      <c r="AV2018" s="17">
        <v>-1</v>
      </c>
      <c r="AW2018" s="17">
        <v>-1</v>
      </c>
      <c r="AX2018" s="17">
        <v>-1</v>
      </c>
      <c r="AY2018" s="17">
        <v>-0.13461663261142473</v>
      </c>
      <c r="AZ2018" s="17">
        <v>1.5376721340712964</v>
      </c>
      <c r="BA2018" s="17">
        <v>-1.0248516212507839</v>
      </c>
      <c r="BB2018" s="17">
        <v>0.59102988421217773</v>
      </c>
      <c r="BC2018" s="17">
        <v>-0.41154270472499788</v>
      </c>
      <c r="BD2018" s="17">
        <v>20.941332039395235</v>
      </c>
      <c r="BE2018" s="17">
        <v>-13.890049988113201</v>
      </c>
      <c r="BF2018" s="17">
        <v>-1</v>
      </c>
      <c r="BG2018" s="22">
        <v>36.952734135801165</v>
      </c>
    </row>
    <row r="2019" spans="1:59" x14ac:dyDescent="0.25">
      <c r="A2019">
        <v>4958</v>
      </c>
      <c r="B2019" t="s">
        <v>597</v>
      </c>
      <c r="C2019" s="49">
        <v>0</v>
      </c>
      <c r="D2019" s="22">
        <v>1439.381640625</v>
      </c>
      <c r="E2019" s="17">
        <v>33.726344035389928</v>
      </c>
      <c r="F2019" s="17">
        <v>-48.892175342858678</v>
      </c>
      <c r="G2019" s="17">
        <v>-9.5841976488167946E-3</v>
      </c>
      <c r="H2019" s="17">
        <v>0.75395894190071155</v>
      </c>
      <c r="I2019" s="17">
        <v>24.039437112265457</v>
      </c>
      <c r="J2019" s="17">
        <v>-1.1818156774581423</v>
      </c>
      <c r="K2019" s="17">
        <v>-1</v>
      </c>
      <c r="L2019" s="17">
        <v>-1</v>
      </c>
      <c r="M2019" s="17">
        <v>-1</v>
      </c>
      <c r="N2019" s="17">
        <v>0.16666666666666666</v>
      </c>
      <c r="O2019" s="17">
        <v>-1</v>
      </c>
      <c r="P2019" s="17">
        <v>-1</v>
      </c>
      <c r="Q2019" s="17">
        <v>1.0748580279468747</v>
      </c>
      <c r="R2019" s="17">
        <v>-1</v>
      </c>
      <c r="S2019" s="17">
        <v>-0.6109410449194429</v>
      </c>
      <c r="T2019" s="17">
        <v>-6.4174919245855153E-2</v>
      </c>
      <c r="U2019" s="17">
        <v>-0.41598849701550972</v>
      </c>
      <c r="V2019" s="17">
        <v>-0.74786719472377516</v>
      </c>
      <c r="W2019" s="17">
        <v>-1.2550282061135931</v>
      </c>
      <c r="X2019" s="17">
        <v>-2.4866849219326705</v>
      </c>
      <c r="Y2019" s="17">
        <v>0</v>
      </c>
      <c r="Z2019" s="17">
        <v>12.183335179288186</v>
      </c>
      <c r="AA2019" s="17">
        <v>-0.61656567550662045</v>
      </c>
      <c r="AB2019" s="17">
        <v>-0.59762418088438707</v>
      </c>
      <c r="AC2019" s="17">
        <v>-1.4071901341392579</v>
      </c>
      <c r="AD2019" s="17">
        <v>-0.51998562126938708</v>
      </c>
      <c r="AE2019" s="17">
        <v>-5.1998562126938715E-2</v>
      </c>
      <c r="AF2019" s="17">
        <v>20.124711751025849</v>
      </c>
      <c r="AG2019" s="17">
        <v>-44.634774590384858</v>
      </c>
      <c r="AH2019" s="17">
        <v>-1</v>
      </c>
      <c r="AI2019" s="17">
        <v>-1</v>
      </c>
      <c r="AJ2019" s="17">
        <v>-1</v>
      </c>
      <c r="AK2019" s="17">
        <v>-1</v>
      </c>
      <c r="AL2019" s="17">
        <v>-1</v>
      </c>
      <c r="AM2019" s="17">
        <v>-1</v>
      </c>
      <c r="AN2019" s="17">
        <v>-1</v>
      </c>
      <c r="AO2019" s="17">
        <v>-1</v>
      </c>
      <c r="AP2019" s="17">
        <v>-1</v>
      </c>
      <c r="AQ2019" s="17">
        <v>-1</v>
      </c>
      <c r="AR2019" s="17">
        <v>-0.25999281063469354</v>
      </c>
      <c r="AS2019" s="17">
        <v>-3.1199137276163227</v>
      </c>
      <c r="AT2019" s="17">
        <v>-5.5887845901218647E-2</v>
      </c>
      <c r="AU2019" s="17">
        <v>-1</v>
      </c>
      <c r="AV2019" s="17">
        <v>-1</v>
      </c>
      <c r="AW2019" s="17">
        <v>-1</v>
      </c>
      <c r="AX2019" s="17">
        <v>-1</v>
      </c>
      <c r="AY2019" s="17">
        <v>-5.1998562126938715E-2</v>
      </c>
      <c r="AZ2019" s="17">
        <v>0.81970256264771324</v>
      </c>
      <c r="BA2019" s="17">
        <v>-0.30688204982720052</v>
      </c>
      <c r="BB2019" s="17">
        <v>0.31012844456492505</v>
      </c>
      <c r="BC2019" s="17">
        <v>-0.13064126507774543</v>
      </c>
      <c r="BD2019" s="17">
        <v>11.182252782298507</v>
      </c>
      <c r="BE2019" s="17">
        <v>-4.1309707310164638</v>
      </c>
      <c r="BF2019" s="17">
        <v>-1</v>
      </c>
      <c r="BG2019" s="22">
        <v>-5.0727410023439461</v>
      </c>
    </row>
    <row r="2020" spans="1:59" x14ac:dyDescent="0.25">
      <c r="A2020">
        <v>4959</v>
      </c>
      <c r="B2020" t="s">
        <v>1318</v>
      </c>
      <c r="C2020" s="49">
        <v>0</v>
      </c>
      <c r="D2020" s="22">
        <v>1587.6002148437501</v>
      </c>
      <c r="E2020" s="17">
        <v>81.30266880317123</v>
      </c>
      <c r="F2020" s="17">
        <v>30.883130430778795</v>
      </c>
      <c r="G2020" s="17">
        <v>0.57085860369236363</v>
      </c>
      <c r="H2020" s="17">
        <v>5.1508838536597992</v>
      </c>
      <c r="I2020" s="17">
        <v>66.523707649243093</v>
      </c>
      <c r="J2020" s="17">
        <v>10.264507859161963</v>
      </c>
      <c r="K2020" s="17">
        <v>-1</v>
      </c>
      <c r="L2020" s="17">
        <v>-1</v>
      </c>
      <c r="M2020" s="17">
        <v>-1</v>
      </c>
      <c r="N2020" s="17">
        <v>0.16666666666666666</v>
      </c>
      <c r="O2020" s="17">
        <v>-1</v>
      </c>
      <c r="P2020" s="17">
        <v>-1</v>
      </c>
      <c r="Q2020" s="17">
        <v>3.8185760617488129</v>
      </c>
      <c r="R2020" s="17">
        <v>-1</v>
      </c>
      <c r="S2020" s="17">
        <v>0.78336089538612486</v>
      </c>
      <c r="T2020" s="17">
        <v>8.2373979764130092E-2</v>
      </c>
      <c r="U2020" s="17">
        <v>0.43011196591307305</v>
      </c>
      <c r="V2020" s="17">
        <v>0.47239624658935392</v>
      </c>
      <c r="W2020" s="17">
        <v>1.9223578613122214</v>
      </c>
      <c r="X2020" s="17">
        <v>2.2401323849889847</v>
      </c>
      <c r="Y2020" s="17">
        <v>0</v>
      </c>
      <c r="Z2020" s="17">
        <v>39.664217128267978</v>
      </c>
      <c r="AA2020" s="17">
        <v>0.91242588663237645</v>
      </c>
      <c r="AB2020" s="17">
        <v>1.8418024566415667</v>
      </c>
      <c r="AC2020" s="17">
        <v>26.639771989704265</v>
      </c>
      <c r="AD2020" s="17">
        <v>0.53763995739134129</v>
      </c>
      <c r="AE2020" s="17">
        <v>5.3763995739134131E-2</v>
      </c>
      <c r="AF2020" s="17">
        <v>61.884119886496585</v>
      </c>
      <c r="AG2020" s="17">
        <v>28.193909470313812</v>
      </c>
      <c r="AH2020" s="17">
        <v>-1</v>
      </c>
      <c r="AI2020" s="17">
        <v>-1</v>
      </c>
      <c r="AJ2020" s="17">
        <v>-1</v>
      </c>
      <c r="AK2020" s="17">
        <v>-1</v>
      </c>
      <c r="AL2020" s="17">
        <v>-1</v>
      </c>
      <c r="AM2020" s="17">
        <v>-1</v>
      </c>
      <c r="AN2020" s="17">
        <v>-1</v>
      </c>
      <c r="AO2020" s="17">
        <v>-1</v>
      </c>
      <c r="AP2020" s="17">
        <v>-1</v>
      </c>
      <c r="AQ2020" s="17">
        <v>-1</v>
      </c>
      <c r="AR2020" s="17">
        <v>0.26881997869567065</v>
      </c>
      <c r="AS2020" s="17">
        <v>3.2258397443480473</v>
      </c>
      <c r="AT2020" s="17">
        <v>8.1935916676524609</v>
      </c>
      <c r="AU2020" s="17">
        <v>-1</v>
      </c>
      <c r="AV2020" s="17">
        <v>-1</v>
      </c>
      <c r="AW2020" s="17">
        <v>-1</v>
      </c>
      <c r="AX2020" s="17">
        <v>-1</v>
      </c>
      <c r="AY2020" s="17">
        <v>5.3763995739134131E-2</v>
      </c>
      <c r="AZ2020" s="17">
        <v>-9.9397797581894431E-2</v>
      </c>
      <c r="BA2020" s="17">
        <v>0.61221831040240748</v>
      </c>
      <c r="BB2020" s="17">
        <v>-4.9464252179722737E-2</v>
      </c>
      <c r="BC2020" s="17">
        <v>0.22895143166690213</v>
      </c>
      <c r="BD2020" s="17">
        <v>-1.3107185325193456</v>
      </c>
      <c r="BE2020" s="17">
        <v>8.362000583801402</v>
      </c>
      <c r="BF2020" s="17">
        <v>-1</v>
      </c>
      <c r="BG2020" s="22">
        <v>227.12916150013965</v>
      </c>
    </row>
    <row r="2021" spans="1:59" x14ac:dyDescent="0.25">
      <c r="A2021">
        <v>4961</v>
      </c>
      <c r="B2021" t="s">
        <v>1860</v>
      </c>
      <c r="C2021" s="49">
        <v>0</v>
      </c>
      <c r="D2021" s="22">
        <v>1594.7739941406251</v>
      </c>
      <c r="E2021" s="17">
        <v>159.33128375023023</v>
      </c>
      <c r="F2021" s="17">
        <v>161.72040394608101</v>
      </c>
      <c r="G2021" s="17">
        <v>1.5228267951343892</v>
      </c>
      <c r="H2021" s="17">
        <v>12.362158843171368</v>
      </c>
      <c r="I2021" s="17">
        <v>136.20098522830952</v>
      </c>
      <c r="J2021" s="17">
        <v>29.037306644225403</v>
      </c>
      <c r="K2021" s="17">
        <v>-1</v>
      </c>
      <c r="L2021" s="17">
        <v>-1</v>
      </c>
      <c r="M2021" s="17">
        <v>-1</v>
      </c>
      <c r="N2021" s="17">
        <v>0.16666666666666666</v>
      </c>
      <c r="O2021" s="17">
        <v>-1</v>
      </c>
      <c r="P2021" s="17">
        <v>-1</v>
      </c>
      <c r="Q2021" s="17">
        <v>8.3184721556104808</v>
      </c>
      <c r="R2021" s="17">
        <v>-1</v>
      </c>
      <c r="S2021" s="17">
        <v>3.0701169605312972</v>
      </c>
      <c r="T2021" s="17">
        <v>0.3227247775102679</v>
      </c>
      <c r="U2021" s="17">
        <v>1.8177779436998129</v>
      </c>
      <c r="V2021" s="17">
        <v>2.4737165810401391</v>
      </c>
      <c r="W2021" s="17">
        <v>7.1335009078473144</v>
      </c>
      <c r="X2021" s="17">
        <v>9.9924547715356216</v>
      </c>
      <c r="Y2021" s="17">
        <v>0</v>
      </c>
      <c r="Z2021" s="17">
        <v>84.734851870837346</v>
      </c>
      <c r="AA2021" s="17">
        <v>3.4200826768903627</v>
      </c>
      <c r="AB2021" s="17">
        <v>5.8426386439717248</v>
      </c>
      <c r="AC2021" s="17">
        <v>72.638819177102036</v>
      </c>
      <c r="AD2021" s="17">
        <v>2.2722224296247657</v>
      </c>
      <c r="AE2021" s="17">
        <v>0.22722224296247662</v>
      </c>
      <c r="AF2021" s="17">
        <v>130.37257068054231</v>
      </c>
      <c r="AG2021" s="17">
        <v>147.63822076191673</v>
      </c>
      <c r="AH2021" s="17">
        <v>-1</v>
      </c>
      <c r="AI2021" s="17">
        <v>-1</v>
      </c>
      <c r="AJ2021" s="17">
        <v>-1</v>
      </c>
      <c r="AK2021" s="17">
        <v>-1</v>
      </c>
      <c r="AL2021" s="17">
        <v>-1</v>
      </c>
      <c r="AM2021" s="17">
        <v>-1</v>
      </c>
      <c r="AN2021" s="17">
        <v>-1</v>
      </c>
      <c r="AO2021" s="17">
        <v>-1</v>
      </c>
      <c r="AP2021" s="17">
        <v>-1</v>
      </c>
      <c r="AQ2021" s="17">
        <v>-1</v>
      </c>
      <c r="AR2021" s="17">
        <v>1.1361112148123829</v>
      </c>
      <c r="AS2021" s="17">
        <v>13.633334577748595</v>
      </c>
      <c r="AT2021" s="17">
        <v>21.723334951073173</v>
      </c>
      <c r="AU2021" s="17">
        <v>-1</v>
      </c>
      <c r="AV2021" s="17">
        <v>-1</v>
      </c>
      <c r="AW2021" s="17">
        <v>-1</v>
      </c>
      <c r="AX2021" s="17">
        <v>-1</v>
      </c>
      <c r="AY2021" s="17">
        <v>0.22722224296247662</v>
      </c>
      <c r="AZ2021" s="17">
        <v>-1.606788888762301</v>
      </c>
      <c r="BA2021" s="17">
        <v>2.1196094015828142</v>
      </c>
      <c r="BB2021" s="17">
        <v>-0.63922229273908737</v>
      </c>
      <c r="BC2021" s="17">
        <v>0.81870947222626655</v>
      </c>
      <c r="BD2021" s="17">
        <v>-21.800095402771341</v>
      </c>
      <c r="BE2021" s="17">
        <v>28.85137745405342</v>
      </c>
      <c r="BF2021" s="17">
        <v>-1</v>
      </c>
      <c r="BG2021" s="22">
        <v>561.54444104795164</v>
      </c>
    </row>
    <row r="2022" spans="1:59" x14ac:dyDescent="0.25">
      <c r="A2022">
        <v>4964</v>
      </c>
      <c r="B2022" t="s">
        <v>1861</v>
      </c>
      <c r="C2022" s="49">
        <v>0</v>
      </c>
      <c r="D2022" s="22">
        <v>1536.8436230468749</v>
      </c>
      <c r="E2022" s="17">
        <v>66.327421177824959</v>
      </c>
      <c r="F2022" s="17">
        <v>5.7728478652587771</v>
      </c>
      <c r="G2022" s="17">
        <v>0.38815691908640482</v>
      </c>
      <c r="H2022" s="17">
        <v>3.7668963416980428</v>
      </c>
      <c r="I2022" s="17">
        <v>53.151248246824395</v>
      </c>
      <c r="J2022" s="17">
        <v>6.6616333160489711</v>
      </c>
      <c r="K2022" s="17">
        <v>-1</v>
      </c>
      <c r="L2022" s="17">
        <v>-1</v>
      </c>
      <c r="M2022" s="17">
        <v>-1</v>
      </c>
      <c r="N2022" s="17">
        <v>0.16666666666666666</v>
      </c>
      <c r="O2022" s="17">
        <v>-1</v>
      </c>
      <c r="P2022" s="17">
        <v>-1</v>
      </c>
      <c r="Q2022" s="17">
        <v>2.9549562430498932</v>
      </c>
      <c r="R2022" s="17">
        <v>-1</v>
      </c>
      <c r="S2022" s="17">
        <v>0.34448679314112329</v>
      </c>
      <c r="T2022" s="17">
        <v>3.6245867460201572E-2</v>
      </c>
      <c r="U2022" s="17">
        <v>0.1637911853542488</v>
      </c>
      <c r="V2022" s="17">
        <v>8.8302954578780388E-2</v>
      </c>
      <c r="W2022" s="17">
        <v>0.92223556533257489</v>
      </c>
      <c r="X2022" s="17">
        <v>0.75230708540090152</v>
      </c>
      <c r="Y2022" s="17">
        <v>0</v>
      </c>
      <c r="Z2022" s="17">
        <v>31.014263308641056</v>
      </c>
      <c r="AA2022" s="17">
        <v>0.43115652898745027</v>
      </c>
      <c r="AB2022" s="17">
        <v>1.0739621886275106</v>
      </c>
      <c r="AC2022" s="17">
        <v>17.811637303107048</v>
      </c>
      <c r="AD2022" s="17">
        <v>0.20473898169281102</v>
      </c>
      <c r="AE2022" s="17">
        <v>2.04738981692811E-2</v>
      </c>
      <c r="AF2022" s="17">
        <v>48.739820057349924</v>
      </c>
      <c r="AG2022" s="17">
        <v>5.2701636080515675</v>
      </c>
      <c r="AH2022" s="17">
        <v>-1</v>
      </c>
      <c r="AI2022" s="17">
        <v>-1</v>
      </c>
      <c r="AJ2022" s="17">
        <v>-1</v>
      </c>
      <c r="AK2022" s="17">
        <v>-1</v>
      </c>
      <c r="AL2022" s="17">
        <v>-1</v>
      </c>
      <c r="AM2022" s="17">
        <v>-1</v>
      </c>
      <c r="AN2022" s="17">
        <v>-1</v>
      </c>
      <c r="AO2022" s="17">
        <v>-1</v>
      </c>
      <c r="AP2022" s="17">
        <v>-1</v>
      </c>
      <c r="AQ2022" s="17">
        <v>-1</v>
      </c>
      <c r="AR2022" s="17">
        <v>0.10236949084640551</v>
      </c>
      <c r="AS2022" s="17">
        <v>1.2284338901568659</v>
      </c>
      <c r="AT2022" s="17">
        <v>5.5969640572039259</v>
      </c>
      <c r="AU2022" s="17">
        <v>-1</v>
      </c>
      <c r="AV2022" s="17">
        <v>-1</v>
      </c>
      <c r="AW2022" s="17">
        <v>-1</v>
      </c>
      <c r="AX2022" s="17">
        <v>-1</v>
      </c>
      <c r="AY2022" s="17">
        <v>2.04738981692811E-2</v>
      </c>
      <c r="AZ2022" s="17">
        <v>0.18990062036366637</v>
      </c>
      <c r="BA2022" s="17">
        <v>0.32291989245684655</v>
      </c>
      <c r="BB2022" s="17">
        <v>6.3722079557777589E-2</v>
      </c>
      <c r="BC2022" s="17">
        <v>0.11576509992940189</v>
      </c>
      <c r="BD2022" s="17">
        <v>2.6216015852893202</v>
      </c>
      <c r="BE2022" s="17">
        <v>4.4296804659927318</v>
      </c>
      <c r="BF2022" s="17">
        <v>-1</v>
      </c>
      <c r="BG2022" s="22">
        <v>497.7898289411321</v>
      </c>
    </row>
    <row r="2023" spans="1:59" x14ac:dyDescent="0.25">
      <c r="A2023">
        <v>4965</v>
      </c>
      <c r="B2023" t="s">
        <v>1862</v>
      </c>
      <c r="C2023" s="49">
        <v>0</v>
      </c>
      <c r="D2023" s="22">
        <v>1546.7345214843749</v>
      </c>
      <c r="E2023" s="17">
        <v>108.94986893784252</v>
      </c>
      <c r="F2023" s="17">
        <v>77.241563018702479</v>
      </c>
      <c r="G2023" s="17">
        <v>0.90816120900575914</v>
      </c>
      <c r="H2023" s="17">
        <v>7.7059921686855875</v>
      </c>
      <c r="I2023" s="17">
        <v>91.211851087064076</v>
      </c>
      <c r="J2023" s="17">
        <v>16.916110293098608</v>
      </c>
      <c r="K2023" s="17">
        <v>-1</v>
      </c>
      <c r="L2023" s="17">
        <v>-1</v>
      </c>
      <c r="M2023" s="17">
        <v>-1</v>
      </c>
      <c r="N2023" s="17">
        <v>0.16666666666666666</v>
      </c>
      <c r="O2023" s="17">
        <v>-1</v>
      </c>
      <c r="P2023" s="17">
        <v>-1</v>
      </c>
      <c r="Q2023" s="17">
        <v>5.4129850869074509</v>
      </c>
      <c r="R2023" s="17">
        <v>-1</v>
      </c>
      <c r="S2023" s="17">
        <v>1.5936072727585449</v>
      </c>
      <c r="T2023" s="17">
        <v>0.1675353864137791</v>
      </c>
      <c r="U2023" s="17">
        <v>0.92179157645049359</v>
      </c>
      <c r="V2023" s="17">
        <v>1.1815066653464876</v>
      </c>
      <c r="W2023" s="17">
        <v>3.7687768299906694</v>
      </c>
      <c r="X2023" s="17">
        <v>4.9869453160498072</v>
      </c>
      <c r="Y2023" s="17">
        <v>0</v>
      </c>
      <c r="Z2023" s="17">
        <v>55.633702935108516</v>
      </c>
      <c r="AA2023" s="17">
        <v>1.8009420956714439</v>
      </c>
      <c r="AB2023" s="17">
        <v>3.2593839279031065</v>
      </c>
      <c r="AC2023" s="17">
        <v>42.938214099141049</v>
      </c>
      <c r="AD2023" s="17">
        <v>1.1522394705631169</v>
      </c>
      <c r="AE2023" s="17">
        <v>0.1152239470563117</v>
      </c>
      <c r="AF2023" s="17">
        <v>86.151036674668262</v>
      </c>
      <c r="AG2023" s="17">
        <v>70.515572894270207</v>
      </c>
      <c r="AH2023" s="17">
        <v>-1</v>
      </c>
      <c r="AI2023" s="17">
        <v>-1</v>
      </c>
      <c r="AJ2023" s="17">
        <v>-1</v>
      </c>
      <c r="AK2023" s="17">
        <v>-1</v>
      </c>
      <c r="AL2023" s="17">
        <v>-1</v>
      </c>
      <c r="AM2023" s="17">
        <v>-1</v>
      </c>
      <c r="AN2023" s="17">
        <v>-1</v>
      </c>
      <c r="AO2023" s="17">
        <v>-1</v>
      </c>
      <c r="AP2023" s="17">
        <v>-1</v>
      </c>
      <c r="AQ2023" s="17">
        <v>-1</v>
      </c>
      <c r="AR2023" s="17">
        <v>0.57611973528155846</v>
      </c>
      <c r="AS2023" s="17">
        <v>6.913436823378702</v>
      </c>
      <c r="AT2023" s="17">
        <v>12.987467870392312</v>
      </c>
      <c r="AU2023" s="17">
        <v>-1</v>
      </c>
      <c r="AV2023" s="17">
        <v>-1</v>
      </c>
      <c r="AW2023" s="17">
        <v>-1</v>
      </c>
      <c r="AX2023" s="17">
        <v>-1</v>
      </c>
      <c r="AY2023" s="17">
        <v>0.1152239470563117</v>
      </c>
      <c r="AZ2023" s="17">
        <v>-0.63349856570857543</v>
      </c>
      <c r="BA2023" s="17">
        <v>1.1463190785290887</v>
      </c>
      <c r="BB2023" s="17">
        <v>-0.25842808665812655</v>
      </c>
      <c r="BC2023" s="17">
        <v>0.43791526614530585</v>
      </c>
      <c r="BD2023" s="17">
        <v>-8.5705411418390689</v>
      </c>
      <c r="BE2023" s="17">
        <v>15.621823193121132</v>
      </c>
      <c r="BF2023" s="17">
        <v>-1</v>
      </c>
      <c r="BG2023" s="22">
        <v>1031.5025513182927</v>
      </c>
    </row>
    <row r="2024" spans="1:59" x14ac:dyDescent="0.25">
      <c r="A2024">
        <v>4967</v>
      </c>
      <c r="B2024" t="s">
        <v>3036</v>
      </c>
      <c r="C2024" s="49">
        <v>0</v>
      </c>
      <c r="D2024" s="22">
        <v>1627.756591796875</v>
      </c>
      <c r="E2024" s="17">
        <v>134.62856311724931</v>
      </c>
      <c r="F2024" s="17">
        <v>120.29923277416793</v>
      </c>
      <c r="G2024" s="17">
        <v>1.221447560085404</v>
      </c>
      <c r="H2024" s="17">
        <v>10.079174432973005</v>
      </c>
      <c r="I2024" s="17">
        <v>114.14217611488158</v>
      </c>
      <c r="J2024" s="17">
        <v>23.094112545480669</v>
      </c>
      <c r="K2024" s="17">
        <v>-1</v>
      </c>
      <c r="L2024" s="17">
        <v>-1</v>
      </c>
      <c r="M2024" s="17">
        <v>-1</v>
      </c>
      <c r="N2024" s="17">
        <v>0.16666666666666666</v>
      </c>
      <c r="O2024" s="17">
        <v>-1</v>
      </c>
      <c r="P2024" s="17">
        <v>-1</v>
      </c>
      <c r="Q2024" s="17">
        <v>6.893870730101046</v>
      </c>
      <c r="R2024" s="17">
        <v>-1</v>
      </c>
      <c r="S2024" s="17">
        <v>2.3461633664378638</v>
      </c>
      <c r="T2024" s="17">
        <v>0.24663322296114115</v>
      </c>
      <c r="U2024" s="17">
        <v>1.3784631486798586</v>
      </c>
      <c r="V2024" s="17">
        <v>1.8401277732343804</v>
      </c>
      <c r="W2024" s="17">
        <v>5.4837290780589969</v>
      </c>
      <c r="X2024" s="17">
        <v>7.5381826522419848</v>
      </c>
      <c r="Y2024" s="17">
        <v>0</v>
      </c>
      <c r="Z2024" s="17">
        <v>70.466146735519814</v>
      </c>
      <c r="AA2024" s="17">
        <v>2.6261951373618206</v>
      </c>
      <c r="AB2024" s="17">
        <v>4.5760323008885759</v>
      </c>
      <c r="AC2024" s="17">
        <v>58.076192212307717</v>
      </c>
      <c r="AD2024" s="17">
        <v>1.7230789358498231</v>
      </c>
      <c r="AE2024" s="17">
        <v>0.17230789358498233</v>
      </c>
      <c r="AF2024" s="17">
        <v>108.6901267758432</v>
      </c>
      <c r="AG2024" s="17">
        <v>109.82389514512595</v>
      </c>
      <c r="AH2024" s="17">
        <v>-1</v>
      </c>
      <c r="AI2024" s="17">
        <v>-1</v>
      </c>
      <c r="AJ2024" s="17">
        <v>-1</v>
      </c>
      <c r="AK2024" s="17">
        <v>-1</v>
      </c>
      <c r="AL2024" s="17">
        <v>-1</v>
      </c>
      <c r="AM2024" s="17">
        <v>-1</v>
      </c>
      <c r="AN2024" s="17">
        <v>-1</v>
      </c>
      <c r="AO2024" s="17">
        <v>-1</v>
      </c>
      <c r="AP2024" s="17">
        <v>-1</v>
      </c>
      <c r="AQ2024" s="17">
        <v>-1</v>
      </c>
      <c r="AR2024" s="17">
        <v>0.86153946792491154</v>
      </c>
      <c r="AS2024" s="17">
        <v>10.338473615098938</v>
      </c>
      <c r="AT2024" s="17">
        <v>17.440015699628621</v>
      </c>
      <c r="AU2024" s="17">
        <v>-1</v>
      </c>
      <c r="AV2024" s="17">
        <v>-1</v>
      </c>
      <c r="AW2024" s="17">
        <v>-1</v>
      </c>
      <c r="AX2024" s="17">
        <v>-1</v>
      </c>
      <c r="AY2024" s="17">
        <v>0.17230789358498233</v>
      </c>
      <c r="AZ2024" s="17">
        <v>-1.129570870278463</v>
      </c>
      <c r="BA2024" s="17">
        <v>1.6423913830989763</v>
      </c>
      <c r="BB2024" s="17">
        <v>-0.45251350485560671</v>
      </c>
      <c r="BC2024" s="17">
        <v>0.632000684342786</v>
      </c>
      <c r="BD2024" s="17">
        <v>-15.313457736408747</v>
      </c>
      <c r="BE2024" s="17">
        <v>22.364739787690816</v>
      </c>
      <c r="BF2024" s="17">
        <v>-1</v>
      </c>
      <c r="BG2024" s="22">
        <v>2208.0673243755282</v>
      </c>
    </row>
    <row r="2025" spans="1:59" x14ac:dyDescent="0.25">
      <c r="A2025">
        <v>4968</v>
      </c>
      <c r="B2025" t="s">
        <v>230</v>
      </c>
      <c r="C2025" s="49">
        <v>0</v>
      </c>
      <c r="D2025" s="22">
        <v>1431.90408203125</v>
      </c>
      <c r="E2025" s="17">
        <v>49.36354507263286</v>
      </c>
      <c r="F2025" s="17">
        <v>-22.671938696191983</v>
      </c>
      <c r="G2025" s="17">
        <v>0.18119348052398537</v>
      </c>
      <c r="H2025" s="17">
        <v>2.1991230886992001</v>
      </c>
      <c r="I2025" s="17">
        <v>38.003001606789503</v>
      </c>
      <c r="J2025" s="17">
        <v>2.5803173404471216</v>
      </c>
      <c r="K2025" s="17">
        <v>-1</v>
      </c>
      <c r="L2025" s="17">
        <v>-1</v>
      </c>
      <c r="M2025" s="17">
        <v>-1</v>
      </c>
      <c r="N2025" s="17">
        <v>0.16666666666666666</v>
      </c>
      <c r="O2025" s="17">
        <v>-1</v>
      </c>
      <c r="P2025" s="17">
        <v>-1</v>
      </c>
      <c r="Q2025" s="17">
        <v>1.9766525800372969</v>
      </c>
      <c r="R2025" s="17">
        <v>-1</v>
      </c>
      <c r="S2025" s="17">
        <v>-0.15266731626142285</v>
      </c>
      <c r="T2025" s="17">
        <v>-1.6007798166388493E-2</v>
      </c>
      <c r="U2025" s="17">
        <v>-0.13789549380231592</v>
      </c>
      <c r="V2025" s="17">
        <v>-0.34679576175059851</v>
      </c>
      <c r="W2025" s="17">
        <v>-0.21069733457643003</v>
      </c>
      <c r="X2025" s="17">
        <v>-0.93309302816142559</v>
      </c>
      <c r="Y2025" s="17">
        <v>0</v>
      </c>
      <c r="Z2025" s="17">
        <v>21.215644375393776</v>
      </c>
      <c r="AA2025" s="17">
        <v>-0.11402268678028477</v>
      </c>
      <c r="AB2025" s="17">
        <v>0.20415706078964857</v>
      </c>
      <c r="AC2025" s="17">
        <v>7.8111760880343999</v>
      </c>
      <c r="AD2025" s="17">
        <v>-0.1723693672528949</v>
      </c>
      <c r="AE2025" s="17">
        <v>-1.723693672528949E-2</v>
      </c>
      <c r="AF2025" s="17">
        <v>33.85003129594466</v>
      </c>
      <c r="AG2025" s="17">
        <v>-20.697726499898149</v>
      </c>
      <c r="AH2025" s="17">
        <v>-1</v>
      </c>
      <c r="AI2025" s="17">
        <v>-1</v>
      </c>
      <c r="AJ2025" s="17">
        <v>-1</v>
      </c>
      <c r="AK2025" s="17">
        <v>-1</v>
      </c>
      <c r="AL2025" s="17">
        <v>-1</v>
      </c>
      <c r="AM2025" s="17">
        <v>-1</v>
      </c>
      <c r="AN2025" s="17">
        <v>-1</v>
      </c>
      <c r="AO2025" s="17">
        <v>-1</v>
      </c>
      <c r="AP2025" s="17">
        <v>-1</v>
      </c>
      <c r="AQ2025" s="17">
        <v>-1</v>
      </c>
      <c r="AR2025" s="17">
        <v>-8.6184683626447448E-2</v>
      </c>
      <c r="AS2025" s="17">
        <v>-1.0342162035173694</v>
      </c>
      <c r="AT2025" s="17">
        <v>2.6555189354274198</v>
      </c>
      <c r="AU2025" s="17">
        <v>-1</v>
      </c>
      <c r="AV2025" s="17">
        <v>-1</v>
      </c>
      <c r="AW2025" s="17">
        <v>-1</v>
      </c>
      <c r="AX2025" s="17">
        <v>-1</v>
      </c>
      <c r="AY2025" s="17">
        <v>-1.723693672528949E-2</v>
      </c>
      <c r="AZ2025" s="17">
        <v>0.51761623764335729</v>
      </c>
      <c r="BA2025" s="17">
        <v>-4.7957248228444604E-3</v>
      </c>
      <c r="BB2025" s="17">
        <v>0.19193891819931763</v>
      </c>
      <c r="BC2025" s="17">
        <v>-1.2451738712138102E-2</v>
      </c>
      <c r="BD2025" s="17">
        <v>7.0761116510564745</v>
      </c>
      <c r="BE2025" s="17">
        <v>-2.4829599774427003E-2</v>
      </c>
      <c r="BF2025" s="17">
        <v>-1</v>
      </c>
      <c r="BG2025" s="22">
        <v>151.00483150300488</v>
      </c>
    </row>
    <row r="2026" spans="1:59" x14ac:dyDescent="0.25">
      <c r="A2026">
        <v>4970</v>
      </c>
      <c r="B2026" t="s">
        <v>1863</v>
      </c>
      <c r="C2026" s="49">
        <v>0</v>
      </c>
      <c r="D2026" s="22">
        <v>1544.73974609375</v>
      </c>
      <c r="E2026" s="17">
        <v>147.60014281059131</v>
      </c>
      <c r="F2026" s="17">
        <v>142.04979340394235</v>
      </c>
      <c r="G2026" s="17">
        <v>1.3797040057392855</v>
      </c>
      <c r="H2026" s="17">
        <v>11.277986282709406</v>
      </c>
      <c r="I2026" s="17">
        <v>125.72541848750603</v>
      </c>
      <c r="J2026" s="17">
        <v>26.214927334680034</v>
      </c>
      <c r="K2026" s="17">
        <v>-1</v>
      </c>
      <c r="L2026" s="17">
        <v>-1</v>
      </c>
      <c r="M2026" s="17">
        <v>-1</v>
      </c>
      <c r="N2026" s="17">
        <v>0.16666666666666666</v>
      </c>
      <c r="O2026" s="17">
        <v>-1</v>
      </c>
      <c r="P2026" s="17">
        <v>-1</v>
      </c>
      <c r="Q2026" s="17">
        <v>7.6419393820037946</v>
      </c>
      <c r="R2026" s="17">
        <v>-1</v>
      </c>
      <c r="S2026" s="17">
        <v>2.7263167058043187</v>
      </c>
      <c r="T2026" s="17">
        <v>0.28658945606149389</v>
      </c>
      <c r="U2026" s="17">
        <v>1.6091505680427791</v>
      </c>
      <c r="V2026" s="17">
        <v>2.1728299008813701</v>
      </c>
      <c r="W2026" s="17">
        <v>6.3500363599119201</v>
      </c>
      <c r="X2026" s="17">
        <v>8.8269389336881812</v>
      </c>
      <c r="Y2026" s="17">
        <v>0</v>
      </c>
      <c r="Z2026" s="17">
        <v>77.958748402093192</v>
      </c>
      <c r="AA2026" s="17">
        <v>3.043071304143091</v>
      </c>
      <c r="AB2026" s="17">
        <v>5.2411365767900646</v>
      </c>
      <c r="AC2026" s="17">
        <v>65.723134386200798</v>
      </c>
      <c r="AD2026" s="17">
        <v>2.0114382100534742</v>
      </c>
      <c r="AE2026" s="17">
        <v>0.20114382100534739</v>
      </c>
      <c r="AF2026" s="17">
        <v>120.0757370183326</v>
      </c>
      <c r="AG2026" s="17">
        <v>129.68047473309639</v>
      </c>
      <c r="AH2026" s="17">
        <v>-1</v>
      </c>
      <c r="AI2026" s="17">
        <v>-1</v>
      </c>
      <c r="AJ2026" s="17">
        <v>-1</v>
      </c>
      <c r="AK2026" s="17">
        <v>-1</v>
      </c>
      <c r="AL2026" s="17">
        <v>-1</v>
      </c>
      <c r="AM2026" s="17">
        <v>-1</v>
      </c>
      <c r="AN2026" s="17">
        <v>-1</v>
      </c>
      <c r="AO2026" s="17">
        <v>-1</v>
      </c>
      <c r="AP2026" s="17">
        <v>-1</v>
      </c>
      <c r="AQ2026" s="17">
        <v>-1</v>
      </c>
      <c r="AR2026" s="17">
        <v>1.0057191050267371</v>
      </c>
      <c r="AS2026" s="17">
        <v>12.068629260320844</v>
      </c>
      <c r="AT2026" s="17">
        <v>19.689218038417096</v>
      </c>
      <c r="AU2026" s="17">
        <v>-1</v>
      </c>
      <c r="AV2026" s="17">
        <v>-1</v>
      </c>
      <c r="AW2026" s="17">
        <v>-1</v>
      </c>
      <c r="AX2026" s="17">
        <v>-1</v>
      </c>
      <c r="AY2026" s="17">
        <v>0.20114382100534739</v>
      </c>
      <c r="AZ2026" s="17">
        <v>-1.3801615501405484</v>
      </c>
      <c r="BA2026" s="17">
        <v>1.8929820629610619</v>
      </c>
      <c r="BB2026" s="17">
        <v>-0.55055565808484797</v>
      </c>
      <c r="BC2026" s="17">
        <v>0.73004283757202715</v>
      </c>
      <c r="BD2026" s="17">
        <v>-18.719638726802064</v>
      </c>
      <c r="BE2026" s="17">
        <v>25.77092077808414</v>
      </c>
      <c r="BF2026" s="17">
        <v>-1</v>
      </c>
      <c r="BG2026" s="22">
        <v>394.90796211716673</v>
      </c>
    </row>
    <row r="2027" spans="1:59" x14ac:dyDescent="0.25">
      <c r="A2027">
        <v>4972</v>
      </c>
      <c r="B2027" t="s">
        <v>3037</v>
      </c>
      <c r="C2027" s="49">
        <v>0</v>
      </c>
      <c r="D2027" s="22">
        <v>1450</v>
      </c>
      <c r="E2027" s="17">
        <v>42.510834345099084</v>
      </c>
      <c r="F2027" s="17">
        <v>-34.162466733731819</v>
      </c>
      <c r="G2027" s="17">
        <v>9.7588733186206644E-2</v>
      </c>
      <c r="H2027" s="17">
        <v>1.5658069454695622</v>
      </c>
      <c r="I2027" s="17">
        <v>31.883730774475264</v>
      </c>
      <c r="J2027" s="17">
        <v>0.93163294809285269</v>
      </c>
      <c r="K2027" s="17">
        <v>-1</v>
      </c>
      <c r="L2027" s="17">
        <v>-1</v>
      </c>
      <c r="M2027" s="17">
        <v>-1</v>
      </c>
      <c r="N2027" s="17">
        <v>0.16666666666666666</v>
      </c>
      <c r="O2027" s="17">
        <v>-1</v>
      </c>
      <c r="P2027" s="17">
        <v>-1</v>
      </c>
      <c r="Q2027" s="17">
        <v>1.5814579933319561</v>
      </c>
      <c r="R2027" s="17">
        <v>-1</v>
      </c>
      <c r="S2027" s="17">
        <v>-0.35349720193228051</v>
      </c>
      <c r="T2027" s="17">
        <v>-3.7116137603193253E-2</v>
      </c>
      <c r="U2027" s="17">
        <v>-0.25976454836216811</v>
      </c>
      <c r="V2027" s="17">
        <v>-0.52255781179374472</v>
      </c>
      <c r="W2027" s="17">
        <v>-0.66835579592337224</v>
      </c>
      <c r="X2027" s="17">
        <v>-1.6139256024373154</v>
      </c>
      <c r="Y2027" s="17">
        <v>0</v>
      </c>
      <c r="Z2027" s="17">
        <v>17.257403896478259</v>
      </c>
      <c r="AA2027" s="17">
        <v>-0.33425274724250115</v>
      </c>
      <c r="AB2027" s="17">
        <v>-0.1472085642265627</v>
      </c>
      <c r="AC2027" s="17">
        <v>3.7713995992259974</v>
      </c>
      <c r="AD2027" s="17">
        <v>-0.32470568545271017</v>
      </c>
      <c r="AE2027" s="17">
        <v>-3.2470568545271014E-2</v>
      </c>
      <c r="AF2027" s="17">
        <v>27.835166854393844</v>
      </c>
      <c r="AG2027" s="17">
        <v>-31.187689879181502</v>
      </c>
      <c r="AH2027" s="17">
        <v>-1</v>
      </c>
      <c r="AI2027" s="17">
        <v>-1</v>
      </c>
      <c r="AJ2027" s="17">
        <v>-1</v>
      </c>
      <c r="AK2027" s="17">
        <v>-1</v>
      </c>
      <c r="AL2027" s="17">
        <v>-1</v>
      </c>
      <c r="AM2027" s="17">
        <v>-1</v>
      </c>
      <c r="AN2027" s="17">
        <v>-1</v>
      </c>
      <c r="AO2027" s="17">
        <v>-1</v>
      </c>
      <c r="AP2027" s="17">
        <v>-1</v>
      </c>
      <c r="AQ2027" s="17">
        <v>-1</v>
      </c>
      <c r="AR2027" s="17">
        <v>-0.16235284272635508</v>
      </c>
      <c r="AS2027" s="17">
        <v>-1.948234112716261</v>
      </c>
      <c r="AT2027" s="17">
        <v>1.4672956534688604</v>
      </c>
      <c r="AU2027" s="17">
        <v>-1</v>
      </c>
      <c r="AV2027" s="17">
        <v>-1</v>
      </c>
      <c r="AW2027" s="17">
        <v>-1</v>
      </c>
      <c r="AX2027" s="17">
        <v>-1</v>
      </c>
      <c r="AY2027" s="17">
        <v>-3.2470568545271014E-2</v>
      </c>
      <c r="AZ2027" s="17">
        <v>0.64999991647873501</v>
      </c>
      <c r="BA2027" s="17">
        <v>-0.13717940365822218</v>
      </c>
      <c r="BB2027" s="17">
        <v>0.24373326638725484</v>
      </c>
      <c r="BC2027" s="17">
        <v>-6.4246086900075286E-2</v>
      </c>
      <c r="BD2027" s="17">
        <v>8.8755511614786737</v>
      </c>
      <c r="BE2027" s="17">
        <v>-1.8242691101966289</v>
      </c>
      <c r="BF2027" s="17">
        <v>-1</v>
      </c>
      <c r="BG2027" s="22">
        <v>0</v>
      </c>
    </row>
    <row r="2028" spans="1:59" x14ac:dyDescent="0.25">
      <c r="A2028">
        <v>4973</v>
      </c>
      <c r="B2028" t="s">
        <v>1864</v>
      </c>
      <c r="C2028" s="49">
        <v>0</v>
      </c>
      <c r="D2028" s="22">
        <v>1472.4442285156249</v>
      </c>
      <c r="E2028" s="17">
        <v>-2.2836838897566309</v>
      </c>
      <c r="F2028" s="17">
        <v>-109.27327881538227</v>
      </c>
      <c r="G2028" s="17">
        <v>-0.448915347906158</v>
      </c>
      <c r="H2028" s="17">
        <v>-2.5740280270389455</v>
      </c>
      <c r="I2028" s="17">
        <v>-8.1164676551424435</v>
      </c>
      <c r="J2028" s="17">
        <v>-9.8454195225597303</v>
      </c>
      <c r="K2028" s="17">
        <v>-1</v>
      </c>
      <c r="L2028" s="17">
        <v>-1</v>
      </c>
      <c r="M2028" s="17">
        <v>-1</v>
      </c>
      <c r="N2028" s="17">
        <v>0.16666666666666666</v>
      </c>
      <c r="O2028" s="17">
        <v>-1</v>
      </c>
      <c r="P2028" s="17">
        <v>-1</v>
      </c>
      <c r="Q2028" s="17">
        <v>-1.0018337614711315</v>
      </c>
      <c r="R2028" s="17">
        <v>-1</v>
      </c>
      <c r="S2028" s="17">
        <v>-1.6662737561273282</v>
      </c>
      <c r="T2028" s="17">
        <v>-0.17509626450543669</v>
      </c>
      <c r="U2028" s="17">
        <v>-1.0563931824604578</v>
      </c>
      <c r="V2028" s="17">
        <v>-1.6714719668914344</v>
      </c>
      <c r="W2028" s="17">
        <v>-3.6599588428419452</v>
      </c>
      <c r="X2028" s="17">
        <v>-6.0643640312400571</v>
      </c>
      <c r="Y2028" s="17">
        <v>0</v>
      </c>
      <c r="Z2028" s="17">
        <v>-8.6166600120294667</v>
      </c>
      <c r="AA2028" s="17">
        <v>-1.7738435677919175</v>
      </c>
      <c r="AB2028" s="17">
        <v>-2.4440009610879687</v>
      </c>
      <c r="AC2028" s="17">
        <v>-22.635645552349402</v>
      </c>
      <c r="AD2028" s="17">
        <v>-1.3204914780755723</v>
      </c>
      <c r="AE2028" s="17">
        <v>-0.13204914780755722</v>
      </c>
      <c r="AF2028" s="17">
        <v>-11.482552165127629</v>
      </c>
      <c r="AG2028" s="17">
        <v>-99.758051967905914</v>
      </c>
      <c r="AH2028" s="17">
        <v>-1</v>
      </c>
      <c r="AI2028" s="17">
        <v>-1</v>
      </c>
      <c r="AJ2028" s="17">
        <v>-1</v>
      </c>
      <c r="AK2028" s="17">
        <v>-1</v>
      </c>
      <c r="AL2028" s="17">
        <v>-1</v>
      </c>
      <c r="AM2028" s="17">
        <v>-1</v>
      </c>
      <c r="AN2028" s="17">
        <v>-1</v>
      </c>
      <c r="AO2028" s="17">
        <v>-1</v>
      </c>
      <c r="AP2028" s="17">
        <v>-1</v>
      </c>
      <c r="AQ2028" s="17">
        <v>-1</v>
      </c>
      <c r="AR2028" s="17">
        <v>-0.66024573903778616</v>
      </c>
      <c r="AS2028" s="17">
        <v>-7.9229488684534326</v>
      </c>
      <c r="AT2028" s="17">
        <v>-6.2998335289894651</v>
      </c>
      <c r="AU2028" s="17">
        <v>-1</v>
      </c>
      <c r="AV2028" s="17">
        <v>-1</v>
      </c>
      <c r="AW2028" s="17">
        <v>-1</v>
      </c>
      <c r="AX2028" s="17">
        <v>-1</v>
      </c>
      <c r="AY2028" s="17">
        <v>-0.13204914780755722</v>
      </c>
      <c r="AZ2028" s="17">
        <v>1.5153601150001721</v>
      </c>
      <c r="BA2028" s="17">
        <v>-1.00253960217966</v>
      </c>
      <c r="BB2028" s="17">
        <v>0.58230043587902802</v>
      </c>
      <c r="BC2028" s="17">
        <v>-0.40281325639184834</v>
      </c>
      <c r="BD2028" s="17">
        <v>20.63805350062762</v>
      </c>
      <c r="BE2028" s="17">
        <v>-13.586771449345587</v>
      </c>
      <c r="BF2028" s="17">
        <v>-1</v>
      </c>
      <c r="BG2028" s="22">
        <v>32.209726370718272</v>
      </c>
    </row>
    <row r="2029" spans="1:59" x14ac:dyDescent="0.25">
      <c r="A2029">
        <v>4976</v>
      </c>
      <c r="B2029" t="s">
        <v>3038</v>
      </c>
      <c r="C2029" s="49">
        <v>0</v>
      </c>
      <c r="D2029" s="22">
        <v>1683.4246874999999</v>
      </c>
      <c r="E2029" s="17">
        <v>163.60445781249325</v>
      </c>
      <c r="F2029" s="17">
        <v>168.88560153342934</v>
      </c>
      <c r="G2029" s="17">
        <v>1.574960564092476</v>
      </c>
      <c r="H2029" s="17">
        <v>12.75707849235307</v>
      </c>
      <c r="I2029" s="17">
        <v>140.01680504623118</v>
      </c>
      <c r="J2029" s="17">
        <v>30.065383804108897</v>
      </c>
      <c r="K2029" s="17">
        <v>-1</v>
      </c>
      <c r="L2029" s="17">
        <v>-1</v>
      </c>
      <c r="M2029" s="17">
        <v>-1</v>
      </c>
      <c r="N2029" s="17">
        <v>0.16666666666666666</v>
      </c>
      <c r="O2029" s="17">
        <v>-1</v>
      </c>
      <c r="P2029" s="17">
        <v>-1</v>
      </c>
      <c r="Q2029" s="17">
        <v>8.5649053299557458</v>
      </c>
      <c r="R2029" s="17">
        <v>-1</v>
      </c>
      <c r="S2029" s="17">
        <v>3.1953493090861298</v>
      </c>
      <c r="T2029" s="17">
        <v>0.33588739478176327</v>
      </c>
      <c r="U2029" s="17">
        <v>1.893772349949191</v>
      </c>
      <c r="V2029" s="17">
        <v>2.5833172723923692</v>
      </c>
      <c r="W2029" s="17">
        <v>7.4188849469758376</v>
      </c>
      <c r="X2029" s="17">
        <v>10.417004444331528</v>
      </c>
      <c r="Y2029" s="17">
        <v>0</v>
      </c>
      <c r="Z2029" s="17">
        <v>87.203108772261899</v>
      </c>
      <c r="AA2029" s="17">
        <v>3.5574124752016423</v>
      </c>
      <c r="AB2029" s="17">
        <v>6.0617412057006739</v>
      </c>
      <c r="AC2029" s="17">
        <v>75.157919836050866</v>
      </c>
      <c r="AD2029" s="17">
        <v>2.3672154374364887</v>
      </c>
      <c r="AE2029" s="17">
        <v>0.23672154374364887</v>
      </c>
      <c r="AF2029" s="17">
        <v>134.12328535997443</v>
      </c>
      <c r="AG2029" s="17">
        <v>154.17949197687355</v>
      </c>
      <c r="AH2029" s="17">
        <v>-1</v>
      </c>
      <c r="AI2029" s="17">
        <v>-1</v>
      </c>
      <c r="AJ2029" s="17">
        <v>-1</v>
      </c>
      <c r="AK2029" s="17">
        <v>-1</v>
      </c>
      <c r="AL2029" s="17">
        <v>-1</v>
      </c>
      <c r="AM2029" s="17">
        <v>-1</v>
      </c>
      <c r="AN2029" s="17">
        <v>-1</v>
      </c>
      <c r="AO2029" s="17">
        <v>-1</v>
      </c>
      <c r="AP2029" s="17">
        <v>-1</v>
      </c>
      <c r="AQ2029" s="17">
        <v>-1</v>
      </c>
      <c r="AR2029" s="17">
        <v>1.1836077187182443</v>
      </c>
      <c r="AS2029" s="17">
        <v>14.203292624618932</v>
      </c>
      <c r="AT2029" s="17">
        <v>22.464280412004612</v>
      </c>
      <c r="AU2029" s="17">
        <v>-1</v>
      </c>
      <c r="AV2029" s="17">
        <v>-1</v>
      </c>
      <c r="AW2029" s="17">
        <v>-1</v>
      </c>
      <c r="AX2029" s="17">
        <v>-1</v>
      </c>
      <c r="AY2029" s="17">
        <v>0.23672154374364887</v>
      </c>
      <c r="AZ2029" s="17">
        <v>-1.6893399441269099</v>
      </c>
      <c r="BA2029" s="17">
        <v>2.2021604569474231</v>
      </c>
      <c r="BB2029" s="17">
        <v>-0.67151991539507305</v>
      </c>
      <c r="BC2029" s="17">
        <v>0.85100709488225224</v>
      </c>
      <c r="BD2029" s="17">
        <v>-22.922179574754871</v>
      </c>
      <c r="BE2029" s="17">
        <v>29.973461626036947</v>
      </c>
      <c r="BF2029" s="17">
        <v>-1</v>
      </c>
      <c r="BG2029" s="22">
        <v>789.66872212924363</v>
      </c>
    </row>
    <row r="2030" spans="1:59" x14ac:dyDescent="0.25">
      <c r="A2030">
        <v>4978</v>
      </c>
      <c r="B2030" t="s">
        <v>1415</v>
      </c>
      <c r="C2030" s="49">
        <v>0</v>
      </c>
      <c r="D2030" s="22">
        <v>1461.3079296875001</v>
      </c>
      <c r="E2030" s="17">
        <v>29.152696946022502</v>
      </c>
      <c r="F2030" s="17">
        <v>-56.561201835255574</v>
      </c>
      <c r="G2030" s="17">
        <v>-6.5383811045943985E-2</v>
      </c>
      <c r="H2030" s="17">
        <v>0.33127007463342384</v>
      </c>
      <c r="I2030" s="17">
        <v>19.955303643912064</v>
      </c>
      <c r="J2030" s="17">
        <v>-2.2821832359601144</v>
      </c>
      <c r="K2030" s="17">
        <v>-1</v>
      </c>
      <c r="L2030" s="17">
        <v>-1</v>
      </c>
      <c r="M2030" s="17">
        <v>-1</v>
      </c>
      <c r="N2030" s="17">
        <v>0.16666666666666666</v>
      </c>
      <c r="O2030" s="17">
        <v>-1</v>
      </c>
      <c r="P2030" s="17">
        <v>-1</v>
      </c>
      <c r="Q2030" s="17">
        <v>0.81109662854089959</v>
      </c>
      <c r="R2030" s="17">
        <v>-1</v>
      </c>
      <c r="S2030" s="17">
        <v>-0.74497924652715619</v>
      </c>
      <c r="T2030" s="17">
        <v>-7.8263080714370312E-2</v>
      </c>
      <c r="U2030" s="17">
        <v>-0.49732653517785103</v>
      </c>
      <c r="V2030" s="17">
        <v>-0.86517458161976257</v>
      </c>
      <c r="W2030" s="17">
        <v>-1.560479344048483</v>
      </c>
      <c r="X2030" s="17">
        <v>-2.9410872811584938</v>
      </c>
      <c r="Y2030" s="17">
        <v>0</v>
      </c>
      <c r="Z2030" s="17">
        <v>9.541520025371188</v>
      </c>
      <c r="AA2030" s="17">
        <v>-0.76355197261925678</v>
      </c>
      <c r="AB2030" s="17">
        <v>-0.83213318499311828</v>
      </c>
      <c r="AC2030" s="17">
        <v>-4.1034241814186831</v>
      </c>
      <c r="AD2030" s="17">
        <v>-0.62165816897231385</v>
      </c>
      <c r="AE2030" s="17">
        <v>-6.2165816897231378E-2</v>
      </c>
      <c r="AF2030" s="17">
        <v>16.110261361998692</v>
      </c>
      <c r="AG2030" s="17">
        <v>-51.636002627701529</v>
      </c>
      <c r="AH2030" s="17">
        <v>-1</v>
      </c>
      <c r="AI2030" s="17">
        <v>-1</v>
      </c>
      <c r="AJ2030" s="17">
        <v>-1</v>
      </c>
      <c r="AK2030" s="17">
        <v>-1</v>
      </c>
      <c r="AL2030" s="17">
        <v>-1</v>
      </c>
      <c r="AM2030" s="17">
        <v>-1</v>
      </c>
      <c r="AN2030" s="17">
        <v>-1</v>
      </c>
      <c r="AO2030" s="17">
        <v>-1</v>
      </c>
      <c r="AP2030" s="17">
        <v>-1</v>
      </c>
      <c r="AQ2030" s="17">
        <v>-1</v>
      </c>
      <c r="AR2030" s="17">
        <v>-0.31082908448615693</v>
      </c>
      <c r="AS2030" s="17">
        <v>-3.7299490138338829</v>
      </c>
      <c r="AT2030" s="17">
        <v>-0.84893371798404793</v>
      </c>
      <c r="AU2030" s="17">
        <v>-1</v>
      </c>
      <c r="AV2030" s="17">
        <v>-1</v>
      </c>
      <c r="AW2030" s="17">
        <v>-1</v>
      </c>
      <c r="AX2030" s="17">
        <v>-1</v>
      </c>
      <c r="AY2030" s="17">
        <v>-6.2165816897231378E-2</v>
      </c>
      <c r="AZ2030" s="17">
        <v>0.90805828806195121</v>
      </c>
      <c r="BA2030" s="17">
        <v>-0.39523777524143849</v>
      </c>
      <c r="BB2030" s="17">
        <v>0.34469711078392012</v>
      </c>
      <c r="BC2030" s="17">
        <v>-0.1652099312967405</v>
      </c>
      <c r="BD2030" s="17">
        <v>12.383237561397324</v>
      </c>
      <c r="BE2030" s="17">
        <v>-5.3319555101152822</v>
      </c>
      <c r="BF2030" s="17">
        <v>-1</v>
      </c>
      <c r="BG2030" s="22">
        <v>20.542827411163671</v>
      </c>
    </row>
    <row r="2031" spans="1:59" x14ac:dyDescent="0.25">
      <c r="A2031">
        <v>4979</v>
      </c>
      <c r="B2031" t="s">
        <v>1865</v>
      </c>
      <c r="C2031" s="49">
        <v>0</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25">
      <c r="A2032">
        <v>4980</v>
      </c>
      <c r="B2032" t="s">
        <v>1866</v>
      </c>
      <c r="C2032" s="49">
        <v>0</v>
      </c>
      <c r="D2032" s="22">
        <v>1546.306396484375</v>
      </c>
      <c r="E2032" s="17">
        <v>58.885334989028443</v>
      </c>
      <c r="F2032" s="17">
        <v>-6.705936576431788</v>
      </c>
      <c r="G2032" s="17">
        <v>0.29736164693514211</v>
      </c>
      <c r="H2032" s="17">
        <v>3.0791110972788016</v>
      </c>
      <c r="I2032" s="17">
        <v>46.505682315711368</v>
      </c>
      <c r="J2032" s="17">
        <v>4.8711518797429871</v>
      </c>
      <c r="K2032" s="17">
        <v>-1</v>
      </c>
      <c r="L2032" s="17">
        <v>-1</v>
      </c>
      <c r="M2032" s="17">
        <v>-1</v>
      </c>
      <c r="N2032" s="17">
        <v>0.16666666666666666</v>
      </c>
      <c r="O2032" s="17">
        <v>-1</v>
      </c>
      <c r="P2032" s="17">
        <v>-1</v>
      </c>
      <c r="Q2032" s="17">
        <v>2.5257724802230284</v>
      </c>
      <c r="R2032" s="17">
        <v>-1</v>
      </c>
      <c r="S2032" s="17">
        <v>0.12638429649793498</v>
      </c>
      <c r="T2032" s="17">
        <v>1.332208041635404E-2</v>
      </c>
      <c r="U2032" s="17">
        <v>3.1440639148138522E-2</v>
      </c>
      <c r="V2032" s="17">
        <v>-0.10257571769393822</v>
      </c>
      <c r="W2032" s="17">
        <v>0.42521564871897638</v>
      </c>
      <c r="X2032" s="17">
        <v>1.2918703290559275E-2</v>
      </c>
      <c r="Y2032" s="17">
        <v>0</v>
      </c>
      <c r="Z2032" s="17">
        <v>26.715589692999611</v>
      </c>
      <c r="AA2032" s="17">
        <v>0.19198532265907009</v>
      </c>
      <c r="AB2032" s="17">
        <v>0.69237694898730151</v>
      </c>
      <c r="AC2032" s="17">
        <v>13.424415076960955</v>
      </c>
      <c r="AD2032" s="17">
        <v>3.9300798935173159E-2</v>
      </c>
      <c r="AE2032" s="17">
        <v>3.9300798935173152E-3</v>
      </c>
      <c r="AF2032" s="17">
        <v>42.207640111668994</v>
      </c>
      <c r="AG2032" s="17">
        <v>-6.1220014328973633</v>
      </c>
      <c r="AH2032" s="17">
        <v>-1</v>
      </c>
      <c r="AI2032" s="17">
        <v>-1</v>
      </c>
      <c r="AJ2032" s="17">
        <v>-1</v>
      </c>
      <c r="AK2032" s="17">
        <v>-1</v>
      </c>
      <c r="AL2032" s="17">
        <v>-1</v>
      </c>
      <c r="AM2032" s="17">
        <v>-1</v>
      </c>
      <c r="AN2032" s="17">
        <v>-1</v>
      </c>
      <c r="AO2032" s="17">
        <v>-1</v>
      </c>
      <c r="AP2032" s="17">
        <v>-1</v>
      </c>
      <c r="AQ2032" s="17">
        <v>-1</v>
      </c>
      <c r="AR2032" s="17">
        <v>1.965039946758658E-2</v>
      </c>
      <c r="AS2032" s="17">
        <v>0.23580479361103879</v>
      </c>
      <c r="AT2032" s="17">
        <v>4.3065462316943508</v>
      </c>
      <c r="AU2032" s="17">
        <v>-1</v>
      </c>
      <c r="AV2032" s="17">
        <v>-1</v>
      </c>
      <c r="AW2032" s="17">
        <v>-1</v>
      </c>
      <c r="AX2032" s="17">
        <v>-1</v>
      </c>
      <c r="AY2032" s="17">
        <v>3.9300798935173152E-3</v>
      </c>
      <c r="AZ2032" s="17">
        <v>0.33367011349640907</v>
      </c>
      <c r="BA2032" s="17">
        <v>0.17915039932410379</v>
      </c>
      <c r="BB2032" s="17">
        <v>0.11997106169537447</v>
      </c>
      <c r="BC2032" s="17">
        <v>5.9516117791805032E-2</v>
      </c>
      <c r="BD2032" s="17">
        <v>4.5758040112404501</v>
      </c>
      <c r="BE2032" s="17">
        <v>2.4754780400415997</v>
      </c>
      <c r="BF2032" s="17">
        <v>-1</v>
      </c>
      <c r="BG2032" s="22">
        <v>599.78416831937989</v>
      </c>
    </row>
    <row r="2033" spans="1:59" x14ac:dyDescent="0.25">
      <c r="A2033">
        <v>4982</v>
      </c>
      <c r="B2033" t="s">
        <v>1867</v>
      </c>
      <c r="C2033" s="49">
        <v>0</v>
      </c>
      <c r="D2033" s="22">
        <v>1593.4992578125</v>
      </c>
      <c r="E2033" s="17">
        <v>83.324222210255883</v>
      </c>
      <c r="F2033" s="17">
        <v>34.272842477160495</v>
      </c>
      <c r="G2033" s="17">
        <v>0.59552204981596257</v>
      </c>
      <c r="H2033" s="17">
        <v>5.3377124617846814</v>
      </c>
      <c r="I2033" s="17">
        <v>68.328895886685387</v>
      </c>
      <c r="J2033" s="17">
        <v>10.750870655300378</v>
      </c>
      <c r="K2033" s="17">
        <v>-1</v>
      </c>
      <c r="L2033" s="17">
        <v>-1</v>
      </c>
      <c r="M2033" s="17">
        <v>-1</v>
      </c>
      <c r="N2033" s="17">
        <v>0.16666666666666666</v>
      </c>
      <c r="O2033" s="17">
        <v>-1</v>
      </c>
      <c r="P2033" s="17">
        <v>-1</v>
      </c>
      <c r="Q2033" s="17">
        <v>3.9351586806540046</v>
      </c>
      <c r="R2033" s="17">
        <v>-1</v>
      </c>
      <c r="S2033" s="17">
        <v>0.84260582133799766</v>
      </c>
      <c r="T2033" s="17">
        <v>8.8600951425858041E-2</v>
      </c>
      <c r="U2033" s="17">
        <v>0.466063403564421</v>
      </c>
      <c r="V2033" s="17">
        <v>0.52424614734078656</v>
      </c>
      <c r="W2033" s="17">
        <v>2.0573673573500018</v>
      </c>
      <c r="X2033" s="17">
        <v>2.4409783662225988</v>
      </c>
      <c r="Y2033" s="17">
        <v>0</v>
      </c>
      <c r="Z2033" s="17">
        <v>40.831900231256888</v>
      </c>
      <c r="AA2033" s="17">
        <v>0.97739387474269268</v>
      </c>
      <c r="AB2033" s="17">
        <v>1.9454555079122104</v>
      </c>
      <c r="AC2033" s="17">
        <v>27.831508260140737</v>
      </c>
      <c r="AD2033" s="17">
        <v>0.58257925445552616</v>
      </c>
      <c r="AE2033" s="17">
        <v>5.8257925445552625E-2</v>
      </c>
      <c r="AF2033" s="17">
        <v>63.658508181644336</v>
      </c>
      <c r="AG2033" s="17">
        <v>31.288454396072744</v>
      </c>
      <c r="AH2033" s="17">
        <v>-1</v>
      </c>
      <c r="AI2033" s="17">
        <v>-1</v>
      </c>
      <c r="AJ2033" s="17">
        <v>-1</v>
      </c>
      <c r="AK2033" s="17">
        <v>-1</v>
      </c>
      <c r="AL2033" s="17">
        <v>-1</v>
      </c>
      <c r="AM2033" s="17">
        <v>-1</v>
      </c>
      <c r="AN2033" s="17">
        <v>-1</v>
      </c>
      <c r="AO2033" s="17">
        <v>-1</v>
      </c>
      <c r="AP2033" s="17">
        <v>-1</v>
      </c>
      <c r="AQ2033" s="17">
        <v>-1</v>
      </c>
      <c r="AR2033" s="17">
        <v>0.29128962722776308</v>
      </c>
      <c r="AS2033" s="17">
        <v>3.4954755267331574</v>
      </c>
      <c r="AT2033" s="17">
        <v>8.5441181847531045</v>
      </c>
      <c r="AU2033" s="17">
        <v>-1</v>
      </c>
      <c r="AV2033" s="17">
        <v>-1</v>
      </c>
      <c r="AW2033" s="17">
        <v>-1</v>
      </c>
      <c r="AX2033" s="17">
        <v>-1</v>
      </c>
      <c r="AY2033" s="17">
        <v>5.8257925445552625E-2</v>
      </c>
      <c r="AZ2033" s="17">
        <v>-0.13845105513686079</v>
      </c>
      <c r="BA2033" s="17">
        <v>0.65127156795737373</v>
      </c>
      <c r="BB2033" s="17">
        <v>-6.4743613181545631E-2</v>
      </c>
      <c r="BC2033" s="17">
        <v>0.24423079266872505</v>
      </c>
      <c r="BD2033" s="17">
        <v>-1.8415541708195029</v>
      </c>
      <c r="BE2033" s="17">
        <v>8.8928362221015593</v>
      </c>
      <c r="BF2033" s="17">
        <v>-1</v>
      </c>
      <c r="BG2033" s="22">
        <v>256.94232913217468</v>
      </c>
    </row>
    <row r="2034" spans="1:59" x14ac:dyDescent="0.25">
      <c r="A2034">
        <v>4983</v>
      </c>
      <c r="B2034" t="s">
        <v>1868</v>
      </c>
      <c r="C2034" s="49">
        <v>0</v>
      </c>
      <c r="D2034" s="22">
        <v>1502.001728515625</v>
      </c>
      <c r="E2034" s="17">
        <v>66.109983000940133</v>
      </c>
      <c r="F2034" s="17">
        <v>5.4082506179405874</v>
      </c>
      <c r="G2034" s="17">
        <v>0.38550412013386742</v>
      </c>
      <c r="H2034" s="17">
        <v>3.7468010665506064</v>
      </c>
      <c r="I2034" s="17">
        <v>52.957082296071974</v>
      </c>
      <c r="J2034" s="17">
        <v>6.6093201595791378</v>
      </c>
      <c r="K2034" s="17">
        <v>-1</v>
      </c>
      <c r="L2034" s="17">
        <v>-1</v>
      </c>
      <c r="M2034" s="17">
        <v>-1</v>
      </c>
      <c r="N2034" s="17">
        <v>0.16666666666666666</v>
      </c>
      <c r="O2034" s="17">
        <v>-1</v>
      </c>
      <c r="P2034" s="17">
        <v>-1</v>
      </c>
      <c r="Q2034" s="17">
        <v>2.9424166227646391</v>
      </c>
      <c r="R2034" s="17">
        <v>-1</v>
      </c>
      <c r="S2034" s="17">
        <v>0.33811441205858267</v>
      </c>
      <c r="T2034" s="17">
        <v>3.5576094719647455E-2</v>
      </c>
      <c r="U2034" s="17">
        <v>0.15992425063370086</v>
      </c>
      <c r="V2034" s="17">
        <v>8.2725982013257343E-2</v>
      </c>
      <c r="W2034" s="17">
        <v>0.90771395112356434</v>
      </c>
      <c r="X2034" s="17">
        <v>0.73070410234785332</v>
      </c>
      <c r="Y2034" s="17">
        <v>0</v>
      </c>
      <c r="Z2034" s="17">
        <v>30.888667376224269</v>
      </c>
      <c r="AA2034" s="17">
        <v>0.42416857564371224</v>
      </c>
      <c r="AB2034" s="17">
        <v>1.0628132719489543</v>
      </c>
      <c r="AC2034" s="17">
        <v>17.683454213279642</v>
      </c>
      <c r="AD2034" s="17">
        <v>0.19990531329212607</v>
      </c>
      <c r="AE2034" s="17">
        <v>1.9990531329212607E-2</v>
      </c>
      <c r="AF2034" s="17">
        <v>48.548966946751619</v>
      </c>
      <c r="AG2034" s="17">
        <v>4.9373145205196254</v>
      </c>
      <c r="AH2034" s="17">
        <v>-1</v>
      </c>
      <c r="AI2034" s="17">
        <v>-1</v>
      </c>
      <c r="AJ2034" s="17">
        <v>-1</v>
      </c>
      <c r="AK2034" s="17">
        <v>-1</v>
      </c>
      <c r="AL2034" s="17">
        <v>-1</v>
      </c>
      <c r="AM2034" s="17">
        <v>-1</v>
      </c>
      <c r="AN2034" s="17">
        <v>-1</v>
      </c>
      <c r="AO2034" s="17">
        <v>-1</v>
      </c>
      <c r="AP2034" s="17">
        <v>-1</v>
      </c>
      <c r="AQ2034" s="17">
        <v>-1</v>
      </c>
      <c r="AR2034" s="17">
        <v>9.9952656646063037E-2</v>
      </c>
      <c r="AS2034" s="17">
        <v>1.1994318797527561</v>
      </c>
      <c r="AT2034" s="17">
        <v>5.559261443678583</v>
      </c>
      <c r="AU2034" s="17">
        <v>-1</v>
      </c>
      <c r="AV2034" s="17">
        <v>-1</v>
      </c>
      <c r="AW2034" s="17">
        <v>-1</v>
      </c>
      <c r="AX2034" s="17">
        <v>-1</v>
      </c>
      <c r="AY2034" s="17">
        <v>1.9990531329212607E-2</v>
      </c>
      <c r="AZ2034" s="17">
        <v>0.19410118666797768</v>
      </c>
      <c r="BA2034" s="17">
        <v>0.31871932615253523</v>
      </c>
      <c r="BB2034" s="17">
        <v>6.5365526814010463E-2</v>
      </c>
      <c r="BC2034" s="17">
        <v>0.11412165267316901</v>
      </c>
      <c r="BD2034" s="17">
        <v>2.6786982382953548</v>
      </c>
      <c r="BE2034" s="17">
        <v>4.3725838129866972</v>
      </c>
      <c r="BF2034" s="17">
        <v>-1</v>
      </c>
      <c r="BG2034" s="22">
        <v>68.626126190470359</v>
      </c>
    </row>
    <row r="2035" spans="1:59" x14ac:dyDescent="0.25">
      <c r="A2035">
        <v>4984</v>
      </c>
      <c r="B2035" t="s">
        <v>1869</v>
      </c>
      <c r="C2035" s="49">
        <v>0</v>
      </c>
      <c r="D2035" s="22">
        <v>1550.7234667968751</v>
      </c>
      <c r="E2035" s="17">
        <v>87.291971599402927</v>
      </c>
      <c r="F2035" s="17">
        <v>40.925908309742873</v>
      </c>
      <c r="G2035" s="17">
        <v>0.64392956304228666</v>
      </c>
      <c r="H2035" s="17">
        <v>5.7044052699809944</v>
      </c>
      <c r="I2035" s="17">
        <v>71.871980378693138</v>
      </c>
      <c r="J2035" s="17">
        <v>11.705466106758195</v>
      </c>
      <c r="K2035" s="17">
        <v>-1</v>
      </c>
      <c r="L2035" s="17">
        <v>-1</v>
      </c>
      <c r="M2035" s="17">
        <v>-1</v>
      </c>
      <c r="N2035" s="17">
        <v>0.16666666666666666</v>
      </c>
      <c r="O2035" s="17">
        <v>-1</v>
      </c>
      <c r="P2035" s="17">
        <v>-1</v>
      </c>
      <c r="Q2035" s="17">
        <v>4.163978069409767</v>
      </c>
      <c r="R2035" s="17">
        <v>-1</v>
      </c>
      <c r="S2035" s="17">
        <v>0.95888720076225242</v>
      </c>
      <c r="T2035" s="17">
        <v>0.10082277199239349</v>
      </c>
      <c r="U2035" s="17">
        <v>0.53662611750518652</v>
      </c>
      <c r="V2035" s="17">
        <v>0.62601314064051783</v>
      </c>
      <c r="W2035" s="17">
        <v>2.3223536018665309</v>
      </c>
      <c r="X2035" s="17">
        <v>2.8351833951669283</v>
      </c>
      <c r="Y2035" s="17">
        <v>0</v>
      </c>
      <c r="Z2035" s="17">
        <v>43.123738726527264</v>
      </c>
      <c r="AA2035" s="17">
        <v>1.1049080399561504</v>
      </c>
      <c r="AB2035" s="17">
        <v>2.1488977367551425</v>
      </c>
      <c r="AC2035" s="17">
        <v>30.170556460637115</v>
      </c>
      <c r="AD2035" s="17">
        <v>0.67078264688148315</v>
      </c>
      <c r="AE2035" s="17">
        <v>6.7078264688148315E-2</v>
      </c>
      <c r="AF2035" s="17">
        <v>67.141140918186892</v>
      </c>
      <c r="AG2035" s="17">
        <v>37.362188929050113</v>
      </c>
      <c r="AH2035" s="17">
        <v>-1</v>
      </c>
      <c r="AI2035" s="17">
        <v>-1</v>
      </c>
      <c r="AJ2035" s="17">
        <v>-1</v>
      </c>
      <c r="AK2035" s="17">
        <v>-1</v>
      </c>
      <c r="AL2035" s="17">
        <v>-1</v>
      </c>
      <c r="AM2035" s="17">
        <v>-1</v>
      </c>
      <c r="AN2035" s="17">
        <v>-1</v>
      </c>
      <c r="AO2035" s="17">
        <v>-1</v>
      </c>
      <c r="AP2035" s="17">
        <v>-1</v>
      </c>
      <c r="AQ2035" s="17">
        <v>-1</v>
      </c>
      <c r="AR2035" s="17">
        <v>0.33539132344074157</v>
      </c>
      <c r="AS2035" s="17">
        <v>4.0246958812888991</v>
      </c>
      <c r="AT2035" s="17">
        <v>9.2321046456755695</v>
      </c>
      <c r="AU2035" s="17">
        <v>-1</v>
      </c>
      <c r="AV2035" s="17">
        <v>-1</v>
      </c>
      <c r="AW2035" s="17">
        <v>-1</v>
      </c>
      <c r="AX2035" s="17">
        <v>-1</v>
      </c>
      <c r="AY2035" s="17">
        <v>6.7078264688148315E-2</v>
      </c>
      <c r="AZ2035" s="17">
        <v>-0.21510178237704974</v>
      </c>
      <c r="BA2035" s="17">
        <v>0.7279222951975628</v>
      </c>
      <c r="BB2035" s="17">
        <v>-9.4732766606371019E-2</v>
      </c>
      <c r="BC2035" s="17">
        <v>0.27421994609355038</v>
      </c>
      <c r="BD2035" s="17">
        <v>-2.8834374929328606</v>
      </c>
      <c r="BE2035" s="17">
        <v>9.9347195442149179</v>
      </c>
      <c r="BF2035" s="17">
        <v>-1</v>
      </c>
      <c r="BG2035" s="22">
        <v>959.74620631488574</v>
      </c>
    </row>
    <row r="2036" spans="1:59" x14ac:dyDescent="0.25">
      <c r="A2036">
        <v>4987</v>
      </c>
      <c r="B2036" t="s">
        <v>1870</v>
      </c>
      <c r="C2036" s="49">
        <v>0</v>
      </c>
      <c r="D2036" s="22">
        <v>1433.109384765625</v>
      </c>
      <c r="E2036" s="17">
        <v>49.21271143800783</v>
      </c>
      <c r="F2036" s="17">
        <v>-22.92485439285187</v>
      </c>
      <c r="G2036" s="17">
        <v>0.1793532732812958</v>
      </c>
      <c r="H2036" s="17">
        <v>2.185183294718664</v>
      </c>
      <c r="I2036" s="17">
        <v>37.868311569869604</v>
      </c>
      <c r="J2036" s="17">
        <v>2.5440284805877411</v>
      </c>
      <c r="K2036" s="17">
        <v>-1</v>
      </c>
      <c r="L2036" s="17">
        <v>-1</v>
      </c>
      <c r="M2036" s="17">
        <v>-1</v>
      </c>
      <c r="N2036" s="17">
        <v>0.16666666666666666</v>
      </c>
      <c r="O2036" s="17">
        <v>-1</v>
      </c>
      <c r="P2036" s="17">
        <v>-1</v>
      </c>
      <c r="Q2036" s="17">
        <v>1.9679540316428055</v>
      </c>
      <c r="R2036" s="17">
        <v>-1</v>
      </c>
      <c r="S2036" s="17">
        <v>-0.15708774239663867</v>
      </c>
      <c r="T2036" s="17">
        <v>-1.6472409571238782E-2</v>
      </c>
      <c r="U2036" s="17">
        <v>-0.1405779289989047</v>
      </c>
      <c r="V2036" s="17">
        <v>-0.35066442480836257</v>
      </c>
      <c r="W2036" s="17">
        <v>-0.2207707627257457</v>
      </c>
      <c r="X2036" s="17">
        <v>-0.94807869672854239</v>
      </c>
      <c r="Y2036" s="17">
        <v>0</v>
      </c>
      <c r="Z2036" s="17">
        <v>21.128520342015879</v>
      </c>
      <c r="AA2036" s="17">
        <v>-0.11887012625262922</v>
      </c>
      <c r="AB2036" s="17">
        <v>0.19642322283694658</v>
      </c>
      <c r="AC2036" s="17">
        <v>7.7222573819767462</v>
      </c>
      <c r="AD2036" s="17">
        <v>-0.17572241124863089</v>
      </c>
      <c r="AE2036" s="17">
        <v>-1.7572241124863087E-2</v>
      </c>
      <c r="AF2036" s="17">
        <v>33.717639327048225</v>
      </c>
      <c r="AG2036" s="17">
        <v>-20.928618969534057</v>
      </c>
      <c r="AH2036" s="17">
        <v>-1</v>
      </c>
      <c r="AI2036" s="17">
        <v>-1</v>
      </c>
      <c r="AJ2036" s="17">
        <v>-1</v>
      </c>
      <c r="AK2036" s="17">
        <v>-1</v>
      </c>
      <c r="AL2036" s="17">
        <v>-1</v>
      </c>
      <c r="AM2036" s="17">
        <v>-1</v>
      </c>
      <c r="AN2036" s="17">
        <v>-1</v>
      </c>
      <c r="AO2036" s="17">
        <v>-1</v>
      </c>
      <c r="AP2036" s="17">
        <v>-1</v>
      </c>
      <c r="AQ2036" s="17">
        <v>-1</v>
      </c>
      <c r="AR2036" s="17">
        <v>-8.7861205624315444E-2</v>
      </c>
      <c r="AS2036" s="17">
        <v>-1.0543344674917856</v>
      </c>
      <c r="AT2036" s="17">
        <v>2.6293651922606789</v>
      </c>
      <c r="AU2036" s="17">
        <v>-1</v>
      </c>
      <c r="AV2036" s="17">
        <v>-1</v>
      </c>
      <c r="AW2036" s="17">
        <v>-1</v>
      </c>
      <c r="AX2036" s="17">
        <v>-1</v>
      </c>
      <c r="AY2036" s="17">
        <v>-1.7572241124863087E-2</v>
      </c>
      <c r="AZ2036" s="17">
        <v>0.52053010811559863</v>
      </c>
      <c r="BA2036" s="17">
        <v>-7.7095952950858027E-3</v>
      </c>
      <c r="BB2036" s="17">
        <v>0.19307895315786788</v>
      </c>
      <c r="BC2036" s="17">
        <v>-1.359177367068834E-2</v>
      </c>
      <c r="BD2036" s="17">
        <v>7.1157187514341871</v>
      </c>
      <c r="BE2036" s="17">
        <v>-6.4436700152139537E-2</v>
      </c>
      <c r="BF2036" s="17">
        <v>-1</v>
      </c>
      <c r="BG2036" s="22">
        <v>-6.2689659985317121</v>
      </c>
    </row>
    <row r="2037" spans="1:59" x14ac:dyDescent="0.25">
      <c r="A2037">
        <v>4988</v>
      </c>
      <c r="B2037" t="s">
        <v>1871</v>
      </c>
      <c r="C2037" s="49">
        <v>0</v>
      </c>
      <c r="D2037" s="22">
        <v>1504.8382421875001</v>
      </c>
      <c r="E2037" s="17">
        <v>74.640464323665299</v>
      </c>
      <c r="F2037" s="17">
        <v>19.712040564690568</v>
      </c>
      <c r="G2037" s="17">
        <v>0.48957807918638196</v>
      </c>
      <c r="H2037" s="17">
        <v>4.5351739814460039</v>
      </c>
      <c r="I2037" s="17">
        <v>60.574553340634779</v>
      </c>
      <c r="J2037" s="17">
        <v>8.6616571069914929</v>
      </c>
      <c r="K2037" s="17">
        <v>-1</v>
      </c>
      <c r="L2037" s="17">
        <v>-1</v>
      </c>
      <c r="M2037" s="17">
        <v>-1</v>
      </c>
      <c r="N2037" s="17">
        <v>0.16666666666666666</v>
      </c>
      <c r="O2037" s="17">
        <v>-1</v>
      </c>
      <c r="P2037" s="17">
        <v>-1</v>
      </c>
      <c r="Q2037" s="17">
        <v>3.434367935868623</v>
      </c>
      <c r="R2037" s="17">
        <v>-1</v>
      </c>
      <c r="S2037" s="17">
        <v>0.58811410661402985</v>
      </c>
      <c r="T2037" s="17">
        <v>6.1852454904518309E-2</v>
      </c>
      <c r="U2037" s="17">
        <v>0.31163088689428836</v>
      </c>
      <c r="V2037" s="17">
        <v>0.30152040435954242</v>
      </c>
      <c r="W2037" s="17">
        <v>1.4774223646161988</v>
      </c>
      <c r="X2037" s="17">
        <v>1.5782270446818789</v>
      </c>
      <c r="Y2037" s="17">
        <v>0</v>
      </c>
      <c r="Z2037" s="17">
        <v>35.816016248631072</v>
      </c>
      <c r="AA2037" s="17">
        <v>0.69831825044717266</v>
      </c>
      <c r="AB2037" s="17">
        <v>1.5002048416244991</v>
      </c>
      <c r="AC2037" s="17">
        <v>22.712301811836682</v>
      </c>
      <c r="AD2037" s="17">
        <v>0.38953860861786049</v>
      </c>
      <c r="AE2037" s="17">
        <v>3.8953860861786045E-2</v>
      </c>
      <c r="AF2037" s="17">
        <v>56.036469457431622</v>
      </c>
      <c r="AG2037" s="17">
        <v>17.995568435062445</v>
      </c>
      <c r="AH2037" s="17">
        <v>-1</v>
      </c>
      <c r="AI2037" s="17">
        <v>-1</v>
      </c>
      <c r="AJ2037" s="17">
        <v>-1</v>
      </c>
      <c r="AK2037" s="17">
        <v>-1</v>
      </c>
      <c r="AL2037" s="17">
        <v>-1</v>
      </c>
      <c r="AM2037" s="17">
        <v>-1</v>
      </c>
      <c r="AN2037" s="17">
        <v>-1</v>
      </c>
      <c r="AO2037" s="17">
        <v>-1</v>
      </c>
      <c r="AP2037" s="17">
        <v>-1</v>
      </c>
      <c r="AQ2037" s="17">
        <v>-1</v>
      </c>
      <c r="AR2037" s="17">
        <v>0.19476930430893025</v>
      </c>
      <c r="AS2037" s="17">
        <v>2.3372316517071621</v>
      </c>
      <c r="AT2037" s="17">
        <v>7.0384011472193109</v>
      </c>
      <c r="AU2037" s="17">
        <v>-1</v>
      </c>
      <c r="AV2037" s="17">
        <v>-1</v>
      </c>
      <c r="AW2037" s="17">
        <v>-1</v>
      </c>
      <c r="AX2037" s="17">
        <v>-1</v>
      </c>
      <c r="AY2037" s="17">
        <v>3.8953860861786045E-2</v>
      </c>
      <c r="AZ2037" s="17">
        <v>2.9305597792265992E-2</v>
      </c>
      <c r="BA2037" s="17">
        <v>0.48351491502824695</v>
      </c>
      <c r="BB2037" s="17">
        <v>8.9020640326076261E-4</v>
      </c>
      <c r="BC2037" s="17">
        <v>0.1785969730839187</v>
      </c>
      <c r="BD2037" s="17">
        <v>0.43869632586170093</v>
      </c>
      <c r="BE2037" s="17">
        <v>6.6125857254203542</v>
      </c>
      <c r="BF2037" s="17">
        <v>-1</v>
      </c>
      <c r="BG2037" s="22">
        <v>105.18365431006882</v>
      </c>
    </row>
    <row r="2038" spans="1:59" x14ac:dyDescent="0.25">
      <c r="A2038">
        <v>4990</v>
      </c>
      <c r="B2038" t="s">
        <v>1872</v>
      </c>
      <c r="C2038" s="49">
        <v>0</v>
      </c>
      <c r="D2038" s="22">
        <v>1510.2483789062499</v>
      </c>
      <c r="E2038" s="17">
        <v>78.88799512894002</v>
      </c>
      <c r="F2038" s="17">
        <v>26.834239902862322</v>
      </c>
      <c r="G2038" s="17">
        <v>0.54139899413579029</v>
      </c>
      <c r="H2038" s="17">
        <v>4.9277237234097635</v>
      </c>
      <c r="I2038" s="17">
        <v>64.367474477906839</v>
      </c>
      <c r="J2038" s="17">
        <v>9.6835647904084272</v>
      </c>
      <c r="K2038" s="17">
        <v>-1</v>
      </c>
      <c r="L2038" s="17">
        <v>-1</v>
      </c>
      <c r="M2038" s="17">
        <v>-1</v>
      </c>
      <c r="N2038" s="17">
        <v>0.16666666666666666</v>
      </c>
      <c r="O2038" s="17">
        <v>-1</v>
      </c>
      <c r="P2038" s="17">
        <v>-1</v>
      </c>
      <c r="Q2038" s="17">
        <v>3.6793222682270916</v>
      </c>
      <c r="R2038" s="17">
        <v>-1</v>
      </c>
      <c r="S2038" s="17">
        <v>0.71259493761997683</v>
      </c>
      <c r="T2038" s="17">
        <v>7.4936083496307829E-2</v>
      </c>
      <c r="U2038" s="17">
        <v>0.38716925178875605</v>
      </c>
      <c r="V2038" s="17">
        <v>0.4104633835162273</v>
      </c>
      <c r="W2038" s="17">
        <v>1.7610938181703713</v>
      </c>
      <c r="X2038" s="17">
        <v>2.0002290009080528</v>
      </c>
      <c r="Y2038" s="17">
        <v>0</v>
      </c>
      <c r="Z2038" s="17">
        <v>38.269461175370282</v>
      </c>
      <c r="AA2038" s="17">
        <v>0.83482393458502258</v>
      </c>
      <c r="AB2038" s="17">
        <v>1.7179925719856319</v>
      </c>
      <c r="AC2038" s="17">
        <v>25.216285383431817</v>
      </c>
      <c r="AD2038" s="17">
        <v>0.48396156473594509</v>
      </c>
      <c r="AE2038" s="17">
        <v>4.8396156473594507E-2</v>
      </c>
      <c r="AF2038" s="17">
        <v>59.764676151227576</v>
      </c>
      <c r="AG2038" s="17">
        <v>24.497585574161111</v>
      </c>
      <c r="AH2038" s="17">
        <v>-1</v>
      </c>
      <c r="AI2038" s="17">
        <v>-1</v>
      </c>
      <c r="AJ2038" s="17">
        <v>-1</v>
      </c>
      <c r="AK2038" s="17">
        <v>-1</v>
      </c>
      <c r="AL2038" s="17">
        <v>-1</v>
      </c>
      <c r="AM2038" s="17">
        <v>-1</v>
      </c>
      <c r="AN2038" s="17">
        <v>-1</v>
      </c>
      <c r="AO2038" s="17">
        <v>-1</v>
      </c>
      <c r="AP2038" s="17">
        <v>-1</v>
      </c>
      <c r="AQ2038" s="17">
        <v>-1</v>
      </c>
      <c r="AR2038" s="17">
        <v>0.24198078236797255</v>
      </c>
      <c r="AS2038" s="17">
        <v>2.9037693884156703</v>
      </c>
      <c r="AT2038" s="17">
        <v>7.774900204940371</v>
      </c>
      <c r="AU2038" s="17">
        <v>-1</v>
      </c>
      <c r="AV2038" s="17">
        <v>-1</v>
      </c>
      <c r="AW2038" s="17">
        <v>-1</v>
      </c>
      <c r="AX2038" s="17">
        <v>-1</v>
      </c>
      <c r="AY2038" s="17">
        <v>4.8396156473594507E-2</v>
      </c>
      <c r="AZ2038" s="17">
        <v>-5.2750069859012705E-2</v>
      </c>
      <c r="BA2038" s="17">
        <v>0.56557058267952565</v>
      </c>
      <c r="BB2038" s="17">
        <v>-3.1213598676888027E-2</v>
      </c>
      <c r="BC2038" s="17">
        <v>0.21070077816406746</v>
      </c>
      <c r="BD2038" s="17">
        <v>-0.6766542349079181</v>
      </c>
      <c r="BE2038" s="17">
        <v>7.7279362861899736</v>
      </c>
      <c r="BF2038" s="17">
        <v>-1</v>
      </c>
      <c r="BG2038" s="22">
        <v>294.35763817411794</v>
      </c>
    </row>
    <row r="2039" spans="1:59" x14ac:dyDescent="0.25">
      <c r="A2039">
        <v>4991</v>
      </c>
      <c r="B2039" t="s">
        <v>351</v>
      </c>
      <c r="C2039" s="49">
        <v>0</v>
      </c>
      <c r="D2039" s="22">
        <v>1527.1125390625</v>
      </c>
      <c r="E2039" s="17">
        <v>82.525641270034683</v>
      </c>
      <c r="F2039" s="17">
        <v>32.933793296667936</v>
      </c>
      <c r="G2039" s="17">
        <v>0.58577916697870802</v>
      </c>
      <c r="H2039" s="17">
        <v>5.2639089377156587</v>
      </c>
      <c r="I2039" s="17">
        <v>67.615786396290133</v>
      </c>
      <c r="J2039" s="17">
        <v>10.558741148522245</v>
      </c>
      <c r="K2039" s="17">
        <v>-1</v>
      </c>
      <c r="L2039" s="17">
        <v>-1</v>
      </c>
      <c r="M2039" s="17">
        <v>-1</v>
      </c>
      <c r="N2039" s="17">
        <v>0.16666666666666666</v>
      </c>
      <c r="O2039" s="17">
        <v>-1</v>
      </c>
      <c r="P2039" s="17">
        <v>-1</v>
      </c>
      <c r="Q2039" s="17">
        <v>3.8891046624457886</v>
      </c>
      <c r="R2039" s="17">
        <v>-1</v>
      </c>
      <c r="S2039" s="17">
        <v>0.81920210194865328</v>
      </c>
      <c r="T2039" s="17">
        <v>8.6141090179092925E-2</v>
      </c>
      <c r="U2039" s="17">
        <v>0.45186138803453135</v>
      </c>
      <c r="V2039" s="17">
        <v>0.50376370925760539</v>
      </c>
      <c r="W2039" s="17">
        <v>2.0040341088160805</v>
      </c>
      <c r="X2039" s="17">
        <v>2.3616375128120048</v>
      </c>
      <c r="Y2039" s="17">
        <v>0</v>
      </c>
      <c r="Z2039" s="17">
        <v>40.370626506309854</v>
      </c>
      <c r="AA2039" s="17">
        <v>0.95172935514722123</v>
      </c>
      <c r="AB2039" s="17">
        <v>1.9045090996449758</v>
      </c>
      <c r="AC2039" s="17">
        <v>27.360732732763822</v>
      </c>
      <c r="AD2039" s="17">
        <v>0.56482673504316416</v>
      </c>
      <c r="AE2039" s="17">
        <v>5.6482673504316419E-2</v>
      </c>
      <c r="AF2039" s="17">
        <v>62.957565694500211</v>
      </c>
      <c r="AG2039" s="17">
        <v>30.066006061188933</v>
      </c>
      <c r="AH2039" s="17">
        <v>-1</v>
      </c>
      <c r="AI2039" s="17">
        <v>-1</v>
      </c>
      <c r="AJ2039" s="17">
        <v>-1</v>
      </c>
      <c r="AK2039" s="17">
        <v>-1</v>
      </c>
      <c r="AL2039" s="17">
        <v>-1</v>
      </c>
      <c r="AM2039" s="17">
        <v>-1</v>
      </c>
      <c r="AN2039" s="17">
        <v>-1</v>
      </c>
      <c r="AO2039" s="17">
        <v>-1</v>
      </c>
      <c r="AP2039" s="17">
        <v>-1</v>
      </c>
      <c r="AQ2039" s="17">
        <v>-1</v>
      </c>
      <c r="AR2039" s="17">
        <v>0.28241336752158208</v>
      </c>
      <c r="AS2039" s="17">
        <v>3.388960410258985</v>
      </c>
      <c r="AT2039" s="17">
        <v>8.4056485333366808</v>
      </c>
      <c r="AU2039" s="17">
        <v>-1</v>
      </c>
      <c r="AV2039" s="17">
        <v>-1</v>
      </c>
      <c r="AW2039" s="17">
        <v>-1</v>
      </c>
      <c r="AX2039" s="17">
        <v>-1</v>
      </c>
      <c r="AY2039" s="17">
        <v>5.6482673504316419E-2</v>
      </c>
      <c r="AZ2039" s="17">
        <v>-0.12302371741348006</v>
      </c>
      <c r="BA2039" s="17">
        <v>0.63584423023399306</v>
      </c>
      <c r="BB2039" s="17">
        <v>-5.8707756581342516E-2</v>
      </c>
      <c r="BC2039" s="17">
        <v>0.23819493606852193</v>
      </c>
      <c r="BD2039" s="17">
        <v>-1.6318564098545796</v>
      </c>
      <c r="BE2039" s="17">
        <v>8.683138461136636</v>
      </c>
      <c r="BF2039" s="17">
        <v>-1</v>
      </c>
      <c r="BG2039" s="22">
        <v>418.97081280989119</v>
      </c>
    </row>
    <row r="2040" spans="1:59" x14ac:dyDescent="0.25">
      <c r="A2040">
        <v>4992</v>
      </c>
      <c r="B2040" t="s">
        <v>3039</v>
      </c>
      <c r="C2040" s="49">
        <v>0</v>
      </c>
      <c r="D2040" s="22">
        <v>1471.3667871093749</v>
      </c>
      <c r="E2040" s="17">
        <v>50.542545020689559</v>
      </c>
      <c r="F2040" s="17">
        <v>-20.695008325416055</v>
      </c>
      <c r="G2040" s="17">
        <v>0.19557756832335599</v>
      </c>
      <c r="H2040" s="17">
        <v>2.3080843056043734</v>
      </c>
      <c r="I2040" s="17">
        <v>39.055814176924045</v>
      </c>
      <c r="J2040" s="17">
        <v>2.8639713410658127</v>
      </c>
      <c r="K2040" s="17">
        <v>-1</v>
      </c>
      <c r="L2040" s="17">
        <v>-1</v>
      </c>
      <c r="M2040" s="17">
        <v>-1</v>
      </c>
      <c r="N2040" s="17">
        <v>0.16666666666666666</v>
      </c>
      <c r="O2040" s="17">
        <v>-1</v>
      </c>
      <c r="P2040" s="17">
        <v>-1</v>
      </c>
      <c r="Q2040" s="17">
        <v>2.0446452935376334</v>
      </c>
      <c r="R2040" s="17">
        <v>-1</v>
      </c>
      <c r="S2040" s="17">
        <v>-0.11811479621664508</v>
      </c>
      <c r="T2040" s="17">
        <v>-1.2376135881336455E-2</v>
      </c>
      <c r="U2040" s="17">
        <v>-0.11692808182350979</v>
      </c>
      <c r="V2040" s="17">
        <v>-0.31655613014925316</v>
      </c>
      <c r="W2040" s="17">
        <v>-0.13195779286664244</v>
      </c>
      <c r="X2040" s="17">
        <v>-0.81595667123315518</v>
      </c>
      <c r="Y2040" s="17">
        <v>0</v>
      </c>
      <c r="Z2040" s="17">
        <v>21.896654490162891</v>
      </c>
      <c r="AA2040" s="17">
        <v>-7.6132391951084677E-2</v>
      </c>
      <c r="AB2040" s="17">
        <v>0.26460905856310657</v>
      </c>
      <c r="AC2040" s="17">
        <v>8.5062143670221229</v>
      </c>
      <c r="AD2040" s="17">
        <v>-0.14616010227938728</v>
      </c>
      <c r="AE2040" s="17">
        <v>-1.4616010227938724E-2</v>
      </c>
      <c r="AF2040" s="17">
        <v>34.884880882643714</v>
      </c>
      <c r="AG2040" s="17">
        <v>-18.892941974323588</v>
      </c>
      <c r="AH2040" s="17">
        <v>-1</v>
      </c>
      <c r="AI2040" s="17">
        <v>-1</v>
      </c>
      <c r="AJ2040" s="17">
        <v>-1</v>
      </c>
      <c r="AK2040" s="17">
        <v>-1</v>
      </c>
      <c r="AL2040" s="17">
        <v>-1</v>
      </c>
      <c r="AM2040" s="17">
        <v>-1</v>
      </c>
      <c r="AN2040" s="17">
        <v>-1</v>
      </c>
      <c r="AO2040" s="17">
        <v>-1</v>
      </c>
      <c r="AP2040" s="17">
        <v>-1</v>
      </c>
      <c r="AQ2040" s="17">
        <v>-1</v>
      </c>
      <c r="AR2040" s="17">
        <v>-7.3080051139693639E-2</v>
      </c>
      <c r="AS2040" s="17">
        <v>-0.8769606136763235</v>
      </c>
      <c r="AT2040" s="17">
        <v>2.8599512022207794</v>
      </c>
      <c r="AU2040" s="17">
        <v>-1</v>
      </c>
      <c r="AV2040" s="17">
        <v>-1</v>
      </c>
      <c r="AW2040" s="17">
        <v>-1</v>
      </c>
      <c r="AX2040" s="17">
        <v>-1</v>
      </c>
      <c r="AY2040" s="17">
        <v>-1.4616010227938724E-2</v>
      </c>
      <c r="AZ2040" s="17">
        <v>0.49483979826392399</v>
      </c>
      <c r="BA2040" s="17">
        <v>1.7980714556588812E-2</v>
      </c>
      <c r="BB2040" s="17">
        <v>0.18302776810832505</v>
      </c>
      <c r="BC2040" s="17">
        <v>-3.5405886211455073E-3</v>
      </c>
      <c r="BD2040" s="17">
        <v>6.7665204288858476</v>
      </c>
      <c r="BE2040" s="17">
        <v>0.2847616223962004</v>
      </c>
      <c r="BF2040" s="17">
        <v>-1</v>
      </c>
      <c r="BG2040" s="22">
        <v>28.457218021423614</v>
      </c>
    </row>
    <row r="2041" spans="1:59" x14ac:dyDescent="0.25">
      <c r="A2041">
        <v>4994</v>
      </c>
      <c r="B2041" t="s">
        <v>1873</v>
      </c>
      <c r="C2041" s="49">
        <v>0</v>
      </c>
      <c r="D2041" s="22">
        <v>1515.2776855468751</v>
      </c>
      <c r="E2041" s="17">
        <v>53.90808713808466</v>
      </c>
      <c r="F2041" s="17">
        <v>-15.051715094597411</v>
      </c>
      <c r="G2041" s="17">
        <v>0.23663800550902642</v>
      </c>
      <c r="H2041" s="17">
        <v>2.6191221179990412</v>
      </c>
      <c r="I2041" s="17">
        <v>42.061145137583573</v>
      </c>
      <c r="J2041" s="17">
        <v>3.6736825606662316</v>
      </c>
      <c r="K2041" s="17">
        <v>-1</v>
      </c>
      <c r="L2041" s="17">
        <v>-1</v>
      </c>
      <c r="M2041" s="17">
        <v>-1</v>
      </c>
      <c r="N2041" s="17">
        <v>0.16666666666666666</v>
      </c>
      <c r="O2041" s="17">
        <v>-1</v>
      </c>
      <c r="P2041" s="17">
        <v>-1</v>
      </c>
      <c r="Q2041" s="17">
        <v>2.2387354979846616</v>
      </c>
      <c r="R2041" s="17">
        <v>-1</v>
      </c>
      <c r="S2041" s="17">
        <v>-1.948208493916706E-2</v>
      </c>
      <c r="T2041" s="17">
        <v>-2.0092886251988143E-3</v>
      </c>
      <c r="U2041" s="17">
        <v>-5.7075061283721848E-2</v>
      </c>
      <c r="V2041" s="17">
        <v>-0.2302348763302112</v>
      </c>
      <c r="W2041" s="17">
        <v>9.2810023591254676E-2</v>
      </c>
      <c r="X2041" s="17">
        <v>-0.48158232001277629</v>
      </c>
      <c r="Y2041" s="17">
        <v>0</v>
      </c>
      <c r="Z2041" s="17">
        <v>23.840647980073808</v>
      </c>
      <c r="AA2041" s="17">
        <v>3.2028243084039343E-2</v>
      </c>
      <c r="AB2041" s="17">
        <v>0.43717373502691198</v>
      </c>
      <c r="AC2041" s="17">
        <v>10.490252284064081</v>
      </c>
      <c r="AD2041" s="17">
        <v>-7.1343826604652272E-2</v>
      </c>
      <c r="AE2041" s="17">
        <v>-7.134382660465231E-3</v>
      </c>
      <c r="AF2041" s="17">
        <v>37.838935185144067</v>
      </c>
      <c r="AG2041" s="17">
        <v>-13.741051727291941</v>
      </c>
      <c r="AH2041" s="17">
        <v>-1</v>
      </c>
      <c r="AI2041" s="17">
        <v>-1</v>
      </c>
      <c r="AJ2041" s="17">
        <v>-1</v>
      </c>
      <c r="AK2041" s="17">
        <v>-1</v>
      </c>
      <c r="AL2041" s="17">
        <v>-1</v>
      </c>
      <c r="AM2041" s="17">
        <v>-1</v>
      </c>
      <c r="AN2041" s="17">
        <v>-1</v>
      </c>
      <c r="AO2041" s="17">
        <v>-1</v>
      </c>
      <c r="AP2041" s="17">
        <v>-1</v>
      </c>
      <c r="AQ2041" s="17">
        <v>-1</v>
      </c>
      <c r="AR2041" s="17">
        <v>-3.5671913302326136E-2</v>
      </c>
      <c r="AS2041" s="17">
        <v>-0.42806295962791396</v>
      </c>
      <c r="AT2041" s="17">
        <v>3.443518152483712</v>
      </c>
      <c r="AU2041" s="17">
        <v>-1</v>
      </c>
      <c r="AV2041" s="17">
        <v>-1</v>
      </c>
      <c r="AW2041" s="17">
        <v>-1</v>
      </c>
      <c r="AX2041" s="17">
        <v>-1</v>
      </c>
      <c r="AY2041" s="17">
        <v>-7.134382660465231E-3</v>
      </c>
      <c r="AZ2041" s="17">
        <v>0.42982277587802253</v>
      </c>
      <c r="BA2041" s="17">
        <v>8.2997736942490297E-2</v>
      </c>
      <c r="BB2041" s="17">
        <v>0.15759023437891514</v>
      </c>
      <c r="BC2041" s="17">
        <v>2.1896945108264385E-2</v>
      </c>
      <c r="BD2041" s="17">
        <v>5.8827695015779513</v>
      </c>
      <c r="BE2041" s="17">
        <v>1.1685125497040971</v>
      </c>
      <c r="BF2041" s="17">
        <v>-1</v>
      </c>
      <c r="BG2041" s="22">
        <v>516.75115719893415</v>
      </c>
    </row>
    <row r="2042" spans="1:59" x14ac:dyDescent="0.25">
      <c r="A2042">
        <v>4998</v>
      </c>
      <c r="B2042" t="s">
        <v>1874</v>
      </c>
      <c r="C2042" s="49">
        <v>0</v>
      </c>
      <c r="D2042" s="22">
        <v>1450.0907226562501</v>
      </c>
      <c r="E2042" s="17">
        <v>43.598787179940942</v>
      </c>
      <c r="F2042" s="17">
        <v>-32.338202869500336</v>
      </c>
      <c r="G2042" s="17">
        <v>0.11086202393039496</v>
      </c>
      <c r="H2042" s="17">
        <v>1.6663537393987682</v>
      </c>
      <c r="I2042" s="17">
        <v>32.855240927739437</v>
      </c>
      <c r="J2042" s="17">
        <v>1.1933820470610055</v>
      </c>
      <c r="K2042" s="17">
        <v>-1</v>
      </c>
      <c r="L2042" s="17">
        <v>-1</v>
      </c>
      <c r="M2042" s="17">
        <v>-1</v>
      </c>
      <c r="N2042" s="17">
        <v>0.16666666666666666</v>
      </c>
      <c r="O2042" s="17">
        <v>-1</v>
      </c>
      <c r="P2042" s="17">
        <v>-1</v>
      </c>
      <c r="Q2042" s="17">
        <v>1.6442000363008364</v>
      </c>
      <c r="R2042" s="17">
        <v>-1</v>
      </c>
      <c r="S2042" s="17">
        <v>-0.32161296631750658</v>
      </c>
      <c r="T2042" s="17">
        <v>-3.3764926871824655E-2</v>
      </c>
      <c r="U2042" s="17">
        <v>-0.24041632418349984</v>
      </c>
      <c r="V2042" s="17">
        <v>-0.49465340604760044</v>
      </c>
      <c r="W2042" s="17">
        <v>-0.59569683800016782</v>
      </c>
      <c r="X2042" s="17">
        <v>-1.5058349856453366</v>
      </c>
      <c r="Y2042" s="17">
        <v>0</v>
      </c>
      <c r="Z2042" s="17">
        <v>17.885823673883884</v>
      </c>
      <c r="AA2042" s="17">
        <v>-0.29928849322334866</v>
      </c>
      <c r="AB2042" s="17">
        <v>-9.142491261750918E-2</v>
      </c>
      <c r="AC2042" s="17">
        <v>4.4127642296440577</v>
      </c>
      <c r="AD2042" s="17">
        <v>-0.30052040522937484</v>
      </c>
      <c r="AE2042" s="17">
        <v>-3.005204052293748E-2</v>
      </c>
      <c r="AF2042" s="17">
        <v>28.79010119797875</v>
      </c>
      <c r="AG2042" s="17">
        <v>-29.522278066302324</v>
      </c>
      <c r="AH2042" s="17">
        <v>-1</v>
      </c>
      <c r="AI2042" s="17">
        <v>-1</v>
      </c>
      <c r="AJ2042" s="17">
        <v>-1</v>
      </c>
      <c r="AK2042" s="17">
        <v>-1</v>
      </c>
      <c r="AL2042" s="17">
        <v>-1</v>
      </c>
      <c r="AM2042" s="17">
        <v>-1</v>
      </c>
      <c r="AN2042" s="17">
        <v>-1</v>
      </c>
      <c r="AO2042" s="17">
        <v>-1</v>
      </c>
      <c r="AP2042" s="17">
        <v>-1</v>
      </c>
      <c r="AQ2042" s="17">
        <v>-1</v>
      </c>
      <c r="AR2042" s="17">
        <v>-0.15026020261468742</v>
      </c>
      <c r="AS2042" s="17">
        <v>-1.8031224313762491</v>
      </c>
      <c r="AT2042" s="17">
        <v>1.6559408392108765</v>
      </c>
      <c r="AU2042" s="17">
        <v>-1</v>
      </c>
      <c r="AV2042" s="17">
        <v>-1</v>
      </c>
      <c r="AW2042" s="17">
        <v>-1</v>
      </c>
      <c r="AX2042" s="17">
        <v>-1</v>
      </c>
      <c r="AY2042" s="17">
        <v>-3.005204052293748E-2</v>
      </c>
      <c r="AZ2042" s="17">
        <v>0.62898236526399431</v>
      </c>
      <c r="BA2042" s="17">
        <v>-0.11616185244348159</v>
      </c>
      <c r="BB2042" s="17">
        <v>0.23551027111132083</v>
      </c>
      <c r="BC2042" s="17">
        <v>-5.6023091624141277E-2</v>
      </c>
      <c r="BD2042" s="17">
        <v>8.5898678174226735</v>
      </c>
      <c r="BE2042" s="17">
        <v>-1.5385857661406277</v>
      </c>
      <c r="BF2042" s="17">
        <v>-1</v>
      </c>
      <c r="BG2042" s="22">
        <v>631.49368256607784</v>
      </c>
    </row>
    <row r="2043" spans="1:59" x14ac:dyDescent="0.25">
      <c r="A2043">
        <v>4999</v>
      </c>
      <c r="B2043" t="s">
        <v>1346</v>
      </c>
      <c r="C2043" s="49">
        <v>0</v>
      </c>
      <c r="D2043" s="22">
        <v>1514.5479394531251</v>
      </c>
      <c r="E2043" s="17">
        <v>69.936222774844254</v>
      </c>
      <c r="F2043" s="17">
        <v>11.82403513715933</v>
      </c>
      <c r="G2043" s="17">
        <v>0.43218518143501178</v>
      </c>
      <c r="H2043" s="17">
        <v>4.1004157911506764</v>
      </c>
      <c r="I2043" s="17">
        <v>56.373802828549273</v>
      </c>
      <c r="J2043" s="17">
        <v>7.5298700043718911</v>
      </c>
      <c r="K2043" s="17">
        <v>-1</v>
      </c>
      <c r="L2043" s="17">
        <v>-1</v>
      </c>
      <c r="M2043" s="17">
        <v>-1</v>
      </c>
      <c r="N2043" s="17">
        <v>0.16666666666666666</v>
      </c>
      <c r="O2043" s="17">
        <v>-1</v>
      </c>
      <c r="P2043" s="17">
        <v>-1</v>
      </c>
      <c r="Q2043" s="17">
        <v>3.1630751776351973</v>
      </c>
      <c r="R2043" s="17">
        <v>-1</v>
      </c>
      <c r="S2043" s="17">
        <v>0.45024862097170304</v>
      </c>
      <c r="T2043" s="17">
        <v>4.7362024569226557E-2</v>
      </c>
      <c r="U2043" s="17">
        <v>0.22797034834674629</v>
      </c>
      <c r="V2043" s="17">
        <v>0.18086345977310461</v>
      </c>
      <c r="W2043" s="17">
        <v>1.163249472363878</v>
      </c>
      <c r="X2043" s="17">
        <v>1.1108498254989991</v>
      </c>
      <c r="Y2043" s="17">
        <v>0</v>
      </c>
      <c r="Z2043" s="17">
        <v>33.098767547861669</v>
      </c>
      <c r="AA2043" s="17">
        <v>0.54713495351285435</v>
      </c>
      <c r="AB2043" s="17">
        <v>1.2589997422486499</v>
      </c>
      <c r="AC2043" s="17">
        <v>19.939080357989873</v>
      </c>
      <c r="AD2043" s="17">
        <v>0.28496293543343287</v>
      </c>
      <c r="AE2043" s="17">
        <v>2.8496293543343286E-2</v>
      </c>
      <c r="AF2043" s="17">
        <v>51.907391733082264</v>
      </c>
      <c r="AG2043" s="17">
        <v>10.794429566590832</v>
      </c>
      <c r="AH2043" s="17">
        <v>-1</v>
      </c>
      <c r="AI2043" s="17">
        <v>-1</v>
      </c>
      <c r="AJ2043" s="17">
        <v>-1</v>
      </c>
      <c r="AK2043" s="17">
        <v>-1</v>
      </c>
      <c r="AL2043" s="17">
        <v>-1</v>
      </c>
      <c r="AM2043" s="17">
        <v>-1</v>
      </c>
      <c r="AN2043" s="17">
        <v>-1</v>
      </c>
      <c r="AO2043" s="17">
        <v>-1</v>
      </c>
      <c r="AP2043" s="17">
        <v>-1</v>
      </c>
      <c r="AQ2043" s="17">
        <v>-1</v>
      </c>
      <c r="AR2043" s="17">
        <v>0.14248146771671644</v>
      </c>
      <c r="AS2043" s="17">
        <v>1.7097776126005968</v>
      </c>
      <c r="AT2043" s="17">
        <v>6.222710896380776</v>
      </c>
      <c r="AU2043" s="17">
        <v>-1</v>
      </c>
      <c r="AV2043" s="17">
        <v>-1</v>
      </c>
      <c r="AW2043" s="17">
        <v>-1</v>
      </c>
      <c r="AX2043" s="17">
        <v>-1</v>
      </c>
      <c r="AY2043" s="17">
        <v>2.8496293543343286E-2</v>
      </c>
      <c r="AZ2043" s="17">
        <v>0.12018420439402033</v>
      </c>
      <c r="BA2043" s="17">
        <v>0.39263630842649255</v>
      </c>
      <c r="BB2043" s="17">
        <v>3.6445935285966145E-2</v>
      </c>
      <c r="BC2043" s="17">
        <v>0.14304124420121331</v>
      </c>
      <c r="BD2043" s="17">
        <v>1.673973641086236</v>
      </c>
      <c r="BE2043" s="17">
        <v>5.3773084101958171</v>
      </c>
      <c r="BF2043" s="17">
        <v>-1</v>
      </c>
      <c r="BG2043" s="22">
        <v>197.52145636220143</v>
      </c>
    </row>
    <row r="2044" spans="1:59" x14ac:dyDescent="0.25">
      <c r="A2044">
        <v>5000</v>
      </c>
      <c r="B2044" t="s">
        <v>176</v>
      </c>
      <c r="C2044" s="49">
        <v>0</v>
      </c>
      <c r="D2044" s="22">
        <v>1561.9620019531249</v>
      </c>
      <c r="E2044" s="17">
        <v>85.207638624888034</v>
      </c>
      <c r="F2044" s="17">
        <v>37.43092837618137</v>
      </c>
      <c r="G2044" s="17">
        <v>0.61850019083751062</v>
      </c>
      <c r="H2044" s="17">
        <v>5.5117746785097559</v>
      </c>
      <c r="I2044" s="17">
        <v>70.010731818392387</v>
      </c>
      <c r="J2044" s="17">
        <v>11.20399925952287</v>
      </c>
      <c r="K2044" s="17">
        <v>-1</v>
      </c>
      <c r="L2044" s="17">
        <v>-1</v>
      </c>
      <c r="M2044" s="17">
        <v>-1</v>
      </c>
      <c r="N2044" s="17">
        <v>0.16666666666666666</v>
      </c>
      <c r="O2044" s="17">
        <v>-1</v>
      </c>
      <c r="P2044" s="17">
        <v>-1</v>
      </c>
      <c r="Q2044" s="17">
        <v>4.0437749642195708</v>
      </c>
      <c r="R2044" s="17">
        <v>-1</v>
      </c>
      <c r="S2044" s="17">
        <v>0.89780241700070684</v>
      </c>
      <c r="T2044" s="17">
        <v>9.4402421028415298E-2</v>
      </c>
      <c r="U2044" s="17">
        <v>0.49955820393173966</v>
      </c>
      <c r="V2044" s="17">
        <v>0.5725530354151056</v>
      </c>
      <c r="W2044" s="17">
        <v>2.1831513708109553</v>
      </c>
      <c r="X2044" s="17">
        <v>2.6281001194954032</v>
      </c>
      <c r="Y2044" s="17">
        <v>0</v>
      </c>
      <c r="Z2044" s="17">
        <v>41.919793094018061</v>
      </c>
      <c r="AA2044" s="17">
        <v>1.0379224636999633</v>
      </c>
      <c r="AB2044" s="17">
        <v>2.0420257283702368</v>
      </c>
      <c r="AC2044" s="17">
        <v>28.941810686871804</v>
      </c>
      <c r="AD2044" s="17">
        <v>0.62444775491467452</v>
      </c>
      <c r="AE2044" s="17">
        <v>6.2444775491467458E-2</v>
      </c>
      <c r="AF2044" s="17">
        <v>65.311648795837613</v>
      </c>
      <c r="AG2044" s="17">
        <v>34.171542564095091</v>
      </c>
      <c r="AH2044" s="17">
        <v>-1</v>
      </c>
      <c r="AI2044" s="17">
        <v>-1</v>
      </c>
      <c r="AJ2044" s="17">
        <v>-1</v>
      </c>
      <c r="AK2044" s="17">
        <v>-1</v>
      </c>
      <c r="AL2044" s="17">
        <v>-1</v>
      </c>
      <c r="AM2044" s="17">
        <v>-1</v>
      </c>
      <c r="AN2044" s="17">
        <v>-1</v>
      </c>
      <c r="AO2044" s="17">
        <v>-1</v>
      </c>
      <c r="AP2044" s="17">
        <v>-1</v>
      </c>
      <c r="AQ2044" s="17">
        <v>-1</v>
      </c>
      <c r="AR2044" s="17">
        <v>0.31222387745733726</v>
      </c>
      <c r="AS2044" s="17">
        <v>3.7466865294880471</v>
      </c>
      <c r="AT2044" s="17">
        <v>8.8706924883344609</v>
      </c>
      <c r="AU2044" s="17">
        <v>-1</v>
      </c>
      <c r="AV2044" s="17">
        <v>-1</v>
      </c>
      <c r="AW2044" s="17">
        <v>-1</v>
      </c>
      <c r="AX2044" s="17">
        <v>-1</v>
      </c>
      <c r="AY2044" s="17">
        <v>6.2444775491467458E-2</v>
      </c>
      <c r="AZ2044" s="17">
        <v>-0.17483572153553628</v>
      </c>
      <c r="BA2044" s="17">
        <v>0.68765623435604928</v>
      </c>
      <c r="BB2044" s="17">
        <v>-7.8978903337656073E-2</v>
      </c>
      <c r="BC2044" s="17">
        <v>0.25846608282483546</v>
      </c>
      <c r="BD2044" s="17">
        <v>-2.336116694442401</v>
      </c>
      <c r="BE2044" s="17">
        <v>9.3873987457244574</v>
      </c>
      <c r="BF2044" s="17">
        <v>-1</v>
      </c>
      <c r="BG2044" s="22">
        <v>216.50580778797561</v>
      </c>
    </row>
    <row r="2045" spans="1:59" x14ac:dyDescent="0.25">
      <c r="A2045">
        <v>5002</v>
      </c>
      <c r="B2045" t="s">
        <v>814</v>
      </c>
      <c r="C2045" s="49">
        <v>0</v>
      </c>
      <c r="D2045" s="22">
        <v>1464.7244726562501</v>
      </c>
      <c r="E2045" s="17">
        <v>76.900899565266286</v>
      </c>
      <c r="F2045" s="17">
        <v>23.502306279001111</v>
      </c>
      <c r="G2045" s="17">
        <v>0.51715594213164517</v>
      </c>
      <c r="H2045" s="17">
        <v>4.7440796519391606</v>
      </c>
      <c r="I2045" s="17">
        <v>62.593056089727497</v>
      </c>
      <c r="J2045" s="17">
        <v>9.2054921601451696</v>
      </c>
      <c r="K2045" s="17">
        <v>-1</v>
      </c>
      <c r="L2045" s="17">
        <v>-1</v>
      </c>
      <c r="M2045" s="17">
        <v>-1</v>
      </c>
      <c r="N2045" s="17">
        <v>0.16666666666666666</v>
      </c>
      <c r="O2045" s="17">
        <v>-1</v>
      </c>
      <c r="P2045" s="17">
        <v>-1</v>
      </c>
      <c r="Q2045" s="17">
        <v>3.5647268269114649</v>
      </c>
      <c r="R2045" s="17">
        <v>-1</v>
      </c>
      <c r="S2045" s="17">
        <v>0.65435985507574568</v>
      </c>
      <c r="T2045" s="17">
        <v>6.8815252000697671E-2</v>
      </c>
      <c r="U2045" s="17">
        <v>0.35183061467220744</v>
      </c>
      <c r="V2045" s="17">
        <v>0.35949727626473493</v>
      </c>
      <c r="W2045" s="17">
        <v>1.6283855900868036</v>
      </c>
      <c r="X2045" s="17">
        <v>1.8028064856817192</v>
      </c>
      <c r="Y2045" s="17">
        <v>0</v>
      </c>
      <c r="Z2045" s="17">
        <v>37.121681499802747</v>
      </c>
      <c r="AA2045" s="17">
        <v>0.77096334079492612</v>
      </c>
      <c r="AB2045" s="17">
        <v>1.6161063108463938</v>
      </c>
      <c r="AC2045" s="17">
        <v>24.044862532195591</v>
      </c>
      <c r="AD2045" s="17">
        <v>0.4397882683402593</v>
      </c>
      <c r="AE2045" s="17">
        <v>4.397882683402593E-2</v>
      </c>
      <c r="AF2045" s="17">
        <v>58.020532713232775</v>
      </c>
      <c r="AG2045" s="17">
        <v>21.455787879371247</v>
      </c>
      <c r="AH2045" s="17">
        <v>-1</v>
      </c>
      <c r="AI2045" s="17">
        <v>-1</v>
      </c>
      <c r="AJ2045" s="17">
        <v>-1</v>
      </c>
      <c r="AK2045" s="17">
        <v>-1</v>
      </c>
      <c r="AL2045" s="17">
        <v>-1</v>
      </c>
      <c r="AM2045" s="17">
        <v>-1</v>
      </c>
      <c r="AN2045" s="17">
        <v>-1</v>
      </c>
      <c r="AO2045" s="17">
        <v>-1</v>
      </c>
      <c r="AP2045" s="17">
        <v>-1</v>
      </c>
      <c r="AQ2045" s="17">
        <v>-1</v>
      </c>
      <c r="AR2045" s="17">
        <v>0.21989413417012965</v>
      </c>
      <c r="AS2045" s="17">
        <v>2.6387296100415556</v>
      </c>
      <c r="AT2045" s="17">
        <v>7.4303484930540229</v>
      </c>
      <c r="AU2045" s="17">
        <v>-1</v>
      </c>
      <c r="AV2045" s="17">
        <v>-1</v>
      </c>
      <c r="AW2045" s="17">
        <v>-1</v>
      </c>
      <c r="AX2045" s="17">
        <v>-1</v>
      </c>
      <c r="AY2045" s="17">
        <v>4.397882683402593E-2</v>
      </c>
      <c r="AZ2045" s="17">
        <v>-1.4362484073487836E-2</v>
      </c>
      <c r="BA2045" s="17">
        <v>0.52718299689400083</v>
      </c>
      <c r="BB2045" s="17">
        <v>-1.6194677902354848E-2</v>
      </c>
      <c r="BC2045" s="17">
        <v>0.19568185738953431</v>
      </c>
      <c r="BD2045" s="17">
        <v>-0.15486681232017796</v>
      </c>
      <c r="BE2045" s="17">
        <v>7.2061488636022322</v>
      </c>
      <c r="BF2045" s="17">
        <v>-1</v>
      </c>
      <c r="BG2045" s="22">
        <v>10.995806473763651</v>
      </c>
    </row>
    <row r="2046" spans="1:59" x14ac:dyDescent="0.25">
      <c r="A2046">
        <v>5003</v>
      </c>
      <c r="B2046" t="s">
        <v>1875</v>
      </c>
      <c r="C2046" s="49">
        <v>0</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25">
      <c r="A2047">
        <v>5005</v>
      </c>
      <c r="B2047" t="s">
        <v>1876</v>
      </c>
      <c r="C2047" s="49">
        <v>0</v>
      </c>
      <c r="D2047" s="22">
        <v>1469.2885058593752</v>
      </c>
      <c r="E2047" s="17">
        <v>47.551778664173412</v>
      </c>
      <c r="F2047" s="17">
        <v>-25.709882882312378</v>
      </c>
      <c r="G2047" s="17">
        <v>0.15908948710635576</v>
      </c>
      <c r="H2047" s="17">
        <v>2.0316826465354474</v>
      </c>
      <c r="I2047" s="17">
        <v>36.385147041047077</v>
      </c>
      <c r="J2047" s="17">
        <v>2.1444269141641148</v>
      </c>
      <c r="K2047" s="17">
        <v>-1</v>
      </c>
      <c r="L2047" s="17">
        <v>-1</v>
      </c>
      <c r="M2047" s="17">
        <v>-1</v>
      </c>
      <c r="N2047" s="17">
        <v>0.16666666666666666</v>
      </c>
      <c r="O2047" s="17">
        <v>-1</v>
      </c>
      <c r="P2047" s="17">
        <v>-1</v>
      </c>
      <c r="Q2047" s="17">
        <v>1.872168339352672</v>
      </c>
      <c r="R2047" s="17">
        <v>-1</v>
      </c>
      <c r="S2047" s="17">
        <v>-0.20576409141220456</v>
      </c>
      <c r="T2047" s="17">
        <v>-2.1588564938915897E-2</v>
      </c>
      <c r="U2047" s="17">
        <v>-0.17011606578634808</v>
      </c>
      <c r="V2047" s="17">
        <v>-0.39326493151588104</v>
      </c>
      <c r="W2047" s="17">
        <v>-0.33169620054111582</v>
      </c>
      <c r="X2047" s="17">
        <v>-1.1130961885023196</v>
      </c>
      <c r="Y2047" s="17">
        <v>0</v>
      </c>
      <c r="Z2047" s="17">
        <v>20.169137756124226</v>
      </c>
      <c r="AA2047" s="17">
        <v>-0.17224861248224915</v>
      </c>
      <c r="AB2047" s="17">
        <v>0.11126061997916192</v>
      </c>
      <c r="AC2047" s="17">
        <v>6.7431124222649572</v>
      </c>
      <c r="AD2047" s="17">
        <v>-0.21264508223293513</v>
      </c>
      <c r="AE2047" s="17">
        <v>-2.126450822329351E-2</v>
      </c>
      <c r="AF2047" s="17">
        <v>32.259780404008815</v>
      </c>
      <c r="AG2047" s="17">
        <v>-23.471134576236889</v>
      </c>
      <c r="AH2047" s="17">
        <v>-1</v>
      </c>
      <c r="AI2047" s="17">
        <v>-1</v>
      </c>
      <c r="AJ2047" s="17">
        <v>-1</v>
      </c>
      <c r="AK2047" s="17">
        <v>-1</v>
      </c>
      <c r="AL2047" s="17">
        <v>-1</v>
      </c>
      <c r="AM2047" s="17">
        <v>-1</v>
      </c>
      <c r="AN2047" s="17">
        <v>-1</v>
      </c>
      <c r="AO2047" s="17">
        <v>-1</v>
      </c>
      <c r="AP2047" s="17">
        <v>-1</v>
      </c>
      <c r="AQ2047" s="17">
        <v>-1</v>
      </c>
      <c r="AR2047" s="17">
        <v>-0.10632254111646756</v>
      </c>
      <c r="AS2047" s="17">
        <v>-1.2758704933976106</v>
      </c>
      <c r="AT2047" s="17">
        <v>2.341368358583106</v>
      </c>
      <c r="AU2047" s="17">
        <v>-1</v>
      </c>
      <c r="AV2047" s="17">
        <v>-1</v>
      </c>
      <c r="AW2047" s="17">
        <v>-1</v>
      </c>
      <c r="AX2047" s="17">
        <v>-1</v>
      </c>
      <c r="AY2047" s="17">
        <v>-2.126450822329351E-2</v>
      </c>
      <c r="AZ2047" s="17">
        <v>0.55261673771970288</v>
      </c>
      <c r="BA2047" s="17">
        <v>-3.9796224899190158E-2</v>
      </c>
      <c r="BB2047" s="17">
        <v>0.20563266129253133</v>
      </c>
      <c r="BC2047" s="17">
        <v>-2.614548180535177E-2</v>
      </c>
      <c r="BD2047" s="17">
        <v>7.5518597438423711</v>
      </c>
      <c r="BE2047" s="17">
        <v>-0.50057769256032358</v>
      </c>
      <c r="BF2047" s="17">
        <v>-1</v>
      </c>
      <c r="BG2047" s="22">
        <v>98.707984474911271</v>
      </c>
    </row>
    <row r="2048" spans="1:59" x14ac:dyDescent="0.25">
      <c r="A2048">
        <v>5006</v>
      </c>
      <c r="B2048" t="s">
        <v>1877</v>
      </c>
      <c r="C2048" s="49">
        <v>0</v>
      </c>
      <c r="D2048" s="22">
        <v>1539.0525</v>
      </c>
      <c r="E2048" s="17">
        <v>65.627557286780061</v>
      </c>
      <c r="F2048" s="17">
        <v>4.5993260310156181</v>
      </c>
      <c r="G2048" s="17">
        <v>0.37961840839945188</v>
      </c>
      <c r="H2048" s="17">
        <v>3.7022160833469417</v>
      </c>
      <c r="I2048" s="17">
        <v>52.526290202432762</v>
      </c>
      <c r="J2048" s="17">
        <v>6.4932540104258774</v>
      </c>
      <c r="K2048" s="17">
        <v>-1</v>
      </c>
      <c r="L2048" s="17">
        <v>-1</v>
      </c>
      <c r="M2048" s="17">
        <v>-1</v>
      </c>
      <c r="N2048" s="17">
        <v>0.16666666666666666</v>
      </c>
      <c r="O2048" s="17">
        <v>-1</v>
      </c>
      <c r="P2048" s="17">
        <v>-1</v>
      </c>
      <c r="Q2048" s="17">
        <v>2.9145952191910878</v>
      </c>
      <c r="R2048" s="17">
        <v>-1</v>
      </c>
      <c r="S2048" s="17">
        <v>0.32397613818833593</v>
      </c>
      <c r="T2048" s="17">
        <v>3.4090083397643391E-2</v>
      </c>
      <c r="U2048" s="17">
        <v>0.15134476026592208</v>
      </c>
      <c r="V2048" s="17">
        <v>7.0352465037907042E-2</v>
      </c>
      <c r="W2048" s="17">
        <v>0.87549513745474916</v>
      </c>
      <c r="X2048" s="17">
        <v>0.68277399790775295</v>
      </c>
      <c r="Y2048" s="17">
        <v>0</v>
      </c>
      <c r="Z2048" s="17">
        <v>30.610010204517653</v>
      </c>
      <c r="AA2048" s="17">
        <v>0.40866454396598251</v>
      </c>
      <c r="AB2048" s="17">
        <v>1.0380773945247583</v>
      </c>
      <c r="AC2048" s="17">
        <v>17.399056967408754</v>
      </c>
      <c r="AD2048" s="17">
        <v>0.18918095033240262</v>
      </c>
      <c r="AE2048" s="17">
        <v>1.8918095033240261E-2</v>
      </c>
      <c r="AF2048" s="17">
        <v>48.12552498499884</v>
      </c>
      <c r="AG2048" s="17">
        <v>4.1988289378099175</v>
      </c>
      <c r="AH2048" s="17">
        <v>-1</v>
      </c>
      <c r="AI2048" s="17">
        <v>-1</v>
      </c>
      <c r="AJ2048" s="17">
        <v>-1</v>
      </c>
      <c r="AK2048" s="17">
        <v>-1</v>
      </c>
      <c r="AL2048" s="17">
        <v>-1</v>
      </c>
      <c r="AM2048" s="17">
        <v>-1</v>
      </c>
      <c r="AN2048" s="17">
        <v>-1</v>
      </c>
      <c r="AO2048" s="17">
        <v>-1</v>
      </c>
      <c r="AP2048" s="17">
        <v>-1</v>
      </c>
      <c r="AQ2048" s="17">
        <v>-1</v>
      </c>
      <c r="AR2048" s="17">
        <v>9.459047516620131E-2</v>
      </c>
      <c r="AS2048" s="17">
        <v>1.1350857019944154</v>
      </c>
      <c r="AT2048" s="17">
        <v>5.4756114125927402</v>
      </c>
      <c r="AU2048" s="17">
        <v>-1</v>
      </c>
      <c r="AV2048" s="17">
        <v>-1</v>
      </c>
      <c r="AW2048" s="17">
        <v>-1</v>
      </c>
      <c r="AX2048" s="17">
        <v>-1</v>
      </c>
      <c r="AY2048" s="17">
        <v>1.8918095033240261E-2</v>
      </c>
      <c r="AZ2048" s="17">
        <v>0.2034208987271324</v>
      </c>
      <c r="BA2048" s="17">
        <v>0.30939961409338052</v>
      </c>
      <c r="BB2048" s="17">
        <v>6.9011810220316439E-2</v>
      </c>
      <c r="BC2048" s="17">
        <v>0.11047536926686304</v>
      </c>
      <c r="BD2048" s="17">
        <v>2.8053774351006915</v>
      </c>
      <c r="BE2048" s="17">
        <v>4.2459046161813605</v>
      </c>
      <c r="BF2048" s="17">
        <v>-1</v>
      </c>
      <c r="BG2048" s="22">
        <v>2805.1819819938437</v>
      </c>
    </row>
    <row r="2049" spans="1:59" x14ac:dyDescent="0.25">
      <c r="A2049">
        <v>5010</v>
      </c>
      <c r="B2049" t="s">
        <v>1878</v>
      </c>
      <c r="C2049" s="49">
        <v>0</v>
      </c>
      <c r="D2049" s="22">
        <v>1455.51541015625</v>
      </c>
      <c r="E2049" s="17">
        <v>41.532369357970786</v>
      </c>
      <c r="F2049" s="17">
        <v>-35.803142929674955</v>
      </c>
      <c r="G2049" s="17">
        <v>8.565122096946598E-2</v>
      </c>
      <c r="H2049" s="17">
        <v>1.4753788365690206</v>
      </c>
      <c r="I2049" s="17">
        <v>31.009990076196907</v>
      </c>
      <c r="J2049" s="17">
        <v>0.69622538211142526</v>
      </c>
      <c r="K2049" s="17">
        <v>-1</v>
      </c>
      <c r="L2049" s="17">
        <v>-1</v>
      </c>
      <c r="M2049" s="17">
        <v>-1</v>
      </c>
      <c r="N2049" s="17">
        <v>0.16666666666666666</v>
      </c>
      <c r="O2049" s="17">
        <v>-1</v>
      </c>
      <c r="P2049" s="17">
        <v>-1</v>
      </c>
      <c r="Q2049" s="17">
        <v>1.5250300947136555</v>
      </c>
      <c r="R2049" s="17">
        <v>-1</v>
      </c>
      <c r="S2049" s="17">
        <v>-0.38217271725913771</v>
      </c>
      <c r="T2049" s="17">
        <v>-4.0130093962440605E-2</v>
      </c>
      <c r="U2049" s="17">
        <v>-0.27716563351554058</v>
      </c>
      <c r="V2049" s="17">
        <v>-0.54765401370142452</v>
      </c>
      <c r="W2049" s="17">
        <v>-0.7337026051344705</v>
      </c>
      <c r="X2049" s="17">
        <v>-1.7111383497007815</v>
      </c>
      <c r="Y2049" s="17">
        <v>0</v>
      </c>
      <c r="Z2049" s="17">
        <v>16.692226133510484</v>
      </c>
      <c r="AA2049" s="17">
        <v>-0.36569831846873319</v>
      </c>
      <c r="AB2049" s="17">
        <v>-0.1973783401631789</v>
      </c>
      <c r="AC2049" s="17">
        <v>3.194579708924616</v>
      </c>
      <c r="AD2049" s="17">
        <v>-0.34645704189442572</v>
      </c>
      <c r="AE2049" s="17">
        <v>-3.4645704189442572E-2</v>
      </c>
      <c r="AF2049" s="17">
        <v>26.976333833070825</v>
      </c>
      <c r="AG2049" s="17">
        <v>-32.685500350247565</v>
      </c>
      <c r="AH2049" s="17">
        <v>-1</v>
      </c>
      <c r="AI2049" s="17">
        <v>-1</v>
      </c>
      <c r="AJ2049" s="17">
        <v>-1</v>
      </c>
      <c r="AK2049" s="17">
        <v>-1</v>
      </c>
      <c r="AL2049" s="17">
        <v>-1</v>
      </c>
      <c r="AM2049" s="17">
        <v>-1</v>
      </c>
      <c r="AN2049" s="17">
        <v>-1</v>
      </c>
      <c r="AO2049" s="17">
        <v>-1</v>
      </c>
      <c r="AP2049" s="17">
        <v>-1</v>
      </c>
      <c r="AQ2049" s="17">
        <v>-1</v>
      </c>
      <c r="AR2049" s="17">
        <v>-0.17322852094721286</v>
      </c>
      <c r="AS2049" s="17">
        <v>-2.0787422513665543</v>
      </c>
      <c r="AT2049" s="17">
        <v>1.2976350732234794</v>
      </c>
      <c r="AU2049" s="17">
        <v>-1</v>
      </c>
      <c r="AV2049" s="17">
        <v>-1</v>
      </c>
      <c r="AW2049" s="17">
        <v>-1</v>
      </c>
      <c r="AX2049" s="17">
        <v>-1</v>
      </c>
      <c r="AY2049" s="17">
        <v>-3.4645704189442572E-2</v>
      </c>
      <c r="AZ2049" s="17">
        <v>0.66890233331171167</v>
      </c>
      <c r="BA2049" s="17">
        <v>-0.15608182049119895</v>
      </c>
      <c r="BB2049" s="17">
        <v>0.25112872757743815</v>
      </c>
      <c r="BC2049" s="17">
        <v>-7.1641548090258564E-2</v>
      </c>
      <c r="BD2049" s="17">
        <v>9.1324843120827222</v>
      </c>
      <c r="BE2049" s="17">
        <v>-2.0812022608006773</v>
      </c>
      <c r="BF2049" s="17">
        <v>-1</v>
      </c>
      <c r="BG2049" s="22">
        <v>77.50315460769967</v>
      </c>
    </row>
    <row r="2050" spans="1:59" x14ac:dyDescent="0.25">
      <c r="A2050">
        <v>5012</v>
      </c>
      <c r="B2050" t="s">
        <v>1879</v>
      </c>
      <c r="C2050" s="49">
        <v>0</v>
      </c>
      <c r="D2050" s="22">
        <v>1576.7518359375001</v>
      </c>
      <c r="E2050" s="17">
        <v>107.63946052063334</v>
      </c>
      <c r="F2050" s="17">
        <v>75.044288792888281</v>
      </c>
      <c r="G2050" s="17">
        <v>0.89217390573467803</v>
      </c>
      <c r="H2050" s="17">
        <v>7.5848863993280577</v>
      </c>
      <c r="I2050" s="17">
        <v>90.041694586275497</v>
      </c>
      <c r="J2050" s="17">
        <v>16.600840906871362</v>
      </c>
      <c r="K2050" s="17">
        <v>-1</v>
      </c>
      <c r="L2050" s="17">
        <v>-1</v>
      </c>
      <c r="M2050" s="17">
        <v>-1</v>
      </c>
      <c r="N2050" s="17">
        <v>0.16666666666666666</v>
      </c>
      <c r="O2050" s="17">
        <v>-1</v>
      </c>
      <c r="P2050" s="17">
        <v>-1</v>
      </c>
      <c r="Q2050" s="17">
        <v>5.3374140707877382</v>
      </c>
      <c r="R2050" s="17">
        <v>-1</v>
      </c>
      <c r="S2050" s="17">
        <v>1.5552036127947799</v>
      </c>
      <c r="T2050" s="17">
        <v>0.1634989478756457</v>
      </c>
      <c r="U2050" s="17">
        <v>0.89848718768490643</v>
      </c>
      <c r="V2050" s="17">
        <v>1.1478965978914191</v>
      </c>
      <c r="W2050" s="17">
        <v>3.6812611703048748</v>
      </c>
      <c r="X2050" s="17">
        <v>4.856753225428406</v>
      </c>
      <c r="Y2050" s="17">
        <v>0</v>
      </c>
      <c r="Z2050" s="17">
        <v>54.876789087852671</v>
      </c>
      <c r="AA2050" s="17">
        <v>1.7588286406568268</v>
      </c>
      <c r="AB2050" s="17">
        <v>3.1921940973606877</v>
      </c>
      <c r="AC2050" s="17">
        <v>42.165708542572268</v>
      </c>
      <c r="AD2050" s="17">
        <v>1.1231089846061331</v>
      </c>
      <c r="AE2050" s="17">
        <v>0.1123108984606133</v>
      </c>
      <c r="AF2050" s="17">
        <v>85.000845267797501</v>
      </c>
      <c r="AG2050" s="17">
        <v>68.509631471236261</v>
      </c>
      <c r="AH2050" s="17">
        <v>-1</v>
      </c>
      <c r="AI2050" s="17">
        <v>-1</v>
      </c>
      <c r="AJ2050" s="17">
        <v>-1</v>
      </c>
      <c r="AK2050" s="17">
        <v>-1</v>
      </c>
      <c r="AL2050" s="17">
        <v>-1</v>
      </c>
      <c r="AM2050" s="17">
        <v>-1</v>
      </c>
      <c r="AN2050" s="17">
        <v>-1</v>
      </c>
      <c r="AO2050" s="17">
        <v>-1</v>
      </c>
      <c r="AP2050" s="17">
        <v>-1</v>
      </c>
      <c r="AQ2050" s="17">
        <v>-1</v>
      </c>
      <c r="AR2050" s="17">
        <v>0.56155449230306653</v>
      </c>
      <c r="AS2050" s="17">
        <v>6.7386539076367988</v>
      </c>
      <c r="AT2050" s="17">
        <v>12.760250079927838</v>
      </c>
      <c r="AU2050" s="17">
        <v>-1</v>
      </c>
      <c r="AV2050" s="17">
        <v>-1</v>
      </c>
      <c r="AW2050" s="17">
        <v>-1</v>
      </c>
      <c r="AX2050" s="17">
        <v>-1</v>
      </c>
      <c r="AY2050" s="17">
        <v>0.1123108984606133</v>
      </c>
      <c r="AZ2050" s="17">
        <v>-0.60818351974435902</v>
      </c>
      <c r="BA2050" s="17">
        <v>1.121004032564872</v>
      </c>
      <c r="BB2050" s="17">
        <v>-0.24852372143275198</v>
      </c>
      <c r="BC2050" s="17">
        <v>0.42801090091993138</v>
      </c>
      <c r="BD2050" s="17">
        <v>-8.2264436343750909</v>
      </c>
      <c r="BE2050" s="17">
        <v>15.277725685657154</v>
      </c>
      <c r="BF2050" s="17">
        <v>-1</v>
      </c>
      <c r="BG2050" s="22">
        <v>1970.0076709338125</v>
      </c>
    </row>
    <row r="2051" spans="1:59" x14ac:dyDescent="0.25">
      <c r="A2051">
        <v>5013</v>
      </c>
      <c r="B2051" t="s">
        <v>1822</v>
      </c>
      <c r="C2051" s="49">
        <v>0</v>
      </c>
      <c r="D2051" s="22">
        <v>1536.7644140625</v>
      </c>
      <c r="E2051" s="17">
        <v>88.276546630280791</v>
      </c>
      <c r="F2051" s="17">
        <v>42.576829740280957</v>
      </c>
      <c r="G2051" s="17">
        <v>0.65594161928754624</v>
      </c>
      <c r="H2051" s="17">
        <v>5.7953980589762155</v>
      </c>
      <c r="I2051" s="17">
        <v>72.751177167851068</v>
      </c>
      <c r="J2051" s="17">
        <v>11.942343679889644</v>
      </c>
      <c r="K2051" s="17">
        <v>-1</v>
      </c>
      <c r="L2051" s="17">
        <v>-1</v>
      </c>
      <c r="M2051" s="17">
        <v>-1</v>
      </c>
      <c r="N2051" s="17">
        <v>0.16666666666666666</v>
      </c>
      <c r="O2051" s="17">
        <v>-1</v>
      </c>
      <c r="P2051" s="17">
        <v>-1</v>
      </c>
      <c r="Q2051" s="17">
        <v>4.2207583331446425</v>
      </c>
      <c r="R2051" s="17">
        <v>-1</v>
      </c>
      <c r="S2051" s="17">
        <v>0.98774178090542208</v>
      </c>
      <c r="T2051" s="17">
        <v>0.10385554906107503</v>
      </c>
      <c r="U2051" s="17">
        <v>0.55413586407514059</v>
      </c>
      <c r="V2051" s="17">
        <v>0.65126605627185741</v>
      </c>
      <c r="W2051" s="17">
        <v>2.3881084705058417</v>
      </c>
      <c r="X2051" s="17">
        <v>2.9330031893320299</v>
      </c>
      <c r="Y2051" s="17">
        <v>0</v>
      </c>
      <c r="Z2051" s="17">
        <v>43.692445753089991</v>
      </c>
      <c r="AA2051" s="17">
        <v>1.1365499736669371</v>
      </c>
      <c r="AB2051" s="17">
        <v>2.1993807988388472</v>
      </c>
      <c r="AC2051" s="17">
        <v>30.750978314025293</v>
      </c>
      <c r="AD2051" s="17">
        <v>0.6926698300939258</v>
      </c>
      <c r="AE2051" s="17">
        <v>6.9266983009392574E-2</v>
      </c>
      <c r="AF2051" s="17">
        <v>68.005336939109171</v>
      </c>
      <c r="AG2051" s="17">
        <v>38.869352506897876</v>
      </c>
      <c r="AH2051" s="17">
        <v>-1</v>
      </c>
      <c r="AI2051" s="17">
        <v>-1</v>
      </c>
      <c r="AJ2051" s="17">
        <v>-1</v>
      </c>
      <c r="AK2051" s="17">
        <v>-1</v>
      </c>
      <c r="AL2051" s="17">
        <v>-1</v>
      </c>
      <c r="AM2051" s="17">
        <v>-1</v>
      </c>
      <c r="AN2051" s="17">
        <v>-1</v>
      </c>
      <c r="AO2051" s="17">
        <v>-1</v>
      </c>
      <c r="AP2051" s="17">
        <v>-1</v>
      </c>
      <c r="AQ2051" s="17">
        <v>-1</v>
      </c>
      <c r="AR2051" s="17">
        <v>0.3463349150469629</v>
      </c>
      <c r="AS2051" s="17">
        <v>4.1560189805635552</v>
      </c>
      <c r="AT2051" s="17">
        <v>9.4028246747326207</v>
      </c>
      <c r="AU2051" s="17">
        <v>-1</v>
      </c>
      <c r="AV2051" s="17">
        <v>-1</v>
      </c>
      <c r="AW2051" s="17">
        <v>-1</v>
      </c>
      <c r="AX2051" s="17">
        <v>-1</v>
      </c>
      <c r="AY2051" s="17">
        <v>6.9266983009392574E-2</v>
      </c>
      <c r="AZ2051" s="17">
        <v>-0.23412223572164548</v>
      </c>
      <c r="BA2051" s="17">
        <v>0.74694274854215847</v>
      </c>
      <c r="BB2051" s="17">
        <v>-0.10217440889860148</v>
      </c>
      <c r="BC2051" s="17">
        <v>0.28166158838578087</v>
      </c>
      <c r="BD2051" s="17">
        <v>-3.1419750676211171</v>
      </c>
      <c r="BE2051" s="17">
        <v>10.193257118903176</v>
      </c>
      <c r="BF2051" s="17">
        <v>-1</v>
      </c>
      <c r="BG2051" s="22">
        <v>432.2181451254412</v>
      </c>
    </row>
    <row r="2052" spans="1:59" x14ac:dyDescent="0.25">
      <c r="A2052">
        <v>5015</v>
      </c>
      <c r="B2052" t="s">
        <v>1880</v>
      </c>
      <c r="C2052" s="49">
        <v>0</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25">
      <c r="A2053">
        <v>5016</v>
      </c>
      <c r="B2053" t="s">
        <v>1881</v>
      </c>
      <c r="C2053" s="49">
        <v>0</v>
      </c>
      <c r="D2053" s="22">
        <v>1546.8146093750001</v>
      </c>
      <c r="E2053" s="17">
        <v>106.50769154273556</v>
      </c>
      <c r="F2053" s="17">
        <v>73.146554642181968</v>
      </c>
      <c r="G2053" s="17">
        <v>0.87836604732593226</v>
      </c>
      <c r="H2053" s="17">
        <v>7.4802901902353192</v>
      </c>
      <c r="I2053" s="17">
        <v>89.031057895083876</v>
      </c>
      <c r="J2053" s="17">
        <v>16.328550141391705</v>
      </c>
      <c r="K2053" s="17">
        <v>-1</v>
      </c>
      <c r="L2053" s="17">
        <v>-1</v>
      </c>
      <c r="M2053" s="17">
        <v>-1</v>
      </c>
      <c r="N2053" s="17">
        <v>0.16666666666666666</v>
      </c>
      <c r="O2053" s="17">
        <v>-1</v>
      </c>
      <c r="P2053" s="17">
        <v>-1</v>
      </c>
      <c r="Q2053" s="17">
        <v>5.2721451587834505</v>
      </c>
      <c r="R2053" s="17">
        <v>-1</v>
      </c>
      <c r="S2053" s="17">
        <v>1.5220352735091616</v>
      </c>
      <c r="T2053" s="17">
        <v>0.16001277069709877</v>
      </c>
      <c r="U2053" s="17">
        <v>0.87835973436013837</v>
      </c>
      <c r="V2053" s="17">
        <v>1.1188683718886352</v>
      </c>
      <c r="W2053" s="17">
        <v>3.6056759501461193</v>
      </c>
      <c r="X2053" s="17">
        <v>4.7443093740322366</v>
      </c>
      <c r="Y2053" s="17">
        <v>0</v>
      </c>
      <c r="Z2053" s="17">
        <v>54.223060372426787</v>
      </c>
      <c r="AA2053" s="17">
        <v>1.722456238502126</v>
      </c>
      <c r="AB2053" s="17">
        <v>3.1341638185258875</v>
      </c>
      <c r="AC2053" s="17">
        <v>41.498513633949642</v>
      </c>
      <c r="AD2053" s="17">
        <v>1.097949667950173</v>
      </c>
      <c r="AE2053" s="17">
        <v>0.1097949667950173</v>
      </c>
      <c r="AF2053" s="17">
        <v>84.007451959386572</v>
      </c>
      <c r="AG2053" s="17">
        <v>66.777146969263214</v>
      </c>
      <c r="AH2053" s="17">
        <v>-1</v>
      </c>
      <c r="AI2053" s="17">
        <v>-1</v>
      </c>
      <c r="AJ2053" s="17">
        <v>-1</v>
      </c>
      <c r="AK2053" s="17">
        <v>-1</v>
      </c>
      <c r="AL2053" s="17">
        <v>-1</v>
      </c>
      <c r="AM2053" s="17">
        <v>-1</v>
      </c>
      <c r="AN2053" s="17">
        <v>-1</v>
      </c>
      <c r="AO2053" s="17">
        <v>-1</v>
      </c>
      <c r="AP2053" s="17">
        <v>-1</v>
      </c>
      <c r="AQ2053" s="17">
        <v>-1</v>
      </c>
      <c r="AR2053" s="17">
        <v>0.54897483397508651</v>
      </c>
      <c r="AS2053" s="17">
        <v>6.5876980077010376</v>
      </c>
      <c r="AT2053" s="17">
        <v>12.564007410011349</v>
      </c>
      <c r="AU2053" s="17">
        <v>-1</v>
      </c>
      <c r="AV2053" s="17">
        <v>-1</v>
      </c>
      <c r="AW2053" s="17">
        <v>-1</v>
      </c>
      <c r="AX2053" s="17">
        <v>-1</v>
      </c>
      <c r="AY2053" s="17">
        <v>0.1097949667950173</v>
      </c>
      <c r="AZ2053" s="17">
        <v>-0.5863195090129758</v>
      </c>
      <c r="BA2053" s="17">
        <v>1.0991400218334888</v>
      </c>
      <c r="BB2053" s="17">
        <v>-0.23996955376972556</v>
      </c>
      <c r="BC2053" s="17">
        <v>0.41945673325690497</v>
      </c>
      <c r="BD2053" s="17">
        <v>-7.9292546975479894</v>
      </c>
      <c r="BE2053" s="17">
        <v>14.980536748830053</v>
      </c>
      <c r="BF2053" s="17">
        <v>-1</v>
      </c>
      <c r="BG2053" s="22">
        <v>885.73340521059117</v>
      </c>
    </row>
    <row r="2054" spans="1:59" x14ac:dyDescent="0.25">
      <c r="A2054">
        <v>5019</v>
      </c>
      <c r="B2054" t="s">
        <v>1882</v>
      </c>
      <c r="C2054" s="49">
        <v>0</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25">
      <c r="A2055">
        <v>5022</v>
      </c>
      <c r="B2055" t="s">
        <v>1883</v>
      </c>
      <c r="C2055" s="49">
        <v>0</v>
      </c>
      <c r="D2055" s="22">
        <v>1535.6632421874999</v>
      </c>
      <c r="E2055" s="17">
        <v>46.294927723924602</v>
      </c>
      <c r="F2055" s="17">
        <v>-27.817352691290395</v>
      </c>
      <c r="G2055" s="17">
        <v>0.14375559815660754</v>
      </c>
      <c r="H2055" s="17">
        <v>1.9155265702407478</v>
      </c>
      <c r="I2055" s="17">
        <v>35.26281580527359</v>
      </c>
      <c r="J2055" s="17">
        <v>1.8420428487783949</v>
      </c>
      <c r="K2055" s="17">
        <v>-1</v>
      </c>
      <c r="L2055" s="17">
        <v>-1</v>
      </c>
      <c r="M2055" s="17">
        <v>-1</v>
      </c>
      <c r="N2055" s="17">
        <v>0.16666666666666666</v>
      </c>
      <c r="O2055" s="17">
        <v>-1</v>
      </c>
      <c r="P2055" s="17">
        <v>-1</v>
      </c>
      <c r="Q2055" s="17">
        <v>1.7996859732305863</v>
      </c>
      <c r="R2055" s="17">
        <v>-1</v>
      </c>
      <c r="S2055" s="17">
        <v>-0.24259816199704579</v>
      </c>
      <c r="T2055" s="17">
        <v>-2.5460030892037629E-2</v>
      </c>
      <c r="U2055" s="17">
        <v>-0.19246798488828115</v>
      </c>
      <c r="V2055" s="17">
        <v>-0.42550132768669807</v>
      </c>
      <c r="W2055" s="17">
        <v>-0.41563502275720265</v>
      </c>
      <c r="X2055" s="17">
        <v>-1.2379672205878414</v>
      </c>
      <c r="Y2055" s="17">
        <v>0</v>
      </c>
      <c r="Z2055" s="17">
        <v>19.443159604490457</v>
      </c>
      <c r="AA2055" s="17">
        <v>-0.21264085572269958</v>
      </c>
      <c r="AB2055" s="17">
        <v>4.6816893440646767E-2</v>
      </c>
      <c r="AC2055" s="17">
        <v>6.0021798073869945</v>
      </c>
      <c r="AD2055" s="17">
        <v>-0.2405849811103514</v>
      </c>
      <c r="AE2055" s="17">
        <v>-2.4058498111035144E-2</v>
      </c>
      <c r="AF2055" s="17">
        <v>31.156598272234667</v>
      </c>
      <c r="AG2055" s="17">
        <v>-25.395091512497757</v>
      </c>
      <c r="AH2055" s="17">
        <v>-1</v>
      </c>
      <c r="AI2055" s="17">
        <v>-1</v>
      </c>
      <c r="AJ2055" s="17">
        <v>-1</v>
      </c>
      <c r="AK2055" s="17">
        <v>-1</v>
      </c>
      <c r="AL2055" s="17">
        <v>-1</v>
      </c>
      <c r="AM2055" s="17">
        <v>-1</v>
      </c>
      <c r="AN2055" s="17">
        <v>-1</v>
      </c>
      <c r="AO2055" s="17">
        <v>-1</v>
      </c>
      <c r="AP2055" s="17">
        <v>-1</v>
      </c>
      <c r="AQ2055" s="17">
        <v>-1</v>
      </c>
      <c r="AR2055" s="17">
        <v>-0.1202924905551757</v>
      </c>
      <c r="AS2055" s="17">
        <v>-1.4435098866621083</v>
      </c>
      <c r="AT2055" s="17">
        <v>2.123437147339259</v>
      </c>
      <c r="AU2055" s="17">
        <v>-1</v>
      </c>
      <c r="AV2055" s="17">
        <v>-1</v>
      </c>
      <c r="AW2055" s="17">
        <v>-1</v>
      </c>
      <c r="AX2055" s="17">
        <v>-1</v>
      </c>
      <c r="AY2055" s="17">
        <v>-2.4058498111035144E-2</v>
      </c>
      <c r="AZ2055" s="17">
        <v>0.57689713679583932</v>
      </c>
      <c r="BA2055" s="17">
        <v>-6.4076623975326485E-2</v>
      </c>
      <c r="BB2055" s="17">
        <v>0.21513222691085288</v>
      </c>
      <c r="BC2055" s="17">
        <v>-3.564504742367329E-2</v>
      </c>
      <c r="BD2055" s="17">
        <v>7.8818937012817116</v>
      </c>
      <c r="BE2055" s="17">
        <v>-0.83061164999966497</v>
      </c>
      <c r="BF2055" s="17">
        <v>-1</v>
      </c>
      <c r="BG2055" s="22">
        <v>360.71827376359823</v>
      </c>
    </row>
    <row r="2056" spans="1:59" x14ac:dyDescent="0.25">
      <c r="A2056">
        <v>5024</v>
      </c>
      <c r="B2056" t="s">
        <v>537</v>
      </c>
      <c r="C2056" s="49">
        <v>0</v>
      </c>
      <c r="D2056" s="22">
        <v>1623.451455078125</v>
      </c>
      <c r="E2056" s="17">
        <v>144.84014585101053</v>
      </c>
      <c r="F2056" s="17">
        <v>137.42186969483794</v>
      </c>
      <c r="G2056" s="17">
        <v>1.3460313676208173</v>
      </c>
      <c r="H2056" s="17">
        <v>11.022911948002111</v>
      </c>
      <c r="I2056" s="17">
        <v>123.26082169310482</v>
      </c>
      <c r="J2056" s="17">
        <v>25.550903404423796</v>
      </c>
      <c r="K2056" s="17">
        <v>-1</v>
      </c>
      <c r="L2056" s="17">
        <v>-1</v>
      </c>
      <c r="M2056" s="17">
        <v>-1</v>
      </c>
      <c r="N2056" s="17">
        <v>0.16666666666666666</v>
      </c>
      <c r="O2056" s="17">
        <v>-1</v>
      </c>
      <c r="P2056" s="17">
        <v>-1</v>
      </c>
      <c r="Q2056" s="17">
        <v>7.4827708571502622</v>
      </c>
      <c r="R2056" s="17">
        <v>-1</v>
      </c>
      <c r="S2056" s="17">
        <v>2.6454304848790118</v>
      </c>
      <c r="T2056" s="17">
        <v>0.27808786377432793</v>
      </c>
      <c r="U2056" s="17">
        <v>1.5600666020874225</v>
      </c>
      <c r="V2056" s="17">
        <v>2.1020399984593032</v>
      </c>
      <c r="W2056" s="17">
        <v>6.1657098923187705</v>
      </c>
      <c r="X2056" s="17">
        <v>8.5527268868502908</v>
      </c>
      <c r="Y2056" s="17">
        <v>0</v>
      </c>
      <c r="Z2056" s="17">
        <v>76.364527936431131</v>
      </c>
      <c r="AA2056" s="17">
        <v>2.954371471120552</v>
      </c>
      <c r="AB2056" s="17">
        <v>5.0996205993463546</v>
      </c>
      <c r="AC2056" s="17">
        <v>64.096074486868119</v>
      </c>
      <c r="AD2056" s="17">
        <v>1.950083252609278</v>
      </c>
      <c r="AE2056" s="17">
        <v>0.19500832526092782</v>
      </c>
      <c r="AF2056" s="17">
        <v>117.65319092948795</v>
      </c>
      <c r="AG2056" s="17">
        <v>125.45553832703926</v>
      </c>
      <c r="AH2056" s="17">
        <v>-1</v>
      </c>
      <c r="AI2056" s="17">
        <v>-1</v>
      </c>
      <c r="AJ2056" s="17">
        <v>-1</v>
      </c>
      <c r="AK2056" s="17">
        <v>-1</v>
      </c>
      <c r="AL2056" s="17">
        <v>-1</v>
      </c>
      <c r="AM2056" s="17">
        <v>-1</v>
      </c>
      <c r="AN2056" s="17">
        <v>-1</v>
      </c>
      <c r="AO2056" s="17">
        <v>-1</v>
      </c>
      <c r="AP2056" s="17">
        <v>-1</v>
      </c>
      <c r="AQ2056" s="17">
        <v>-1</v>
      </c>
      <c r="AR2056" s="17">
        <v>0.97504162630463898</v>
      </c>
      <c r="AS2056" s="17">
        <v>11.700499515655668</v>
      </c>
      <c r="AT2056" s="17">
        <v>19.210649370352368</v>
      </c>
      <c r="AU2056" s="17">
        <v>-1</v>
      </c>
      <c r="AV2056" s="17">
        <v>-1</v>
      </c>
      <c r="AW2056" s="17">
        <v>-1</v>
      </c>
      <c r="AX2056" s="17">
        <v>-1</v>
      </c>
      <c r="AY2056" s="17">
        <v>0.19500832526092782</v>
      </c>
      <c r="AZ2056" s="17">
        <v>-1.3268427153594899</v>
      </c>
      <c r="BA2056" s="17">
        <v>1.8396632281800034</v>
      </c>
      <c r="BB2056" s="17">
        <v>-0.52969497255382125</v>
      </c>
      <c r="BC2056" s="17">
        <v>0.70918215204100055</v>
      </c>
      <c r="BD2056" s="17">
        <v>-17.994896683079144</v>
      </c>
      <c r="BE2056" s="17">
        <v>25.04617873436122</v>
      </c>
      <c r="BF2056" s="17">
        <v>-1</v>
      </c>
      <c r="BG2056" s="22">
        <v>2926.1539102839797</v>
      </c>
    </row>
    <row r="2057" spans="1:59" x14ac:dyDescent="0.25">
      <c r="A2057">
        <v>5025</v>
      </c>
      <c r="B2057" t="s">
        <v>3040</v>
      </c>
      <c r="C2057" s="49">
        <v>0</v>
      </c>
      <c r="D2057" s="22">
        <v>1510.9069238281252</v>
      </c>
      <c r="E2057" s="17">
        <v>67.437824937043473</v>
      </c>
      <c r="F2057" s="17">
        <v>7.6347571206756859</v>
      </c>
      <c r="G2057" s="17">
        <v>0.40170411660043048</v>
      </c>
      <c r="H2057" s="17">
        <v>3.8695180127676232</v>
      </c>
      <c r="I2057" s="17">
        <v>54.1428064208148</v>
      </c>
      <c r="J2057" s="17">
        <v>6.9287838525044787</v>
      </c>
      <c r="K2057" s="17">
        <v>-1</v>
      </c>
      <c r="L2057" s="17">
        <v>-1</v>
      </c>
      <c r="M2057" s="17">
        <v>-1</v>
      </c>
      <c r="N2057" s="17">
        <v>0.16666666666666666</v>
      </c>
      <c r="O2057" s="17">
        <v>-1</v>
      </c>
      <c r="P2057" s="17">
        <v>-1</v>
      </c>
      <c r="Q2057" s="17">
        <v>3.0189930267619562</v>
      </c>
      <c r="R2057" s="17">
        <v>-1</v>
      </c>
      <c r="S2057" s="17">
        <v>0.37702898978110894</v>
      </c>
      <c r="T2057" s="17">
        <v>3.9666233559606967E-2</v>
      </c>
      <c r="U2057" s="17">
        <v>0.18353867823643658</v>
      </c>
      <c r="V2057" s="17">
        <v>0.11678319383821566</v>
      </c>
      <c r="W2057" s="17">
        <v>0.99639390881494938</v>
      </c>
      <c r="X2057" s="17">
        <v>0.86262825317423264</v>
      </c>
      <c r="Y2057" s="17">
        <v>0</v>
      </c>
      <c r="Z2057" s="17">
        <v>31.655651115953397</v>
      </c>
      <c r="AA2057" s="17">
        <v>0.46684230309252084</v>
      </c>
      <c r="AB2057" s="17">
        <v>1.1308969880654223</v>
      </c>
      <c r="AC2057" s="17">
        <v>18.466237092581856</v>
      </c>
      <c r="AD2057" s="17">
        <v>0.22942334779554574</v>
      </c>
      <c r="AE2057" s="17">
        <v>2.2942334779554572E-2</v>
      </c>
      <c r="AF2057" s="17">
        <v>49.714460364323955</v>
      </c>
      <c r="AG2057" s="17">
        <v>6.9699427514523462</v>
      </c>
      <c r="AH2057" s="17">
        <v>-1</v>
      </c>
      <c r="AI2057" s="17">
        <v>-1</v>
      </c>
      <c r="AJ2057" s="17">
        <v>-1</v>
      </c>
      <c r="AK2057" s="17">
        <v>-1</v>
      </c>
      <c r="AL2057" s="17">
        <v>-1</v>
      </c>
      <c r="AM2057" s="17">
        <v>-1</v>
      </c>
      <c r="AN2057" s="17">
        <v>-1</v>
      </c>
      <c r="AO2057" s="17">
        <v>-1</v>
      </c>
      <c r="AP2057" s="17">
        <v>-1</v>
      </c>
      <c r="AQ2057" s="17">
        <v>-1</v>
      </c>
      <c r="AR2057" s="17">
        <v>0.11471167389777287</v>
      </c>
      <c r="AS2057" s="17">
        <v>1.3765400867732742</v>
      </c>
      <c r="AT2057" s="17">
        <v>5.7895021128052564</v>
      </c>
      <c r="AU2057" s="17">
        <v>-1</v>
      </c>
      <c r="AV2057" s="17">
        <v>-1</v>
      </c>
      <c r="AW2057" s="17">
        <v>-1</v>
      </c>
      <c r="AX2057" s="17">
        <v>-1</v>
      </c>
      <c r="AY2057" s="17">
        <v>2.2942334779554572E-2</v>
      </c>
      <c r="AZ2057" s="17">
        <v>0.16844935232059194</v>
      </c>
      <c r="BA2057" s="17">
        <v>0.344371160499921</v>
      </c>
      <c r="BB2057" s="17">
        <v>5.5329395082847781E-2</v>
      </c>
      <c r="BC2057" s="17">
        <v>0.12415778440433169</v>
      </c>
      <c r="BD2057" s="17">
        <v>2.3300228982113942</v>
      </c>
      <c r="BE2057" s="17">
        <v>4.7212591530706582</v>
      </c>
      <c r="BF2057" s="17">
        <v>-1</v>
      </c>
      <c r="BG2057" s="22">
        <v>109.26230071774171</v>
      </c>
    </row>
    <row r="2058" spans="1:59" x14ac:dyDescent="0.25">
      <c r="A2058">
        <v>5026</v>
      </c>
      <c r="B2058" t="s">
        <v>1884</v>
      </c>
      <c r="C2058" s="49">
        <v>0</v>
      </c>
      <c r="D2058" s="22">
        <v>1549.649638671875</v>
      </c>
      <c r="E2058" s="17">
        <v>104.42984594195359</v>
      </c>
      <c r="F2058" s="17">
        <v>69.662452644773325</v>
      </c>
      <c r="G2058" s="17">
        <v>0.85301582266778286</v>
      </c>
      <c r="H2058" s="17">
        <v>7.2882591510690853</v>
      </c>
      <c r="I2058" s="17">
        <v>87.175602370333678</v>
      </c>
      <c r="J2058" s="17">
        <v>15.828644082616027</v>
      </c>
      <c r="K2058" s="17">
        <v>-1</v>
      </c>
      <c r="L2058" s="17">
        <v>-1</v>
      </c>
      <c r="M2058" s="17">
        <v>-1</v>
      </c>
      <c r="N2058" s="17">
        <v>0.16666666666666666</v>
      </c>
      <c r="O2058" s="17">
        <v>-1</v>
      </c>
      <c r="P2058" s="17">
        <v>-1</v>
      </c>
      <c r="Q2058" s="17">
        <v>5.1523161792616392</v>
      </c>
      <c r="R2058" s="17">
        <v>-1</v>
      </c>
      <c r="S2058" s="17">
        <v>1.4611406128356739</v>
      </c>
      <c r="T2058" s="17">
        <v>0.15361240272850044</v>
      </c>
      <c r="U2058" s="17">
        <v>0.8414071926643093</v>
      </c>
      <c r="V2058" s="17">
        <v>1.0655746583514223</v>
      </c>
      <c r="W2058" s="17">
        <v>3.466906978511354</v>
      </c>
      <c r="X2058" s="17">
        <v>4.537870633864177</v>
      </c>
      <c r="Y2058" s="17">
        <v>0</v>
      </c>
      <c r="Z2058" s="17">
        <v>53.022861955630091</v>
      </c>
      <c r="AA2058" s="17">
        <v>1.655679151231721</v>
      </c>
      <c r="AB2058" s="17">
        <v>3.0276244434910544</v>
      </c>
      <c r="AC2058" s="17">
        <v>40.273592264996154</v>
      </c>
      <c r="AD2058" s="17">
        <v>1.0517589908303868</v>
      </c>
      <c r="AE2058" s="17">
        <v>0.10517589908303866</v>
      </c>
      <c r="AF2058" s="17">
        <v>82.183654032391033</v>
      </c>
      <c r="AG2058" s="17">
        <v>63.596431318676835</v>
      </c>
      <c r="AH2058" s="17">
        <v>-1</v>
      </c>
      <c r="AI2058" s="17">
        <v>-1</v>
      </c>
      <c r="AJ2058" s="17">
        <v>-1</v>
      </c>
      <c r="AK2058" s="17">
        <v>-1</v>
      </c>
      <c r="AL2058" s="17">
        <v>-1</v>
      </c>
      <c r="AM2058" s="17">
        <v>-1</v>
      </c>
      <c r="AN2058" s="17">
        <v>-1</v>
      </c>
      <c r="AO2058" s="17">
        <v>-1</v>
      </c>
      <c r="AP2058" s="17">
        <v>-1</v>
      </c>
      <c r="AQ2058" s="17">
        <v>-1</v>
      </c>
      <c r="AR2058" s="17">
        <v>0.52587949541519341</v>
      </c>
      <c r="AS2058" s="17">
        <v>6.3105539449823196</v>
      </c>
      <c r="AT2058" s="17">
        <v>12.203720128477016</v>
      </c>
      <c r="AU2058" s="17">
        <v>-1</v>
      </c>
      <c r="AV2058" s="17">
        <v>-1</v>
      </c>
      <c r="AW2058" s="17">
        <v>-1</v>
      </c>
      <c r="AX2058" s="17">
        <v>-1</v>
      </c>
      <c r="AY2058" s="17">
        <v>0.10517589908303866</v>
      </c>
      <c r="AZ2058" s="17">
        <v>-0.54617877410960425</v>
      </c>
      <c r="BA2058" s="17">
        <v>1.0589992869301175</v>
      </c>
      <c r="BB2058" s="17">
        <v>-0.22426472354899829</v>
      </c>
      <c r="BC2058" s="17">
        <v>0.40375190303617758</v>
      </c>
      <c r="BD2058" s="17">
        <v>-7.3836374054622294</v>
      </c>
      <c r="BE2058" s="17">
        <v>14.434919456744293</v>
      </c>
      <c r="BF2058" s="17">
        <v>-1</v>
      </c>
      <c r="BG2058" s="22">
        <v>192.67370087094878</v>
      </c>
    </row>
    <row r="2059" spans="1:59" x14ac:dyDescent="0.25">
      <c r="A2059">
        <v>5027</v>
      </c>
      <c r="B2059" t="s">
        <v>1885</v>
      </c>
      <c r="C2059" s="49">
        <v>0</v>
      </c>
      <c r="D2059" s="22">
        <v>1416.4722753906251</v>
      </c>
      <c r="E2059" s="17">
        <v>-29.150043519781434</v>
      </c>
      <c r="F2059" s="17">
        <v>-154.32240913326601</v>
      </c>
      <c r="G2059" s="17">
        <v>-0.77669150803636877</v>
      </c>
      <c r="H2059" s="17">
        <v>-5.0569723595850355</v>
      </c>
      <c r="I2059" s="17">
        <v>-32.107343294167485</v>
      </c>
      <c r="J2059" s="17">
        <v>-16.309160597084819</v>
      </c>
      <c r="K2059" s="17">
        <v>-1</v>
      </c>
      <c r="L2059" s="17">
        <v>-1</v>
      </c>
      <c r="M2059" s="17">
        <v>-1</v>
      </c>
      <c r="N2059" s="17">
        <v>0.16666666666666666</v>
      </c>
      <c r="O2059" s="17">
        <v>-1</v>
      </c>
      <c r="P2059" s="17">
        <v>-1</v>
      </c>
      <c r="Q2059" s="17">
        <v>-2.5512118561285484</v>
      </c>
      <c r="R2059" s="17">
        <v>-1</v>
      </c>
      <c r="S2059" s="17">
        <v>-2.4536363265640126</v>
      </c>
      <c r="T2059" s="17">
        <v>-0.25785245560266801</v>
      </c>
      <c r="U2059" s="17">
        <v>-1.5341862745314041</v>
      </c>
      <c r="V2059" s="17">
        <v>-2.3605549639011478</v>
      </c>
      <c r="W2059" s="17">
        <v>-5.4542293584304309</v>
      </c>
      <c r="X2059" s="17">
        <v>-8.7335986619734882</v>
      </c>
      <c r="Y2059" s="17">
        <v>0</v>
      </c>
      <c r="Z2059" s="17">
        <v>-24.135119266610911</v>
      </c>
      <c r="AA2059" s="17">
        <v>-2.6372653932524255</v>
      </c>
      <c r="AB2059" s="17">
        <v>-3.821545646490343</v>
      </c>
      <c r="AC2059" s="17">
        <v>-38.473770389162112</v>
      </c>
      <c r="AD2059" s="17">
        <v>-1.9177328431642553</v>
      </c>
      <c r="AE2059" s="17">
        <v>-0.19177328431642551</v>
      </c>
      <c r="AF2059" s="17">
        <v>-35.064097868386888</v>
      </c>
      <c r="AG2059" s="17">
        <v>-140.88442368548809</v>
      </c>
      <c r="AH2059" s="17">
        <v>-1</v>
      </c>
      <c r="AI2059" s="17">
        <v>-1</v>
      </c>
      <c r="AJ2059" s="17">
        <v>-1</v>
      </c>
      <c r="AK2059" s="17">
        <v>-1</v>
      </c>
      <c r="AL2059" s="17">
        <v>-1</v>
      </c>
      <c r="AM2059" s="17">
        <v>-1</v>
      </c>
      <c r="AN2059" s="17">
        <v>-1</v>
      </c>
      <c r="AO2059" s="17">
        <v>-1</v>
      </c>
      <c r="AP2059" s="17">
        <v>-1</v>
      </c>
      <c r="AQ2059" s="17">
        <v>-1</v>
      </c>
      <c r="AR2059" s="17">
        <v>-0.95886642158212765</v>
      </c>
      <c r="AS2059" s="17">
        <v>-11.506397058985531</v>
      </c>
      <c r="AT2059" s="17">
        <v>-10.958316176681191</v>
      </c>
      <c r="AU2059" s="17">
        <v>-1</v>
      </c>
      <c r="AV2059" s="17">
        <v>-1</v>
      </c>
      <c r="AW2059" s="17">
        <v>-1</v>
      </c>
      <c r="AX2059" s="17">
        <v>-1</v>
      </c>
      <c r="AY2059" s="17">
        <v>-0.19177328431642551</v>
      </c>
      <c r="AZ2059" s="17">
        <v>2.0343762629380224</v>
      </c>
      <c r="BA2059" s="17">
        <v>-1.5215557501175103</v>
      </c>
      <c r="BB2059" s="17">
        <v>0.7853625000091804</v>
      </c>
      <c r="BC2059" s="17">
        <v>-0.60587532052200044</v>
      </c>
      <c r="BD2059" s="17">
        <v>27.692836774235513</v>
      </c>
      <c r="BE2059" s="17">
        <v>-20.641554722953487</v>
      </c>
      <c r="BF2059" s="17">
        <v>-1</v>
      </c>
      <c r="BG2059" s="22">
        <v>11.307425836128118</v>
      </c>
    </row>
    <row r="2060" spans="1:59" x14ac:dyDescent="0.25">
      <c r="A2060">
        <v>5030</v>
      </c>
      <c r="B2060" t="s">
        <v>1886</v>
      </c>
      <c r="C2060" s="49">
        <v>0</v>
      </c>
      <c r="D2060" s="22">
        <v>1533.1228906250001</v>
      </c>
      <c r="E2060" s="17">
        <v>63.704251508960439</v>
      </c>
      <c r="F2060" s="17">
        <v>1.3743542142419936</v>
      </c>
      <c r="G2060" s="17">
        <v>0.3561536073883973</v>
      </c>
      <c r="H2060" s="17">
        <v>3.5244673579314783</v>
      </c>
      <c r="I2060" s="17">
        <v>50.808834232703148</v>
      </c>
      <c r="J2060" s="17">
        <v>6.0305284783418491</v>
      </c>
      <c r="K2060" s="17">
        <v>-1</v>
      </c>
      <c r="L2060" s="17">
        <v>-1</v>
      </c>
      <c r="M2060" s="17">
        <v>-1</v>
      </c>
      <c r="N2060" s="17">
        <v>0.16666666666666666</v>
      </c>
      <c r="O2060" s="17">
        <v>-1</v>
      </c>
      <c r="P2060" s="17">
        <v>-1</v>
      </c>
      <c r="Q2060" s="17">
        <v>2.8036785232740304</v>
      </c>
      <c r="R2060" s="17">
        <v>-1</v>
      </c>
      <c r="S2060" s="17">
        <v>0.26761051955545595</v>
      </c>
      <c r="T2060" s="17">
        <v>2.8165742970450852E-2</v>
      </c>
      <c r="U2060" s="17">
        <v>0.11714056486181615</v>
      </c>
      <c r="V2060" s="17">
        <v>2.1022472891709582E-2</v>
      </c>
      <c r="W2060" s="17">
        <v>0.74704711185227446</v>
      </c>
      <c r="X2060" s="17">
        <v>0.49168914464357877</v>
      </c>
      <c r="Y2060" s="17">
        <v>0</v>
      </c>
      <c r="Z2060" s="17">
        <v>29.499076577550223</v>
      </c>
      <c r="AA2060" s="17">
        <v>0.34685400437401231</v>
      </c>
      <c r="AB2060" s="17">
        <v>0.93946188840020761</v>
      </c>
      <c r="AC2060" s="17">
        <v>16.265239158522299</v>
      </c>
      <c r="AD2060" s="17">
        <v>0.14642570607727021</v>
      </c>
      <c r="AE2060" s="17">
        <v>1.4642570607727019E-2</v>
      </c>
      <c r="AF2060" s="17">
        <v>46.437372078331521</v>
      </c>
      <c r="AG2060" s="17">
        <v>1.2546791000780648</v>
      </c>
      <c r="AH2060" s="17">
        <v>-1</v>
      </c>
      <c r="AI2060" s="17">
        <v>-1</v>
      </c>
      <c r="AJ2060" s="17">
        <v>-1</v>
      </c>
      <c r="AK2060" s="17">
        <v>-1</v>
      </c>
      <c r="AL2060" s="17">
        <v>-1</v>
      </c>
      <c r="AM2060" s="17">
        <v>-1</v>
      </c>
      <c r="AN2060" s="17">
        <v>-1</v>
      </c>
      <c r="AO2060" s="17">
        <v>-1</v>
      </c>
      <c r="AP2060" s="17">
        <v>-1</v>
      </c>
      <c r="AQ2060" s="17">
        <v>-1</v>
      </c>
      <c r="AR2060" s="17">
        <v>7.3212853038635103E-2</v>
      </c>
      <c r="AS2060" s="17">
        <v>0.87855423646362096</v>
      </c>
      <c r="AT2060" s="17">
        <v>5.1421205074027077</v>
      </c>
      <c r="AU2060" s="17">
        <v>-1</v>
      </c>
      <c r="AV2060" s="17">
        <v>-1</v>
      </c>
      <c r="AW2060" s="17">
        <v>-1</v>
      </c>
      <c r="AX2060" s="17">
        <v>-1</v>
      </c>
      <c r="AY2060" s="17">
        <v>1.4642570607727019E-2</v>
      </c>
      <c r="AZ2060" s="17">
        <v>0.2405761653824246</v>
      </c>
      <c r="BA2060" s="17">
        <v>0.27224434743808829</v>
      </c>
      <c r="BB2060" s="17">
        <v>8.3548593267061474E-2</v>
      </c>
      <c r="BC2060" s="17">
        <v>9.5938586220118013E-2</v>
      </c>
      <c r="BD2060" s="17">
        <v>3.3104144262765116</v>
      </c>
      <c r="BE2060" s="17">
        <v>3.7408676250055395</v>
      </c>
      <c r="BF2060" s="17">
        <v>-1</v>
      </c>
      <c r="BG2060" s="22">
        <v>1097.3198832828427</v>
      </c>
    </row>
    <row r="2061" spans="1:59" x14ac:dyDescent="0.25">
      <c r="A2061">
        <v>5031</v>
      </c>
      <c r="B2061" t="s">
        <v>3041</v>
      </c>
      <c r="C2061" s="49">
        <v>0</v>
      </c>
      <c r="D2061" s="22">
        <v>1518.0364453125001</v>
      </c>
      <c r="E2061" s="17">
        <v>31.581887817804123</v>
      </c>
      <c r="F2061" s="17">
        <v>-52.487969076634798</v>
      </c>
      <c r="G2061" s="17">
        <v>-3.5747088127737248E-2</v>
      </c>
      <c r="H2061" s="17">
        <v>0.55577186016830726</v>
      </c>
      <c r="I2061" s="17">
        <v>22.124500249292051</v>
      </c>
      <c r="J2061" s="17">
        <v>-1.6977474943105939</v>
      </c>
      <c r="K2061" s="17">
        <v>-1</v>
      </c>
      <c r="L2061" s="17">
        <v>-1</v>
      </c>
      <c r="M2061" s="17">
        <v>-1</v>
      </c>
      <c r="N2061" s="17">
        <v>0.16666666666666666</v>
      </c>
      <c r="O2061" s="17">
        <v>-1</v>
      </c>
      <c r="P2061" s="17">
        <v>-1</v>
      </c>
      <c r="Q2061" s="17">
        <v>0.95118762621644581</v>
      </c>
      <c r="R2061" s="17">
        <v>-1</v>
      </c>
      <c r="S2061" s="17">
        <v>-0.6737878385646946</v>
      </c>
      <c r="T2061" s="17">
        <v>-7.0780467261517321E-2</v>
      </c>
      <c r="U2061" s="17">
        <v>-0.45412564626538515</v>
      </c>
      <c r="V2061" s="17">
        <v>-0.80286937357195498</v>
      </c>
      <c r="W2061" s="17">
        <v>-1.3982457694966328</v>
      </c>
      <c r="X2061" s="17">
        <v>-2.6997415801065849</v>
      </c>
      <c r="Y2061" s="17">
        <v>0</v>
      </c>
      <c r="Z2061" s="17">
        <v>10.944661354694244</v>
      </c>
      <c r="AA2061" s="17">
        <v>-0.68548347187002623</v>
      </c>
      <c r="AB2061" s="17">
        <v>-0.70757894611101013</v>
      </c>
      <c r="AC2061" s="17">
        <v>-2.6713794678979728</v>
      </c>
      <c r="AD2061" s="17">
        <v>-0.56765705783173148</v>
      </c>
      <c r="AE2061" s="17">
        <v>-5.6765705783173144E-2</v>
      </c>
      <c r="AF2061" s="17">
        <v>18.242447350488177</v>
      </c>
      <c r="AG2061" s="17">
        <v>-47.917456157631953</v>
      </c>
      <c r="AH2061" s="17">
        <v>-1</v>
      </c>
      <c r="AI2061" s="17">
        <v>-1</v>
      </c>
      <c r="AJ2061" s="17">
        <v>-1</v>
      </c>
      <c r="AK2061" s="17">
        <v>-1</v>
      </c>
      <c r="AL2061" s="17">
        <v>-1</v>
      </c>
      <c r="AM2061" s="17">
        <v>-1</v>
      </c>
      <c r="AN2061" s="17">
        <v>-1</v>
      </c>
      <c r="AO2061" s="17">
        <v>-1</v>
      </c>
      <c r="AP2061" s="17">
        <v>-1</v>
      </c>
      <c r="AQ2061" s="17">
        <v>-1</v>
      </c>
      <c r="AR2061" s="17">
        <v>-0.28382852891586574</v>
      </c>
      <c r="AS2061" s="17">
        <v>-3.4059423469903889</v>
      </c>
      <c r="AT2061" s="17">
        <v>-0.42772505108750547</v>
      </c>
      <c r="AU2061" s="17">
        <v>-1</v>
      </c>
      <c r="AV2061" s="17">
        <v>-1</v>
      </c>
      <c r="AW2061" s="17">
        <v>-1</v>
      </c>
      <c r="AX2061" s="17">
        <v>-1</v>
      </c>
      <c r="AY2061" s="17">
        <v>-5.6765705783173144E-2</v>
      </c>
      <c r="AZ2061" s="17">
        <v>0.86113011073386692</v>
      </c>
      <c r="BA2061" s="17">
        <v>-0.34830959791335442</v>
      </c>
      <c r="BB2061" s="17">
        <v>0.32633673299612215</v>
      </c>
      <c r="BC2061" s="17">
        <v>-0.14684955350894252</v>
      </c>
      <c r="BD2061" s="17">
        <v>11.745361222114877</v>
      </c>
      <c r="BE2061" s="17">
        <v>-4.6940791708328344</v>
      </c>
      <c r="BF2061" s="17">
        <v>-1</v>
      </c>
      <c r="BG2061" s="22">
        <v>86.74568460967339</v>
      </c>
    </row>
    <row r="2062" spans="1:59" x14ac:dyDescent="0.25">
      <c r="A2062">
        <v>5032</v>
      </c>
      <c r="B2062" t="s">
        <v>1598</v>
      </c>
      <c r="C2062" s="49">
        <v>0</v>
      </c>
      <c r="D2062" s="22">
        <v>1490.8374804687498</v>
      </c>
      <c r="E2062" s="17">
        <v>92.891836959106129</v>
      </c>
      <c r="F2062" s="17">
        <v>50.315683025255368</v>
      </c>
      <c r="G2062" s="17">
        <v>0.71224929039375162</v>
      </c>
      <c r="H2062" s="17">
        <v>6.2219355252656552</v>
      </c>
      <c r="I2062" s="17">
        <v>76.872496834587835</v>
      </c>
      <c r="J2062" s="17">
        <v>13.052730128969543</v>
      </c>
      <c r="K2062" s="17">
        <v>-1</v>
      </c>
      <c r="L2062" s="17">
        <v>-1</v>
      </c>
      <c r="M2062" s="17">
        <v>-1</v>
      </c>
      <c r="N2062" s="17">
        <v>0.16666666666666666</v>
      </c>
      <c r="O2062" s="17">
        <v>-1</v>
      </c>
      <c r="P2062" s="17">
        <v>-1</v>
      </c>
      <c r="Q2062" s="17">
        <v>4.4869212906290166</v>
      </c>
      <c r="R2062" s="17">
        <v>-1</v>
      </c>
      <c r="S2062" s="17">
        <v>1.1230004056933662</v>
      </c>
      <c r="T2062" s="17">
        <v>0.11807198380255852</v>
      </c>
      <c r="U2062" s="17">
        <v>0.63621448832426308</v>
      </c>
      <c r="V2062" s="17">
        <v>0.76964153161175852</v>
      </c>
      <c r="W2062" s="17">
        <v>2.6963407532538701</v>
      </c>
      <c r="X2062" s="17">
        <v>3.3915429001911872</v>
      </c>
      <c r="Y2062" s="17">
        <v>0</v>
      </c>
      <c r="Z2062" s="17">
        <v>46.358314739519315</v>
      </c>
      <c r="AA2062" s="17">
        <v>1.2848745868866303</v>
      </c>
      <c r="AB2062" s="17">
        <v>2.4360250167982143</v>
      </c>
      <c r="AC2062" s="17">
        <v>33.471761680015049</v>
      </c>
      <c r="AD2062" s="17">
        <v>0.79526811040532874</v>
      </c>
      <c r="AE2062" s="17">
        <v>7.9526811040532885E-2</v>
      </c>
      <c r="AF2062" s="17">
        <v>72.056339059298722</v>
      </c>
      <c r="AG2062" s="17">
        <v>45.934327005181181</v>
      </c>
      <c r="AH2062" s="17">
        <v>-1</v>
      </c>
      <c r="AI2062" s="17">
        <v>-1</v>
      </c>
      <c r="AJ2062" s="17">
        <v>-1</v>
      </c>
      <c r="AK2062" s="17">
        <v>-1</v>
      </c>
      <c r="AL2062" s="17">
        <v>-1</v>
      </c>
      <c r="AM2062" s="17">
        <v>-1</v>
      </c>
      <c r="AN2062" s="17">
        <v>-1</v>
      </c>
      <c r="AO2062" s="17">
        <v>-1</v>
      </c>
      <c r="AP2062" s="17">
        <v>-1</v>
      </c>
      <c r="AQ2062" s="17">
        <v>-1</v>
      </c>
      <c r="AR2062" s="17">
        <v>0.39763405520266437</v>
      </c>
      <c r="AS2062" s="17">
        <v>4.7716086624319729</v>
      </c>
      <c r="AT2062" s="17">
        <v>10.203091261161564</v>
      </c>
      <c r="AU2062" s="17">
        <v>-1</v>
      </c>
      <c r="AV2062" s="17">
        <v>-1</v>
      </c>
      <c r="AW2062" s="17">
        <v>-1</v>
      </c>
      <c r="AX2062" s="17">
        <v>-1</v>
      </c>
      <c r="AY2062" s="17">
        <v>7.9526811040532885E-2</v>
      </c>
      <c r="AZ2062" s="17">
        <v>-0.32328244354543739</v>
      </c>
      <c r="BA2062" s="17">
        <v>0.83610295636595033</v>
      </c>
      <c r="BB2062" s="17">
        <v>-0.13705782420447854</v>
      </c>
      <c r="BC2062" s="17">
        <v>0.31654500369165789</v>
      </c>
      <c r="BD2062" s="17">
        <v>-4.353894861110879</v>
      </c>
      <c r="BE2062" s="17">
        <v>11.405176912392939</v>
      </c>
      <c r="BF2062" s="17">
        <v>-1</v>
      </c>
      <c r="BG2062" s="22">
        <v>102.81864526424397</v>
      </c>
    </row>
    <row r="2063" spans="1:59" x14ac:dyDescent="0.25">
      <c r="A2063">
        <v>5033</v>
      </c>
      <c r="B2063" t="s">
        <v>1887</v>
      </c>
      <c r="C2063" s="49">
        <v>0</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25">
      <c r="A2064">
        <v>5036</v>
      </c>
      <c r="B2064" t="s">
        <v>1888</v>
      </c>
      <c r="C2064" s="49">
        <v>0</v>
      </c>
      <c r="D2064" s="22">
        <v>1584.285439453125</v>
      </c>
      <c r="E2064" s="17">
        <v>119.12111638824723</v>
      </c>
      <c r="F2064" s="17">
        <v>94.296566309012434</v>
      </c>
      <c r="G2064" s="17">
        <v>1.0322529162165128</v>
      </c>
      <c r="H2064" s="17">
        <v>8.6460019638229468</v>
      </c>
      <c r="I2064" s="17">
        <v>100.29447843355821</v>
      </c>
      <c r="J2064" s="17">
        <v>19.363196940850695</v>
      </c>
      <c r="K2064" s="17">
        <v>-1</v>
      </c>
      <c r="L2064" s="17">
        <v>-1</v>
      </c>
      <c r="M2064" s="17">
        <v>-1</v>
      </c>
      <c r="N2064" s="17">
        <v>0.16666666666666666</v>
      </c>
      <c r="O2064" s="17">
        <v>-1</v>
      </c>
      <c r="P2064" s="17">
        <v>-1</v>
      </c>
      <c r="Q2064" s="17">
        <v>5.9995590854697785</v>
      </c>
      <c r="R2064" s="17">
        <v>-1</v>
      </c>
      <c r="S2064" s="17">
        <v>1.891692299810303</v>
      </c>
      <c r="T2064" s="17">
        <v>0.19886578283869072</v>
      </c>
      <c r="U2064" s="17">
        <v>1.1026777045478977</v>
      </c>
      <c r="V2064" s="17">
        <v>1.4423843492966226</v>
      </c>
      <c r="W2064" s="17">
        <v>4.4480638513190165</v>
      </c>
      <c r="X2064" s="17">
        <v>5.9974821474721853</v>
      </c>
      <c r="Y2064" s="17">
        <v>0</v>
      </c>
      <c r="Z2064" s="17">
        <v>61.508785800856089</v>
      </c>
      <c r="AA2064" s="17">
        <v>2.1278221479664507</v>
      </c>
      <c r="AB2064" s="17">
        <v>3.7809040766008444</v>
      </c>
      <c r="AC2064" s="17">
        <v>48.934318114870479</v>
      </c>
      <c r="AD2064" s="17">
        <v>1.378347130684872</v>
      </c>
      <c r="AE2064" s="17">
        <v>0.13783471306848721</v>
      </c>
      <c r="AF2064" s="17">
        <v>95.078697136073913</v>
      </c>
      <c r="AG2064" s="17">
        <v>86.085471802694343</v>
      </c>
      <c r="AH2064" s="17">
        <v>-1</v>
      </c>
      <c r="AI2064" s="17">
        <v>-1</v>
      </c>
      <c r="AJ2064" s="17">
        <v>-1</v>
      </c>
      <c r="AK2064" s="17">
        <v>-1</v>
      </c>
      <c r="AL2064" s="17">
        <v>-1</v>
      </c>
      <c r="AM2064" s="17">
        <v>-1</v>
      </c>
      <c r="AN2064" s="17">
        <v>-1</v>
      </c>
      <c r="AO2064" s="17">
        <v>-1</v>
      </c>
      <c r="AP2064" s="17">
        <v>-1</v>
      </c>
      <c r="AQ2064" s="17">
        <v>-1</v>
      </c>
      <c r="AR2064" s="17">
        <v>0.68917356534243601</v>
      </c>
      <c r="AS2064" s="17">
        <v>8.2700827841092313</v>
      </c>
      <c r="AT2064" s="17">
        <v>14.751107619342001</v>
      </c>
      <c r="AU2064" s="17">
        <v>-1</v>
      </c>
      <c r="AV2064" s="17">
        <v>-1</v>
      </c>
      <c r="AW2064" s="17">
        <v>-1</v>
      </c>
      <c r="AX2064" s="17">
        <v>-1</v>
      </c>
      <c r="AY2064" s="17">
        <v>0.13783471306848721</v>
      </c>
      <c r="AZ2064" s="17">
        <v>-0.82999119605109795</v>
      </c>
      <c r="BA2064" s="17">
        <v>1.3428117088716109</v>
      </c>
      <c r="BB2064" s="17">
        <v>-0.33530469109952321</v>
      </c>
      <c r="BC2064" s="17">
        <v>0.5147918705867025</v>
      </c>
      <c r="BD2064" s="17">
        <v>-11.241388527677316</v>
      </c>
      <c r="BE2064" s="17">
        <v>18.292670578959381</v>
      </c>
      <c r="BF2064" s="17">
        <v>-1</v>
      </c>
      <c r="BG2064" s="22">
        <v>468.30787133701347</v>
      </c>
    </row>
    <row r="2065" spans="1:59" x14ac:dyDescent="0.25">
      <c r="A2065">
        <v>5038</v>
      </c>
      <c r="B2065" t="s">
        <v>1889</v>
      </c>
      <c r="C2065" s="49">
        <v>0</v>
      </c>
      <c r="D2065" s="22">
        <v>1553.9256445312501</v>
      </c>
      <c r="E2065" s="17">
        <v>96.976979110081857</v>
      </c>
      <c r="F2065" s="17">
        <v>57.16559137386237</v>
      </c>
      <c r="G2065" s="17">
        <v>0.7620890240336029</v>
      </c>
      <c r="H2065" s="17">
        <v>6.5994775775232561</v>
      </c>
      <c r="I2065" s="17">
        <v>80.520409639353161</v>
      </c>
      <c r="J2065" s="17">
        <v>14.03556894599431</v>
      </c>
      <c r="K2065" s="17">
        <v>-1</v>
      </c>
      <c r="L2065" s="17">
        <v>-1</v>
      </c>
      <c r="M2065" s="17">
        <v>-1</v>
      </c>
      <c r="N2065" s="17">
        <v>0.16666666666666666</v>
      </c>
      <c r="O2065" s="17">
        <v>-1</v>
      </c>
      <c r="P2065" s="17">
        <v>-1</v>
      </c>
      <c r="Q2065" s="17">
        <v>4.7225106987008845</v>
      </c>
      <c r="R2065" s="17">
        <v>-1</v>
      </c>
      <c r="S2065" s="17">
        <v>1.2427221718308545</v>
      </c>
      <c r="T2065" s="17">
        <v>0.13065540817270233</v>
      </c>
      <c r="U2065" s="17">
        <v>0.70886492279856117</v>
      </c>
      <c r="V2065" s="17">
        <v>0.87441947828448596</v>
      </c>
      <c r="W2065" s="17">
        <v>2.9691670763740259</v>
      </c>
      <c r="X2065" s="17">
        <v>3.7974111700652764</v>
      </c>
      <c r="Y2065" s="17">
        <v>0</v>
      </c>
      <c r="Z2065" s="17">
        <v>48.717961260004429</v>
      </c>
      <c r="AA2065" s="17">
        <v>1.4161614803040494</v>
      </c>
      <c r="AB2065" s="17">
        <v>2.6454864375744322</v>
      </c>
      <c r="AC2065" s="17">
        <v>35.880014686908162</v>
      </c>
      <c r="AD2065" s="17">
        <v>0.88608115349820149</v>
      </c>
      <c r="AE2065" s="17">
        <v>8.8608115349820146E-2</v>
      </c>
      <c r="AF2065" s="17">
        <v>75.642011538345173</v>
      </c>
      <c r="AG2065" s="17">
        <v>52.187763530777026</v>
      </c>
      <c r="AH2065" s="17">
        <v>-1</v>
      </c>
      <c r="AI2065" s="17">
        <v>-1</v>
      </c>
      <c r="AJ2065" s="17">
        <v>-1</v>
      </c>
      <c r="AK2065" s="17">
        <v>-1</v>
      </c>
      <c r="AL2065" s="17">
        <v>-1</v>
      </c>
      <c r="AM2065" s="17">
        <v>-1</v>
      </c>
      <c r="AN2065" s="17">
        <v>-1</v>
      </c>
      <c r="AO2065" s="17">
        <v>-1</v>
      </c>
      <c r="AP2065" s="17">
        <v>-1</v>
      </c>
      <c r="AQ2065" s="17">
        <v>-1</v>
      </c>
      <c r="AR2065" s="17">
        <v>0.44304057674910075</v>
      </c>
      <c r="AS2065" s="17">
        <v>5.3164869209892087</v>
      </c>
      <c r="AT2065" s="17">
        <v>10.911432997285971</v>
      </c>
      <c r="AU2065" s="17">
        <v>-1</v>
      </c>
      <c r="AV2065" s="17">
        <v>-1</v>
      </c>
      <c r="AW2065" s="17">
        <v>-1</v>
      </c>
      <c r="AX2065" s="17">
        <v>-1</v>
      </c>
      <c r="AY2065" s="17">
        <v>8.8608115349820146E-2</v>
      </c>
      <c r="AZ2065" s="17">
        <v>-0.40220101577389994</v>
      </c>
      <c r="BA2065" s="17">
        <v>0.91502152859441299</v>
      </c>
      <c r="BB2065" s="17">
        <v>-0.16793425885605523</v>
      </c>
      <c r="BC2065" s="17">
        <v>0.34742143834323463</v>
      </c>
      <c r="BD2065" s="17">
        <v>-5.426604112155303</v>
      </c>
      <c r="BE2065" s="17">
        <v>12.477886163437363</v>
      </c>
      <c r="BF2065" s="17">
        <v>-1</v>
      </c>
      <c r="BG2065" s="22">
        <v>806.96198079034787</v>
      </c>
    </row>
    <row r="2066" spans="1:59" x14ac:dyDescent="0.25">
      <c r="A2066">
        <v>5039</v>
      </c>
      <c r="B2066" t="s">
        <v>1890</v>
      </c>
      <c r="C2066" s="49">
        <v>0</v>
      </c>
      <c r="D2066" s="22">
        <v>1522.8560937499999</v>
      </c>
      <c r="E2066" s="17">
        <v>91.670763858794515</v>
      </c>
      <c r="F2066" s="17">
        <v>48.26820499022881</v>
      </c>
      <c r="G2066" s="17">
        <v>0.69735189984400481</v>
      </c>
      <c r="H2066" s="17">
        <v>6.1090859775117083</v>
      </c>
      <c r="I2066" s="17">
        <v>75.782114166479857</v>
      </c>
      <c r="J2066" s="17">
        <v>12.758953805635386</v>
      </c>
      <c r="K2066" s="17">
        <v>-1</v>
      </c>
      <c r="L2066" s="17">
        <v>-1</v>
      </c>
      <c r="M2066" s="17">
        <v>-1</v>
      </c>
      <c r="N2066" s="17">
        <v>0.16666666666666666</v>
      </c>
      <c r="O2066" s="17">
        <v>-1</v>
      </c>
      <c r="P2066" s="17">
        <v>-1</v>
      </c>
      <c r="Q2066" s="17">
        <v>4.4165022260571307</v>
      </c>
      <c r="R2066" s="17">
        <v>-1</v>
      </c>
      <c r="S2066" s="17">
        <v>1.0872148631713348</v>
      </c>
      <c r="T2066" s="17">
        <v>0.11431072398825359</v>
      </c>
      <c r="U2066" s="17">
        <v>0.61449884466145221</v>
      </c>
      <c r="V2066" s="17">
        <v>0.73832278492937098</v>
      </c>
      <c r="W2066" s="17">
        <v>2.6147913549937929</v>
      </c>
      <c r="X2066" s="17">
        <v>3.2702264788042608</v>
      </c>
      <c r="Y2066" s="17">
        <v>0</v>
      </c>
      <c r="Z2066" s="17">
        <v>45.653002467406559</v>
      </c>
      <c r="AA2066" s="17">
        <v>1.2456321595607662</v>
      </c>
      <c r="AB2066" s="17">
        <v>2.3734157618419816</v>
      </c>
      <c r="AC2066" s="17">
        <v>32.751920642229038</v>
      </c>
      <c r="AD2066" s="17">
        <v>0.76812355582681535</v>
      </c>
      <c r="AE2066" s="17">
        <v>7.6812355582681527E-2</v>
      </c>
      <c r="AF2066" s="17">
        <v>70.984560391903869</v>
      </c>
      <c r="AG2066" s="17">
        <v>44.065137918557255</v>
      </c>
      <c r="AH2066" s="17">
        <v>-1</v>
      </c>
      <c r="AI2066" s="17">
        <v>-1</v>
      </c>
      <c r="AJ2066" s="17">
        <v>-1</v>
      </c>
      <c r="AK2066" s="17">
        <v>-1</v>
      </c>
      <c r="AL2066" s="17">
        <v>-1</v>
      </c>
      <c r="AM2066" s="17">
        <v>-1</v>
      </c>
      <c r="AN2066" s="17">
        <v>-1</v>
      </c>
      <c r="AO2066" s="17">
        <v>-1</v>
      </c>
      <c r="AP2066" s="17">
        <v>-1</v>
      </c>
      <c r="AQ2066" s="17">
        <v>-1</v>
      </c>
      <c r="AR2066" s="17">
        <v>0.38406177791340768</v>
      </c>
      <c r="AS2066" s="17">
        <v>4.6087413349608921</v>
      </c>
      <c r="AT2066" s="17">
        <v>9.9913637354491591</v>
      </c>
      <c r="AU2066" s="17">
        <v>-1</v>
      </c>
      <c r="AV2066" s="17">
        <v>-1</v>
      </c>
      <c r="AW2066" s="17">
        <v>-1</v>
      </c>
      <c r="AX2066" s="17">
        <v>-1</v>
      </c>
      <c r="AY2066" s="17">
        <v>7.6812355582681527E-2</v>
      </c>
      <c r="AZ2066" s="17">
        <v>-0.2996932165120138</v>
      </c>
      <c r="BA2066" s="17">
        <v>0.81251372933252686</v>
      </c>
      <c r="BB2066" s="17">
        <v>-0.12782867564778394</v>
      </c>
      <c r="BC2066" s="17">
        <v>0.30731585513496334</v>
      </c>
      <c r="BD2066" s="17">
        <v>-4.0332557346136744</v>
      </c>
      <c r="BE2066" s="17">
        <v>11.084537785895733</v>
      </c>
      <c r="BF2066" s="17">
        <v>-1</v>
      </c>
      <c r="BG2066" s="22">
        <v>195.68706697252981</v>
      </c>
    </row>
    <row r="2067" spans="1:59" x14ac:dyDescent="0.25">
      <c r="A2067">
        <v>5041</v>
      </c>
      <c r="B2067" t="s">
        <v>1891</v>
      </c>
      <c r="C2067" s="49">
        <v>0</v>
      </c>
      <c r="D2067" s="22">
        <v>1475.2796191406248</v>
      </c>
      <c r="E2067" s="17">
        <v>33.496208437804881</v>
      </c>
      <c r="F2067" s="17">
        <v>-49.278063444900106</v>
      </c>
      <c r="G2067" s="17">
        <v>-1.2391908240221072E-2</v>
      </c>
      <c r="H2067" s="17">
        <v>0.7326901922223108</v>
      </c>
      <c r="I2067" s="17">
        <v>23.833932735125902</v>
      </c>
      <c r="J2067" s="17">
        <v>-1.2371836891763515</v>
      </c>
      <c r="K2067" s="17">
        <v>-1</v>
      </c>
      <c r="L2067" s="17">
        <v>-1</v>
      </c>
      <c r="M2067" s="17">
        <v>-1</v>
      </c>
      <c r="N2067" s="17">
        <v>0.16666666666666666</v>
      </c>
      <c r="O2067" s="17">
        <v>-1</v>
      </c>
      <c r="P2067" s="17">
        <v>-1</v>
      </c>
      <c r="Q2067" s="17">
        <v>1.0615861497092038</v>
      </c>
      <c r="R2067" s="17">
        <v>-1</v>
      </c>
      <c r="S2067" s="17">
        <v>-0.617685544664062</v>
      </c>
      <c r="T2067" s="17">
        <v>-6.4883803730180281E-2</v>
      </c>
      <c r="U2067" s="17">
        <v>-0.42008124349400427</v>
      </c>
      <c r="V2067" s="17">
        <v>-0.75376983763805017</v>
      </c>
      <c r="W2067" s="17">
        <v>-1.2703978178890836</v>
      </c>
      <c r="X2067" s="17">
        <v>-2.5095494229405424</v>
      </c>
      <c r="Y2067" s="17">
        <v>0</v>
      </c>
      <c r="Z2067" s="17">
        <v>12.050405004030608</v>
      </c>
      <c r="AA2067" s="17">
        <v>-0.62396169418971215</v>
      </c>
      <c r="AB2067" s="17">
        <v>-0.60942414462122663</v>
      </c>
      <c r="AC2067" s="17">
        <v>-1.5428585452727486</v>
      </c>
      <c r="AD2067" s="17">
        <v>-0.52510155436750539</v>
      </c>
      <c r="AE2067" s="17">
        <v>-5.2510155436750534E-2</v>
      </c>
      <c r="AF2067" s="17">
        <v>19.922713669144535</v>
      </c>
      <c r="AG2067" s="17">
        <v>-44.98706058156742</v>
      </c>
      <c r="AH2067" s="17">
        <v>-1</v>
      </c>
      <c r="AI2067" s="17">
        <v>-1</v>
      </c>
      <c r="AJ2067" s="17">
        <v>-1</v>
      </c>
      <c r="AK2067" s="17">
        <v>-1</v>
      </c>
      <c r="AL2067" s="17">
        <v>-1</v>
      </c>
      <c r="AM2067" s="17">
        <v>-1</v>
      </c>
      <c r="AN2067" s="17">
        <v>-1</v>
      </c>
      <c r="AO2067" s="17">
        <v>-1</v>
      </c>
      <c r="AP2067" s="17">
        <v>-1</v>
      </c>
      <c r="AQ2067" s="17">
        <v>-1</v>
      </c>
      <c r="AR2067" s="17">
        <v>-0.26255077718375269</v>
      </c>
      <c r="AS2067" s="17">
        <v>-3.1506093262050321</v>
      </c>
      <c r="AT2067" s="17">
        <v>-9.579212406654225E-2</v>
      </c>
      <c r="AU2067" s="17">
        <v>-1</v>
      </c>
      <c r="AV2067" s="17">
        <v>-1</v>
      </c>
      <c r="AW2067" s="17">
        <v>-1</v>
      </c>
      <c r="AX2067" s="17">
        <v>-1</v>
      </c>
      <c r="AY2067" s="17">
        <v>-5.2510155436750534E-2</v>
      </c>
      <c r="AZ2067" s="17">
        <v>0.82414842330791527</v>
      </c>
      <c r="BA2067" s="17">
        <v>-0.31132791048740244</v>
      </c>
      <c r="BB2067" s="17">
        <v>0.31186786181828524</v>
      </c>
      <c r="BC2067" s="17">
        <v>-0.13238068233110567</v>
      </c>
      <c r="BD2067" s="17">
        <v>11.242683625437014</v>
      </c>
      <c r="BE2067" s="17">
        <v>-4.1914015741549715</v>
      </c>
      <c r="BF2067" s="17">
        <v>-1</v>
      </c>
      <c r="BG2067" s="22">
        <v>35.465275980420301</v>
      </c>
    </row>
    <row r="2068" spans="1:59" x14ac:dyDescent="0.25">
      <c r="A2068">
        <v>5045</v>
      </c>
      <c r="B2068" t="s">
        <v>1892</v>
      </c>
      <c r="C2068" s="49">
        <v>0</v>
      </c>
      <c r="D2068" s="22">
        <v>1531.1772949218748</v>
      </c>
      <c r="E2068" s="17">
        <v>43.040759008931332</v>
      </c>
      <c r="F2068" s="17">
        <v>-33.273896582494785</v>
      </c>
      <c r="G2068" s="17">
        <v>0.10405394372686777</v>
      </c>
      <c r="H2068" s="17">
        <v>1.614781702707168</v>
      </c>
      <c r="I2068" s="17">
        <v>32.356938044947583</v>
      </c>
      <c r="J2068" s="17">
        <v>1.059126805213281</v>
      </c>
      <c r="K2068" s="17">
        <v>-1</v>
      </c>
      <c r="L2068" s="17">
        <v>-1</v>
      </c>
      <c r="M2068" s="17">
        <v>-1</v>
      </c>
      <c r="N2068" s="17">
        <v>0.16666666666666666</v>
      </c>
      <c r="O2068" s="17">
        <v>-1</v>
      </c>
      <c r="P2068" s="17">
        <v>-1</v>
      </c>
      <c r="Q2068" s="17">
        <v>1.6120186527315572</v>
      </c>
      <c r="R2068" s="17">
        <v>-1</v>
      </c>
      <c r="S2068" s="17">
        <v>-0.33796689372534117</v>
      </c>
      <c r="T2068" s="17">
        <v>-3.5483815719947576E-2</v>
      </c>
      <c r="U2068" s="17">
        <v>-0.25034033357520802</v>
      </c>
      <c r="V2068" s="17">
        <v>-0.50896601593559654</v>
      </c>
      <c r="W2068" s="17">
        <v>-0.6329647636848722</v>
      </c>
      <c r="X2068" s="17">
        <v>-1.56127636808403</v>
      </c>
      <c r="Y2068" s="17">
        <v>0</v>
      </c>
      <c r="Z2068" s="17">
        <v>17.563497256982828</v>
      </c>
      <c r="AA2068" s="17">
        <v>-0.31722221065684303</v>
      </c>
      <c r="AB2068" s="17">
        <v>-0.1200372274925029</v>
      </c>
      <c r="AC2068" s="17">
        <v>4.0837981934330596</v>
      </c>
      <c r="AD2068" s="17">
        <v>-0.31292541696901</v>
      </c>
      <c r="AE2068" s="17">
        <v>-3.1292541696901002E-2</v>
      </c>
      <c r="AF2068" s="17">
        <v>28.300300309448133</v>
      </c>
      <c r="AG2068" s="17">
        <v>-30.376494056330834</v>
      </c>
      <c r="AH2068" s="17">
        <v>-1</v>
      </c>
      <c r="AI2068" s="17">
        <v>-1</v>
      </c>
      <c r="AJ2068" s="17">
        <v>-1</v>
      </c>
      <c r="AK2068" s="17">
        <v>-1</v>
      </c>
      <c r="AL2068" s="17">
        <v>-1</v>
      </c>
      <c r="AM2068" s="17">
        <v>-1</v>
      </c>
      <c r="AN2068" s="17">
        <v>-1</v>
      </c>
      <c r="AO2068" s="17">
        <v>-1</v>
      </c>
      <c r="AP2068" s="17">
        <v>-1</v>
      </c>
      <c r="AQ2068" s="17">
        <v>-1</v>
      </c>
      <c r="AR2068" s="17">
        <v>-0.156462708484505</v>
      </c>
      <c r="AS2068" s="17">
        <v>-1.8775525018140602</v>
      </c>
      <c r="AT2068" s="17">
        <v>1.5591817476417216</v>
      </c>
      <c r="AU2068" s="17">
        <v>-1</v>
      </c>
      <c r="AV2068" s="17">
        <v>-1</v>
      </c>
      <c r="AW2068" s="17">
        <v>-1</v>
      </c>
      <c r="AX2068" s="17">
        <v>-1</v>
      </c>
      <c r="AY2068" s="17">
        <v>-3.1292541696901002E-2</v>
      </c>
      <c r="AZ2068" s="17">
        <v>0.63976259882546782</v>
      </c>
      <c r="BA2068" s="17">
        <v>-0.1269420860049551</v>
      </c>
      <c r="BB2068" s="17">
        <v>0.23972797510279681</v>
      </c>
      <c r="BC2068" s="17">
        <v>-6.0240795615617224E-2</v>
      </c>
      <c r="BD2068" s="17">
        <v>8.7363993111290625</v>
      </c>
      <c r="BE2068" s="17">
        <v>-1.6851172598470168</v>
      </c>
      <c r="BF2068" s="17">
        <v>-1</v>
      </c>
      <c r="BG2068" s="22">
        <v>346.8432076008109</v>
      </c>
    </row>
    <row r="2069" spans="1:59" x14ac:dyDescent="0.25">
      <c r="A2069">
        <v>5046</v>
      </c>
      <c r="B2069" t="s">
        <v>1893</v>
      </c>
      <c r="C2069" s="49">
        <v>0</v>
      </c>
      <c r="D2069" s="22">
        <v>1541.767109375</v>
      </c>
      <c r="E2069" s="17">
        <v>84.218938947919455</v>
      </c>
      <c r="F2069" s="17">
        <v>35.773090797649495</v>
      </c>
      <c r="G2069" s="17">
        <v>0.60643781290088206</v>
      </c>
      <c r="H2069" s="17">
        <v>5.4204006965737817</v>
      </c>
      <c r="I2069" s="17">
        <v>69.127851840563579</v>
      </c>
      <c r="J2069" s="17">
        <v>10.966129343375039</v>
      </c>
      <c r="K2069" s="17">
        <v>-1</v>
      </c>
      <c r="L2069" s="17">
        <v>-1</v>
      </c>
      <c r="M2069" s="17">
        <v>-1</v>
      </c>
      <c r="N2069" s="17">
        <v>0.16666666666666666</v>
      </c>
      <c r="O2069" s="17">
        <v>-1</v>
      </c>
      <c r="P2069" s="17">
        <v>-1</v>
      </c>
      <c r="Q2069" s="17">
        <v>3.9867568328915732</v>
      </c>
      <c r="R2069" s="17">
        <v>-1</v>
      </c>
      <c r="S2069" s="17">
        <v>0.86882695736389348</v>
      </c>
      <c r="T2069" s="17">
        <v>9.1356938851755137E-2</v>
      </c>
      <c r="U2069" s="17">
        <v>0.48197510438667018</v>
      </c>
      <c r="V2069" s="17">
        <v>0.54719432861857142</v>
      </c>
      <c r="W2069" s="17">
        <v>2.1171210375768972</v>
      </c>
      <c r="X2069" s="17">
        <v>2.5298705322531423</v>
      </c>
      <c r="Y2069" s="17">
        <v>0</v>
      </c>
      <c r="Z2069" s="17">
        <v>41.348703602797677</v>
      </c>
      <c r="AA2069" s="17">
        <v>1.0061479735317307</v>
      </c>
      <c r="AB2069" s="17">
        <v>1.9913311793422763</v>
      </c>
      <c r="AC2069" s="17">
        <v>28.358957292307522</v>
      </c>
      <c r="AD2069" s="17">
        <v>0.60246888048333769</v>
      </c>
      <c r="AE2069" s="17">
        <v>6.0246888048333773E-2</v>
      </c>
      <c r="AF2069" s="17">
        <v>64.4438324284435</v>
      </c>
      <c r="AG2069" s="17">
        <v>32.658065078048885</v>
      </c>
      <c r="AH2069" s="17">
        <v>-1</v>
      </c>
      <c r="AI2069" s="17">
        <v>-1</v>
      </c>
      <c r="AJ2069" s="17">
        <v>-1</v>
      </c>
      <c r="AK2069" s="17">
        <v>-1</v>
      </c>
      <c r="AL2069" s="17">
        <v>-1</v>
      </c>
      <c r="AM2069" s="17">
        <v>-1</v>
      </c>
      <c r="AN2069" s="17">
        <v>-1</v>
      </c>
      <c r="AO2069" s="17">
        <v>-1</v>
      </c>
      <c r="AP2069" s="17">
        <v>-1</v>
      </c>
      <c r="AQ2069" s="17">
        <v>-1</v>
      </c>
      <c r="AR2069" s="17">
        <v>0.30123444024166884</v>
      </c>
      <c r="AS2069" s="17">
        <v>3.6148132829000263</v>
      </c>
      <c r="AT2069" s="17">
        <v>8.6992572677700331</v>
      </c>
      <c r="AU2069" s="17">
        <v>-1</v>
      </c>
      <c r="AV2069" s="17">
        <v>-1</v>
      </c>
      <c r="AW2069" s="17">
        <v>-1</v>
      </c>
      <c r="AX2069" s="17">
        <v>-1</v>
      </c>
      <c r="AY2069" s="17">
        <v>6.0246888048333773E-2</v>
      </c>
      <c r="AZ2069" s="17">
        <v>-0.15573558646423513</v>
      </c>
      <c r="BA2069" s="17">
        <v>0.66855609928474813</v>
      </c>
      <c r="BB2069" s="17">
        <v>-7.1506086031001545E-2</v>
      </c>
      <c r="BC2069" s="17">
        <v>0.25099326551818096</v>
      </c>
      <c r="BD2069" s="17">
        <v>-2.076496037243114</v>
      </c>
      <c r="BE2069" s="17">
        <v>9.1277780885251723</v>
      </c>
      <c r="BF2069" s="17">
        <v>-1</v>
      </c>
      <c r="BG2069" s="22">
        <v>616.28991719631847</v>
      </c>
    </row>
    <row r="2070" spans="1:59" x14ac:dyDescent="0.25">
      <c r="A2070">
        <v>5047</v>
      </c>
      <c r="B2070" t="s">
        <v>1894</v>
      </c>
      <c r="C2070" s="49">
        <v>0</v>
      </c>
      <c r="D2070" s="22">
        <v>1459.8214062499999</v>
      </c>
      <c r="E2070" s="17">
        <v>54.321792950476656</v>
      </c>
      <c r="F2070" s="17">
        <v>-14.35801906311554</v>
      </c>
      <c r="G2070" s="17">
        <v>0.24168531763008705</v>
      </c>
      <c r="H2070" s="17">
        <v>2.6573561220236175</v>
      </c>
      <c r="I2070" s="17">
        <v>42.430572363040135</v>
      </c>
      <c r="J2070" s="17">
        <v>3.7732154817300683</v>
      </c>
      <c r="K2070" s="17">
        <v>-1</v>
      </c>
      <c r="L2070" s="17">
        <v>-1</v>
      </c>
      <c r="M2070" s="17">
        <v>-1</v>
      </c>
      <c r="N2070" s="17">
        <v>0.16666666666666666</v>
      </c>
      <c r="O2070" s="17">
        <v>-1</v>
      </c>
      <c r="P2070" s="17">
        <v>-1</v>
      </c>
      <c r="Q2070" s="17">
        <v>2.2625938372676759</v>
      </c>
      <c r="R2070" s="17">
        <v>-1</v>
      </c>
      <c r="S2070" s="17">
        <v>-7.3577600832782364E-3</v>
      </c>
      <c r="T2070" s="17">
        <v>-7.3495456059834846E-4</v>
      </c>
      <c r="U2070" s="17">
        <v>-4.9717690131375961E-2</v>
      </c>
      <c r="V2070" s="17">
        <v>-0.21962392475325015</v>
      </c>
      <c r="W2070" s="17">
        <v>0.12043937686146744</v>
      </c>
      <c r="X2070" s="17">
        <v>-0.44047969589177988</v>
      </c>
      <c r="Y2070" s="17">
        <v>0</v>
      </c>
      <c r="Z2070" s="17">
        <v>24.079611385663519</v>
      </c>
      <c r="AA2070" s="17">
        <v>4.5323778194048203E-2</v>
      </c>
      <c r="AB2070" s="17">
        <v>0.45838607086357547</v>
      </c>
      <c r="AC2070" s="17">
        <v>10.734138109781117</v>
      </c>
      <c r="AD2070" s="17">
        <v>-6.2147112664219961E-2</v>
      </c>
      <c r="AE2070" s="17">
        <v>-6.2147112664219951E-3</v>
      </c>
      <c r="AF2070" s="17">
        <v>38.202059279996249</v>
      </c>
      <c r="AG2070" s="17">
        <v>-13.107760903508614</v>
      </c>
      <c r="AH2070" s="17">
        <v>-1</v>
      </c>
      <c r="AI2070" s="17">
        <v>-1</v>
      </c>
      <c r="AJ2070" s="17">
        <v>-1</v>
      </c>
      <c r="AK2070" s="17">
        <v>-1</v>
      </c>
      <c r="AL2070" s="17">
        <v>-1</v>
      </c>
      <c r="AM2070" s="17">
        <v>-1</v>
      </c>
      <c r="AN2070" s="17">
        <v>-1</v>
      </c>
      <c r="AO2070" s="17">
        <v>-1</v>
      </c>
      <c r="AP2070" s="17">
        <v>-1</v>
      </c>
      <c r="AQ2070" s="17">
        <v>-1</v>
      </c>
      <c r="AR2070" s="17">
        <v>-3.1073556332109981E-2</v>
      </c>
      <c r="AS2070" s="17">
        <v>-0.37288267598531966</v>
      </c>
      <c r="AT2070" s="17">
        <v>3.5152525212190842</v>
      </c>
      <c r="AU2070" s="17">
        <v>-1</v>
      </c>
      <c r="AV2070" s="17">
        <v>-1</v>
      </c>
      <c r="AW2070" s="17">
        <v>-1</v>
      </c>
      <c r="AX2070" s="17">
        <v>-1</v>
      </c>
      <c r="AY2070" s="17">
        <v>-6.2147112664219951E-3</v>
      </c>
      <c r="AZ2070" s="17">
        <v>0.42183062509600033</v>
      </c>
      <c r="BA2070" s="17">
        <v>9.0989887724512497E-2</v>
      </c>
      <c r="BB2070" s="17">
        <v>0.15446335163916813</v>
      </c>
      <c r="BC2070" s="17">
        <v>2.5023827848011382E-2</v>
      </c>
      <c r="BD2070" s="17">
        <v>5.7741353253944503</v>
      </c>
      <c r="BE2070" s="17">
        <v>1.2771467258875981</v>
      </c>
      <c r="BF2070" s="17">
        <v>-1</v>
      </c>
      <c r="BG2070" s="22">
        <v>418.48808212431095</v>
      </c>
    </row>
    <row r="2071" spans="1:59" x14ac:dyDescent="0.25">
      <c r="A2071">
        <v>5048</v>
      </c>
      <c r="B2071" t="s">
        <v>1834</v>
      </c>
      <c r="C2071" s="49">
        <v>0</v>
      </c>
      <c r="D2071" s="22">
        <v>1581.1541406249999</v>
      </c>
      <c r="E2071" s="17">
        <v>112.45959890609245</v>
      </c>
      <c r="F2071" s="17">
        <v>83.126628390327085</v>
      </c>
      <c r="G2071" s="17">
        <v>0.95098077324628383</v>
      </c>
      <c r="H2071" s="17">
        <v>8.0303555827632565</v>
      </c>
      <c r="I2071" s="17">
        <v>94.345937593549394</v>
      </c>
      <c r="J2071" s="17">
        <v>17.760511472442445</v>
      </c>
      <c r="K2071" s="17">
        <v>-1</v>
      </c>
      <c r="L2071" s="17">
        <v>-1</v>
      </c>
      <c r="M2071" s="17">
        <v>-1</v>
      </c>
      <c r="N2071" s="17">
        <v>0.16666666666666666</v>
      </c>
      <c r="O2071" s="17">
        <v>-1</v>
      </c>
      <c r="P2071" s="17">
        <v>-1</v>
      </c>
      <c r="Q2071" s="17">
        <v>5.6153905786024225</v>
      </c>
      <c r="R2071" s="17">
        <v>-1</v>
      </c>
      <c r="S2071" s="17">
        <v>1.6964656446181847</v>
      </c>
      <c r="T2071" s="17">
        <v>0.17834637413046148</v>
      </c>
      <c r="U2071" s="17">
        <v>0.98420884313481671</v>
      </c>
      <c r="V2071" s="17">
        <v>1.2715261275483425</v>
      </c>
      <c r="W2071" s="17">
        <v>4.0031742357586761</v>
      </c>
      <c r="X2071" s="17">
        <v>5.3356450619322366</v>
      </c>
      <c r="Y2071" s="17">
        <v>0</v>
      </c>
      <c r="Z2071" s="17">
        <v>57.660981742394384</v>
      </c>
      <c r="AA2071" s="17">
        <v>1.9137365902658345</v>
      </c>
      <c r="AB2071" s="17">
        <v>3.4393416866594109</v>
      </c>
      <c r="AC2071" s="17">
        <v>45.00725293231897</v>
      </c>
      <c r="AD2071" s="17">
        <v>1.2302610539185208</v>
      </c>
      <c r="AE2071" s="17">
        <v>0.12302610539185209</v>
      </c>
      <c r="AF2071" s="17">
        <v>89.231649708668186</v>
      </c>
      <c r="AG2071" s="17">
        <v>75.888182406326024</v>
      </c>
      <c r="AH2071" s="17">
        <v>-1</v>
      </c>
      <c r="AI2071" s="17">
        <v>-1</v>
      </c>
      <c r="AJ2071" s="17">
        <v>-1</v>
      </c>
      <c r="AK2071" s="17">
        <v>-1</v>
      </c>
      <c r="AL2071" s="17">
        <v>-1</v>
      </c>
      <c r="AM2071" s="17">
        <v>-1</v>
      </c>
      <c r="AN2071" s="17">
        <v>-1</v>
      </c>
      <c r="AO2071" s="17">
        <v>-1</v>
      </c>
      <c r="AP2071" s="17">
        <v>-1</v>
      </c>
      <c r="AQ2071" s="17">
        <v>-1</v>
      </c>
      <c r="AR2071" s="17">
        <v>0.6151305269592604</v>
      </c>
      <c r="AS2071" s="17">
        <v>7.3815663235111248</v>
      </c>
      <c r="AT2071" s="17">
        <v>13.596036220564462</v>
      </c>
      <c r="AU2071" s="17">
        <v>-1</v>
      </c>
      <c r="AV2071" s="17">
        <v>-1</v>
      </c>
      <c r="AW2071" s="17">
        <v>-1</v>
      </c>
      <c r="AX2071" s="17">
        <v>-1</v>
      </c>
      <c r="AY2071" s="17">
        <v>0.12302610539185209</v>
      </c>
      <c r="AZ2071" s="17">
        <v>-0.70130107239382622</v>
      </c>
      <c r="BA2071" s="17">
        <v>1.2141215852143392</v>
      </c>
      <c r="BB2071" s="17">
        <v>-0.28495542499896387</v>
      </c>
      <c r="BC2071" s="17">
        <v>0.46444260448614316</v>
      </c>
      <c r="BD2071" s="17">
        <v>-9.4921540665472826</v>
      </c>
      <c r="BE2071" s="17">
        <v>16.543436117829348</v>
      </c>
      <c r="BF2071" s="17">
        <v>-1</v>
      </c>
      <c r="BG2071" s="22">
        <v>1456.2669473620522</v>
      </c>
    </row>
    <row r="2072" spans="1:59" x14ac:dyDescent="0.25">
      <c r="A2072">
        <v>5049</v>
      </c>
      <c r="B2072" t="s">
        <v>1895</v>
      </c>
      <c r="C2072" s="49">
        <v>0</v>
      </c>
      <c r="D2072" s="22">
        <v>1451.279765625</v>
      </c>
      <c r="E2072" s="17">
        <v>49.887612343706174</v>
      </c>
      <c r="F2072" s="17">
        <v>-21.793190137956532</v>
      </c>
      <c r="G2072" s="17">
        <v>0.18758722944002232</v>
      </c>
      <c r="H2072" s="17">
        <v>2.2475565154270321</v>
      </c>
      <c r="I2072" s="17">
        <v>38.470978396348748</v>
      </c>
      <c r="J2072" s="17">
        <v>2.7064019753771622</v>
      </c>
      <c r="K2072" s="17">
        <v>-1</v>
      </c>
      <c r="L2072" s="17">
        <v>-1</v>
      </c>
      <c r="M2072" s="17">
        <v>-1</v>
      </c>
      <c r="N2072" s="17">
        <v>0.16666666666666666</v>
      </c>
      <c r="O2072" s="17">
        <v>-1</v>
      </c>
      <c r="P2072" s="17">
        <v>-1</v>
      </c>
      <c r="Q2072" s="17">
        <v>2.0068754446572004</v>
      </c>
      <c r="R2072" s="17">
        <v>-1</v>
      </c>
      <c r="S2072" s="17">
        <v>-0.13730866852066662</v>
      </c>
      <c r="T2072" s="17">
        <v>-1.4393518754142434E-2</v>
      </c>
      <c r="U2072" s="17">
        <v>-0.12857544727024062</v>
      </c>
      <c r="V2072" s="17">
        <v>-0.3333541994861553</v>
      </c>
      <c r="W2072" s="17">
        <v>-0.17569748846326683</v>
      </c>
      <c r="X2072" s="17">
        <v>-0.88102573925267635</v>
      </c>
      <c r="Y2072" s="17">
        <v>0</v>
      </c>
      <c r="Z2072" s="17">
        <v>21.518354407746731</v>
      </c>
      <c r="AA2072" s="17">
        <v>-9.7180393068540483E-2</v>
      </c>
      <c r="AB2072" s="17">
        <v>0.23102806579374946</v>
      </c>
      <c r="AC2072" s="17">
        <v>8.1201216607301099</v>
      </c>
      <c r="AD2072" s="17">
        <v>-0.16071930908780077</v>
      </c>
      <c r="AE2072" s="17">
        <v>-1.6071930908780077E-2</v>
      </c>
      <c r="AF2072" s="17">
        <v>34.310023512031378</v>
      </c>
      <c r="AG2072" s="17">
        <v>-19.895497031820412</v>
      </c>
      <c r="AH2072" s="17">
        <v>-1</v>
      </c>
      <c r="AI2072" s="17">
        <v>-1</v>
      </c>
      <c r="AJ2072" s="17">
        <v>-1</v>
      </c>
      <c r="AK2072" s="17">
        <v>-1</v>
      </c>
      <c r="AL2072" s="17">
        <v>-1</v>
      </c>
      <c r="AM2072" s="17">
        <v>-1</v>
      </c>
      <c r="AN2072" s="17">
        <v>-1</v>
      </c>
      <c r="AO2072" s="17">
        <v>-1</v>
      </c>
      <c r="AP2072" s="17">
        <v>-1</v>
      </c>
      <c r="AQ2072" s="17">
        <v>-1</v>
      </c>
      <c r="AR2072" s="17">
        <v>-8.0359654543900386E-2</v>
      </c>
      <c r="AS2072" s="17">
        <v>-0.96431585452680446</v>
      </c>
      <c r="AT2072" s="17">
        <v>2.7463893891151541</v>
      </c>
      <c r="AU2072" s="17">
        <v>-1</v>
      </c>
      <c r="AV2072" s="17">
        <v>-1</v>
      </c>
      <c r="AW2072" s="17">
        <v>-1</v>
      </c>
      <c r="AX2072" s="17">
        <v>-1</v>
      </c>
      <c r="AY2072" s="17">
        <v>-1.6071930908780077E-2</v>
      </c>
      <c r="AZ2072" s="17">
        <v>0.50749207567878662</v>
      </c>
      <c r="BA2072" s="17">
        <v>5.32843714172615E-3</v>
      </c>
      <c r="BB2072" s="17">
        <v>0.18797789842318563</v>
      </c>
      <c r="BC2072" s="17">
        <v>-8.4907189360060864E-3</v>
      </c>
      <c r="BD2072" s="17">
        <v>6.9384978816762146</v>
      </c>
      <c r="BE2072" s="17">
        <v>0.11278416960583293</v>
      </c>
      <c r="BF2072" s="17">
        <v>-1</v>
      </c>
      <c r="BG2072" s="22">
        <v>5.3718618722516567</v>
      </c>
    </row>
    <row r="2073" spans="1:59" x14ac:dyDescent="0.25">
      <c r="A2073">
        <v>5050</v>
      </c>
      <c r="B2073" t="s">
        <v>1896</v>
      </c>
      <c r="C2073" s="49">
        <v>0</v>
      </c>
      <c r="D2073" s="22">
        <v>1601.2471972656249</v>
      </c>
      <c r="E2073" s="17">
        <v>104.01121326987101</v>
      </c>
      <c r="F2073" s="17">
        <v>68.960495324925049</v>
      </c>
      <c r="G2073" s="17">
        <v>0.84790840165317949</v>
      </c>
      <c r="H2073" s="17">
        <v>7.2495698148553158</v>
      </c>
      <c r="I2073" s="17">
        <v>86.801775602856694</v>
      </c>
      <c r="J2073" s="17">
        <v>15.727925815052366</v>
      </c>
      <c r="K2073" s="17">
        <v>-1</v>
      </c>
      <c r="L2073" s="17">
        <v>-1</v>
      </c>
      <c r="M2073" s="17">
        <v>-1</v>
      </c>
      <c r="N2073" s="17">
        <v>0.16666666666666666</v>
      </c>
      <c r="O2073" s="17">
        <v>-1</v>
      </c>
      <c r="P2073" s="17">
        <v>-1</v>
      </c>
      <c r="Q2073" s="17">
        <v>5.1281737088724695</v>
      </c>
      <c r="R2073" s="17">
        <v>-1</v>
      </c>
      <c r="S2073" s="17">
        <v>1.4488718983057247</v>
      </c>
      <c r="T2073" s="17">
        <v>0.15232289250502773</v>
      </c>
      <c r="U2073" s="17">
        <v>0.83396220191786197</v>
      </c>
      <c r="V2073" s="17">
        <v>1.0548373399987538</v>
      </c>
      <c r="W2073" s="17">
        <v>3.4389485847905923</v>
      </c>
      <c r="X2073" s="17">
        <v>4.4962785148995179</v>
      </c>
      <c r="Y2073" s="17">
        <v>0</v>
      </c>
      <c r="Z2073" s="17">
        <v>52.781052713372731</v>
      </c>
      <c r="AA2073" s="17">
        <v>1.6422252783995044</v>
      </c>
      <c r="AB2073" s="17">
        <v>3.0061594880410172</v>
      </c>
      <c r="AC2073" s="17">
        <v>40.026801981067891</v>
      </c>
      <c r="AD2073" s="17">
        <v>1.0424527523973277</v>
      </c>
      <c r="AE2073" s="17">
        <v>0.10424527523973275</v>
      </c>
      <c r="AF2073" s="17">
        <v>81.816205460067124</v>
      </c>
      <c r="AG2073" s="17">
        <v>62.955598577572886</v>
      </c>
      <c r="AH2073" s="17">
        <v>-1</v>
      </c>
      <c r="AI2073" s="17">
        <v>-1</v>
      </c>
      <c r="AJ2073" s="17">
        <v>-1</v>
      </c>
      <c r="AK2073" s="17">
        <v>-1</v>
      </c>
      <c r="AL2073" s="17">
        <v>-1</v>
      </c>
      <c r="AM2073" s="17">
        <v>-1</v>
      </c>
      <c r="AN2073" s="17">
        <v>-1</v>
      </c>
      <c r="AO2073" s="17">
        <v>-1</v>
      </c>
      <c r="AP2073" s="17">
        <v>-1</v>
      </c>
      <c r="AQ2073" s="17">
        <v>-1</v>
      </c>
      <c r="AR2073" s="17">
        <v>0.52122637619866385</v>
      </c>
      <c r="AS2073" s="17">
        <v>6.2547165143839649</v>
      </c>
      <c r="AT2073" s="17">
        <v>12.131131468699154</v>
      </c>
      <c r="AU2073" s="17">
        <v>-1</v>
      </c>
      <c r="AV2073" s="17">
        <v>-1</v>
      </c>
      <c r="AW2073" s="17">
        <v>-1</v>
      </c>
      <c r="AX2073" s="17">
        <v>-1</v>
      </c>
      <c r="AY2073" s="17">
        <v>0.10424527523973275</v>
      </c>
      <c r="AZ2073" s="17">
        <v>-0.53809144408583687</v>
      </c>
      <c r="BA2073" s="17">
        <v>1.0509119569063501</v>
      </c>
      <c r="BB2073" s="17">
        <v>-0.22110060248175811</v>
      </c>
      <c r="BC2073" s="17">
        <v>0.40058778196893746</v>
      </c>
      <c r="BD2073" s="17">
        <v>-7.27370949511395</v>
      </c>
      <c r="BE2073" s="17">
        <v>14.324991546396012</v>
      </c>
      <c r="BF2073" s="17">
        <v>-1</v>
      </c>
      <c r="BG2073" s="22">
        <v>896.1890796408411</v>
      </c>
    </row>
    <row r="2074" spans="1:59" x14ac:dyDescent="0.25">
      <c r="A2074">
        <v>5052</v>
      </c>
      <c r="B2074" t="s">
        <v>1897</v>
      </c>
      <c r="C2074" s="49">
        <v>0</v>
      </c>
      <c r="D2074" s="22">
        <v>1510.4880859375</v>
      </c>
      <c r="E2074" s="17">
        <v>73.557418622620176</v>
      </c>
      <c r="F2074" s="17">
        <v>17.896004912726809</v>
      </c>
      <c r="G2074" s="17">
        <v>0.47636465667500577</v>
      </c>
      <c r="H2074" s="17">
        <v>4.4350806966716467</v>
      </c>
      <c r="I2074" s="17">
        <v>59.607425114743087</v>
      </c>
      <c r="J2074" s="17">
        <v>8.4010886086970835</v>
      </c>
      <c r="K2074" s="17">
        <v>-1</v>
      </c>
      <c r="L2074" s="17">
        <v>-1</v>
      </c>
      <c r="M2074" s="17">
        <v>-1</v>
      </c>
      <c r="N2074" s="17">
        <v>0.16666666666666666</v>
      </c>
      <c r="O2074" s="17">
        <v>-1</v>
      </c>
      <c r="P2074" s="17">
        <v>-1</v>
      </c>
      <c r="Q2074" s="17">
        <v>3.371908886417172</v>
      </c>
      <c r="R2074" s="17">
        <v>-1</v>
      </c>
      <c r="S2074" s="17">
        <v>0.55637368257376363</v>
      </c>
      <c r="T2074" s="17">
        <v>5.8516359570539425E-2</v>
      </c>
      <c r="U2074" s="17">
        <v>0.29236993150313878</v>
      </c>
      <c r="V2074" s="17">
        <v>0.2737418594486567</v>
      </c>
      <c r="W2074" s="17">
        <v>1.4050911297492179</v>
      </c>
      <c r="X2074" s="17">
        <v>1.4706239629206335</v>
      </c>
      <c r="Y2074" s="17">
        <v>0</v>
      </c>
      <c r="Z2074" s="17">
        <v>35.190430913886459</v>
      </c>
      <c r="AA2074" s="17">
        <v>0.66351170020623629</v>
      </c>
      <c r="AB2074" s="17">
        <v>1.4446727982041008</v>
      </c>
      <c r="AC2074" s="17">
        <v>22.073830010917447</v>
      </c>
      <c r="AD2074" s="17">
        <v>0.36546241437892346</v>
      </c>
      <c r="AE2074" s="17">
        <v>3.6546241437892348E-2</v>
      </c>
      <c r="AF2074" s="17">
        <v>55.085842277209885</v>
      </c>
      <c r="AG2074" s="17">
        <v>16.337668343584014</v>
      </c>
      <c r="AH2074" s="17">
        <v>-1</v>
      </c>
      <c r="AI2074" s="17">
        <v>-1</v>
      </c>
      <c r="AJ2074" s="17">
        <v>-1</v>
      </c>
      <c r="AK2074" s="17">
        <v>-1</v>
      </c>
      <c r="AL2074" s="17">
        <v>-1</v>
      </c>
      <c r="AM2074" s="17">
        <v>-1</v>
      </c>
      <c r="AN2074" s="17">
        <v>-1</v>
      </c>
      <c r="AO2074" s="17">
        <v>-1</v>
      </c>
      <c r="AP2074" s="17">
        <v>-1</v>
      </c>
      <c r="AQ2074" s="17">
        <v>-1</v>
      </c>
      <c r="AR2074" s="17">
        <v>0.18273120718946173</v>
      </c>
      <c r="AS2074" s="17">
        <v>2.1927744862735405</v>
      </c>
      <c r="AT2074" s="17">
        <v>6.8506068321556031</v>
      </c>
      <c r="AU2074" s="17">
        <v>-1</v>
      </c>
      <c r="AV2074" s="17">
        <v>-1</v>
      </c>
      <c r="AW2074" s="17">
        <v>-1</v>
      </c>
      <c r="AX2074" s="17">
        <v>-1</v>
      </c>
      <c r="AY2074" s="17">
        <v>3.6546241437892348E-2</v>
      </c>
      <c r="AZ2074" s="17">
        <v>5.0228350838751712E-2</v>
      </c>
      <c r="BA2074" s="17">
        <v>0.46259216198176123</v>
      </c>
      <c r="BB2074" s="17">
        <v>9.0761124444993097E-3</v>
      </c>
      <c r="BC2074" s="17">
        <v>0.17041106704268011</v>
      </c>
      <c r="BD2074" s="17">
        <v>0.72309111553566474</v>
      </c>
      <c r="BE2074" s="17">
        <v>6.3281909357463899</v>
      </c>
      <c r="BF2074" s="17">
        <v>-1</v>
      </c>
      <c r="BG2074" s="22">
        <v>502.76084003148702</v>
      </c>
    </row>
    <row r="2075" spans="1:59" x14ac:dyDescent="0.25">
      <c r="A2075">
        <v>5053</v>
      </c>
      <c r="B2075" t="s">
        <v>1898</v>
      </c>
      <c r="C2075" s="49">
        <v>0</v>
      </c>
      <c r="D2075" s="22">
        <v>1619.56689453125</v>
      </c>
      <c r="E2075" s="17">
        <v>132.99877714371479</v>
      </c>
      <c r="F2075" s="17">
        <v>117.5664307971571</v>
      </c>
      <c r="G2075" s="17">
        <v>1.2015637724939425</v>
      </c>
      <c r="H2075" s="17">
        <v>9.9285523203393176</v>
      </c>
      <c r="I2075" s="17">
        <v>112.68682477038467</v>
      </c>
      <c r="J2075" s="17">
        <v>22.702004545554733</v>
      </c>
      <c r="K2075" s="17">
        <v>-1</v>
      </c>
      <c r="L2075" s="17">
        <v>-1</v>
      </c>
      <c r="M2075" s="17">
        <v>-1</v>
      </c>
      <c r="N2075" s="17">
        <v>0.16666666666666666</v>
      </c>
      <c r="O2075" s="17">
        <v>-1</v>
      </c>
      <c r="P2075" s="17">
        <v>-1</v>
      </c>
      <c r="Q2075" s="17">
        <v>6.7998812681438601</v>
      </c>
      <c r="R2075" s="17">
        <v>-1</v>
      </c>
      <c r="S2075" s="17">
        <v>2.2983998253010993</v>
      </c>
      <c r="T2075" s="17">
        <v>0.24161300878509478</v>
      </c>
      <c r="U2075" s="17">
        <v>1.3494789286205591</v>
      </c>
      <c r="V2075" s="17">
        <v>1.798326136593126</v>
      </c>
      <c r="W2075" s="17">
        <v>5.3748837800989193</v>
      </c>
      <c r="X2075" s="17">
        <v>7.3762596667259173</v>
      </c>
      <c r="Y2075" s="17">
        <v>0</v>
      </c>
      <c r="Z2075" s="17">
        <v>69.524755063098411</v>
      </c>
      <c r="AA2075" s="17">
        <v>2.5738176362877083</v>
      </c>
      <c r="AB2075" s="17">
        <v>4.4924667178656801</v>
      </c>
      <c r="AC2075" s="17">
        <v>57.115408761866647</v>
      </c>
      <c r="AD2075" s="17">
        <v>1.6868486607756987</v>
      </c>
      <c r="AE2075" s="17">
        <v>0.16868486607756988</v>
      </c>
      <c r="AF2075" s="17">
        <v>107.25960649134271</v>
      </c>
      <c r="AG2075" s="17">
        <v>107.32905830490233</v>
      </c>
      <c r="AH2075" s="17">
        <v>-1</v>
      </c>
      <c r="AI2075" s="17">
        <v>-1</v>
      </c>
      <c r="AJ2075" s="17">
        <v>-1</v>
      </c>
      <c r="AK2075" s="17">
        <v>-1</v>
      </c>
      <c r="AL2075" s="17">
        <v>-1</v>
      </c>
      <c r="AM2075" s="17">
        <v>-1</v>
      </c>
      <c r="AN2075" s="17">
        <v>-1</v>
      </c>
      <c r="AO2075" s="17">
        <v>-1</v>
      </c>
      <c r="AP2075" s="17">
        <v>-1</v>
      </c>
      <c r="AQ2075" s="17">
        <v>-1</v>
      </c>
      <c r="AR2075" s="17">
        <v>0.84342433038784936</v>
      </c>
      <c r="AS2075" s="17">
        <v>10.121091964654191</v>
      </c>
      <c r="AT2075" s="17">
        <v>17.157419554050449</v>
      </c>
      <c r="AU2075" s="17">
        <v>-1</v>
      </c>
      <c r="AV2075" s="17">
        <v>-1</v>
      </c>
      <c r="AW2075" s="17">
        <v>-1</v>
      </c>
      <c r="AX2075" s="17">
        <v>-1</v>
      </c>
      <c r="AY2075" s="17">
        <v>0.16868486607756988</v>
      </c>
      <c r="AZ2075" s="17">
        <v>-1.0980859482571819</v>
      </c>
      <c r="BA2075" s="17">
        <v>1.6109064610776951</v>
      </c>
      <c r="BB2075" s="17">
        <v>-0.4401952113304044</v>
      </c>
      <c r="BC2075" s="17">
        <v>0.61968239081758369</v>
      </c>
      <c r="BD2075" s="17">
        <v>-14.885495519570011</v>
      </c>
      <c r="BE2075" s="17">
        <v>21.93677757085208</v>
      </c>
      <c r="BF2075" s="17">
        <v>-1</v>
      </c>
      <c r="BG2075" s="22">
        <v>1302.8764658514649</v>
      </c>
    </row>
    <row r="2076" spans="1:59" x14ac:dyDescent="0.25">
      <c r="A2076">
        <v>5056</v>
      </c>
      <c r="B2076" t="s">
        <v>3042</v>
      </c>
      <c r="C2076" s="49">
        <v>0</v>
      </c>
      <c r="D2076" s="22">
        <v>1489.328876953125</v>
      </c>
      <c r="E2076" s="17">
        <v>66.583021348698665</v>
      </c>
      <c r="F2076" s="17">
        <v>6.2014346021866258</v>
      </c>
      <c r="G2076" s="17">
        <v>0.39127530370163849</v>
      </c>
      <c r="H2076" s="17">
        <v>3.7905184849436577</v>
      </c>
      <c r="I2076" s="17">
        <v>53.379491745280781</v>
      </c>
      <c r="J2076" s="17">
        <v>6.7231278149644691</v>
      </c>
      <c r="K2076" s="17">
        <v>-1</v>
      </c>
      <c r="L2076" s="17">
        <v>-1</v>
      </c>
      <c r="M2076" s="17">
        <v>-1</v>
      </c>
      <c r="N2076" s="17">
        <v>0.16666666666666666</v>
      </c>
      <c r="O2076" s="17">
        <v>-1</v>
      </c>
      <c r="P2076" s="17">
        <v>-1</v>
      </c>
      <c r="Q2076" s="17">
        <v>2.9696966586177624</v>
      </c>
      <c r="R2076" s="17">
        <v>-1</v>
      </c>
      <c r="S2076" s="17">
        <v>0.3519775738168297</v>
      </c>
      <c r="T2076" s="17">
        <v>3.7033190226538296E-2</v>
      </c>
      <c r="U2076" s="17">
        <v>0.16833679546508509</v>
      </c>
      <c r="V2076" s="17">
        <v>9.4858726711935515E-2</v>
      </c>
      <c r="W2076" s="17">
        <v>0.93930582928696338</v>
      </c>
      <c r="X2076" s="17">
        <v>0.77770155034191957</v>
      </c>
      <c r="Y2076" s="17">
        <v>0</v>
      </c>
      <c r="Z2076" s="17">
        <v>31.161902247886648</v>
      </c>
      <c r="AA2076" s="17">
        <v>0.43937091936868927</v>
      </c>
      <c r="AB2076" s="17">
        <v>1.0870678219110577</v>
      </c>
      <c r="AC2076" s="17">
        <v>17.962317464854159</v>
      </c>
      <c r="AD2076" s="17">
        <v>0.21042099433135636</v>
      </c>
      <c r="AE2076" s="17">
        <v>2.1042099433135637E-2</v>
      </c>
      <c r="AF2076" s="17">
        <v>48.964169287920143</v>
      </c>
      <c r="AG2076" s="17">
        <v>5.6614301504186013</v>
      </c>
      <c r="AH2076" s="17">
        <v>-1</v>
      </c>
      <c r="AI2076" s="17">
        <v>-1</v>
      </c>
      <c r="AJ2076" s="17">
        <v>-1</v>
      </c>
      <c r="AK2076" s="17">
        <v>-1</v>
      </c>
      <c r="AL2076" s="17">
        <v>-1</v>
      </c>
      <c r="AM2076" s="17">
        <v>-1</v>
      </c>
      <c r="AN2076" s="17">
        <v>-1</v>
      </c>
      <c r="AO2076" s="17">
        <v>-1</v>
      </c>
      <c r="AP2076" s="17">
        <v>-1</v>
      </c>
      <c r="AQ2076" s="17">
        <v>-1</v>
      </c>
      <c r="AR2076" s="17">
        <v>0.10521049716567818</v>
      </c>
      <c r="AS2076" s="17">
        <v>1.262525965988138</v>
      </c>
      <c r="AT2076" s="17">
        <v>5.6412837557845794</v>
      </c>
      <c r="AU2076" s="17">
        <v>-1</v>
      </c>
      <c r="AV2076" s="17">
        <v>-1</v>
      </c>
      <c r="AW2076" s="17">
        <v>-1</v>
      </c>
      <c r="AX2076" s="17">
        <v>-1</v>
      </c>
      <c r="AY2076" s="17">
        <v>2.1042099433135637E-2</v>
      </c>
      <c r="AZ2076" s="17">
        <v>0.18496282388040688</v>
      </c>
      <c r="BA2076" s="17">
        <v>0.32785768894010603</v>
      </c>
      <c r="BB2076" s="17">
        <v>6.1790195260672164E-2</v>
      </c>
      <c r="BC2076" s="17">
        <v>0.1176969842265073</v>
      </c>
      <c r="BD2076" s="17">
        <v>2.5544840511297662</v>
      </c>
      <c r="BE2076" s="17">
        <v>4.4967980001522863</v>
      </c>
      <c r="BF2076" s="17">
        <v>-1</v>
      </c>
      <c r="BG2076" s="22">
        <v>108.8564553451065</v>
      </c>
    </row>
    <row r="2077" spans="1:59" x14ac:dyDescent="0.25">
      <c r="A2077">
        <v>5057</v>
      </c>
      <c r="B2077" t="s">
        <v>1899</v>
      </c>
      <c r="C2077" s="49">
        <v>0</v>
      </c>
      <c r="D2077" s="22">
        <v>1485.076865234375</v>
      </c>
      <c r="E2077" s="17">
        <v>-29.392245550088589</v>
      </c>
      <c r="F2077" s="17">
        <v>-154.72853005834915</v>
      </c>
      <c r="G2077" s="17">
        <v>-0.77964643205894069</v>
      </c>
      <c r="H2077" s="17">
        <v>-5.0793562689335214</v>
      </c>
      <c r="I2077" s="17">
        <v>-32.323622643831378</v>
      </c>
      <c r="J2077" s="17">
        <v>-16.367431655508383</v>
      </c>
      <c r="K2077" s="17">
        <v>-1</v>
      </c>
      <c r="L2077" s="17">
        <v>-1</v>
      </c>
      <c r="M2077" s="17">
        <v>-1</v>
      </c>
      <c r="N2077" s="17">
        <v>0.16666666666666666</v>
      </c>
      <c r="O2077" s="17">
        <v>-1</v>
      </c>
      <c r="P2077" s="17">
        <v>-1</v>
      </c>
      <c r="Q2077" s="17">
        <v>-2.5651796033562024</v>
      </c>
      <c r="R2077" s="17">
        <v>-1</v>
      </c>
      <c r="S2077" s="17">
        <v>-2.4607344528369333</v>
      </c>
      <c r="T2077" s="17">
        <v>-0.25859850820451868</v>
      </c>
      <c r="U2077" s="17">
        <v>-1.5384936112364849</v>
      </c>
      <c r="V2077" s="17">
        <v>-2.3667670932414904</v>
      </c>
      <c r="W2077" s="17">
        <v>-5.4704048272241304</v>
      </c>
      <c r="X2077" s="17">
        <v>-8.7576619908290763</v>
      </c>
      <c r="Y2077" s="17">
        <v>0</v>
      </c>
      <c r="Z2077" s="17">
        <v>-24.275019215485923</v>
      </c>
      <c r="AA2077" s="17">
        <v>-2.6450491988002502</v>
      </c>
      <c r="AB2077" s="17">
        <v>-3.8339643040322593</v>
      </c>
      <c r="AC2077" s="17">
        <v>-38.616552144657071</v>
      </c>
      <c r="AD2077" s="17">
        <v>-1.9231170140456064</v>
      </c>
      <c r="AE2077" s="17">
        <v>-0.19231170140456061</v>
      </c>
      <c r="AF2077" s="17">
        <v>-35.27668708128224</v>
      </c>
      <c r="AG2077" s="17">
        <v>-141.25518067922806</v>
      </c>
      <c r="AH2077" s="17">
        <v>-1</v>
      </c>
      <c r="AI2077" s="17">
        <v>-1</v>
      </c>
      <c r="AJ2077" s="17">
        <v>-1</v>
      </c>
      <c r="AK2077" s="17">
        <v>-1</v>
      </c>
      <c r="AL2077" s="17">
        <v>-1</v>
      </c>
      <c r="AM2077" s="17">
        <v>-1</v>
      </c>
      <c r="AN2077" s="17">
        <v>-1</v>
      </c>
      <c r="AO2077" s="17">
        <v>-1</v>
      </c>
      <c r="AP2077" s="17">
        <v>-1</v>
      </c>
      <c r="AQ2077" s="17">
        <v>-1</v>
      </c>
      <c r="AR2077" s="17">
        <v>-0.96155850702280321</v>
      </c>
      <c r="AS2077" s="17">
        <v>-11.538702084273638</v>
      </c>
      <c r="AT2077" s="17">
        <v>-11.000312709555729</v>
      </c>
      <c r="AU2077" s="17">
        <v>-1</v>
      </c>
      <c r="AV2077" s="17">
        <v>-1</v>
      </c>
      <c r="AW2077" s="17">
        <v>-1</v>
      </c>
      <c r="AX2077" s="17">
        <v>-1</v>
      </c>
      <c r="AY2077" s="17">
        <v>-0.19231170140456061</v>
      </c>
      <c r="AZ2077" s="17">
        <v>2.0390552282509211</v>
      </c>
      <c r="BA2077" s="17">
        <v>-1.5262347154304088</v>
      </c>
      <c r="BB2077" s="17">
        <v>0.78719311810883985</v>
      </c>
      <c r="BC2077" s="17">
        <v>-0.60770593862165989</v>
      </c>
      <c r="BD2077" s="17">
        <v>27.756436117643954</v>
      </c>
      <c r="BE2077" s="17">
        <v>-20.705154066361928</v>
      </c>
      <c r="BF2077" s="17">
        <v>-1</v>
      </c>
      <c r="BG2077" s="22">
        <v>105.49011476380689</v>
      </c>
    </row>
    <row r="2078" spans="1:59" x14ac:dyDescent="0.25">
      <c r="A2078">
        <v>5058</v>
      </c>
      <c r="B2078" t="s">
        <v>1900</v>
      </c>
      <c r="C2078" s="49">
        <v>0</v>
      </c>
      <c r="D2078" s="22">
        <v>1461.8216601562501</v>
      </c>
      <c r="E2078" s="17">
        <v>0.8117319075748739</v>
      </c>
      <c r="F2078" s="17">
        <v>-104.08292956217777</v>
      </c>
      <c r="G2078" s="17">
        <v>-0.41115051790954643</v>
      </c>
      <c r="H2078" s="17">
        <v>-2.2879548404703947</v>
      </c>
      <c r="I2078" s="17">
        <v>-5.352351620536048</v>
      </c>
      <c r="J2078" s="17">
        <v>-9.1006976284336183</v>
      </c>
      <c r="K2078" s="17">
        <v>-1</v>
      </c>
      <c r="L2078" s="17">
        <v>-1</v>
      </c>
      <c r="M2078" s="17">
        <v>-1</v>
      </c>
      <c r="N2078" s="17">
        <v>0.16666666666666666</v>
      </c>
      <c r="O2078" s="17">
        <v>-1</v>
      </c>
      <c r="P2078" s="17">
        <v>-1</v>
      </c>
      <c r="Q2078" s="17">
        <v>-0.82332169298522651</v>
      </c>
      <c r="R2078" s="17">
        <v>-1</v>
      </c>
      <c r="S2078" s="17">
        <v>-1.5755575380642934</v>
      </c>
      <c r="T2078" s="17">
        <v>-0.1655614847743162</v>
      </c>
      <c r="U2078" s="17">
        <v>-1.0013441060161956</v>
      </c>
      <c r="V2078" s="17">
        <v>-1.5920790597767447</v>
      </c>
      <c r="W2078" s="17">
        <v>-3.4532314195839096</v>
      </c>
      <c r="X2078" s="17">
        <v>-5.7568273512976491</v>
      </c>
      <c r="Y2078" s="17">
        <v>0</v>
      </c>
      <c r="Z2078" s="17">
        <v>-6.8286960084063857</v>
      </c>
      <c r="AA2078" s="17">
        <v>-1.674364159524621</v>
      </c>
      <c r="AB2078" s="17">
        <v>-2.2852867311199012</v>
      </c>
      <c r="AC2078" s="17">
        <v>-20.81085118142952</v>
      </c>
      <c r="AD2078" s="17">
        <v>-1.2516801325202447</v>
      </c>
      <c r="AE2078" s="17">
        <v>-0.12516801325202445</v>
      </c>
      <c r="AF2078" s="17">
        <v>-8.7655972035857843</v>
      </c>
      <c r="AG2078" s="17">
        <v>-95.01966454011081</v>
      </c>
      <c r="AH2078" s="17">
        <v>-1</v>
      </c>
      <c r="AI2078" s="17">
        <v>-1</v>
      </c>
      <c r="AJ2078" s="17">
        <v>-1</v>
      </c>
      <c r="AK2078" s="17">
        <v>-1</v>
      </c>
      <c r="AL2078" s="17">
        <v>-1</v>
      </c>
      <c r="AM2078" s="17">
        <v>-1</v>
      </c>
      <c r="AN2078" s="17">
        <v>-1</v>
      </c>
      <c r="AO2078" s="17">
        <v>-1</v>
      </c>
      <c r="AP2078" s="17">
        <v>-1</v>
      </c>
      <c r="AQ2078" s="17">
        <v>-1</v>
      </c>
      <c r="AR2078" s="17">
        <v>-0.62584006626012234</v>
      </c>
      <c r="AS2078" s="17">
        <v>-7.5100807951214685</v>
      </c>
      <c r="AT2078" s="17">
        <v>-5.7631050336579097</v>
      </c>
      <c r="AU2078" s="17">
        <v>-1</v>
      </c>
      <c r="AV2078" s="17">
        <v>-1</v>
      </c>
      <c r="AW2078" s="17">
        <v>-1</v>
      </c>
      <c r="AX2078" s="17">
        <v>-1</v>
      </c>
      <c r="AY2078" s="17">
        <v>-0.12516801325202445</v>
      </c>
      <c r="AZ2078" s="17">
        <v>1.4555615116344405</v>
      </c>
      <c r="BA2078" s="17">
        <v>-0.94274099881392792</v>
      </c>
      <c r="BB2078" s="17">
        <v>0.55890457839021668</v>
      </c>
      <c r="BC2078" s="17">
        <v>-0.379417398903037</v>
      </c>
      <c r="BD2078" s="17">
        <v>19.825234499743289</v>
      </c>
      <c r="BE2078" s="17">
        <v>-12.773952448461255</v>
      </c>
      <c r="BF2078" s="17">
        <v>-1</v>
      </c>
      <c r="BG2078" s="22">
        <v>8.9808267937648907</v>
      </c>
    </row>
    <row r="2079" spans="1:59" x14ac:dyDescent="0.25">
      <c r="A2079">
        <v>5059</v>
      </c>
      <c r="B2079" t="s">
        <v>1901</v>
      </c>
      <c r="C2079" s="49">
        <v>0</v>
      </c>
      <c r="D2079" s="22">
        <v>1480.387412109375</v>
      </c>
      <c r="E2079" s="17">
        <v>-3.8694639959413166</v>
      </c>
      <c r="F2079" s="17">
        <v>-111.9322923789164</v>
      </c>
      <c r="G2079" s="17">
        <v>-0.46826225315026143</v>
      </c>
      <c r="H2079" s="17">
        <v>-2.7205831905049829</v>
      </c>
      <c r="I2079" s="17">
        <v>-9.532523043450432</v>
      </c>
      <c r="J2079" s="17">
        <v>-10.226940210463265</v>
      </c>
      <c r="K2079" s="17">
        <v>-1</v>
      </c>
      <c r="L2079" s="17">
        <v>-1</v>
      </c>
      <c r="M2079" s="17">
        <v>-1</v>
      </c>
      <c r="N2079" s="17">
        <v>0.16666666666666666</v>
      </c>
      <c r="O2079" s="17">
        <v>-1</v>
      </c>
      <c r="P2079" s="17">
        <v>-1</v>
      </c>
      <c r="Q2079" s="17">
        <v>-1.093285413027238</v>
      </c>
      <c r="R2079" s="17">
        <v>-1</v>
      </c>
      <c r="S2079" s="17">
        <v>-1.7127476334127931</v>
      </c>
      <c r="T2079" s="17">
        <v>-0.17998092782837333</v>
      </c>
      <c r="U2079" s="17">
        <v>-1.0845947993044394</v>
      </c>
      <c r="V2079" s="17">
        <v>-1.7121449171242202</v>
      </c>
      <c r="W2079" s="17">
        <v>-3.765865207824648</v>
      </c>
      <c r="X2079" s="17">
        <v>-6.2219149326069054</v>
      </c>
      <c r="Y2079" s="17">
        <v>0</v>
      </c>
      <c r="Z2079" s="17">
        <v>-9.5326331585011239</v>
      </c>
      <c r="AA2079" s="17">
        <v>-1.8248068234363772</v>
      </c>
      <c r="AB2079" s="17">
        <v>-2.5253101889690037</v>
      </c>
      <c r="AC2079" s="17">
        <v>-23.57048687924874</v>
      </c>
      <c r="AD2079" s="17">
        <v>-1.3557434991305495</v>
      </c>
      <c r="AE2079" s="17">
        <v>-0.13557434991305492</v>
      </c>
      <c r="AF2079" s="17">
        <v>-12.874446957138169</v>
      </c>
      <c r="AG2079" s="17">
        <v>-102.18552569368802</v>
      </c>
      <c r="AH2079" s="17">
        <v>-1</v>
      </c>
      <c r="AI2079" s="17">
        <v>-1</v>
      </c>
      <c r="AJ2079" s="17">
        <v>-1</v>
      </c>
      <c r="AK2079" s="17">
        <v>-1</v>
      </c>
      <c r="AL2079" s="17">
        <v>-1</v>
      </c>
      <c r="AM2079" s="17">
        <v>-1</v>
      </c>
      <c r="AN2079" s="17">
        <v>-1</v>
      </c>
      <c r="AO2079" s="17">
        <v>-1</v>
      </c>
      <c r="AP2079" s="17">
        <v>-1</v>
      </c>
      <c r="AQ2079" s="17">
        <v>-1</v>
      </c>
      <c r="AR2079" s="17">
        <v>-0.67787174956527474</v>
      </c>
      <c r="AS2079" s="17">
        <v>-8.1344609947832964</v>
      </c>
      <c r="AT2079" s="17">
        <v>-6.5747992932182857</v>
      </c>
      <c r="AU2079" s="17">
        <v>-1</v>
      </c>
      <c r="AV2079" s="17">
        <v>-1</v>
      </c>
      <c r="AW2079" s="17">
        <v>-1</v>
      </c>
      <c r="AX2079" s="17">
        <v>-1</v>
      </c>
      <c r="AY2079" s="17">
        <v>-0.13557434991305492</v>
      </c>
      <c r="AZ2079" s="17">
        <v>1.545994912327483</v>
      </c>
      <c r="BA2079" s="17">
        <v>-1.0331743995069707</v>
      </c>
      <c r="BB2079" s="17">
        <v>0.59428612303772033</v>
      </c>
      <c r="BC2079" s="17">
        <v>-0.41479894355054048</v>
      </c>
      <c r="BD2079" s="17">
        <v>21.05446030537497</v>
      </c>
      <c r="BE2079" s="17">
        <v>-14.003178254092941</v>
      </c>
      <c r="BF2079" s="17">
        <v>-1</v>
      </c>
      <c r="BG2079" s="22">
        <v>90.398552414613079</v>
      </c>
    </row>
    <row r="2080" spans="1:59" x14ac:dyDescent="0.25">
      <c r="A2080">
        <v>5060</v>
      </c>
      <c r="B2080" t="s">
        <v>3043</v>
      </c>
      <c r="C2080" s="49">
        <v>0</v>
      </c>
      <c r="D2080" s="22">
        <v>1450</v>
      </c>
      <c r="E2080" s="17">
        <v>42.510834345099084</v>
      </c>
      <c r="F2080" s="17">
        <v>-34.162466733731819</v>
      </c>
      <c r="G2080" s="17">
        <v>9.7588733186206644E-2</v>
      </c>
      <c r="H2080" s="17">
        <v>1.5658069454695622</v>
      </c>
      <c r="I2080" s="17">
        <v>31.883730774475264</v>
      </c>
      <c r="J2080" s="17">
        <v>0.93163294809285269</v>
      </c>
      <c r="K2080" s="17">
        <v>-1</v>
      </c>
      <c r="L2080" s="17">
        <v>-1</v>
      </c>
      <c r="M2080" s="17">
        <v>-1</v>
      </c>
      <c r="N2080" s="17">
        <v>0.16666666666666666</v>
      </c>
      <c r="O2080" s="17">
        <v>-1</v>
      </c>
      <c r="P2080" s="17">
        <v>-1</v>
      </c>
      <c r="Q2080" s="17">
        <v>1.5814579933319561</v>
      </c>
      <c r="R2080" s="17">
        <v>-1</v>
      </c>
      <c r="S2080" s="17">
        <v>-0.35349720193228051</v>
      </c>
      <c r="T2080" s="17">
        <v>-3.7116137603193253E-2</v>
      </c>
      <c r="U2080" s="17">
        <v>-0.25976454836216811</v>
      </c>
      <c r="V2080" s="17">
        <v>-0.52255781179374472</v>
      </c>
      <c r="W2080" s="17">
        <v>-0.66835579592337224</v>
      </c>
      <c r="X2080" s="17">
        <v>-1.6139256024373154</v>
      </c>
      <c r="Y2080" s="17">
        <v>0</v>
      </c>
      <c r="Z2080" s="17">
        <v>17.257403896478259</v>
      </c>
      <c r="AA2080" s="17">
        <v>-0.33425274724250115</v>
      </c>
      <c r="AB2080" s="17">
        <v>-0.1472085642265627</v>
      </c>
      <c r="AC2080" s="17">
        <v>3.7713995992259974</v>
      </c>
      <c r="AD2080" s="17">
        <v>-0.32470568545271017</v>
      </c>
      <c r="AE2080" s="17">
        <v>-3.2470568545271014E-2</v>
      </c>
      <c r="AF2080" s="17">
        <v>27.835166854393844</v>
      </c>
      <c r="AG2080" s="17">
        <v>-31.187689879181502</v>
      </c>
      <c r="AH2080" s="17">
        <v>-1</v>
      </c>
      <c r="AI2080" s="17">
        <v>-1</v>
      </c>
      <c r="AJ2080" s="17">
        <v>-1</v>
      </c>
      <c r="AK2080" s="17">
        <v>-1</v>
      </c>
      <c r="AL2080" s="17">
        <v>-1</v>
      </c>
      <c r="AM2080" s="17">
        <v>-1</v>
      </c>
      <c r="AN2080" s="17">
        <v>-1</v>
      </c>
      <c r="AO2080" s="17">
        <v>-1</v>
      </c>
      <c r="AP2080" s="17">
        <v>-1</v>
      </c>
      <c r="AQ2080" s="17">
        <v>-1</v>
      </c>
      <c r="AR2080" s="17">
        <v>-0.16235284272635508</v>
      </c>
      <c r="AS2080" s="17">
        <v>-1.948234112716261</v>
      </c>
      <c r="AT2080" s="17">
        <v>1.4672956534688604</v>
      </c>
      <c r="AU2080" s="17">
        <v>-1</v>
      </c>
      <c r="AV2080" s="17">
        <v>-1</v>
      </c>
      <c r="AW2080" s="17">
        <v>-1</v>
      </c>
      <c r="AX2080" s="17">
        <v>-1</v>
      </c>
      <c r="AY2080" s="17">
        <v>-3.2470568545271014E-2</v>
      </c>
      <c r="AZ2080" s="17">
        <v>0.64999991647873501</v>
      </c>
      <c r="BA2080" s="17">
        <v>-0.13717940365822218</v>
      </c>
      <c r="BB2080" s="17">
        <v>0.24373326638725484</v>
      </c>
      <c r="BC2080" s="17">
        <v>-6.4246086900075286E-2</v>
      </c>
      <c r="BD2080" s="17">
        <v>8.8755511614786737</v>
      </c>
      <c r="BE2080" s="17">
        <v>-1.8242691101966289</v>
      </c>
      <c r="BF2080" s="17">
        <v>-1</v>
      </c>
      <c r="BG2080" s="22">
        <v>0</v>
      </c>
    </row>
    <row r="2081" spans="1:59" x14ac:dyDescent="0.25">
      <c r="A2081">
        <v>5063</v>
      </c>
      <c r="B2081" t="s">
        <v>1902</v>
      </c>
      <c r="C2081" s="49">
        <v>0</v>
      </c>
      <c r="D2081" s="22">
        <v>1527.877646484375</v>
      </c>
      <c r="E2081" s="17">
        <v>62.168893493685289</v>
      </c>
      <c r="F2081" s="17">
        <v>-1.2001123032626659</v>
      </c>
      <c r="G2081" s="17">
        <v>0.33742186398875879</v>
      </c>
      <c r="H2081" s="17">
        <v>3.3825721203572638</v>
      </c>
      <c r="I2081" s="17">
        <v>49.437804301104912</v>
      </c>
      <c r="J2081" s="17">
        <v>5.6611387729965639</v>
      </c>
      <c r="K2081" s="17">
        <v>-1</v>
      </c>
      <c r="L2081" s="17">
        <v>-1</v>
      </c>
      <c r="M2081" s="17">
        <v>-1</v>
      </c>
      <c r="N2081" s="17">
        <v>0.16666666666666666</v>
      </c>
      <c r="O2081" s="17">
        <v>-1</v>
      </c>
      <c r="P2081" s="17">
        <v>-1</v>
      </c>
      <c r="Q2081" s="17">
        <v>2.7151347045697838</v>
      </c>
      <c r="R2081" s="17">
        <v>-1</v>
      </c>
      <c r="S2081" s="17">
        <v>0.22261434403725847</v>
      </c>
      <c r="T2081" s="17">
        <v>2.3436394332804436E-2</v>
      </c>
      <c r="U2081" s="17">
        <v>8.9835657771448668E-2</v>
      </c>
      <c r="V2081" s="17">
        <v>-1.8357224142730506E-2</v>
      </c>
      <c r="W2081" s="17">
        <v>0.6445081875016172</v>
      </c>
      <c r="X2081" s="17">
        <v>0.3391477939960364</v>
      </c>
      <c r="Y2081" s="17">
        <v>0</v>
      </c>
      <c r="Z2081" s="17">
        <v>28.612228075209213</v>
      </c>
      <c r="AA2081" s="17">
        <v>0.29751119654519176</v>
      </c>
      <c r="AB2081" s="17">
        <v>0.86073800085987429</v>
      </c>
      <c r="AC2081" s="17">
        <v>15.360122415874631</v>
      </c>
      <c r="AD2081" s="17">
        <v>0.11229457221431083</v>
      </c>
      <c r="AE2081" s="17">
        <v>1.1229457221431084E-2</v>
      </c>
      <c r="AF2081" s="17">
        <v>45.089734523163315</v>
      </c>
      <c r="AG2081" s="17">
        <v>-1.0956097118534283</v>
      </c>
      <c r="AH2081" s="17">
        <v>-1</v>
      </c>
      <c r="AI2081" s="17">
        <v>-1</v>
      </c>
      <c r="AJ2081" s="17">
        <v>-1</v>
      </c>
      <c r="AK2081" s="17">
        <v>-1</v>
      </c>
      <c r="AL2081" s="17">
        <v>-1</v>
      </c>
      <c r="AM2081" s="17">
        <v>-1</v>
      </c>
      <c r="AN2081" s="17">
        <v>-1</v>
      </c>
      <c r="AO2081" s="17">
        <v>-1</v>
      </c>
      <c r="AP2081" s="17">
        <v>-1</v>
      </c>
      <c r="AQ2081" s="17">
        <v>-1</v>
      </c>
      <c r="AR2081" s="17">
        <v>5.6147286107155414E-2</v>
      </c>
      <c r="AS2081" s="17">
        <v>0.67376743328586486</v>
      </c>
      <c r="AT2081" s="17">
        <v>4.8758976632716244</v>
      </c>
      <c r="AU2081" s="17">
        <v>-1</v>
      </c>
      <c r="AV2081" s="17">
        <v>-1</v>
      </c>
      <c r="AW2081" s="17">
        <v>-1</v>
      </c>
      <c r="AX2081" s="17">
        <v>-1</v>
      </c>
      <c r="AY2081" s="17">
        <v>1.1229457221431084E-2</v>
      </c>
      <c r="AZ2081" s="17">
        <v>0.27023688658795242</v>
      </c>
      <c r="BA2081" s="17">
        <v>0.24258362623256047</v>
      </c>
      <c r="BB2081" s="17">
        <v>9.5153178780467654E-2</v>
      </c>
      <c r="BC2081" s="17">
        <v>8.4334000706711834E-2</v>
      </c>
      <c r="BD2081" s="17">
        <v>3.7135809957084929</v>
      </c>
      <c r="BE2081" s="17">
        <v>3.3377010555735582</v>
      </c>
      <c r="BF2081" s="17">
        <v>-1</v>
      </c>
      <c r="BG2081" s="22">
        <v>133.04779690303576</v>
      </c>
    </row>
    <row r="2082" spans="1:59" x14ac:dyDescent="0.25">
      <c r="A2082">
        <v>5065</v>
      </c>
      <c r="B2082" t="s">
        <v>308</v>
      </c>
      <c r="C2082" s="49">
        <v>0</v>
      </c>
      <c r="D2082" s="22">
        <v>1395.8156152343749</v>
      </c>
      <c r="E2082" s="17">
        <v>6.5415016990213815</v>
      </c>
      <c r="F2082" s="17">
        <v>-94.475332940196978</v>
      </c>
      <c r="G2082" s="17">
        <v>-0.34124592471071408</v>
      </c>
      <c r="H2082" s="17">
        <v>-1.758419033372558</v>
      </c>
      <c r="I2082" s="17">
        <v>-0.23583429553108459</v>
      </c>
      <c r="J2082" s="17">
        <v>-7.722180074936861</v>
      </c>
      <c r="K2082" s="17">
        <v>-1</v>
      </c>
      <c r="L2082" s="17">
        <v>-1</v>
      </c>
      <c r="M2082" s="17">
        <v>-1</v>
      </c>
      <c r="N2082" s="17">
        <v>0.16666666666666666</v>
      </c>
      <c r="O2082" s="17">
        <v>-1</v>
      </c>
      <c r="P2082" s="17">
        <v>-1</v>
      </c>
      <c r="Q2082" s="17">
        <v>-0.49288690671162261</v>
      </c>
      <c r="R2082" s="17">
        <v>-1</v>
      </c>
      <c r="S2082" s="17">
        <v>-1.4076372714881691</v>
      </c>
      <c r="T2082" s="17">
        <v>-0.14791212958314351</v>
      </c>
      <c r="U2082" s="17">
        <v>-0.89944550630972719</v>
      </c>
      <c r="V2082" s="17">
        <v>-1.4451188093208835</v>
      </c>
      <c r="W2082" s="17">
        <v>-3.0705685973974353</v>
      </c>
      <c r="X2082" s="17">
        <v>-5.1875615421566437</v>
      </c>
      <c r="Y2082" s="17">
        <v>0</v>
      </c>
      <c r="Z2082" s="17">
        <v>-3.5190850201233381</v>
      </c>
      <c r="AA2082" s="17">
        <v>-1.4902227886456867</v>
      </c>
      <c r="AB2082" s="17">
        <v>-1.9914987362638628</v>
      </c>
      <c r="AC2082" s="17">
        <v>-17.433065337242773</v>
      </c>
      <c r="AD2082" s="17">
        <v>-1.1243068828871587</v>
      </c>
      <c r="AE2082" s="17">
        <v>-0.1124306882887159</v>
      </c>
      <c r="AF2082" s="17">
        <v>-3.736377388663449</v>
      </c>
      <c r="AG2082" s="17">
        <v>-86.248671910508136</v>
      </c>
      <c r="AH2082" s="17">
        <v>-1</v>
      </c>
      <c r="AI2082" s="17">
        <v>-1</v>
      </c>
      <c r="AJ2082" s="17">
        <v>-1</v>
      </c>
      <c r="AK2082" s="17">
        <v>-1</v>
      </c>
      <c r="AL2082" s="17">
        <v>-1</v>
      </c>
      <c r="AM2082" s="17">
        <v>-1</v>
      </c>
      <c r="AN2082" s="17">
        <v>-1</v>
      </c>
      <c r="AO2082" s="17">
        <v>-1</v>
      </c>
      <c r="AP2082" s="17">
        <v>-1</v>
      </c>
      <c r="AQ2082" s="17">
        <v>-1</v>
      </c>
      <c r="AR2082" s="17">
        <v>-0.56215344144357937</v>
      </c>
      <c r="AS2082" s="17">
        <v>-6.7458412973229533</v>
      </c>
      <c r="AT2082" s="17">
        <v>-4.769593686519837</v>
      </c>
      <c r="AU2082" s="17">
        <v>-1</v>
      </c>
      <c r="AV2082" s="17">
        <v>-1</v>
      </c>
      <c r="AW2082" s="17">
        <v>-1</v>
      </c>
      <c r="AX2082" s="17">
        <v>-1</v>
      </c>
      <c r="AY2082" s="17">
        <v>-0.1124306882887159</v>
      </c>
      <c r="AZ2082" s="17">
        <v>1.3448712995372356</v>
      </c>
      <c r="BA2082" s="17">
        <v>-0.83205078671672306</v>
      </c>
      <c r="BB2082" s="17">
        <v>0.51559767351496744</v>
      </c>
      <c r="BC2082" s="17">
        <v>-0.3361104940277877</v>
      </c>
      <c r="BD2082" s="17">
        <v>18.320665788426471</v>
      </c>
      <c r="BE2082" s="17">
        <v>-11.269383737144434</v>
      </c>
      <c r="BF2082" s="17">
        <v>-1</v>
      </c>
      <c r="BG2082" s="22">
        <v>71.71141647460766</v>
      </c>
    </row>
    <row r="2083" spans="1:59" x14ac:dyDescent="0.25">
      <c r="A2083">
        <v>5066</v>
      </c>
      <c r="B2083" t="s">
        <v>1903</v>
      </c>
      <c r="C2083" s="49">
        <v>0</v>
      </c>
      <c r="D2083" s="22">
        <v>1521.538564453125</v>
      </c>
      <c r="E2083" s="17">
        <v>86.45694944258922</v>
      </c>
      <c r="F2083" s="17">
        <v>39.525755014743368</v>
      </c>
      <c r="G2083" s="17">
        <v>0.63374208844754609</v>
      </c>
      <c r="H2083" s="17">
        <v>5.62723390920259</v>
      </c>
      <c r="I2083" s="17">
        <v>71.126329944625397</v>
      </c>
      <c r="J2083" s="17">
        <v>11.504569257037499</v>
      </c>
      <c r="K2083" s="17">
        <v>-1</v>
      </c>
      <c r="L2083" s="17">
        <v>-1</v>
      </c>
      <c r="M2083" s="17">
        <v>-1</v>
      </c>
      <c r="N2083" s="17">
        <v>0.16666666666666666</v>
      </c>
      <c r="O2083" s="17">
        <v>-1</v>
      </c>
      <c r="P2083" s="17">
        <v>-1</v>
      </c>
      <c r="Q2083" s="17">
        <v>4.1158224928397695</v>
      </c>
      <c r="R2083" s="17">
        <v>-1</v>
      </c>
      <c r="S2083" s="17">
        <v>0.93441551197321149</v>
      </c>
      <c r="T2083" s="17">
        <v>9.8250661214032961E-2</v>
      </c>
      <c r="U2083" s="17">
        <v>0.52177602900246656</v>
      </c>
      <c r="V2083" s="17">
        <v>0.6045960384238237</v>
      </c>
      <c r="W2083" s="17">
        <v>2.2665866257496945</v>
      </c>
      <c r="X2083" s="17">
        <v>2.7522220230610492</v>
      </c>
      <c r="Y2083" s="17">
        <v>0</v>
      </c>
      <c r="Z2083" s="17">
        <v>42.641415944593511</v>
      </c>
      <c r="AA2083" s="17">
        <v>1.0780723850753036</v>
      </c>
      <c r="AB2083" s="17">
        <v>2.1060828429566376</v>
      </c>
      <c r="AC2083" s="17">
        <v>29.678298285609188</v>
      </c>
      <c r="AD2083" s="17">
        <v>0.65222003625308322</v>
      </c>
      <c r="AE2083" s="17">
        <v>6.522200362530832E-2</v>
      </c>
      <c r="AF2083" s="17">
        <v>66.408212697717076</v>
      </c>
      <c r="AG2083" s="17">
        <v>36.083957263634638</v>
      </c>
      <c r="AH2083" s="17">
        <v>-1</v>
      </c>
      <c r="AI2083" s="17">
        <v>-1</v>
      </c>
      <c r="AJ2083" s="17">
        <v>-1</v>
      </c>
      <c r="AK2083" s="17">
        <v>-1</v>
      </c>
      <c r="AL2083" s="17">
        <v>-1</v>
      </c>
      <c r="AM2083" s="17">
        <v>-1</v>
      </c>
      <c r="AN2083" s="17">
        <v>-1</v>
      </c>
      <c r="AO2083" s="17">
        <v>-1</v>
      </c>
      <c r="AP2083" s="17">
        <v>-1</v>
      </c>
      <c r="AQ2083" s="17">
        <v>-1</v>
      </c>
      <c r="AR2083" s="17">
        <v>0.32611001812654161</v>
      </c>
      <c r="AS2083" s="17">
        <v>3.9133202175184993</v>
      </c>
      <c r="AT2083" s="17">
        <v>9.087316282774049</v>
      </c>
      <c r="AU2083" s="17">
        <v>-1</v>
      </c>
      <c r="AV2083" s="17">
        <v>-1</v>
      </c>
      <c r="AW2083" s="17">
        <v>-1</v>
      </c>
      <c r="AX2083" s="17">
        <v>-1</v>
      </c>
      <c r="AY2083" s="17">
        <v>6.522200362530832E-2</v>
      </c>
      <c r="AZ2083" s="17">
        <v>-0.19897045720905548</v>
      </c>
      <c r="BA2083" s="17">
        <v>0.71179097002956848</v>
      </c>
      <c r="BB2083" s="17">
        <v>-8.8421478992715033E-2</v>
      </c>
      <c r="BC2083" s="17">
        <v>0.26790865847989442</v>
      </c>
      <c r="BD2083" s="17">
        <v>-2.6641707062857449</v>
      </c>
      <c r="BE2083" s="17">
        <v>9.7154527575678031</v>
      </c>
      <c r="BF2083" s="17">
        <v>-1</v>
      </c>
      <c r="BG2083" s="22">
        <v>802.40060656182857</v>
      </c>
    </row>
    <row r="2084" spans="1:59" x14ac:dyDescent="0.25">
      <c r="A2084">
        <v>5067</v>
      </c>
      <c r="B2084" t="s">
        <v>1904</v>
      </c>
      <c r="C2084" s="49">
        <v>0</v>
      </c>
      <c r="D2084" s="22">
        <v>1536.68703125</v>
      </c>
      <c r="E2084" s="17">
        <v>85.523822155013534</v>
      </c>
      <c r="F2084" s="17">
        <v>37.961100429602169</v>
      </c>
      <c r="G2084" s="17">
        <v>0.62235770725685935</v>
      </c>
      <c r="H2084" s="17">
        <v>5.5409958351897313</v>
      </c>
      <c r="I2084" s="17">
        <v>70.293074489852472</v>
      </c>
      <c r="J2084" s="17">
        <v>11.280069426784253</v>
      </c>
      <c r="K2084" s="17">
        <v>-1</v>
      </c>
      <c r="L2084" s="17">
        <v>-1</v>
      </c>
      <c r="M2084" s="17">
        <v>-1</v>
      </c>
      <c r="N2084" s="17">
        <v>0.16666666666666666</v>
      </c>
      <c r="O2084" s="17">
        <v>-1</v>
      </c>
      <c r="P2084" s="17">
        <v>-1</v>
      </c>
      <c r="Q2084" s="17">
        <v>4.0620092111445034</v>
      </c>
      <c r="R2084" s="17">
        <v>-1</v>
      </c>
      <c r="S2084" s="17">
        <v>0.90706869201666163</v>
      </c>
      <c r="T2084" s="17">
        <v>9.5376358137915618E-2</v>
      </c>
      <c r="U2084" s="17">
        <v>0.50518123245517743</v>
      </c>
      <c r="V2084" s="17">
        <v>0.5806626824809662</v>
      </c>
      <c r="W2084" s="17">
        <v>2.2042676959637251</v>
      </c>
      <c r="X2084" s="17">
        <v>2.6595136805398005</v>
      </c>
      <c r="Y2084" s="17">
        <v>0</v>
      </c>
      <c r="Z2084" s="17">
        <v>42.102425996160065</v>
      </c>
      <c r="AA2084" s="17">
        <v>1.0480838612439911</v>
      </c>
      <c r="AB2084" s="17">
        <v>2.0582377104747782</v>
      </c>
      <c r="AC2084" s="17">
        <v>29.128205654051328</v>
      </c>
      <c r="AD2084" s="17">
        <v>0.63147654056897173</v>
      </c>
      <c r="AE2084" s="17">
        <v>6.3147654056897179E-2</v>
      </c>
      <c r="AF2084" s="17">
        <v>65.589174164698505</v>
      </c>
      <c r="AG2084" s="17">
        <v>34.655548643444455</v>
      </c>
      <c r="AH2084" s="17">
        <v>-1</v>
      </c>
      <c r="AI2084" s="17">
        <v>-1</v>
      </c>
      <c r="AJ2084" s="17">
        <v>-1</v>
      </c>
      <c r="AK2084" s="17">
        <v>-1</v>
      </c>
      <c r="AL2084" s="17">
        <v>-1</v>
      </c>
      <c r="AM2084" s="17">
        <v>-1</v>
      </c>
      <c r="AN2084" s="17">
        <v>-1</v>
      </c>
      <c r="AO2084" s="17">
        <v>-1</v>
      </c>
      <c r="AP2084" s="17">
        <v>-1</v>
      </c>
      <c r="AQ2084" s="17">
        <v>-1</v>
      </c>
      <c r="AR2084" s="17">
        <v>0.31573827028448587</v>
      </c>
      <c r="AS2084" s="17">
        <v>3.7888592434138304</v>
      </c>
      <c r="AT2084" s="17">
        <v>8.9255170164379791</v>
      </c>
      <c r="AU2084" s="17">
        <v>-1</v>
      </c>
      <c r="AV2084" s="17">
        <v>-1</v>
      </c>
      <c r="AW2084" s="17">
        <v>-1</v>
      </c>
      <c r="AX2084" s="17">
        <v>-1</v>
      </c>
      <c r="AY2084" s="17">
        <v>6.3147654056897179E-2</v>
      </c>
      <c r="AZ2084" s="17">
        <v>-0.18094389399012256</v>
      </c>
      <c r="BA2084" s="17">
        <v>0.69376440681063556</v>
      </c>
      <c r="BB2084" s="17">
        <v>-8.1368690460117118E-2</v>
      </c>
      <c r="BC2084" s="17">
        <v>0.26085586994729654</v>
      </c>
      <c r="BD2084" s="17">
        <v>-2.4191426909092542</v>
      </c>
      <c r="BE2084" s="17">
        <v>9.4704247421913124</v>
      </c>
      <c r="BF2084" s="17">
        <v>-1</v>
      </c>
      <c r="BG2084" s="22">
        <v>134.7212111895908</v>
      </c>
    </row>
    <row r="2085" spans="1:59" x14ac:dyDescent="0.25">
      <c r="A2085">
        <v>5069</v>
      </c>
      <c r="B2085" t="s">
        <v>1905</v>
      </c>
      <c r="C2085" s="49">
        <v>0</v>
      </c>
      <c r="D2085" s="22">
        <v>1520.8279785156251</v>
      </c>
      <c r="E2085" s="17">
        <v>66.05277041088442</v>
      </c>
      <c r="F2085" s="17">
        <v>5.3123173593697821</v>
      </c>
      <c r="G2085" s="17">
        <v>0.38480611253857688</v>
      </c>
      <c r="H2085" s="17">
        <v>3.7415135740065715</v>
      </c>
      <c r="I2085" s="17">
        <v>52.905993121657765</v>
      </c>
      <c r="J2085" s="17">
        <v>6.5955554600286339</v>
      </c>
      <c r="K2085" s="17">
        <v>-1</v>
      </c>
      <c r="L2085" s="17">
        <v>-1</v>
      </c>
      <c r="M2085" s="17">
        <v>-1</v>
      </c>
      <c r="N2085" s="17">
        <v>0.16666666666666666</v>
      </c>
      <c r="O2085" s="17">
        <v>-1</v>
      </c>
      <c r="P2085" s="17">
        <v>-1</v>
      </c>
      <c r="Q2085" s="17">
        <v>2.9391171830567049</v>
      </c>
      <c r="R2085" s="17">
        <v>-1</v>
      </c>
      <c r="S2085" s="17">
        <v>0.33643770361769432</v>
      </c>
      <c r="T2085" s="17">
        <v>3.5399863324660587E-2</v>
      </c>
      <c r="U2085" s="17">
        <v>0.15890677820034754</v>
      </c>
      <c r="V2085" s="17">
        <v>8.125856240132677E-2</v>
      </c>
      <c r="W2085" s="17">
        <v>0.90389300683222484</v>
      </c>
      <c r="X2085" s="17">
        <v>0.72501989991798665</v>
      </c>
      <c r="Y2085" s="17">
        <v>0</v>
      </c>
      <c r="Z2085" s="17">
        <v>30.855620426065961</v>
      </c>
      <c r="AA2085" s="17">
        <v>0.42232989710201574</v>
      </c>
      <c r="AB2085" s="17">
        <v>1.0598797558174546</v>
      </c>
      <c r="AC2085" s="17">
        <v>17.649726527206123</v>
      </c>
      <c r="AD2085" s="17">
        <v>0.19863347275043447</v>
      </c>
      <c r="AE2085" s="17">
        <v>1.9863347275043443E-2</v>
      </c>
      <c r="AF2085" s="17">
        <v>48.498749450753657</v>
      </c>
      <c r="AG2085" s="17">
        <v>4.8497348752696112</v>
      </c>
      <c r="AH2085" s="17">
        <v>-1</v>
      </c>
      <c r="AI2085" s="17">
        <v>-1</v>
      </c>
      <c r="AJ2085" s="17">
        <v>-1</v>
      </c>
      <c r="AK2085" s="17">
        <v>-1</v>
      </c>
      <c r="AL2085" s="17">
        <v>-1</v>
      </c>
      <c r="AM2085" s="17">
        <v>-1</v>
      </c>
      <c r="AN2085" s="17">
        <v>-1</v>
      </c>
      <c r="AO2085" s="17">
        <v>-1</v>
      </c>
      <c r="AP2085" s="17">
        <v>-1</v>
      </c>
      <c r="AQ2085" s="17">
        <v>-1</v>
      </c>
      <c r="AR2085" s="17">
        <v>9.9316736375217235E-2</v>
      </c>
      <c r="AS2085" s="17">
        <v>1.1918008365026065</v>
      </c>
      <c r="AT2085" s="17">
        <v>5.5493410874533886</v>
      </c>
      <c r="AU2085" s="17">
        <v>-1</v>
      </c>
      <c r="AV2085" s="17">
        <v>-1</v>
      </c>
      <c r="AW2085" s="17">
        <v>-1</v>
      </c>
      <c r="AX2085" s="17">
        <v>-1</v>
      </c>
      <c r="AY2085" s="17">
        <v>1.9863347275043443E-2</v>
      </c>
      <c r="AZ2085" s="17">
        <v>0.19520644463791409</v>
      </c>
      <c r="BA2085" s="17">
        <v>0.3176140681825988</v>
      </c>
      <c r="BB2085" s="17">
        <v>6.5797952598185619E-2</v>
      </c>
      <c r="BC2085" s="17">
        <v>0.11368922688899386</v>
      </c>
      <c r="BD2085" s="17">
        <v>2.6937215771072776</v>
      </c>
      <c r="BE2085" s="17">
        <v>4.3575604741747744</v>
      </c>
      <c r="BF2085" s="17">
        <v>-1</v>
      </c>
      <c r="BG2085" s="22">
        <v>833.61229251977591</v>
      </c>
    </row>
    <row r="2086" spans="1:59" x14ac:dyDescent="0.25">
      <c r="A2086">
        <v>5070</v>
      </c>
      <c r="B2086" t="s">
        <v>1906</v>
      </c>
      <c r="C2086" s="49">
        <v>0</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25">
      <c r="A2087">
        <v>5071</v>
      </c>
      <c r="B2087" t="s">
        <v>1367</v>
      </c>
      <c r="C2087" s="49">
        <v>0</v>
      </c>
      <c r="D2087" s="22">
        <v>1410.93486328125</v>
      </c>
      <c r="E2087" s="17">
        <v>-7.8018773552221603</v>
      </c>
      <c r="F2087" s="17">
        <v>-118.52610725840053</v>
      </c>
      <c r="G2087" s="17">
        <v>-0.51623865816753578</v>
      </c>
      <c r="H2087" s="17">
        <v>-3.0840103015134677</v>
      </c>
      <c r="I2087" s="17">
        <v>-13.04405349130144</v>
      </c>
      <c r="J2087" s="17">
        <v>-11.173034214356093</v>
      </c>
      <c r="K2087" s="17">
        <v>-1</v>
      </c>
      <c r="L2087" s="17">
        <v>-1</v>
      </c>
      <c r="M2087" s="17">
        <v>-1</v>
      </c>
      <c r="N2087" s="17">
        <v>0.16666666666666666</v>
      </c>
      <c r="O2087" s="17">
        <v>-1</v>
      </c>
      <c r="P2087" s="17">
        <v>-1</v>
      </c>
      <c r="Q2087" s="17">
        <v>-1.3200669793395874</v>
      </c>
      <c r="R2087" s="17">
        <v>-1</v>
      </c>
      <c r="S2087" s="17">
        <v>-1.8279934327403167</v>
      </c>
      <c r="T2087" s="17">
        <v>-0.19209390315943609</v>
      </c>
      <c r="U2087" s="17">
        <v>-1.1545290949852034</v>
      </c>
      <c r="V2087" s="17">
        <v>-1.8130055927204016</v>
      </c>
      <c r="W2087" s="17">
        <v>-4.0284915346820682</v>
      </c>
      <c r="X2087" s="17">
        <v>-6.6126092456995016</v>
      </c>
      <c r="Y2087" s="17">
        <v>0</v>
      </c>
      <c r="Z2087" s="17">
        <v>-11.804060971146509</v>
      </c>
      <c r="AA2087" s="17">
        <v>-1.9511853714753553</v>
      </c>
      <c r="AB2087" s="17">
        <v>-2.7269405995821598</v>
      </c>
      <c r="AC2087" s="17">
        <v>-25.888703956363869</v>
      </c>
      <c r="AD2087" s="17">
        <v>-1.4431613687315041</v>
      </c>
      <c r="AE2087" s="17">
        <v>-0.14431613687315042</v>
      </c>
      <c r="AF2087" s="17">
        <v>-16.326064021489309</v>
      </c>
      <c r="AG2087" s="17">
        <v>-108.20516868916968</v>
      </c>
      <c r="AH2087" s="17">
        <v>-1</v>
      </c>
      <c r="AI2087" s="17">
        <v>-1</v>
      </c>
      <c r="AJ2087" s="17">
        <v>-1</v>
      </c>
      <c r="AK2087" s="17">
        <v>-1</v>
      </c>
      <c r="AL2087" s="17">
        <v>-1</v>
      </c>
      <c r="AM2087" s="17">
        <v>-1</v>
      </c>
      <c r="AN2087" s="17">
        <v>-1</v>
      </c>
      <c r="AO2087" s="17">
        <v>-1</v>
      </c>
      <c r="AP2087" s="17">
        <v>-1</v>
      </c>
      <c r="AQ2087" s="17">
        <v>-1</v>
      </c>
      <c r="AR2087" s="17">
        <v>-0.72158068436575207</v>
      </c>
      <c r="AS2087" s="17">
        <v>-8.6589682123890235</v>
      </c>
      <c r="AT2087" s="17">
        <v>-7.256658676105733</v>
      </c>
      <c r="AU2087" s="17">
        <v>-1</v>
      </c>
      <c r="AV2087" s="17">
        <v>-1</v>
      </c>
      <c r="AW2087" s="17">
        <v>-1</v>
      </c>
      <c r="AX2087" s="17">
        <v>-1</v>
      </c>
      <c r="AY2087" s="17">
        <v>-0.14431613687315042</v>
      </c>
      <c r="AZ2087" s="17">
        <v>1.621963002606166</v>
      </c>
      <c r="BA2087" s="17">
        <v>-1.1091424897856534</v>
      </c>
      <c r="BB2087" s="17">
        <v>0.62400819870204494</v>
      </c>
      <c r="BC2087" s="17">
        <v>-0.44452101921486509</v>
      </c>
      <c r="BD2087" s="17">
        <v>22.087064810563049</v>
      </c>
      <c r="BE2087" s="17">
        <v>-15.03578275928102</v>
      </c>
      <c r="BF2087" s="17">
        <v>-1</v>
      </c>
      <c r="BG2087" s="22">
        <v>-50.02627943291759</v>
      </c>
    </row>
    <row r="2088" spans="1:59" x14ac:dyDescent="0.25">
      <c r="A2088">
        <v>5072</v>
      </c>
      <c r="B2088" t="s">
        <v>537</v>
      </c>
      <c r="C2088" s="49">
        <v>0</v>
      </c>
      <c r="D2088" s="22">
        <v>1533.3926953124999</v>
      </c>
      <c r="E2088" s="17">
        <v>105.99776531235412</v>
      </c>
      <c r="F2088" s="17">
        <v>72.291517580171984</v>
      </c>
      <c r="G2088" s="17">
        <v>0.87214482256583103</v>
      </c>
      <c r="H2088" s="17">
        <v>7.4331636550002589</v>
      </c>
      <c r="I2088" s="17">
        <v>88.575708642463667</v>
      </c>
      <c r="J2088" s="17">
        <v>16.205867680288538</v>
      </c>
      <c r="K2088" s="17">
        <v>-1</v>
      </c>
      <c r="L2088" s="17">
        <v>-1</v>
      </c>
      <c r="M2088" s="17">
        <v>-1</v>
      </c>
      <c r="N2088" s="17">
        <v>0.16666666666666666</v>
      </c>
      <c r="O2088" s="17">
        <v>-1</v>
      </c>
      <c r="P2088" s="17">
        <v>-1</v>
      </c>
      <c r="Q2088" s="17">
        <v>5.2427378054194591</v>
      </c>
      <c r="R2088" s="17">
        <v>-1</v>
      </c>
      <c r="S2088" s="17">
        <v>1.5070910520733138</v>
      </c>
      <c r="T2088" s="17">
        <v>0.15844204979750298</v>
      </c>
      <c r="U2088" s="17">
        <v>0.86929117301810443</v>
      </c>
      <c r="V2088" s="17">
        <v>1.1057895067232777</v>
      </c>
      <c r="W2088" s="17">
        <v>3.5716205137975319</v>
      </c>
      <c r="X2088" s="17">
        <v>4.6936470300452848</v>
      </c>
      <c r="Y2088" s="17">
        <v>0</v>
      </c>
      <c r="Z2088" s="17">
        <v>53.928518441998186</v>
      </c>
      <c r="AA2088" s="17">
        <v>1.7060684046925136</v>
      </c>
      <c r="AB2088" s="17">
        <v>3.1080178806957326</v>
      </c>
      <c r="AC2088" s="17">
        <v>41.197904418351989</v>
      </c>
      <c r="AD2088" s="17">
        <v>1.0866139662726306</v>
      </c>
      <c r="AE2088" s="17">
        <v>0.10866139662726305</v>
      </c>
      <c r="AF2088" s="17">
        <v>83.559871830458661</v>
      </c>
      <c r="AG2088" s="17">
        <v>65.996564263306453</v>
      </c>
      <c r="AH2088" s="17">
        <v>-1</v>
      </c>
      <c r="AI2088" s="17">
        <v>-1</v>
      </c>
      <c r="AJ2088" s="17">
        <v>-1</v>
      </c>
      <c r="AK2088" s="17">
        <v>-1</v>
      </c>
      <c r="AL2088" s="17">
        <v>-1</v>
      </c>
      <c r="AM2088" s="17">
        <v>-1</v>
      </c>
      <c r="AN2088" s="17">
        <v>-1</v>
      </c>
      <c r="AO2088" s="17">
        <v>-1</v>
      </c>
      <c r="AP2088" s="17">
        <v>-1</v>
      </c>
      <c r="AQ2088" s="17">
        <v>-1</v>
      </c>
      <c r="AR2088" s="17">
        <v>0.54330698313631531</v>
      </c>
      <c r="AS2088" s="17">
        <v>6.5196837976357838</v>
      </c>
      <c r="AT2088" s="17">
        <v>12.475588936926519</v>
      </c>
      <c r="AU2088" s="17">
        <v>-1</v>
      </c>
      <c r="AV2088" s="17">
        <v>-1</v>
      </c>
      <c r="AW2088" s="17">
        <v>-1</v>
      </c>
      <c r="AX2088" s="17">
        <v>-1</v>
      </c>
      <c r="AY2088" s="17">
        <v>0.10866139662726305</v>
      </c>
      <c r="AZ2088" s="17">
        <v>-0.57646852989002584</v>
      </c>
      <c r="BA2088" s="17">
        <v>1.0892890427105391</v>
      </c>
      <c r="BB2088" s="17">
        <v>-0.23611541519936113</v>
      </c>
      <c r="BC2088" s="17">
        <v>0.41560259468654054</v>
      </c>
      <c r="BD2088" s="17">
        <v>-7.7953541955667518</v>
      </c>
      <c r="BE2088" s="17">
        <v>14.846636246848814</v>
      </c>
      <c r="BF2088" s="17">
        <v>-1</v>
      </c>
      <c r="BG2088" s="22">
        <v>362.74937417333285</v>
      </c>
    </row>
    <row r="2089" spans="1:59" x14ac:dyDescent="0.25">
      <c r="A2089">
        <v>5074</v>
      </c>
      <c r="B2089" t="s">
        <v>1907</v>
      </c>
      <c r="C2089" s="49">
        <v>0</v>
      </c>
      <c r="D2089" s="22">
        <v>1555.7424902343751</v>
      </c>
      <c r="E2089" s="17">
        <v>121.31290112842699</v>
      </c>
      <c r="F2089" s="17">
        <v>97.97171983739598</v>
      </c>
      <c r="G2089" s="17">
        <v>1.0589932262496311</v>
      </c>
      <c r="H2089" s="17">
        <v>8.8485630690017985</v>
      </c>
      <c r="I2089" s="17">
        <v>102.2516782869541</v>
      </c>
      <c r="J2089" s="17">
        <v>19.890515462850399</v>
      </c>
      <c r="K2089" s="17">
        <v>-1</v>
      </c>
      <c r="L2089" s="17">
        <v>-1</v>
      </c>
      <c r="M2089" s="17">
        <v>-1</v>
      </c>
      <c r="N2089" s="17">
        <v>0.16666666666666666</v>
      </c>
      <c r="O2089" s="17">
        <v>-1</v>
      </c>
      <c r="P2089" s="17">
        <v>-1</v>
      </c>
      <c r="Q2089" s="17">
        <v>6.1259589145275193</v>
      </c>
      <c r="R2089" s="17">
        <v>-1</v>
      </c>
      <c r="S2089" s="17">
        <v>1.9559261331482303</v>
      </c>
      <c r="T2089" s="17">
        <v>0.20561711645069239</v>
      </c>
      <c r="U2089" s="17">
        <v>1.141656547330679</v>
      </c>
      <c r="V2089" s="17">
        <v>1.4986004358212497</v>
      </c>
      <c r="W2089" s="17">
        <v>4.5944422512949599</v>
      </c>
      <c r="X2089" s="17">
        <v>6.2152410032370247</v>
      </c>
      <c r="Y2089" s="17">
        <v>0</v>
      </c>
      <c r="Z2089" s="17">
        <v>62.774797372713451</v>
      </c>
      <c r="AA2089" s="17">
        <v>2.1982609721109614</v>
      </c>
      <c r="AB2089" s="17">
        <v>3.8932855626659095</v>
      </c>
      <c r="AC2089" s="17">
        <v>50.226408327628342</v>
      </c>
      <c r="AD2089" s="17">
        <v>1.4270706841633487</v>
      </c>
      <c r="AE2089" s="17">
        <v>0.14270706841633488</v>
      </c>
      <c r="AF2089" s="17">
        <v>97.002503440091871</v>
      </c>
      <c r="AG2089" s="17">
        <v>89.440602724444545</v>
      </c>
      <c r="AH2089" s="17">
        <v>-1</v>
      </c>
      <c r="AI2089" s="17">
        <v>-1</v>
      </c>
      <c r="AJ2089" s="17">
        <v>-1</v>
      </c>
      <c r="AK2089" s="17">
        <v>-1</v>
      </c>
      <c r="AL2089" s="17">
        <v>-1</v>
      </c>
      <c r="AM2089" s="17">
        <v>-1</v>
      </c>
      <c r="AN2089" s="17">
        <v>-1</v>
      </c>
      <c r="AO2089" s="17">
        <v>-1</v>
      </c>
      <c r="AP2089" s="17">
        <v>-1</v>
      </c>
      <c r="AQ2089" s="17">
        <v>-1</v>
      </c>
      <c r="AR2089" s="17">
        <v>0.71353534208167435</v>
      </c>
      <c r="AS2089" s="17">
        <v>8.5624241049800922</v>
      </c>
      <c r="AT2089" s="17">
        <v>15.131151336474119</v>
      </c>
      <c r="AU2089" s="17">
        <v>-1</v>
      </c>
      <c r="AV2089" s="17">
        <v>-1</v>
      </c>
      <c r="AW2089" s="17">
        <v>-1</v>
      </c>
      <c r="AX2089" s="17">
        <v>-1</v>
      </c>
      <c r="AY2089" s="17">
        <v>0.14270706841633488</v>
      </c>
      <c r="AZ2089" s="17">
        <v>-0.87233305734613364</v>
      </c>
      <c r="BA2089" s="17">
        <v>1.3851535701666466</v>
      </c>
      <c r="BB2089" s="17">
        <v>-0.35187069928220532</v>
      </c>
      <c r="BC2089" s="17">
        <v>0.53135787876938467</v>
      </c>
      <c r="BD2089" s="17">
        <v>-11.816924868934686</v>
      </c>
      <c r="BE2089" s="17">
        <v>18.868206920216753</v>
      </c>
      <c r="BF2089" s="17">
        <v>-1</v>
      </c>
      <c r="BG2089" s="22">
        <v>630.93948774120963</v>
      </c>
    </row>
    <row r="2090" spans="1:59" x14ac:dyDescent="0.25">
      <c r="A2090">
        <v>5077</v>
      </c>
      <c r="B2090" t="s">
        <v>1908</v>
      </c>
      <c r="C2090" s="49">
        <v>0</v>
      </c>
      <c r="D2090" s="22">
        <v>1468.2012402343751</v>
      </c>
      <c r="E2090" s="17">
        <v>-34.615721790814675</v>
      </c>
      <c r="F2090" s="17">
        <v>-163.48718084399047</v>
      </c>
      <c r="G2090" s="17">
        <v>-0.84337412007824253</v>
      </c>
      <c r="H2090" s="17">
        <v>-5.5621012670167609</v>
      </c>
      <c r="I2090" s="17">
        <v>-36.988034593212625</v>
      </c>
      <c r="J2090" s="17">
        <v>-17.62414072938137</v>
      </c>
      <c r="K2090" s="17">
        <v>-1</v>
      </c>
      <c r="L2090" s="17">
        <v>-1</v>
      </c>
      <c r="M2090" s="17">
        <v>-1</v>
      </c>
      <c r="N2090" s="17">
        <v>0.16666666666666666</v>
      </c>
      <c r="O2090" s="17">
        <v>-1</v>
      </c>
      <c r="P2090" s="17">
        <v>-1</v>
      </c>
      <c r="Q2090" s="17">
        <v>-2.8664165322440245</v>
      </c>
      <c r="R2090" s="17">
        <v>-1</v>
      </c>
      <c r="S2090" s="17">
        <v>-2.6138169595907237</v>
      </c>
      <c r="T2090" s="17">
        <v>-0.27468833220457711</v>
      </c>
      <c r="U2090" s="17">
        <v>-1.6313882534129596</v>
      </c>
      <c r="V2090" s="17">
        <v>-2.5007416514747542</v>
      </c>
      <c r="W2090" s="17">
        <v>-5.8192548216661626</v>
      </c>
      <c r="X2090" s="17">
        <v>-9.2766263710638128</v>
      </c>
      <c r="Y2090" s="17">
        <v>0</v>
      </c>
      <c r="Z2090" s="17">
        <v>-27.292186569949241</v>
      </c>
      <c r="AA2090" s="17">
        <v>-2.8129194816791045</v>
      </c>
      <c r="AB2090" s="17">
        <v>-4.1017926229346937</v>
      </c>
      <c r="AC2090" s="17">
        <v>-41.695870292780455</v>
      </c>
      <c r="AD2090" s="17">
        <v>-2.0392353167661996</v>
      </c>
      <c r="AE2090" s="17">
        <v>-0.20392353167661995</v>
      </c>
      <c r="AF2090" s="17">
        <v>-39.861515297566235</v>
      </c>
      <c r="AG2090" s="17">
        <v>-149.25115142079375</v>
      </c>
      <c r="AH2090" s="17">
        <v>-1</v>
      </c>
      <c r="AI2090" s="17">
        <v>-1</v>
      </c>
      <c r="AJ2090" s="17">
        <v>-1</v>
      </c>
      <c r="AK2090" s="17">
        <v>-1</v>
      </c>
      <c r="AL2090" s="17">
        <v>-1</v>
      </c>
      <c r="AM2090" s="17">
        <v>-1</v>
      </c>
      <c r="AN2090" s="17">
        <v>-1</v>
      </c>
      <c r="AO2090" s="17">
        <v>-1</v>
      </c>
      <c r="AP2090" s="17">
        <v>-1</v>
      </c>
      <c r="AQ2090" s="17">
        <v>-1</v>
      </c>
      <c r="AR2090" s="17">
        <v>-1.0196176583830998</v>
      </c>
      <c r="AS2090" s="17">
        <v>-12.2354119005972</v>
      </c>
      <c r="AT2090" s="17">
        <v>-11.906035470776356</v>
      </c>
      <c r="AU2090" s="17">
        <v>-1</v>
      </c>
      <c r="AV2090" s="17">
        <v>-1</v>
      </c>
      <c r="AW2090" s="17">
        <v>-1</v>
      </c>
      <c r="AX2090" s="17">
        <v>-1</v>
      </c>
      <c r="AY2090" s="17">
        <v>-0.20392353167661995</v>
      </c>
      <c r="AZ2090" s="17">
        <v>2.1399646389280842</v>
      </c>
      <c r="BA2090" s="17">
        <v>-1.6271441261075719</v>
      </c>
      <c r="BB2090" s="17">
        <v>0.82667334103384149</v>
      </c>
      <c r="BC2090" s="17">
        <v>-0.64718616154666164</v>
      </c>
      <c r="BD2090" s="17">
        <v>29.128058225016471</v>
      </c>
      <c r="BE2090" s="17">
        <v>-22.076776173734448</v>
      </c>
      <c r="BF2090" s="17">
        <v>-1</v>
      </c>
      <c r="BG2090" s="22">
        <v>33.315238334492051</v>
      </c>
    </row>
    <row r="2091" spans="1:59" x14ac:dyDescent="0.25">
      <c r="A2091">
        <v>5078</v>
      </c>
      <c r="B2091" t="s">
        <v>1909</v>
      </c>
      <c r="C2091" s="49">
        <v>0</v>
      </c>
      <c r="D2091" s="22">
        <v>1506.6470898437499</v>
      </c>
      <c r="E2091" s="17">
        <v>41.586726261962106</v>
      </c>
      <c r="F2091" s="17">
        <v>-35.711998044945389</v>
      </c>
      <c r="G2091" s="17">
        <v>8.6314388496149808E-2</v>
      </c>
      <c r="H2091" s="17">
        <v>1.4804024113502192</v>
      </c>
      <c r="I2091" s="17">
        <v>31.058529206236727</v>
      </c>
      <c r="J2091" s="17">
        <v>0.70930303601955025</v>
      </c>
      <c r="K2091" s="17">
        <v>-1</v>
      </c>
      <c r="L2091" s="17">
        <v>-1</v>
      </c>
      <c r="M2091" s="17">
        <v>-1</v>
      </c>
      <c r="N2091" s="17">
        <v>0.16666666666666666</v>
      </c>
      <c r="O2091" s="17">
        <v>-1</v>
      </c>
      <c r="P2091" s="17">
        <v>-1</v>
      </c>
      <c r="Q2091" s="17">
        <v>1.5281648475233898</v>
      </c>
      <c r="R2091" s="17">
        <v>-1</v>
      </c>
      <c r="S2091" s="17">
        <v>-0.38057969936475378</v>
      </c>
      <c r="T2091" s="17">
        <v>-3.9962658909976981E-2</v>
      </c>
      <c r="U2091" s="17">
        <v>-0.27619894678942408</v>
      </c>
      <c r="V2091" s="17">
        <v>-0.5462598382780951</v>
      </c>
      <c r="W2091" s="17">
        <v>-0.7300723779100381</v>
      </c>
      <c r="X2091" s="17">
        <v>-1.7057378662504321</v>
      </c>
      <c r="Y2091" s="17">
        <v>0</v>
      </c>
      <c r="Z2091" s="17">
        <v>16.723623591573684</v>
      </c>
      <c r="AA2091" s="17">
        <v>-0.36395141498359868</v>
      </c>
      <c r="AB2091" s="17">
        <v>-0.19459124636858494</v>
      </c>
      <c r="AC2091" s="17">
        <v>3.2266239249260682</v>
      </c>
      <c r="AD2091" s="17">
        <v>-0.34524868348678017</v>
      </c>
      <c r="AE2091" s="17">
        <v>-3.452486834867801E-2</v>
      </c>
      <c r="AF2091" s="17">
        <v>27.024044793298071</v>
      </c>
      <c r="AG2091" s="17">
        <v>-32.602292119964453</v>
      </c>
      <c r="AH2091" s="17">
        <v>-1</v>
      </c>
      <c r="AI2091" s="17">
        <v>-1</v>
      </c>
      <c r="AJ2091" s="17">
        <v>-1</v>
      </c>
      <c r="AK2091" s="17">
        <v>-1</v>
      </c>
      <c r="AL2091" s="17">
        <v>-1</v>
      </c>
      <c r="AM2091" s="17">
        <v>-1</v>
      </c>
      <c r="AN2091" s="17">
        <v>-1</v>
      </c>
      <c r="AO2091" s="17">
        <v>-1</v>
      </c>
      <c r="AP2091" s="17">
        <v>-1</v>
      </c>
      <c r="AQ2091" s="17">
        <v>-1</v>
      </c>
      <c r="AR2091" s="17">
        <v>-0.17262434174339009</v>
      </c>
      <c r="AS2091" s="17">
        <v>-2.0714921009206808</v>
      </c>
      <c r="AT2091" s="17">
        <v>1.3070602688031148</v>
      </c>
      <c r="AU2091" s="17">
        <v>-1</v>
      </c>
      <c r="AV2091" s="17">
        <v>-1</v>
      </c>
      <c r="AW2091" s="17">
        <v>-1</v>
      </c>
      <c r="AX2091" s="17">
        <v>-1</v>
      </c>
      <c r="AY2091" s="17">
        <v>-3.452486834867801E-2</v>
      </c>
      <c r="AZ2091" s="17">
        <v>0.66785224274075572</v>
      </c>
      <c r="BA2091" s="17">
        <v>-0.15503172992024294</v>
      </c>
      <c r="BB2091" s="17">
        <v>0.25071788571883863</v>
      </c>
      <c r="BC2091" s="17">
        <v>-7.1230706231659072E-2</v>
      </c>
      <c r="BD2091" s="17">
        <v>9.1182108421238617</v>
      </c>
      <c r="BE2091" s="17">
        <v>-2.0669287908418177</v>
      </c>
      <c r="BF2091" s="17">
        <v>-1</v>
      </c>
      <c r="BG2091" s="22">
        <v>94.141335794190354</v>
      </c>
    </row>
    <row r="2092" spans="1:59" x14ac:dyDescent="0.25">
      <c r="A2092">
        <v>5082</v>
      </c>
      <c r="B2092" t="s">
        <v>1910</v>
      </c>
      <c r="C2092" s="49">
        <v>0</v>
      </c>
      <c r="D2092" s="22">
        <v>1470.4024023437501</v>
      </c>
      <c r="E2092" s="17">
        <v>43.92740517410013</v>
      </c>
      <c r="F2092" s="17">
        <v>-31.787180883360662</v>
      </c>
      <c r="G2092" s="17">
        <v>0.11487124385294881</v>
      </c>
      <c r="H2092" s="17">
        <v>1.6967240685913529</v>
      </c>
      <c r="I2092" s="17">
        <v>33.148687212952126</v>
      </c>
      <c r="J2092" s="17">
        <v>1.272443805182526</v>
      </c>
      <c r="K2092" s="17">
        <v>-1</v>
      </c>
      <c r="L2092" s="17">
        <v>-1</v>
      </c>
      <c r="M2092" s="17">
        <v>-1</v>
      </c>
      <c r="N2092" s="17">
        <v>0.16666666666666666</v>
      </c>
      <c r="O2092" s="17">
        <v>-1</v>
      </c>
      <c r="P2092" s="17">
        <v>-1</v>
      </c>
      <c r="Q2092" s="17">
        <v>1.6631513765148451</v>
      </c>
      <c r="R2092" s="17">
        <v>-1</v>
      </c>
      <c r="S2092" s="17">
        <v>-0.31198227901427511</v>
      </c>
      <c r="T2092" s="17">
        <v>-3.2752688001462971E-2</v>
      </c>
      <c r="U2092" s="17">
        <v>-0.23457216034062467</v>
      </c>
      <c r="V2092" s="17">
        <v>-0.48622483308852082</v>
      </c>
      <c r="W2092" s="17">
        <v>-0.57375007684862267</v>
      </c>
      <c r="X2092" s="17">
        <v>-1.4731860319958219</v>
      </c>
      <c r="Y2092" s="17">
        <v>0</v>
      </c>
      <c r="Z2092" s="17">
        <v>18.07563893069235</v>
      </c>
      <c r="AA2092" s="17">
        <v>-0.28872748115087549</v>
      </c>
      <c r="AB2092" s="17">
        <v>-7.4575366284641675E-2</v>
      </c>
      <c r="AC2092" s="17">
        <v>4.6064895012026099</v>
      </c>
      <c r="AD2092" s="17">
        <v>-0.29321520042578086</v>
      </c>
      <c r="AE2092" s="17">
        <v>-2.9321520042578084E-2</v>
      </c>
      <c r="AF2092" s="17">
        <v>29.078540731837965</v>
      </c>
      <c r="AG2092" s="17">
        <v>-29.019237610989823</v>
      </c>
      <c r="AH2092" s="17">
        <v>-1</v>
      </c>
      <c r="AI2092" s="17">
        <v>-1</v>
      </c>
      <c r="AJ2092" s="17">
        <v>-1</v>
      </c>
      <c r="AK2092" s="17">
        <v>-1</v>
      </c>
      <c r="AL2092" s="17">
        <v>-1</v>
      </c>
      <c r="AM2092" s="17">
        <v>-1</v>
      </c>
      <c r="AN2092" s="17">
        <v>-1</v>
      </c>
      <c r="AO2092" s="17">
        <v>-1</v>
      </c>
      <c r="AP2092" s="17">
        <v>-1</v>
      </c>
      <c r="AQ2092" s="17">
        <v>-1</v>
      </c>
      <c r="AR2092" s="17">
        <v>-0.14660760021289043</v>
      </c>
      <c r="AS2092" s="17">
        <v>-1.7592912025546852</v>
      </c>
      <c r="AT2092" s="17">
        <v>1.7129214366789096</v>
      </c>
      <c r="AU2092" s="17">
        <v>-1</v>
      </c>
      <c r="AV2092" s="17">
        <v>-1</v>
      </c>
      <c r="AW2092" s="17">
        <v>-1</v>
      </c>
      <c r="AX2092" s="17">
        <v>-1</v>
      </c>
      <c r="AY2092" s="17">
        <v>-2.9321520042578084E-2</v>
      </c>
      <c r="AZ2092" s="17">
        <v>0.62263397836601819</v>
      </c>
      <c r="BA2092" s="17">
        <v>-0.10981346554550536</v>
      </c>
      <c r="BB2092" s="17">
        <v>0.23302650147809889</v>
      </c>
      <c r="BC2092" s="17">
        <v>-5.3539321990919306E-2</v>
      </c>
      <c r="BD2092" s="17">
        <v>8.5035766800848869</v>
      </c>
      <c r="BE2092" s="17">
        <v>-1.4522946288028411</v>
      </c>
      <c r="BF2092" s="17">
        <v>-1</v>
      </c>
      <c r="BG2092" s="22">
        <v>18.704032620452153</v>
      </c>
    </row>
    <row r="2093" spans="1:59" x14ac:dyDescent="0.25">
      <c r="A2093">
        <v>5084</v>
      </c>
      <c r="B2093" t="s">
        <v>3044</v>
      </c>
      <c r="C2093" s="49">
        <v>0</v>
      </c>
      <c r="D2093" s="22">
        <v>1538.302705078125</v>
      </c>
      <c r="E2093" s="17">
        <v>101.36374415522829</v>
      </c>
      <c r="F2093" s="17">
        <v>64.521256708286259</v>
      </c>
      <c r="G2093" s="17">
        <v>0.81560863077200962</v>
      </c>
      <c r="H2093" s="17">
        <v>7.0048951166708022</v>
      </c>
      <c r="I2093" s="17">
        <v>84.437662892306548</v>
      </c>
      <c r="J2093" s="17">
        <v>15.090974806597604</v>
      </c>
      <c r="K2093" s="17">
        <v>-1</v>
      </c>
      <c r="L2093" s="17">
        <v>-1</v>
      </c>
      <c r="M2093" s="17">
        <v>-1</v>
      </c>
      <c r="N2093" s="17">
        <v>0.16666666666666666</v>
      </c>
      <c r="O2093" s="17">
        <v>-1</v>
      </c>
      <c r="P2093" s="17">
        <v>-1</v>
      </c>
      <c r="Q2093" s="17">
        <v>4.9754946444589443</v>
      </c>
      <c r="R2093" s="17">
        <v>-1</v>
      </c>
      <c r="S2093" s="17">
        <v>1.3712834897545627</v>
      </c>
      <c r="T2093" s="17">
        <v>0.14416791866441339</v>
      </c>
      <c r="U2093" s="17">
        <v>0.78687943849673148</v>
      </c>
      <c r="V2093" s="17">
        <v>0.98693361291658344</v>
      </c>
      <c r="W2093" s="17">
        <v>3.2621372922020035</v>
      </c>
      <c r="X2093" s="17">
        <v>4.2332463683073902</v>
      </c>
      <c r="Y2093" s="17">
        <v>0</v>
      </c>
      <c r="Z2093" s="17">
        <v>51.25183021545638</v>
      </c>
      <c r="AA2093" s="17">
        <v>1.5571418265551202</v>
      </c>
      <c r="AB2093" s="17">
        <v>2.8704132589699514</v>
      </c>
      <c r="AC2093" s="17">
        <v>38.466078946136996</v>
      </c>
      <c r="AD2093" s="17">
        <v>0.9835992981209144</v>
      </c>
      <c r="AE2093" s="17">
        <v>9.8359929812091434E-2</v>
      </c>
      <c r="AF2093" s="17">
        <v>79.492429005621716</v>
      </c>
      <c r="AG2093" s="17">
        <v>58.902917067349485</v>
      </c>
      <c r="AH2093" s="17">
        <v>-1</v>
      </c>
      <c r="AI2093" s="17">
        <v>-1</v>
      </c>
      <c r="AJ2093" s="17">
        <v>-1</v>
      </c>
      <c r="AK2093" s="17">
        <v>-1</v>
      </c>
      <c r="AL2093" s="17">
        <v>-1</v>
      </c>
      <c r="AM2093" s="17">
        <v>-1</v>
      </c>
      <c r="AN2093" s="17">
        <v>-1</v>
      </c>
      <c r="AO2093" s="17">
        <v>-1</v>
      </c>
      <c r="AP2093" s="17">
        <v>-1</v>
      </c>
      <c r="AQ2093" s="17">
        <v>-1</v>
      </c>
      <c r="AR2093" s="17">
        <v>0.4917996490604572</v>
      </c>
      <c r="AS2093" s="17">
        <v>5.9015957887254862</v>
      </c>
      <c r="AT2093" s="17">
        <v>11.672074525343133</v>
      </c>
      <c r="AU2093" s="17">
        <v>-1</v>
      </c>
      <c r="AV2093" s="17">
        <v>-1</v>
      </c>
      <c r="AW2093" s="17">
        <v>-1</v>
      </c>
      <c r="AX2093" s="17">
        <v>-1</v>
      </c>
      <c r="AY2093" s="17">
        <v>9.8359929812091434E-2</v>
      </c>
      <c r="AZ2093" s="17">
        <v>-0.4869464716895518</v>
      </c>
      <c r="BA2093" s="17">
        <v>0.99976698451006474</v>
      </c>
      <c r="BB2093" s="17">
        <v>-0.20109042802777766</v>
      </c>
      <c r="BC2093" s="17">
        <v>0.38057760751495706</v>
      </c>
      <c r="BD2093" s="17">
        <v>-6.5785159115924294</v>
      </c>
      <c r="BE2093" s="17">
        <v>13.629797962874491</v>
      </c>
      <c r="BF2093" s="17">
        <v>-1</v>
      </c>
      <c r="BG2093" s="22">
        <v>995.50191438404568</v>
      </c>
    </row>
    <row r="2094" spans="1:59" x14ac:dyDescent="0.25">
      <c r="A2094">
        <v>5085</v>
      </c>
      <c r="B2094" t="s">
        <v>1911</v>
      </c>
      <c r="C2094" s="49">
        <v>0</v>
      </c>
      <c r="D2094" s="22">
        <v>1548.0695019531249</v>
      </c>
      <c r="E2094" s="17">
        <v>77.94239194522973</v>
      </c>
      <c r="F2094" s="17">
        <v>25.248665912243787</v>
      </c>
      <c r="G2094" s="17">
        <v>0.5298624039601314</v>
      </c>
      <c r="H2094" s="17">
        <v>4.8403326477983466</v>
      </c>
      <c r="I2094" s="17">
        <v>63.523078411723496</v>
      </c>
      <c r="J2094" s="17">
        <v>9.4560634012020053</v>
      </c>
      <c r="K2094" s="17">
        <v>-1</v>
      </c>
      <c r="L2094" s="17">
        <v>-1</v>
      </c>
      <c r="M2094" s="17">
        <v>-1</v>
      </c>
      <c r="N2094" s="17">
        <v>0.16666666666666666</v>
      </c>
      <c r="O2094" s="17">
        <v>-1</v>
      </c>
      <c r="P2094" s="17">
        <v>-1</v>
      </c>
      <c r="Q2094" s="17">
        <v>3.624789503860991</v>
      </c>
      <c r="R2094" s="17">
        <v>-1</v>
      </c>
      <c r="S2094" s="17">
        <v>0.68488249114073019</v>
      </c>
      <c r="T2094" s="17">
        <v>7.202335103642421E-2</v>
      </c>
      <c r="U2094" s="17">
        <v>0.3703525830908444</v>
      </c>
      <c r="V2094" s="17">
        <v>0.38621003900710305</v>
      </c>
      <c r="W2094" s="17">
        <v>1.6979416853417066</v>
      </c>
      <c r="X2094" s="17">
        <v>1.9062811494071534</v>
      </c>
      <c r="Y2094" s="17">
        <v>0</v>
      </c>
      <c r="Z2094" s="17">
        <v>37.723264940395019</v>
      </c>
      <c r="AA2094" s="17">
        <v>0.8044344646946554</v>
      </c>
      <c r="AB2094" s="17">
        <v>1.6695077508875054</v>
      </c>
      <c r="AC2094" s="17">
        <v>24.658838022645575</v>
      </c>
      <c r="AD2094" s="17">
        <v>0.46294072886355542</v>
      </c>
      <c r="AE2094" s="17">
        <v>4.629407288635555E-2</v>
      </c>
      <c r="AF2094" s="17">
        <v>58.934687086803244</v>
      </c>
      <c r="AG2094" s="17">
        <v>23.050079154752588</v>
      </c>
      <c r="AH2094" s="17">
        <v>-1</v>
      </c>
      <c r="AI2094" s="17">
        <v>-1</v>
      </c>
      <c r="AJ2094" s="17">
        <v>-1</v>
      </c>
      <c r="AK2094" s="17">
        <v>-1</v>
      </c>
      <c r="AL2094" s="17">
        <v>-1</v>
      </c>
      <c r="AM2094" s="17">
        <v>-1</v>
      </c>
      <c r="AN2094" s="17">
        <v>-1</v>
      </c>
      <c r="AO2094" s="17">
        <v>-1</v>
      </c>
      <c r="AP2094" s="17">
        <v>-1</v>
      </c>
      <c r="AQ2094" s="17">
        <v>-1</v>
      </c>
      <c r="AR2094" s="17">
        <v>0.23147036443177771</v>
      </c>
      <c r="AS2094" s="17">
        <v>2.7776443731813325</v>
      </c>
      <c r="AT2094" s="17">
        <v>7.6109376851357329</v>
      </c>
      <c r="AU2094" s="17">
        <v>-1</v>
      </c>
      <c r="AV2094" s="17">
        <v>-1</v>
      </c>
      <c r="AW2094" s="17">
        <v>-1</v>
      </c>
      <c r="AX2094" s="17">
        <v>-1</v>
      </c>
      <c r="AY2094" s="17">
        <v>4.629407288635555E-2</v>
      </c>
      <c r="AZ2094" s="17">
        <v>-3.4482491793147441E-2</v>
      </c>
      <c r="BA2094" s="17">
        <v>0.54730300461366044</v>
      </c>
      <c r="BB2094" s="17">
        <v>-2.4066514480275567E-2</v>
      </c>
      <c r="BC2094" s="17">
        <v>0.20355369396745499</v>
      </c>
      <c r="BD2094" s="17">
        <v>-0.42835019908854699</v>
      </c>
      <c r="BE2094" s="17">
        <v>7.4796322503706021</v>
      </c>
      <c r="BF2094" s="17">
        <v>-1</v>
      </c>
      <c r="BG2094" s="22">
        <v>119.46492973975296</v>
      </c>
    </row>
    <row r="2095" spans="1:59" x14ac:dyDescent="0.25">
      <c r="A2095">
        <v>5086</v>
      </c>
      <c r="B2095" t="s">
        <v>1912</v>
      </c>
      <c r="C2095" s="49">
        <v>0</v>
      </c>
      <c r="D2095" s="22">
        <v>1551.1636621093749</v>
      </c>
      <c r="E2095" s="17">
        <v>92.065019777463732</v>
      </c>
      <c r="F2095" s="17">
        <v>48.929287716110181</v>
      </c>
      <c r="G2095" s="17">
        <v>0.70216191850338361</v>
      </c>
      <c r="H2095" s="17">
        <v>6.1455224546642899</v>
      </c>
      <c r="I2095" s="17">
        <v>76.134173204064254</v>
      </c>
      <c r="J2095" s="17">
        <v>12.853807303112166</v>
      </c>
      <c r="K2095" s="17">
        <v>-1</v>
      </c>
      <c r="L2095" s="17">
        <v>-1</v>
      </c>
      <c r="M2095" s="17">
        <v>-1</v>
      </c>
      <c r="N2095" s="17">
        <v>0.16666666666666666</v>
      </c>
      <c r="O2095" s="17">
        <v>-1</v>
      </c>
      <c r="P2095" s="17">
        <v>-1</v>
      </c>
      <c r="Q2095" s="17">
        <v>4.4392388934913161</v>
      </c>
      <c r="R2095" s="17">
        <v>-1</v>
      </c>
      <c r="S2095" s="17">
        <v>1.0987691771092136</v>
      </c>
      <c r="T2095" s="17">
        <v>0.11552514673089195</v>
      </c>
      <c r="U2095" s="17">
        <v>0.62151031763517484</v>
      </c>
      <c r="V2095" s="17">
        <v>0.74843487505868589</v>
      </c>
      <c r="W2095" s="17">
        <v>2.6411217466138708</v>
      </c>
      <c r="X2095" s="17">
        <v>3.3093967112427265</v>
      </c>
      <c r="Y2095" s="17">
        <v>0</v>
      </c>
      <c r="Z2095" s="17">
        <v>45.880731288653635</v>
      </c>
      <c r="AA2095" s="17">
        <v>1.2583026206758461</v>
      </c>
      <c r="AB2095" s="17">
        <v>2.3936308245795561</v>
      </c>
      <c r="AC2095" s="17">
        <v>32.984340461792414</v>
      </c>
      <c r="AD2095" s="17">
        <v>0.77688789704396866</v>
      </c>
      <c r="AE2095" s="17">
        <v>7.7688789704396854E-2</v>
      </c>
      <c r="AF2095" s="17">
        <v>71.330612633179172</v>
      </c>
      <c r="AG2095" s="17">
        <v>44.668655316758318</v>
      </c>
      <c r="AH2095" s="17">
        <v>-1</v>
      </c>
      <c r="AI2095" s="17">
        <v>-1</v>
      </c>
      <c r="AJ2095" s="17">
        <v>-1</v>
      </c>
      <c r="AK2095" s="17">
        <v>-1</v>
      </c>
      <c r="AL2095" s="17">
        <v>-1</v>
      </c>
      <c r="AM2095" s="17">
        <v>-1</v>
      </c>
      <c r="AN2095" s="17">
        <v>-1</v>
      </c>
      <c r="AO2095" s="17">
        <v>-1</v>
      </c>
      <c r="AP2095" s="17">
        <v>-1</v>
      </c>
      <c r="AQ2095" s="17">
        <v>-1</v>
      </c>
      <c r="AR2095" s="17">
        <v>0.38844394852198433</v>
      </c>
      <c r="AS2095" s="17">
        <v>4.6613273822638117</v>
      </c>
      <c r="AT2095" s="17">
        <v>10.059725596942954</v>
      </c>
      <c r="AU2095" s="17">
        <v>-1</v>
      </c>
      <c r="AV2095" s="17">
        <v>-1</v>
      </c>
      <c r="AW2095" s="17">
        <v>-1</v>
      </c>
      <c r="AX2095" s="17">
        <v>-1</v>
      </c>
      <c r="AY2095" s="17">
        <v>7.7688789704396854E-2</v>
      </c>
      <c r="AZ2095" s="17">
        <v>-0.30730962569536696</v>
      </c>
      <c r="BA2095" s="17">
        <v>0.82013013851588012</v>
      </c>
      <c r="BB2095" s="17">
        <v>-0.13080855166161609</v>
      </c>
      <c r="BC2095" s="17">
        <v>0.3102957311487955</v>
      </c>
      <c r="BD2095" s="17">
        <v>-4.1367826023713761</v>
      </c>
      <c r="BE2095" s="17">
        <v>11.188064653653434</v>
      </c>
      <c r="BF2095" s="17">
        <v>-1</v>
      </c>
      <c r="BG2095" s="22">
        <v>1756.7391485811058</v>
      </c>
    </row>
    <row r="2096" spans="1:59" x14ac:dyDescent="0.25">
      <c r="A2096">
        <v>5089</v>
      </c>
      <c r="B2096" t="s">
        <v>1913</v>
      </c>
      <c r="C2096" s="49">
        <v>0</v>
      </c>
      <c r="D2096" s="22">
        <v>1550.849404296875</v>
      </c>
      <c r="E2096" s="17">
        <v>82.828364949938702</v>
      </c>
      <c r="F2096" s="17">
        <v>33.44139606437097</v>
      </c>
      <c r="G2096" s="17">
        <v>0.58947246993250813</v>
      </c>
      <c r="H2096" s="17">
        <v>5.2918861573946945</v>
      </c>
      <c r="I2096" s="17">
        <v>67.886109814035535</v>
      </c>
      <c r="J2096" s="17">
        <v>10.631573028649399</v>
      </c>
      <c r="K2096" s="17">
        <v>-1</v>
      </c>
      <c r="L2096" s="17">
        <v>-1</v>
      </c>
      <c r="M2096" s="17">
        <v>-1</v>
      </c>
      <c r="N2096" s="17">
        <v>0.16666666666666666</v>
      </c>
      <c r="O2096" s="17">
        <v>-1</v>
      </c>
      <c r="P2096" s="17">
        <v>-1</v>
      </c>
      <c r="Q2096" s="17">
        <v>3.9065626822458803</v>
      </c>
      <c r="R2096" s="17">
        <v>-1</v>
      </c>
      <c r="S2096" s="17">
        <v>0.82807391405954711</v>
      </c>
      <c r="T2096" s="17">
        <v>8.707356704044622E-2</v>
      </c>
      <c r="U2096" s="17">
        <v>0.45724504570368557</v>
      </c>
      <c r="V2096" s="17">
        <v>0.51152813076787762</v>
      </c>
      <c r="W2096" s="17">
        <v>2.0242515175272779</v>
      </c>
      <c r="X2096" s="17">
        <v>2.3917138067748032</v>
      </c>
      <c r="Y2096" s="17">
        <v>0</v>
      </c>
      <c r="Z2096" s="17">
        <v>40.545484773551152</v>
      </c>
      <c r="AA2096" s="17">
        <v>0.96145818465416877</v>
      </c>
      <c r="AB2096" s="17">
        <v>1.9200309419094257</v>
      </c>
      <c r="AC2096" s="17">
        <v>27.539192914917457</v>
      </c>
      <c r="AD2096" s="17">
        <v>0.57155630712960692</v>
      </c>
      <c r="AE2096" s="17">
        <v>5.7155630712960696E-2</v>
      </c>
      <c r="AF2096" s="17">
        <v>63.22327688095875</v>
      </c>
      <c r="AG2096" s="17">
        <v>30.529408128268148</v>
      </c>
      <c r="AH2096" s="17">
        <v>-1</v>
      </c>
      <c r="AI2096" s="17">
        <v>-1</v>
      </c>
      <c r="AJ2096" s="17">
        <v>-1</v>
      </c>
      <c r="AK2096" s="17">
        <v>-1</v>
      </c>
      <c r="AL2096" s="17">
        <v>-1</v>
      </c>
      <c r="AM2096" s="17">
        <v>-1</v>
      </c>
      <c r="AN2096" s="17">
        <v>-1</v>
      </c>
      <c r="AO2096" s="17">
        <v>-1</v>
      </c>
      <c r="AP2096" s="17">
        <v>-1</v>
      </c>
      <c r="AQ2096" s="17">
        <v>-1</v>
      </c>
      <c r="AR2096" s="17">
        <v>0.28577815356480346</v>
      </c>
      <c r="AS2096" s="17">
        <v>3.4293378427776418</v>
      </c>
      <c r="AT2096" s="17">
        <v>8.4581391956109329</v>
      </c>
      <c r="AU2096" s="17">
        <v>-1</v>
      </c>
      <c r="AV2096" s="17">
        <v>-1</v>
      </c>
      <c r="AW2096" s="17">
        <v>-1</v>
      </c>
      <c r="AX2096" s="17">
        <v>-1</v>
      </c>
      <c r="AY2096" s="17">
        <v>5.7155630712960696E-2</v>
      </c>
      <c r="AZ2096" s="17">
        <v>-0.12887186656345895</v>
      </c>
      <c r="BA2096" s="17">
        <v>0.64169237938397194</v>
      </c>
      <c r="BB2096" s="17">
        <v>-6.0995811090733057E-2</v>
      </c>
      <c r="BC2096" s="17">
        <v>0.2404829905779125</v>
      </c>
      <c r="BD2096" s="17">
        <v>-1.7113480113563035</v>
      </c>
      <c r="BE2096" s="17">
        <v>8.7626300626383582</v>
      </c>
      <c r="BF2096" s="17">
        <v>-1</v>
      </c>
      <c r="BG2096" s="22">
        <v>322.65675654383142</v>
      </c>
    </row>
    <row r="2097" spans="1:59" x14ac:dyDescent="0.25">
      <c r="A2097">
        <v>5090</v>
      </c>
      <c r="B2097" t="s">
        <v>1914</v>
      </c>
      <c r="C2097" s="49">
        <v>0</v>
      </c>
      <c r="D2097" s="22">
        <v>1521.6666113281251</v>
      </c>
      <c r="E2097" s="17">
        <v>81.936897154079404</v>
      </c>
      <c r="F2097" s="17">
        <v>31.946595523363502</v>
      </c>
      <c r="G2097" s="17">
        <v>0.57859634473242894</v>
      </c>
      <c r="H2097" s="17">
        <v>5.2094981844107213</v>
      </c>
      <c r="I2097" s="17">
        <v>67.090055070438822</v>
      </c>
      <c r="J2097" s="17">
        <v>10.417095999082935</v>
      </c>
      <c r="K2097" s="17">
        <v>-1</v>
      </c>
      <c r="L2097" s="17">
        <v>-1</v>
      </c>
      <c r="M2097" s="17">
        <v>-1</v>
      </c>
      <c r="N2097" s="17">
        <v>0.16666666666666666</v>
      </c>
      <c r="O2097" s="17">
        <v>-1</v>
      </c>
      <c r="P2097" s="17">
        <v>-1</v>
      </c>
      <c r="Q2097" s="17">
        <v>3.8551518958938162</v>
      </c>
      <c r="R2097" s="17">
        <v>-1</v>
      </c>
      <c r="S2097" s="17">
        <v>0.8019479935822198</v>
      </c>
      <c r="T2097" s="17">
        <v>8.4327587298973827E-2</v>
      </c>
      <c r="U2097" s="17">
        <v>0.44139112427440214</v>
      </c>
      <c r="V2097" s="17">
        <v>0.48866328011569404</v>
      </c>
      <c r="W2097" s="17">
        <v>1.9647148179619442</v>
      </c>
      <c r="X2097" s="17">
        <v>2.3031444305861526</v>
      </c>
      <c r="Y2097" s="17">
        <v>0</v>
      </c>
      <c r="Z2097" s="17">
        <v>40.030558045206703</v>
      </c>
      <c r="AA2097" s="17">
        <v>0.93280849923940612</v>
      </c>
      <c r="AB2097" s="17">
        <v>1.8743218565958748</v>
      </c>
      <c r="AC2097" s="17">
        <v>27.013659183021794</v>
      </c>
      <c r="AD2097" s="17">
        <v>0.55173890534300263</v>
      </c>
      <c r="AE2097" s="17">
        <v>5.5173890534300267E-2</v>
      </c>
      <c r="AF2097" s="17">
        <v>62.440804344279591</v>
      </c>
      <c r="AG2097" s="17">
        <v>29.164770847607681</v>
      </c>
      <c r="AH2097" s="17">
        <v>-1</v>
      </c>
      <c r="AI2097" s="17">
        <v>-1</v>
      </c>
      <c r="AJ2097" s="17">
        <v>-1</v>
      </c>
      <c r="AK2097" s="17">
        <v>-1</v>
      </c>
      <c r="AL2097" s="17">
        <v>-1</v>
      </c>
      <c r="AM2097" s="17">
        <v>-1</v>
      </c>
      <c r="AN2097" s="17">
        <v>-1</v>
      </c>
      <c r="AO2097" s="17">
        <v>-1</v>
      </c>
      <c r="AP2097" s="17">
        <v>-1</v>
      </c>
      <c r="AQ2097" s="17">
        <v>-1</v>
      </c>
      <c r="AR2097" s="17">
        <v>0.27586945267150131</v>
      </c>
      <c r="AS2097" s="17">
        <v>3.3104334320580153</v>
      </c>
      <c r="AT2097" s="17">
        <v>8.3035634616754201</v>
      </c>
      <c r="AU2097" s="17">
        <v>-1</v>
      </c>
      <c r="AV2097" s="17">
        <v>-1</v>
      </c>
      <c r="AW2097" s="17">
        <v>-1</v>
      </c>
      <c r="AX2097" s="17">
        <v>-1</v>
      </c>
      <c r="AY2097" s="17">
        <v>5.5173890534300267E-2</v>
      </c>
      <c r="AZ2097" s="17">
        <v>-0.11165009972235485</v>
      </c>
      <c r="BA2097" s="17">
        <v>0.62447061254286784</v>
      </c>
      <c r="BB2097" s="17">
        <v>-5.4257894483287619E-2</v>
      </c>
      <c r="BC2097" s="17">
        <v>0.23374507397046701</v>
      </c>
      <c r="BD2097" s="17">
        <v>-1.4772592780185789</v>
      </c>
      <c r="BE2097" s="17">
        <v>8.5285413293006336</v>
      </c>
      <c r="BF2097" s="17">
        <v>-1</v>
      </c>
      <c r="BG2097" s="22">
        <v>996.72562762958103</v>
      </c>
    </row>
    <row r="2098" spans="1:59" x14ac:dyDescent="0.25">
      <c r="A2098">
        <v>5093</v>
      </c>
      <c r="B2098" t="s">
        <v>1915</v>
      </c>
      <c r="C2098" s="49">
        <v>0</v>
      </c>
      <c r="D2098" s="22">
        <v>1483.423291015625</v>
      </c>
      <c r="E2098" s="17">
        <v>35.488536531140483</v>
      </c>
      <c r="F2098" s="17">
        <v>-45.937355989605273</v>
      </c>
      <c r="G2098" s="17">
        <v>1.1914981905896016E-2</v>
      </c>
      <c r="H2098" s="17">
        <v>0.91681784539314037</v>
      </c>
      <c r="I2098" s="17">
        <v>25.613023619695664</v>
      </c>
      <c r="J2098" s="17">
        <v>-0.75785217168889307</v>
      </c>
      <c r="K2098" s="17">
        <v>-1</v>
      </c>
      <c r="L2098" s="17">
        <v>-1</v>
      </c>
      <c r="M2098" s="17">
        <v>-1</v>
      </c>
      <c r="N2098" s="17">
        <v>0.16666666666666666</v>
      </c>
      <c r="O2098" s="17">
        <v>-1</v>
      </c>
      <c r="P2098" s="17">
        <v>-1</v>
      </c>
      <c r="Q2098" s="17">
        <v>1.1764833500628755</v>
      </c>
      <c r="R2098" s="17">
        <v>-1</v>
      </c>
      <c r="S2098" s="17">
        <v>-0.55929711428777695</v>
      </c>
      <c r="T2098" s="17">
        <v>-5.8746854523403391E-2</v>
      </c>
      <c r="U2098" s="17">
        <v>-0.38464955072864732</v>
      </c>
      <c r="V2098" s="17">
        <v>-0.70266952362125767</v>
      </c>
      <c r="W2098" s="17">
        <v>-1.1373401351781118</v>
      </c>
      <c r="X2098" s="17">
        <v>-2.3116070438557585</v>
      </c>
      <c r="Y2098" s="17">
        <v>0</v>
      </c>
      <c r="Z2098" s="17">
        <v>13.201207076360269</v>
      </c>
      <c r="AA2098" s="17">
        <v>-0.5599329391610024</v>
      </c>
      <c r="AB2098" s="17">
        <v>-0.5072695909583208</v>
      </c>
      <c r="AC2098" s="17">
        <v>-0.36835103875988473</v>
      </c>
      <c r="AD2098" s="17">
        <v>-0.48081193841080905</v>
      </c>
      <c r="AE2098" s="17">
        <v>-4.8081193841080914E-2</v>
      </c>
      <c r="AF2098" s="17">
        <v>21.671449881860728</v>
      </c>
      <c r="AG2098" s="17">
        <v>-41.937253057278504</v>
      </c>
      <c r="AH2098" s="17">
        <v>-1</v>
      </c>
      <c r="AI2098" s="17">
        <v>-1</v>
      </c>
      <c r="AJ2098" s="17">
        <v>-1</v>
      </c>
      <c r="AK2098" s="17">
        <v>-1</v>
      </c>
      <c r="AL2098" s="17">
        <v>-1</v>
      </c>
      <c r="AM2098" s="17">
        <v>-1</v>
      </c>
      <c r="AN2098" s="17">
        <v>-1</v>
      </c>
      <c r="AO2098" s="17">
        <v>-1</v>
      </c>
      <c r="AP2098" s="17">
        <v>-1</v>
      </c>
      <c r="AQ2098" s="17">
        <v>-1</v>
      </c>
      <c r="AR2098" s="17">
        <v>-0.24040596920540452</v>
      </c>
      <c r="AS2098" s="17">
        <v>-2.8848716304648545</v>
      </c>
      <c r="AT2098" s="17">
        <v>0.24966688039568918</v>
      </c>
      <c r="AU2098" s="17">
        <v>-1</v>
      </c>
      <c r="AV2098" s="17">
        <v>-1</v>
      </c>
      <c r="AW2098" s="17">
        <v>-1</v>
      </c>
      <c r="AX2098" s="17">
        <v>-1</v>
      </c>
      <c r="AY2098" s="17">
        <v>-4.8081193841080914E-2</v>
      </c>
      <c r="AZ2098" s="17">
        <v>0.78565975321374326</v>
      </c>
      <c r="BA2098" s="17">
        <v>-0.27283924039323043</v>
      </c>
      <c r="BB2098" s="17">
        <v>0.29680939239300852</v>
      </c>
      <c r="BC2098" s="17">
        <v>-0.11732221290582891</v>
      </c>
      <c r="BD2098" s="17">
        <v>10.719522203422276</v>
      </c>
      <c r="BE2098" s="17">
        <v>-3.6682401521402337</v>
      </c>
      <c r="BF2098" s="17">
        <v>-1</v>
      </c>
      <c r="BG2098" s="22">
        <v>97.400470080439916</v>
      </c>
    </row>
    <row r="2099" spans="1:59" x14ac:dyDescent="0.25">
      <c r="A2099">
        <v>5095</v>
      </c>
      <c r="B2099" t="s">
        <v>1916</v>
      </c>
      <c r="C2099" s="49">
        <v>0</v>
      </c>
      <c r="D2099" s="22">
        <v>1500.3771289062502</v>
      </c>
      <c r="E2099" s="17">
        <v>19.964352466807895</v>
      </c>
      <c r="F2099" s="17">
        <v>-71.968087380968186</v>
      </c>
      <c r="G2099" s="17">
        <v>-0.17748386154868495</v>
      </c>
      <c r="H2099" s="17">
        <v>-0.51790146048780006</v>
      </c>
      <c r="I2099" s="17">
        <v>11.75037998603738</v>
      </c>
      <c r="J2099" s="17">
        <v>-4.4927945891563263</v>
      </c>
      <c r="K2099" s="17">
        <v>-1</v>
      </c>
      <c r="L2099" s="17">
        <v>-1</v>
      </c>
      <c r="M2099" s="17">
        <v>-1</v>
      </c>
      <c r="N2099" s="17">
        <v>0.16666666666666666</v>
      </c>
      <c r="O2099" s="17">
        <v>-1</v>
      </c>
      <c r="P2099" s="17">
        <v>-1</v>
      </c>
      <c r="Q2099" s="17">
        <v>0.28120646633404611</v>
      </c>
      <c r="R2099" s="17">
        <v>-1</v>
      </c>
      <c r="S2099" s="17">
        <v>-1.0142586958771553</v>
      </c>
      <c r="T2099" s="17">
        <v>-0.1065658505000948</v>
      </c>
      <c r="U2099" s="17">
        <v>-0.66073265272385162</v>
      </c>
      <c r="V2099" s="17">
        <v>-1.1008422358344028</v>
      </c>
      <c r="W2099" s="17">
        <v>-2.1741231652865665</v>
      </c>
      <c r="X2099" s="17">
        <v>-3.8539704413920384</v>
      </c>
      <c r="Y2099" s="17">
        <v>0</v>
      </c>
      <c r="Z2099" s="17">
        <v>4.234178376508634</v>
      </c>
      <c r="AA2099" s="17">
        <v>-1.0588438272826395</v>
      </c>
      <c r="AB2099" s="17">
        <v>-1.3032560047309643</v>
      </c>
      <c r="AC2099" s="17">
        <v>-9.5200920482034785</v>
      </c>
      <c r="AD2099" s="17">
        <v>-0.82591581590481433</v>
      </c>
      <c r="AE2099" s="17">
        <v>-8.2591581590481453E-2</v>
      </c>
      <c r="AF2099" s="17">
        <v>8.0453292961098271</v>
      </c>
      <c r="AG2099" s="17">
        <v>-65.701297506694587</v>
      </c>
      <c r="AH2099" s="17">
        <v>-1</v>
      </c>
      <c r="AI2099" s="17">
        <v>-1</v>
      </c>
      <c r="AJ2099" s="17">
        <v>-1</v>
      </c>
      <c r="AK2099" s="17">
        <v>-1</v>
      </c>
      <c r="AL2099" s="17">
        <v>-1</v>
      </c>
      <c r="AM2099" s="17">
        <v>-1</v>
      </c>
      <c r="AN2099" s="17">
        <v>-1</v>
      </c>
      <c r="AO2099" s="17">
        <v>-1</v>
      </c>
      <c r="AP2099" s="17">
        <v>-1</v>
      </c>
      <c r="AQ2099" s="17">
        <v>-1</v>
      </c>
      <c r="AR2099" s="17">
        <v>-0.41295790795240717</v>
      </c>
      <c r="AS2099" s="17">
        <v>-4.9554948954288864</v>
      </c>
      <c r="AT2099" s="17">
        <v>-2.4421433640575509</v>
      </c>
      <c r="AU2099" s="17">
        <v>-1</v>
      </c>
      <c r="AV2099" s="17">
        <v>-1</v>
      </c>
      <c r="AW2099" s="17">
        <v>-1</v>
      </c>
      <c r="AX2099" s="17">
        <v>-1</v>
      </c>
      <c r="AY2099" s="17">
        <v>-8.2591581590481453E-2</v>
      </c>
      <c r="AZ2099" s="17">
        <v>1.0855627666440975</v>
      </c>
      <c r="BA2099" s="17">
        <v>-0.57274225382358468</v>
      </c>
      <c r="BB2099" s="17">
        <v>0.41414471074097031</v>
      </c>
      <c r="BC2099" s="17">
        <v>-0.23465753125379069</v>
      </c>
      <c r="BD2099" s="17">
        <v>14.795986435333646</v>
      </c>
      <c r="BE2099" s="17">
        <v>-7.7447043840516052</v>
      </c>
      <c r="BF2099" s="17">
        <v>-1</v>
      </c>
      <c r="BG2099" s="22">
        <v>86.705196904623563</v>
      </c>
    </row>
    <row r="2100" spans="1:59" x14ac:dyDescent="0.25">
      <c r="A2100">
        <v>5096</v>
      </c>
      <c r="B2100" t="s">
        <v>1917</v>
      </c>
      <c r="C2100" s="49">
        <v>0</v>
      </c>
      <c r="D2100" s="22">
        <v>1522.2373437499998</v>
      </c>
      <c r="E2100" s="17">
        <v>82.727552160305279</v>
      </c>
      <c r="F2100" s="17">
        <v>33.272354610283145</v>
      </c>
      <c r="G2100" s="17">
        <v>0.58824252923592291</v>
      </c>
      <c r="H2100" s="17">
        <v>5.2825692068247054</v>
      </c>
      <c r="I2100" s="17">
        <v>67.796086932922307</v>
      </c>
      <c r="J2100" s="17">
        <v>10.607318616136332</v>
      </c>
      <c r="K2100" s="17">
        <v>-1</v>
      </c>
      <c r="L2100" s="17">
        <v>-1</v>
      </c>
      <c r="M2100" s="17">
        <v>-1</v>
      </c>
      <c r="N2100" s="17">
        <v>0.16666666666666666</v>
      </c>
      <c r="O2100" s="17">
        <v>-1</v>
      </c>
      <c r="P2100" s="17">
        <v>-1</v>
      </c>
      <c r="Q2100" s="17">
        <v>3.9007488269238229</v>
      </c>
      <c r="R2100" s="17">
        <v>-1</v>
      </c>
      <c r="S2100" s="17">
        <v>0.82511943052430992</v>
      </c>
      <c r="T2100" s="17">
        <v>8.6763034366915501E-2</v>
      </c>
      <c r="U2100" s="17">
        <v>0.45545218447713431</v>
      </c>
      <c r="V2100" s="17">
        <v>0.50894242953502877</v>
      </c>
      <c r="W2100" s="17">
        <v>2.0175187327911077</v>
      </c>
      <c r="X2100" s="17">
        <v>2.381697824222047</v>
      </c>
      <c r="Y2100" s="17">
        <v>0</v>
      </c>
      <c r="Z2100" s="17">
        <v>40.487253617942009</v>
      </c>
      <c r="AA2100" s="17">
        <v>0.9582182978941558</v>
      </c>
      <c r="AB2100" s="17">
        <v>1.9148618708297356</v>
      </c>
      <c r="AC2100" s="17">
        <v>27.47976225258175</v>
      </c>
      <c r="AD2100" s="17">
        <v>0.56931523059641786</v>
      </c>
      <c r="AE2100" s="17">
        <v>5.6931523059641789E-2</v>
      </c>
      <c r="AF2100" s="17">
        <v>63.134789961295951</v>
      </c>
      <c r="AG2100" s="17">
        <v>30.375086354963312</v>
      </c>
      <c r="AH2100" s="17">
        <v>-1</v>
      </c>
      <c r="AI2100" s="17">
        <v>-1</v>
      </c>
      <c r="AJ2100" s="17">
        <v>-1</v>
      </c>
      <c r="AK2100" s="17">
        <v>-1</v>
      </c>
      <c r="AL2100" s="17">
        <v>-1</v>
      </c>
      <c r="AM2100" s="17">
        <v>-1</v>
      </c>
      <c r="AN2100" s="17">
        <v>-1</v>
      </c>
      <c r="AO2100" s="17">
        <v>-1</v>
      </c>
      <c r="AP2100" s="17">
        <v>-1</v>
      </c>
      <c r="AQ2100" s="17">
        <v>-1</v>
      </c>
      <c r="AR2100" s="17">
        <v>0.28465761529820893</v>
      </c>
      <c r="AS2100" s="17">
        <v>3.4158913835785065</v>
      </c>
      <c r="AT2100" s="17">
        <v>8.4406587986520591</v>
      </c>
      <c r="AU2100" s="17">
        <v>-1</v>
      </c>
      <c r="AV2100" s="17">
        <v>-1</v>
      </c>
      <c r="AW2100" s="17">
        <v>-1</v>
      </c>
      <c r="AX2100" s="17">
        <v>-1</v>
      </c>
      <c r="AY2100" s="17">
        <v>5.6931523059641789E-2</v>
      </c>
      <c r="AZ2100" s="17">
        <v>-0.12692432076793786</v>
      </c>
      <c r="BA2100" s="17">
        <v>0.6397448335884508</v>
      </c>
      <c r="BB2100" s="17">
        <v>-6.0233845069448774E-2</v>
      </c>
      <c r="BC2100" s="17">
        <v>0.23972102455662819</v>
      </c>
      <c r="BD2100" s="17">
        <v>-1.6848757839363717</v>
      </c>
      <c r="BE2100" s="17">
        <v>8.7361578352184281</v>
      </c>
      <c r="BF2100" s="17">
        <v>-1</v>
      </c>
      <c r="BG2100" s="22">
        <v>119.34345649378497</v>
      </c>
    </row>
    <row r="2101" spans="1:59" x14ac:dyDescent="0.25">
      <c r="A2101">
        <v>5098</v>
      </c>
      <c r="B2101" t="s">
        <v>1918</v>
      </c>
      <c r="C2101" s="49">
        <v>0</v>
      </c>
      <c r="D2101" s="22">
        <v>1508.7819042968749</v>
      </c>
      <c r="E2101" s="17">
        <v>48.19228070082314</v>
      </c>
      <c r="F2101" s="17">
        <v>-24.635898162564295</v>
      </c>
      <c r="G2101" s="17">
        <v>0.16690376864727591</v>
      </c>
      <c r="H2101" s="17">
        <v>2.0908767809021436</v>
      </c>
      <c r="I2101" s="17">
        <v>36.957096680648903</v>
      </c>
      <c r="J2101" s="17">
        <v>2.2985244316403208</v>
      </c>
      <c r="K2101" s="17">
        <v>-1</v>
      </c>
      <c r="L2101" s="17">
        <v>-1</v>
      </c>
      <c r="M2101" s="17">
        <v>-1</v>
      </c>
      <c r="N2101" s="17">
        <v>0.16666666666666666</v>
      </c>
      <c r="O2101" s="17">
        <v>-1</v>
      </c>
      <c r="P2101" s="17">
        <v>-1</v>
      </c>
      <c r="Q2101" s="17">
        <v>1.9091059758182949</v>
      </c>
      <c r="R2101" s="17">
        <v>-1</v>
      </c>
      <c r="S2101" s="17">
        <v>-0.18699313260381942</v>
      </c>
      <c r="T2101" s="17">
        <v>-1.9615632629772183E-2</v>
      </c>
      <c r="U2101" s="17">
        <v>-0.15872533578857773</v>
      </c>
      <c r="V2101" s="17">
        <v>-0.37683698708711033</v>
      </c>
      <c r="W2101" s="17">
        <v>-0.28892025562855561</v>
      </c>
      <c r="X2101" s="17">
        <v>-1.0494608377951811</v>
      </c>
      <c r="Y2101" s="17">
        <v>0</v>
      </c>
      <c r="Z2101" s="17">
        <v>20.539102459013002</v>
      </c>
      <c r="AA2101" s="17">
        <v>-0.15166437832060858</v>
      </c>
      <c r="AB2101" s="17">
        <v>0.14410169665373207</v>
      </c>
      <c r="AC2101" s="17">
        <v>7.1206980480954911</v>
      </c>
      <c r="AD2101" s="17">
        <v>-0.19840666973572216</v>
      </c>
      <c r="AE2101" s="17">
        <v>-1.9840666973572216E-2</v>
      </c>
      <c r="AF2101" s="17">
        <v>32.821971495704261</v>
      </c>
      <c r="AG2101" s="17">
        <v>-22.490669592968867</v>
      </c>
      <c r="AH2101" s="17">
        <v>-1</v>
      </c>
      <c r="AI2101" s="17">
        <v>-1</v>
      </c>
      <c r="AJ2101" s="17">
        <v>-1</v>
      </c>
      <c r="AK2101" s="17">
        <v>-1</v>
      </c>
      <c r="AL2101" s="17">
        <v>-1</v>
      </c>
      <c r="AM2101" s="17">
        <v>-1</v>
      </c>
      <c r="AN2101" s="17">
        <v>-1</v>
      </c>
      <c r="AO2101" s="17">
        <v>-1</v>
      </c>
      <c r="AP2101" s="17">
        <v>-1</v>
      </c>
      <c r="AQ2101" s="17">
        <v>-1</v>
      </c>
      <c r="AR2101" s="17">
        <v>-9.9203334867861079E-2</v>
      </c>
      <c r="AS2101" s="17">
        <v>-1.1904400184143331</v>
      </c>
      <c r="AT2101" s="17">
        <v>2.452427976061367</v>
      </c>
      <c r="AU2101" s="17">
        <v>-1</v>
      </c>
      <c r="AV2101" s="17">
        <v>-1</v>
      </c>
      <c r="AW2101" s="17">
        <v>-1</v>
      </c>
      <c r="AX2101" s="17">
        <v>-1</v>
      </c>
      <c r="AY2101" s="17">
        <v>-1.9840666973572216E-2</v>
      </c>
      <c r="AZ2101" s="17">
        <v>0.54024323775967209</v>
      </c>
      <c r="BA2101" s="17">
        <v>-2.742272493915926E-2</v>
      </c>
      <c r="BB2101" s="17">
        <v>0.20079160104347893</v>
      </c>
      <c r="BC2101" s="17">
        <v>-2.1304421556299372E-2</v>
      </c>
      <c r="BD2101" s="17">
        <v>7.3836716038377812</v>
      </c>
      <c r="BE2101" s="17">
        <v>-0.33238955255573455</v>
      </c>
      <c r="BF2101" s="17">
        <v>-1</v>
      </c>
      <c r="BG2101" s="22">
        <v>131.03994192091034</v>
      </c>
    </row>
    <row r="2102" spans="1:59" x14ac:dyDescent="0.25">
      <c r="A2102">
        <v>5099</v>
      </c>
      <c r="B2102" t="s">
        <v>1919</v>
      </c>
      <c r="C2102" s="49">
        <v>0</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25">
      <c r="A2103">
        <v>5102</v>
      </c>
      <c r="B2103" t="s">
        <v>1920</v>
      </c>
      <c r="C2103" s="49">
        <v>0</v>
      </c>
      <c r="D2103" s="22">
        <v>1489.3939257812499</v>
      </c>
      <c r="E2103" s="17">
        <v>6.9928431682171208</v>
      </c>
      <c r="F2103" s="17">
        <v>-93.718529973823365</v>
      </c>
      <c r="G2103" s="17">
        <v>-0.33573944836938002</v>
      </c>
      <c r="H2103" s="17">
        <v>-1.7167068044582185</v>
      </c>
      <c r="I2103" s="17">
        <v>0.16720047387282477</v>
      </c>
      <c r="J2103" s="17">
        <v>-7.6135924421778371</v>
      </c>
      <c r="K2103" s="17">
        <v>-1</v>
      </c>
      <c r="L2103" s="17">
        <v>-1</v>
      </c>
      <c r="M2103" s="17">
        <v>-1</v>
      </c>
      <c r="N2103" s="17">
        <v>0.16666666666666666</v>
      </c>
      <c r="O2103" s="17">
        <v>-1</v>
      </c>
      <c r="P2103" s="17">
        <v>-1</v>
      </c>
      <c r="Q2103" s="17">
        <v>-0.46685812591614573</v>
      </c>
      <c r="R2103" s="17">
        <v>-1</v>
      </c>
      <c r="S2103" s="17">
        <v>-1.394409972210396</v>
      </c>
      <c r="T2103" s="17">
        <v>-0.14652186676416726</v>
      </c>
      <c r="U2103" s="17">
        <v>-0.89141882018192453</v>
      </c>
      <c r="V2103" s="17">
        <v>-1.4335425579585446</v>
      </c>
      <c r="W2103" s="17">
        <v>-3.0404257458242263</v>
      </c>
      <c r="X2103" s="17">
        <v>-5.1427197289577693</v>
      </c>
      <c r="Y2103" s="17">
        <v>0</v>
      </c>
      <c r="Z2103" s="17">
        <v>-3.2583826288775377</v>
      </c>
      <c r="AA2103" s="17">
        <v>-1.4757177317416059</v>
      </c>
      <c r="AB2103" s="17">
        <v>-1.9683566712146985</v>
      </c>
      <c r="AC2103" s="17">
        <v>-17.166992723327347</v>
      </c>
      <c r="AD2103" s="17">
        <v>-1.1142735252274056</v>
      </c>
      <c r="AE2103" s="17">
        <v>-0.11142735252274057</v>
      </c>
      <c r="AF2103" s="17">
        <v>-3.340219158438579</v>
      </c>
      <c r="AG2103" s="17">
        <v>-85.557769336087176</v>
      </c>
      <c r="AH2103" s="17">
        <v>-1</v>
      </c>
      <c r="AI2103" s="17">
        <v>-1</v>
      </c>
      <c r="AJ2103" s="17">
        <v>-1</v>
      </c>
      <c r="AK2103" s="17">
        <v>-1</v>
      </c>
      <c r="AL2103" s="17">
        <v>-1</v>
      </c>
      <c r="AM2103" s="17">
        <v>-1</v>
      </c>
      <c r="AN2103" s="17">
        <v>-1</v>
      </c>
      <c r="AO2103" s="17">
        <v>-1</v>
      </c>
      <c r="AP2103" s="17">
        <v>-1</v>
      </c>
      <c r="AQ2103" s="17">
        <v>-1</v>
      </c>
      <c r="AR2103" s="17">
        <v>-0.55713676261370282</v>
      </c>
      <c r="AS2103" s="17">
        <v>-6.6856411513644334</v>
      </c>
      <c r="AT2103" s="17">
        <v>-4.6913334967737654</v>
      </c>
      <c r="AU2103" s="17">
        <v>-1</v>
      </c>
      <c r="AV2103" s="17">
        <v>-1</v>
      </c>
      <c r="AW2103" s="17">
        <v>-1</v>
      </c>
      <c r="AX2103" s="17">
        <v>-1</v>
      </c>
      <c r="AY2103" s="17">
        <v>-0.11142735252274057</v>
      </c>
      <c r="AZ2103" s="17">
        <v>1.3361520865894276</v>
      </c>
      <c r="BA2103" s="17">
        <v>-0.82333157376891508</v>
      </c>
      <c r="BB2103" s="17">
        <v>0.51218633191065144</v>
      </c>
      <c r="BC2103" s="17">
        <v>-0.33269915242347164</v>
      </c>
      <c r="BD2103" s="17">
        <v>18.202148940910991</v>
      </c>
      <c r="BE2103" s="17">
        <v>-11.150866889628956</v>
      </c>
      <c r="BF2103" s="17">
        <v>-1</v>
      </c>
      <c r="BG2103" s="22">
        <v>55.43008557674375</v>
      </c>
    </row>
    <row r="2104" spans="1:59" x14ac:dyDescent="0.25">
      <c r="A2104">
        <v>5103</v>
      </c>
      <c r="B2104" t="s">
        <v>3045</v>
      </c>
      <c r="C2104" s="49">
        <v>0</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25">
      <c r="A2105">
        <v>5104</v>
      </c>
      <c r="B2105" t="s">
        <v>1921</v>
      </c>
      <c r="C2105" s="49">
        <v>0</v>
      </c>
      <c r="D2105" s="22">
        <v>1565.0189453125001</v>
      </c>
      <c r="E2105" s="17">
        <v>147.28708971784465</v>
      </c>
      <c r="F2105" s="17">
        <v>141.5248704234653</v>
      </c>
      <c r="G2105" s="17">
        <v>1.3758846814217953</v>
      </c>
      <c r="H2105" s="17">
        <v>11.249054435852393</v>
      </c>
      <c r="I2105" s="17">
        <v>125.44587120533149</v>
      </c>
      <c r="J2105" s="17">
        <v>26.139610315107632</v>
      </c>
      <c r="K2105" s="17">
        <v>-1</v>
      </c>
      <c r="L2105" s="17">
        <v>-1</v>
      </c>
      <c r="M2105" s="17">
        <v>-1</v>
      </c>
      <c r="N2105" s="17">
        <v>0.16666666666666666</v>
      </c>
      <c r="O2105" s="17">
        <v>-1</v>
      </c>
      <c r="P2105" s="17">
        <v>-1</v>
      </c>
      <c r="Q2105" s="17">
        <v>7.6238856668356121</v>
      </c>
      <c r="R2105" s="17">
        <v>-1</v>
      </c>
      <c r="S2105" s="17">
        <v>2.717142173371101</v>
      </c>
      <c r="T2105" s="17">
        <v>0.28562516160836782</v>
      </c>
      <c r="U2105" s="17">
        <v>1.6035832114218755</v>
      </c>
      <c r="V2105" s="17">
        <v>2.164800544975185</v>
      </c>
      <c r="W2105" s="17">
        <v>6.3291291010996238</v>
      </c>
      <c r="X2105" s="17">
        <v>8.7958363887984099</v>
      </c>
      <c r="Y2105" s="17">
        <v>0</v>
      </c>
      <c r="Z2105" s="17">
        <v>77.777923693006798</v>
      </c>
      <c r="AA2105" s="17">
        <v>3.0330105115188717</v>
      </c>
      <c r="AB2105" s="17">
        <v>5.2250851046107076</v>
      </c>
      <c r="AC2105" s="17">
        <v>65.538584859143512</v>
      </c>
      <c r="AD2105" s="17">
        <v>2.0044790142773441</v>
      </c>
      <c r="AE2105" s="17">
        <v>0.20044790142773444</v>
      </c>
      <c r="AF2105" s="17">
        <v>119.80095934410309</v>
      </c>
      <c r="AG2105" s="17">
        <v>129.20126065136239</v>
      </c>
      <c r="AH2105" s="17">
        <v>-1</v>
      </c>
      <c r="AI2105" s="17">
        <v>-1</v>
      </c>
      <c r="AJ2105" s="17">
        <v>-1</v>
      </c>
      <c r="AK2105" s="17">
        <v>-1</v>
      </c>
      <c r="AL2105" s="17">
        <v>-1</v>
      </c>
      <c r="AM2105" s="17">
        <v>-1</v>
      </c>
      <c r="AN2105" s="17">
        <v>-1</v>
      </c>
      <c r="AO2105" s="17">
        <v>-1</v>
      </c>
      <c r="AP2105" s="17">
        <v>-1</v>
      </c>
      <c r="AQ2105" s="17">
        <v>-1</v>
      </c>
      <c r="AR2105" s="17">
        <v>1.002239507138672</v>
      </c>
      <c r="AS2105" s="17">
        <v>12.026874085664065</v>
      </c>
      <c r="AT2105" s="17">
        <v>19.634936311363283</v>
      </c>
      <c r="AU2105" s="17">
        <v>-1</v>
      </c>
      <c r="AV2105" s="17">
        <v>-1</v>
      </c>
      <c r="AW2105" s="17">
        <v>-1</v>
      </c>
      <c r="AX2105" s="17">
        <v>-1</v>
      </c>
      <c r="AY2105" s="17">
        <v>0.20044790142773444</v>
      </c>
      <c r="AZ2105" s="17">
        <v>-1.3741138528516379</v>
      </c>
      <c r="BA2105" s="17">
        <v>1.8869343656721511</v>
      </c>
      <c r="BB2105" s="17">
        <v>-0.54818953152096384</v>
      </c>
      <c r="BC2105" s="17">
        <v>0.72767671100814302</v>
      </c>
      <c r="BD2105" s="17">
        <v>-18.637434745582656</v>
      </c>
      <c r="BE2105" s="17">
        <v>25.688716796864728</v>
      </c>
      <c r="BF2105" s="17">
        <v>-1</v>
      </c>
      <c r="BG2105" s="22">
        <v>193.83997870742996</v>
      </c>
    </row>
    <row r="2106" spans="1:59" x14ac:dyDescent="0.25">
      <c r="A2106">
        <v>5107</v>
      </c>
      <c r="B2106" t="s">
        <v>1922</v>
      </c>
      <c r="C2106" s="49">
        <v>0</v>
      </c>
      <c r="D2106" s="22">
        <v>1469.654072265625</v>
      </c>
      <c r="E2106" s="17">
        <v>25.275733425755526</v>
      </c>
      <c r="F2106" s="17">
        <v>-63.062039212084315</v>
      </c>
      <c r="G2106" s="17">
        <v>-0.11268371446188141</v>
      </c>
      <c r="H2106" s="17">
        <v>-2.7032454354420477E-2</v>
      </c>
      <c r="I2106" s="17">
        <v>16.493288285202453</v>
      </c>
      <c r="J2106" s="17">
        <v>-3.2149366381880542</v>
      </c>
      <c r="K2106" s="17">
        <v>-1</v>
      </c>
      <c r="L2106" s="17">
        <v>-1</v>
      </c>
      <c r="M2106" s="17">
        <v>-1</v>
      </c>
      <c r="N2106" s="17">
        <v>0.16666666666666666</v>
      </c>
      <c r="O2106" s="17">
        <v>-1</v>
      </c>
      <c r="P2106" s="17">
        <v>-1</v>
      </c>
      <c r="Q2106" s="17">
        <v>0.58751284440311524</v>
      </c>
      <c r="R2106" s="17">
        <v>-1</v>
      </c>
      <c r="S2106" s="17">
        <v>-0.85859999771352902</v>
      </c>
      <c r="T2106" s="17">
        <v>-9.020525443565286E-2</v>
      </c>
      <c r="U2106" s="17">
        <v>-0.56627470730476859</v>
      </c>
      <c r="V2106" s="17">
        <v>-0.96461304960101002</v>
      </c>
      <c r="W2106" s="17">
        <v>-1.8194024519880143</v>
      </c>
      <c r="X2106" s="17">
        <v>-3.3262725251921403</v>
      </c>
      <c r="Y2106" s="17">
        <v>0</v>
      </c>
      <c r="Z2106" s="17">
        <v>7.3021209683614607</v>
      </c>
      <c r="AA2106" s="17">
        <v>-0.88814849280324659</v>
      </c>
      <c r="AB2106" s="17">
        <v>-1.0309204627035715</v>
      </c>
      <c r="AC2106" s="17">
        <v>-6.3889527408270315</v>
      </c>
      <c r="AD2106" s="17">
        <v>-0.70784338413096082</v>
      </c>
      <c r="AE2106" s="17">
        <v>-7.0784338413096073E-2</v>
      </c>
      <c r="AF2106" s="17">
        <v>12.707314565259182</v>
      </c>
      <c r="AG2106" s="17">
        <v>-57.570764354475088</v>
      </c>
      <c r="AH2106" s="17">
        <v>-1</v>
      </c>
      <c r="AI2106" s="17">
        <v>-1</v>
      </c>
      <c r="AJ2106" s="17">
        <v>-1</v>
      </c>
      <c r="AK2106" s="17">
        <v>-1</v>
      </c>
      <c r="AL2106" s="17">
        <v>-1</v>
      </c>
      <c r="AM2106" s="17">
        <v>-1</v>
      </c>
      <c r="AN2106" s="17">
        <v>-1</v>
      </c>
      <c r="AO2106" s="17">
        <v>-1</v>
      </c>
      <c r="AP2106" s="17">
        <v>-1</v>
      </c>
      <c r="AQ2106" s="17">
        <v>-1</v>
      </c>
      <c r="AR2106" s="17">
        <v>-0.35392169206548041</v>
      </c>
      <c r="AS2106" s="17">
        <v>-4.2470603047857649</v>
      </c>
      <c r="AT2106" s="17">
        <v>-1.5211783962214946</v>
      </c>
      <c r="AU2106" s="17">
        <v>-1</v>
      </c>
      <c r="AV2106" s="17">
        <v>-1</v>
      </c>
      <c r="AW2106" s="17">
        <v>-1</v>
      </c>
      <c r="AX2106" s="17">
        <v>-1</v>
      </c>
      <c r="AY2106" s="17">
        <v>-7.0784338413096073E-2</v>
      </c>
      <c r="AZ2106" s="17">
        <v>0.98295517397037058</v>
      </c>
      <c r="BA2106" s="17">
        <v>-0.47013466114985786</v>
      </c>
      <c r="BB2106" s="17">
        <v>0.37400008393786011</v>
      </c>
      <c r="BC2106" s="17">
        <v>-0.19451290445068048</v>
      </c>
      <c r="BD2106" s="17">
        <v>13.40128160501985</v>
      </c>
      <c r="BE2106" s="17">
        <v>-6.349999553737808</v>
      </c>
      <c r="BF2106" s="17">
        <v>-1</v>
      </c>
      <c r="BG2106" s="22">
        <v>22.528725812878292</v>
      </c>
    </row>
    <row r="2107" spans="1:59" x14ac:dyDescent="0.25">
      <c r="A2107">
        <v>5109</v>
      </c>
      <c r="B2107" t="s">
        <v>1923</v>
      </c>
      <c r="C2107" s="49">
        <v>0</v>
      </c>
      <c r="D2107" s="22">
        <v>1500.2036328125</v>
      </c>
      <c r="E2107" s="17">
        <v>60.101825685603949</v>
      </c>
      <c r="F2107" s="17">
        <v>-4.6661422509185293</v>
      </c>
      <c r="G2107" s="17">
        <v>0.31220313103825942</v>
      </c>
      <c r="H2107" s="17">
        <v>3.1915371468907345</v>
      </c>
      <c r="I2107" s="17">
        <v>47.591973030920819</v>
      </c>
      <c r="J2107" s="17">
        <v>5.1638257287688614</v>
      </c>
      <c r="K2107" s="17">
        <v>-1</v>
      </c>
      <c r="L2107" s="17">
        <v>-1</v>
      </c>
      <c r="M2107" s="17">
        <v>-1</v>
      </c>
      <c r="N2107" s="17">
        <v>0.16666666666666666</v>
      </c>
      <c r="O2107" s="17">
        <v>-1</v>
      </c>
      <c r="P2107" s="17">
        <v>-1</v>
      </c>
      <c r="Q2107" s="17">
        <v>2.5959272784012768</v>
      </c>
      <c r="R2107" s="17">
        <v>-1</v>
      </c>
      <c r="S2107" s="17">
        <v>0.16203554419051708</v>
      </c>
      <c r="T2107" s="17">
        <v>1.7069225096175096E-2</v>
      </c>
      <c r="U2107" s="17">
        <v>5.3074789044010126E-2</v>
      </c>
      <c r="V2107" s="17">
        <v>-7.1374502993682629E-2</v>
      </c>
      <c r="W2107" s="17">
        <v>0.50645901102824187</v>
      </c>
      <c r="X2107" s="17">
        <v>0.13377985232526296</v>
      </c>
      <c r="Y2107" s="17">
        <v>0</v>
      </c>
      <c r="Z2107" s="17">
        <v>27.418255091972643</v>
      </c>
      <c r="AA2107" s="17">
        <v>0.23108048226972025</v>
      </c>
      <c r="AB2107" s="17">
        <v>0.75475124595145904</v>
      </c>
      <c r="AC2107" s="17">
        <v>14.141554718524157</v>
      </c>
      <c r="AD2107" s="17">
        <v>6.6343486305012661E-2</v>
      </c>
      <c r="AE2107" s="17">
        <v>6.6343486305012658E-3</v>
      </c>
      <c r="AF2107" s="17">
        <v>43.27539664265899</v>
      </c>
      <c r="AG2107" s="17">
        <v>-4.2598269787732068</v>
      </c>
      <c r="AH2107" s="17">
        <v>-1</v>
      </c>
      <c r="AI2107" s="17">
        <v>-1</v>
      </c>
      <c r="AJ2107" s="17">
        <v>-1</v>
      </c>
      <c r="AK2107" s="17">
        <v>-1</v>
      </c>
      <c r="AL2107" s="17">
        <v>-1</v>
      </c>
      <c r="AM2107" s="17">
        <v>-1</v>
      </c>
      <c r="AN2107" s="17">
        <v>-1</v>
      </c>
      <c r="AO2107" s="17">
        <v>-1</v>
      </c>
      <c r="AP2107" s="17">
        <v>-1</v>
      </c>
      <c r="AQ2107" s="17">
        <v>-1</v>
      </c>
      <c r="AR2107" s="17">
        <v>3.3171743152506331E-2</v>
      </c>
      <c r="AS2107" s="17">
        <v>0.3980609178300758</v>
      </c>
      <c r="AT2107" s="17">
        <v>4.5174791931790983</v>
      </c>
      <c r="AU2107" s="17">
        <v>-1</v>
      </c>
      <c r="AV2107" s="17">
        <v>-1</v>
      </c>
      <c r="AW2107" s="17">
        <v>-1</v>
      </c>
      <c r="AX2107" s="17">
        <v>-1</v>
      </c>
      <c r="AY2107" s="17">
        <v>6.6343486305012658E-3</v>
      </c>
      <c r="AZ2107" s="17">
        <v>0.31016941135315157</v>
      </c>
      <c r="BA2107" s="17">
        <v>0.20265110146736132</v>
      </c>
      <c r="BB2107" s="17">
        <v>0.11077654798962905</v>
      </c>
      <c r="BC2107" s="17">
        <v>6.8710631497550453E-2</v>
      </c>
      <c r="BD2107" s="17">
        <v>4.2563681689125792</v>
      </c>
      <c r="BE2107" s="17">
        <v>2.794913882369471</v>
      </c>
      <c r="BF2107" s="17">
        <v>-1</v>
      </c>
      <c r="BG2107" s="22">
        <v>389.4264537871814</v>
      </c>
    </row>
    <row r="2108" spans="1:59" x14ac:dyDescent="0.25">
      <c r="A2108">
        <v>5110</v>
      </c>
      <c r="B2108" t="s">
        <v>1924</v>
      </c>
      <c r="C2108" s="49">
        <v>0</v>
      </c>
      <c r="D2108" s="22">
        <v>1521.6315332031249</v>
      </c>
      <c r="E2108" s="17">
        <v>99.06558823340599</v>
      </c>
      <c r="F2108" s="17">
        <v>60.667741493024714</v>
      </c>
      <c r="G2108" s="17">
        <v>0.78757056629997813</v>
      </c>
      <c r="H2108" s="17">
        <v>6.7925033635648511</v>
      </c>
      <c r="I2108" s="17">
        <v>82.385476675834141</v>
      </c>
      <c r="J2108" s="17">
        <v>14.538064586079866</v>
      </c>
      <c r="K2108" s="17">
        <v>-1</v>
      </c>
      <c r="L2108" s="17">
        <v>-1</v>
      </c>
      <c r="M2108" s="17">
        <v>-1</v>
      </c>
      <c r="N2108" s="17">
        <v>0.16666666666666666</v>
      </c>
      <c r="O2108" s="17">
        <v>-1</v>
      </c>
      <c r="P2108" s="17">
        <v>-1</v>
      </c>
      <c r="Q2108" s="17">
        <v>4.8429604086185449</v>
      </c>
      <c r="R2108" s="17">
        <v>-1</v>
      </c>
      <c r="S2108" s="17">
        <v>1.3039322751207765</v>
      </c>
      <c r="T2108" s="17">
        <v>0.13708893091703675</v>
      </c>
      <c r="U2108" s="17">
        <v>0.74600888368135176</v>
      </c>
      <c r="V2108" s="17">
        <v>0.92798926049917818</v>
      </c>
      <c r="W2108" s="17">
        <v>3.1086548901372835</v>
      </c>
      <c r="X2108" s="17">
        <v>4.0049192909575542</v>
      </c>
      <c r="Y2108" s="17">
        <v>0</v>
      </c>
      <c r="Z2108" s="17">
        <v>49.924376867678731</v>
      </c>
      <c r="AA2108" s="17">
        <v>1.4832844819599433</v>
      </c>
      <c r="AB2108" s="17">
        <v>2.7525777010481289</v>
      </c>
      <c r="AC2108" s="17">
        <v>37.111281314990705</v>
      </c>
      <c r="AD2108" s="17">
        <v>0.93251110460168973</v>
      </c>
      <c r="AE2108" s="17">
        <v>9.3251110460168971E-2</v>
      </c>
      <c r="AF2108" s="17">
        <v>77.475256986413598</v>
      </c>
      <c r="AG2108" s="17">
        <v>55.38495572061754</v>
      </c>
      <c r="AH2108" s="17">
        <v>-1</v>
      </c>
      <c r="AI2108" s="17">
        <v>-1</v>
      </c>
      <c r="AJ2108" s="17">
        <v>-1</v>
      </c>
      <c r="AK2108" s="17">
        <v>-1</v>
      </c>
      <c r="AL2108" s="17">
        <v>-1</v>
      </c>
      <c r="AM2108" s="17">
        <v>-1</v>
      </c>
      <c r="AN2108" s="17">
        <v>-1</v>
      </c>
      <c r="AO2108" s="17">
        <v>-1</v>
      </c>
      <c r="AP2108" s="17">
        <v>-1</v>
      </c>
      <c r="AQ2108" s="17">
        <v>-1</v>
      </c>
      <c r="AR2108" s="17">
        <v>0.46625555230084487</v>
      </c>
      <c r="AS2108" s="17">
        <v>5.5950666276101382</v>
      </c>
      <c r="AT2108" s="17">
        <v>11.27358661589318</v>
      </c>
      <c r="AU2108" s="17">
        <v>-1</v>
      </c>
      <c r="AV2108" s="17">
        <v>-1</v>
      </c>
      <c r="AW2108" s="17">
        <v>-1</v>
      </c>
      <c r="AX2108" s="17">
        <v>-1</v>
      </c>
      <c r="AY2108" s="17">
        <v>9.3251110460168971E-2</v>
      </c>
      <c r="AZ2108" s="17">
        <v>-0.44254968513824816</v>
      </c>
      <c r="BA2108" s="17">
        <v>0.95537019795876121</v>
      </c>
      <c r="BB2108" s="17">
        <v>-0.18372044223124129</v>
      </c>
      <c r="BC2108" s="17">
        <v>0.36320762171842064</v>
      </c>
      <c r="BD2108" s="17">
        <v>-5.975047775950566</v>
      </c>
      <c r="BE2108" s="17">
        <v>13.026329827232626</v>
      </c>
      <c r="BF2108" s="17">
        <v>-1</v>
      </c>
      <c r="BG2108" s="22">
        <v>161.0581873154284</v>
      </c>
    </row>
    <row r="2109" spans="1:59" x14ac:dyDescent="0.25">
      <c r="A2109">
        <v>5112</v>
      </c>
      <c r="B2109" t="s">
        <v>1925</v>
      </c>
      <c r="C2109" s="49">
        <v>0</v>
      </c>
      <c r="D2109" s="22">
        <v>1537.9857128906251</v>
      </c>
      <c r="E2109" s="17">
        <v>74.662176685622057</v>
      </c>
      <c r="F2109" s="17">
        <v>19.748447544898131</v>
      </c>
      <c r="G2109" s="17">
        <v>0.48984297531401344</v>
      </c>
      <c r="H2109" s="17">
        <v>4.5371806018742697</v>
      </c>
      <c r="I2109" s="17">
        <v>60.59394184665895</v>
      </c>
      <c r="J2109" s="17">
        <v>8.6668808547465872</v>
      </c>
      <c r="K2109" s="17">
        <v>-1</v>
      </c>
      <c r="L2109" s="17">
        <v>-1</v>
      </c>
      <c r="M2109" s="17">
        <v>-1</v>
      </c>
      <c r="N2109" s="17">
        <v>0.16666666666666666</v>
      </c>
      <c r="O2109" s="17">
        <v>-1</v>
      </c>
      <c r="P2109" s="17">
        <v>-1</v>
      </c>
      <c r="Q2109" s="17">
        <v>3.4356200838507966</v>
      </c>
      <c r="R2109" s="17">
        <v>-1</v>
      </c>
      <c r="S2109" s="17">
        <v>0.58875042286066526</v>
      </c>
      <c r="T2109" s="17">
        <v>6.1919335285783597E-2</v>
      </c>
      <c r="U2109" s="17">
        <v>0.31201702095555861</v>
      </c>
      <c r="V2109" s="17">
        <v>0.30207729482238765</v>
      </c>
      <c r="W2109" s="17">
        <v>1.4788724252652525</v>
      </c>
      <c r="X2109" s="17">
        <v>1.5803842177878793</v>
      </c>
      <c r="Y2109" s="17">
        <v>0</v>
      </c>
      <c r="Z2109" s="17">
        <v>35.828557672515316</v>
      </c>
      <c r="AA2109" s="17">
        <v>0.69901603486805941</v>
      </c>
      <c r="AB2109" s="17">
        <v>1.5013181204323827</v>
      </c>
      <c r="AC2109" s="17">
        <v>22.725101577190419</v>
      </c>
      <c r="AD2109" s="17">
        <v>0.39002127619444826</v>
      </c>
      <c r="AE2109" s="17">
        <v>3.9002127619444826E-2</v>
      </c>
      <c r="AF2109" s="17">
        <v>56.055527158692989</v>
      </c>
      <c r="AG2109" s="17">
        <v>18.028805192144446</v>
      </c>
      <c r="AH2109" s="17">
        <v>-1</v>
      </c>
      <c r="AI2109" s="17">
        <v>-1</v>
      </c>
      <c r="AJ2109" s="17">
        <v>-1</v>
      </c>
      <c r="AK2109" s="17">
        <v>-1</v>
      </c>
      <c r="AL2109" s="17">
        <v>-1</v>
      </c>
      <c r="AM2109" s="17">
        <v>-1</v>
      </c>
      <c r="AN2109" s="17">
        <v>-1</v>
      </c>
      <c r="AO2109" s="17">
        <v>-1</v>
      </c>
      <c r="AP2109" s="17">
        <v>-1</v>
      </c>
      <c r="AQ2109" s="17">
        <v>-1</v>
      </c>
      <c r="AR2109" s="17">
        <v>0.19501063809722413</v>
      </c>
      <c r="AS2109" s="17">
        <v>2.3401276571666894</v>
      </c>
      <c r="AT2109" s="17">
        <v>7.0421659543166966</v>
      </c>
      <c r="AU2109" s="17">
        <v>-1</v>
      </c>
      <c r="AV2109" s="17">
        <v>-1</v>
      </c>
      <c r="AW2109" s="17">
        <v>-1</v>
      </c>
      <c r="AX2109" s="17">
        <v>-1</v>
      </c>
      <c r="AY2109" s="17">
        <v>3.9002127619444826E-2</v>
      </c>
      <c r="AZ2109" s="17">
        <v>2.888614883749055E-2</v>
      </c>
      <c r="BA2109" s="17">
        <v>0.48393436398302236</v>
      </c>
      <c r="BB2109" s="17">
        <v>7.2609942722090537E-4</v>
      </c>
      <c r="BC2109" s="17">
        <v>0.17876108005995855</v>
      </c>
      <c r="BD2109" s="17">
        <v>0.43299492045834409</v>
      </c>
      <c r="BE2109" s="17">
        <v>6.6182871308237097</v>
      </c>
      <c r="BF2109" s="17">
        <v>-1</v>
      </c>
      <c r="BG2109" s="22">
        <v>850.48432406085988</v>
      </c>
    </row>
    <row r="2110" spans="1:59" x14ac:dyDescent="0.25">
      <c r="A2110">
        <v>5113</v>
      </c>
      <c r="B2110" t="s">
        <v>1926</v>
      </c>
      <c r="C2110" s="49">
        <v>0</v>
      </c>
      <c r="D2110" s="22">
        <v>1517.9714453125</v>
      </c>
      <c r="E2110" s="17">
        <v>40.094436203703069</v>
      </c>
      <c r="F2110" s="17">
        <v>-38.214248823702334</v>
      </c>
      <c r="G2110" s="17">
        <v>6.810808470834534E-2</v>
      </c>
      <c r="H2110" s="17">
        <v>1.342487442828459</v>
      </c>
      <c r="I2110" s="17">
        <v>29.725957704251922</v>
      </c>
      <c r="J2110" s="17">
        <v>0.35027499211982338</v>
      </c>
      <c r="K2110" s="17">
        <v>-1</v>
      </c>
      <c r="L2110" s="17">
        <v>-1</v>
      </c>
      <c r="M2110" s="17">
        <v>-1</v>
      </c>
      <c r="N2110" s="17">
        <v>0.16666666666666666</v>
      </c>
      <c r="O2110" s="17">
        <v>-1</v>
      </c>
      <c r="P2110" s="17">
        <v>-1</v>
      </c>
      <c r="Q2110" s="17">
        <v>1.4421047501011226</v>
      </c>
      <c r="R2110" s="17">
        <v>-1</v>
      </c>
      <c r="S2110" s="17">
        <v>-0.42431369802659114</v>
      </c>
      <c r="T2110" s="17">
        <v>-4.4559345730761188E-2</v>
      </c>
      <c r="U2110" s="17">
        <v>-0.30273793052302567</v>
      </c>
      <c r="V2110" s="17">
        <v>-0.58453490493817728</v>
      </c>
      <c r="W2110" s="17">
        <v>-0.82973500764896546</v>
      </c>
      <c r="X2110" s="17">
        <v>-1.8540003162979144</v>
      </c>
      <c r="Y2110" s="17">
        <v>0</v>
      </c>
      <c r="Z2110" s="17">
        <v>15.861651862466427</v>
      </c>
      <c r="AA2110" s="17">
        <v>-0.41191011962248986</v>
      </c>
      <c r="AB2110" s="17">
        <v>-0.27110686914526261</v>
      </c>
      <c r="AC2110" s="17">
        <v>2.346896393510626</v>
      </c>
      <c r="AD2110" s="17">
        <v>-0.37842241315378211</v>
      </c>
      <c r="AE2110" s="17">
        <v>-3.7842241315378208E-2</v>
      </c>
      <c r="AF2110" s="17">
        <v>25.714209493839505</v>
      </c>
      <c r="AG2110" s="17">
        <v>-34.886653547845668</v>
      </c>
      <c r="AH2110" s="17">
        <v>-1</v>
      </c>
      <c r="AI2110" s="17">
        <v>-1</v>
      </c>
      <c r="AJ2110" s="17">
        <v>-1</v>
      </c>
      <c r="AK2110" s="17">
        <v>-1</v>
      </c>
      <c r="AL2110" s="17">
        <v>-1</v>
      </c>
      <c r="AM2110" s="17">
        <v>-1</v>
      </c>
      <c r="AN2110" s="17">
        <v>-1</v>
      </c>
      <c r="AO2110" s="17">
        <v>-1</v>
      </c>
      <c r="AP2110" s="17">
        <v>-1</v>
      </c>
      <c r="AQ2110" s="17">
        <v>-1</v>
      </c>
      <c r="AR2110" s="17">
        <v>-0.18921120657689106</v>
      </c>
      <c r="AS2110" s="17">
        <v>-2.2705344789226927</v>
      </c>
      <c r="AT2110" s="17">
        <v>1.0483051774004992</v>
      </c>
      <c r="AU2110" s="17">
        <v>-1</v>
      </c>
      <c r="AV2110" s="17">
        <v>-1</v>
      </c>
      <c r="AW2110" s="17">
        <v>-1</v>
      </c>
      <c r="AX2110" s="17">
        <v>-1</v>
      </c>
      <c r="AY2110" s="17">
        <v>-3.7842241315378208E-2</v>
      </c>
      <c r="AZ2110" s="17">
        <v>0.69668095821652043</v>
      </c>
      <c r="BA2110" s="17">
        <v>-0.18386044539600765</v>
      </c>
      <c r="BB2110" s="17">
        <v>0.26199695380561933</v>
      </c>
      <c r="BC2110" s="17">
        <v>-8.2509774318439769E-2</v>
      </c>
      <c r="BD2110" s="17">
        <v>9.510068283450293</v>
      </c>
      <c r="BE2110" s="17">
        <v>-2.4587862321682481</v>
      </c>
      <c r="BF2110" s="17">
        <v>-1</v>
      </c>
      <c r="BG2110" s="22">
        <v>2451.1463745562387</v>
      </c>
    </row>
    <row r="2111" spans="1:59" x14ac:dyDescent="0.25">
      <c r="A2111">
        <v>5114</v>
      </c>
      <c r="B2111" t="s">
        <v>1020</v>
      </c>
      <c r="C2111" s="49">
        <v>0</v>
      </c>
      <c r="D2111" s="22">
        <v>1610.9823437499999</v>
      </c>
      <c r="E2111" s="17">
        <v>106.16468301732471</v>
      </c>
      <c r="F2111" s="17">
        <v>72.571402817589032</v>
      </c>
      <c r="G2111" s="17">
        <v>0.87418125940157765</v>
      </c>
      <c r="H2111" s="17">
        <v>7.4485899120468257</v>
      </c>
      <c r="I2111" s="17">
        <v>88.724761285138229</v>
      </c>
      <c r="J2111" s="17">
        <v>16.246026184847452</v>
      </c>
      <c r="K2111" s="17">
        <v>-1</v>
      </c>
      <c r="L2111" s="17">
        <v>-1</v>
      </c>
      <c r="M2111" s="17">
        <v>-1</v>
      </c>
      <c r="N2111" s="17">
        <v>0.16666666666666666</v>
      </c>
      <c r="O2111" s="17">
        <v>-1</v>
      </c>
      <c r="P2111" s="17">
        <v>-1</v>
      </c>
      <c r="Q2111" s="17">
        <v>5.2523639192381264</v>
      </c>
      <c r="R2111" s="17">
        <v>-1</v>
      </c>
      <c r="S2111" s="17">
        <v>1.5119828481724824</v>
      </c>
      <c r="T2111" s="17">
        <v>0.15895620481069717</v>
      </c>
      <c r="U2111" s="17">
        <v>0.87225964837083314</v>
      </c>
      <c r="V2111" s="17">
        <v>1.1100707027609635</v>
      </c>
      <c r="W2111" s="17">
        <v>3.5827681169965779</v>
      </c>
      <c r="X2111" s="17">
        <v>4.7102306879998999</v>
      </c>
      <c r="Y2111" s="17">
        <v>0</v>
      </c>
      <c r="Z2111" s="17">
        <v>54.024932903768402</v>
      </c>
      <c r="AA2111" s="17">
        <v>1.7114327484857197</v>
      </c>
      <c r="AB2111" s="17">
        <v>3.1165764126497528</v>
      </c>
      <c r="AC2111" s="17">
        <v>41.296304926839319</v>
      </c>
      <c r="AD2111" s="17">
        <v>1.0903245604635414</v>
      </c>
      <c r="AE2111" s="17">
        <v>0.10903245604635414</v>
      </c>
      <c r="AF2111" s="17">
        <v>83.706381351757841</v>
      </c>
      <c r="AG2111" s="17">
        <v>66.252077837731832</v>
      </c>
      <c r="AH2111" s="17">
        <v>-1</v>
      </c>
      <c r="AI2111" s="17">
        <v>-1</v>
      </c>
      <c r="AJ2111" s="17">
        <v>-1</v>
      </c>
      <c r="AK2111" s="17">
        <v>-1</v>
      </c>
      <c r="AL2111" s="17">
        <v>-1</v>
      </c>
      <c r="AM2111" s="17">
        <v>-1</v>
      </c>
      <c r="AN2111" s="17">
        <v>-1</v>
      </c>
      <c r="AO2111" s="17">
        <v>-1</v>
      </c>
      <c r="AP2111" s="17">
        <v>-1</v>
      </c>
      <c r="AQ2111" s="17">
        <v>-1</v>
      </c>
      <c r="AR2111" s="17">
        <v>0.54516228023177071</v>
      </c>
      <c r="AS2111" s="17">
        <v>6.5419473627812481</v>
      </c>
      <c r="AT2111" s="17">
        <v>12.504531571615622</v>
      </c>
      <c r="AU2111" s="17">
        <v>-1</v>
      </c>
      <c r="AV2111" s="17">
        <v>-1</v>
      </c>
      <c r="AW2111" s="17">
        <v>-1</v>
      </c>
      <c r="AX2111" s="17">
        <v>-1</v>
      </c>
      <c r="AY2111" s="17">
        <v>0.10903245604635414</v>
      </c>
      <c r="AZ2111" s="17">
        <v>-0.57969311950504876</v>
      </c>
      <c r="BA2111" s="17">
        <v>1.0925136323255618</v>
      </c>
      <c r="BB2111" s="17">
        <v>-0.23737701722427085</v>
      </c>
      <c r="BC2111" s="17">
        <v>0.4168641967114502</v>
      </c>
      <c r="BD2111" s="17">
        <v>-7.8391847795874963</v>
      </c>
      <c r="BE2111" s="17">
        <v>14.89046683086956</v>
      </c>
      <c r="BF2111" s="17">
        <v>-1</v>
      </c>
      <c r="BG2111" s="22">
        <v>1823.902214732929</v>
      </c>
    </row>
    <row r="2112" spans="1:59" x14ac:dyDescent="0.25">
      <c r="A2112">
        <v>5115</v>
      </c>
      <c r="B2112" t="s">
        <v>1927</v>
      </c>
      <c r="C2112" s="49">
        <v>0</v>
      </c>
      <c r="D2112" s="22">
        <v>1555.310810546875</v>
      </c>
      <c r="E2112" s="17">
        <v>77.150834849190744</v>
      </c>
      <c r="F2112" s="17">
        <v>23.921394213935443</v>
      </c>
      <c r="G2112" s="17">
        <v>0.5202052137402281</v>
      </c>
      <c r="H2112" s="17">
        <v>4.767178255742186</v>
      </c>
      <c r="I2112" s="17">
        <v>62.816241009344779</v>
      </c>
      <c r="J2112" s="17">
        <v>9.2656237515822983</v>
      </c>
      <c r="K2112" s="17">
        <v>-1</v>
      </c>
      <c r="L2112" s="17">
        <v>-1</v>
      </c>
      <c r="M2112" s="17">
        <v>-1</v>
      </c>
      <c r="N2112" s="17">
        <v>0.16666666666666666</v>
      </c>
      <c r="O2112" s="17">
        <v>-1</v>
      </c>
      <c r="P2112" s="17">
        <v>-1</v>
      </c>
      <c r="Q2112" s="17">
        <v>3.5791405494748214</v>
      </c>
      <c r="R2112" s="17">
        <v>-1</v>
      </c>
      <c r="S2112" s="17">
        <v>0.66168461698259007</v>
      </c>
      <c r="T2112" s="17">
        <v>6.9585125269842715E-2</v>
      </c>
      <c r="U2112" s="17">
        <v>0.35627548006403531</v>
      </c>
      <c r="V2112" s="17">
        <v>0.36590775229784323</v>
      </c>
      <c r="W2112" s="17">
        <v>1.6450775244212836</v>
      </c>
      <c r="X2112" s="17">
        <v>1.8276381310732219</v>
      </c>
      <c r="Y2112" s="17">
        <v>0</v>
      </c>
      <c r="Z2112" s="17">
        <v>37.266048305476311</v>
      </c>
      <c r="AA2112" s="17">
        <v>0.77899567498775357</v>
      </c>
      <c r="AB2112" s="17">
        <v>1.6289214829354288</v>
      </c>
      <c r="AC2112" s="17">
        <v>24.192203157514101</v>
      </c>
      <c r="AD2112" s="17">
        <v>0.44534435008004414</v>
      </c>
      <c r="AE2112" s="17">
        <v>4.4534435008004414E-2</v>
      </c>
      <c r="AF2112" s="17">
        <v>58.239909673933283</v>
      </c>
      <c r="AG2112" s="17">
        <v>21.838382750189904</v>
      </c>
      <c r="AH2112" s="17">
        <v>-1</v>
      </c>
      <c r="AI2112" s="17">
        <v>-1</v>
      </c>
      <c r="AJ2112" s="17">
        <v>-1</v>
      </c>
      <c r="AK2112" s="17">
        <v>-1</v>
      </c>
      <c r="AL2112" s="17">
        <v>-1</v>
      </c>
      <c r="AM2112" s="17">
        <v>-1</v>
      </c>
      <c r="AN2112" s="17">
        <v>-1</v>
      </c>
      <c r="AO2112" s="17">
        <v>-1</v>
      </c>
      <c r="AP2112" s="17">
        <v>-1</v>
      </c>
      <c r="AQ2112" s="17">
        <v>-1</v>
      </c>
      <c r="AR2112" s="17">
        <v>0.22267217504002207</v>
      </c>
      <c r="AS2112" s="17">
        <v>2.6720661004802642</v>
      </c>
      <c r="AT2112" s="17">
        <v>7.4736859306243435</v>
      </c>
      <c r="AU2112" s="17">
        <v>-1</v>
      </c>
      <c r="AV2112" s="17">
        <v>-1</v>
      </c>
      <c r="AW2112" s="17">
        <v>-1</v>
      </c>
      <c r="AX2112" s="17">
        <v>-1</v>
      </c>
      <c r="AY2112" s="17">
        <v>4.4534435008004414E-2</v>
      </c>
      <c r="AZ2112" s="17">
        <v>-1.9190843779923694E-2</v>
      </c>
      <c r="BA2112" s="17">
        <v>0.53201135660043675</v>
      </c>
      <c r="BB2112" s="17">
        <v>-1.8083745693881687E-2</v>
      </c>
      <c r="BC2112" s="17">
        <v>0.19757092518106112</v>
      </c>
      <c r="BD2112" s="17">
        <v>-0.2204968152232949</v>
      </c>
      <c r="BE2112" s="17">
        <v>7.2717788665053504</v>
      </c>
      <c r="BF2112" s="17">
        <v>-1</v>
      </c>
      <c r="BG2112" s="22">
        <v>483.13905835995314</v>
      </c>
    </row>
    <row r="2113" spans="1:59" x14ac:dyDescent="0.25">
      <c r="A2113">
        <v>5118</v>
      </c>
      <c r="B2113" t="s">
        <v>3046</v>
      </c>
      <c r="C2113" s="49">
        <v>0</v>
      </c>
      <c r="D2113" s="22">
        <v>1465.3479785156248</v>
      </c>
      <c r="E2113" s="17">
        <v>24.955313167172832</v>
      </c>
      <c r="F2113" s="17">
        <v>-63.599315351619417</v>
      </c>
      <c r="G2113" s="17">
        <v>-0.11659292000489024</v>
      </c>
      <c r="H2113" s="17">
        <v>-5.6645162441291586E-2</v>
      </c>
      <c r="I2113" s="17">
        <v>16.207162338786901</v>
      </c>
      <c r="J2113" s="17">
        <v>-3.29202611421056</v>
      </c>
      <c r="K2113" s="17">
        <v>-1</v>
      </c>
      <c r="L2113" s="17">
        <v>-1</v>
      </c>
      <c r="M2113" s="17">
        <v>-1</v>
      </c>
      <c r="N2113" s="17">
        <v>0.16666666666666666</v>
      </c>
      <c r="O2113" s="17">
        <v>-1</v>
      </c>
      <c r="P2113" s="17">
        <v>-1</v>
      </c>
      <c r="Q2113" s="17">
        <v>0.56903426611528296</v>
      </c>
      <c r="R2113" s="17">
        <v>-1</v>
      </c>
      <c r="S2113" s="17">
        <v>-0.86799043698002731</v>
      </c>
      <c r="T2113" s="17">
        <v>-9.1192241899375276E-2</v>
      </c>
      <c r="U2113" s="17">
        <v>-0.57197308208343789</v>
      </c>
      <c r="V2113" s="17">
        <v>-0.97283136258153113</v>
      </c>
      <c r="W2113" s="17">
        <v>-1.8408017271592452</v>
      </c>
      <c r="X2113" s="17">
        <v>-3.3581070149546322</v>
      </c>
      <c r="Y2113" s="17">
        <v>0</v>
      </c>
      <c r="Z2113" s="17">
        <v>7.1170408609098814</v>
      </c>
      <c r="AA2113" s="17">
        <v>-0.89844604886926471</v>
      </c>
      <c r="AB2113" s="17">
        <v>-1.0473496786592955</v>
      </c>
      <c r="AC2113" s="17">
        <v>-6.5778453234307737</v>
      </c>
      <c r="AD2113" s="17">
        <v>-0.71496635260429742</v>
      </c>
      <c r="AE2113" s="17">
        <v>-7.1496635260429736E-2</v>
      </c>
      <c r="AF2113" s="17">
        <v>12.426070471304101</v>
      </c>
      <c r="AG2113" s="17">
        <v>-58.061255914991101</v>
      </c>
      <c r="AH2113" s="17">
        <v>-1</v>
      </c>
      <c r="AI2113" s="17">
        <v>-1</v>
      </c>
      <c r="AJ2113" s="17">
        <v>-1</v>
      </c>
      <c r="AK2113" s="17">
        <v>-1</v>
      </c>
      <c r="AL2113" s="17">
        <v>-1</v>
      </c>
      <c r="AM2113" s="17">
        <v>-1</v>
      </c>
      <c r="AN2113" s="17">
        <v>-1</v>
      </c>
      <c r="AO2113" s="17">
        <v>-1</v>
      </c>
      <c r="AP2113" s="17">
        <v>-1</v>
      </c>
      <c r="AQ2113" s="17">
        <v>-1</v>
      </c>
      <c r="AR2113" s="17">
        <v>-0.35748317630214871</v>
      </c>
      <c r="AS2113" s="17">
        <v>-4.2897981156257847</v>
      </c>
      <c r="AT2113" s="17">
        <v>-1.5767375503135197</v>
      </c>
      <c r="AU2113" s="17">
        <v>-1</v>
      </c>
      <c r="AV2113" s="17">
        <v>-1</v>
      </c>
      <c r="AW2113" s="17">
        <v>-1</v>
      </c>
      <c r="AX2113" s="17">
        <v>-1</v>
      </c>
      <c r="AY2113" s="17">
        <v>-7.1496635260429736E-2</v>
      </c>
      <c r="AZ2113" s="17">
        <v>0.98914519340809814</v>
      </c>
      <c r="BA2113" s="17">
        <v>-0.47632468058758554</v>
      </c>
      <c r="BB2113" s="17">
        <v>0.37642189321879455</v>
      </c>
      <c r="BC2113" s="17">
        <v>-0.19693471373161486</v>
      </c>
      <c r="BD2113" s="17">
        <v>13.485420115480641</v>
      </c>
      <c r="BE2113" s="17">
        <v>-6.4341380641985992</v>
      </c>
      <c r="BF2113" s="17">
        <v>-1</v>
      </c>
      <c r="BG2113" s="22">
        <v>53.236749283464427</v>
      </c>
    </row>
    <row r="2114" spans="1:59" x14ac:dyDescent="0.25">
      <c r="A2114">
        <v>5119</v>
      </c>
      <c r="B2114" t="s">
        <v>1928</v>
      </c>
      <c r="C2114" s="49">
        <v>0</v>
      </c>
      <c r="D2114" s="22">
        <v>1517.0872753906249</v>
      </c>
      <c r="E2114" s="17">
        <v>85.185077998625246</v>
      </c>
      <c r="F2114" s="17">
        <v>37.393099038431075</v>
      </c>
      <c r="G2114" s="17">
        <v>0.6182249456778246</v>
      </c>
      <c r="H2114" s="17">
        <v>5.509689662903277</v>
      </c>
      <c r="I2114" s="17">
        <v>69.990585837081099</v>
      </c>
      <c r="J2114" s="17">
        <v>11.198571429007313</v>
      </c>
      <c r="K2114" s="17">
        <v>-1</v>
      </c>
      <c r="L2114" s="17">
        <v>-1</v>
      </c>
      <c r="M2114" s="17">
        <v>-1</v>
      </c>
      <c r="N2114" s="17">
        <v>0.16666666666666666</v>
      </c>
      <c r="O2114" s="17">
        <v>-1</v>
      </c>
      <c r="P2114" s="17">
        <v>-1</v>
      </c>
      <c r="Q2114" s="17">
        <v>4.042473896988481</v>
      </c>
      <c r="R2114" s="17">
        <v>-1</v>
      </c>
      <c r="S2114" s="17">
        <v>0.89714124098246151</v>
      </c>
      <c r="T2114" s="17">
        <v>9.4332927746705875E-2</v>
      </c>
      <c r="U2114" s="17">
        <v>0.49915698428272159</v>
      </c>
      <c r="V2114" s="17">
        <v>0.57197438820820234</v>
      </c>
      <c r="W2114" s="17">
        <v>2.1816446588085117</v>
      </c>
      <c r="X2114" s="17">
        <v>2.6258586693793124</v>
      </c>
      <c r="Y2114" s="17">
        <v>0</v>
      </c>
      <c r="Z2114" s="17">
        <v>41.906761698464734</v>
      </c>
      <c r="AA2114" s="17">
        <v>1.0371974180525589</v>
      </c>
      <c r="AB2114" s="17">
        <v>2.0408689556911086</v>
      </c>
      <c r="AC2114" s="17">
        <v>28.928510856896057</v>
      </c>
      <c r="AD2114" s="17">
        <v>0.62394623035340202</v>
      </c>
      <c r="AE2114" s="17">
        <v>6.2394623035340199E-2</v>
      </c>
      <c r="AF2114" s="17">
        <v>65.291846543257208</v>
      </c>
      <c r="AG2114" s="17">
        <v>34.137007304586845</v>
      </c>
      <c r="AH2114" s="17">
        <v>-1</v>
      </c>
      <c r="AI2114" s="17">
        <v>-1</v>
      </c>
      <c r="AJ2114" s="17">
        <v>-1</v>
      </c>
      <c r="AK2114" s="17">
        <v>-1</v>
      </c>
      <c r="AL2114" s="17">
        <v>-1</v>
      </c>
      <c r="AM2114" s="17">
        <v>-1</v>
      </c>
      <c r="AN2114" s="17">
        <v>-1</v>
      </c>
      <c r="AO2114" s="17">
        <v>-1</v>
      </c>
      <c r="AP2114" s="17">
        <v>-1</v>
      </c>
      <c r="AQ2114" s="17">
        <v>-1</v>
      </c>
      <c r="AR2114" s="17">
        <v>0.31197311517670101</v>
      </c>
      <c r="AS2114" s="17">
        <v>3.7436773821204117</v>
      </c>
      <c r="AT2114" s="17">
        <v>8.8667805967565343</v>
      </c>
      <c r="AU2114" s="17">
        <v>-1</v>
      </c>
      <c r="AV2114" s="17">
        <v>-1</v>
      </c>
      <c r="AW2114" s="17">
        <v>-1</v>
      </c>
      <c r="AX2114" s="17">
        <v>-1</v>
      </c>
      <c r="AY2114" s="17">
        <v>6.2394623035340199E-2</v>
      </c>
      <c r="AZ2114" s="17">
        <v>-0.17439988543793239</v>
      </c>
      <c r="BA2114" s="17">
        <v>0.68722039825844539</v>
      </c>
      <c r="BB2114" s="17">
        <v>-7.8808384986823396E-2</v>
      </c>
      <c r="BC2114" s="17">
        <v>0.25829556447400281</v>
      </c>
      <c r="BD2114" s="17">
        <v>-2.330192545023106</v>
      </c>
      <c r="BE2114" s="17">
        <v>9.3814745963051642</v>
      </c>
      <c r="BF2114" s="17">
        <v>-1</v>
      </c>
      <c r="BG2114" s="22">
        <v>407.21063486817229</v>
      </c>
    </row>
    <row r="2115" spans="1:59" x14ac:dyDescent="0.25">
      <c r="A2115">
        <v>5122</v>
      </c>
      <c r="B2115" t="s">
        <v>1929</v>
      </c>
      <c r="C2115" s="49">
        <v>0</v>
      </c>
      <c r="D2115" s="22">
        <v>1523.712841796875</v>
      </c>
      <c r="E2115" s="17">
        <v>69.314696999852998</v>
      </c>
      <c r="F2115" s="17">
        <v>10.781869543492004</v>
      </c>
      <c r="G2115" s="17">
        <v>0.42460241492871831</v>
      </c>
      <c r="H2115" s="17">
        <v>4.0429754113672827</v>
      </c>
      <c r="I2115" s="17">
        <v>55.818798437198836</v>
      </c>
      <c r="J2115" s="17">
        <v>7.3803379599858943</v>
      </c>
      <c r="K2115" s="17">
        <v>-1</v>
      </c>
      <c r="L2115" s="17">
        <v>-1</v>
      </c>
      <c r="M2115" s="17">
        <v>-1</v>
      </c>
      <c r="N2115" s="17">
        <v>0.16666666666666666</v>
      </c>
      <c r="O2115" s="17">
        <v>-1</v>
      </c>
      <c r="P2115" s="17">
        <v>-1</v>
      </c>
      <c r="Q2115" s="17">
        <v>3.1272318987430232</v>
      </c>
      <c r="R2115" s="17">
        <v>-1</v>
      </c>
      <c r="S2115" s="17">
        <v>0.4320337925197355</v>
      </c>
      <c r="T2115" s="17">
        <v>4.5447544657718594E-2</v>
      </c>
      <c r="U2115" s="17">
        <v>0.21691709342407373</v>
      </c>
      <c r="V2115" s="17">
        <v>0.16492222881931637</v>
      </c>
      <c r="W2115" s="17">
        <v>1.1217408575719134</v>
      </c>
      <c r="X2115" s="17">
        <v>1.0490998100392916</v>
      </c>
      <c r="Y2115" s="17">
        <v>0</v>
      </c>
      <c r="Z2115" s="17">
        <v>32.739763851503234</v>
      </c>
      <c r="AA2115" s="17">
        <v>0.52716057192175925</v>
      </c>
      <c r="AB2115" s="17">
        <v>1.2271316536810062</v>
      </c>
      <c r="AC2115" s="17">
        <v>19.572681525056542</v>
      </c>
      <c r="AD2115" s="17">
        <v>0.27114636678009219</v>
      </c>
      <c r="AE2115" s="17">
        <v>2.7114636678009216E-2</v>
      </c>
      <c r="AF2115" s="17">
        <v>51.36185677149669</v>
      </c>
      <c r="AG2115" s="17">
        <v>9.8430129844282597</v>
      </c>
      <c r="AH2115" s="17">
        <v>-1</v>
      </c>
      <c r="AI2115" s="17">
        <v>-1</v>
      </c>
      <c r="AJ2115" s="17">
        <v>-1</v>
      </c>
      <c r="AK2115" s="17">
        <v>-1</v>
      </c>
      <c r="AL2115" s="17">
        <v>-1</v>
      </c>
      <c r="AM2115" s="17">
        <v>-1</v>
      </c>
      <c r="AN2115" s="17">
        <v>-1</v>
      </c>
      <c r="AO2115" s="17">
        <v>-1</v>
      </c>
      <c r="AP2115" s="17">
        <v>-1</v>
      </c>
      <c r="AQ2115" s="17">
        <v>-1</v>
      </c>
      <c r="AR2115" s="17">
        <v>0.13557318339004609</v>
      </c>
      <c r="AS2115" s="17">
        <v>1.6268782006805527</v>
      </c>
      <c r="AT2115" s="17">
        <v>6.1149416608847185</v>
      </c>
      <c r="AU2115" s="17">
        <v>-1</v>
      </c>
      <c r="AV2115" s="17">
        <v>-1</v>
      </c>
      <c r="AW2115" s="17">
        <v>-1</v>
      </c>
      <c r="AX2115" s="17">
        <v>-1</v>
      </c>
      <c r="AY2115" s="17">
        <v>2.7114636678009216E-2</v>
      </c>
      <c r="AZ2115" s="17">
        <v>0.13219111258784738</v>
      </c>
      <c r="BA2115" s="17">
        <v>0.38062940023266556</v>
      </c>
      <c r="BB2115" s="17">
        <v>4.1143568628101986E-2</v>
      </c>
      <c r="BC2115" s="17">
        <v>0.13834361085907748</v>
      </c>
      <c r="BD2115" s="17">
        <v>1.8371788427550282</v>
      </c>
      <c r="BE2115" s="17">
        <v>5.2141032085270247</v>
      </c>
      <c r="BF2115" s="17">
        <v>-1</v>
      </c>
      <c r="BG2115" s="22">
        <v>564.60709217536032</v>
      </c>
    </row>
    <row r="2116" spans="1:59" x14ac:dyDescent="0.25">
      <c r="A2116">
        <v>5123</v>
      </c>
      <c r="B2116" t="s">
        <v>1930</v>
      </c>
      <c r="C2116" s="49">
        <v>0</v>
      </c>
      <c r="D2116" s="22">
        <v>1440.5459863281249</v>
      </c>
      <c r="E2116" s="17">
        <v>90.044702090201852</v>
      </c>
      <c r="F2116" s="17">
        <v>45.541647707179735</v>
      </c>
      <c r="G2116" s="17">
        <v>0.67751354846393164</v>
      </c>
      <c r="H2116" s="17">
        <v>5.9588080497129248</v>
      </c>
      <c r="I2116" s="17">
        <v>74.330088428386091</v>
      </c>
      <c r="J2116" s="17">
        <v>12.367741807132202</v>
      </c>
      <c r="K2116" s="17">
        <v>-1</v>
      </c>
      <c r="L2116" s="17">
        <v>-1</v>
      </c>
      <c r="M2116" s="17">
        <v>-1</v>
      </c>
      <c r="N2116" s="17">
        <v>0.16666666666666666</v>
      </c>
      <c r="O2116" s="17">
        <v>-1</v>
      </c>
      <c r="P2116" s="17">
        <v>-1</v>
      </c>
      <c r="Q2116" s="17">
        <v>4.3227275383245285</v>
      </c>
      <c r="R2116" s="17">
        <v>-1</v>
      </c>
      <c r="S2116" s="17">
        <v>1.0395604659459983</v>
      </c>
      <c r="T2116" s="17">
        <v>0.1093019814451377</v>
      </c>
      <c r="U2116" s="17">
        <v>0.58558085610575739</v>
      </c>
      <c r="V2116" s="17">
        <v>0.69661666872103545</v>
      </c>
      <c r="W2116" s="17">
        <v>2.5061947781560847</v>
      </c>
      <c r="X2116" s="17">
        <v>3.1086735016160674</v>
      </c>
      <c r="Y2116" s="17">
        <v>0</v>
      </c>
      <c r="Z2116" s="17">
        <v>44.713761958129027</v>
      </c>
      <c r="AA2116" s="17">
        <v>1.1933743457041845</v>
      </c>
      <c r="AB2116" s="17">
        <v>2.2900411335593498</v>
      </c>
      <c r="AC2116" s="17">
        <v>31.793332666857872</v>
      </c>
      <c r="AD2116" s="17">
        <v>0.73197607013219668</v>
      </c>
      <c r="AE2116" s="17">
        <v>7.3197607013219673E-2</v>
      </c>
      <c r="AF2116" s="17">
        <v>69.557308972640584</v>
      </c>
      <c r="AG2116" s="17">
        <v>41.576002000933528</v>
      </c>
      <c r="AH2116" s="17">
        <v>-1</v>
      </c>
      <c r="AI2116" s="17">
        <v>-1</v>
      </c>
      <c r="AJ2116" s="17">
        <v>-1</v>
      </c>
      <c r="AK2116" s="17">
        <v>-1</v>
      </c>
      <c r="AL2116" s="17">
        <v>-1</v>
      </c>
      <c r="AM2116" s="17">
        <v>-1</v>
      </c>
      <c r="AN2116" s="17">
        <v>-1</v>
      </c>
      <c r="AO2116" s="17">
        <v>-1</v>
      </c>
      <c r="AP2116" s="17">
        <v>-1</v>
      </c>
      <c r="AQ2116" s="17">
        <v>-1</v>
      </c>
      <c r="AR2116" s="17">
        <v>0.36598803506609834</v>
      </c>
      <c r="AS2116" s="17">
        <v>4.3918564207931805</v>
      </c>
      <c r="AT2116" s="17">
        <v>9.7094133470311341</v>
      </c>
      <c r="AU2116" s="17">
        <v>-1</v>
      </c>
      <c r="AV2116" s="17">
        <v>-1</v>
      </c>
      <c r="AW2116" s="17">
        <v>-1</v>
      </c>
      <c r="AX2116" s="17">
        <v>-1</v>
      </c>
      <c r="AY2116" s="17">
        <v>7.3197607013219673E-2</v>
      </c>
      <c r="AZ2116" s="17">
        <v>-0.26828024031925851</v>
      </c>
      <c r="BA2116" s="17">
        <v>0.78110075313977156</v>
      </c>
      <c r="BB2116" s="17">
        <v>-0.11553853051161363</v>
      </c>
      <c r="BC2116" s="17">
        <v>0.29502570999879302</v>
      </c>
      <c r="BD2116" s="17">
        <v>-3.6062714492510723</v>
      </c>
      <c r="BE2116" s="17">
        <v>10.657553500533131</v>
      </c>
      <c r="BF2116" s="17">
        <v>-1</v>
      </c>
      <c r="BG2116" s="22">
        <v>1271.1534808513445</v>
      </c>
    </row>
    <row r="2117" spans="1:59" x14ac:dyDescent="0.25">
      <c r="A2117">
        <v>5124</v>
      </c>
      <c r="B2117" t="s">
        <v>1931</v>
      </c>
      <c r="C2117" s="49">
        <v>0</v>
      </c>
      <c r="D2117" s="22">
        <v>1579.0170312499999</v>
      </c>
      <c r="E2117" s="17">
        <v>58.126335425661551</v>
      </c>
      <c r="F2117" s="17">
        <v>-7.9786162662815432</v>
      </c>
      <c r="G2117" s="17">
        <v>0.28810166657878311</v>
      </c>
      <c r="H2117" s="17">
        <v>3.0089656183148157</v>
      </c>
      <c r="I2117" s="17">
        <v>45.827917840525096</v>
      </c>
      <c r="J2117" s="17">
        <v>4.6885452028116452</v>
      </c>
      <c r="K2117" s="17">
        <v>-1</v>
      </c>
      <c r="L2117" s="17">
        <v>-1</v>
      </c>
      <c r="M2117" s="17">
        <v>-1</v>
      </c>
      <c r="N2117" s="17">
        <v>0.16666666666666666</v>
      </c>
      <c r="O2117" s="17">
        <v>-1</v>
      </c>
      <c r="P2117" s="17">
        <v>-1</v>
      </c>
      <c r="Q2117" s="17">
        <v>2.4820011128502419</v>
      </c>
      <c r="R2117" s="17">
        <v>-1</v>
      </c>
      <c r="S2117" s="17">
        <v>0.10414057403599739</v>
      </c>
      <c r="T2117" s="17">
        <v>1.0984141306862276E-2</v>
      </c>
      <c r="U2117" s="17">
        <v>1.7942541405998283E-2</v>
      </c>
      <c r="V2117" s="17">
        <v>-0.12204295110614276</v>
      </c>
      <c r="W2117" s="17">
        <v>0.37452584345143292</v>
      </c>
      <c r="X2117" s="17">
        <v>-6.2489649279334147E-2</v>
      </c>
      <c r="Y2117" s="17">
        <v>0</v>
      </c>
      <c r="Z2117" s="17">
        <v>26.277178834194942</v>
      </c>
      <c r="AA2117" s="17">
        <v>0.16759285573945096</v>
      </c>
      <c r="AB2117" s="17">
        <v>0.65346003470724734</v>
      </c>
      <c r="AC2117" s="17">
        <v>12.976973369143687</v>
      </c>
      <c r="AD2117" s="17">
        <v>2.242817675749785E-2</v>
      </c>
      <c r="AE2117" s="17">
        <v>2.2428176757497854E-3</v>
      </c>
      <c r="AF2117" s="17">
        <v>41.5414395865972</v>
      </c>
      <c r="AG2117" s="17">
        <v>-7.2838595560807073</v>
      </c>
      <c r="AH2117" s="17">
        <v>-1</v>
      </c>
      <c r="AI2117" s="17">
        <v>-1</v>
      </c>
      <c r="AJ2117" s="17">
        <v>-1</v>
      </c>
      <c r="AK2117" s="17">
        <v>-1</v>
      </c>
      <c r="AL2117" s="17">
        <v>-1</v>
      </c>
      <c r="AM2117" s="17">
        <v>-1</v>
      </c>
      <c r="AN2117" s="17">
        <v>-1</v>
      </c>
      <c r="AO2117" s="17">
        <v>-1</v>
      </c>
      <c r="AP2117" s="17">
        <v>-1</v>
      </c>
      <c r="AQ2117" s="17">
        <v>-1</v>
      </c>
      <c r="AR2117" s="17">
        <v>1.1214088378748925E-2</v>
      </c>
      <c r="AS2117" s="17">
        <v>0.13456906054498707</v>
      </c>
      <c r="AT2117" s="17">
        <v>4.1749397787084828</v>
      </c>
      <c r="AU2117" s="17">
        <v>-1</v>
      </c>
      <c r="AV2117" s="17">
        <v>-1</v>
      </c>
      <c r="AW2117" s="17">
        <v>-1</v>
      </c>
      <c r="AX2117" s="17">
        <v>-1</v>
      </c>
      <c r="AY2117" s="17">
        <v>2.2428176757497854E-3</v>
      </c>
      <c r="AZ2117" s="17">
        <v>0.34833280077857254</v>
      </c>
      <c r="BA2117" s="17">
        <v>0.16448771204194035</v>
      </c>
      <c r="BB2117" s="17">
        <v>0.12570775323578409</v>
      </c>
      <c r="BC2117" s="17">
        <v>5.377942625139543E-2</v>
      </c>
      <c r="BD2117" s="17">
        <v>4.7751081781634737</v>
      </c>
      <c r="BE2117" s="17">
        <v>2.2761738731185757</v>
      </c>
      <c r="BF2117" s="17">
        <v>-1</v>
      </c>
      <c r="BG2117" s="22">
        <v>274.98056431011571</v>
      </c>
    </row>
    <row r="2118" spans="1:59" x14ac:dyDescent="0.25">
      <c r="A2118">
        <v>5125</v>
      </c>
      <c r="B2118" t="s">
        <v>1932</v>
      </c>
      <c r="C2118" s="49">
        <v>0</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25">
      <c r="A2119">
        <v>5126</v>
      </c>
      <c r="B2119" t="s">
        <v>1933</v>
      </c>
      <c r="C2119" s="49">
        <v>0</v>
      </c>
      <c r="D2119" s="22">
        <v>1505.1409960937499</v>
      </c>
      <c r="E2119" s="17">
        <v>101.92545410768358</v>
      </c>
      <c r="F2119" s="17">
        <v>65.463123980126511</v>
      </c>
      <c r="G2119" s="17">
        <v>0.822461629609893</v>
      </c>
      <c r="H2119" s="17">
        <v>7.0568074174882502</v>
      </c>
      <c r="I2119" s="17">
        <v>84.939253498556667</v>
      </c>
      <c r="J2119" s="17">
        <v>15.226115843256594</v>
      </c>
      <c r="K2119" s="17">
        <v>-1</v>
      </c>
      <c r="L2119" s="17">
        <v>-1</v>
      </c>
      <c r="M2119" s="17">
        <v>-1</v>
      </c>
      <c r="N2119" s="17">
        <v>0.16666666666666666</v>
      </c>
      <c r="O2119" s="17">
        <v>-1</v>
      </c>
      <c r="P2119" s="17">
        <v>-1</v>
      </c>
      <c r="Q2119" s="17">
        <v>5.0078883556974656</v>
      </c>
      <c r="R2119" s="17">
        <v>-1</v>
      </c>
      <c r="S2119" s="17">
        <v>1.3877453177839472</v>
      </c>
      <c r="T2119" s="17">
        <v>0.14589814846877652</v>
      </c>
      <c r="U2119" s="17">
        <v>0.79686892492982109</v>
      </c>
      <c r="V2119" s="17">
        <v>1.001340655136606</v>
      </c>
      <c r="W2119" s="17">
        <v>3.2996511057548013</v>
      </c>
      <c r="X2119" s="17">
        <v>4.2890535442020248</v>
      </c>
      <c r="Y2119" s="17">
        <v>0</v>
      </c>
      <c r="Z2119" s="17">
        <v>51.576283290979447</v>
      </c>
      <c r="AA2119" s="17">
        <v>1.5751938678144159</v>
      </c>
      <c r="AB2119" s="17">
        <v>2.8992143533645063</v>
      </c>
      <c r="AC2119" s="17">
        <v>38.797215448126082</v>
      </c>
      <c r="AD2119" s="17">
        <v>0.99608615616227647</v>
      </c>
      <c r="AE2119" s="17">
        <v>9.9608615616227636E-2</v>
      </c>
      <c r="AF2119" s="17">
        <v>79.98546152279971</v>
      </c>
      <c r="AG2119" s="17">
        <v>59.762769039118851</v>
      </c>
      <c r="AH2119" s="17">
        <v>-1</v>
      </c>
      <c r="AI2119" s="17">
        <v>-1</v>
      </c>
      <c r="AJ2119" s="17">
        <v>-1</v>
      </c>
      <c r="AK2119" s="17">
        <v>-1</v>
      </c>
      <c r="AL2119" s="17">
        <v>-1</v>
      </c>
      <c r="AM2119" s="17">
        <v>-1</v>
      </c>
      <c r="AN2119" s="17">
        <v>-1</v>
      </c>
      <c r="AO2119" s="17">
        <v>-1</v>
      </c>
      <c r="AP2119" s="17">
        <v>-1</v>
      </c>
      <c r="AQ2119" s="17">
        <v>-1</v>
      </c>
      <c r="AR2119" s="17">
        <v>0.49804307808113824</v>
      </c>
      <c r="AS2119" s="17">
        <v>5.9765169369736588</v>
      </c>
      <c r="AT2119" s="17">
        <v>11.769472018065755</v>
      </c>
      <c r="AU2119" s="17">
        <v>-1</v>
      </c>
      <c r="AV2119" s="17">
        <v>-1</v>
      </c>
      <c r="AW2119" s="17">
        <v>-1</v>
      </c>
      <c r="AX2119" s="17">
        <v>-1</v>
      </c>
      <c r="AY2119" s="17">
        <v>9.9608615616227636E-2</v>
      </c>
      <c r="AZ2119" s="17">
        <v>-0.49779783152379925</v>
      </c>
      <c r="BA2119" s="17">
        <v>1.0106183443443122</v>
      </c>
      <c r="BB2119" s="17">
        <v>-0.20533595976184071</v>
      </c>
      <c r="BC2119" s="17">
        <v>0.38482313924902012</v>
      </c>
      <c r="BD2119" s="17">
        <v>-6.7260141968745213</v>
      </c>
      <c r="BE2119" s="17">
        <v>13.777296248156585</v>
      </c>
      <c r="BF2119" s="17">
        <v>-1</v>
      </c>
      <c r="BG2119" s="22">
        <v>93.636377507931684</v>
      </c>
    </row>
    <row r="2120" spans="1:59" x14ac:dyDescent="0.25">
      <c r="A2120">
        <v>5129</v>
      </c>
      <c r="B2120" t="s">
        <v>1934</v>
      </c>
      <c r="C2120" s="49">
        <v>0</v>
      </c>
      <c r="D2120" s="22">
        <v>1482.993623046875</v>
      </c>
      <c r="E2120" s="17">
        <v>46.87592101477577</v>
      </c>
      <c r="F2120" s="17">
        <v>-26.843151391456683</v>
      </c>
      <c r="G2120" s="17">
        <v>0.15084385844043793</v>
      </c>
      <c r="H2120" s="17">
        <v>1.9692210051635215</v>
      </c>
      <c r="I2120" s="17">
        <v>35.781625870346232</v>
      </c>
      <c r="J2120" s="17">
        <v>1.9818232377039307</v>
      </c>
      <c r="K2120" s="17">
        <v>-1</v>
      </c>
      <c r="L2120" s="17">
        <v>-1</v>
      </c>
      <c r="M2120" s="17">
        <v>-1</v>
      </c>
      <c r="N2120" s="17">
        <v>0.16666666666666666</v>
      </c>
      <c r="O2120" s="17">
        <v>-1</v>
      </c>
      <c r="P2120" s="17">
        <v>-1</v>
      </c>
      <c r="Q2120" s="17">
        <v>1.8331917511023943</v>
      </c>
      <c r="R2120" s="17">
        <v>-1</v>
      </c>
      <c r="S2120" s="17">
        <v>-0.22557120422566948</v>
      </c>
      <c r="T2120" s="17">
        <v>-2.3670402804495953E-2</v>
      </c>
      <c r="U2120" s="17">
        <v>-0.18213556230736605</v>
      </c>
      <c r="V2120" s="17">
        <v>-0.41059969592059758</v>
      </c>
      <c r="W2120" s="17">
        <v>-0.37683337095604241</v>
      </c>
      <c r="X2120" s="17">
        <v>-1.1802442006655369</v>
      </c>
      <c r="Y2120" s="17">
        <v>0</v>
      </c>
      <c r="Z2120" s="17">
        <v>19.778751059210023</v>
      </c>
      <c r="AA2120" s="17">
        <v>-0.19396909316628669</v>
      </c>
      <c r="AB2120" s="17">
        <v>7.6606720982895005E-2</v>
      </c>
      <c r="AC2120" s="17">
        <v>6.3446841286485824</v>
      </c>
      <c r="AD2120" s="17">
        <v>-0.22766945288420756</v>
      </c>
      <c r="AE2120" s="17">
        <v>-2.2766945288420756E-2</v>
      </c>
      <c r="AF2120" s="17">
        <v>31.666556451540153</v>
      </c>
      <c r="AG2120" s="17">
        <v>-24.505721074001013</v>
      </c>
      <c r="AH2120" s="17">
        <v>-1</v>
      </c>
      <c r="AI2120" s="17">
        <v>-1</v>
      </c>
      <c r="AJ2120" s="17">
        <v>-1</v>
      </c>
      <c r="AK2120" s="17">
        <v>-1</v>
      </c>
      <c r="AL2120" s="17">
        <v>-1</v>
      </c>
      <c r="AM2120" s="17">
        <v>-1</v>
      </c>
      <c r="AN2120" s="17">
        <v>-1</v>
      </c>
      <c r="AO2120" s="17">
        <v>-1</v>
      </c>
      <c r="AP2120" s="17">
        <v>-1</v>
      </c>
      <c r="AQ2120" s="17">
        <v>-1</v>
      </c>
      <c r="AR2120" s="17">
        <v>-0.11383472644210378</v>
      </c>
      <c r="AS2120" s="17">
        <v>-1.3660167173052455</v>
      </c>
      <c r="AT2120" s="17">
        <v>2.2241782675031812</v>
      </c>
      <c r="AU2120" s="17">
        <v>-1</v>
      </c>
      <c r="AV2120" s="17">
        <v>-1</v>
      </c>
      <c r="AW2120" s="17">
        <v>-1</v>
      </c>
      <c r="AX2120" s="17">
        <v>-1</v>
      </c>
      <c r="AY2120" s="17">
        <v>-2.2766945288420756E-2</v>
      </c>
      <c r="AZ2120" s="17">
        <v>0.56567325295195925</v>
      </c>
      <c r="BA2120" s="17">
        <v>-5.2852740131446418E-2</v>
      </c>
      <c r="BB2120" s="17">
        <v>0.21074094731396395</v>
      </c>
      <c r="BC2120" s="17">
        <v>-3.1253767826784407E-2</v>
      </c>
      <c r="BD2120" s="17">
        <v>7.7293318430017175</v>
      </c>
      <c r="BE2120" s="17">
        <v>-0.67804979171967084</v>
      </c>
      <c r="BF2120" s="17">
        <v>-1</v>
      </c>
      <c r="BG2120" s="22">
        <v>112.09977641916029</v>
      </c>
    </row>
    <row r="2121" spans="1:59" x14ac:dyDescent="0.25">
      <c r="A2121">
        <v>5130</v>
      </c>
      <c r="B2121" t="s">
        <v>3047</v>
      </c>
      <c r="C2121" s="49">
        <v>0</v>
      </c>
      <c r="D2121" s="22">
        <v>1450</v>
      </c>
      <c r="E2121" s="17">
        <v>42.510834345099084</v>
      </c>
      <c r="F2121" s="17">
        <v>-34.162466733731819</v>
      </c>
      <c r="G2121" s="17">
        <v>9.7588733186206644E-2</v>
      </c>
      <c r="H2121" s="17">
        <v>1.5658069454695622</v>
      </c>
      <c r="I2121" s="17">
        <v>31.883730774475264</v>
      </c>
      <c r="J2121" s="17">
        <v>0.93163294809285269</v>
      </c>
      <c r="K2121" s="17">
        <v>-1</v>
      </c>
      <c r="L2121" s="17">
        <v>-1</v>
      </c>
      <c r="M2121" s="17">
        <v>-1</v>
      </c>
      <c r="N2121" s="17">
        <v>0.16666666666666666</v>
      </c>
      <c r="O2121" s="17">
        <v>-1</v>
      </c>
      <c r="P2121" s="17">
        <v>-1</v>
      </c>
      <c r="Q2121" s="17">
        <v>1.5814579933319561</v>
      </c>
      <c r="R2121" s="17">
        <v>-1</v>
      </c>
      <c r="S2121" s="17">
        <v>-0.35349720193228051</v>
      </c>
      <c r="T2121" s="17">
        <v>-3.7116137603193253E-2</v>
      </c>
      <c r="U2121" s="17">
        <v>-0.25976454836216811</v>
      </c>
      <c r="V2121" s="17">
        <v>-0.52255781179374472</v>
      </c>
      <c r="W2121" s="17">
        <v>-0.66835579592337224</v>
      </c>
      <c r="X2121" s="17">
        <v>-1.6139256024373154</v>
      </c>
      <c r="Y2121" s="17">
        <v>0</v>
      </c>
      <c r="Z2121" s="17">
        <v>17.257403896478259</v>
      </c>
      <c r="AA2121" s="17">
        <v>-0.33425274724250115</v>
      </c>
      <c r="AB2121" s="17">
        <v>-0.1472085642265627</v>
      </c>
      <c r="AC2121" s="17">
        <v>3.7713995992259974</v>
      </c>
      <c r="AD2121" s="17">
        <v>-0.32470568545271017</v>
      </c>
      <c r="AE2121" s="17">
        <v>-3.2470568545271014E-2</v>
      </c>
      <c r="AF2121" s="17">
        <v>27.835166854393844</v>
      </c>
      <c r="AG2121" s="17">
        <v>-31.187689879181502</v>
      </c>
      <c r="AH2121" s="17">
        <v>-1</v>
      </c>
      <c r="AI2121" s="17">
        <v>-1</v>
      </c>
      <c r="AJ2121" s="17">
        <v>-1</v>
      </c>
      <c r="AK2121" s="17">
        <v>-1</v>
      </c>
      <c r="AL2121" s="17">
        <v>-1</v>
      </c>
      <c r="AM2121" s="17">
        <v>-1</v>
      </c>
      <c r="AN2121" s="17">
        <v>-1</v>
      </c>
      <c r="AO2121" s="17">
        <v>-1</v>
      </c>
      <c r="AP2121" s="17">
        <v>-1</v>
      </c>
      <c r="AQ2121" s="17">
        <v>-1</v>
      </c>
      <c r="AR2121" s="17">
        <v>-0.16235284272635508</v>
      </c>
      <c r="AS2121" s="17">
        <v>-1.948234112716261</v>
      </c>
      <c r="AT2121" s="17">
        <v>1.4672956534688604</v>
      </c>
      <c r="AU2121" s="17">
        <v>-1</v>
      </c>
      <c r="AV2121" s="17">
        <v>-1</v>
      </c>
      <c r="AW2121" s="17">
        <v>-1</v>
      </c>
      <c r="AX2121" s="17">
        <v>-1</v>
      </c>
      <c r="AY2121" s="17">
        <v>-3.2470568545271014E-2</v>
      </c>
      <c r="AZ2121" s="17">
        <v>0.64999991647873501</v>
      </c>
      <c r="BA2121" s="17">
        <v>-0.13717940365822218</v>
      </c>
      <c r="BB2121" s="17">
        <v>0.24373326638725484</v>
      </c>
      <c r="BC2121" s="17">
        <v>-6.4246086900075286E-2</v>
      </c>
      <c r="BD2121" s="17">
        <v>8.8755511614786737</v>
      </c>
      <c r="BE2121" s="17">
        <v>-1.8242691101966289</v>
      </c>
      <c r="BF2121" s="17">
        <v>-1</v>
      </c>
      <c r="BG2121" s="22">
        <v>0</v>
      </c>
    </row>
    <row r="2122" spans="1:59" x14ac:dyDescent="0.25">
      <c r="A2122">
        <v>5132</v>
      </c>
      <c r="B2122" t="s">
        <v>1935</v>
      </c>
      <c r="C2122" s="49">
        <v>0</v>
      </c>
      <c r="D2122" s="22">
        <v>1523.02658203125</v>
      </c>
      <c r="E2122" s="17">
        <v>74.143631587338618</v>
      </c>
      <c r="F2122" s="17">
        <v>18.878958487580363</v>
      </c>
      <c r="G2122" s="17">
        <v>0.48351659825696919</v>
      </c>
      <c r="H2122" s="17">
        <v>4.489257525183465</v>
      </c>
      <c r="I2122" s="17">
        <v>60.13089619635651</v>
      </c>
      <c r="J2122" s="17">
        <v>8.5421247918886145</v>
      </c>
      <c r="K2122" s="17">
        <v>-1</v>
      </c>
      <c r="L2122" s="17">
        <v>-1</v>
      </c>
      <c r="M2122" s="17">
        <v>-1</v>
      </c>
      <c r="N2122" s="17">
        <v>0.16666666666666666</v>
      </c>
      <c r="O2122" s="17">
        <v>-1</v>
      </c>
      <c r="P2122" s="17">
        <v>-1</v>
      </c>
      <c r="Q2122" s="17">
        <v>3.4057156819356798</v>
      </c>
      <c r="R2122" s="17">
        <v>-1</v>
      </c>
      <c r="S2122" s="17">
        <v>0.57355361141712635</v>
      </c>
      <c r="T2122" s="17">
        <v>6.0322065769666533E-2</v>
      </c>
      <c r="U2122" s="17">
        <v>0.30279518110457287</v>
      </c>
      <c r="V2122" s="17">
        <v>0.2887773682476491</v>
      </c>
      <c r="W2122" s="17">
        <v>1.4442413776032121</v>
      </c>
      <c r="X2122" s="17">
        <v>1.5288655694486235</v>
      </c>
      <c r="Y2122" s="17">
        <v>0</v>
      </c>
      <c r="Z2122" s="17">
        <v>35.529037339645903</v>
      </c>
      <c r="AA2122" s="17">
        <v>0.6823512108461578</v>
      </c>
      <c r="AB2122" s="17">
        <v>1.4747302591025018</v>
      </c>
      <c r="AC2122" s="17">
        <v>22.419411408770575</v>
      </c>
      <c r="AD2122" s="17">
        <v>0.37849397638071614</v>
      </c>
      <c r="AE2122" s="17">
        <v>3.7849397638071609E-2</v>
      </c>
      <c r="AF2122" s="17">
        <v>55.600381947255173</v>
      </c>
      <c r="AG2122" s="17">
        <v>17.235028932241267</v>
      </c>
      <c r="AH2122" s="17">
        <v>-1</v>
      </c>
      <c r="AI2122" s="17">
        <v>-1</v>
      </c>
      <c r="AJ2122" s="17">
        <v>-1</v>
      </c>
      <c r="AK2122" s="17">
        <v>-1</v>
      </c>
      <c r="AL2122" s="17">
        <v>-1</v>
      </c>
      <c r="AM2122" s="17">
        <v>-1</v>
      </c>
      <c r="AN2122" s="17">
        <v>-1</v>
      </c>
      <c r="AO2122" s="17">
        <v>-1</v>
      </c>
      <c r="AP2122" s="17">
        <v>-1</v>
      </c>
      <c r="AQ2122" s="17">
        <v>-1</v>
      </c>
      <c r="AR2122" s="17">
        <v>0.18924698819035807</v>
      </c>
      <c r="AS2122" s="17">
        <v>2.2709638582842961</v>
      </c>
      <c r="AT2122" s="17">
        <v>6.9522530157695854</v>
      </c>
      <c r="AU2122" s="17">
        <v>-1</v>
      </c>
      <c r="AV2122" s="17">
        <v>-1</v>
      </c>
      <c r="AW2122" s="17">
        <v>-1</v>
      </c>
      <c r="AX2122" s="17">
        <v>-1</v>
      </c>
      <c r="AY2122" s="17">
        <v>3.7849397638071609E-2</v>
      </c>
      <c r="AZ2122" s="17">
        <v>3.8903631040116599E-2</v>
      </c>
      <c r="BA2122" s="17">
        <v>0.47391688178039637</v>
      </c>
      <c r="BB2122" s="17">
        <v>4.6453813638898389E-3</v>
      </c>
      <c r="BC2122" s="17">
        <v>0.17484179812328959</v>
      </c>
      <c r="BD2122" s="17">
        <v>0.56915863360588492</v>
      </c>
      <c r="BE2122" s="17">
        <v>6.4821234176761688</v>
      </c>
      <c r="BF2122" s="17">
        <v>-1</v>
      </c>
      <c r="BG2122" s="22">
        <v>676.49297636334666</v>
      </c>
    </row>
    <row r="2123" spans="1:59" x14ac:dyDescent="0.25">
      <c r="A2123">
        <v>5133</v>
      </c>
      <c r="B2123" t="s">
        <v>1936</v>
      </c>
      <c r="C2123" s="49">
        <v>0</v>
      </c>
      <c r="D2123" s="22">
        <v>1468.3067285156249</v>
      </c>
      <c r="E2123" s="17">
        <v>-13.692446521944333</v>
      </c>
      <c r="F2123" s="17">
        <v>-128.40332998944791</v>
      </c>
      <c r="G2123" s="17">
        <v>-0.58810504308303568</v>
      </c>
      <c r="H2123" s="17">
        <v>-3.6284069197898843</v>
      </c>
      <c r="I2123" s="17">
        <v>-18.304159968993837</v>
      </c>
      <c r="J2123" s="17">
        <v>-12.590238271757372</v>
      </c>
      <c r="K2123" s="17">
        <v>-1</v>
      </c>
      <c r="L2123" s="17">
        <v>-1</v>
      </c>
      <c r="M2123" s="17">
        <v>-1</v>
      </c>
      <c r="N2123" s="17">
        <v>0.16666666666666666</v>
      </c>
      <c r="O2123" s="17">
        <v>-1</v>
      </c>
      <c r="P2123" s="17">
        <v>-1</v>
      </c>
      <c r="Q2123" s="17">
        <v>-1.6597750364663173</v>
      </c>
      <c r="R2123" s="17">
        <v>-1</v>
      </c>
      <c r="S2123" s="17">
        <v>-2.0006261877661289</v>
      </c>
      <c r="T2123" s="17">
        <v>-0.21023856713125044</v>
      </c>
      <c r="U2123" s="17">
        <v>-1.2592873612700266</v>
      </c>
      <c r="V2123" s="17">
        <v>-1.9640901129678578</v>
      </c>
      <c r="W2123" s="17">
        <v>-4.4218933472623041</v>
      </c>
      <c r="X2123" s="17">
        <v>-7.1978508426657557</v>
      </c>
      <c r="Y2123" s="17">
        <v>0</v>
      </c>
      <c r="Z2123" s="17">
        <v>-15.206552371504021</v>
      </c>
      <c r="AA2123" s="17">
        <v>-2.1404944573720792</v>
      </c>
      <c r="AB2123" s="17">
        <v>-3.0289734153918881</v>
      </c>
      <c r="AC2123" s="17">
        <v>-29.361283461261209</v>
      </c>
      <c r="AD2123" s="17">
        <v>-1.5741092015875331</v>
      </c>
      <c r="AE2123" s="17">
        <v>-0.15741092015875333</v>
      </c>
      <c r="AF2123" s="17">
        <v>-21.496423085246867</v>
      </c>
      <c r="AG2123" s="17">
        <v>-117.22230910249188</v>
      </c>
      <c r="AH2123" s="17">
        <v>-1</v>
      </c>
      <c r="AI2123" s="17">
        <v>-1</v>
      </c>
      <c r="AJ2123" s="17">
        <v>-1</v>
      </c>
      <c r="AK2123" s="17">
        <v>-1</v>
      </c>
      <c r="AL2123" s="17">
        <v>-1</v>
      </c>
      <c r="AM2123" s="17">
        <v>-1</v>
      </c>
      <c r="AN2123" s="17">
        <v>-1</v>
      </c>
      <c r="AO2123" s="17">
        <v>-1</v>
      </c>
      <c r="AP2123" s="17">
        <v>-1</v>
      </c>
      <c r="AQ2123" s="17">
        <v>-1</v>
      </c>
      <c r="AR2123" s="17">
        <v>-0.78705460079376655</v>
      </c>
      <c r="AS2123" s="17">
        <v>-9.4446552095251981</v>
      </c>
      <c r="AT2123" s="17">
        <v>-8.27805177238276</v>
      </c>
      <c r="AU2123" s="17">
        <v>-1</v>
      </c>
      <c r="AV2123" s="17">
        <v>-1</v>
      </c>
      <c r="AW2123" s="17">
        <v>-1</v>
      </c>
      <c r="AX2123" s="17">
        <v>-1</v>
      </c>
      <c r="AY2123" s="17">
        <v>-0.15741092015875333</v>
      </c>
      <c r="AZ2123" s="17">
        <v>1.7357596077352393</v>
      </c>
      <c r="BA2123" s="17">
        <v>-1.222939094914727</v>
      </c>
      <c r="BB2123" s="17">
        <v>0.66853046187309484</v>
      </c>
      <c r="BC2123" s="17">
        <v>-0.4890432823859151</v>
      </c>
      <c r="BD2123" s="17">
        <v>23.633857506026704</v>
      </c>
      <c r="BE2123" s="17">
        <v>-16.582575454744674</v>
      </c>
      <c r="BF2123" s="17">
        <v>-1</v>
      </c>
      <c r="BG2123" s="22">
        <v>7.5229922058454122</v>
      </c>
    </row>
    <row r="2124" spans="1:59" x14ac:dyDescent="0.25">
      <c r="A2124">
        <v>5134</v>
      </c>
      <c r="B2124" t="s">
        <v>1328</v>
      </c>
      <c r="C2124" s="49">
        <v>0</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25">
      <c r="A2125">
        <v>5135</v>
      </c>
      <c r="B2125" t="s">
        <v>1937</v>
      </c>
      <c r="C2125" s="49">
        <v>0</v>
      </c>
      <c r="D2125" s="22">
        <v>1435.3136621093749</v>
      </c>
      <c r="E2125" s="17">
        <v>4.7626435847411059</v>
      </c>
      <c r="F2125" s="17">
        <v>-97.458096965944648</v>
      </c>
      <c r="G2125" s="17">
        <v>-0.36294842888860229</v>
      </c>
      <c r="H2125" s="17">
        <v>-1.9228181456482609</v>
      </c>
      <c r="I2125" s="17">
        <v>-1.824302714284606</v>
      </c>
      <c r="J2125" s="17">
        <v>-8.1501531392956039</v>
      </c>
      <c r="K2125" s="17">
        <v>-1</v>
      </c>
      <c r="L2125" s="17">
        <v>-1</v>
      </c>
      <c r="M2125" s="17">
        <v>-1</v>
      </c>
      <c r="N2125" s="17">
        <v>0.16666666666666666</v>
      </c>
      <c r="O2125" s="17">
        <v>-1</v>
      </c>
      <c r="P2125" s="17">
        <v>-1</v>
      </c>
      <c r="Q2125" s="17">
        <v>-0.59547333203027053</v>
      </c>
      <c r="R2125" s="17">
        <v>-1</v>
      </c>
      <c r="S2125" s="17">
        <v>-1.4597696153036153</v>
      </c>
      <c r="T2125" s="17">
        <v>-0.15339152925125937</v>
      </c>
      <c r="U2125" s="17">
        <v>-0.93108083504356964</v>
      </c>
      <c r="V2125" s="17">
        <v>-1.4907439292672948</v>
      </c>
      <c r="W2125" s="17">
        <v>-3.1893696820930137</v>
      </c>
      <c r="X2125" s="17">
        <v>-5.3642951877709057</v>
      </c>
      <c r="Y2125" s="17">
        <v>0</v>
      </c>
      <c r="Z2125" s="17">
        <v>-4.5465832575581437</v>
      </c>
      <c r="AA2125" s="17">
        <v>-1.5473911189076941</v>
      </c>
      <c r="AB2125" s="17">
        <v>-2.0827078384703692</v>
      </c>
      <c r="AC2125" s="17">
        <v>-18.481729066491091</v>
      </c>
      <c r="AD2125" s="17">
        <v>-1.163851043804462</v>
      </c>
      <c r="AE2125" s="17">
        <v>-0.11638510438044621</v>
      </c>
      <c r="AF2125" s="17">
        <v>-5.2977435171297103</v>
      </c>
      <c r="AG2125" s="17">
        <v>-88.971704768259727</v>
      </c>
      <c r="AH2125" s="17">
        <v>-1</v>
      </c>
      <c r="AI2125" s="17">
        <v>-1</v>
      </c>
      <c r="AJ2125" s="17">
        <v>-1</v>
      </c>
      <c r="AK2125" s="17">
        <v>-1</v>
      </c>
      <c r="AL2125" s="17">
        <v>-1</v>
      </c>
      <c r="AM2125" s="17">
        <v>-1</v>
      </c>
      <c r="AN2125" s="17">
        <v>-1</v>
      </c>
      <c r="AO2125" s="17">
        <v>-1</v>
      </c>
      <c r="AP2125" s="17">
        <v>-1</v>
      </c>
      <c r="AQ2125" s="17">
        <v>-1</v>
      </c>
      <c r="AR2125" s="17">
        <v>-0.58192552190223101</v>
      </c>
      <c r="AS2125" s="17">
        <v>-6.9831062628267713</v>
      </c>
      <c r="AT2125" s="17">
        <v>-5.0780381416748028</v>
      </c>
      <c r="AU2125" s="17">
        <v>-1</v>
      </c>
      <c r="AV2125" s="17">
        <v>-1</v>
      </c>
      <c r="AW2125" s="17">
        <v>-1</v>
      </c>
      <c r="AX2125" s="17">
        <v>-1</v>
      </c>
      <c r="AY2125" s="17">
        <v>-0.11638510438044621</v>
      </c>
      <c r="AZ2125" s="17">
        <v>1.3792360627175047</v>
      </c>
      <c r="BA2125" s="17">
        <v>-0.8664155498969921</v>
      </c>
      <c r="BB2125" s="17">
        <v>0.52904268822685052</v>
      </c>
      <c r="BC2125" s="17">
        <v>-0.34955550873967078</v>
      </c>
      <c r="BD2125" s="17">
        <v>18.787772558512337</v>
      </c>
      <c r="BE2125" s="17">
        <v>-11.736490507230302</v>
      </c>
      <c r="BF2125" s="17">
        <v>-1</v>
      </c>
      <c r="BG2125" s="22">
        <v>-53.637767042155019</v>
      </c>
    </row>
    <row r="2126" spans="1:59" x14ac:dyDescent="0.25">
      <c r="A2126">
        <v>5136</v>
      </c>
      <c r="B2126" t="s">
        <v>1938</v>
      </c>
      <c r="C2126" s="49">
        <v>0</v>
      </c>
      <c r="D2126" s="22">
        <v>1541.532216796875</v>
      </c>
      <c r="E2126" s="17">
        <v>31.22605663813134</v>
      </c>
      <c r="F2126" s="17">
        <v>-53.084621745808889</v>
      </c>
      <c r="G2126" s="17">
        <v>-4.0088315571049027E-2</v>
      </c>
      <c r="H2126" s="17">
        <v>0.52288653357108794</v>
      </c>
      <c r="I2126" s="17">
        <v>21.806753383040881</v>
      </c>
      <c r="J2126" s="17">
        <v>-1.783356435876212</v>
      </c>
      <c r="K2126" s="17">
        <v>-1</v>
      </c>
      <c r="L2126" s="17">
        <v>-1</v>
      </c>
      <c r="M2126" s="17">
        <v>-1</v>
      </c>
      <c r="N2126" s="17">
        <v>0.16666666666666666</v>
      </c>
      <c r="O2126" s="17">
        <v>-1</v>
      </c>
      <c r="P2126" s="17">
        <v>-1</v>
      </c>
      <c r="Q2126" s="17">
        <v>0.93066690652188111</v>
      </c>
      <c r="R2126" s="17">
        <v>-1</v>
      </c>
      <c r="S2126" s="17">
        <v>-0.68421605273761787</v>
      </c>
      <c r="T2126" s="17">
        <v>-7.1876530647434517E-2</v>
      </c>
      <c r="U2126" s="17">
        <v>-0.46045377117446701</v>
      </c>
      <c r="V2126" s="17">
        <v>-0.81199592510684915</v>
      </c>
      <c r="W2126" s="17">
        <v>-1.4220099639392778</v>
      </c>
      <c r="X2126" s="17">
        <v>-2.7350942263361793</v>
      </c>
      <c r="Y2126" s="17">
        <v>0</v>
      </c>
      <c r="Z2126" s="17">
        <v>10.73912730619254</v>
      </c>
      <c r="AA2126" s="17">
        <v>-0.6969190519389199</v>
      </c>
      <c r="AB2126" s="17">
        <v>-0.72582382026623049</v>
      </c>
      <c r="AC2126" s="17">
        <v>-2.8811473233907439</v>
      </c>
      <c r="AD2126" s="17">
        <v>-0.57556721396808386</v>
      </c>
      <c r="AE2126" s="17">
        <v>-5.7556721396808376E-2</v>
      </c>
      <c r="AF2126" s="17">
        <v>17.930121849689002</v>
      </c>
      <c r="AG2126" s="17">
        <v>-48.462153897312852</v>
      </c>
      <c r="AH2126" s="17">
        <v>-1</v>
      </c>
      <c r="AI2126" s="17">
        <v>-1</v>
      </c>
      <c r="AJ2126" s="17">
        <v>-1</v>
      </c>
      <c r="AK2126" s="17">
        <v>-1</v>
      </c>
      <c r="AL2126" s="17">
        <v>-1</v>
      </c>
      <c r="AM2126" s="17">
        <v>-1</v>
      </c>
      <c r="AN2126" s="17">
        <v>-1</v>
      </c>
      <c r="AO2126" s="17">
        <v>-1</v>
      </c>
      <c r="AP2126" s="17">
        <v>-1</v>
      </c>
      <c r="AQ2126" s="17">
        <v>-1</v>
      </c>
      <c r="AR2126" s="17">
        <v>-0.28778360698404193</v>
      </c>
      <c r="AS2126" s="17">
        <v>-3.4534032838085027</v>
      </c>
      <c r="AT2126" s="17">
        <v>-0.48942426895105395</v>
      </c>
      <c r="AU2126" s="17">
        <v>-1</v>
      </c>
      <c r="AV2126" s="17">
        <v>-1</v>
      </c>
      <c r="AW2126" s="17">
        <v>-1</v>
      </c>
      <c r="AX2126" s="17">
        <v>-1</v>
      </c>
      <c r="AY2126" s="17">
        <v>-5.7556721396808376E-2</v>
      </c>
      <c r="AZ2126" s="17">
        <v>0.86800421391469218</v>
      </c>
      <c r="BA2126" s="17">
        <v>-0.35518370109417968</v>
      </c>
      <c r="BB2126" s="17">
        <v>0.32902618608248191</v>
      </c>
      <c r="BC2126" s="17">
        <v>-0.14953900659530228</v>
      </c>
      <c r="BD2126" s="17">
        <v>11.838798215036624</v>
      </c>
      <c r="BE2126" s="17">
        <v>-4.7875161637545798</v>
      </c>
      <c r="BF2126" s="17">
        <v>-1</v>
      </c>
      <c r="BG2126" s="22">
        <v>115.2602517211601</v>
      </c>
    </row>
    <row r="2127" spans="1:59" x14ac:dyDescent="0.25">
      <c r="A2127">
        <v>5137</v>
      </c>
      <c r="B2127" t="s">
        <v>1939</v>
      </c>
      <c r="C2127" s="49">
        <v>0</v>
      </c>
      <c r="D2127" s="22">
        <v>1570.2327343750001</v>
      </c>
      <c r="E2127" s="17">
        <v>95.332574941711101</v>
      </c>
      <c r="F2127" s="17">
        <v>54.408277815332553</v>
      </c>
      <c r="G2127" s="17">
        <v>0.74202689088891305</v>
      </c>
      <c r="H2127" s="17">
        <v>6.4475044756033224</v>
      </c>
      <c r="I2127" s="17">
        <v>79.052004673181685</v>
      </c>
      <c r="J2127" s="17">
        <v>13.639943974372185</v>
      </c>
      <c r="K2127" s="17">
        <v>-1</v>
      </c>
      <c r="L2127" s="17">
        <v>-1</v>
      </c>
      <c r="M2127" s="17">
        <v>-1</v>
      </c>
      <c r="N2127" s="17">
        <v>0.16666666666666666</v>
      </c>
      <c r="O2127" s="17">
        <v>-1</v>
      </c>
      <c r="P2127" s="17">
        <v>-1</v>
      </c>
      <c r="Q2127" s="17">
        <v>4.6276782080946886</v>
      </c>
      <c r="R2127" s="17">
        <v>-1</v>
      </c>
      <c r="S2127" s="17">
        <v>1.1945302206072788</v>
      </c>
      <c r="T2127" s="17">
        <v>0.12559016571064982</v>
      </c>
      <c r="U2127" s="17">
        <v>0.6796207318087939</v>
      </c>
      <c r="V2127" s="17">
        <v>0.83224290623525887</v>
      </c>
      <c r="W2127" s="17">
        <v>2.8593455018976277</v>
      </c>
      <c r="X2127" s="17">
        <v>3.6340358332655591</v>
      </c>
      <c r="Y2127" s="17">
        <v>0</v>
      </c>
      <c r="Z2127" s="17">
        <v>47.768125873433974</v>
      </c>
      <c r="AA2127" s="17">
        <v>1.3633141847120254</v>
      </c>
      <c r="AB2127" s="17">
        <v>2.5611713217944323</v>
      </c>
      <c r="AC2127" s="17">
        <v>34.910613589793201</v>
      </c>
      <c r="AD2127" s="17">
        <v>0.84952591476099237</v>
      </c>
      <c r="AE2127" s="17">
        <v>8.4952591476099237E-2</v>
      </c>
      <c r="AF2127" s="17">
        <v>74.198660351765781</v>
      </c>
      <c r="AG2127" s="17">
        <v>49.670549512440928</v>
      </c>
      <c r="AH2127" s="17">
        <v>-1</v>
      </c>
      <c r="AI2127" s="17">
        <v>-1</v>
      </c>
      <c r="AJ2127" s="17">
        <v>-1</v>
      </c>
      <c r="AK2127" s="17">
        <v>-1</v>
      </c>
      <c r="AL2127" s="17">
        <v>-1</v>
      </c>
      <c r="AM2127" s="17">
        <v>-1</v>
      </c>
      <c r="AN2127" s="17">
        <v>-1</v>
      </c>
      <c r="AO2127" s="17">
        <v>-1</v>
      </c>
      <c r="AP2127" s="17">
        <v>-1</v>
      </c>
      <c r="AQ2127" s="17">
        <v>-1</v>
      </c>
      <c r="AR2127" s="17">
        <v>0.42476295738049619</v>
      </c>
      <c r="AS2127" s="17">
        <v>5.0971554885659538</v>
      </c>
      <c r="AT2127" s="17">
        <v>10.626302135135742</v>
      </c>
      <c r="AU2127" s="17">
        <v>-1</v>
      </c>
      <c r="AV2127" s="17">
        <v>-1</v>
      </c>
      <c r="AW2127" s="17">
        <v>-1</v>
      </c>
      <c r="AX2127" s="17">
        <v>-1</v>
      </c>
      <c r="AY2127" s="17">
        <v>8.4952591476099237E-2</v>
      </c>
      <c r="AZ2127" s="17">
        <v>-0.37043369303744228</v>
      </c>
      <c r="BA2127" s="17">
        <v>0.88325420585795533</v>
      </c>
      <c r="BB2127" s="17">
        <v>-0.15550547768540418</v>
      </c>
      <c r="BC2127" s="17">
        <v>0.33499265717258353</v>
      </c>
      <c r="BD2127" s="17">
        <v>-4.9948033329716424</v>
      </c>
      <c r="BE2127" s="17">
        <v>12.046085384253704</v>
      </c>
      <c r="BF2127" s="17">
        <v>-1</v>
      </c>
      <c r="BG2127" s="22">
        <v>162.24866241588734</v>
      </c>
    </row>
    <row r="2128" spans="1:59" x14ac:dyDescent="0.25">
      <c r="A2128">
        <v>5141</v>
      </c>
      <c r="B2128" t="s">
        <v>3048</v>
      </c>
      <c r="C2128" s="49">
        <v>0</v>
      </c>
      <c r="D2128" s="22">
        <v>1499.628857421875</v>
      </c>
      <c r="E2128" s="17">
        <v>42.194575336960618</v>
      </c>
      <c r="F2128" s="17">
        <v>-34.692765347612969</v>
      </c>
      <c r="G2128" s="17">
        <v>9.373029591663451E-2</v>
      </c>
      <c r="H2128" s="17">
        <v>1.5365788132369955</v>
      </c>
      <c r="I2128" s="17">
        <v>31.601320703350776</v>
      </c>
      <c r="J2128" s="17">
        <v>0.8555446216785576</v>
      </c>
      <c r="K2128" s="17">
        <v>-1</v>
      </c>
      <c r="L2128" s="17">
        <v>-1</v>
      </c>
      <c r="M2128" s="17">
        <v>-1</v>
      </c>
      <c r="N2128" s="17">
        <v>0.16666666666666666</v>
      </c>
      <c r="O2128" s="17">
        <v>-1</v>
      </c>
      <c r="P2128" s="17">
        <v>-1</v>
      </c>
      <c r="Q2128" s="17">
        <v>1.563219393603684</v>
      </c>
      <c r="R2128" s="17">
        <v>-1</v>
      </c>
      <c r="S2128" s="17">
        <v>-0.36276568895474171</v>
      </c>
      <c r="T2128" s="17">
        <v>-3.8090307206896407E-2</v>
      </c>
      <c r="U2128" s="17">
        <v>-0.26538891919151186</v>
      </c>
      <c r="V2128" s="17">
        <v>-0.53066939476071384</v>
      </c>
      <c r="W2128" s="17">
        <v>-0.68947716187717079</v>
      </c>
      <c r="X2128" s="17">
        <v>-1.6453466623959259</v>
      </c>
      <c r="Y2128" s="17">
        <v>0</v>
      </c>
      <c r="Z2128" s="17">
        <v>17.074727396971923</v>
      </c>
      <c r="AA2128" s="17">
        <v>-0.34441657047295032</v>
      </c>
      <c r="AB2128" s="17">
        <v>-0.16342441638782457</v>
      </c>
      <c r="AC2128" s="17">
        <v>3.5849601366176795</v>
      </c>
      <c r="AD2128" s="17">
        <v>-0.33173614898938986</v>
      </c>
      <c r="AE2128" s="17">
        <v>-3.3173614898938983E-2</v>
      </c>
      <c r="AF2128" s="17">
        <v>27.557575235834918</v>
      </c>
      <c r="AG2128" s="17">
        <v>-31.671811498442523</v>
      </c>
      <c r="AH2128" s="17">
        <v>-1</v>
      </c>
      <c r="AI2128" s="17">
        <v>-1</v>
      </c>
      <c r="AJ2128" s="17">
        <v>-1</v>
      </c>
      <c r="AK2128" s="17">
        <v>-1</v>
      </c>
      <c r="AL2128" s="17">
        <v>-1</v>
      </c>
      <c r="AM2128" s="17">
        <v>-1</v>
      </c>
      <c r="AN2128" s="17">
        <v>-1</v>
      </c>
      <c r="AO2128" s="17">
        <v>-1</v>
      </c>
      <c r="AP2128" s="17">
        <v>-1</v>
      </c>
      <c r="AQ2128" s="17">
        <v>-1</v>
      </c>
      <c r="AR2128" s="17">
        <v>-0.16586807449469493</v>
      </c>
      <c r="AS2128" s="17">
        <v>-1.9904168939363389</v>
      </c>
      <c r="AT2128" s="17">
        <v>1.4124580378827591</v>
      </c>
      <c r="AU2128" s="17">
        <v>-1</v>
      </c>
      <c r="AV2128" s="17">
        <v>-1</v>
      </c>
      <c r="AW2128" s="17">
        <v>-1</v>
      </c>
      <c r="AX2128" s="17">
        <v>-1</v>
      </c>
      <c r="AY2128" s="17">
        <v>-3.3173614898938983E-2</v>
      </c>
      <c r="AZ2128" s="17">
        <v>0.65610954705076208</v>
      </c>
      <c r="BA2128" s="17">
        <v>-0.14328903423024925</v>
      </c>
      <c r="BB2128" s="17">
        <v>0.24612362398972593</v>
      </c>
      <c r="BC2128" s="17">
        <v>-6.6636444502546369E-2</v>
      </c>
      <c r="BD2128" s="17">
        <v>8.9585969775649605</v>
      </c>
      <c r="BE2128" s="17">
        <v>-1.9073149262829157</v>
      </c>
      <c r="BF2128" s="17">
        <v>-1</v>
      </c>
      <c r="BG2128" s="22">
        <v>65.687601498295408</v>
      </c>
    </row>
    <row r="2129" spans="1:59" x14ac:dyDescent="0.25">
      <c r="A2129">
        <v>5142</v>
      </c>
      <c r="B2129" t="s">
        <v>1941</v>
      </c>
      <c r="C2129" s="49">
        <v>0</v>
      </c>
      <c r="D2129" s="22">
        <v>1490.8685449218749</v>
      </c>
      <c r="E2129" s="17">
        <v>73.770086715165135</v>
      </c>
      <c r="F2129" s="17">
        <v>18.252603750360429</v>
      </c>
      <c r="G2129" s="17">
        <v>0.47895925943163309</v>
      </c>
      <c r="H2129" s="17">
        <v>4.4547351285474033</v>
      </c>
      <c r="I2129" s="17">
        <v>59.797331519291205</v>
      </c>
      <c r="J2129" s="17">
        <v>8.4522541370363804</v>
      </c>
      <c r="K2129" s="17">
        <v>-1</v>
      </c>
      <c r="L2129" s="17">
        <v>-1</v>
      </c>
      <c r="M2129" s="17">
        <v>-1</v>
      </c>
      <c r="N2129" s="17">
        <v>0.16666666666666666</v>
      </c>
      <c r="O2129" s="17">
        <v>-1</v>
      </c>
      <c r="P2129" s="17">
        <v>-1</v>
      </c>
      <c r="Q2129" s="17">
        <v>3.3841734168023567</v>
      </c>
      <c r="R2129" s="17">
        <v>-1</v>
      </c>
      <c r="S2129" s="17">
        <v>0.56260626854007867</v>
      </c>
      <c r="T2129" s="17">
        <v>5.917143906583755E-2</v>
      </c>
      <c r="U2129" s="17">
        <v>0.29615203473264851</v>
      </c>
      <c r="V2129" s="17">
        <v>0.27919648629789484</v>
      </c>
      <c r="W2129" s="17">
        <v>1.419294173753491</v>
      </c>
      <c r="X2129" s="17">
        <v>1.4917530271217483</v>
      </c>
      <c r="Y2129" s="17">
        <v>0</v>
      </c>
      <c r="Z2129" s="17">
        <v>35.313271565703694</v>
      </c>
      <c r="AA2129" s="17">
        <v>0.67034635422006716</v>
      </c>
      <c r="AB2129" s="17">
        <v>1.4555771337625574</v>
      </c>
      <c r="AC2129" s="17">
        <v>22.199201063971085</v>
      </c>
      <c r="AD2129" s="17">
        <v>0.37019004341581063</v>
      </c>
      <c r="AE2129" s="17">
        <v>3.7019004341581063E-2</v>
      </c>
      <c r="AF2129" s="17">
        <v>55.272508517557881</v>
      </c>
      <c r="AG2129" s="17">
        <v>16.663215501699874</v>
      </c>
      <c r="AH2129" s="17">
        <v>-1</v>
      </c>
      <c r="AI2129" s="17">
        <v>-1</v>
      </c>
      <c r="AJ2129" s="17">
        <v>-1</v>
      </c>
      <c r="AK2129" s="17">
        <v>-1</v>
      </c>
      <c r="AL2129" s="17">
        <v>-1</v>
      </c>
      <c r="AM2129" s="17">
        <v>-1</v>
      </c>
      <c r="AN2129" s="17">
        <v>-1</v>
      </c>
      <c r="AO2129" s="17">
        <v>-1</v>
      </c>
      <c r="AP2129" s="17">
        <v>-1</v>
      </c>
      <c r="AQ2129" s="17">
        <v>-1</v>
      </c>
      <c r="AR2129" s="17">
        <v>0.18509502170790532</v>
      </c>
      <c r="AS2129" s="17">
        <v>2.2211402604948636</v>
      </c>
      <c r="AT2129" s="17">
        <v>6.8874823386433235</v>
      </c>
      <c r="AU2129" s="17">
        <v>-1</v>
      </c>
      <c r="AV2129" s="17">
        <v>-1</v>
      </c>
      <c r="AW2129" s="17">
        <v>-1</v>
      </c>
      <c r="AX2129" s="17">
        <v>-1</v>
      </c>
      <c r="AY2129" s="17">
        <v>3.7019004341581063E-2</v>
      </c>
      <c r="AZ2129" s="17">
        <v>4.6119935121029354E-2</v>
      </c>
      <c r="BA2129" s="17">
        <v>0.46670057769948359</v>
      </c>
      <c r="BB2129" s="17">
        <v>7.4687185719576887E-3</v>
      </c>
      <c r="BC2129" s="17">
        <v>0.17201846091522177</v>
      </c>
      <c r="BD2129" s="17">
        <v>0.66724702937076508</v>
      </c>
      <c r="BE2129" s="17">
        <v>6.3840350219112896</v>
      </c>
      <c r="BF2129" s="17">
        <v>-1</v>
      </c>
      <c r="BG2129" s="22">
        <v>80.896177803185765</v>
      </c>
    </row>
    <row r="2130" spans="1:59" x14ac:dyDescent="0.25">
      <c r="A2130">
        <v>5143</v>
      </c>
      <c r="B2130" t="s">
        <v>1942</v>
      </c>
      <c r="C2130" s="49">
        <v>0</v>
      </c>
      <c r="D2130" s="22">
        <v>1481.2044433593751</v>
      </c>
      <c r="E2130" s="17">
        <v>-18.458110048213896</v>
      </c>
      <c r="F2130" s="17">
        <v>-136.39432691655577</v>
      </c>
      <c r="G2130" s="17">
        <v>-0.6462473039856822</v>
      </c>
      <c r="H2130" s="17">
        <v>-4.0688416272203858</v>
      </c>
      <c r="I2130" s="17">
        <v>-22.559758515675874</v>
      </c>
      <c r="J2130" s="17">
        <v>-13.736802804738954</v>
      </c>
      <c r="K2130" s="17">
        <v>-1</v>
      </c>
      <c r="L2130" s="17">
        <v>-1</v>
      </c>
      <c r="M2130" s="17">
        <v>-1</v>
      </c>
      <c r="N2130" s="17">
        <v>0.16666666666666666</v>
      </c>
      <c r="O2130" s="17">
        <v>-1</v>
      </c>
      <c r="P2130" s="17">
        <v>-1</v>
      </c>
      <c r="Q2130" s="17">
        <v>-1.9346099890163457</v>
      </c>
      <c r="R2130" s="17">
        <v>-1</v>
      </c>
      <c r="S2130" s="17">
        <v>-2.1402917448253191</v>
      </c>
      <c r="T2130" s="17">
        <v>-0.22491819499733154</v>
      </c>
      <c r="U2130" s="17">
        <v>-1.3440402322708811</v>
      </c>
      <c r="V2130" s="17">
        <v>-2.0863224418224044</v>
      </c>
      <c r="W2130" s="17">
        <v>-4.7401683078507402</v>
      </c>
      <c r="X2130" s="17">
        <v>-7.6713304765989569</v>
      </c>
      <c r="Y2130" s="17">
        <v>0</v>
      </c>
      <c r="Z2130" s="17">
        <v>-17.959279435084643</v>
      </c>
      <c r="AA2130" s="17">
        <v>-2.2936517126923608</v>
      </c>
      <c r="AB2130" s="17">
        <v>-3.2733278628657421</v>
      </c>
      <c r="AC2130" s="17">
        <v>-32.170714098635308</v>
      </c>
      <c r="AD2130" s="17">
        <v>-1.6800502903386014</v>
      </c>
      <c r="AE2130" s="17">
        <v>-0.16800502903386014</v>
      </c>
      <c r="AF2130" s="17">
        <v>-25.679413032477662</v>
      </c>
      <c r="AG2130" s="17">
        <v>-124.51747124434191</v>
      </c>
      <c r="AH2130" s="17">
        <v>-1</v>
      </c>
      <c r="AI2130" s="17">
        <v>-1</v>
      </c>
      <c r="AJ2130" s="17">
        <v>-1</v>
      </c>
      <c r="AK2130" s="17">
        <v>-1</v>
      </c>
      <c r="AL2130" s="17">
        <v>-1</v>
      </c>
      <c r="AM2130" s="17">
        <v>-1</v>
      </c>
      <c r="AN2130" s="17">
        <v>-1</v>
      </c>
      <c r="AO2130" s="17">
        <v>-1</v>
      </c>
      <c r="AP2130" s="17">
        <v>-1</v>
      </c>
      <c r="AQ2130" s="17">
        <v>-1</v>
      </c>
      <c r="AR2130" s="17">
        <v>-0.84002514516930071</v>
      </c>
      <c r="AS2130" s="17">
        <v>-10.080301742031608</v>
      </c>
      <c r="AT2130" s="17">
        <v>-9.104392264641092</v>
      </c>
      <c r="AU2130" s="17">
        <v>-1</v>
      </c>
      <c r="AV2130" s="17">
        <v>-1</v>
      </c>
      <c r="AW2130" s="17">
        <v>-1</v>
      </c>
      <c r="AX2130" s="17">
        <v>-1</v>
      </c>
      <c r="AY2130" s="17">
        <v>-0.16800502903386014</v>
      </c>
      <c r="AZ2130" s="17">
        <v>1.8278247911033685</v>
      </c>
      <c r="BA2130" s="17">
        <v>-1.3150042782828559</v>
      </c>
      <c r="BB2130" s="17">
        <v>0.70455043204845802</v>
      </c>
      <c r="BC2130" s="17">
        <v>-0.52506325256127828</v>
      </c>
      <c r="BD2130" s="17">
        <v>24.885263494622063</v>
      </c>
      <c r="BE2130" s="17">
        <v>-17.833981443340036</v>
      </c>
      <c r="BF2130" s="17">
        <v>-1</v>
      </c>
      <c r="BG2130" s="22">
        <v>38.151389917944698</v>
      </c>
    </row>
    <row r="2131" spans="1:59" x14ac:dyDescent="0.25">
      <c r="A2131">
        <v>5144</v>
      </c>
      <c r="B2131" t="s">
        <v>3049</v>
      </c>
      <c r="C2131" s="49">
        <v>0</v>
      </c>
      <c r="D2131" s="22">
        <v>1515.6230078125</v>
      </c>
      <c r="E2131" s="17">
        <v>89.794861515416642</v>
      </c>
      <c r="F2131" s="17">
        <v>45.122718579185197</v>
      </c>
      <c r="G2131" s="17">
        <v>0.67446543233001732</v>
      </c>
      <c r="H2131" s="17">
        <v>5.9357181987712382</v>
      </c>
      <c r="I2131" s="17">
        <v>74.106988081268113</v>
      </c>
      <c r="J2131" s="17">
        <v>12.307633001638605</v>
      </c>
      <c r="K2131" s="17">
        <v>-1</v>
      </c>
      <c r="L2131" s="17">
        <v>-1</v>
      </c>
      <c r="M2131" s="17">
        <v>-1</v>
      </c>
      <c r="N2131" s="17">
        <v>0.16666666666666666</v>
      </c>
      <c r="O2131" s="17">
        <v>-1</v>
      </c>
      <c r="P2131" s="17">
        <v>-1</v>
      </c>
      <c r="Q2131" s="17">
        <v>4.3083192776200807</v>
      </c>
      <c r="R2131" s="17">
        <v>-1</v>
      </c>
      <c r="S2131" s="17">
        <v>1.0322384796452411</v>
      </c>
      <c r="T2131" s="17">
        <v>0.10853239990765016</v>
      </c>
      <c r="U2131" s="17">
        <v>0.58113767502743952</v>
      </c>
      <c r="V2131" s="17">
        <v>0.69020862183941678</v>
      </c>
      <c r="W2131" s="17">
        <v>2.4895091689738935</v>
      </c>
      <c r="X2131" s="17">
        <v>3.0838512657954111</v>
      </c>
      <c r="Y2131" s="17">
        <v>0</v>
      </c>
      <c r="Z2131" s="17">
        <v>44.569449858040386</v>
      </c>
      <c r="AA2131" s="17">
        <v>1.1853450552411</v>
      </c>
      <c r="AB2131" s="17">
        <v>2.2772308175830607</v>
      </c>
      <c r="AC2131" s="17">
        <v>31.646047874007593</v>
      </c>
      <c r="AD2131" s="17">
        <v>0.72642209378429934</v>
      </c>
      <c r="AE2131" s="17">
        <v>7.2642209378429939E-2</v>
      </c>
      <c r="AF2131" s="17">
        <v>69.338015141471828</v>
      </c>
      <c r="AG2131" s="17">
        <v>41.193552108568198</v>
      </c>
      <c r="AH2131" s="17">
        <v>-1</v>
      </c>
      <c r="AI2131" s="17">
        <v>-1</v>
      </c>
      <c r="AJ2131" s="17">
        <v>-1</v>
      </c>
      <c r="AK2131" s="17">
        <v>-1</v>
      </c>
      <c r="AL2131" s="17">
        <v>-1</v>
      </c>
      <c r="AM2131" s="17">
        <v>-1</v>
      </c>
      <c r="AN2131" s="17">
        <v>-1</v>
      </c>
      <c r="AO2131" s="17">
        <v>-1</v>
      </c>
      <c r="AP2131" s="17">
        <v>-1</v>
      </c>
      <c r="AQ2131" s="17">
        <v>-1</v>
      </c>
      <c r="AR2131" s="17">
        <v>0.36321104689214967</v>
      </c>
      <c r="AS2131" s="17">
        <v>4.3585325627057951</v>
      </c>
      <c r="AT2131" s="17">
        <v>9.666092331517536</v>
      </c>
      <c r="AU2131" s="17">
        <v>-1</v>
      </c>
      <c r="AV2131" s="17">
        <v>-1</v>
      </c>
      <c r="AW2131" s="17">
        <v>-1</v>
      </c>
      <c r="AX2131" s="17">
        <v>-1</v>
      </c>
      <c r="AY2131" s="17">
        <v>7.2642209378429939E-2</v>
      </c>
      <c r="AZ2131" s="17">
        <v>-0.26345371024561631</v>
      </c>
      <c r="BA2131" s="17">
        <v>0.77627422306612925</v>
      </c>
      <c r="BB2131" s="17">
        <v>-0.1136501785533285</v>
      </c>
      <c r="BC2131" s="17">
        <v>0.29313735804050789</v>
      </c>
      <c r="BD2131" s="17">
        <v>-3.5406663158301113</v>
      </c>
      <c r="BE2131" s="17">
        <v>10.59194836711217</v>
      </c>
      <c r="BF2131" s="17">
        <v>-1</v>
      </c>
      <c r="BG2131" s="22">
        <v>195.65398168053889</v>
      </c>
    </row>
    <row r="2132" spans="1:59" x14ac:dyDescent="0.25">
      <c r="A2132">
        <v>5145</v>
      </c>
      <c r="B2132" t="s">
        <v>1943</v>
      </c>
      <c r="C2132" s="49">
        <v>0</v>
      </c>
      <c r="D2132" s="22">
        <v>1540.596884765625</v>
      </c>
      <c r="E2132" s="17">
        <v>53.837481670831423</v>
      </c>
      <c r="F2132" s="17">
        <v>-15.170105339470464</v>
      </c>
      <c r="G2132" s="17">
        <v>0.23577660153546384</v>
      </c>
      <c r="H2132" s="17">
        <v>2.6125968779897</v>
      </c>
      <c r="I2132" s="17">
        <v>41.998096514411912</v>
      </c>
      <c r="J2132" s="17">
        <v>3.6566956869306195</v>
      </c>
      <c r="K2132" s="17">
        <v>-1</v>
      </c>
      <c r="L2132" s="17">
        <v>-1</v>
      </c>
      <c r="M2132" s="17">
        <v>-1</v>
      </c>
      <c r="N2132" s="17">
        <v>0.16666666666666666</v>
      </c>
      <c r="O2132" s="17">
        <v>-1</v>
      </c>
      <c r="P2132" s="17">
        <v>-1</v>
      </c>
      <c r="Q2132" s="17">
        <v>2.2346636934740514</v>
      </c>
      <c r="R2132" s="17">
        <v>-1</v>
      </c>
      <c r="S2132" s="17">
        <v>-2.1551293531211074E-2</v>
      </c>
      <c r="T2132" s="17">
        <v>-2.2267739719663802E-3</v>
      </c>
      <c r="U2132" s="17">
        <v>-5.8330713518732355E-2</v>
      </c>
      <c r="V2132" s="17">
        <v>-0.23204580373720379</v>
      </c>
      <c r="W2132" s="17">
        <v>8.809463565346165E-2</v>
      </c>
      <c r="X2132" s="17">
        <v>-0.48859713560025303</v>
      </c>
      <c r="Y2132" s="17">
        <v>0</v>
      </c>
      <c r="Z2132" s="17">
        <v>23.799865079755019</v>
      </c>
      <c r="AA2132" s="17">
        <v>2.9759148861271956E-2</v>
      </c>
      <c r="AB2132" s="17">
        <v>0.43355351302756262</v>
      </c>
      <c r="AC2132" s="17">
        <v>10.448629294573964</v>
      </c>
      <c r="AD2132" s="17">
        <v>-7.2913391898415475E-2</v>
      </c>
      <c r="AE2132" s="17">
        <v>-7.2913391898415444E-3</v>
      </c>
      <c r="AF2132" s="17">
        <v>37.776962291314739</v>
      </c>
      <c r="AG2132" s="17">
        <v>-13.849132864131375</v>
      </c>
      <c r="AH2132" s="17">
        <v>-1</v>
      </c>
      <c r="AI2132" s="17">
        <v>-1</v>
      </c>
      <c r="AJ2132" s="17">
        <v>-1</v>
      </c>
      <c r="AK2132" s="17">
        <v>-1</v>
      </c>
      <c r="AL2132" s="17">
        <v>-1</v>
      </c>
      <c r="AM2132" s="17">
        <v>-1</v>
      </c>
      <c r="AN2132" s="17">
        <v>-1</v>
      </c>
      <c r="AO2132" s="17">
        <v>-1</v>
      </c>
      <c r="AP2132" s="17">
        <v>-1</v>
      </c>
      <c r="AQ2132" s="17">
        <v>-1</v>
      </c>
      <c r="AR2132" s="17">
        <v>-3.6456695949207737E-2</v>
      </c>
      <c r="AS2132" s="17">
        <v>-0.43748035139049302</v>
      </c>
      <c r="AT2132" s="17">
        <v>3.4312755431923594</v>
      </c>
      <c r="AU2132" s="17">
        <v>-1</v>
      </c>
      <c r="AV2132" s="17">
        <v>-1</v>
      </c>
      <c r="AW2132" s="17">
        <v>-1</v>
      </c>
      <c r="AX2132" s="17">
        <v>-1</v>
      </c>
      <c r="AY2132" s="17">
        <v>-7.2913391898415444E-3</v>
      </c>
      <c r="AZ2132" s="17">
        <v>0.43118676333824302</v>
      </c>
      <c r="BA2132" s="17">
        <v>8.1633749482269841E-2</v>
      </c>
      <c r="BB2132" s="17">
        <v>0.15812388657879461</v>
      </c>
      <c r="BC2132" s="17">
        <v>2.1363292908384901E-2</v>
      </c>
      <c r="BD2132" s="17">
        <v>5.90130964904351</v>
      </c>
      <c r="BE2132" s="17">
        <v>1.1499724022385385</v>
      </c>
      <c r="BF2132" s="17">
        <v>-1</v>
      </c>
      <c r="BG2132" s="22">
        <v>119.39850191414962</v>
      </c>
    </row>
    <row r="2133" spans="1:59" x14ac:dyDescent="0.25">
      <c r="A2133">
        <v>5147</v>
      </c>
      <c r="B2133" t="s">
        <v>1944</v>
      </c>
      <c r="C2133" s="49">
        <v>0</v>
      </c>
      <c r="D2133" s="22">
        <v>1463.2629980468751</v>
      </c>
      <c r="E2133" s="17">
        <v>69.006767994876355</v>
      </c>
      <c r="F2133" s="17">
        <v>10.265538560624245</v>
      </c>
      <c r="G2133" s="17">
        <v>0.42084560573559027</v>
      </c>
      <c r="H2133" s="17">
        <v>4.014517124190971</v>
      </c>
      <c r="I2133" s="17">
        <v>55.543826815967819</v>
      </c>
      <c r="J2133" s="17">
        <v>7.3062537377498149</v>
      </c>
      <c r="K2133" s="17">
        <v>-1</v>
      </c>
      <c r="L2133" s="17">
        <v>-1</v>
      </c>
      <c r="M2133" s="17">
        <v>-1</v>
      </c>
      <c r="N2133" s="17">
        <v>0.16666666666666666</v>
      </c>
      <c r="O2133" s="17">
        <v>-1</v>
      </c>
      <c r="P2133" s="17">
        <v>-1</v>
      </c>
      <c r="Q2133" s="17">
        <v>3.1094736887886203</v>
      </c>
      <c r="R2133" s="17">
        <v>-1</v>
      </c>
      <c r="S2133" s="17">
        <v>0.42300942985172929</v>
      </c>
      <c r="T2133" s="17">
        <v>4.4499033883235062E-2</v>
      </c>
      <c r="U2133" s="17">
        <v>0.21144086391430045</v>
      </c>
      <c r="V2133" s="17">
        <v>0.15702429830183773</v>
      </c>
      <c r="W2133" s="17">
        <v>1.1011758110924998</v>
      </c>
      <c r="X2133" s="17">
        <v>1.0185063550565632</v>
      </c>
      <c r="Y2133" s="17">
        <v>0</v>
      </c>
      <c r="Z2133" s="17">
        <v>32.561898901326153</v>
      </c>
      <c r="AA2133" s="17">
        <v>0.51726445546793021</v>
      </c>
      <c r="AB2133" s="17">
        <v>1.2113429137799452</v>
      </c>
      <c r="AC2133" s="17">
        <v>19.391152725142565</v>
      </c>
      <c r="AD2133" s="17">
        <v>0.26430107989287555</v>
      </c>
      <c r="AE2133" s="17">
        <v>2.6430107989287556E-2</v>
      </c>
      <c r="AF2133" s="17">
        <v>51.091576688738442</v>
      </c>
      <c r="AG2133" s="17">
        <v>9.3716427319753723</v>
      </c>
      <c r="AH2133" s="17">
        <v>-1</v>
      </c>
      <c r="AI2133" s="17">
        <v>-1</v>
      </c>
      <c r="AJ2133" s="17">
        <v>-1</v>
      </c>
      <c r="AK2133" s="17">
        <v>-1</v>
      </c>
      <c r="AL2133" s="17">
        <v>-1</v>
      </c>
      <c r="AM2133" s="17">
        <v>-1</v>
      </c>
      <c r="AN2133" s="17">
        <v>-1</v>
      </c>
      <c r="AO2133" s="17">
        <v>-1</v>
      </c>
      <c r="AP2133" s="17">
        <v>-1</v>
      </c>
      <c r="AQ2133" s="17">
        <v>-1</v>
      </c>
      <c r="AR2133" s="17">
        <v>0.13215053994643777</v>
      </c>
      <c r="AS2133" s="17">
        <v>1.5858064793572533</v>
      </c>
      <c r="AT2133" s="17">
        <v>6.0615484231644299</v>
      </c>
      <c r="AU2133" s="17">
        <v>-1</v>
      </c>
      <c r="AV2133" s="17">
        <v>-1</v>
      </c>
      <c r="AW2133" s="17">
        <v>-1</v>
      </c>
      <c r="AX2133" s="17">
        <v>-1</v>
      </c>
      <c r="AY2133" s="17">
        <v>2.6430107989287556E-2</v>
      </c>
      <c r="AZ2133" s="17">
        <v>0.13813982049625734</v>
      </c>
      <c r="BA2133" s="17">
        <v>0.37468069232425555</v>
      </c>
      <c r="BB2133" s="17">
        <v>4.3470966169755626E-2</v>
      </c>
      <c r="BC2133" s="17">
        <v>0.13601621331742383</v>
      </c>
      <c r="BD2133" s="17">
        <v>1.9180373000854445</v>
      </c>
      <c r="BE2133" s="17">
        <v>5.1332447511966084</v>
      </c>
      <c r="BF2133" s="17">
        <v>-1</v>
      </c>
      <c r="BG2133" s="22">
        <v>55.652618670879519</v>
      </c>
    </row>
    <row r="2134" spans="1:59" x14ac:dyDescent="0.25">
      <c r="A2134">
        <v>5148</v>
      </c>
      <c r="B2134" t="s">
        <v>1945</v>
      </c>
      <c r="C2134" s="49">
        <v>0</v>
      </c>
      <c r="D2134" s="22">
        <v>1531.3776269531249</v>
      </c>
      <c r="E2134" s="17">
        <v>73.621622048702534</v>
      </c>
      <c r="F2134" s="17">
        <v>18.003660305875268</v>
      </c>
      <c r="G2134" s="17">
        <v>0.47714795418007439</v>
      </c>
      <c r="H2134" s="17">
        <v>4.4410142706696307</v>
      </c>
      <c r="I2134" s="17">
        <v>59.664756901853522</v>
      </c>
      <c r="J2134" s="17">
        <v>8.4165352240185705</v>
      </c>
      <c r="K2134" s="17">
        <v>-1</v>
      </c>
      <c r="L2134" s="17">
        <v>-1</v>
      </c>
      <c r="M2134" s="17">
        <v>-1</v>
      </c>
      <c r="N2134" s="17">
        <v>0.16666666666666666</v>
      </c>
      <c r="O2134" s="17">
        <v>-1</v>
      </c>
      <c r="P2134" s="17">
        <v>-1</v>
      </c>
      <c r="Q2134" s="17">
        <v>3.3756114863727973</v>
      </c>
      <c r="R2134" s="17">
        <v>-1</v>
      </c>
      <c r="S2134" s="17">
        <v>0.55825526888791932</v>
      </c>
      <c r="T2134" s="17">
        <v>5.8714124771003351E-2</v>
      </c>
      <c r="U2134" s="17">
        <v>0.29351172942038067</v>
      </c>
      <c r="V2134" s="17">
        <v>0.2753885838233901</v>
      </c>
      <c r="W2134" s="17">
        <v>1.4093789572035402</v>
      </c>
      <c r="X2134" s="17">
        <v>1.4770027209909757</v>
      </c>
      <c r="Y2134" s="17">
        <v>0</v>
      </c>
      <c r="Z2134" s="17">
        <v>35.227515888009634</v>
      </c>
      <c r="AA2134" s="17">
        <v>0.66557504783175103</v>
      </c>
      <c r="AB2134" s="17">
        <v>1.4479647621918645</v>
      </c>
      <c r="AC2134" s="17">
        <v>22.111678900430071</v>
      </c>
      <c r="AD2134" s="17">
        <v>0.36688966177547577</v>
      </c>
      <c r="AE2134" s="17">
        <v>3.6688966177547584E-2</v>
      </c>
      <c r="AF2134" s="17">
        <v>55.14219587506669</v>
      </c>
      <c r="AG2134" s="17">
        <v>16.435949391071148</v>
      </c>
      <c r="AH2134" s="17">
        <v>-1</v>
      </c>
      <c r="AI2134" s="17">
        <v>-1</v>
      </c>
      <c r="AJ2134" s="17">
        <v>-1</v>
      </c>
      <c r="AK2134" s="17">
        <v>-1</v>
      </c>
      <c r="AL2134" s="17">
        <v>-1</v>
      </c>
      <c r="AM2134" s="17">
        <v>-1</v>
      </c>
      <c r="AN2134" s="17">
        <v>-1</v>
      </c>
      <c r="AO2134" s="17">
        <v>-1</v>
      </c>
      <c r="AP2134" s="17">
        <v>-1</v>
      </c>
      <c r="AQ2134" s="17">
        <v>-1</v>
      </c>
      <c r="AR2134" s="17">
        <v>0.18344483088773789</v>
      </c>
      <c r="AS2134" s="17">
        <v>2.2013379706528546</v>
      </c>
      <c r="AT2134" s="17">
        <v>6.861739361848711</v>
      </c>
      <c r="AU2134" s="17">
        <v>-1</v>
      </c>
      <c r="AV2134" s="17">
        <v>-1</v>
      </c>
      <c r="AW2134" s="17">
        <v>-1</v>
      </c>
      <c r="AX2134" s="17">
        <v>-1</v>
      </c>
      <c r="AY2134" s="17">
        <v>3.6688966177547584E-2</v>
      </c>
      <c r="AZ2134" s="17">
        <v>4.8988040824720941E-2</v>
      </c>
      <c r="BA2134" s="17">
        <v>0.46383247199579203</v>
      </c>
      <c r="BB2134" s="17">
        <v>8.5908483296715382E-3</v>
      </c>
      <c r="BC2134" s="17">
        <v>0.17089633115750791</v>
      </c>
      <c r="BD2134" s="17">
        <v>0.70623206716917597</v>
      </c>
      <c r="BE2134" s="17">
        <v>6.3450499841128778</v>
      </c>
      <c r="BF2134" s="17">
        <v>-1</v>
      </c>
      <c r="BG2134" s="22">
        <v>106.34856807648225</v>
      </c>
    </row>
    <row r="2135" spans="1:59" x14ac:dyDescent="0.25">
      <c r="A2135">
        <v>5149</v>
      </c>
      <c r="B2135" t="s">
        <v>1946</v>
      </c>
      <c r="C2135" s="49">
        <v>0</v>
      </c>
      <c r="D2135" s="22">
        <v>1496.8696093750002</v>
      </c>
      <c r="E2135" s="17">
        <v>56.348835638393112</v>
      </c>
      <c r="F2135" s="17">
        <v>-10.959102668584368</v>
      </c>
      <c r="G2135" s="17">
        <v>0.26641573432274351</v>
      </c>
      <c r="H2135" s="17">
        <v>2.8446920403653952</v>
      </c>
      <c r="I2135" s="17">
        <v>44.240662368179912</v>
      </c>
      <c r="J2135" s="17">
        <v>4.2608989365089114</v>
      </c>
      <c r="K2135" s="17">
        <v>-1</v>
      </c>
      <c r="L2135" s="17">
        <v>-1</v>
      </c>
      <c r="M2135" s="17">
        <v>-1</v>
      </c>
      <c r="N2135" s="17">
        <v>0.16666666666666666</v>
      </c>
      <c r="O2135" s="17">
        <v>-1</v>
      </c>
      <c r="P2135" s="17">
        <v>-1</v>
      </c>
      <c r="Q2135" s="17">
        <v>2.3794930220043895</v>
      </c>
      <c r="R2135" s="17">
        <v>-1</v>
      </c>
      <c r="S2135" s="17">
        <v>5.2048038213233033E-2</v>
      </c>
      <c r="T2135" s="17">
        <v>5.5089256804741471E-3</v>
      </c>
      <c r="U2135" s="17">
        <v>-1.3668630751666022E-2</v>
      </c>
      <c r="V2135" s="17">
        <v>-0.16763323194293406</v>
      </c>
      <c r="W2135" s="17">
        <v>0.25581547466010962</v>
      </c>
      <c r="X2135" s="17">
        <v>-0.23908834198036838</v>
      </c>
      <c r="Y2135" s="17">
        <v>0</v>
      </c>
      <c r="Z2135" s="17">
        <v>25.250465189190148</v>
      </c>
      <c r="AA2135" s="17">
        <v>0.11046817892377167</v>
      </c>
      <c r="AB2135" s="17">
        <v>0.56232057930745272</v>
      </c>
      <c r="AC2135" s="17">
        <v>11.929110394187315</v>
      </c>
      <c r="AD2135" s="17">
        <v>-1.7085788439582528E-2</v>
      </c>
      <c r="AE2135" s="17">
        <v>-1.7085788439582528E-3</v>
      </c>
      <c r="AF2135" s="17">
        <v>39.981265709368209</v>
      </c>
      <c r="AG2135" s="17">
        <v>-10.004813119786784</v>
      </c>
      <c r="AH2135" s="17">
        <v>-1</v>
      </c>
      <c r="AI2135" s="17">
        <v>-1</v>
      </c>
      <c r="AJ2135" s="17">
        <v>-1</v>
      </c>
      <c r="AK2135" s="17">
        <v>-1</v>
      </c>
      <c r="AL2135" s="17">
        <v>-1</v>
      </c>
      <c r="AM2135" s="17">
        <v>-1</v>
      </c>
      <c r="AN2135" s="17">
        <v>-1</v>
      </c>
      <c r="AO2135" s="17">
        <v>-1</v>
      </c>
      <c r="AP2135" s="17">
        <v>-1</v>
      </c>
      <c r="AQ2135" s="17">
        <v>-1</v>
      </c>
      <c r="AR2135" s="17">
        <v>-8.5428942197912638E-3</v>
      </c>
      <c r="AS2135" s="17">
        <v>-0.10251473063749528</v>
      </c>
      <c r="AT2135" s="17">
        <v>3.8667308501712561</v>
      </c>
      <c r="AU2135" s="17">
        <v>-1</v>
      </c>
      <c r="AV2135" s="17">
        <v>-1</v>
      </c>
      <c r="AW2135" s="17">
        <v>-1</v>
      </c>
      <c r="AX2135" s="17">
        <v>-1</v>
      </c>
      <c r="AY2135" s="17">
        <v>-1.7085788439582528E-3</v>
      </c>
      <c r="AZ2135" s="17">
        <v>0.38267132320039726</v>
      </c>
      <c r="BA2135" s="17">
        <v>0.1301491896201156</v>
      </c>
      <c r="BB2135" s="17">
        <v>0.13914250140279141</v>
      </c>
      <c r="BC2135" s="17">
        <v>4.0344678084388096E-2</v>
      </c>
      <c r="BD2135" s="17">
        <v>5.2418582678946066</v>
      </c>
      <c r="BE2135" s="17">
        <v>1.8094237833874427</v>
      </c>
      <c r="BF2135" s="17">
        <v>-1</v>
      </c>
      <c r="BG2135" s="22">
        <v>98.776045069870406</v>
      </c>
    </row>
    <row r="2136" spans="1:59" x14ac:dyDescent="0.25">
      <c r="A2136">
        <v>5150</v>
      </c>
      <c r="B2136" t="s">
        <v>1947</v>
      </c>
      <c r="C2136" s="49">
        <v>0</v>
      </c>
      <c r="D2136" s="22">
        <v>1608.7449414062501</v>
      </c>
      <c r="E2136" s="17">
        <v>158.66988126106767</v>
      </c>
      <c r="F2136" s="17">
        <v>160.6113736443516</v>
      </c>
      <c r="G2136" s="17">
        <v>1.514757522959681</v>
      </c>
      <c r="H2136" s="17">
        <v>12.30103312369865</v>
      </c>
      <c r="I2136" s="17">
        <v>135.610372094139</v>
      </c>
      <c r="J2136" s="17">
        <v>28.878180715187529</v>
      </c>
      <c r="K2136" s="17">
        <v>-1</v>
      </c>
      <c r="L2136" s="17">
        <v>-1</v>
      </c>
      <c r="M2136" s="17">
        <v>-1</v>
      </c>
      <c r="N2136" s="17">
        <v>0.16666666666666666</v>
      </c>
      <c r="O2136" s="17">
        <v>-1</v>
      </c>
      <c r="P2136" s="17">
        <v>-1</v>
      </c>
      <c r="Q2136" s="17">
        <v>8.2803291938332855</v>
      </c>
      <c r="R2136" s="17">
        <v>-1</v>
      </c>
      <c r="S2136" s="17">
        <v>3.0507334798092463</v>
      </c>
      <c r="T2136" s="17">
        <v>0.32068746573676843</v>
      </c>
      <c r="U2136" s="17">
        <v>1.8060155186912814</v>
      </c>
      <c r="V2136" s="17">
        <v>2.4567525704433151</v>
      </c>
      <c r="W2136" s="17">
        <v>7.0893291256786961</v>
      </c>
      <c r="X2136" s="17">
        <v>9.9267429127933937</v>
      </c>
      <c r="Y2136" s="17">
        <v>0</v>
      </c>
      <c r="Z2136" s="17">
        <v>84.352814716556225</v>
      </c>
      <c r="AA2136" s="17">
        <v>3.3988267511742989</v>
      </c>
      <c r="AB2136" s="17">
        <v>5.8087259183027218</v>
      </c>
      <c r="AC2136" s="17">
        <v>72.248912418799407</v>
      </c>
      <c r="AD2136" s="17">
        <v>2.2575193983641015</v>
      </c>
      <c r="AE2136" s="17">
        <v>0.22575193983641018</v>
      </c>
      <c r="AF2136" s="17">
        <v>129.79203452896758</v>
      </c>
      <c r="AG2136" s="17">
        <v>146.6257618728518</v>
      </c>
      <c r="AH2136" s="17">
        <v>-1</v>
      </c>
      <c r="AI2136" s="17">
        <v>-1</v>
      </c>
      <c r="AJ2136" s="17">
        <v>-1</v>
      </c>
      <c r="AK2136" s="17">
        <v>-1</v>
      </c>
      <c r="AL2136" s="17">
        <v>-1</v>
      </c>
      <c r="AM2136" s="17">
        <v>-1</v>
      </c>
      <c r="AN2136" s="17">
        <v>-1</v>
      </c>
      <c r="AO2136" s="17">
        <v>-1</v>
      </c>
      <c r="AP2136" s="17">
        <v>-1</v>
      </c>
      <c r="AQ2136" s="17">
        <v>-1</v>
      </c>
      <c r="AR2136" s="17">
        <v>1.1287596991820508</v>
      </c>
      <c r="AS2136" s="17">
        <v>13.54511639018461</v>
      </c>
      <c r="AT2136" s="17">
        <v>21.608651307239992</v>
      </c>
      <c r="AU2136" s="17">
        <v>-1</v>
      </c>
      <c r="AV2136" s="17">
        <v>-1</v>
      </c>
      <c r="AW2136" s="17">
        <v>-1</v>
      </c>
      <c r="AX2136" s="17">
        <v>-1</v>
      </c>
      <c r="AY2136" s="17">
        <v>0.22575193983641018</v>
      </c>
      <c r="AZ2136" s="17">
        <v>-1.5940116246711129</v>
      </c>
      <c r="BA2136" s="17">
        <v>2.1068321374916263</v>
      </c>
      <c r="BB2136" s="17">
        <v>-0.63422326211046143</v>
      </c>
      <c r="BC2136" s="17">
        <v>0.81371044159764061</v>
      </c>
      <c r="BD2136" s="17">
        <v>-21.626419055029306</v>
      </c>
      <c r="BE2136" s="17">
        <v>28.677701106311385</v>
      </c>
      <c r="BF2136" s="17">
        <v>-1</v>
      </c>
      <c r="BG2136" s="22">
        <v>413.75292944266891</v>
      </c>
    </row>
    <row r="2137" spans="1:59" x14ac:dyDescent="0.25">
      <c r="A2137">
        <v>5152</v>
      </c>
      <c r="B2137" t="s">
        <v>1948</v>
      </c>
      <c r="C2137" s="49">
        <v>0</v>
      </c>
      <c r="D2137" s="22">
        <v>1540.5762890625001</v>
      </c>
      <c r="E2137" s="17">
        <v>68.511101175747754</v>
      </c>
      <c r="F2137" s="17">
        <v>9.4344114769154253</v>
      </c>
      <c r="G2137" s="17">
        <v>0.41479834928122644</v>
      </c>
      <c r="H2137" s="17">
        <v>3.9687084200593139</v>
      </c>
      <c r="I2137" s="17">
        <v>55.101210801745488</v>
      </c>
      <c r="J2137" s="17">
        <v>7.1870019290864562</v>
      </c>
      <c r="K2137" s="17">
        <v>-1</v>
      </c>
      <c r="L2137" s="17">
        <v>-1</v>
      </c>
      <c r="M2137" s="17">
        <v>-1</v>
      </c>
      <c r="N2137" s="17">
        <v>0.16666666666666666</v>
      </c>
      <c r="O2137" s="17">
        <v>-1</v>
      </c>
      <c r="P2137" s="17">
        <v>-1</v>
      </c>
      <c r="Q2137" s="17">
        <v>3.0808886730893552</v>
      </c>
      <c r="R2137" s="17">
        <v>-1</v>
      </c>
      <c r="S2137" s="17">
        <v>0.40848310376350427</v>
      </c>
      <c r="T2137" s="17">
        <v>4.2972236111998463E-2</v>
      </c>
      <c r="U2137" s="17">
        <v>0.20262589287208477</v>
      </c>
      <c r="V2137" s="17">
        <v>0.14431116626806217</v>
      </c>
      <c r="W2137" s="17">
        <v>1.0680726898894302</v>
      </c>
      <c r="X2137" s="17">
        <v>0.96926071637893085</v>
      </c>
      <c r="Y2137" s="17">
        <v>0</v>
      </c>
      <c r="Z2137" s="17">
        <v>32.275593445640268</v>
      </c>
      <c r="AA2137" s="17">
        <v>0.50133488571282536</v>
      </c>
      <c r="AB2137" s="17">
        <v>1.1859281124513044</v>
      </c>
      <c r="AC2137" s="17">
        <v>19.098949647876704</v>
      </c>
      <c r="AD2137" s="17">
        <v>0.25328236609010596</v>
      </c>
      <c r="AE2137" s="17">
        <v>2.5328236609010596E-2</v>
      </c>
      <c r="AF2137" s="17">
        <v>50.656512544960378</v>
      </c>
      <c r="AG2137" s="17">
        <v>8.612887986923397</v>
      </c>
      <c r="AH2137" s="17">
        <v>-1</v>
      </c>
      <c r="AI2137" s="17">
        <v>-1</v>
      </c>
      <c r="AJ2137" s="17">
        <v>-1</v>
      </c>
      <c r="AK2137" s="17">
        <v>-1</v>
      </c>
      <c r="AL2137" s="17">
        <v>-1</v>
      </c>
      <c r="AM2137" s="17">
        <v>-1</v>
      </c>
      <c r="AN2137" s="17">
        <v>-1</v>
      </c>
      <c r="AO2137" s="17">
        <v>-1</v>
      </c>
      <c r="AP2137" s="17">
        <v>-1</v>
      </c>
      <c r="AQ2137" s="17">
        <v>-1</v>
      </c>
      <c r="AR2137" s="17">
        <v>0.12664118304505298</v>
      </c>
      <c r="AS2137" s="17">
        <v>1.5196941965406356</v>
      </c>
      <c r="AT2137" s="17">
        <v>5.975602455502826</v>
      </c>
      <c r="AU2137" s="17">
        <v>-1</v>
      </c>
      <c r="AV2137" s="17">
        <v>-1</v>
      </c>
      <c r="AW2137" s="17">
        <v>-1</v>
      </c>
      <c r="AX2137" s="17">
        <v>-1</v>
      </c>
      <c r="AY2137" s="17">
        <v>2.5328236609010596E-2</v>
      </c>
      <c r="AZ2137" s="17">
        <v>0.14771533004304488</v>
      </c>
      <c r="BA2137" s="17">
        <v>0.36510518277746801</v>
      </c>
      <c r="BB2137" s="17">
        <v>4.7217328862697298E-2</v>
      </c>
      <c r="BC2137" s="17">
        <v>0.13226985062448215</v>
      </c>
      <c r="BD2137" s="17">
        <v>2.0481934519804308</v>
      </c>
      <c r="BE2137" s="17">
        <v>5.0030885993016216</v>
      </c>
      <c r="BF2137" s="17">
        <v>-1</v>
      </c>
      <c r="BG2137" s="22">
        <v>833.41583051317923</v>
      </c>
    </row>
    <row r="2138" spans="1:59" x14ac:dyDescent="0.25">
      <c r="A2138">
        <v>5155</v>
      </c>
      <c r="B2138" t="s">
        <v>1949</v>
      </c>
      <c r="C2138" s="49">
        <v>0</v>
      </c>
      <c r="D2138" s="22">
        <v>1597.3128125000001</v>
      </c>
      <c r="E2138" s="17">
        <v>125.59794838436743</v>
      </c>
      <c r="F2138" s="17">
        <v>105.1568262273</v>
      </c>
      <c r="G2138" s="17">
        <v>1.1112718510752659</v>
      </c>
      <c r="H2138" s="17">
        <v>9.2445800190220453</v>
      </c>
      <c r="I2138" s="17">
        <v>106.07810052056868</v>
      </c>
      <c r="J2138" s="17">
        <v>20.921449178319229</v>
      </c>
      <c r="K2138" s="17">
        <v>-1</v>
      </c>
      <c r="L2138" s="17">
        <v>-1</v>
      </c>
      <c r="M2138" s="17">
        <v>-1</v>
      </c>
      <c r="N2138" s="17">
        <v>0.16666666666666666</v>
      </c>
      <c r="O2138" s="17">
        <v>-1</v>
      </c>
      <c r="P2138" s="17">
        <v>-1</v>
      </c>
      <c r="Q2138" s="17">
        <v>6.3730768138020562</v>
      </c>
      <c r="R2138" s="17">
        <v>-1</v>
      </c>
      <c r="S2138" s="17">
        <v>2.0815064450453957</v>
      </c>
      <c r="T2138" s="17">
        <v>0.21881630660732865</v>
      </c>
      <c r="U2138" s="17">
        <v>1.2178621072308691</v>
      </c>
      <c r="V2138" s="17">
        <v>1.6085056572994809</v>
      </c>
      <c r="W2138" s="17">
        <v>4.8806192419671479</v>
      </c>
      <c r="X2138" s="17">
        <v>6.6409703051370492</v>
      </c>
      <c r="Y2138" s="17">
        <v>0</v>
      </c>
      <c r="Z2138" s="17">
        <v>65.249912429647054</v>
      </c>
      <c r="AA2138" s="17">
        <v>2.3359723470370182</v>
      </c>
      <c r="AB2138" s="17">
        <v>4.1129969100686292</v>
      </c>
      <c r="AC2138" s="17">
        <v>52.752508413602797</v>
      </c>
      <c r="AD2138" s="17">
        <v>1.5223276340385863</v>
      </c>
      <c r="AE2138" s="17">
        <v>0.15223276340385863</v>
      </c>
      <c r="AF2138" s="17">
        <v>100.76363963785414</v>
      </c>
      <c r="AG2138" s="17">
        <v>96.000049136315894</v>
      </c>
      <c r="AH2138" s="17">
        <v>-1</v>
      </c>
      <c r="AI2138" s="17">
        <v>-1</v>
      </c>
      <c r="AJ2138" s="17">
        <v>-1</v>
      </c>
      <c r="AK2138" s="17">
        <v>-1</v>
      </c>
      <c r="AL2138" s="17">
        <v>-1</v>
      </c>
      <c r="AM2138" s="17">
        <v>-1</v>
      </c>
      <c r="AN2138" s="17">
        <v>-1</v>
      </c>
      <c r="AO2138" s="17">
        <v>-1</v>
      </c>
      <c r="AP2138" s="17">
        <v>-1</v>
      </c>
      <c r="AQ2138" s="17">
        <v>-1</v>
      </c>
      <c r="AR2138" s="17">
        <v>0.76116381701929314</v>
      </c>
      <c r="AS2138" s="17">
        <v>9.1339658042315186</v>
      </c>
      <c r="AT2138" s="17">
        <v>15.874155545500974</v>
      </c>
      <c r="AU2138" s="17">
        <v>-1</v>
      </c>
      <c r="AV2138" s="17">
        <v>-1</v>
      </c>
      <c r="AW2138" s="17">
        <v>-1</v>
      </c>
      <c r="AX2138" s="17">
        <v>-1</v>
      </c>
      <c r="AY2138" s="17">
        <v>0.15223276340385863</v>
      </c>
      <c r="AZ2138" s="17">
        <v>-0.95511348428661091</v>
      </c>
      <c r="BA2138" s="17">
        <v>1.4679339971071244</v>
      </c>
      <c r="BB2138" s="17">
        <v>-0.3842580622397862</v>
      </c>
      <c r="BC2138" s="17">
        <v>0.56374524172696538</v>
      </c>
      <c r="BD2138" s="17">
        <v>-12.942126798936545</v>
      </c>
      <c r="BE2138" s="17">
        <v>19.993408850218614</v>
      </c>
      <c r="BF2138" s="17">
        <v>-1</v>
      </c>
      <c r="BG2138" s="22">
        <v>266.95032819448704</v>
      </c>
    </row>
    <row r="2139" spans="1:59" x14ac:dyDescent="0.25">
      <c r="A2139">
        <v>5156</v>
      </c>
      <c r="B2139" t="s">
        <v>1950</v>
      </c>
      <c r="C2139" s="49">
        <v>0</v>
      </c>
      <c r="D2139" s="22">
        <v>1451.5241796875</v>
      </c>
      <c r="E2139" s="17">
        <v>69.864488360261504</v>
      </c>
      <c r="F2139" s="17">
        <v>11.703751889435502</v>
      </c>
      <c r="G2139" s="17">
        <v>0.43131000402784092</v>
      </c>
      <c r="H2139" s="17">
        <v>4.0937862157042986</v>
      </c>
      <c r="I2139" s="17">
        <v>56.309746088336134</v>
      </c>
      <c r="J2139" s="17">
        <v>7.5126115187273603</v>
      </c>
      <c r="K2139" s="17">
        <v>-1</v>
      </c>
      <c r="L2139" s="17">
        <v>-1</v>
      </c>
      <c r="M2139" s="17">
        <v>-1</v>
      </c>
      <c r="N2139" s="17">
        <v>0.16666666666666666</v>
      </c>
      <c r="O2139" s="17">
        <v>-1</v>
      </c>
      <c r="P2139" s="17">
        <v>-1</v>
      </c>
      <c r="Q2139" s="17">
        <v>3.1589382669365333</v>
      </c>
      <c r="R2139" s="17">
        <v>-1</v>
      </c>
      <c r="S2139" s="17">
        <v>0.44814632673338983</v>
      </c>
      <c r="T2139" s="17">
        <v>4.7141061736776999E-2</v>
      </c>
      <c r="U2139" s="17">
        <v>0.22669461883878972</v>
      </c>
      <c r="V2139" s="17">
        <v>0.1790235765112807</v>
      </c>
      <c r="W2139" s="17">
        <v>1.1584586876497851</v>
      </c>
      <c r="X2139" s="17">
        <v>1.1037228463973832</v>
      </c>
      <c r="Y2139" s="17">
        <v>0</v>
      </c>
      <c r="Z2139" s="17">
        <v>33.057332548658813</v>
      </c>
      <c r="AA2139" s="17">
        <v>0.54482957756909722</v>
      </c>
      <c r="AB2139" s="17">
        <v>1.2553216346475553</v>
      </c>
      <c r="AC2139" s="17">
        <v>19.896791836995472</v>
      </c>
      <c r="AD2139" s="17">
        <v>0.28336827354848715</v>
      </c>
      <c r="AE2139" s="17">
        <v>2.8336827354848715E-2</v>
      </c>
      <c r="AF2139" s="17">
        <v>51.844427922604226</v>
      </c>
      <c r="AG2139" s="17">
        <v>10.684620264560323</v>
      </c>
      <c r="AH2139" s="17">
        <v>-1</v>
      </c>
      <c r="AI2139" s="17">
        <v>-1</v>
      </c>
      <c r="AJ2139" s="17">
        <v>-1</v>
      </c>
      <c r="AK2139" s="17">
        <v>-1</v>
      </c>
      <c r="AL2139" s="17">
        <v>-1</v>
      </c>
      <c r="AM2139" s="17">
        <v>-1</v>
      </c>
      <c r="AN2139" s="17">
        <v>-1</v>
      </c>
      <c r="AO2139" s="17">
        <v>-1</v>
      </c>
      <c r="AP2139" s="17">
        <v>-1</v>
      </c>
      <c r="AQ2139" s="17">
        <v>-1</v>
      </c>
      <c r="AR2139" s="17">
        <v>0.14168413677424357</v>
      </c>
      <c r="AS2139" s="17">
        <v>1.7002096412909229</v>
      </c>
      <c r="AT2139" s="17">
        <v>6.2102725336782001</v>
      </c>
      <c r="AU2139" s="17">
        <v>-1</v>
      </c>
      <c r="AV2139" s="17">
        <v>-1</v>
      </c>
      <c r="AW2139" s="17">
        <v>-1</v>
      </c>
      <c r="AX2139" s="17">
        <v>-1</v>
      </c>
      <c r="AY2139" s="17">
        <v>2.8336827354848715E-2</v>
      </c>
      <c r="AZ2139" s="17">
        <v>0.12157000135512822</v>
      </c>
      <c r="BA2139" s="17">
        <v>0.3912505114653847</v>
      </c>
      <c r="BB2139" s="17">
        <v>3.6988120326847687E-2</v>
      </c>
      <c r="BC2139" s="17">
        <v>0.14249905916033179</v>
      </c>
      <c r="BD2139" s="17">
        <v>1.6928102365576574</v>
      </c>
      <c r="BE2139" s="17">
        <v>5.3584718147243962</v>
      </c>
      <c r="BF2139" s="17">
        <v>-1</v>
      </c>
      <c r="BG2139" s="22">
        <v>14.578402568283536</v>
      </c>
    </row>
    <row r="2140" spans="1:59" x14ac:dyDescent="0.25">
      <c r="A2140">
        <v>5159</v>
      </c>
      <c r="B2140" t="s">
        <v>1951</v>
      </c>
      <c r="C2140" s="49">
        <v>0</v>
      </c>
      <c r="D2140" s="22">
        <v>1494.0065332031252</v>
      </c>
      <c r="E2140" s="17">
        <v>32.782357940926985</v>
      </c>
      <c r="F2140" s="17">
        <v>-50.475037821190348</v>
      </c>
      <c r="G2140" s="17">
        <v>-2.1101058940049766E-2</v>
      </c>
      <c r="H2140" s="17">
        <v>0.66671731499158371</v>
      </c>
      <c r="I2140" s="17">
        <v>23.196485059620414</v>
      </c>
      <c r="J2140" s="17">
        <v>-1.4089280133527913</v>
      </c>
      <c r="K2140" s="17">
        <v>-1</v>
      </c>
      <c r="L2140" s="17">
        <v>-1</v>
      </c>
      <c r="M2140" s="17">
        <v>-1</v>
      </c>
      <c r="N2140" s="17">
        <v>0.16666666666666666</v>
      </c>
      <c r="O2140" s="17">
        <v>-1</v>
      </c>
      <c r="P2140" s="17">
        <v>-1</v>
      </c>
      <c r="Q2140" s="17">
        <v>1.0204185208248324</v>
      </c>
      <c r="R2140" s="17">
        <v>-1</v>
      </c>
      <c r="S2140" s="17">
        <v>-0.63860609995586071</v>
      </c>
      <c r="T2140" s="17">
        <v>-6.7082670601167141E-2</v>
      </c>
      <c r="U2140" s="17">
        <v>-0.43277640729276851</v>
      </c>
      <c r="V2140" s="17">
        <v>-0.7720790632487935</v>
      </c>
      <c r="W2140" s="17">
        <v>-1.3180723415954803</v>
      </c>
      <c r="X2140" s="17">
        <v>-2.5804721118970058</v>
      </c>
      <c r="Y2140" s="17">
        <v>0</v>
      </c>
      <c r="Z2140" s="17">
        <v>11.638073002143681</v>
      </c>
      <c r="AA2140" s="17">
        <v>-0.64690317593893254</v>
      </c>
      <c r="AB2140" s="17">
        <v>-0.64602608741093814</v>
      </c>
      <c r="AC2140" s="17">
        <v>-1.9636841963869269</v>
      </c>
      <c r="AD2140" s="17">
        <v>-0.54097050911596067</v>
      </c>
      <c r="AE2140" s="17">
        <v>-5.4097050911596063E-2</v>
      </c>
      <c r="AF2140" s="17">
        <v>19.296142062524343</v>
      </c>
      <c r="AG2140" s="17">
        <v>-46.079805608793649</v>
      </c>
      <c r="AH2140" s="17">
        <v>-1</v>
      </c>
      <c r="AI2140" s="17">
        <v>-1</v>
      </c>
      <c r="AJ2140" s="17">
        <v>-1</v>
      </c>
      <c r="AK2140" s="17">
        <v>-1</v>
      </c>
      <c r="AL2140" s="17">
        <v>-1</v>
      </c>
      <c r="AM2140" s="17">
        <v>-1</v>
      </c>
      <c r="AN2140" s="17">
        <v>-1</v>
      </c>
      <c r="AO2140" s="17">
        <v>-1</v>
      </c>
      <c r="AP2140" s="17">
        <v>-1</v>
      </c>
      <c r="AQ2140" s="17">
        <v>-1</v>
      </c>
      <c r="AR2140" s="17">
        <v>-0.27048525455798034</v>
      </c>
      <c r="AS2140" s="17">
        <v>-3.245823054695764</v>
      </c>
      <c r="AT2140" s="17">
        <v>-0.21956997110449272</v>
      </c>
      <c r="AU2140" s="17">
        <v>-1</v>
      </c>
      <c r="AV2140" s="17">
        <v>-1</v>
      </c>
      <c r="AW2140" s="17">
        <v>-1</v>
      </c>
      <c r="AX2140" s="17">
        <v>-1</v>
      </c>
      <c r="AY2140" s="17">
        <v>-5.4097050911596063E-2</v>
      </c>
      <c r="AZ2140" s="17">
        <v>0.8379389010724958</v>
      </c>
      <c r="BA2140" s="17">
        <v>-0.32511838825198308</v>
      </c>
      <c r="BB2140" s="17">
        <v>0.31726330643276002</v>
      </c>
      <c r="BC2140" s="17">
        <v>-0.13777612694558039</v>
      </c>
      <c r="BD2140" s="17">
        <v>11.430132189908798</v>
      </c>
      <c r="BE2140" s="17">
        <v>-4.3788501386267562</v>
      </c>
      <c r="BF2140" s="17">
        <v>-1</v>
      </c>
      <c r="BG2140" s="22">
        <v>85.406550144862194</v>
      </c>
    </row>
    <row r="2141" spans="1:59" x14ac:dyDescent="0.25">
      <c r="A2141">
        <v>5160</v>
      </c>
      <c r="B2141" t="s">
        <v>1367</v>
      </c>
      <c r="C2141" s="49">
        <v>0</v>
      </c>
      <c r="D2141" s="22">
        <v>1561.60251953125</v>
      </c>
      <c r="E2141" s="17">
        <v>100.63268099616987</v>
      </c>
      <c r="F2141" s="17">
        <v>63.295420384476266</v>
      </c>
      <c r="G2141" s="17">
        <v>0.80668948138263574</v>
      </c>
      <c r="H2141" s="17">
        <v>6.9373314737912217</v>
      </c>
      <c r="I2141" s="17">
        <v>83.784844811451165</v>
      </c>
      <c r="J2141" s="17">
        <v>14.915089311340662</v>
      </c>
      <c r="K2141" s="17">
        <v>-1</v>
      </c>
      <c r="L2141" s="17">
        <v>-1</v>
      </c>
      <c r="M2141" s="17">
        <v>-1</v>
      </c>
      <c r="N2141" s="17">
        <v>0.16666666666666666</v>
      </c>
      <c r="O2141" s="17">
        <v>-1</v>
      </c>
      <c r="P2141" s="17">
        <v>-1</v>
      </c>
      <c r="Q2141" s="17">
        <v>4.933334364463648</v>
      </c>
      <c r="R2141" s="17">
        <v>-1</v>
      </c>
      <c r="S2141" s="17">
        <v>1.3498584892708898</v>
      </c>
      <c r="T2141" s="17">
        <v>0.14191603179442699</v>
      </c>
      <c r="U2141" s="17">
        <v>0.77387816359101924</v>
      </c>
      <c r="V2141" s="17">
        <v>0.96818290758900394</v>
      </c>
      <c r="W2141" s="17">
        <v>3.2133132204112882</v>
      </c>
      <c r="X2141" s="17">
        <v>4.1606135617684883</v>
      </c>
      <c r="Y2141" s="17">
        <v>0</v>
      </c>
      <c r="Z2141" s="17">
        <v>50.829555891632644</v>
      </c>
      <c r="AA2141" s="17">
        <v>1.5336471701888095</v>
      </c>
      <c r="AB2141" s="17">
        <v>2.8329287548047892</v>
      </c>
      <c r="AC2141" s="17">
        <v>38.035106170658246</v>
      </c>
      <c r="AD2141" s="17">
        <v>0.96734770448877416</v>
      </c>
      <c r="AE2141" s="17">
        <v>9.6734770448877405E-2</v>
      </c>
      <c r="AF2141" s="17">
        <v>78.850749241980083</v>
      </c>
      <c r="AG2141" s="17">
        <v>57.783823314325112</v>
      </c>
      <c r="AH2141" s="17">
        <v>-1</v>
      </c>
      <c r="AI2141" s="17">
        <v>-1</v>
      </c>
      <c r="AJ2141" s="17">
        <v>-1</v>
      </c>
      <c r="AK2141" s="17">
        <v>-1</v>
      </c>
      <c r="AL2141" s="17">
        <v>-1</v>
      </c>
      <c r="AM2141" s="17">
        <v>-1</v>
      </c>
      <c r="AN2141" s="17">
        <v>-1</v>
      </c>
      <c r="AO2141" s="17">
        <v>-1</v>
      </c>
      <c r="AP2141" s="17">
        <v>-1</v>
      </c>
      <c r="AQ2141" s="17">
        <v>-1</v>
      </c>
      <c r="AR2141" s="17">
        <v>0.48367385224438708</v>
      </c>
      <c r="AS2141" s="17">
        <v>5.804086226932645</v>
      </c>
      <c r="AT2141" s="17">
        <v>11.545312095012438</v>
      </c>
      <c r="AU2141" s="17">
        <v>-1</v>
      </c>
      <c r="AV2141" s="17">
        <v>-1</v>
      </c>
      <c r="AW2141" s="17">
        <v>-1</v>
      </c>
      <c r="AX2141" s="17">
        <v>-1</v>
      </c>
      <c r="AY2141" s="17">
        <v>9.6734770448877405E-2</v>
      </c>
      <c r="AZ2141" s="17">
        <v>-0.47282347214890169</v>
      </c>
      <c r="BA2141" s="17">
        <v>0.98564398496941474</v>
      </c>
      <c r="BB2141" s="17">
        <v>-0.19556488619284995</v>
      </c>
      <c r="BC2141" s="17">
        <v>0.3750520656800293</v>
      </c>
      <c r="BD2141" s="17">
        <v>-6.3865475088203407</v>
      </c>
      <c r="BE2141" s="17">
        <v>13.437829560102402</v>
      </c>
      <c r="BF2141" s="17">
        <v>-1</v>
      </c>
      <c r="BG2141" s="22">
        <v>476.08223814781167</v>
      </c>
    </row>
    <row r="2142" spans="1:59" x14ac:dyDescent="0.25">
      <c r="A2142">
        <v>5161</v>
      </c>
      <c r="B2142" t="s">
        <v>1952</v>
      </c>
      <c r="C2142" s="49">
        <v>0</v>
      </c>
      <c r="D2142" s="22">
        <v>1453.9271093750001</v>
      </c>
      <c r="E2142" s="17">
        <v>-1.5869445797848272</v>
      </c>
      <c r="F2142" s="17">
        <v>-108.10499623431258</v>
      </c>
      <c r="G2142" s="17">
        <v>-0.4404149578727013</v>
      </c>
      <c r="H2142" s="17">
        <v>-2.5096365372807572</v>
      </c>
      <c r="I2142" s="17">
        <v>-7.4942997705261334</v>
      </c>
      <c r="J2142" s="17">
        <v>-9.6777919556649614</v>
      </c>
      <c r="K2142" s="17">
        <v>-1</v>
      </c>
      <c r="L2142" s="17">
        <v>-1</v>
      </c>
      <c r="M2142" s="17">
        <v>-1</v>
      </c>
      <c r="N2142" s="17">
        <v>0.16666666666666666</v>
      </c>
      <c r="O2142" s="17">
        <v>-1</v>
      </c>
      <c r="P2142" s="17">
        <v>-1</v>
      </c>
      <c r="Q2142" s="17">
        <v>-0.9616529316369844</v>
      </c>
      <c r="R2142" s="17">
        <v>-1</v>
      </c>
      <c r="S2142" s="17">
        <v>-1.6458546721286686</v>
      </c>
      <c r="T2142" s="17">
        <v>-0.1729501050601302</v>
      </c>
      <c r="U2142" s="17">
        <v>-1.044002325125742</v>
      </c>
      <c r="V2142" s="17">
        <v>-1.6536016183045237</v>
      </c>
      <c r="W2142" s="17">
        <v>-3.6134270901910668</v>
      </c>
      <c r="X2142" s="17">
        <v>-5.9951413780640888</v>
      </c>
      <c r="Y2142" s="17">
        <v>0</v>
      </c>
      <c r="Z2142" s="17">
        <v>-8.2142117182614065</v>
      </c>
      <c r="AA2142" s="17">
        <v>-1.7514519994823192</v>
      </c>
      <c r="AB2142" s="17">
        <v>-2.4082763766344075</v>
      </c>
      <c r="AC2142" s="17">
        <v>-22.224907204392665</v>
      </c>
      <c r="AD2142" s="17">
        <v>-1.3050029064071778</v>
      </c>
      <c r="AE2142" s="17">
        <v>-0.13050029064071775</v>
      </c>
      <c r="AF2142" s="17">
        <v>-10.870999647123085</v>
      </c>
      <c r="AG2142" s="17">
        <v>-98.691500330588866</v>
      </c>
      <c r="AH2142" s="17">
        <v>-1</v>
      </c>
      <c r="AI2142" s="17">
        <v>-1</v>
      </c>
      <c r="AJ2142" s="17">
        <v>-1</v>
      </c>
      <c r="AK2142" s="17">
        <v>-1</v>
      </c>
      <c r="AL2142" s="17">
        <v>-1</v>
      </c>
      <c r="AM2142" s="17">
        <v>-1</v>
      </c>
      <c r="AN2142" s="17">
        <v>-1</v>
      </c>
      <c r="AO2142" s="17">
        <v>-1</v>
      </c>
      <c r="AP2142" s="17">
        <v>-1</v>
      </c>
      <c r="AQ2142" s="17">
        <v>-1</v>
      </c>
      <c r="AR2142" s="17">
        <v>-0.65250145320358888</v>
      </c>
      <c r="AS2142" s="17">
        <v>-7.8300174384430656</v>
      </c>
      <c r="AT2142" s="17">
        <v>-6.1790226699759856</v>
      </c>
      <c r="AU2142" s="17">
        <v>-1</v>
      </c>
      <c r="AV2142" s="17">
        <v>-1</v>
      </c>
      <c r="AW2142" s="17">
        <v>-1</v>
      </c>
      <c r="AX2142" s="17">
        <v>-1</v>
      </c>
      <c r="AY2142" s="17">
        <v>-0.13050029064071775</v>
      </c>
      <c r="AZ2142" s="17">
        <v>1.5019001986676928</v>
      </c>
      <c r="BA2142" s="17">
        <v>-0.9890796858471802</v>
      </c>
      <c r="BB2142" s="17">
        <v>0.57703432151177392</v>
      </c>
      <c r="BC2142" s="17">
        <v>-0.39754714202459418</v>
      </c>
      <c r="BD2142" s="17">
        <v>20.455098128268169</v>
      </c>
      <c r="BE2142" s="17">
        <v>-13.403816076986136</v>
      </c>
      <c r="BF2142" s="17">
        <v>-1</v>
      </c>
      <c r="BG2142" s="22">
        <v>-33.968689652897865</v>
      </c>
    </row>
    <row r="2143" spans="1:59" x14ac:dyDescent="0.25">
      <c r="A2143">
        <v>5162</v>
      </c>
      <c r="B2143" t="s">
        <v>1953</v>
      </c>
      <c r="C2143" s="49">
        <v>0</v>
      </c>
      <c r="D2143" s="22">
        <v>1547.8016015624999</v>
      </c>
      <c r="E2143" s="17">
        <v>101.20267808123154</v>
      </c>
      <c r="F2143" s="17">
        <v>64.251183402591337</v>
      </c>
      <c r="G2143" s="17">
        <v>0.81364358526569913</v>
      </c>
      <c r="H2143" s="17">
        <v>6.9900096576393995</v>
      </c>
      <c r="I2143" s="17">
        <v>84.293835585438984</v>
      </c>
      <c r="J2143" s="17">
        <v>15.052224138009002</v>
      </c>
      <c r="K2143" s="17">
        <v>-1</v>
      </c>
      <c r="L2143" s="17">
        <v>-1</v>
      </c>
      <c r="M2143" s="17">
        <v>-1</v>
      </c>
      <c r="N2143" s="17">
        <v>0.16666666666666666</v>
      </c>
      <c r="O2143" s="17">
        <v>-1</v>
      </c>
      <c r="P2143" s="17">
        <v>-1</v>
      </c>
      <c r="Q2143" s="17">
        <v>4.9662059931388702</v>
      </c>
      <c r="R2143" s="17">
        <v>-1</v>
      </c>
      <c r="S2143" s="17">
        <v>1.3665631852630493</v>
      </c>
      <c r="T2143" s="17">
        <v>0.14367178837424713</v>
      </c>
      <c r="U2143" s="17">
        <v>0.78401502893092534</v>
      </c>
      <c r="V2143" s="17">
        <v>0.98280250269120595</v>
      </c>
      <c r="W2143" s="17">
        <v>3.2513804903273282</v>
      </c>
      <c r="X2143" s="17">
        <v>4.2172440833507077</v>
      </c>
      <c r="Y2143" s="17">
        <v>0</v>
      </c>
      <c r="Z2143" s="17">
        <v>51.158795753734196</v>
      </c>
      <c r="AA2143" s="17">
        <v>1.5519655404655599</v>
      </c>
      <c r="AB2143" s="17">
        <v>2.8621547633163429</v>
      </c>
      <c r="AC2143" s="17">
        <v>38.371128062501654</v>
      </c>
      <c r="AD2143" s="17">
        <v>0.98001878616365656</v>
      </c>
      <c r="AE2143" s="17">
        <v>9.8001878616365667E-2</v>
      </c>
      <c r="AF2143" s="17">
        <v>79.351055665969341</v>
      </c>
      <c r="AG2143" s="17">
        <v>58.656361027696121</v>
      </c>
      <c r="AH2143" s="17">
        <v>-1</v>
      </c>
      <c r="AI2143" s="17">
        <v>-1</v>
      </c>
      <c r="AJ2143" s="17">
        <v>-1</v>
      </c>
      <c r="AK2143" s="17">
        <v>-1</v>
      </c>
      <c r="AL2143" s="17">
        <v>-1</v>
      </c>
      <c r="AM2143" s="17">
        <v>-1</v>
      </c>
      <c r="AN2143" s="17">
        <v>-1</v>
      </c>
      <c r="AO2143" s="17">
        <v>-1</v>
      </c>
      <c r="AP2143" s="17">
        <v>-1</v>
      </c>
      <c r="AQ2143" s="17">
        <v>-1</v>
      </c>
      <c r="AR2143" s="17">
        <v>0.49000939308182828</v>
      </c>
      <c r="AS2143" s="17">
        <v>5.88011271698194</v>
      </c>
      <c r="AT2143" s="17">
        <v>11.644146532076523</v>
      </c>
      <c r="AU2143" s="17">
        <v>-1</v>
      </c>
      <c r="AV2143" s="17">
        <v>-1</v>
      </c>
      <c r="AW2143" s="17">
        <v>-1</v>
      </c>
      <c r="AX2143" s="17">
        <v>-1</v>
      </c>
      <c r="AY2143" s="17">
        <v>9.8001878616365667E-2</v>
      </c>
      <c r="AZ2143" s="17">
        <v>-0.48383492645452703</v>
      </c>
      <c r="BA2143" s="17">
        <v>0.99665543927504019</v>
      </c>
      <c r="BB2143" s="17">
        <v>-0.19987305396231003</v>
      </c>
      <c r="BC2143" s="17">
        <v>0.37936023344948938</v>
      </c>
      <c r="BD2143" s="17">
        <v>-6.5362218955654861</v>
      </c>
      <c r="BE2143" s="17">
        <v>13.587503946847546</v>
      </c>
      <c r="BF2143" s="17">
        <v>-1</v>
      </c>
      <c r="BG2143" s="22">
        <v>462.09336063614273</v>
      </c>
    </row>
    <row r="2144" spans="1:59" x14ac:dyDescent="0.25">
      <c r="A2144">
        <v>5166</v>
      </c>
      <c r="B2144" t="s">
        <v>1954</v>
      </c>
      <c r="C2144" s="49">
        <v>0</v>
      </c>
      <c r="D2144" s="22">
        <v>1546.49076171875</v>
      </c>
      <c r="E2144" s="17">
        <v>103.74428378109208</v>
      </c>
      <c r="F2144" s="17">
        <v>68.512911748613149</v>
      </c>
      <c r="G2144" s="17">
        <v>0.84465179658787326</v>
      </c>
      <c r="H2144" s="17">
        <v>7.2249006348666587</v>
      </c>
      <c r="I2144" s="17">
        <v>86.563415353910756</v>
      </c>
      <c r="J2144" s="17">
        <v>15.663705610886925</v>
      </c>
      <c r="K2144" s="17">
        <v>-1</v>
      </c>
      <c r="L2144" s="17">
        <v>-1</v>
      </c>
      <c r="M2144" s="17">
        <v>-1</v>
      </c>
      <c r="N2144" s="17">
        <v>0.16666666666666666</v>
      </c>
      <c r="O2144" s="17">
        <v>-1</v>
      </c>
      <c r="P2144" s="17">
        <v>-1</v>
      </c>
      <c r="Q2144" s="17">
        <v>5.1127799335926216</v>
      </c>
      <c r="R2144" s="17">
        <v>-1</v>
      </c>
      <c r="S2144" s="17">
        <v>1.4410490934559212</v>
      </c>
      <c r="T2144" s="17">
        <v>0.15150067214889926</v>
      </c>
      <c r="U2144" s="17">
        <v>0.82921511047842222</v>
      </c>
      <c r="V2144" s="17">
        <v>1.0479909873610675</v>
      </c>
      <c r="W2144" s="17">
        <v>3.4211216920499066</v>
      </c>
      <c r="X2144" s="17">
        <v>4.4697584561634462</v>
      </c>
      <c r="Y2144" s="17">
        <v>0</v>
      </c>
      <c r="Z2144" s="17">
        <v>52.626869770372416</v>
      </c>
      <c r="AA2144" s="17">
        <v>1.6336467902959961</v>
      </c>
      <c r="AB2144" s="17">
        <v>2.9924729557490264</v>
      </c>
      <c r="AC2144" s="17">
        <v>39.869443015278478</v>
      </c>
      <c r="AD2144" s="17">
        <v>1.0365188880980278</v>
      </c>
      <c r="AE2144" s="17">
        <v>0.10365188880980278</v>
      </c>
      <c r="AF2144" s="17">
        <v>81.581912089998738</v>
      </c>
      <c r="AG2144" s="17">
        <v>62.546989390132474</v>
      </c>
      <c r="AH2144" s="17">
        <v>-1</v>
      </c>
      <c r="AI2144" s="17">
        <v>-1</v>
      </c>
      <c r="AJ2144" s="17">
        <v>-1</v>
      </c>
      <c r="AK2144" s="17">
        <v>-1</v>
      </c>
      <c r="AL2144" s="17">
        <v>-1</v>
      </c>
      <c r="AM2144" s="17">
        <v>-1</v>
      </c>
      <c r="AN2144" s="17">
        <v>-1</v>
      </c>
      <c r="AO2144" s="17">
        <v>-1</v>
      </c>
      <c r="AP2144" s="17">
        <v>-1</v>
      </c>
      <c r="AQ2144" s="17">
        <v>-1</v>
      </c>
      <c r="AR2144" s="17">
        <v>0.51825944404901392</v>
      </c>
      <c r="AS2144" s="17">
        <v>6.2191133285881675</v>
      </c>
      <c r="AT2144" s="17">
        <v>12.084847327164617</v>
      </c>
      <c r="AU2144" s="17">
        <v>-1</v>
      </c>
      <c r="AV2144" s="17">
        <v>-1</v>
      </c>
      <c r="AW2144" s="17">
        <v>-1</v>
      </c>
      <c r="AX2144" s="17">
        <v>-1</v>
      </c>
      <c r="AY2144" s="17">
        <v>0.10365188880980278</v>
      </c>
      <c r="AZ2144" s="17">
        <v>-0.53293478285800799</v>
      </c>
      <c r="BA2144" s="17">
        <v>1.045755295678521</v>
      </c>
      <c r="BB2144" s="17">
        <v>-0.21908308861999626</v>
      </c>
      <c r="BC2144" s="17">
        <v>0.39857026810717561</v>
      </c>
      <c r="BD2144" s="17">
        <v>-7.203617018179866</v>
      </c>
      <c r="BE2144" s="17">
        <v>14.25489906946193</v>
      </c>
      <c r="BF2144" s="17">
        <v>-1</v>
      </c>
      <c r="BG2144" s="22">
        <v>793.44646632111142</v>
      </c>
    </row>
    <row r="2145" spans="1:59" x14ac:dyDescent="0.25">
      <c r="A2145">
        <v>5167</v>
      </c>
      <c r="B2145" t="s">
        <v>1955</v>
      </c>
      <c r="C2145" s="49">
        <v>0</v>
      </c>
      <c r="D2145" s="22">
        <v>1491.8821386718748</v>
      </c>
      <c r="E2145" s="17">
        <v>39.550408803325084</v>
      </c>
      <c r="F2145" s="17">
        <v>-39.126466243316493</v>
      </c>
      <c r="G2145" s="17">
        <v>6.1470817331702565E-2</v>
      </c>
      <c r="H2145" s="17">
        <v>1.2922093341036467</v>
      </c>
      <c r="I2145" s="17">
        <v>29.240157101326012</v>
      </c>
      <c r="J2145" s="17">
        <v>0.21938817671516375</v>
      </c>
      <c r="K2145" s="17">
        <v>-1</v>
      </c>
      <c r="L2145" s="17">
        <v>-1</v>
      </c>
      <c r="M2145" s="17">
        <v>-1</v>
      </c>
      <c r="N2145" s="17">
        <v>0.16666666666666666</v>
      </c>
      <c r="O2145" s="17">
        <v>-1</v>
      </c>
      <c r="P2145" s="17">
        <v>-1</v>
      </c>
      <c r="Q2145" s="17">
        <v>1.4107307884387816</v>
      </c>
      <c r="R2145" s="17">
        <v>-1</v>
      </c>
      <c r="S2145" s="17">
        <v>-0.44025730997284429</v>
      </c>
      <c r="T2145" s="17">
        <v>-4.6235108138761416E-2</v>
      </c>
      <c r="U2145" s="17">
        <v>-0.31241294929659352</v>
      </c>
      <c r="V2145" s="17">
        <v>-0.59848841544984754</v>
      </c>
      <c r="W2145" s="17">
        <v>-0.86606789150865937</v>
      </c>
      <c r="X2145" s="17">
        <v>-1.9080506899679646</v>
      </c>
      <c r="Y2145" s="17">
        <v>0</v>
      </c>
      <c r="Z2145" s="17">
        <v>15.547412525153804</v>
      </c>
      <c r="AA2145" s="17">
        <v>-0.42939388510480508</v>
      </c>
      <c r="AB2145" s="17">
        <v>-0.29900130904795919</v>
      </c>
      <c r="AC2145" s="17">
        <v>2.0261840230782777</v>
      </c>
      <c r="AD2145" s="17">
        <v>-0.39051618662074195</v>
      </c>
      <c r="AE2145" s="17">
        <v>-3.905161866207419E-2</v>
      </c>
      <c r="AF2145" s="17">
        <v>25.236697572518334</v>
      </c>
      <c r="AG2145" s="17">
        <v>-35.719437497759401</v>
      </c>
      <c r="AH2145" s="17">
        <v>-1</v>
      </c>
      <c r="AI2145" s="17">
        <v>-1</v>
      </c>
      <c r="AJ2145" s="17">
        <v>-1</v>
      </c>
      <c r="AK2145" s="17">
        <v>-1</v>
      </c>
      <c r="AL2145" s="17">
        <v>-1</v>
      </c>
      <c r="AM2145" s="17">
        <v>-1</v>
      </c>
      <c r="AN2145" s="17">
        <v>-1</v>
      </c>
      <c r="AO2145" s="17">
        <v>-1</v>
      </c>
      <c r="AP2145" s="17">
        <v>-1</v>
      </c>
      <c r="AQ2145" s="17">
        <v>-1</v>
      </c>
      <c r="AR2145" s="17">
        <v>-0.19525809331037097</v>
      </c>
      <c r="AS2145" s="17">
        <v>-2.3430971197244519</v>
      </c>
      <c r="AT2145" s="17">
        <v>0.95397374435821281</v>
      </c>
      <c r="AU2145" s="17">
        <v>-1</v>
      </c>
      <c r="AV2145" s="17">
        <v>-1</v>
      </c>
      <c r="AW2145" s="17">
        <v>-1</v>
      </c>
      <c r="AX2145" s="17">
        <v>-1</v>
      </c>
      <c r="AY2145" s="17">
        <v>-3.905161866207419E-2</v>
      </c>
      <c r="AZ2145" s="17">
        <v>0.70719071873507122</v>
      </c>
      <c r="BA2145" s="17">
        <v>-0.19437020591455856</v>
      </c>
      <c r="BB2145" s="17">
        <v>0.26610883678438563</v>
      </c>
      <c r="BC2145" s="17">
        <v>-8.662165729720607E-2</v>
      </c>
      <c r="BD2145" s="17">
        <v>9.6529233429903201</v>
      </c>
      <c r="BE2145" s="17">
        <v>-2.6016412917082761</v>
      </c>
      <c r="BF2145" s="17">
        <v>-1</v>
      </c>
      <c r="BG2145" s="22">
        <v>570.65019569382616</v>
      </c>
    </row>
    <row r="2146" spans="1:59" x14ac:dyDescent="0.25">
      <c r="A2146">
        <v>5168</v>
      </c>
      <c r="B2146" t="s">
        <v>1956</v>
      </c>
      <c r="C2146" s="49">
        <v>0</v>
      </c>
      <c r="D2146" s="22">
        <v>1552.9396093750001</v>
      </c>
      <c r="E2146" s="17">
        <v>53.122403088964603</v>
      </c>
      <c r="F2146" s="17">
        <v>-16.369138951230987</v>
      </c>
      <c r="G2146" s="17">
        <v>0.22705246789832895</v>
      </c>
      <c r="H2146" s="17">
        <v>2.5465105031841202</v>
      </c>
      <c r="I2146" s="17">
        <v>41.359552194826279</v>
      </c>
      <c r="J2146" s="17">
        <v>3.4846558994500616</v>
      </c>
      <c r="K2146" s="17">
        <v>-1</v>
      </c>
      <c r="L2146" s="17">
        <v>-1</v>
      </c>
      <c r="M2146" s="17">
        <v>-1</v>
      </c>
      <c r="N2146" s="17">
        <v>0.16666666666666666</v>
      </c>
      <c r="O2146" s="17">
        <v>-1</v>
      </c>
      <c r="P2146" s="17">
        <v>-1</v>
      </c>
      <c r="Q2146" s="17">
        <v>2.1934252411507615</v>
      </c>
      <c r="R2146" s="17">
        <v>-1</v>
      </c>
      <c r="S2146" s="17">
        <v>-4.250783986038556E-2</v>
      </c>
      <c r="T2146" s="17">
        <v>-4.4294237014211139E-3</v>
      </c>
      <c r="U2146" s="17">
        <v>-7.1047717661043855E-2</v>
      </c>
      <c r="V2146" s="17">
        <v>-0.25038652793936056</v>
      </c>
      <c r="W2146" s="17">
        <v>4.0338094259644297E-2</v>
      </c>
      <c r="X2146" s="17">
        <v>-0.55964183762536712</v>
      </c>
      <c r="Y2146" s="17">
        <v>0</v>
      </c>
      <c r="Z2146" s="17">
        <v>23.386823715411683</v>
      </c>
      <c r="AA2146" s="17">
        <v>6.7781993390611528E-3</v>
      </c>
      <c r="AB2146" s="17">
        <v>0.39688860145558891</v>
      </c>
      <c r="AC2146" s="17">
        <v>10.027079668807742</v>
      </c>
      <c r="AD2146" s="17">
        <v>-8.8809647076304815E-2</v>
      </c>
      <c r="AE2146" s="17">
        <v>-8.8809647076304819E-3</v>
      </c>
      <c r="AF2146" s="17">
        <v>37.149312751446701</v>
      </c>
      <c r="AG2146" s="17">
        <v>-14.943757814073251</v>
      </c>
      <c r="AH2146" s="17">
        <v>-1</v>
      </c>
      <c r="AI2146" s="17">
        <v>-1</v>
      </c>
      <c r="AJ2146" s="17">
        <v>-1</v>
      </c>
      <c r="AK2146" s="17">
        <v>-1</v>
      </c>
      <c r="AL2146" s="17">
        <v>-1</v>
      </c>
      <c r="AM2146" s="17">
        <v>-1</v>
      </c>
      <c r="AN2146" s="17">
        <v>-1</v>
      </c>
      <c r="AO2146" s="17">
        <v>-1</v>
      </c>
      <c r="AP2146" s="17">
        <v>-1</v>
      </c>
      <c r="AQ2146" s="17">
        <v>-1</v>
      </c>
      <c r="AR2146" s="17">
        <v>-4.4404823538152408E-2</v>
      </c>
      <c r="AS2146" s="17">
        <v>-0.53285788245782895</v>
      </c>
      <c r="AT2146" s="17">
        <v>3.3072847528048226</v>
      </c>
      <c r="AU2146" s="17">
        <v>-1</v>
      </c>
      <c r="AV2146" s="17">
        <v>-1</v>
      </c>
      <c r="AW2146" s="17">
        <v>-1</v>
      </c>
      <c r="AX2146" s="17">
        <v>-1</v>
      </c>
      <c r="AY2146" s="17">
        <v>-8.8809647076304819E-3</v>
      </c>
      <c r="AZ2146" s="17">
        <v>0.44500096578860437</v>
      </c>
      <c r="BA2146" s="17">
        <v>6.7819547031908484E-2</v>
      </c>
      <c r="BB2146" s="17">
        <v>0.16352861333927698</v>
      </c>
      <c r="BC2146" s="17">
        <v>1.5958566147902531E-2</v>
      </c>
      <c r="BD2146" s="17">
        <v>6.0890806938795032</v>
      </c>
      <c r="BE2146" s="17">
        <v>0.96220135740254564</v>
      </c>
      <c r="BF2146" s="17">
        <v>-1</v>
      </c>
      <c r="BG2146" s="22">
        <v>164.1320137744176</v>
      </c>
    </row>
    <row r="2147" spans="1:59" x14ac:dyDescent="0.25">
      <c r="A2147">
        <v>5171</v>
      </c>
      <c r="B2147" t="s">
        <v>1957</v>
      </c>
      <c r="C2147" s="49">
        <v>0</v>
      </c>
      <c r="D2147" s="22">
        <v>1473.2085937500001</v>
      </c>
      <c r="E2147" s="17">
        <v>19.354159859121538</v>
      </c>
      <c r="F2147" s="17">
        <v>-72.991249680632762</v>
      </c>
      <c r="G2147" s="17">
        <v>-0.1849283606412882</v>
      </c>
      <c r="H2147" s="17">
        <v>-0.57429444777302763</v>
      </c>
      <c r="I2147" s="17">
        <v>11.205495782578133</v>
      </c>
      <c r="J2147" s="17">
        <v>-4.6396000021705275</v>
      </c>
      <c r="K2147" s="17">
        <v>-1</v>
      </c>
      <c r="L2147" s="17">
        <v>-1</v>
      </c>
      <c r="M2147" s="17">
        <v>-1</v>
      </c>
      <c r="N2147" s="17">
        <v>0.16666666666666666</v>
      </c>
      <c r="O2147" s="17">
        <v>-1</v>
      </c>
      <c r="P2147" s="17">
        <v>-1</v>
      </c>
      <c r="Q2147" s="17">
        <v>0.24601676914803239</v>
      </c>
      <c r="R2147" s="17">
        <v>-1</v>
      </c>
      <c r="S2147" s="17">
        <v>-1.0321413873420782</v>
      </c>
      <c r="T2147" s="17">
        <v>-0.10844542096454195</v>
      </c>
      <c r="U2147" s="17">
        <v>-0.67158435785994586</v>
      </c>
      <c r="V2147" s="17">
        <v>-1.1164927875521644</v>
      </c>
      <c r="W2147" s="17">
        <v>-2.2148748942099785</v>
      </c>
      <c r="X2147" s="17">
        <v>-3.9145944806099799</v>
      </c>
      <c r="Y2147" s="17">
        <v>0</v>
      </c>
      <c r="Z2147" s="17">
        <v>3.8817209073826362</v>
      </c>
      <c r="AA2147" s="17">
        <v>-1.0784539874407826</v>
      </c>
      <c r="AB2147" s="17">
        <v>-1.3345429969161935</v>
      </c>
      <c r="AC2147" s="17">
        <v>-9.8798098078152545</v>
      </c>
      <c r="AD2147" s="17">
        <v>-0.83948044732493221</v>
      </c>
      <c r="AE2147" s="17">
        <v>-8.3948044732493232E-2</v>
      </c>
      <c r="AF2147" s="17">
        <v>7.5097418527754556</v>
      </c>
      <c r="AG2147" s="17">
        <v>-66.635365551216125</v>
      </c>
      <c r="AH2147" s="17">
        <v>-1</v>
      </c>
      <c r="AI2147" s="17">
        <v>-1</v>
      </c>
      <c r="AJ2147" s="17">
        <v>-1</v>
      </c>
      <c r="AK2147" s="17">
        <v>-1</v>
      </c>
      <c r="AL2147" s="17">
        <v>-1</v>
      </c>
      <c r="AM2147" s="17">
        <v>-1</v>
      </c>
      <c r="AN2147" s="17">
        <v>-1</v>
      </c>
      <c r="AO2147" s="17">
        <v>-1</v>
      </c>
      <c r="AP2147" s="17">
        <v>-1</v>
      </c>
      <c r="AQ2147" s="17">
        <v>-1</v>
      </c>
      <c r="AR2147" s="17">
        <v>-0.41974022366246611</v>
      </c>
      <c r="AS2147" s="17">
        <v>-5.0368826839495933</v>
      </c>
      <c r="AT2147" s="17">
        <v>-2.5479474891344704</v>
      </c>
      <c r="AU2147" s="17">
        <v>-1</v>
      </c>
      <c r="AV2147" s="17">
        <v>-1</v>
      </c>
      <c r="AW2147" s="17">
        <v>-1</v>
      </c>
      <c r="AX2147" s="17">
        <v>-1</v>
      </c>
      <c r="AY2147" s="17">
        <v>-8.3948044732493232E-2</v>
      </c>
      <c r="AZ2147" s="17">
        <v>1.0973507357289596</v>
      </c>
      <c r="BA2147" s="17">
        <v>-0.58453022290844703</v>
      </c>
      <c r="BB2147" s="17">
        <v>0.41875668542381045</v>
      </c>
      <c r="BC2147" s="17">
        <v>-0.23926950593663071</v>
      </c>
      <c r="BD2147" s="17">
        <v>14.956215683421801</v>
      </c>
      <c r="BE2147" s="17">
        <v>-7.9049336321397625</v>
      </c>
      <c r="BF2147" s="17">
        <v>-1</v>
      </c>
      <c r="BG2147" s="22">
        <v>103.38317944854748</v>
      </c>
    </row>
    <row r="2148" spans="1:59" x14ac:dyDescent="0.25">
      <c r="A2148">
        <v>5172</v>
      </c>
      <c r="B2148" t="s">
        <v>745</v>
      </c>
      <c r="C2148" s="49">
        <v>0</v>
      </c>
      <c r="D2148" s="22">
        <v>1708.9320703124999</v>
      </c>
      <c r="E2148" s="17">
        <v>148.09590026798907</v>
      </c>
      <c r="F2148" s="17">
        <v>142.88107246861381</v>
      </c>
      <c r="G2148" s="17">
        <v>1.3857523680027071</v>
      </c>
      <c r="H2148" s="17">
        <v>11.323803363479351</v>
      </c>
      <c r="I2148" s="17">
        <v>126.16811543905945</v>
      </c>
      <c r="J2148" s="17">
        <v>26.334200949881808</v>
      </c>
      <c r="K2148" s="17">
        <v>-1</v>
      </c>
      <c r="L2148" s="17">
        <v>-1</v>
      </c>
      <c r="M2148" s="17">
        <v>-1</v>
      </c>
      <c r="N2148" s="17">
        <v>0.16666666666666666</v>
      </c>
      <c r="O2148" s="17">
        <v>-1</v>
      </c>
      <c r="P2148" s="17">
        <v>-1</v>
      </c>
      <c r="Q2148" s="17">
        <v>7.6705296247956287</v>
      </c>
      <c r="R2148" s="17">
        <v>-1</v>
      </c>
      <c r="S2148" s="17">
        <v>2.7408456881951313</v>
      </c>
      <c r="T2148" s="17">
        <v>0.28811653302492574</v>
      </c>
      <c r="U2148" s="17">
        <v>1.6179671510018858</v>
      </c>
      <c r="V2148" s="17">
        <v>2.1855453576547466</v>
      </c>
      <c r="W2148" s="17">
        <v>6.3831455343941164</v>
      </c>
      <c r="X2148" s="17">
        <v>8.8761935774863545</v>
      </c>
      <c r="Y2148" s="17">
        <v>0</v>
      </c>
      <c r="Z2148" s="17">
        <v>78.245106211961271</v>
      </c>
      <c r="AA2148" s="17">
        <v>3.0590037867997166</v>
      </c>
      <c r="AB2148" s="17">
        <v>5.2665560255018162</v>
      </c>
      <c r="AC2148" s="17">
        <v>66.015390896095482</v>
      </c>
      <c r="AD2148" s="17">
        <v>2.0224589387523575</v>
      </c>
      <c r="AE2148" s="17">
        <v>0.20224589387523573</v>
      </c>
      <c r="AF2148" s="17">
        <v>120.51088071849702</v>
      </c>
      <c r="AG2148" s="17">
        <v>130.43936822501252</v>
      </c>
      <c r="AH2148" s="17">
        <v>-1</v>
      </c>
      <c r="AI2148" s="17">
        <v>-1</v>
      </c>
      <c r="AJ2148" s="17">
        <v>-1</v>
      </c>
      <c r="AK2148" s="17">
        <v>-1</v>
      </c>
      <c r="AL2148" s="17">
        <v>-1</v>
      </c>
      <c r="AM2148" s="17">
        <v>-1</v>
      </c>
      <c r="AN2148" s="17">
        <v>-1</v>
      </c>
      <c r="AO2148" s="17">
        <v>-1</v>
      </c>
      <c r="AP2148" s="17">
        <v>-1</v>
      </c>
      <c r="AQ2148" s="17">
        <v>-1</v>
      </c>
      <c r="AR2148" s="17">
        <v>1.0112294693761787</v>
      </c>
      <c r="AS2148" s="17">
        <v>12.134753632514141</v>
      </c>
      <c r="AT2148" s="17">
        <v>19.775179722268387</v>
      </c>
      <c r="AU2148" s="17">
        <v>-1</v>
      </c>
      <c r="AV2148" s="17">
        <v>-1</v>
      </c>
      <c r="AW2148" s="17">
        <v>-1</v>
      </c>
      <c r="AX2148" s="17">
        <v>-1</v>
      </c>
      <c r="AY2148" s="17">
        <v>0.20224589387523573</v>
      </c>
      <c r="AZ2148" s="17">
        <v>-1.3897388106772719</v>
      </c>
      <c r="BA2148" s="17">
        <v>1.9025593234977849</v>
      </c>
      <c r="BB2148" s="17">
        <v>-0.55430270584246832</v>
      </c>
      <c r="BC2148" s="17">
        <v>0.73378988532964751</v>
      </c>
      <c r="BD2148" s="17">
        <v>-18.849818679217627</v>
      </c>
      <c r="BE2148" s="17">
        <v>25.901100730499703</v>
      </c>
      <c r="BF2148" s="17">
        <v>-1</v>
      </c>
      <c r="BG2148" s="22">
        <v>905.22899124330422</v>
      </c>
    </row>
    <row r="2149" spans="1:59" x14ac:dyDescent="0.25">
      <c r="A2149">
        <v>5173</v>
      </c>
      <c r="B2149" t="s">
        <v>696</v>
      </c>
      <c r="C2149" s="49">
        <v>0</v>
      </c>
      <c r="D2149" s="22">
        <v>1512.0513378906251</v>
      </c>
      <c r="E2149" s="17">
        <v>105.24790160393529</v>
      </c>
      <c r="F2149" s="17">
        <v>71.034156762167456</v>
      </c>
      <c r="G2149" s="17">
        <v>0.86299630187485321</v>
      </c>
      <c r="H2149" s="17">
        <v>7.3638624965761084</v>
      </c>
      <c r="I2149" s="17">
        <v>87.906102219314704</v>
      </c>
      <c r="J2149" s="17">
        <v>16.025458986325184</v>
      </c>
      <c r="K2149" s="17">
        <v>-1</v>
      </c>
      <c r="L2149" s="17">
        <v>-1</v>
      </c>
      <c r="M2149" s="17">
        <v>-1</v>
      </c>
      <c r="N2149" s="17">
        <v>0.16666666666666666</v>
      </c>
      <c r="O2149" s="17">
        <v>-1</v>
      </c>
      <c r="P2149" s="17">
        <v>-1</v>
      </c>
      <c r="Q2149" s="17">
        <v>5.1994933011471227</v>
      </c>
      <c r="R2149" s="17">
        <v>-1</v>
      </c>
      <c r="S2149" s="17">
        <v>1.485115070769244</v>
      </c>
      <c r="T2149" s="17">
        <v>0.15613225177479517</v>
      </c>
      <c r="U2149" s="17">
        <v>0.85595554791626427</v>
      </c>
      <c r="V2149" s="17">
        <v>1.086556594685258</v>
      </c>
      <c r="W2149" s="17">
        <v>3.5215408468365443</v>
      </c>
      <c r="X2149" s="17">
        <v>4.6191463456799617</v>
      </c>
      <c r="Y2149" s="17">
        <v>0</v>
      </c>
      <c r="Z2149" s="17">
        <v>53.495384606010134</v>
      </c>
      <c r="AA2149" s="17">
        <v>1.6819695427370585</v>
      </c>
      <c r="AB2149" s="17">
        <v>3.0695693978892242</v>
      </c>
      <c r="AC2149" s="17">
        <v>40.755848435029996</v>
      </c>
      <c r="AD2149" s="17">
        <v>1.0699444348953304</v>
      </c>
      <c r="AE2149" s="17">
        <v>0.10699444348953303</v>
      </c>
      <c r="AF2149" s="17">
        <v>82.90169016555113</v>
      </c>
      <c r="AG2149" s="17">
        <v>64.848691085300857</v>
      </c>
      <c r="AH2149" s="17">
        <v>-1</v>
      </c>
      <c r="AI2149" s="17">
        <v>-1</v>
      </c>
      <c r="AJ2149" s="17">
        <v>-1</v>
      </c>
      <c r="AK2149" s="17">
        <v>-1</v>
      </c>
      <c r="AL2149" s="17">
        <v>-1</v>
      </c>
      <c r="AM2149" s="17">
        <v>-1</v>
      </c>
      <c r="AN2149" s="17">
        <v>-1</v>
      </c>
      <c r="AO2149" s="17">
        <v>-1</v>
      </c>
      <c r="AP2149" s="17">
        <v>-1</v>
      </c>
      <c r="AQ2149" s="17">
        <v>-1</v>
      </c>
      <c r="AR2149" s="17">
        <v>0.53497221744766521</v>
      </c>
      <c r="AS2149" s="17">
        <v>6.4196666093719825</v>
      </c>
      <c r="AT2149" s="17">
        <v>12.345566592183577</v>
      </c>
      <c r="AU2149" s="17">
        <v>-1</v>
      </c>
      <c r="AV2149" s="17">
        <v>-1</v>
      </c>
      <c r="AW2149" s="17">
        <v>-1</v>
      </c>
      <c r="AX2149" s="17">
        <v>-1</v>
      </c>
      <c r="AY2149" s="17">
        <v>0.10699444348953303</v>
      </c>
      <c r="AZ2149" s="17">
        <v>-0.56198233307060286</v>
      </c>
      <c r="BA2149" s="17">
        <v>1.0748028458911159</v>
      </c>
      <c r="BB2149" s="17">
        <v>-0.23044777453107906</v>
      </c>
      <c r="BC2149" s="17">
        <v>0.40993495401825847</v>
      </c>
      <c r="BD2149" s="17">
        <v>-7.5984489943973763</v>
      </c>
      <c r="BE2149" s="17">
        <v>14.64973104567944</v>
      </c>
      <c r="BF2149" s="17">
        <v>-1</v>
      </c>
      <c r="BG2149" s="22">
        <v>123.37558617307877</v>
      </c>
    </row>
    <row r="2150" spans="1:59" x14ac:dyDescent="0.25">
      <c r="A2150">
        <v>5175</v>
      </c>
      <c r="B2150" t="s">
        <v>3050</v>
      </c>
      <c r="C2150" s="49">
        <v>0</v>
      </c>
      <c r="D2150" s="22">
        <v>1457.8313574218751</v>
      </c>
      <c r="E2150" s="17">
        <v>37.059821583471226</v>
      </c>
      <c r="F2150" s="17">
        <v>-43.302647526539666</v>
      </c>
      <c r="G2150" s="17">
        <v>3.1085043946880164E-2</v>
      </c>
      <c r="H2150" s="17">
        <v>1.0620334000579761</v>
      </c>
      <c r="I2150" s="17">
        <v>27.016135347635082</v>
      </c>
      <c r="J2150" s="17">
        <v>-0.37981882915940712</v>
      </c>
      <c r="K2150" s="17">
        <v>-1</v>
      </c>
      <c r="L2150" s="17">
        <v>-1</v>
      </c>
      <c r="M2150" s="17">
        <v>-1</v>
      </c>
      <c r="N2150" s="17">
        <v>0.16666666666666666</v>
      </c>
      <c r="O2150" s="17">
        <v>-1</v>
      </c>
      <c r="P2150" s="17">
        <v>-1</v>
      </c>
      <c r="Q2150" s="17">
        <v>1.2670990744881216</v>
      </c>
      <c r="R2150" s="17">
        <v>-1</v>
      </c>
      <c r="S2150" s="17">
        <v>-0.51324803824141674</v>
      </c>
      <c r="T2150" s="17">
        <v>-5.3906840176480633E-2</v>
      </c>
      <c r="U2150" s="17">
        <v>-0.35670571486787223</v>
      </c>
      <c r="V2150" s="17">
        <v>-0.66236835040958819</v>
      </c>
      <c r="W2150" s="17">
        <v>-1.0324018227380742</v>
      </c>
      <c r="X2150" s="17">
        <v>-2.1554962594327058</v>
      </c>
      <c r="Y2150" s="17">
        <v>0</v>
      </c>
      <c r="Z2150" s="17">
        <v>14.10880763697649</v>
      </c>
      <c r="AA2150" s="17">
        <v>-0.50943552057191877</v>
      </c>
      <c r="AB2150" s="17">
        <v>-0.42670358190842206</v>
      </c>
      <c r="AC2150" s="17">
        <v>0.55794523493475623</v>
      </c>
      <c r="AD2150" s="17">
        <v>-0.44588214358484035</v>
      </c>
      <c r="AE2150" s="17">
        <v>-4.4588214358484028E-2</v>
      </c>
      <c r="AF2150" s="17">
        <v>23.050621856949466</v>
      </c>
      <c r="AG2150" s="17">
        <v>-39.531968008379785</v>
      </c>
      <c r="AH2150" s="17">
        <v>-1</v>
      </c>
      <c r="AI2150" s="17">
        <v>-1</v>
      </c>
      <c r="AJ2150" s="17">
        <v>-1</v>
      </c>
      <c r="AK2150" s="17">
        <v>-1</v>
      </c>
      <c r="AL2150" s="17">
        <v>-1</v>
      </c>
      <c r="AM2150" s="17">
        <v>-1</v>
      </c>
      <c r="AN2150" s="17">
        <v>-1</v>
      </c>
      <c r="AO2150" s="17">
        <v>-1</v>
      </c>
      <c r="AP2150" s="17">
        <v>-1</v>
      </c>
      <c r="AQ2150" s="17">
        <v>-1</v>
      </c>
      <c r="AR2150" s="17">
        <v>-0.22294107179242018</v>
      </c>
      <c r="AS2150" s="17">
        <v>-2.6752928615090421</v>
      </c>
      <c r="AT2150" s="17">
        <v>0.52211928003824504</v>
      </c>
      <c r="AU2150" s="17">
        <v>-1</v>
      </c>
      <c r="AV2150" s="17">
        <v>-1</v>
      </c>
      <c r="AW2150" s="17">
        <v>-1</v>
      </c>
      <c r="AX2150" s="17">
        <v>-1</v>
      </c>
      <c r="AY2150" s="17">
        <v>-4.4588214358484028E-2</v>
      </c>
      <c r="AZ2150" s="17">
        <v>0.7553049777099704</v>
      </c>
      <c r="BA2150" s="17">
        <v>-0.24248446488945763</v>
      </c>
      <c r="BB2150" s="17">
        <v>0.28493326215217912</v>
      </c>
      <c r="BC2150" s="17">
        <v>-0.10544608266499954</v>
      </c>
      <c r="BD2150" s="17">
        <v>10.306921625677283</v>
      </c>
      <c r="BE2150" s="17">
        <v>-3.2556395743952384</v>
      </c>
      <c r="BF2150" s="17">
        <v>-1</v>
      </c>
      <c r="BG2150" s="22">
        <v>12.183198745889513</v>
      </c>
    </row>
    <row r="2151" spans="1:59" x14ac:dyDescent="0.25">
      <c r="A2151">
        <v>5176</v>
      </c>
      <c r="B2151" t="s">
        <v>1958</v>
      </c>
      <c r="C2151" s="49">
        <v>0</v>
      </c>
      <c r="D2151" s="22">
        <v>1506.4136718750001</v>
      </c>
      <c r="E2151" s="17">
        <v>25.703533254069157</v>
      </c>
      <c r="F2151" s="17">
        <v>-62.344710534843962</v>
      </c>
      <c r="G2151" s="17">
        <v>-0.1074644518985865</v>
      </c>
      <c r="H2151" s="17">
        <v>1.250409521176854E-2</v>
      </c>
      <c r="I2151" s="17">
        <v>16.875301055849611</v>
      </c>
      <c r="J2151" s="17">
        <v>-3.1120128569231236</v>
      </c>
      <c r="K2151" s="17">
        <v>-1</v>
      </c>
      <c r="L2151" s="17">
        <v>-1</v>
      </c>
      <c r="M2151" s="17">
        <v>-1</v>
      </c>
      <c r="N2151" s="17">
        <v>0.16666666666666666</v>
      </c>
      <c r="O2151" s="17">
        <v>-1</v>
      </c>
      <c r="P2151" s="17">
        <v>-1</v>
      </c>
      <c r="Q2151" s="17">
        <v>0.61218398303205701</v>
      </c>
      <c r="R2151" s="17">
        <v>-1</v>
      </c>
      <c r="S2151" s="17">
        <v>-0.84606262469046567</v>
      </c>
      <c r="T2151" s="17">
        <v>-8.8887506708352992E-2</v>
      </c>
      <c r="U2151" s="17">
        <v>-0.55866668725396262</v>
      </c>
      <c r="V2151" s="17">
        <v>-0.95364060704183429</v>
      </c>
      <c r="W2151" s="17">
        <v>-1.7908318295037109</v>
      </c>
      <c r="X2151" s="17">
        <v>-3.2837696281684425</v>
      </c>
      <c r="Y2151" s="17">
        <v>0</v>
      </c>
      <c r="Z2151" s="17">
        <v>7.5492253135807132</v>
      </c>
      <c r="AA2151" s="17">
        <v>-0.87440000905699833</v>
      </c>
      <c r="AB2151" s="17">
        <v>-1.0089854708392139</v>
      </c>
      <c r="AC2151" s="17">
        <v>-6.1367582798243436</v>
      </c>
      <c r="AD2151" s="17">
        <v>-0.69833335906745331</v>
      </c>
      <c r="AE2151" s="17">
        <v>-6.9833335906745328E-2</v>
      </c>
      <c r="AF2151" s="17">
        <v>13.082809471980752</v>
      </c>
      <c r="AG2151" s="17">
        <v>-56.915898752948557</v>
      </c>
      <c r="AH2151" s="17">
        <v>-1</v>
      </c>
      <c r="AI2151" s="17">
        <v>-1</v>
      </c>
      <c r="AJ2151" s="17">
        <v>-1</v>
      </c>
      <c r="AK2151" s="17">
        <v>-1</v>
      </c>
      <c r="AL2151" s="17">
        <v>-1</v>
      </c>
      <c r="AM2151" s="17">
        <v>-1</v>
      </c>
      <c r="AN2151" s="17">
        <v>-1</v>
      </c>
      <c r="AO2151" s="17">
        <v>-1</v>
      </c>
      <c r="AP2151" s="17">
        <v>-1</v>
      </c>
      <c r="AQ2151" s="17">
        <v>-1</v>
      </c>
      <c r="AR2151" s="17">
        <v>-0.34916667953372665</v>
      </c>
      <c r="AS2151" s="17">
        <v>-4.1900001544047196</v>
      </c>
      <c r="AT2151" s="17">
        <v>-1.4470002007261362</v>
      </c>
      <c r="AU2151" s="17">
        <v>-1</v>
      </c>
      <c r="AV2151" s="17">
        <v>-1</v>
      </c>
      <c r="AW2151" s="17">
        <v>-1</v>
      </c>
      <c r="AX2151" s="17">
        <v>-1</v>
      </c>
      <c r="AY2151" s="17">
        <v>-6.9833335906745328E-2</v>
      </c>
      <c r="AZ2151" s="17">
        <v>0.9746907487919152</v>
      </c>
      <c r="BA2151" s="17">
        <v>-0.46187023597140248</v>
      </c>
      <c r="BB2151" s="17">
        <v>0.37076667541626757</v>
      </c>
      <c r="BC2151" s="17">
        <v>-0.19127949592908794</v>
      </c>
      <c r="BD2151" s="17">
        <v>13.288946509577052</v>
      </c>
      <c r="BE2151" s="17">
        <v>-6.2376644582950096</v>
      </c>
      <c r="BF2151" s="17">
        <v>-1</v>
      </c>
      <c r="BG2151" s="22">
        <v>72.295021416670579</v>
      </c>
    </row>
    <row r="2152" spans="1:59" x14ac:dyDescent="0.25">
      <c r="A2152">
        <v>5178</v>
      </c>
      <c r="B2152" t="s">
        <v>1959</v>
      </c>
      <c r="C2152" s="49">
        <v>0</v>
      </c>
      <c r="D2152" s="22">
        <v>1480.4340039062499</v>
      </c>
      <c r="E2152" s="17">
        <v>30.778504409427192</v>
      </c>
      <c r="F2152" s="17">
        <v>-53.835070967534492</v>
      </c>
      <c r="G2152" s="17">
        <v>-4.5548562251377878E-2</v>
      </c>
      <c r="H2152" s="17">
        <v>0.48152449996913171</v>
      </c>
      <c r="I2152" s="17">
        <v>21.407102294889359</v>
      </c>
      <c r="J2152" s="17">
        <v>-1.8910324203976598</v>
      </c>
      <c r="K2152" s="17">
        <v>-1</v>
      </c>
      <c r="L2152" s="17">
        <v>-1</v>
      </c>
      <c r="M2152" s="17">
        <v>-1</v>
      </c>
      <c r="N2152" s="17">
        <v>0.16666666666666666</v>
      </c>
      <c r="O2152" s="17">
        <v>-1</v>
      </c>
      <c r="P2152" s="17">
        <v>-1</v>
      </c>
      <c r="Q2152" s="17">
        <v>0.90485665053936382</v>
      </c>
      <c r="R2152" s="17">
        <v>-1</v>
      </c>
      <c r="S2152" s="17">
        <v>-0.69733230213090558</v>
      </c>
      <c r="T2152" s="17">
        <v>-7.3255121505097276E-2</v>
      </c>
      <c r="U2152" s="17">
        <v>-0.46841306920220654</v>
      </c>
      <c r="V2152" s="17">
        <v>-0.82347498796913476</v>
      </c>
      <c r="W2152" s="17">
        <v>-1.4518997509892628</v>
      </c>
      <c r="X2152" s="17">
        <v>-2.7795595697757114</v>
      </c>
      <c r="Y2152" s="17">
        <v>0</v>
      </c>
      <c r="Z2152" s="17">
        <v>10.480613643713291</v>
      </c>
      <c r="AA2152" s="17">
        <v>-0.71130233153534106</v>
      </c>
      <c r="AB2152" s="17">
        <v>-0.74877159594486697</v>
      </c>
      <c r="AC2152" s="17">
        <v>-3.1449861227972793</v>
      </c>
      <c r="AD2152" s="17">
        <v>-0.58551633650275825</v>
      </c>
      <c r="AE2152" s="17">
        <v>-5.8551633650275818E-2</v>
      </c>
      <c r="AF2152" s="17">
        <v>17.537289568683292</v>
      </c>
      <c r="AG2152" s="17">
        <v>-49.14725599429174</v>
      </c>
      <c r="AH2152" s="17">
        <v>-1</v>
      </c>
      <c r="AI2152" s="17">
        <v>-1</v>
      </c>
      <c r="AJ2152" s="17">
        <v>-1</v>
      </c>
      <c r="AK2152" s="17">
        <v>-1</v>
      </c>
      <c r="AL2152" s="17">
        <v>-1</v>
      </c>
      <c r="AM2152" s="17">
        <v>-1</v>
      </c>
      <c r="AN2152" s="17">
        <v>-1</v>
      </c>
      <c r="AO2152" s="17">
        <v>-1</v>
      </c>
      <c r="AP2152" s="17">
        <v>-1</v>
      </c>
      <c r="AQ2152" s="17">
        <v>-1</v>
      </c>
      <c r="AR2152" s="17">
        <v>-0.29275816825137913</v>
      </c>
      <c r="AS2152" s="17">
        <v>-3.5130980190165486</v>
      </c>
      <c r="AT2152" s="17">
        <v>-0.56702742472151435</v>
      </c>
      <c r="AU2152" s="17">
        <v>-1</v>
      </c>
      <c r="AV2152" s="17">
        <v>-1</v>
      </c>
      <c r="AW2152" s="17">
        <v>-1</v>
      </c>
      <c r="AX2152" s="17">
        <v>-1</v>
      </c>
      <c r="AY2152" s="17">
        <v>-5.8551633650275818E-2</v>
      </c>
      <c r="AZ2152" s="17">
        <v>0.87665022464863007</v>
      </c>
      <c r="BA2152" s="17">
        <v>-0.36382971182811724</v>
      </c>
      <c r="BB2152" s="17">
        <v>0.33240888774427119</v>
      </c>
      <c r="BC2152" s="17">
        <v>-0.15292170825709156</v>
      </c>
      <c r="BD2152" s="17">
        <v>11.95632005352193</v>
      </c>
      <c r="BE2152" s="17">
        <v>-4.9050380022398858</v>
      </c>
      <c r="BF2152" s="17">
        <v>-1</v>
      </c>
      <c r="BG2152" s="22">
        <v>62.240015087789516</v>
      </c>
    </row>
    <row r="2153" spans="1:59" x14ac:dyDescent="0.25">
      <c r="A2153">
        <v>5179</v>
      </c>
      <c r="B2153" t="s">
        <v>1960</v>
      </c>
      <c r="C2153" s="49">
        <v>0</v>
      </c>
      <c r="D2153" s="22">
        <v>1508.4703417968751</v>
      </c>
      <c r="E2153" s="17">
        <v>-17.82409528530151</v>
      </c>
      <c r="F2153" s="17">
        <v>-135.33121996528939</v>
      </c>
      <c r="G2153" s="17">
        <v>-0.63851216877141814</v>
      </c>
      <c r="H2153" s="17">
        <v>-4.0102470359172697</v>
      </c>
      <c r="I2153" s="17">
        <v>-21.993601822331463</v>
      </c>
      <c r="J2153" s="17">
        <v>-13.584266051664592</v>
      </c>
      <c r="K2153" s="17">
        <v>-1</v>
      </c>
      <c r="L2153" s="17">
        <v>-1</v>
      </c>
      <c r="M2153" s="17">
        <v>-1</v>
      </c>
      <c r="N2153" s="17">
        <v>0.16666666666666666</v>
      </c>
      <c r="O2153" s="17">
        <v>-1</v>
      </c>
      <c r="P2153" s="17">
        <v>-1</v>
      </c>
      <c r="Q2153" s="17">
        <v>-1.8980464724523807</v>
      </c>
      <c r="R2153" s="17">
        <v>-1</v>
      </c>
      <c r="S2153" s="17">
        <v>-2.1217109061744579</v>
      </c>
      <c r="T2153" s="17">
        <v>-0.22296524537555229</v>
      </c>
      <c r="U2153" s="17">
        <v>-1.3327648723724008</v>
      </c>
      <c r="V2153" s="17">
        <v>-2.070060886517092</v>
      </c>
      <c r="W2153" s="17">
        <v>-4.6978256156807836</v>
      </c>
      <c r="X2153" s="17">
        <v>-7.6083396514604935</v>
      </c>
      <c r="Y2153" s="17">
        <v>0</v>
      </c>
      <c r="Z2153" s="17">
        <v>-17.593061890149254</v>
      </c>
      <c r="AA2153" s="17">
        <v>-2.2732759643028793</v>
      </c>
      <c r="AB2153" s="17">
        <v>-3.2408194144140761</v>
      </c>
      <c r="AC2153" s="17">
        <v>-31.796952818667691</v>
      </c>
      <c r="AD2153" s="17">
        <v>-1.6659560904655011</v>
      </c>
      <c r="AE2153" s="17">
        <v>-0.1665956090465501</v>
      </c>
      <c r="AF2153" s="17">
        <v>-25.122916048366328</v>
      </c>
      <c r="AG2153" s="17">
        <v>-123.54693682237173</v>
      </c>
      <c r="AH2153" s="17">
        <v>-1</v>
      </c>
      <c r="AI2153" s="17">
        <v>-1</v>
      </c>
      <c r="AJ2153" s="17">
        <v>-1</v>
      </c>
      <c r="AK2153" s="17">
        <v>-1</v>
      </c>
      <c r="AL2153" s="17">
        <v>-1</v>
      </c>
      <c r="AM2153" s="17">
        <v>-1</v>
      </c>
      <c r="AN2153" s="17">
        <v>-1</v>
      </c>
      <c r="AO2153" s="17">
        <v>-1</v>
      </c>
      <c r="AP2153" s="17">
        <v>-1</v>
      </c>
      <c r="AQ2153" s="17">
        <v>-1</v>
      </c>
      <c r="AR2153" s="17">
        <v>-0.83297804523275054</v>
      </c>
      <c r="AS2153" s="17">
        <v>-9.9957365427930043</v>
      </c>
      <c r="AT2153" s="17">
        <v>-8.9944575056309084</v>
      </c>
      <c r="AU2153" s="17">
        <v>-1</v>
      </c>
      <c r="AV2153" s="17">
        <v>-1</v>
      </c>
      <c r="AW2153" s="17">
        <v>-1</v>
      </c>
      <c r="AX2153" s="17">
        <v>-1</v>
      </c>
      <c r="AY2153" s="17">
        <v>-0.1665956090465501</v>
      </c>
      <c r="AZ2153" s="17">
        <v>1.8155766151497212</v>
      </c>
      <c r="BA2153" s="17">
        <v>-1.3027561023292087</v>
      </c>
      <c r="BB2153" s="17">
        <v>0.69975840409160384</v>
      </c>
      <c r="BC2153" s="17">
        <v>-0.5202712246044241</v>
      </c>
      <c r="BD2153" s="17">
        <v>24.718778834764532</v>
      </c>
      <c r="BE2153" s="17">
        <v>-17.667496783482505</v>
      </c>
      <c r="BF2153" s="17">
        <v>-1</v>
      </c>
      <c r="BG2153" s="22">
        <v>408.02333321839563</v>
      </c>
    </row>
    <row r="2154" spans="1:59" x14ac:dyDescent="0.25">
      <c r="A2154">
        <v>5181</v>
      </c>
      <c r="B2154" t="s">
        <v>1961</v>
      </c>
      <c r="C2154" s="49">
        <v>0</v>
      </c>
      <c r="D2154" s="22">
        <v>1532.5321875</v>
      </c>
      <c r="E2154" s="17">
        <v>76.64829175518426</v>
      </c>
      <c r="F2154" s="17">
        <v>23.07873709015638</v>
      </c>
      <c r="G2154" s="17">
        <v>0.51407406505012743</v>
      </c>
      <c r="H2154" s="17">
        <v>4.7207340577076629</v>
      </c>
      <c r="I2154" s="17">
        <v>62.367484682191076</v>
      </c>
      <c r="J2154" s="17">
        <v>9.1447175892595673</v>
      </c>
      <c r="K2154" s="17">
        <v>-1</v>
      </c>
      <c r="L2154" s="17">
        <v>-1</v>
      </c>
      <c r="M2154" s="17">
        <v>-1</v>
      </c>
      <c r="N2154" s="17">
        <v>0.16666666666666666</v>
      </c>
      <c r="O2154" s="17">
        <v>-1</v>
      </c>
      <c r="P2154" s="17">
        <v>-1</v>
      </c>
      <c r="Q2154" s="17">
        <v>3.5501589802485669</v>
      </c>
      <c r="R2154" s="17">
        <v>-1</v>
      </c>
      <c r="S2154" s="17">
        <v>0.64695677042276245</v>
      </c>
      <c r="T2154" s="17">
        <v>6.8037146574741914E-2</v>
      </c>
      <c r="U2154" s="17">
        <v>0.34733822090087274</v>
      </c>
      <c r="V2154" s="17">
        <v>0.35301825382788599</v>
      </c>
      <c r="W2154" s="17">
        <v>1.6115151710244822</v>
      </c>
      <c r="X2154" s="17">
        <v>1.7777093186687702</v>
      </c>
      <c r="Y2154" s="17">
        <v>0</v>
      </c>
      <c r="Z2154" s="17">
        <v>36.975770998263634</v>
      </c>
      <c r="AA2154" s="17">
        <v>0.76284511787562681</v>
      </c>
      <c r="AB2154" s="17">
        <v>1.6031541077544369</v>
      </c>
      <c r="AC2154" s="17">
        <v>23.895946412336841</v>
      </c>
      <c r="AD2154" s="17">
        <v>0.43417277612609095</v>
      </c>
      <c r="AE2154" s="17">
        <v>4.3417277612609093E-2</v>
      </c>
      <c r="AF2154" s="17">
        <v>57.798809982632818</v>
      </c>
      <c r="AG2154" s="17">
        <v>21.069101970328791</v>
      </c>
      <c r="AH2154" s="17">
        <v>-1</v>
      </c>
      <c r="AI2154" s="17">
        <v>-1</v>
      </c>
      <c r="AJ2154" s="17">
        <v>-1</v>
      </c>
      <c r="AK2154" s="17">
        <v>-1</v>
      </c>
      <c r="AL2154" s="17">
        <v>-1</v>
      </c>
      <c r="AM2154" s="17">
        <v>-1</v>
      </c>
      <c r="AN2154" s="17">
        <v>-1</v>
      </c>
      <c r="AO2154" s="17">
        <v>-1</v>
      </c>
      <c r="AP2154" s="17">
        <v>-1</v>
      </c>
      <c r="AQ2154" s="17">
        <v>-1</v>
      </c>
      <c r="AR2154" s="17">
        <v>0.21708638806304548</v>
      </c>
      <c r="AS2154" s="17">
        <v>2.6050366567565453</v>
      </c>
      <c r="AT2154" s="17">
        <v>7.3865476537835093</v>
      </c>
      <c r="AU2154" s="17">
        <v>-1</v>
      </c>
      <c r="AV2154" s="17">
        <v>-1</v>
      </c>
      <c r="AW2154" s="17">
        <v>-1</v>
      </c>
      <c r="AX2154" s="17">
        <v>-1</v>
      </c>
      <c r="AY2154" s="17">
        <v>4.3417277612609093E-2</v>
      </c>
      <c r="AZ2154" s="17">
        <v>-9.4824953316834937E-3</v>
      </c>
      <c r="BA2154" s="17">
        <v>0.52230300815219644</v>
      </c>
      <c r="BB2154" s="17">
        <v>-1.4285410549537622E-2</v>
      </c>
      <c r="BC2154" s="17">
        <v>0.19377259003671704</v>
      </c>
      <c r="BD2154" s="17">
        <v>-8.8535036155096059E-2</v>
      </c>
      <c r="BE2154" s="17">
        <v>7.1398170874371507</v>
      </c>
      <c r="BF2154" s="17">
        <v>-1</v>
      </c>
      <c r="BG2154" s="22">
        <v>323.31769144406155</v>
      </c>
    </row>
    <row r="2155" spans="1:59" x14ac:dyDescent="0.25">
      <c r="A2155">
        <v>5182</v>
      </c>
      <c r="B2155" t="s">
        <v>1962</v>
      </c>
      <c r="C2155" s="49">
        <v>0</v>
      </c>
      <c r="D2155" s="22">
        <v>1489.927265625</v>
      </c>
      <c r="E2155" s="17">
        <v>57.15383350634206</v>
      </c>
      <c r="F2155" s="17">
        <v>-9.6092936748000746</v>
      </c>
      <c r="G2155" s="17">
        <v>0.27623690524812761</v>
      </c>
      <c r="H2155" s="17">
        <v>2.9190886062366337</v>
      </c>
      <c r="I2155" s="17">
        <v>44.959501987897518</v>
      </c>
      <c r="J2155" s="17">
        <v>4.4545722832377228</v>
      </c>
      <c r="K2155" s="17">
        <v>-1</v>
      </c>
      <c r="L2155" s="17">
        <v>-1</v>
      </c>
      <c r="M2155" s="17">
        <v>-1</v>
      </c>
      <c r="N2155" s="17">
        <v>0.16666666666666666</v>
      </c>
      <c r="O2155" s="17">
        <v>-1</v>
      </c>
      <c r="P2155" s="17">
        <v>-1</v>
      </c>
      <c r="Q2155" s="17">
        <v>2.4259171032726288</v>
      </c>
      <c r="R2155" s="17">
        <v>-1</v>
      </c>
      <c r="S2155" s="17">
        <v>7.5639816155340073E-2</v>
      </c>
      <c r="T2155" s="17">
        <v>7.9885529284618763E-3</v>
      </c>
      <c r="U2155" s="17">
        <v>6.4750383949042922E-4</v>
      </c>
      <c r="V2155" s="17">
        <v>-0.14698620900899073</v>
      </c>
      <c r="W2155" s="17">
        <v>0.30957727787658273</v>
      </c>
      <c r="X2155" s="17">
        <v>-0.1591099520389721</v>
      </c>
      <c r="Y2155" s="17">
        <v>0</v>
      </c>
      <c r="Z2155" s="17">
        <v>25.715445439057337</v>
      </c>
      <c r="AA2155" s="17">
        <v>0.13633892353554014</v>
      </c>
      <c r="AB2155" s="17">
        <v>0.60359600887901366</v>
      </c>
      <c r="AC2155" s="17">
        <v>12.403668797391857</v>
      </c>
      <c r="AD2155" s="17">
        <v>8.0937979936304694E-4</v>
      </c>
      <c r="AE2155" s="17">
        <v>8.0937979936303653E-5</v>
      </c>
      <c r="AF2155" s="17">
        <v>40.687840558937694</v>
      </c>
      <c r="AG2155" s="17">
        <v>-8.7725419075704885</v>
      </c>
      <c r="AH2155" s="17">
        <v>-1</v>
      </c>
      <c r="AI2155" s="17">
        <v>-1</v>
      </c>
      <c r="AJ2155" s="17">
        <v>-1</v>
      </c>
      <c r="AK2155" s="17">
        <v>-1</v>
      </c>
      <c r="AL2155" s="17">
        <v>-1</v>
      </c>
      <c r="AM2155" s="17">
        <v>-1</v>
      </c>
      <c r="AN2155" s="17">
        <v>-1</v>
      </c>
      <c r="AO2155" s="17">
        <v>-1</v>
      </c>
      <c r="AP2155" s="17">
        <v>-1</v>
      </c>
      <c r="AQ2155" s="17">
        <v>-1</v>
      </c>
      <c r="AR2155" s="17">
        <v>4.0468989968152347E-4</v>
      </c>
      <c r="AS2155" s="17">
        <v>4.8562787961781151E-3</v>
      </c>
      <c r="AT2155" s="17">
        <v>4.0063131624350312</v>
      </c>
      <c r="AU2155" s="17">
        <v>-1</v>
      </c>
      <c r="AV2155" s="17">
        <v>-1</v>
      </c>
      <c r="AW2155" s="17">
        <v>-1</v>
      </c>
      <c r="AX2155" s="17">
        <v>-1</v>
      </c>
      <c r="AY2155" s="17">
        <v>8.0937979936303653E-5</v>
      </c>
      <c r="AZ2155" s="17">
        <v>0.36712002044577619</v>
      </c>
      <c r="BA2155" s="17">
        <v>0.1457004923747367</v>
      </c>
      <c r="BB2155" s="17">
        <v>0.13305814420154993</v>
      </c>
      <c r="BC2155" s="17">
        <v>4.642903528562959E-2</v>
      </c>
      <c r="BD2155" s="17">
        <v>5.0304754987996256</v>
      </c>
      <c r="BE2155" s="17">
        <v>2.0208065524824237</v>
      </c>
      <c r="BF2155" s="17">
        <v>-1</v>
      </c>
      <c r="BG2155" s="22">
        <v>59.01411617385952</v>
      </c>
    </row>
    <row r="2156" spans="1:59" x14ac:dyDescent="0.25">
      <c r="A2156">
        <v>5183</v>
      </c>
      <c r="B2156" t="s">
        <v>1963</v>
      </c>
      <c r="C2156" s="49">
        <v>0</v>
      </c>
      <c r="D2156" s="22">
        <v>1494.4319531250001</v>
      </c>
      <c r="E2156" s="17">
        <v>66.971188011071916</v>
      </c>
      <c r="F2156" s="17">
        <v>6.8523069495800737</v>
      </c>
      <c r="G2156" s="17">
        <v>0.39601103194451803</v>
      </c>
      <c r="H2156" s="17">
        <v>3.8263922031434956</v>
      </c>
      <c r="I2156" s="17">
        <v>53.726113254575438</v>
      </c>
      <c r="J2156" s="17">
        <v>6.8165163065165348</v>
      </c>
      <c r="K2156" s="17">
        <v>-1</v>
      </c>
      <c r="L2156" s="17">
        <v>-1</v>
      </c>
      <c r="M2156" s="17">
        <v>-1</v>
      </c>
      <c r="N2156" s="17">
        <v>0.16666666666666666</v>
      </c>
      <c r="O2156" s="17">
        <v>-1</v>
      </c>
      <c r="P2156" s="17">
        <v>-1</v>
      </c>
      <c r="Q2156" s="17">
        <v>2.9920821597440588</v>
      </c>
      <c r="R2156" s="17">
        <v>-1</v>
      </c>
      <c r="S2156" s="17">
        <v>0.36335343214869231</v>
      </c>
      <c r="T2156" s="17">
        <v>3.8228856291137391E-2</v>
      </c>
      <c r="U2156" s="17">
        <v>0.17523997670765695</v>
      </c>
      <c r="V2156" s="17">
        <v>0.10481463628550114</v>
      </c>
      <c r="W2156" s="17">
        <v>0.96522954976944986</v>
      </c>
      <c r="X2156" s="17">
        <v>0.81626680116008377</v>
      </c>
      <c r="Y2156" s="17">
        <v>0</v>
      </c>
      <c r="Z2156" s="17">
        <v>31.386113812720104</v>
      </c>
      <c r="AA2156" s="17">
        <v>0.45184568605924891</v>
      </c>
      <c r="AB2156" s="17">
        <v>1.1069706643566368</v>
      </c>
      <c r="AC2156" s="17">
        <v>18.191147575848653</v>
      </c>
      <c r="AD2156" s="17">
        <v>0.21904997088457118</v>
      </c>
      <c r="AE2156" s="17">
        <v>2.1904997088457119E-2</v>
      </c>
      <c r="AF2156" s="17">
        <v>49.304876775472977</v>
      </c>
      <c r="AG2156" s="17">
        <v>6.2556262627677839</v>
      </c>
      <c r="AH2156" s="17">
        <v>-1</v>
      </c>
      <c r="AI2156" s="17">
        <v>-1</v>
      </c>
      <c r="AJ2156" s="17">
        <v>-1</v>
      </c>
      <c r="AK2156" s="17">
        <v>-1</v>
      </c>
      <c r="AL2156" s="17">
        <v>-1</v>
      </c>
      <c r="AM2156" s="17">
        <v>-1</v>
      </c>
      <c r="AN2156" s="17">
        <v>-1</v>
      </c>
      <c r="AO2156" s="17">
        <v>-1</v>
      </c>
      <c r="AP2156" s="17">
        <v>-1</v>
      </c>
      <c r="AQ2156" s="17">
        <v>-1</v>
      </c>
      <c r="AR2156" s="17">
        <v>0.10952498544228559</v>
      </c>
      <c r="AS2156" s="17">
        <v>1.3142998253074269</v>
      </c>
      <c r="AT2156" s="17">
        <v>5.7085897728996553</v>
      </c>
      <c r="AU2156" s="17">
        <v>-1</v>
      </c>
      <c r="AV2156" s="17">
        <v>-1</v>
      </c>
      <c r="AW2156" s="17">
        <v>-1</v>
      </c>
      <c r="AX2156" s="17">
        <v>-1</v>
      </c>
      <c r="AY2156" s="17">
        <v>2.1904997088457119E-2</v>
      </c>
      <c r="AZ2156" s="17">
        <v>0.17746404962750401</v>
      </c>
      <c r="BA2156" s="17">
        <v>0.33535646319300894</v>
      </c>
      <c r="BB2156" s="17">
        <v>5.8856343232579121E-2</v>
      </c>
      <c r="BC2156" s="17">
        <v>0.12063083625460036</v>
      </c>
      <c r="BD2156" s="17">
        <v>2.4525561489206895</v>
      </c>
      <c r="BE2156" s="17">
        <v>4.5987259023613625</v>
      </c>
      <c r="BF2156" s="17">
        <v>-1</v>
      </c>
      <c r="BG2156" s="22">
        <v>117.80520008549456</v>
      </c>
    </row>
    <row r="2157" spans="1:59" x14ac:dyDescent="0.25">
      <c r="A2157">
        <v>5186</v>
      </c>
      <c r="B2157" t="s">
        <v>1964</v>
      </c>
      <c r="C2157" s="49">
        <v>0</v>
      </c>
      <c r="D2157" s="22">
        <v>1434.3265429687499</v>
      </c>
      <c r="E2157" s="17">
        <v>-18.98963337565074</v>
      </c>
      <c r="F2157" s="17">
        <v>-137.28557768422351</v>
      </c>
      <c r="G2157" s="17">
        <v>-0.65273201861341978</v>
      </c>
      <c r="H2157" s="17">
        <v>-4.1179641302929815</v>
      </c>
      <c r="I2157" s="17">
        <v>-23.034393346124851</v>
      </c>
      <c r="J2157" s="17">
        <v>-13.864681282170714</v>
      </c>
      <c r="K2157" s="17">
        <v>-1</v>
      </c>
      <c r="L2157" s="17">
        <v>-1</v>
      </c>
      <c r="M2157" s="17">
        <v>-1</v>
      </c>
      <c r="N2157" s="17">
        <v>0.16666666666666666</v>
      </c>
      <c r="O2157" s="17">
        <v>-1</v>
      </c>
      <c r="P2157" s="17">
        <v>-1</v>
      </c>
      <c r="Q2157" s="17">
        <v>-1.9652628430565238</v>
      </c>
      <c r="R2157" s="17">
        <v>-1</v>
      </c>
      <c r="S2157" s="17">
        <v>-2.1558689044815176</v>
      </c>
      <c r="T2157" s="17">
        <v>-0.22655544122881735</v>
      </c>
      <c r="U2157" s="17">
        <v>-1.3534928777956612</v>
      </c>
      <c r="V2157" s="17">
        <v>-2.0999552410737561</v>
      </c>
      <c r="W2157" s="17">
        <v>-4.7756661068789947</v>
      </c>
      <c r="X2157" s="17">
        <v>-7.7241385418588138</v>
      </c>
      <c r="Y2157" s="17">
        <v>0</v>
      </c>
      <c r="Z2157" s="17">
        <v>-18.266296210460123</v>
      </c>
      <c r="AA2157" s="17">
        <v>-2.3107336265791041</v>
      </c>
      <c r="AB2157" s="17">
        <v>-3.300581169415683</v>
      </c>
      <c r="AC2157" s="17">
        <v>-32.484055129186203</v>
      </c>
      <c r="AD2157" s="17">
        <v>-1.6918660972445767</v>
      </c>
      <c r="AE2157" s="17">
        <v>-0.16918660972445765</v>
      </c>
      <c r="AF2157" s="17">
        <v>-26.145949690622182</v>
      </c>
      <c r="AG2157" s="17">
        <v>-125.33111426266525</v>
      </c>
      <c r="AH2157" s="17">
        <v>-1</v>
      </c>
      <c r="AI2157" s="17">
        <v>-1</v>
      </c>
      <c r="AJ2157" s="17">
        <v>-1</v>
      </c>
      <c r="AK2157" s="17">
        <v>-1</v>
      </c>
      <c r="AL2157" s="17">
        <v>-1</v>
      </c>
      <c r="AM2157" s="17">
        <v>-1</v>
      </c>
      <c r="AN2157" s="17">
        <v>-1</v>
      </c>
      <c r="AO2157" s="17">
        <v>-1</v>
      </c>
      <c r="AP2157" s="17">
        <v>-1</v>
      </c>
      <c r="AQ2157" s="17">
        <v>-1</v>
      </c>
      <c r="AR2157" s="17">
        <v>-0.84593304862228835</v>
      </c>
      <c r="AS2157" s="17">
        <v>-10.15119658346746</v>
      </c>
      <c r="AT2157" s="17">
        <v>-9.196555558507697</v>
      </c>
      <c r="AU2157" s="17">
        <v>-1</v>
      </c>
      <c r="AV2157" s="17">
        <v>-1</v>
      </c>
      <c r="AW2157" s="17">
        <v>-1</v>
      </c>
      <c r="AX2157" s="17">
        <v>-1</v>
      </c>
      <c r="AY2157" s="17">
        <v>-0.16918660972445765</v>
      </c>
      <c r="AZ2157" s="17">
        <v>1.8380929924430496</v>
      </c>
      <c r="BA2157" s="17">
        <v>-1.3252724796225375</v>
      </c>
      <c r="BB2157" s="17">
        <v>0.70856780639648964</v>
      </c>
      <c r="BC2157" s="17">
        <v>-0.52908062690930979</v>
      </c>
      <c r="BD2157" s="17">
        <v>25.024835134828322</v>
      </c>
      <c r="BE2157" s="17">
        <v>-17.973553083546296</v>
      </c>
      <c r="BF2157" s="17">
        <v>-1</v>
      </c>
      <c r="BG2157" s="22">
        <v>-59.683494241662402</v>
      </c>
    </row>
    <row r="2158" spans="1:59" x14ac:dyDescent="0.25">
      <c r="A2158">
        <v>5188</v>
      </c>
      <c r="B2158" t="s">
        <v>1965</v>
      </c>
      <c r="C2158" s="49">
        <v>0</v>
      </c>
      <c r="D2158" s="22">
        <v>1536.557646484375</v>
      </c>
      <c r="E2158" s="17">
        <v>121.8383530648166</v>
      </c>
      <c r="F2158" s="17">
        <v>98.852790182771159</v>
      </c>
      <c r="G2158" s="17">
        <v>1.0654038684212743</v>
      </c>
      <c r="H2158" s="17">
        <v>8.8971244641982619</v>
      </c>
      <c r="I2158" s="17">
        <v>102.72089154225944</v>
      </c>
      <c r="J2158" s="17">
        <v>20.016933232533443</v>
      </c>
      <c r="K2158" s="17">
        <v>-1</v>
      </c>
      <c r="L2158" s="17">
        <v>-1</v>
      </c>
      <c r="M2158" s="17">
        <v>-1</v>
      </c>
      <c r="N2158" s="17">
        <v>0.16666666666666666</v>
      </c>
      <c r="O2158" s="17">
        <v>-1</v>
      </c>
      <c r="P2158" s="17">
        <v>-1</v>
      </c>
      <c r="Q2158" s="17">
        <v>6.1562616325454655</v>
      </c>
      <c r="R2158" s="17">
        <v>-1</v>
      </c>
      <c r="S2158" s="17">
        <v>1.9713253607687191</v>
      </c>
      <c r="T2158" s="17">
        <v>0.20723566103429394</v>
      </c>
      <c r="U2158" s="17">
        <v>1.1510012188410568</v>
      </c>
      <c r="V2158" s="17">
        <v>1.5120775127344634</v>
      </c>
      <c r="W2158" s="17">
        <v>4.6295345723167145</v>
      </c>
      <c r="X2158" s="17">
        <v>6.2674458618301347</v>
      </c>
      <c r="Y2158" s="17">
        <v>0</v>
      </c>
      <c r="Z2158" s="17">
        <v>63.078307210942157</v>
      </c>
      <c r="AA2158" s="17">
        <v>2.2151477657204031</v>
      </c>
      <c r="AB2158" s="17">
        <v>3.9202275649459266</v>
      </c>
      <c r="AC2158" s="17">
        <v>50.536170181444334</v>
      </c>
      <c r="AD2158" s="17">
        <v>1.4387515235513209</v>
      </c>
      <c r="AE2158" s="17">
        <v>0.1438751523551321</v>
      </c>
      <c r="AF2158" s="17">
        <v>97.46371102546901</v>
      </c>
      <c r="AG2158" s="17">
        <v>90.244951804605421</v>
      </c>
      <c r="AH2158" s="17">
        <v>-1</v>
      </c>
      <c r="AI2158" s="17">
        <v>-1</v>
      </c>
      <c r="AJ2158" s="17">
        <v>-1</v>
      </c>
      <c r="AK2158" s="17">
        <v>-1</v>
      </c>
      <c r="AL2158" s="17">
        <v>-1</v>
      </c>
      <c r="AM2158" s="17">
        <v>-1</v>
      </c>
      <c r="AN2158" s="17">
        <v>-1</v>
      </c>
      <c r="AO2158" s="17">
        <v>-1</v>
      </c>
      <c r="AP2158" s="17">
        <v>-1</v>
      </c>
      <c r="AQ2158" s="17">
        <v>-1</v>
      </c>
      <c r="AR2158" s="17">
        <v>0.71937576177566043</v>
      </c>
      <c r="AS2158" s="17">
        <v>8.6325091413079242</v>
      </c>
      <c r="AT2158" s="17">
        <v>15.222261883700302</v>
      </c>
      <c r="AU2158" s="17">
        <v>-1</v>
      </c>
      <c r="AV2158" s="17">
        <v>-1</v>
      </c>
      <c r="AW2158" s="17">
        <v>-1</v>
      </c>
      <c r="AX2158" s="17">
        <v>-1</v>
      </c>
      <c r="AY2158" s="17">
        <v>0.1438751523551321</v>
      </c>
      <c r="AZ2158" s="17">
        <v>-0.88248396888409419</v>
      </c>
      <c r="BA2158" s="17">
        <v>1.3953044817046074</v>
      </c>
      <c r="BB2158" s="17">
        <v>-0.35584218467411594</v>
      </c>
      <c r="BC2158" s="17">
        <v>0.53532936416129517</v>
      </c>
      <c r="BD2158" s="17">
        <v>-11.954902234792005</v>
      </c>
      <c r="BE2158" s="17">
        <v>19.006184286074074</v>
      </c>
      <c r="BF2158" s="17">
        <v>-1</v>
      </c>
      <c r="BG2158" s="22">
        <v>1043.8028179735679</v>
      </c>
    </row>
    <row r="2159" spans="1:59" x14ac:dyDescent="0.25">
      <c r="A2159">
        <v>5189</v>
      </c>
      <c r="B2159" t="s">
        <v>1966</v>
      </c>
      <c r="C2159" s="49">
        <v>0</v>
      </c>
      <c r="D2159" s="22">
        <v>1465.1512792968749</v>
      </c>
      <c r="E2159" s="17">
        <v>-34.244073337426826</v>
      </c>
      <c r="F2159" s="17">
        <v>-162.86400599486063</v>
      </c>
      <c r="G2159" s="17">
        <v>-0.83883991802603508</v>
      </c>
      <c r="H2159" s="17">
        <v>-5.5277541342549572</v>
      </c>
      <c r="I2159" s="17">
        <v>-36.656163362817146</v>
      </c>
      <c r="J2159" s="17">
        <v>-17.534726331356186</v>
      </c>
      <c r="K2159" s="17">
        <v>-1</v>
      </c>
      <c r="L2159" s="17">
        <v>-1</v>
      </c>
      <c r="M2159" s="17">
        <v>-1</v>
      </c>
      <c r="N2159" s="17">
        <v>0.16666666666666666</v>
      </c>
      <c r="O2159" s="17">
        <v>-1</v>
      </c>
      <c r="P2159" s="17">
        <v>-1</v>
      </c>
      <c r="Q2159" s="17">
        <v>-2.8449836332386487</v>
      </c>
      <c r="R2159" s="17">
        <v>-1</v>
      </c>
      <c r="S2159" s="17">
        <v>-2.6029251943650675</v>
      </c>
      <c r="T2159" s="17">
        <v>-0.27354354702142997</v>
      </c>
      <c r="U2159" s="17">
        <v>-1.6247788330764168</v>
      </c>
      <c r="V2159" s="17">
        <v>-2.4912094099049544</v>
      </c>
      <c r="W2159" s="17">
        <v>-5.7944342701935829</v>
      </c>
      <c r="X2159" s="17">
        <v>-9.2397022423056789</v>
      </c>
      <c r="Y2159" s="17">
        <v>0</v>
      </c>
      <c r="Z2159" s="17">
        <v>-27.077516199257044</v>
      </c>
      <c r="AA2159" s="17">
        <v>-2.8009755715076987</v>
      </c>
      <c r="AB2159" s="17">
        <v>-4.0827367344982761</v>
      </c>
      <c r="AC2159" s="17">
        <v>-41.476777915501813</v>
      </c>
      <c r="AD2159" s="17">
        <v>-2.0309735413455212</v>
      </c>
      <c r="AE2159" s="17">
        <v>-0.2030973541345521</v>
      </c>
      <c r="AF2159" s="17">
        <v>-39.535306421119991</v>
      </c>
      <c r="AG2159" s="17">
        <v>-148.68224098213454</v>
      </c>
      <c r="AH2159" s="17">
        <v>-1</v>
      </c>
      <c r="AI2159" s="17">
        <v>-1</v>
      </c>
      <c r="AJ2159" s="17">
        <v>-1</v>
      </c>
      <c r="AK2159" s="17">
        <v>-1</v>
      </c>
      <c r="AL2159" s="17">
        <v>-1</v>
      </c>
      <c r="AM2159" s="17">
        <v>-1</v>
      </c>
      <c r="AN2159" s="17">
        <v>-1</v>
      </c>
      <c r="AO2159" s="17">
        <v>-1</v>
      </c>
      <c r="AP2159" s="17">
        <v>-1</v>
      </c>
      <c r="AQ2159" s="17">
        <v>-1</v>
      </c>
      <c r="AR2159" s="17">
        <v>-1.0154867706727606</v>
      </c>
      <c r="AS2159" s="17">
        <v>-12.185841248073125</v>
      </c>
      <c r="AT2159" s="17">
        <v>-11.841593622495065</v>
      </c>
      <c r="AU2159" s="17">
        <v>-1</v>
      </c>
      <c r="AV2159" s="17">
        <v>-1</v>
      </c>
      <c r="AW2159" s="17">
        <v>-1</v>
      </c>
      <c r="AX2159" s="17">
        <v>-1</v>
      </c>
      <c r="AY2159" s="17">
        <v>-0.2030973541345521</v>
      </c>
      <c r="AZ2159" s="17">
        <v>2.13278497069909</v>
      </c>
      <c r="BA2159" s="17">
        <v>-1.6199644578785779</v>
      </c>
      <c r="BB2159" s="17">
        <v>0.82386433739081077</v>
      </c>
      <c r="BC2159" s="17">
        <v>-0.64437715790363093</v>
      </c>
      <c r="BD2159" s="17">
        <v>29.030467806041635</v>
      </c>
      <c r="BE2159" s="17">
        <v>-21.979185754759612</v>
      </c>
      <c r="BF2159" s="17">
        <v>-1</v>
      </c>
      <c r="BG2159" s="22">
        <v>8.6660760614083756</v>
      </c>
    </row>
    <row r="2160" spans="1:59" x14ac:dyDescent="0.25">
      <c r="A2160">
        <v>5190</v>
      </c>
      <c r="B2160" t="s">
        <v>1967</v>
      </c>
      <c r="C2160" s="49">
        <v>0</v>
      </c>
      <c r="D2160" s="22">
        <v>1533.2547167968748</v>
      </c>
      <c r="E2160" s="17">
        <v>131.26938508387434</v>
      </c>
      <c r="F2160" s="17">
        <v>114.66661074906251</v>
      </c>
      <c r="G2160" s="17">
        <v>1.1804647662817023</v>
      </c>
      <c r="H2160" s="17">
        <v>9.7687247786528673</v>
      </c>
      <c r="I2160" s="17">
        <v>111.14252809565461</v>
      </c>
      <c r="J2160" s="17">
        <v>22.285932452234889</v>
      </c>
      <c r="K2160" s="17">
        <v>-1</v>
      </c>
      <c r="L2160" s="17">
        <v>-1</v>
      </c>
      <c r="M2160" s="17">
        <v>-1</v>
      </c>
      <c r="N2160" s="17">
        <v>0.16666666666666666</v>
      </c>
      <c r="O2160" s="17">
        <v>-1</v>
      </c>
      <c r="P2160" s="17">
        <v>-1</v>
      </c>
      <c r="Q2160" s="17">
        <v>6.7001475412269933</v>
      </c>
      <c r="R2160" s="17">
        <v>-1</v>
      </c>
      <c r="S2160" s="17">
        <v>2.247717165041947</v>
      </c>
      <c r="T2160" s="17">
        <v>0.23628597893225808</v>
      </c>
      <c r="U2160" s="17">
        <v>1.3187233074253948</v>
      </c>
      <c r="V2160" s="17">
        <v>1.753969748901961</v>
      </c>
      <c r="W2160" s="17">
        <v>5.2593862871152863</v>
      </c>
      <c r="X2160" s="17">
        <v>7.2044405874084996</v>
      </c>
      <c r="Y2160" s="17">
        <v>0</v>
      </c>
      <c r="Z2160" s="17">
        <v>68.525829247118565</v>
      </c>
      <c r="AA2160" s="17">
        <v>2.5182390290700933</v>
      </c>
      <c r="AB2160" s="17">
        <v>4.4037939362228755</v>
      </c>
      <c r="AC2160" s="17">
        <v>56.095906018929526</v>
      </c>
      <c r="AD2160" s="17">
        <v>1.6484041342817433</v>
      </c>
      <c r="AE2160" s="17">
        <v>0.16484041342817435</v>
      </c>
      <c r="AF2160" s="17">
        <v>105.74165845299351</v>
      </c>
      <c r="AG2160" s="17">
        <v>104.68174688356083</v>
      </c>
      <c r="AH2160" s="17">
        <v>-1</v>
      </c>
      <c r="AI2160" s="17">
        <v>-1</v>
      </c>
      <c r="AJ2160" s="17">
        <v>-1</v>
      </c>
      <c r="AK2160" s="17">
        <v>-1</v>
      </c>
      <c r="AL2160" s="17">
        <v>-1</v>
      </c>
      <c r="AM2160" s="17">
        <v>-1</v>
      </c>
      <c r="AN2160" s="17">
        <v>-1</v>
      </c>
      <c r="AO2160" s="17">
        <v>-1</v>
      </c>
      <c r="AP2160" s="17">
        <v>-1</v>
      </c>
      <c r="AQ2160" s="17">
        <v>-1</v>
      </c>
      <c r="AR2160" s="17">
        <v>0.82420206714087163</v>
      </c>
      <c r="AS2160" s="17">
        <v>9.8904248056904578</v>
      </c>
      <c r="AT2160" s="17">
        <v>16.857552247397599</v>
      </c>
      <c r="AU2160" s="17">
        <v>-1</v>
      </c>
      <c r="AV2160" s="17">
        <v>-1</v>
      </c>
      <c r="AW2160" s="17">
        <v>-1</v>
      </c>
      <c r="AX2160" s="17">
        <v>-1</v>
      </c>
      <c r="AY2160" s="17">
        <v>0.16484041342817435</v>
      </c>
      <c r="AZ2160" s="17">
        <v>-1.0646767920658242</v>
      </c>
      <c r="BA2160" s="17">
        <v>1.5774973048863372</v>
      </c>
      <c r="BB2160" s="17">
        <v>-0.42712407232245952</v>
      </c>
      <c r="BC2160" s="17">
        <v>0.60661125180963882</v>
      </c>
      <c r="BD2160" s="17">
        <v>-14.431377941108142</v>
      </c>
      <c r="BE2160" s="17">
        <v>21.482659992390211</v>
      </c>
      <c r="BF2160" s="17">
        <v>-1</v>
      </c>
      <c r="BG2160" s="22">
        <v>787.7760600946674</v>
      </c>
    </row>
    <row r="2161" spans="1:59" x14ac:dyDescent="0.25">
      <c r="A2161">
        <v>5193</v>
      </c>
      <c r="B2161" t="s">
        <v>1968</v>
      </c>
      <c r="C2161" s="49">
        <v>0</v>
      </c>
      <c r="D2161" s="22">
        <v>1504.6602441406251</v>
      </c>
      <c r="E2161" s="17">
        <v>96.612567947818519</v>
      </c>
      <c r="F2161" s="17">
        <v>56.554551911718562</v>
      </c>
      <c r="G2161" s="17">
        <v>0.75764311870366119</v>
      </c>
      <c r="H2161" s="17">
        <v>6.5657993031861892</v>
      </c>
      <c r="I2161" s="17">
        <v>80.195001098868886</v>
      </c>
      <c r="J2161" s="17">
        <v>13.9478957580383</v>
      </c>
      <c r="K2161" s="17">
        <v>-1</v>
      </c>
      <c r="L2161" s="17">
        <v>-1</v>
      </c>
      <c r="M2161" s="17">
        <v>-1</v>
      </c>
      <c r="N2161" s="17">
        <v>0.16666666666666666</v>
      </c>
      <c r="O2161" s="17">
        <v>-1</v>
      </c>
      <c r="P2161" s="17">
        <v>-1</v>
      </c>
      <c r="Q2161" s="17">
        <v>4.7014951729640639</v>
      </c>
      <c r="R2161" s="17">
        <v>-1</v>
      </c>
      <c r="S2161" s="17">
        <v>1.2320425072478336</v>
      </c>
      <c r="T2161" s="17">
        <v>0.12953291594831751</v>
      </c>
      <c r="U2161" s="17">
        <v>0.70238421091944292</v>
      </c>
      <c r="V2161" s="17">
        <v>0.86507286269181827</v>
      </c>
      <c r="W2161" s="17">
        <v>2.9448298675744491</v>
      </c>
      <c r="X2161" s="17">
        <v>3.761206082828521</v>
      </c>
      <c r="Y2161" s="17">
        <v>0</v>
      </c>
      <c r="Z2161" s="17">
        <v>48.507471269869029</v>
      </c>
      <c r="AA2161" s="17">
        <v>1.4044501597056325</v>
      </c>
      <c r="AB2161" s="17">
        <v>2.6268016337234426</v>
      </c>
      <c r="AC2161" s="17">
        <v>35.665188802071704</v>
      </c>
      <c r="AD2161" s="17">
        <v>0.87798026364930359</v>
      </c>
      <c r="AE2161" s="17">
        <v>8.7798026364930365E-2</v>
      </c>
      <c r="AF2161" s="17">
        <v>75.322155086037171</v>
      </c>
      <c r="AG2161" s="17">
        <v>51.629931761841377</v>
      </c>
      <c r="AH2161" s="17">
        <v>-1</v>
      </c>
      <c r="AI2161" s="17">
        <v>-1</v>
      </c>
      <c r="AJ2161" s="17">
        <v>-1</v>
      </c>
      <c r="AK2161" s="17">
        <v>-1</v>
      </c>
      <c r="AL2161" s="17">
        <v>-1</v>
      </c>
      <c r="AM2161" s="17">
        <v>-1</v>
      </c>
      <c r="AN2161" s="17">
        <v>-1</v>
      </c>
      <c r="AO2161" s="17">
        <v>-1</v>
      </c>
      <c r="AP2161" s="17">
        <v>-1</v>
      </c>
      <c r="AQ2161" s="17">
        <v>-1</v>
      </c>
      <c r="AR2161" s="17">
        <v>0.4389901318246518</v>
      </c>
      <c r="AS2161" s="17">
        <v>5.2678815818958213</v>
      </c>
      <c r="AT2161" s="17">
        <v>10.848246056464568</v>
      </c>
      <c r="AU2161" s="17">
        <v>-1</v>
      </c>
      <c r="AV2161" s="17">
        <v>-1</v>
      </c>
      <c r="AW2161" s="17">
        <v>-1</v>
      </c>
      <c r="AX2161" s="17">
        <v>-1</v>
      </c>
      <c r="AY2161" s="17">
        <v>8.7798026364930365E-2</v>
      </c>
      <c r="AZ2161" s="17">
        <v>-0.39516116071694235</v>
      </c>
      <c r="BA2161" s="17">
        <v>0.90798167353745551</v>
      </c>
      <c r="BB2161" s="17">
        <v>-0.16517995630742999</v>
      </c>
      <c r="BC2161" s="17">
        <v>0.34466713579460934</v>
      </c>
      <c r="BD2161" s="17">
        <v>-5.3309141188828875</v>
      </c>
      <c r="BE2161" s="17">
        <v>12.382196170164947</v>
      </c>
      <c r="BF2161" s="17">
        <v>-1</v>
      </c>
      <c r="BG2161" s="22">
        <v>143.91508268832908</v>
      </c>
    </row>
    <row r="2162" spans="1:59" x14ac:dyDescent="0.25">
      <c r="A2162">
        <v>5194</v>
      </c>
      <c r="B2162" t="s">
        <v>1969</v>
      </c>
      <c r="C2162" s="49">
        <v>0</v>
      </c>
      <c r="D2162" s="22">
        <v>1546.2591406250001</v>
      </c>
      <c r="E2162" s="17">
        <v>94.296289775969072</v>
      </c>
      <c r="F2162" s="17">
        <v>52.670649564952463</v>
      </c>
      <c r="G2162" s="17">
        <v>0.72938395834783232</v>
      </c>
      <c r="H2162" s="17">
        <v>6.3517327218334065</v>
      </c>
      <c r="I2162" s="17">
        <v>78.126632241626083</v>
      </c>
      <c r="J2162" s="17">
        <v>13.390625529932024</v>
      </c>
      <c r="K2162" s="17">
        <v>-1</v>
      </c>
      <c r="L2162" s="17">
        <v>-1</v>
      </c>
      <c r="M2162" s="17">
        <v>-1</v>
      </c>
      <c r="N2162" s="17">
        <v>0.16666666666666666</v>
      </c>
      <c r="O2162" s="17">
        <v>-1</v>
      </c>
      <c r="P2162" s="17">
        <v>-1</v>
      </c>
      <c r="Q2162" s="17">
        <v>4.5679158302463421</v>
      </c>
      <c r="R2162" s="17">
        <v>-1</v>
      </c>
      <c r="S2162" s="17">
        <v>1.1641601904639993</v>
      </c>
      <c r="T2162" s="17">
        <v>0.12239810640718053</v>
      </c>
      <c r="U2162" s="17">
        <v>0.66119136882752139</v>
      </c>
      <c r="V2162" s="17">
        <v>0.80566370095401241</v>
      </c>
      <c r="W2162" s="17">
        <v>2.7901371705777915</v>
      </c>
      <c r="X2162" s="17">
        <v>3.5310785182513333</v>
      </c>
      <c r="Y2162" s="17">
        <v>0</v>
      </c>
      <c r="Z2162" s="17">
        <v>47.169550206981469</v>
      </c>
      <c r="AA2162" s="17">
        <v>1.3300104084719915</v>
      </c>
      <c r="AB2162" s="17">
        <v>2.5080368762540739</v>
      </c>
      <c r="AC2162" s="17">
        <v>34.299707830785309</v>
      </c>
      <c r="AD2162" s="17">
        <v>0.82648921103440176</v>
      </c>
      <c r="AE2162" s="17">
        <v>8.2648921103440173E-2</v>
      </c>
      <c r="AF2162" s="17">
        <v>73.289076532667153</v>
      </c>
      <c r="AG2162" s="17">
        <v>48.084229314296408</v>
      </c>
      <c r="AH2162" s="17">
        <v>-1</v>
      </c>
      <c r="AI2162" s="17">
        <v>-1</v>
      </c>
      <c r="AJ2162" s="17">
        <v>-1</v>
      </c>
      <c r="AK2162" s="17">
        <v>-1</v>
      </c>
      <c r="AL2162" s="17">
        <v>-1</v>
      </c>
      <c r="AM2162" s="17">
        <v>-1</v>
      </c>
      <c r="AN2162" s="17">
        <v>-1</v>
      </c>
      <c r="AO2162" s="17">
        <v>-1</v>
      </c>
      <c r="AP2162" s="17">
        <v>-1</v>
      </c>
      <c r="AQ2162" s="17">
        <v>-1</v>
      </c>
      <c r="AR2162" s="17">
        <v>0.41324460551720088</v>
      </c>
      <c r="AS2162" s="17">
        <v>4.9589352662064101</v>
      </c>
      <c r="AT2162" s="17">
        <v>10.446615846068333</v>
      </c>
      <c r="AU2162" s="17">
        <v>-1</v>
      </c>
      <c r="AV2162" s="17">
        <v>-1</v>
      </c>
      <c r="AW2162" s="17">
        <v>-1</v>
      </c>
      <c r="AX2162" s="17">
        <v>-1</v>
      </c>
      <c r="AY2162" s="17">
        <v>8.2648921103440173E-2</v>
      </c>
      <c r="AZ2162" s="17">
        <v>-0.35041428057162077</v>
      </c>
      <c r="BA2162" s="17">
        <v>0.86323479339213383</v>
      </c>
      <c r="BB2162" s="17">
        <v>-0.14767299841836334</v>
      </c>
      <c r="BC2162" s="17">
        <v>0.32716017790554269</v>
      </c>
      <c r="BD2162" s="17">
        <v>-4.7226872980997445</v>
      </c>
      <c r="BE2162" s="17">
        <v>11.773969349381805</v>
      </c>
      <c r="BF2162" s="17">
        <v>-1</v>
      </c>
      <c r="BG2162" s="22">
        <v>171.54390800111946</v>
      </c>
    </row>
    <row r="2163" spans="1:59" x14ac:dyDescent="0.25">
      <c r="A2163">
        <v>5196</v>
      </c>
      <c r="B2163" t="s">
        <v>1970</v>
      </c>
      <c r="C2163" s="49">
        <v>0</v>
      </c>
      <c r="D2163" s="22">
        <v>1495.6636523437498</v>
      </c>
      <c r="E2163" s="17">
        <v>-14.274395054295169</v>
      </c>
      <c r="F2163" s="17">
        <v>-129.37913302466359</v>
      </c>
      <c r="G2163" s="17">
        <v>-0.59520495754685432</v>
      </c>
      <c r="H2163" s="17">
        <v>-3.6821896365454201</v>
      </c>
      <c r="I2163" s="17">
        <v>-18.823823036867729</v>
      </c>
      <c r="J2163" s="17">
        <v>-12.730248480941494</v>
      </c>
      <c r="K2163" s="17">
        <v>-1</v>
      </c>
      <c r="L2163" s="17">
        <v>-1</v>
      </c>
      <c r="M2163" s="17">
        <v>-1</v>
      </c>
      <c r="N2163" s="17">
        <v>0.16666666666666666</v>
      </c>
      <c r="O2163" s="17">
        <v>-1</v>
      </c>
      <c r="P2163" s="17">
        <v>-1</v>
      </c>
      <c r="Q2163" s="17">
        <v>-1.6933359029424264</v>
      </c>
      <c r="R2163" s="17">
        <v>-1</v>
      </c>
      <c r="S2163" s="17">
        <v>-2.0176811404505828</v>
      </c>
      <c r="T2163" s="17">
        <v>-0.21203113764006465</v>
      </c>
      <c r="U2163" s="17">
        <v>-1.269636771928079</v>
      </c>
      <c r="V2163" s="17">
        <v>-1.9790162452872344</v>
      </c>
      <c r="W2163" s="17">
        <v>-4.4607587948914702</v>
      </c>
      <c r="X2163" s="17">
        <v>-7.2556687680284222</v>
      </c>
      <c r="Y2163" s="17">
        <v>0</v>
      </c>
      <c r="Z2163" s="17">
        <v>-15.542695589711268</v>
      </c>
      <c r="AA2163" s="17">
        <v>-2.1591969191512654</v>
      </c>
      <c r="AB2163" s="17">
        <v>-3.0588122219498746</v>
      </c>
      <c r="AC2163" s="17">
        <v>-29.704350911816434</v>
      </c>
      <c r="AD2163" s="17">
        <v>-1.5870459649100987</v>
      </c>
      <c r="AE2163" s="17">
        <v>-0.15870459649100987</v>
      </c>
      <c r="AF2163" s="17">
        <v>-22.007219713504576</v>
      </c>
      <c r="AG2163" s="17">
        <v>-118.11314180150832</v>
      </c>
      <c r="AH2163" s="17">
        <v>-1</v>
      </c>
      <c r="AI2163" s="17">
        <v>-1</v>
      </c>
      <c r="AJ2163" s="17">
        <v>-1</v>
      </c>
      <c r="AK2163" s="17">
        <v>-1</v>
      </c>
      <c r="AL2163" s="17">
        <v>-1</v>
      </c>
      <c r="AM2163" s="17">
        <v>-1</v>
      </c>
      <c r="AN2163" s="17">
        <v>-1</v>
      </c>
      <c r="AO2163" s="17">
        <v>-1</v>
      </c>
      <c r="AP2163" s="17">
        <v>-1</v>
      </c>
      <c r="AQ2163" s="17">
        <v>-1</v>
      </c>
      <c r="AR2163" s="17">
        <v>-0.79352298245504937</v>
      </c>
      <c r="AS2163" s="17">
        <v>-9.5222757894605934</v>
      </c>
      <c r="AT2163" s="17">
        <v>-8.3789585262987707</v>
      </c>
      <c r="AU2163" s="17">
        <v>-1</v>
      </c>
      <c r="AV2163" s="17">
        <v>-1</v>
      </c>
      <c r="AW2163" s="17">
        <v>-1</v>
      </c>
      <c r="AX2163" s="17">
        <v>-1</v>
      </c>
      <c r="AY2163" s="17">
        <v>-0.15870459649100987</v>
      </c>
      <c r="AZ2163" s="17">
        <v>1.7470019453544106</v>
      </c>
      <c r="BA2163" s="17">
        <v>-1.234181432533898</v>
      </c>
      <c r="BB2163" s="17">
        <v>0.67292896140276715</v>
      </c>
      <c r="BC2163" s="17">
        <v>-0.4934417819155873</v>
      </c>
      <c r="BD2163" s="17">
        <v>23.786670199248494</v>
      </c>
      <c r="BE2163" s="17">
        <v>-16.735388147966464</v>
      </c>
      <c r="BF2163" s="17">
        <v>-1</v>
      </c>
      <c r="BG2163" s="22">
        <v>127.10030780281843</v>
      </c>
    </row>
    <row r="2164" spans="1:59" x14ac:dyDescent="0.25">
      <c r="A2164">
        <v>5197</v>
      </c>
      <c r="B2164" t="s">
        <v>1971</v>
      </c>
      <c r="C2164" s="49">
        <v>0</v>
      </c>
      <c r="D2164" s="22">
        <v>1413.79470703125</v>
      </c>
      <c r="E2164" s="17">
        <v>5.0201846702931263</v>
      </c>
      <c r="F2164" s="17">
        <v>-97.026255730845705</v>
      </c>
      <c r="G2164" s="17">
        <v>-0.35980636463946342</v>
      </c>
      <c r="H2164" s="17">
        <v>-1.8990166262918935</v>
      </c>
      <c r="I2164" s="17">
        <v>-1.5943260356238582</v>
      </c>
      <c r="J2164" s="17">
        <v>-8.0881916783464973</v>
      </c>
      <c r="K2164" s="17">
        <v>-1</v>
      </c>
      <c r="L2164" s="17">
        <v>-1</v>
      </c>
      <c r="M2164" s="17">
        <v>-1</v>
      </c>
      <c r="N2164" s="17">
        <v>0.16666666666666666</v>
      </c>
      <c r="O2164" s="17">
        <v>-1</v>
      </c>
      <c r="P2164" s="17">
        <v>-1</v>
      </c>
      <c r="Q2164" s="17">
        <v>-0.58062098426438036</v>
      </c>
      <c r="R2164" s="17">
        <v>-1</v>
      </c>
      <c r="S2164" s="17">
        <v>-1.4522219529516724</v>
      </c>
      <c r="T2164" s="17">
        <v>-0.15259822790396732</v>
      </c>
      <c r="U2164" s="17">
        <v>-0.92650070757949388</v>
      </c>
      <c r="V2164" s="17">
        <v>-1.4841383754993407</v>
      </c>
      <c r="W2164" s="17">
        <v>-3.1721697941021514</v>
      </c>
      <c r="X2164" s="17">
        <v>-5.3387078884918511</v>
      </c>
      <c r="Y2164" s="17">
        <v>0</v>
      </c>
      <c r="Z2164" s="17">
        <v>-4.3978232134897475</v>
      </c>
      <c r="AA2164" s="17">
        <v>-1.539114352078075</v>
      </c>
      <c r="AB2164" s="17">
        <v>-2.0695026868026134</v>
      </c>
      <c r="AC2164" s="17">
        <v>-18.329904706222244</v>
      </c>
      <c r="AD2164" s="17">
        <v>-1.1581258844743674</v>
      </c>
      <c r="AE2164" s="17">
        <v>-0.11581258844743673</v>
      </c>
      <c r="AF2164" s="17">
        <v>-5.0716906777035291</v>
      </c>
      <c r="AG2164" s="17">
        <v>-88.577467120777129</v>
      </c>
      <c r="AH2164" s="17">
        <v>-1</v>
      </c>
      <c r="AI2164" s="17">
        <v>-1</v>
      </c>
      <c r="AJ2164" s="17">
        <v>-1</v>
      </c>
      <c r="AK2164" s="17">
        <v>-1</v>
      </c>
      <c r="AL2164" s="17">
        <v>-1</v>
      </c>
      <c r="AM2164" s="17">
        <v>-1</v>
      </c>
      <c r="AN2164" s="17">
        <v>-1</v>
      </c>
      <c r="AO2164" s="17">
        <v>-1</v>
      </c>
      <c r="AP2164" s="17">
        <v>-1</v>
      </c>
      <c r="AQ2164" s="17">
        <v>-1</v>
      </c>
      <c r="AR2164" s="17">
        <v>-0.57906294223718369</v>
      </c>
      <c r="AS2164" s="17">
        <v>-6.9487553068462038</v>
      </c>
      <c r="AT2164" s="17">
        <v>-5.0333818989000658</v>
      </c>
      <c r="AU2164" s="17">
        <v>-1</v>
      </c>
      <c r="AV2164" s="17">
        <v>-1</v>
      </c>
      <c r="AW2164" s="17">
        <v>-1</v>
      </c>
      <c r="AX2164" s="17">
        <v>-1</v>
      </c>
      <c r="AY2164" s="17">
        <v>-0.11581258844743673</v>
      </c>
      <c r="AZ2164" s="17">
        <v>1.3742607707911074</v>
      </c>
      <c r="BA2164" s="17">
        <v>-0.86144025797059487</v>
      </c>
      <c r="BB2164" s="17">
        <v>0.52709613405461841</v>
      </c>
      <c r="BC2164" s="17">
        <v>-0.34760895456743868</v>
      </c>
      <c r="BD2164" s="17">
        <v>18.720145363475883</v>
      </c>
      <c r="BE2164" s="17">
        <v>-11.668863312193848</v>
      </c>
      <c r="BF2164" s="17">
        <v>-1</v>
      </c>
      <c r="BG2164" s="22">
        <v>-59.73119090107889</v>
      </c>
    </row>
    <row r="2165" spans="1:59" x14ac:dyDescent="0.25">
      <c r="A2165">
        <v>5198</v>
      </c>
      <c r="B2165" t="s">
        <v>1972</v>
      </c>
      <c r="C2165" s="49">
        <v>0</v>
      </c>
      <c r="D2165" s="22">
        <v>1507.73412109375</v>
      </c>
      <c r="E2165" s="17">
        <v>56.685355415698062</v>
      </c>
      <c r="F2165" s="17">
        <v>-10.394831084673395</v>
      </c>
      <c r="G2165" s="17">
        <v>0.27052135793278481</v>
      </c>
      <c r="H2165" s="17">
        <v>2.8757926392316149</v>
      </c>
      <c r="I2165" s="17">
        <v>44.541164715300027</v>
      </c>
      <c r="J2165" s="17">
        <v>4.3418617739349816</v>
      </c>
      <c r="K2165" s="17">
        <v>-1</v>
      </c>
      <c r="L2165" s="17">
        <v>-1</v>
      </c>
      <c r="M2165" s="17">
        <v>-1</v>
      </c>
      <c r="N2165" s="17">
        <v>0.16666666666666666</v>
      </c>
      <c r="O2165" s="17">
        <v>-1</v>
      </c>
      <c r="P2165" s="17">
        <v>-1</v>
      </c>
      <c r="Q2165" s="17">
        <v>2.3989000566214869</v>
      </c>
      <c r="R2165" s="17">
        <v>-1</v>
      </c>
      <c r="S2165" s="17">
        <v>6.1910300183607825E-2</v>
      </c>
      <c r="T2165" s="17">
        <v>6.5455043380278563E-3</v>
      </c>
      <c r="U2165" s="17">
        <v>-7.6839410819174864E-3</v>
      </c>
      <c r="V2165" s="17">
        <v>-0.15900198975412688</v>
      </c>
      <c r="W2165" s="17">
        <v>0.2782899566013059</v>
      </c>
      <c r="X2165" s="17">
        <v>-0.20565432799861455</v>
      </c>
      <c r="Y2165" s="17">
        <v>0</v>
      </c>
      <c r="Z2165" s="17">
        <v>25.444844648275161</v>
      </c>
      <c r="AA2165" s="17">
        <v>0.1212831357852695</v>
      </c>
      <c r="AB2165" s="17">
        <v>0.57957528136396652</v>
      </c>
      <c r="AC2165" s="17">
        <v>12.127493886272184</v>
      </c>
      <c r="AD2165" s="17">
        <v>-9.6049263523968476E-3</v>
      </c>
      <c r="AE2165" s="17">
        <v>-9.604926352396858E-4</v>
      </c>
      <c r="AF2165" s="17">
        <v>40.276640915307858</v>
      </c>
      <c r="AG2165" s="17">
        <v>-9.4896768064808867</v>
      </c>
      <c r="AH2165" s="17">
        <v>-1</v>
      </c>
      <c r="AI2165" s="17">
        <v>-1</v>
      </c>
      <c r="AJ2165" s="17">
        <v>-1</v>
      </c>
      <c r="AK2165" s="17">
        <v>-1</v>
      </c>
      <c r="AL2165" s="17">
        <v>-1</v>
      </c>
      <c r="AM2165" s="17">
        <v>-1</v>
      </c>
      <c r="AN2165" s="17">
        <v>-1</v>
      </c>
      <c r="AO2165" s="17">
        <v>-1</v>
      </c>
      <c r="AP2165" s="17">
        <v>-1</v>
      </c>
      <c r="AQ2165" s="17">
        <v>-1</v>
      </c>
      <c r="AR2165" s="17">
        <v>-4.8024631761984238E-3</v>
      </c>
      <c r="AS2165" s="17">
        <v>-5.7629558114381196E-2</v>
      </c>
      <c r="AT2165" s="17">
        <v>3.9250815744513048</v>
      </c>
      <c r="AU2165" s="17">
        <v>-1</v>
      </c>
      <c r="AV2165" s="17">
        <v>-1</v>
      </c>
      <c r="AW2165" s="17">
        <v>-1</v>
      </c>
      <c r="AX2165" s="17">
        <v>-1</v>
      </c>
      <c r="AY2165" s="17">
        <v>-9.604926352396858E-4</v>
      </c>
      <c r="AZ2165" s="17">
        <v>0.37617028618135406</v>
      </c>
      <c r="BA2165" s="17">
        <v>0.13665022663915879</v>
      </c>
      <c r="BB2165" s="17">
        <v>0.13659900829314828</v>
      </c>
      <c r="BC2165" s="17">
        <v>4.2888171194031231E-2</v>
      </c>
      <c r="BD2165" s="17">
        <v>5.1534922172326461</v>
      </c>
      <c r="BE2165" s="17">
        <v>1.897789834049403</v>
      </c>
      <c r="BF2165" s="17">
        <v>-1</v>
      </c>
      <c r="BG2165" s="22">
        <v>201.04612307961634</v>
      </c>
    </row>
    <row r="2166" spans="1:59" x14ac:dyDescent="0.25">
      <c r="A2166">
        <v>5199</v>
      </c>
      <c r="B2166" t="s">
        <v>1973</v>
      </c>
      <c r="C2166" s="49">
        <v>0</v>
      </c>
      <c r="D2166" s="22">
        <v>1600.2866894531251</v>
      </c>
      <c r="E2166" s="17">
        <v>75.441636743751232</v>
      </c>
      <c r="F2166" s="17">
        <v>21.055435101820585</v>
      </c>
      <c r="G2166" s="17">
        <v>0.49935257871197158</v>
      </c>
      <c r="H2166" s="17">
        <v>4.6092170057797315</v>
      </c>
      <c r="I2166" s="17">
        <v>61.289976946973241</v>
      </c>
      <c r="J2166" s="17">
        <v>8.854410094400281</v>
      </c>
      <c r="K2166" s="17">
        <v>-1</v>
      </c>
      <c r="L2166" s="17">
        <v>-1</v>
      </c>
      <c r="M2166" s="17">
        <v>-1</v>
      </c>
      <c r="N2166" s="17">
        <v>0.16666666666666666</v>
      </c>
      <c r="O2166" s="17">
        <v>-1</v>
      </c>
      <c r="P2166" s="17">
        <v>-1</v>
      </c>
      <c r="Q2166" s="17">
        <v>3.48057140425135</v>
      </c>
      <c r="R2166" s="17">
        <v>-1</v>
      </c>
      <c r="S2166" s="17">
        <v>0.61159377355546662</v>
      </c>
      <c r="T2166" s="17">
        <v>6.4320298661972017E-2</v>
      </c>
      <c r="U2166" s="17">
        <v>0.32587898947112676</v>
      </c>
      <c r="V2166" s="17">
        <v>0.32206931012708706</v>
      </c>
      <c r="W2166" s="17">
        <v>1.5309286851992212</v>
      </c>
      <c r="X2166" s="17">
        <v>1.657825367578293</v>
      </c>
      <c r="Y2166" s="17">
        <v>0</v>
      </c>
      <c r="Z2166" s="17">
        <v>36.278786855747619</v>
      </c>
      <c r="AA2166" s="17">
        <v>0.72406605413123204</v>
      </c>
      <c r="AB2166" s="17">
        <v>1.541284125330169</v>
      </c>
      <c r="AC2166" s="17">
        <v>23.184605055739951</v>
      </c>
      <c r="AD2166" s="17">
        <v>0.40734873683890849</v>
      </c>
      <c r="AE2166" s="17">
        <v>4.0734873683890845E-2</v>
      </c>
      <c r="AF2166" s="17">
        <v>56.739686577302734</v>
      </c>
      <c r="AG2166" s="17">
        <v>19.221983744470663</v>
      </c>
      <c r="AH2166" s="17">
        <v>-1</v>
      </c>
      <c r="AI2166" s="17">
        <v>-1</v>
      </c>
      <c r="AJ2166" s="17">
        <v>-1</v>
      </c>
      <c r="AK2166" s="17">
        <v>-1</v>
      </c>
      <c r="AL2166" s="17">
        <v>-1</v>
      </c>
      <c r="AM2166" s="17">
        <v>-1</v>
      </c>
      <c r="AN2166" s="17">
        <v>-1</v>
      </c>
      <c r="AO2166" s="17">
        <v>-1</v>
      </c>
      <c r="AP2166" s="17">
        <v>-1</v>
      </c>
      <c r="AQ2166" s="17">
        <v>-1</v>
      </c>
      <c r="AR2166" s="17">
        <v>0.20367436841945424</v>
      </c>
      <c r="AS2166" s="17">
        <v>2.4440924210334503</v>
      </c>
      <c r="AT2166" s="17">
        <v>7.1773201473434858</v>
      </c>
      <c r="AU2166" s="17">
        <v>-1</v>
      </c>
      <c r="AV2166" s="17">
        <v>-1</v>
      </c>
      <c r="AW2166" s="17">
        <v>-1</v>
      </c>
      <c r="AX2166" s="17">
        <v>-1</v>
      </c>
      <c r="AY2166" s="17">
        <v>4.0734873683890845E-2</v>
      </c>
      <c r="AZ2166" s="17">
        <v>1.3828196721436009E-2</v>
      </c>
      <c r="BA2166" s="17">
        <v>0.49899231609907696</v>
      </c>
      <c r="BB2166" s="17">
        <v>-5.165237191895572E-3</v>
      </c>
      <c r="BC2166" s="17">
        <v>0.184652416679075</v>
      </c>
      <c r="BD2166" s="17">
        <v>0.2283180734176411</v>
      </c>
      <c r="BE2166" s="17">
        <v>6.8229639778644131</v>
      </c>
      <c r="BF2166" s="17">
        <v>-1</v>
      </c>
      <c r="BG2166" s="22">
        <v>665.82491159631536</v>
      </c>
    </row>
    <row r="2167" spans="1:59" x14ac:dyDescent="0.25">
      <c r="A2167">
        <v>5200</v>
      </c>
      <c r="B2167" t="s">
        <v>1974</v>
      </c>
      <c r="C2167" s="49">
        <v>0</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25">
      <c r="A2168">
        <v>5201</v>
      </c>
      <c r="B2168" t="s">
        <v>1975</v>
      </c>
      <c r="C2168" s="49">
        <v>0</v>
      </c>
      <c r="D2168" s="22">
        <v>1481.4266210937501</v>
      </c>
      <c r="E2168" s="17">
        <v>63.935797850205205</v>
      </c>
      <c r="F2168" s="17">
        <v>1.7626078312190896</v>
      </c>
      <c r="G2168" s="17">
        <v>0.35897852939757752</v>
      </c>
      <c r="H2168" s="17">
        <v>3.545866486195695</v>
      </c>
      <c r="I2168" s="17">
        <v>51.015598362788957</v>
      </c>
      <c r="J2168" s="17">
        <v>6.0862358989663834</v>
      </c>
      <c r="K2168" s="17">
        <v>-1</v>
      </c>
      <c r="L2168" s="17">
        <v>-1</v>
      </c>
      <c r="M2168" s="17">
        <v>-1</v>
      </c>
      <c r="N2168" s="17">
        <v>0.16666666666666666</v>
      </c>
      <c r="O2168" s="17">
        <v>-1</v>
      </c>
      <c r="P2168" s="17">
        <v>-1</v>
      </c>
      <c r="Q2168" s="17">
        <v>2.8170317588430871</v>
      </c>
      <c r="R2168" s="17">
        <v>-1</v>
      </c>
      <c r="S2168" s="17">
        <v>0.27439636344827512</v>
      </c>
      <c r="T2168" s="17">
        <v>2.8878972955003798E-2</v>
      </c>
      <c r="U2168" s="17">
        <v>0.12125840009757372</v>
      </c>
      <c r="V2168" s="17">
        <v>2.6961299326284063E-2</v>
      </c>
      <c r="W2168" s="17">
        <v>0.76251094017918974</v>
      </c>
      <c r="X2168" s="17">
        <v>0.51469380627921901</v>
      </c>
      <c r="Y2168" s="17">
        <v>0</v>
      </c>
      <c r="Z2168" s="17">
        <v>29.632821621971448</v>
      </c>
      <c r="AA2168" s="17">
        <v>0.35429536105163345</v>
      </c>
      <c r="AB2168" s="17">
        <v>0.95133418655293644</v>
      </c>
      <c r="AC2168" s="17">
        <v>16.401739224353452</v>
      </c>
      <c r="AD2168" s="17">
        <v>0.15157300012196714</v>
      </c>
      <c r="AE2168" s="17">
        <v>1.5157300012196714E-2</v>
      </c>
      <c r="AF2168" s="17">
        <v>46.640608419379518</v>
      </c>
      <c r="AG2168" s="17">
        <v>1.6091246234394119</v>
      </c>
      <c r="AH2168" s="17">
        <v>-1</v>
      </c>
      <c r="AI2168" s="17">
        <v>-1</v>
      </c>
      <c r="AJ2168" s="17">
        <v>-1</v>
      </c>
      <c r="AK2168" s="17">
        <v>-1</v>
      </c>
      <c r="AL2168" s="17">
        <v>-1</v>
      </c>
      <c r="AM2168" s="17">
        <v>-1</v>
      </c>
      <c r="AN2168" s="17">
        <v>-1</v>
      </c>
      <c r="AO2168" s="17">
        <v>-1</v>
      </c>
      <c r="AP2168" s="17">
        <v>-1</v>
      </c>
      <c r="AQ2168" s="17">
        <v>-1</v>
      </c>
      <c r="AR2168" s="17">
        <v>7.5786500060983572E-2</v>
      </c>
      <c r="AS2168" s="17">
        <v>0.9094380007318027</v>
      </c>
      <c r="AT2168" s="17">
        <v>5.1822694009513439</v>
      </c>
      <c r="AU2168" s="17">
        <v>-1</v>
      </c>
      <c r="AV2168" s="17">
        <v>-1</v>
      </c>
      <c r="AW2168" s="17">
        <v>-1</v>
      </c>
      <c r="AX2168" s="17">
        <v>-1</v>
      </c>
      <c r="AY2168" s="17">
        <v>1.5157300012196714E-2</v>
      </c>
      <c r="AZ2168" s="17">
        <v>0.23610305135592818</v>
      </c>
      <c r="BA2168" s="17">
        <v>0.2767174614645847</v>
      </c>
      <c r="BB2168" s="17">
        <v>8.1798513291864508E-2</v>
      </c>
      <c r="BC2168" s="17">
        <v>9.768866619531498E-2</v>
      </c>
      <c r="BD2168" s="17">
        <v>3.249613138801259</v>
      </c>
      <c r="BE2168" s="17">
        <v>3.8016689124807925</v>
      </c>
      <c r="BF2168" s="17">
        <v>-1</v>
      </c>
      <c r="BG2168" s="22">
        <v>144.31527996355476</v>
      </c>
    </row>
    <row r="2169" spans="1:59" x14ac:dyDescent="0.25">
      <c r="A2169">
        <v>5202</v>
      </c>
      <c r="B2169" t="s">
        <v>1976</v>
      </c>
      <c r="C2169" s="49">
        <v>0</v>
      </c>
      <c r="D2169" s="22">
        <v>1545.1725976562502</v>
      </c>
      <c r="E2169" s="17">
        <v>77.666697329575527</v>
      </c>
      <c r="F2169" s="17">
        <v>24.786385095654662</v>
      </c>
      <c r="G2169" s="17">
        <v>0.52649886220262743</v>
      </c>
      <c r="H2169" s="17">
        <v>4.814853409342569</v>
      </c>
      <c r="I2169" s="17">
        <v>63.276891160097598</v>
      </c>
      <c r="J2169" s="17">
        <v>9.3897344070334796</v>
      </c>
      <c r="K2169" s="17">
        <v>-1</v>
      </c>
      <c r="L2169" s="17">
        <v>-1</v>
      </c>
      <c r="M2169" s="17">
        <v>-1</v>
      </c>
      <c r="N2169" s="17">
        <v>0.16666666666666666</v>
      </c>
      <c r="O2169" s="17">
        <v>-1</v>
      </c>
      <c r="P2169" s="17">
        <v>-1</v>
      </c>
      <c r="Q2169" s="17">
        <v>3.6088902453015157</v>
      </c>
      <c r="R2169" s="17">
        <v>-1</v>
      </c>
      <c r="S2169" s="17">
        <v>0.67680280992502662</v>
      </c>
      <c r="T2169" s="17">
        <v>7.1174131543655303E-2</v>
      </c>
      <c r="U2169" s="17">
        <v>0.36544961206333232</v>
      </c>
      <c r="V2169" s="17">
        <v>0.37913887363037935</v>
      </c>
      <c r="W2169" s="17">
        <v>1.6795294133782952</v>
      </c>
      <c r="X2169" s="17">
        <v>1.87889025515334</v>
      </c>
      <c r="Y2169" s="17">
        <v>0</v>
      </c>
      <c r="Z2169" s="17">
        <v>37.564019113321528</v>
      </c>
      <c r="AA2169" s="17">
        <v>0.79557428595827928</v>
      </c>
      <c r="AB2169" s="17">
        <v>1.6553717958188452</v>
      </c>
      <c r="AC2169" s="17">
        <v>24.496311882159894</v>
      </c>
      <c r="AD2169" s="17">
        <v>0.45681201507916536</v>
      </c>
      <c r="AE2169" s="17">
        <v>4.568120150791654E-2</v>
      </c>
      <c r="AF2169" s="17">
        <v>58.692700257596712</v>
      </c>
      <c r="AG2169" s="17">
        <v>22.628052523676775</v>
      </c>
      <c r="AH2169" s="17">
        <v>-1</v>
      </c>
      <c r="AI2169" s="17">
        <v>-1</v>
      </c>
      <c r="AJ2169" s="17">
        <v>-1</v>
      </c>
      <c r="AK2169" s="17">
        <v>-1</v>
      </c>
      <c r="AL2169" s="17">
        <v>-1</v>
      </c>
      <c r="AM2169" s="17">
        <v>-1</v>
      </c>
      <c r="AN2169" s="17">
        <v>-1</v>
      </c>
      <c r="AO2169" s="17">
        <v>-1</v>
      </c>
      <c r="AP2169" s="17">
        <v>-1</v>
      </c>
      <c r="AQ2169" s="17">
        <v>-1</v>
      </c>
      <c r="AR2169" s="17">
        <v>0.22840600753958268</v>
      </c>
      <c r="AS2169" s="17">
        <v>2.7408720904749924</v>
      </c>
      <c r="AT2169" s="17">
        <v>7.5631337176174895</v>
      </c>
      <c r="AU2169" s="17">
        <v>-1</v>
      </c>
      <c r="AV2169" s="17">
        <v>-1</v>
      </c>
      <c r="AW2169" s="17">
        <v>-1</v>
      </c>
      <c r="AX2169" s="17">
        <v>-1</v>
      </c>
      <c r="AY2169" s="17">
        <v>4.568120150791654E-2</v>
      </c>
      <c r="AZ2169" s="17">
        <v>-2.9156501990489692E-2</v>
      </c>
      <c r="BA2169" s="17">
        <v>0.54197701481100258</v>
      </c>
      <c r="BB2169" s="17">
        <v>-2.1982751793582944E-2</v>
      </c>
      <c r="BC2169" s="17">
        <v>0.20146993128076238</v>
      </c>
      <c r="BD2169" s="17">
        <v>-0.35595610513890019</v>
      </c>
      <c r="BE2169" s="17">
        <v>7.4072381564209557</v>
      </c>
      <c r="BF2169" s="17">
        <v>-1</v>
      </c>
      <c r="BG2169" s="22">
        <v>141.79405902336202</v>
      </c>
    </row>
    <row r="2170" spans="1:59" x14ac:dyDescent="0.25">
      <c r="A2170">
        <v>5203</v>
      </c>
      <c r="B2170" t="s">
        <v>1977</v>
      </c>
      <c r="C2170" s="49">
        <v>0</v>
      </c>
      <c r="D2170" s="22">
        <v>1472.4259570312499</v>
      </c>
      <c r="E2170" s="17">
        <v>37.429728597344109</v>
      </c>
      <c r="F2170" s="17">
        <v>-42.682392698459587</v>
      </c>
      <c r="G2170" s="17">
        <v>3.5598000010975517E-2</v>
      </c>
      <c r="H2170" s="17">
        <v>1.0962195918723032</v>
      </c>
      <c r="I2170" s="17">
        <v>27.346451523329751</v>
      </c>
      <c r="J2170" s="17">
        <v>-0.29082340170845455</v>
      </c>
      <c r="K2170" s="17">
        <v>-1</v>
      </c>
      <c r="L2170" s="17">
        <v>-1</v>
      </c>
      <c r="M2170" s="17">
        <v>-1</v>
      </c>
      <c r="N2170" s="17">
        <v>0.16666666666666666</v>
      </c>
      <c r="O2170" s="17">
        <v>-1</v>
      </c>
      <c r="P2170" s="17">
        <v>-1</v>
      </c>
      <c r="Q2170" s="17">
        <v>1.2884315449920256</v>
      </c>
      <c r="R2170" s="17">
        <v>-1</v>
      </c>
      <c r="S2170" s="17">
        <v>-0.50240730874637873</v>
      </c>
      <c r="T2170" s="17">
        <v>-5.276741913284734E-2</v>
      </c>
      <c r="U2170" s="17">
        <v>-0.35012726440525216</v>
      </c>
      <c r="V2170" s="17">
        <v>-0.65288077422715751</v>
      </c>
      <c r="W2170" s="17">
        <v>-1.0076975733480769</v>
      </c>
      <c r="X2170" s="17">
        <v>-2.118745146696269</v>
      </c>
      <c r="Y2170" s="17">
        <v>0</v>
      </c>
      <c r="Z2170" s="17">
        <v>14.322472123040875</v>
      </c>
      <c r="AA2170" s="17">
        <v>-0.49754757618469952</v>
      </c>
      <c r="AB2170" s="17">
        <v>-0.40773698397439528</v>
      </c>
      <c r="AC2170" s="17">
        <v>0.77601100731368078</v>
      </c>
      <c r="AD2170" s="17">
        <v>-0.43765908050656532</v>
      </c>
      <c r="AE2170" s="17">
        <v>-4.376590805065652E-2</v>
      </c>
      <c r="AF2170" s="17">
        <v>23.375302210883646</v>
      </c>
      <c r="AG2170" s="17">
        <v>-38.965723323094039</v>
      </c>
      <c r="AH2170" s="17">
        <v>-1</v>
      </c>
      <c r="AI2170" s="17">
        <v>-1</v>
      </c>
      <c r="AJ2170" s="17">
        <v>-1</v>
      </c>
      <c r="AK2170" s="17">
        <v>-1</v>
      </c>
      <c r="AL2170" s="17">
        <v>-1</v>
      </c>
      <c r="AM2170" s="17">
        <v>-1</v>
      </c>
      <c r="AN2170" s="17">
        <v>-1</v>
      </c>
      <c r="AO2170" s="17">
        <v>-1</v>
      </c>
      <c r="AP2170" s="17">
        <v>-1</v>
      </c>
      <c r="AQ2170" s="17">
        <v>-1</v>
      </c>
      <c r="AR2170" s="17">
        <v>-0.21882954025328266</v>
      </c>
      <c r="AS2170" s="17">
        <v>-2.6259544830393917</v>
      </c>
      <c r="AT2170" s="17">
        <v>0.5862591720487913</v>
      </c>
      <c r="AU2170" s="17">
        <v>-1</v>
      </c>
      <c r="AV2170" s="17">
        <v>-1</v>
      </c>
      <c r="AW2170" s="17">
        <v>-1</v>
      </c>
      <c r="AX2170" s="17">
        <v>-1</v>
      </c>
      <c r="AY2170" s="17">
        <v>-4.376590805065652E-2</v>
      </c>
      <c r="AZ2170" s="17">
        <v>0.74815895137520272</v>
      </c>
      <c r="BA2170" s="17">
        <v>-0.23533843855469</v>
      </c>
      <c r="BB2170" s="17">
        <v>0.28213742070556558</v>
      </c>
      <c r="BC2170" s="17">
        <v>-0.10265024121838602</v>
      </c>
      <c r="BD2170" s="17">
        <v>10.209788487797887</v>
      </c>
      <c r="BE2170" s="17">
        <v>-3.1585064365158431</v>
      </c>
      <c r="BF2170" s="17">
        <v>-1</v>
      </c>
      <c r="BG2170" s="22">
        <v>76.977445359957173</v>
      </c>
    </row>
    <row r="2171" spans="1:59" x14ac:dyDescent="0.25">
      <c r="A2171">
        <v>5204</v>
      </c>
      <c r="B2171" t="s">
        <v>597</v>
      </c>
      <c r="C2171" s="49">
        <v>0</v>
      </c>
      <c r="D2171" s="22">
        <v>1565.7269921874999</v>
      </c>
      <c r="E2171" s="17">
        <v>97.167811133390188</v>
      </c>
      <c r="F2171" s="17">
        <v>57.485575800678241</v>
      </c>
      <c r="G2171" s="17">
        <v>0.76441722140352053</v>
      </c>
      <c r="H2171" s="17">
        <v>6.6171139561494172</v>
      </c>
      <c r="I2171" s="17">
        <v>80.690817070883909</v>
      </c>
      <c r="J2171" s="17">
        <v>14.081480964011604</v>
      </c>
      <c r="K2171" s="17">
        <v>-1</v>
      </c>
      <c r="L2171" s="17">
        <v>-1</v>
      </c>
      <c r="M2171" s="17">
        <v>-1</v>
      </c>
      <c r="N2171" s="17">
        <v>0.16666666666666666</v>
      </c>
      <c r="O2171" s="17">
        <v>-1</v>
      </c>
      <c r="P2171" s="17">
        <v>-1</v>
      </c>
      <c r="Q2171" s="17">
        <v>4.7335159469274677</v>
      </c>
      <c r="R2171" s="17">
        <v>-1</v>
      </c>
      <c r="S2171" s="17">
        <v>1.2483148161065518</v>
      </c>
      <c r="T2171" s="17">
        <v>0.13124322623238191</v>
      </c>
      <c r="U2171" s="17">
        <v>0.71225869194846658</v>
      </c>
      <c r="V2171" s="17">
        <v>0.87931404175931482</v>
      </c>
      <c r="W2171" s="17">
        <v>2.9819117979353935</v>
      </c>
      <c r="X2171" s="17">
        <v>3.8163707705575693</v>
      </c>
      <c r="Y2171" s="17">
        <v>0</v>
      </c>
      <c r="Z2171" s="17">
        <v>48.828189032540841</v>
      </c>
      <c r="AA2171" s="17">
        <v>1.422294374234981</v>
      </c>
      <c r="AB2171" s="17">
        <v>2.6552711513627192</v>
      </c>
      <c r="AC2171" s="17">
        <v>35.992513047297905</v>
      </c>
      <c r="AD2171" s="17">
        <v>0.89032336493558328</v>
      </c>
      <c r="AE2171" s="17">
        <v>8.9032336493558323E-2</v>
      </c>
      <c r="AF2171" s="17">
        <v>75.809511495215474</v>
      </c>
      <c r="AG2171" s="17">
        <v>52.479884563707216</v>
      </c>
      <c r="AH2171" s="17">
        <v>-1</v>
      </c>
      <c r="AI2171" s="17">
        <v>-1</v>
      </c>
      <c r="AJ2171" s="17">
        <v>-1</v>
      </c>
      <c r="AK2171" s="17">
        <v>-1</v>
      </c>
      <c r="AL2171" s="17">
        <v>-1</v>
      </c>
      <c r="AM2171" s="17">
        <v>-1</v>
      </c>
      <c r="AN2171" s="17">
        <v>-1</v>
      </c>
      <c r="AO2171" s="17">
        <v>-1</v>
      </c>
      <c r="AP2171" s="17">
        <v>-1</v>
      </c>
      <c r="AQ2171" s="17">
        <v>-1</v>
      </c>
      <c r="AR2171" s="17">
        <v>0.44516168246779164</v>
      </c>
      <c r="AS2171" s="17">
        <v>5.3419401896134993</v>
      </c>
      <c r="AT2171" s="17">
        <v>10.944522246497549</v>
      </c>
      <c r="AU2171" s="17">
        <v>-1</v>
      </c>
      <c r="AV2171" s="17">
        <v>-1</v>
      </c>
      <c r="AW2171" s="17">
        <v>-1</v>
      </c>
      <c r="AX2171" s="17">
        <v>-1</v>
      </c>
      <c r="AY2171" s="17">
        <v>8.9032336493558323E-2</v>
      </c>
      <c r="AZ2171" s="17">
        <v>-0.40588759270522295</v>
      </c>
      <c r="BA2171" s="17">
        <v>0.91870810552573601</v>
      </c>
      <c r="BB2171" s="17">
        <v>-0.16937661074476507</v>
      </c>
      <c r="BC2171" s="17">
        <v>0.34886379023194442</v>
      </c>
      <c r="BD2171" s="17">
        <v>-5.4767143088713421</v>
      </c>
      <c r="BE2171" s="17">
        <v>12.527996360153402</v>
      </c>
      <c r="BF2171" s="17">
        <v>-1</v>
      </c>
      <c r="BG2171" s="22">
        <v>492.52712953315006</v>
      </c>
    </row>
    <row r="2172" spans="1:59" x14ac:dyDescent="0.25">
      <c r="A2172">
        <v>5205</v>
      </c>
      <c r="B2172" t="s">
        <v>3051</v>
      </c>
      <c r="C2172" s="49">
        <v>0</v>
      </c>
      <c r="D2172" s="22">
        <v>1566.624775390625</v>
      </c>
      <c r="E2172" s="17">
        <v>128.82757157302316</v>
      </c>
      <c r="F2172" s="17">
        <v>110.57221252849489</v>
      </c>
      <c r="G2172" s="17">
        <v>1.1506740440788177</v>
      </c>
      <c r="H2172" s="17">
        <v>9.5430564297811156</v>
      </c>
      <c r="I2172" s="17">
        <v>108.9620598417028</v>
      </c>
      <c r="J2172" s="17">
        <v>21.698459846948229</v>
      </c>
      <c r="K2172" s="17">
        <v>-1</v>
      </c>
      <c r="L2172" s="17">
        <v>-1</v>
      </c>
      <c r="M2172" s="17">
        <v>-1</v>
      </c>
      <c r="N2172" s="17">
        <v>0.16666666666666666</v>
      </c>
      <c r="O2172" s="17">
        <v>-1</v>
      </c>
      <c r="P2172" s="17">
        <v>-1</v>
      </c>
      <c r="Q2172" s="17">
        <v>6.5593285982421285</v>
      </c>
      <c r="R2172" s="17">
        <v>-1</v>
      </c>
      <c r="S2172" s="17">
        <v>2.1761558300152917</v>
      </c>
      <c r="T2172" s="17">
        <v>0.22876448408477715</v>
      </c>
      <c r="U2172" s="17">
        <v>1.2752979366763797</v>
      </c>
      <c r="V2172" s="17">
        <v>1.6913407885453178</v>
      </c>
      <c r="W2172" s="17">
        <v>5.0963097092900753</v>
      </c>
      <c r="X2172" s="17">
        <v>6.9618407981287964</v>
      </c>
      <c r="Y2172" s="17">
        <v>0</v>
      </c>
      <c r="Z2172" s="17">
        <v>67.115396870076964</v>
      </c>
      <c r="AA2172" s="17">
        <v>2.4397648662878355</v>
      </c>
      <c r="AB2172" s="17">
        <v>4.2785924846329255</v>
      </c>
      <c r="AC2172" s="17">
        <v>54.65642006900363</v>
      </c>
      <c r="AD2172" s="17">
        <v>1.5941224208454745</v>
      </c>
      <c r="AE2172" s="17">
        <v>0.15941224208454746</v>
      </c>
      <c r="AF2172" s="17">
        <v>103.59839313167986</v>
      </c>
      <c r="AG2172" s="17">
        <v>100.94387798374714</v>
      </c>
      <c r="AH2172" s="17">
        <v>-1</v>
      </c>
      <c r="AI2172" s="17">
        <v>-1</v>
      </c>
      <c r="AJ2172" s="17">
        <v>-1</v>
      </c>
      <c r="AK2172" s="17">
        <v>-1</v>
      </c>
      <c r="AL2172" s="17">
        <v>-1</v>
      </c>
      <c r="AM2172" s="17">
        <v>-1</v>
      </c>
      <c r="AN2172" s="17">
        <v>-1</v>
      </c>
      <c r="AO2172" s="17">
        <v>-1</v>
      </c>
      <c r="AP2172" s="17">
        <v>-1</v>
      </c>
      <c r="AQ2172" s="17">
        <v>-1</v>
      </c>
      <c r="AR2172" s="17">
        <v>0.79706121042273725</v>
      </c>
      <c r="AS2172" s="17">
        <v>9.564734525072847</v>
      </c>
      <c r="AT2172" s="17">
        <v>16.434154882594704</v>
      </c>
      <c r="AU2172" s="17">
        <v>-1</v>
      </c>
      <c r="AV2172" s="17">
        <v>-1</v>
      </c>
      <c r="AW2172" s="17">
        <v>-1</v>
      </c>
      <c r="AX2172" s="17">
        <v>-1</v>
      </c>
      <c r="AY2172" s="17">
        <v>0.15941224208454746</v>
      </c>
      <c r="AZ2172" s="17">
        <v>-1.0175047650462705</v>
      </c>
      <c r="BA2172" s="17">
        <v>1.5303252778667835</v>
      </c>
      <c r="BB2172" s="17">
        <v>-0.40866828975412811</v>
      </c>
      <c r="BC2172" s="17">
        <v>0.58815546924130746</v>
      </c>
      <c r="BD2172" s="17">
        <v>-13.790187048451028</v>
      </c>
      <c r="BE2172" s="17">
        <v>20.841469099733096</v>
      </c>
      <c r="BF2172" s="17">
        <v>-1</v>
      </c>
      <c r="BG2172" s="22">
        <v>502.75788426386919</v>
      </c>
    </row>
    <row r="2173" spans="1:59" x14ac:dyDescent="0.25">
      <c r="A2173">
        <v>5209</v>
      </c>
      <c r="B2173" t="s">
        <v>1978</v>
      </c>
      <c r="C2173" s="49">
        <v>0</v>
      </c>
      <c r="D2173" s="22">
        <v>1545.8173144531249</v>
      </c>
      <c r="E2173" s="17">
        <v>29.569055008454811</v>
      </c>
      <c r="F2173" s="17">
        <v>-55.863058548568787</v>
      </c>
      <c r="G2173" s="17">
        <v>-6.030414082553931E-2</v>
      </c>
      <c r="H2173" s="17">
        <v>0.36974919520139471</v>
      </c>
      <c r="I2173" s="17">
        <v>20.327099251306379</v>
      </c>
      <c r="J2173" s="17">
        <v>-2.1820122136513893</v>
      </c>
      <c r="K2173" s="17">
        <v>-1</v>
      </c>
      <c r="L2173" s="17">
        <v>-1</v>
      </c>
      <c r="M2173" s="17">
        <v>-1</v>
      </c>
      <c r="N2173" s="17">
        <v>0.16666666666666666</v>
      </c>
      <c r="O2173" s="17">
        <v>-1</v>
      </c>
      <c r="P2173" s="17">
        <v>-1</v>
      </c>
      <c r="Q2173" s="17">
        <v>0.83510792260344546</v>
      </c>
      <c r="R2173" s="17">
        <v>-1</v>
      </c>
      <c r="S2173" s="17">
        <v>-0.73277719314987699</v>
      </c>
      <c r="T2173" s="17">
        <v>-7.6980576949289517E-2</v>
      </c>
      <c r="U2173" s="17">
        <v>-0.48992199623779004</v>
      </c>
      <c r="V2173" s="17">
        <v>-0.85449560369193867</v>
      </c>
      <c r="W2173" s="17">
        <v>-1.5326728601914383</v>
      </c>
      <c r="X2173" s="17">
        <v>-2.8997211498949418</v>
      </c>
      <c r="Y2173" s="17">
        <v>0</v>
      </c>
      <c r="Z2173" s="17">
        <v>9.7820154150015526</v>
      </c>
      <c r="AA2173" s="17">
        <v>-0.75017120040965857</v>
      </c>
      <c r="AB2173" s="17">
        <v>-0.81078485779038523</v>
      </c>
      <c r="AC2173" s="17">
        <v>-3.8579748142388102</v>
      </c>
      <c r="AD2173" s="17">
        <v>-0.61240249529723756</v>
      </c>
      <c r="AE2173" s="17">
        <v>-6.1240249529723755E-2</v>
      </c>
      <c r="AF2173" s="17">
        <v>16.475713429691385</v>
      </c>
      <c r="AG2173" s="17">
        <v>-50.998651803882915</v>
      </c>
      <c r="AH2173" s="17">
        <v>-1</v>
      </c>
      <c r="AI2173" s="17">
        <v>-1</v>
      </c>
      <c r="AJ2173" s="17">
        <v>-1</v>
      </c>
      <c r="AK2173" s="17">
        <v>-1</v>
      </c>
      <c r="AL2173" s="17">
        <v>-1</v>
      </c>
      <c r="AM2173" s="17">
        <v>-1</v>
      </c>
      <c r="AN2173" s="17">
        <v>-1</v>
      </c>
      <c r="AO2173" s="17">
        <v>-1</v>
      </c>
      <c r="AP2173" s="17">
        <v>-1</v>
      </c>
      <c r="AQ2173" s="17">
        <v>-1</v>
      </c>
      <c r="AR2173" s="17">
        <v>-0.30620124764861878</v>
      </c>
      <c r="AS2173" s="17">
        <v>-3.6744149717834249</v>
      </c>
      <c r="AT2173" s="17">
        <v>-0.77673946331845212</v>
      </c>
      <c r="AU2173" s="17">
        <v>-1</v>
      </c>
      <c r="AV2173" s="17">
        <v>-1</v>
      </c>
      <c r="AW2173" s="17">
        <v>-1</v>
      </c>
      <c r="AX2173" s="17">
        <v>-1</v>
      </c>
      <c r="AY2173" s="17">
        <v>-6.1240249529723755E-2</v>
      </c>
      <c r="AZ2173" s="17">
        <v>0.90001489994750838</v>
      </c>
      <c r="BA2173" s="17">
        <v>-0.38719438712699578</v>
      </c>
      <c r="BB2173" s="17">
        <v>0.34155018173439422</v>
      </c>
      <c r="BC2173" s="17">
        <v>-0.16206300224721454</v>
      </c>
      <c r="BD2173" s="17">
        <v>12.273906936216656</v>
      </c>
      <c r="BE2173" s="17">
        <v>-5.2226248849346142</v>
      </c>
      <c r="BF2173" s="17">
        <v>-1</v>
      </c>
      <c r="BG2173" s="22">
        <v>153.03629570729845</v>
      </c>
    </row>
    <row r="2174" spans="1:59" x14ac:dyDescent="0.25">
      <c r="A2174">
        <v>5212</v>
      </c>
      <c r="B2174" t="s">
        <v>1979</v>
      </c>
      <c r="C2174" s="49">
        <v>0</v>
      </c>
      <c r="D2174" s="22">
        <v>1490.6809472656248</v>
      </c>
      <c r="E2174" s="17">
        <v>25.625455606501411</v>
      </c>
      <c r="F2174" s="17">
        <v>-62.475630025561358</v>
      </c>
      <c r="G2174" s="17">
        <v>-0.10841701829999634</v>
      </c>
      <c r="H2174" s="17">
        <v>5.2882887088951946E-3</v>
      </c>
      <c r="I2174" s="17">
        <v>16.80557999357022</v>
      </c>
      <c r="J2174" s="17">
        <v>-3.1307974523999862</v>
      </c>
      <c r="K2174" s="17">
        <v>-1</v>
      </c>
      <c r="L2174" s="17">
        <v>-1</v>
      </c>
      <c r="M2174" s="17">
        <v>-1</v>
      </c>
      <c r="N2174" s="17">
        <v>0.16666666666666666</v>
      </c>
      <c r="O2174" s="17">
        <v>-1</v>
      </c>
      <c r="P2174" s="17">
        <v>-1</v>
      </c>
      <c r="Q2174" s="17">
        <v>0.60768125923583982</v>
      </c>
      <c r="R2174" s="17">
        <v>-1</v>
      </c>
      <c r="S2174" s="17">
        <v>-0.84835081773668275</v>
      </c>
      <c r="T2174" s="17">
        <v>-8.9128008540812556E-2</v>
      </c>
      <c r="U2174" s="17">
        <v>-0.56005522523107387</v>
      </c>
      <c r="V2174" s="17">
        <v>-0.95564318499159584</v>
      </c>
      <c r="W2174" s="17">
        <v>-1.7960462471950733</v>
      </c>
      <c r="X2174" s="17">
        <v>-3.2915268220586458</v>
      </c>
      <c r="Y2174" s="17">
        <v>0</v>
      </c>
      <c r="Z2174" s="17">
        <v>7.5041263567752807</v>
      </c>
      <c r="AA2174" s="17">
        <v>-0.87690924164075579</v>
      </c>
      <c r="AB2174" s="17">
        <v>-1.0129888211232418</v>
      </c>
      <c r="AC2174" s="17">
        <v>-6.1827862324823055</v>
      </c>
      <c r="AD2174" s="17">
        <v>-0.70006903153884248</v>
      </c>
      <c r="AE2174" s="17">
        <v>-7.0006903153884234E-2</v>
      </c>
      <c r="AF2174" s="17">
        <v>13.014277983536594</v>
      </c>
      <c r="AG2174" s="17">
        <v>-57.035418122186691</v>
      </c>
      <c r="AH2174" s="17">
        <v>-1</v>
      </c>
      <c r="AI2174" s="17">
        <v>-1</v>
      </c>
      <c r="AJ2174" s="17">
        <v>-1</v>
      </c>
      <c r="AK2174" s="17">
        <v>-1</v>
      </c>
      <c r="AL2174" s="17">
        <v>-1</v>
      </c>
      <c r="AM2174" s="17">
        <v>-1</v>
      </c>
      <c r="AN2174" s="17">
        <v>-1</v>
      </c>
      <c r="AO2174" s="17">
        <v>-1</v>
      </c>
      <c r="AP2174" s="17">
        <v>-1</v>
      </c>
      <c r="AQ2174" s="17">
        <v>-1</v>
      </c>
      <c r="AR2174" s="17">
        <v>-0.35003451576942124</v>
      </c>
      <c r="AS2174" s="17">
        <v>-4.2004141892330544</v>
      </c>
      <c r="AT2174" s="17">
        <v>-1.4605384460029711</v>
      </c>
      <c r="AU2174" s="17">
        <v>-1</v>
      </c>
      <c r="AV2174" s="17">
        <v>-1</v>
      </c>
      <c r="AW2174" s="17">
        <v>-1</v>
      </c>
      <c r="AX2174" s="17">
        <v>-1</v>
      </c>
      <c r="AY2174" s="17">
        <v>-7.0006903153884234E-2</v>
      </c>
      <c r="AZ2174" s="17">
        <v>0.97619908711682069</v>
      </c>
      <c r="BA2174" s="17">
        <v>-0.46337857429630797</v>
      </c>
      <c r="BB2174" s="17">
        <v>0.37135680405653987</v>
      </c>
      <c r="BC2174" s="17">
        <v>-0.19186962456936019</v>
      </c>
      <c r="BD2174" s="17">
        <v>13.309448761824431</v>
      </c>
      <c r="BE2174" s="17">
        <v>-6.2581667105423904</v>
      </c>
      <c r="BF2174" s="17">
        <v>-1</v>
      </c>
      <c r="BG2174" s="22">
        <v>73.150529729210348</v>
      </c>
    </row>
    <row r="2175" spans="1:59" x14ac:dyDescent="0.25">
      <c r="A2175">
        <v>5213</v>
      </c>
      <c r="B2175" t="s">
        <v>1980</v>
      </c>
      <c r="C2175" s="49">
        <v>0</v>
      </c>
      <c r="D2175" s="22">
        <v>1464.4851953124999</v>
      </c>
      <c r="E2175" s="17">
        <v>73.69501601089577</v>
      </c>
      <c r="F2175" s="17">
        <v>18.126726259466317</v>
      </c>
      <c r="G2175" s="17">
        <v>0.4780433784740884</v>
      </c>
      <c r="H2175" s="17">
        <v>4.4477972187496952</v>
      </c>
      <c r="I2175" s="17">
        <v>59.730295569684998</v>
      </c>
      <c r="J2175" s="17">
        <v>8.4341929779749485</v>
      </c>
      <c r="K2175" s="17">
        <v>-1</v>
      </c>
      <c r="L2175" s="17">
        <v>-1</v>
      </c>
      <c r="M2175" s="17">
        <v>-1</v>
      </c>
      <c r="N2175" s="17">
        <v>0.16666666666666666</v>
      </c>
      <c r="O2175" s="17">
        <v>-1</v>
      </c>
      <c r="P2175" s="17">
        <v>-1</v>
      </c>
      <c r="Q2175" s="17">
        <v>3.3798441028816315</v>
      </c>
      <c r="R2175" s="17">
        <v>-1</v>
      </c>
      <c r="S2175" s="17">
        <v>0.56040619888077248</v>
      </c>
      <c r="T2175" s="17">
        <v>5.8940199492115125E-2</v>
      </c>
      <c r="U2175" s="17">
        <v>0.29481697243128918</v>
      </c>
      <c r="V2175" s="17">
        <v>0.27727103206449882</v>
      </c>
      <c r="W2175" s="17">
        <v>1.4142805748472784</v>
      </c>
      <c r="X2175" s="17">
        <v>1.4842945799651999</v>
      </c>
      <c r="Y2175" s="17">
        <v>0</v>
      </c>
      <c r="Z2175" s="17">
        <v>35.269909469704835</v>
      </c>
      <c r="AA2175" s="17">
        <v>0.66793375774583419</v>
      </c>
      <c r="AB2175" s="17">
        <v>1.4517279613730045</v>
      </c>
      <c r="AC2175" s="17">
        <v>22.154945749809464</v>
      </c>
      <c r="AD2175" s="17">
        <v>0.36852121553911149</v>
      </c>
      <c r="AE2175" s="17">
        <v>3.6852121553911148E-2</v>
      </c>
      <c r="AF2175" s="17">
        <v>55.206616328661333</v>
      </c>
      <c r="AG2175" s="17">
        <v>16.548299088333891</v>
      </c>
      <c r="AH2175" s="17">
        <v>-1</v>
      </c>
      <c r="AI2175" s="17">
        <v>-1</v>
      </c>
      <c r="AJ2175" s="17">
        <v>-1</v>
      </c>
      <c r="AK2175" s="17">
        <v>-1</v>
      </c>
      <c r="AL2175" s="17">
        <v>-1</v>
      </c>
      <c r="AM2175" s="17">
        <v>-1</v>
      </c>
      <c r="AN2175" s="17">
        <v>-1</v>
      </c>
      <c r="AO2175" s="17">
        <v>-1</v>
      </c>
      <c r="AP2175" s="17">
        <v>-1</v>
      </c>
      <c r="AQ2175" s="17">
        <v>-1</v>
      </c>
      <c r="AR2175" s="17">
        <v>0.18426060776955575</v>
      </c>
      <c r="AS2175" s="17">
        <v>2.2111272932346688</v>
      </c>
      <c r="AT2175" s="17">
        <v>6.8744654812050694</v>
      </c>
      <c r="AU2175" s="17">
        <v>-1</v>
      </c>
      <c r="AV2175" s="17">
        <v>-1</v>
      </c>
      <c r="AW2175" s="17">
        <v>-1</v>
      </c>
      <c r="AX2175" s="17">
        <v>-1</v>
      </c>
      <c r="AY2175" s="17">
        <v>3.6852121553911148E-2</v>
      </c>
      <c r="AZ2175" s="17">
        <v>4.7570183993203646E-2</v>
      </c>
      <c r="BA2175" s="17">
        <v>0.46525032882730932</v>
      </c>
      <c r="BB2175" s="17">
        <v>8.0361200500354141E-3</v>
      </c>
      <c r="BC2175" s="17">
        <v>0.17145105943714406</v>
      </c>
      <c r="BD2175" s="17">
        <v>0.68695969443260241</v>
      </c>
      <c r="BE2175" s="17">
        <v>6.3643223568494518</v>
      </c>
      <c r="BF2175" s="17">
        <v>-1</v>
      </c>
      <c r="BG2175" s="22">
        <v>10.25112062862695</v>
      </c>
    </row>
    <row r="2176" spans="1:59" x14ac:dyDescent="0.25">
      <c r="A2176">
        <v>5214</v>
      </c>
      <c r="B2176" t="s">
        <v>1981</v>
      </c>
      <c r="C2176" s="49">
        <v>0</v>
      </c>
      <c r="D2176" s="22">
        <v>1463.4298339843751</v>
      </c>
      <c r="E2176" s="17">
        <v>14.170727656121819</v>
      </c>
      <c r="F2176" s="17">
        <v>-81.682755192450927</v>
      </c>
      <c r="G2176" s="17">
        <v>-0.24816750160386897</v>
      </c>
      <c r="H2176" s="17">
        <v>-1.0533386424019069</v>
      </c>
      <c r="I2176" s="17">
        <v>6.5768419910719231</v>
      </c>
      <c r="J2176" s="17">
        <v>-5.8866749352441596</v>
      </c>
      <c r="K2176" s="17">
        <v>-1</v>
      </c>
      <c r="L2176" s="17">
        <v>-1</v>
      </c>
      <c r="M2176" s="17">
        <v>-1</v>
      </c>
      <c r="N2176" s="17">
        <v>0.16666666666666666</v>
      </c>
      <c r="O2176" s="17">
        <v>-1</v>
      </c>
      <c r="P2176" s="17">
        <v>-1</v>
      </c>
      <c r="Q2176" s="17">
        <v>-5.2910827335652222E-2</v>
      </c>
      <c r="R2176" s="17">
        <v>-1</v>
      </c>
      <c r="S2176" s="17">
        <v>-1.1840503381355867</v>
      </c>
      <c r="T2176" s="17">
        <v>-0.12441189769745951</v>
      </c>
      <c r="U2176" s="17">
        <v>-0.76376685425754454</v>
      </c>
      <c r="V2176" s="17">
        <v>-1.2494402745368909</v>
      </c>
      <c r="W2176" s="17">
        <v>-2.5610505465674498</v>
      </c>
      <c r="X2176" s="17">
        <v>-4.4295803935821034</v>
      </c>
      <c r="Y2176" s="17">
        <v>0</v>
      </c>
      <c r="Z2176" s="17">
        <v>0.88768365972958563</v>
      </c>
      <c r="AA2176" s="17">
        <v>-1.2450373488078046</v>
      </c>
      <c r="AB2176" s="17">
        <v>-1.6003180993757744</v>
      </c>
      <c r="AC2176" s="17">
        <v>-12.935521390806107</v>
      </c>
      <c r="AD2176" s="17">
        <v>-0.9547085678219307</v>
      </c>
      <c r="AE2176" s="17">
        <v>-9.5470856782193067E-2</v>
      </c>
      <c r="AF2176" s="17">
        <v>2.960061692230731</v>
      </c>
      <c r="AG2176" s="17">
        <v>-74.570037851039558</v>
      </c>
      <c r="AH2176" s="17">
        <v>-1</v>
      </c>
      <c r="AI2176" s="17">
        <v>-1</v>
      </c>
      <c r="AJ2176" s="17">
        <v>-1</v>
      </c>
      <c r="AK2176" s="17">
        <v>-1</v>
      </c>
      <c r="AL2176" s="17">
        <v>-1</v>
      </c>
      <c r="AM2176" s="17">
        <v>-1</v>
      </c>
      <c r="AN2176" s="17">
        <v>-1</v>
      </c>
      <c r="AO2176" s="17">
        <v>-1</v>
      </c>
      <c r="AP2176" s="17">
        <v>-1</v>
      </c>
      <c r="AQ2176" s="17">
        <v>-1</v>
      </c>
      <c r="AR2176" s="17">
        <v>-0.47735428391096535</v>
      </c>
      <c r="AS2176" s="17">
        <v>-5.7282514069315837</v>
      </c>
      <c r="AT2176" s="17">
        <v>-3.4467268290110589</v>
      </c>
      <c r="AU2176" s="17">
        <v>-1</v>
      </c>
      <c r="AV2176" s="17">
        <v>-1</v>
      </c>
      <c r="AW2176" s="17">
        <v>-1</v>
      </c>
      <c r="AX2176" s="17">
        <v>-1</v>
      </c>
      <c r="AY2176" s="17">
        <v>-9.5470856782193067E-2</v>
      </c>
      <c r="AZ2176" s="17">
        <v>1.1974865580787566</v>
      </c>
      <c r="BA2176" s="17">
        <v>-0.68466604525824404</v>
      </c>
      <c r="BB2176" s="17">
        <v>0.45793424639278985</v>
      </c>
      <c r="BC2176" s="17">
        <v>-0.27844706690561022</v>
      </c>
      <c r="BD2176" s="17">
        <v>16.317322707565701</v>
      </c>
      <c r="BE2176" s="17">
        <v>-9.2660406562836659</v>
      </c>
      <c r="BF2176" s="17">
        <v>-1</v>
      </c>
      <c r="BG2176" s="22">
        <v>366.44261114976075</v>
      </c>
    </row>
    <row r="2177" spans="1:59" x14ac:dyDescent="0.25">
      <c r="A2177">
        <v>5215</v>
      </c>
      <c r="B2177" t="s">
        <v>1982</v>
      </c>
      <c r="C2177" s="49">
        <v>0</v>
      </c>
      <c r="D2177" s="22">
        <v>1467.2754980468751</v>
      </c>
      <c r="E2177" s="17">
        <v>47.663669523164685</v>
      </c>
      <c r="F2177" s="17">
        <v>-25.522265878836983</v>
      </c>
      <c r="G2177" s="17">
        <v>0.1604545829592692</v>
      </c>
      <c r="H2177" s="17">
        <v>2.0420234138750466</v>
      </c>
      <c r="I2177" s="17">
        <v>36.485062315024251</v>
      </c>
      <c r="J2177" s="17">
        <v>2.1713465843794082</v>
      </c>
      <c r="K2177" s="17">
        <v>-1</v>
      </c>
      <c r="L2177" s="17">
        <v>-1</v>
      </c>
      <c r="M2177" s="17">
        <v>-1</v>
      </c>
      <c r="N2177" s="17">
        <v>0.16666666666666666</v>
      </c>
      <c r="O2177" s="17">
        <v>-1</v>
      </c>
      <c r="P2177" s="17">
        <v>-1</v>
      </c>
      <c r="Q2177" s="17">
        <v>1.8786210649284782</v>
      </c>
      <c r="R2177" s="17">
        <v>-1</v>
      </c>
      <c r="S2177" s="17">
        <v>-0.20248494695210892</v>
      </c>
      <c r="T2177" s="17">
        <v>-2.1243908594095504E-2</v>
      </c>
      <c r="U2177" s="17">
        <v>-0.1681261914517484</v>
      </c>
      <c r="V2177" s="17">
        <v>-0.39039509393782945</v>
      </c>
      <c r="W2177" s="17">
        <v>-0.32422356665931773</v>
      </c>
      <c r="X2177" s="17">
        <v>-1.1019795742756484</v>
      </c>
      <c r="Y2177" s="17">
        <v>0</v>
      </c>
      <c r="Z2177" s="17">
        <v>20.233767790119437</v>
      </c>
      <c r="AA2177" s="17">
        <v>-0.16865270253936959</v>
      </c>
      <c r="AB2177" s="17">
        <v>0.11699770755898675</v>
      </c>
      <c r="AC2177" s="17">
        <v>6.8090737738289935</v>
      </c>
      <c r="AD2177" s="17">
        <v>-0.21015773931468548</v>
      </c>
      <c r="AE2177" s="17">
        <v>-2.101577393146855E-2</v>
      </c>
      <c r="AF2177" s="17">
        <v>32.357990933511694</v>
      </c>
      <c r="AG2177" s="17">
        <v>-23.299854763041367</v>
      </c>
      <c r="AH2177" s="17">
        <v>-1</v>
      </c>
      <c r="AI2177" s="17">
        <v>-1</v>
      </c>
      <c r="AJ2177" s="17">
        <v>-1</v>
      </c>
      <c r="AK2177" s="17">
        <v>-1</v>
      </c>
      <c r="AL2177" s="17">
        <v>-1</v>
      </c>
      <c r="AM2177" s="17">
        <v>-1</v>
      </c>
      <c r="AN2177" s="17">
        <v>-1</v>
      </c>
      <c r="AO2177" s="17">
        <v>-1</v>
      </c>
      <c r="AP2177" s="17">
        <v>-1</v>
      </c>
      <c r="AQ2177" s="17">
        <v>-1</v>
      </c>
      <c r="AR2177" s="17">
        <v>-0.10507886965734274</v>
      </c>
      <c r="AS2177" s="17">
        <v>-1.2609464358881133</v>
      </c>
      <c r="AT2177" s="17">
        <v>2.3607696333454529</v>
      </c>
      <c r="AU2177" s="17">
        <v>-1</v>
      </c>
      <c r="AV2177" s="17">
        <v>-1</v>
      </c>
      <c r="AW2177" s="17">
        <v>-1</v>
      </c>
      <c r="AX2177" s="17">
        <v>-1</v>
      </c>
      <c r="AY2177" s="17">
        <v>-2.101577393146855E-2</v>
      </c>
      <c r="AZ2177" s="17">
        <v>0.55045518090951995</v>
      </c>
      <c r="BA2177" s="17">
        <v>-3.7634668089007228E-2</v>
      </c>
      <c r="BB2177" s="17">
        <v>0.20478696470032642</v>
      </c>
      <c r="BC2177" s="17">
        <v>-2.5299785213146908E-2</v>
      </c>
      <c r="BD2177" s="17">
        <v>7.5224785484980252</v>
      </c>
      <c r="BE2177" s="17">
        <v>-0.47119649721597812</v>
      </c>
      <c r="BF2177" s="17">
        <v>-1</v>
      </c>
      <c r="BG2177" s="22">
        <v>358.33600865295136</v>
      </c>
    </row>
    <row r="2178" spans="1:59" x14ac:dyDescent="0.25">
      <c r="A2178">
        <v>5216</v>
      </c>
      <c r="B2178" t="s">
        <v>1983</v>
      </c>
      <c r="C2178" s="49">
        <v>0</v>
      </c>
      <c r="D2178" s="22">
        <v>1526.6111425781251</v>
      </c>
      <c r="E2178" s="17">
        <v>103.53815852414543</v>
      </c>
      <c r="F2178" s="17">
        <v>68.167283844800707</v>
      </c>
      <c r="G2178" s="17">
        <v>0.84213701802619878</v>
      </c>
      <c r="H2178" s="17">
        <v>7.2058508809893862</v>
      </c>
      <c r="I2178" s="17">
        <v>86.379351510741529</v>
      </c>
      <c r="J2178" s="17">
        <v>15.614114214502351</v>
      </c>
      <c r="K2178" s="17">
        <v>-1</v>
      </c>
      <c r="L2178" s="17">
        <v>-1</v>
      </c>
      <c r="M2178" s="17">
        <v>-1</v>
      </c>
      <c r="N2178" s="17">
        <v>0.16666666666666666</v>
      </c>
      <c r="O2178" s="17">
        <v>-1</v>
      </c>
      <c r="P2178" s="17">
        <v>-1</v>
      </c>
      <c r="Q2178" s="17">
        <v>5.100892727351555</v>
      </c>
      <c r="R2178" s="17">
        <v>-1</v>
      </c>
      <c r="S2178" s="17">
        <v>1.435008255978258</v>
      </c>
      <c r="T2178" s="17">
        <v>0.15086574648763551</v>
      </c>
      <c r="U2178" s="17">
        <v>0.82554936546396207</v>
      </c>
      <c r="V2178" s="17">
        <v>1.0427041747161025</v>
      </c>
      <c r="W2178" s="17">
        <v>3.4073556114885437</v>
      </c>
      <c r="X2178" s="17">
        <v>4.4492794377297047</v>
      </c>
      <c r="Y2178" s="17">
        <v>0</v>
      </c>
      <c r="Z2178" s="17">
        <v>52.507808369969965</v>
      </c>
      <c r="AA2178" s="17">
        <v>1.6270224076823019</v>
      </c>
      <c r="AB2178" s="17">
        <v>2.9819040972901854</v>
      </c>
      <c r="AC2178" s="17">
        <v>39.747929062644097</v>
      </c>
      <c r="AD2178" s="17">
        <v>1.0319367068299528</v>
      </c>
      <c r="AE2178" s="17">
        <v>0.10319367068299526</v>
      </c>
      <c r="AF2178" s="17">
        <v>81.400988725828057</v>
      </c>
      <c r="AG2178" s="17">
        <v>62.231457846063655</v>
      </c>
      <c r="AH2178" s="17">
        <v>-1</v>
      </c>
      <c r="AI2178" s="17">
        <v>-1</v>
      </c>
      <c r="AJ2178" s="17">
        <v>-1</v>
      </c>
      <c r="AK2178" s="17">
        <v>-1</v>
      </c>
      <c r="AL2178" s="17">
        <v>-1</v>
      </c>
      <c r="AM2178" s="17">
        <v>-1</v>
      </c>
      <c r="AN2178" s="17">
        <v>-1</v>
      </c>
      <c r="AO2178" s="17">
        <v>-1</v>
      </c>
      <c r="AP2178" s="17">
        <v>-1</v>
      </c>
      <c r="AQ2178" s="17">
        <v>-1</v>
      </c>
      <c r="AR2178" s="17">
        <v>0.51596835341497638</v>
      </c>
      <c r="AS2178" s="17">
        <v>6.1916202409797156</v>
      </c>
      <c r="AT2178" s="17">
        <v>12.049106313273629</v>
      </c>
      <c r="AU2178" s="17">
        <v>-1</v>
      </c>
      <c r="AV2178" s="17">
        <v>-1</v>
      </c>
      <c r="AW2178" s="17">
        <v>-1</v>
      </c>
      <c r="AX2178" s="17">
        <v>-1</v>
      </c>
      <c r="AY2178" s="17">
        <v>0.10319367068299526</v>
      </c>
      <c r="AZ2178" s="17">
        <v>-0.52895276451512885</v>
      </c>
      <c r="BA2178" s="17">
        <v>1.0417732773356418</v>
      </c>
      <c r="BB2178" s="17">
        <v>-0.21752514698885067</v>
      </c>
      <c r="BC2178" s="17">
        <v>0.39701232647603002</v>
      </c>
      <c r="BD2178" s="17">
        <v>-7.1494910020392126</v>
      </c>
      <c r="BE2178" s="17">
        <v>14.200773053321276</v>
      </c>
      <c r="BF2178" s="17">
        <v>-1</v>
      </c>
      <c r="BG2178" s="22">
        <v>824.33468282463764</v>
      </c>
    </row>
    <row r="2179" spans="1:59" x14ac:dyDescent="0.25">
      <c r="A2179">
        <v>5217</v>
      </c>
      <c r="B2179" t="s">
        <v>597</v>
      </c>
      <c r="C2179" s="49">
        <v>0</v>
      </c>
      <c r="D2179" s="22">
        <v>1503.9159179687499</v>
      </c>
      <c r="E2179" s="17">
        <v>51.945784917691171</v>
      </c>
      <c r="F2179" s="17">
        <v>-18.342075592518629</v>
      </c>
      <c r="G2179" s="17">
        <v>0.21269743835839713</v>
      </c>
      <c r="H2179" s="17">
        <v>2.4377694061331754</v>
      </c>
      <c r="I2179" s="17">
        <v>40.308866481898818</v>
      </c>
      <c r="J2179" s="17">
        <v>3.2015749272816834</v>
      </c>
      <c r="K2179" s="17">
        <v>-1</v>
      </c>
      <c r="L2179" s="17">
        <v>-1</v>
      </c>
      <c r="M2179" s="17">
        <v>-1</v>
      </c>
      <c r="N2179" s="17">
        <v>0.16666666666666666</v>
      </c>
      <c r="O2179" s="17">
        <v>-1</v>
      </c>
      <c r="P2179" s="17">
        <v>-1</v>
      </c>
      <c r="Q2179" s="17">
        <v>2.1255698842862021</v>
      </c>
      <c r="R2179" s="17">
        <v>-1</v>
      </c>
      <c r="S2179" s="17">
        <v>-7.6990558044542717E-2</v>
      </c>
      <c r="T2179" s="17">
        <v>-8.0537494221845467E-3</v>
      </c>
      <c r="U2179" s="17">
        <v>-9.1972771966180353E-2</v>
      </c>
      <c r="V2179" s="17">
        <v>-0.28056507043497586</v>
      </c>
      <c r="W2179" s="17">
        <v>-3.8242380426706579E-2</v>
      </c>
      <c r="X2179" s="17">
        <v>-0.67654155955134776</v>
      </c>
      <c r="Y2179" s="17">
        <v>0</v>
      </c>
      <c r="Z2179" s="17">
        <v>22.70718935480032</v>
      </c>
      <c r="AA2179" s="17">
        <v>-3.1035550767058995E-2</v>
      </c>
      <c r="AB2179" s="17">
        <v>0.3365587268128708</v>
      </c>
      <c r="AC2179" s="17">
        <v>9.3334454832121363</v>
      </c>
      <c r="AD2179" s="17">
        <v>-0.11496596495772543</v>
      </c>
      <c r="AE2179" s="17">
        <v>-1.1496596495772544E-2</v>
      </c>
      <c r="AF2179" s="17">
        <v>36.116553733728445</v>
      </c>
      <c r="AG2179" s="17">
        <v>-16.744896373514486</v>
      </c>
      <c r="AH2179" s="17">
        <v>-1</v>
      </c>
      <c r="AI2179" s="17">
        <v>-1</v>
      </c>
      <c r="AJ2179" s="17">
        <v>-1</v>
      </c>
      <c r="AK2179" s="17">
        <v>-1</v>
      </c>
      <c r="AL2179" s="17">
        <v>-1</v>
      </c>
      <c r="AM2179" s="17">
        <v>-1</v>
      </c>
      <c r="AN2179" s="17">
        <v>-1</v>
      </c>
      <c r="AO2179" s="17">
        <v>-1</v>
      </c>
      <c r="AP2179" s="17">
        <v>-1</v>
      </c>
      <c r="AQ2179" s="17">
        <v>-1</v>
      </c>
      <c r="AR2179" s="17">
        <v>-5.7482982478862715E-2</v>
      </c>
      <c r="AS2179" s="17">
        <v>-0.68979578974635269</v>
      </c>
      <c r="AT2179" s="17">
        <v>3.1032654733297416</v>
      </c>
      <c r="AU2179" s="17">
        <v>-1</v>
      </c>
      <c r="AV2179" s="17">
        <v>-1</v>
      </c>
      <c r="AW2179" s="17">
        <v>-1</v>
      </c>
      <c r="AX2179" s="17">
        <v>-1</v>
      </c>
      <c r="AY2179" s="17">
        <v>-1.1496596495772544E-2</v>
      </c>
      <c r="AZ2179" s="17">
        <v>0.46773139295691857</v>
      </c>
      <c r="BA2179" s="17">
        <v>4.5089119863594318E-2</v>
      </c>
      <c r="BB2179" s="17">
        <v>0.17242176141896001</v>
      </c>
      <c r="BC2179" s="17">
        <v>7.0654180682195172E-3</v>
      </c>
      <c r="BD2179" s="17">
        <v>6.3980464900808709</v>
      </c>
      <c r="BE2179" s="17">
        <v>0.65323556120117665</v>
      </c>
      <c r="BF2179" s="17">
        <v>-1</v>
      </c>
      <c r="BG2179" s="22">
        <v>179.49216352624367</v>
      </c>
    </row>
    <row r="2180" spans="1:59" x14ac:dyDescent="0.25">
      <c r="A2180">
        <v>5219</v>
      </c>
      <c r="B2180" t="s">
        <v>1984</v>
      </c>
      <c r="C2180" s="49">
        <v>0</v>
      </c>
      <c r="D2180" s="22">
        <v>1474.8096484374998</v>
      </c>
      <c r="E2180" s="17">
        <v>27.807988684465151</v>
      </c>
      <c r="F2180" s="17">
        <v>-58.815989553005473</v>
      </c>
      <c r="G2180" s="17">
        <v>-8.1789580809260132E-2</v>
      </c>
      <c r="H2180" s="17">
        <v>0.2069943706325601</v>
      </c>
      <c r="I2180" s="17">
        <v>18.754518382415807</v>
      </c>
      <c r="J2180" s="17">
        <v>-2.6057047752820166</v>
      </c>
      <c r="K2180" s="17">
        <v>-1</v>
      </c>
      <c r="L2180" s="17">
        <v>-1</v>
      </c>
      <c r="M2180" s="17">
        <v>-1</v>
      </c>
      <c r="N2180" s="17">
        <v>0.16666666666666666</v>
      </c>
      <c r="O2180" s="17">
        <v>-1</v>
      </c>
      <c r="P2180" s="17">
        <v>-1</v>
      </c>
      <c r="Q2180" s="17">
        <v>0.73354754660895782</v>
      </c>
      <c r="R2180" s="17">
        <v>-1</v>
      </c>
      <c r="S2180" s="17">
        <v>-0.78438811947784792</v>
      </c>
      <c r="T2180" s="17">
        <v>-8.2405172735616844E-2</v>
      </c>
      <c r="U2180" s="17">
        <v>-0.52124091461260003</v>
      </c>
      <c r="V2180" s="17">
        <v>-0.89966439012891808</v>
      </c>
      <c r="W2180" s="17">
        <v>-1.6502857197170413</v>
      </c>
      <c r="X2180" s="17">
        <v>-3.0746871402168425</v>
      </c>
      <c r="Y2180" s="17">
        <v>0</v>
      </c>
      <c r="Z2180" s="17">
        <v>8.7647940135986175</v>
      </c>
      <c r="AA2180" s="17">
        <v>-0.80676774423455688</v>
      </c>
      <c r="AB2180" s="17">
        <v>-0.9010817044291054</v>
      </c>
      <c r="AC2180" s="17">
        <v>-4.8961500143535321</v>
      </c>
      <c r="AD2180" s="17">
        <v>-0.65155114326574992</v>
      </c>
      <c r="AE2180" s="17">
        <v>-6.5155114326575003E-2</v>
      </c>
      <c r="AF2180" s="17">
        <v>14.929963779291331</v>
      </c>
      <c r="AG2180" s="17">
        <v>-53.694449420571331</v>
      </c>
      <c r="AH2180" s="17">
        <v>-1</v>
      </c>
      <c r="AI2180" s="17">
        <v>-1</v>
      </c>
      <c r="AJ2180" s="17">
        <v>-1</v>
      </c>
      <c r="AK2180" s="17">
        <v>-1</v>
      </c>
      <c r="AL2180" s="17">
        <v>-1</v>
      </c>
      <c r="AM2180" s="17">
        <v>-1</v>
      </c>
      <c r="AN2180" s="17">
        <v>-1</v>
      </c>
      <c r="AO2180" s="17">
        <v>-1</v>
      </c>
      <c r="AP2180" s="17">
        <v>-1</v>
      </c>
      <c r="AQ2180" s="17">
        <v>-1</v>
      </c>
      <c r="AR2180" s="17">
        <v>-0.32577557163287496</v>
      </c>
      <c r="AS2180" s="17">
        <v>-3.9093068595944995</v>
      </c>
      <c r="AT2180" s="17">
        <v>-1.082098917472849</v>
      </c>
      <c r="AU2180" s="17">
        <v>-1</v>
      </c>
      <c r="AV2180" s="17">
        <v>-1</v>
      </c>
      <c r="AW2180" s="17">
        <v>-1</v>
      </c>
      <c r="AX2180" s="17">
        <v>-1</v>
      </c>
      <c r="AY2180" s="17">
        <v>-6.5155114326575003E-2</v>
      </c>
      <c r="AZ2180" s="17">
        <v>0.93403595350024626</v>
      </c>
      <c r="BA2180" s="17">
        <v>-0.42121544067973343</v>
      </c>
      <c r="BB2180" s="17">
        <v>0.3548607220436884</v>
      </c>
      <c r="BC2180" s="17">
        <v>-0.17537354255650878</v>
      </c>
      <c r="BD2180" s="17">
        <v>12.736341795918001</v>
      </c>
      <c r="BE2180" s="17">
        <v>-5.685059744635959</v>
      </c>
      <c r="BF2180" s="17">
        <v>-1</v>
      </c>
      <c r="BG2180" s="22">
        <v>43.13232676333223</v>
      </c>
    </row>
    <row r="2181" spans="1:59" x14ac:dyDescent="0.25">
      <c r="A2181">
        <v>5222</v>
      </c>
      <c r="B2181" t="s">
        <v>1985</v>
      </c>
      <c r="C2181" s="49">
        <v>0</v>
      </c>
      <c r="D2181" s="22">
        <v>1538.8245703125001</v>
      </c>
      <c r="E2181" s="17">
        <v>94.232285139187312</v>
      </c>
      <c r="F2181" s="17">
        <v>52.563327498880362</v>
      </c>
      <c r="G2181" s="17">
        <v>0.728603086120863</v>
      </c>
      <c r="H2181" s="17">
        <v>6.3458175196123978</v>
      </c>
      <c r="I2181" s="17">
        <v>78.069477967563728</v>
      </c>
      <c r="J2181" s="17">
        <v>13.375226741059116</v>
      </c>
      <c r="K2181" s="17">
        <v>-1</v>
      </c>
      <c r="L2181" s="17">
        <v>-1</v>
      </c>
      <c r="M2181" s="17">
        <v>-1</v>
      </c>
      <c r="N2181" s="17">
        <v>0.16666666666666666</v>
      </c>
      <c r="O2181" s="17">
        <v>-1</v>
      </c>
      <c r="P2181" s="17">
        <v>-1</v>
      </c>
      <c r="Q2181" s="17">
        <v>4.5642246944336824</v>
      </c>
      <c r="R2181" s="17">
        <v>-1</v>
      </c>
      <c r="S2181" s="17">
        <v>1.1622844299951325</v>
      </c>
      <c r="T2181" s="17">
        <v>0.12220095353550151</v>
      </c>
      <c r="U2181" s="17">
        <v>0.6600531061921675</v>
      </c>
      <c r="V2181" s="17">
        <v>0.8040220752353272</v>
      </c>
      <c r="W2181" s="17">
        <v>2.7858626192719966</v>
      </c>
      <c r="X2181" s="17">
        <v>3.5247195103552853</v>
      </c>
      <c r="Y2181" s="17">
        <v>0</v>
      </c>
      <c r="Z2181" s="17">
        <v>47.132580056887448</v>
      </c>
      <c r="AA2181" s="17">
        <v>1.3279534494686478</v>
      </c>
      <c r="AB2181" s="17">
        <v>2.5047551049812253</v>
      </c>
      <c r="AC2181" s="17">
        <v>34.261976130568222</v>
      </c>
      <c r="AD2181" s="17">
        <v>0.82506638274020938</v>
      </c>
      <c r="AE2181" s="17">
        <v>8.2506638274020938E-2</v>
      </c>
      <c r="AF2181" s="17">
        <v>73.232897419148443</v>
      </c>
      <c r="AG2181" s="17">
        <v>47.986252568649263</v>
      </c>
      <c r="AH2181" s="17">
        <v>-1</v>
      </c>
      <c r="AI2181" s="17">
        <v>-1</v>
      </c>
      <c r="AJ2181" s="17">
        <v>-1</v>
      </c>
      <c r="AK2181" s="17">
        <v>-1</v>
      </c>
      <c r="AL2181" s="17">
        <v>-1</v>
      </c>
      <c r="AM2181" s="17">
        <v>-1</v>
      </c>
      <c r="AN2181" s="17">
        <v>-1</v>
      </c>
      <c r="AO2181" s="17">
        <v>-1</v>
      </c>
      <c r="AP2181" s="17">
        <v>-1</v>
      </c>
      <c r="AQ2181" s="17">
        <v>-1</v>
      </c>
      <c r="AR2181" s="17">
        <v>0.41253319137010469</v>
      </c>
      <c r="AS2181" s="17">
        <v>4.9503982964412563</v>
      </c>
      <c r="AT2181" s="17">
        <v>10.435517785373634</v>
      </c>
      <c r="AU2181" s="17">
        <v>-1</v>
      </c>
      <c r="AV2181" s="17">
        <v>-1</v>
      </c>
      <c r="AW2181" s="17">
        <v>-1</v>
      </c>
      <c r="AX2181" s="17">
        <v>-1</v>
      </c>
      <c r="AY2181" s="17">
        <v>8.2506638274020938E-2</v>
      </c>
      <c r="AZ2181" s="17">
        <v>-0.34917781085670235</v>
      </c>
      <c r="BA2181" s="17">
        <v>0.86199832367721529</v>
      </c>
      <c r="BB2181" s="17">
        <v>-0.14718923679833795</v>
      </c>
      <c r="BC2181" s="17">
        <v>0.3266764162855173</v>
      </c>
      <c r="BD2181" s="17">
        <v>-4.7058804494153872</v>
      </c>
      <c r="BE2181" s="17">
        <v>11.757162500697447</v>
      </c>
      <c r="BF2181" s="17">
        <v>-1</v>
      </c>
      <c r="BG2181" s="22">
        <v>386.69371367965658</v>
      </c>
    </row>
    <row r="2182" spans="1:59" x14ac:dyDescent="0.25">
      <c r="A2182">
        <v>5224</v>
      </c>
      <c r="B2182" t="s">
        <v>3052</v>
      </c>
      <c r="C2182" s="49">
        <v>0</v>
      </c>
      <c r="D2182" s="22">
        <v>1450</v>
      </c>
      <c r="E2182" s="17">
        <v>42.510834345099084</v>
      </c>
      <c r="F2182" s="17">
        <v>-34.162466733731819</v>
      </c>
      <c r="G2182" s="17">
        <v>9.7588733186206644E-2</v>
      </c>
      <c r="H2182" s="17">
        <v>1.5658069454695622</v>
      </c>
      <c r="I2182" s="17">
        <v>31.883730774475264</v>
      </c>
      <c r="J2182" s="17">
        <v>0.93163294809285269</v>
      </c>
      <c r="K2182" s="17">
        <v>-1</v>
      </c>
      <c r="L2182" s="17">
        <v>-1</v>
      </c>
      <c r="M2182" s="17">
        <v>-1</v>
      </c>
      <c r="N2182" s="17">
        <v>0.16666666666666666</v>
      </c>
      <c r="O2182" s="17">
        <v>-1</v>
      </c>
      <c r="P2182" s="17">
        <v>-1</v>
      </c>
      <c r="Q2182" s="17">
        <v>1.5814579933319561</v>
      </c>
      <c r="R2182" s="17">
        <v>-1</v>
      </c>
      <c r="S2182" s="17">
        <v>-0.35349720193228051</v>
      </c>
      <c r="T2182" s="17">
        <v>-3.7116137603193253E-2</v>
      </c>
      <c r="U2182" s="17">
        <v>-0.25976454836216811</v>
      </c>
      <c r="V2182" s="17">
        <v>-0.52255781179374472</v>
      </c>
      <c r="W2182" s="17">
        <v>-0.66835579592337224</v>
      </c>
      <c r="X2182" s="17">
        <v>-1.6139256024373154</v>
      </c>
      <c r="Y2182" s="17">
        <v>0</v>
      </c>
      <c r="Z2182" s="17">
        <v>17.257403896478259</v>
      </c>
      <c r="AA2182" s="17">
        <v>-0.33425274724250115</v>
      </c>
      <c r="AB2182" s="17">
        <v>-0.1472085642265627</v>
      </c>
      <c r="AC2182" s="17">
        <v>3.7713995992259974</v>
      </c>
      <c r="AD2182" s="17">
        <v>-0.32470568545271017</v>
      </c>
      <c r="AE2182" s="17">
        <v>-3.2470568545271014E-2</v>
      </c>
      <c r="AF2182" s="17">
        <v>27.835166854393844</v>
      </c>
      <c r="AG2182" s="17">
        <v>-31.187689879181502</v>
      </c>
      <c r="AH2182" s="17">
        <v>-1</v>
      </c>
      <c r="AI2182" s="17">
        <v>-1</v>
      </c>
      <c r="AJ2182" s="17">
        <v>-1</v>
      </c>
      <c r="AK2182" s="17">
        <v>-1</v>
      </c>
      <c r="AL2182" s="17">
        <v>-1</v>
      </c>
      <c r="AM2182" s="17">
        <v>-1</v>
      </c>
      <c r="AN2182" s="17">
        <v>-1</v>
      </c>
      <c r="AO2182" s="17">
        <v>-1</v>
      </c>
      <c r="AP2182" s="17">
        <v>-1</v>
      </c>
      <c r="AQ2182" s="17">
        <v>-1</v>
      </c>
      <c r="AR2182" s="17">
        <v>-0.16235284272635508</v>
      </c>
      <c r="AS2182" s="17">
        <v>-1.948234112716261</v>
      </c>
      <c r="AT2182" s="17">
        <v>1.4672956534688604</v>
      </c>
      <c r="AU2182" s="17">
        <v>-1</v>
      </c>
      <c r="AV2182" s="17">
        <v>-1</v>
      </c>
      <c r="AW2182" s="17">
        <v>-1</v>
      </c>
      <c r="AX2182" s="17">
        <v>-1</v>
      </c>
      <c r="AY2182" s="17">
        <v>-3.2470568545271014E-2</v>
      </c>
      <c r="AZ2182" s="17">
        <v>0.64999991647873501</v>
      </c>
      <c r="BA2182" s="17">
        <v>-0.13717940365822218</v>
      </c>
      <c r="BB2182" s="17">
        <v>0.24373326638725484</v>
      </c>
      <c r="BC2182" s="17">
        <v>-6.4246086900075286E-2</v>
      </c>
      <c r="BD2182" s="17">
        <v>8.8755511614786737</v>
      </c>
      <c r="BE2182" s="17">
        <v>-1.8242691101966289</v>
      </c>
      <c r="BF2182" s="17">
        <v>-1</v>
      </c>
      <c r="BG2182" s="22">
        <v>0</v>
      </c>
    </row>
    <row r="2183" spans="1:59" x14ac:dyDescent="0.25">
      <c r="A2183">
        <v>5225</v>
      </c>
      <c r="B2183" t="s">
        <v>1986</v>
      </c>
      <c r="C2183" s="49">
        <v>0</v>
      </c>
      <c r="D2183" s="22">
        <v>1447.0523730468749</v>
      </c>
      <c r="E2183" s="17">
        <v>5.63438571913602</v>
      </c>
      <c r="F2183" s="17">
        <v>-95.996372133970823</v>
      </c>
      <c r="G2183" s="17">
        <v>-0.35231296158411668</v>
      </c>
      <c r="H2183" s="17">
        <v>-1.8422531855329147</v>
      </c>
      <c r="I2183" s="17">
        <v>-1.0458624111110311</v>
      </c>
      <c r="J2183" s="17">
        <v>-7.9404218799036359</v>
      </c>
      <c r="K2183" s="17">
        <v>-1</v>
      </c>
      <c r="L2183" s="17">
        <v>-1</v>
      </c>
      <c r="M2183" s="17">
        <v>-1</v>
      </c>
      <c r="N2183" s="17">
        <v>0.16666666666666666</v>
      </c>
      <c r="O2183" s="17">
        <v>-1</v>
      </c>
      <c r="P2183" s="17">
        <v>-1</v>
      </c>
      <c r="Q2183" s="17">
        <v>-0.54520012100275395</v>
      </c>
      <c r="R2183" s="17">
        <v>-1</v>
      </c>
      <c r="S2183" s="17">
        <v>-1.434221787568589</v>
      </c>
      <c r="T2183" s="17">
        <v>-0.15070631027649098</v>
      </c>
      <c r="U2183" s="17">
        <v>-0.91557771606441329</v>
      </c>
      <c r="V2183" s="17">
        <v>-1.4683850131037084</v>
      </c>
      <c r="W2183" s="17">
        <v>-3.1311503613334954</v>
      </c>
      <c r="X2183" s="17">
        <v>-5.2776856014242703</v>
      </c>
      <c r="Y2183" s="17">
        <v>0</v>
      </c>
      <c r="Z2183" s="17">
        <v>-4.043050401622164</v>
      </c>
      <c r="AA2183" s="17">
        <v>-1.5193753700166932</v>
      </c>
      <c r="AB2183" s="17">
        <v>-2.0380101659604324</v>
      </c>
      <c r="AC2183" s="17">
        <v>-17.967823909998422</v>
      </c>
      <c r="AD2183" s="17">
        <v>-1.1444721450805166</v>
      </c>
      <c r="AE2183" s="17">
        <v>-0.11444721450805166</v>
      </c>
      <c r="AF2183" s="17">
        <v>-4.5325848850418495</v>
      </c>
      <c r="AG2183" s="17">
        <v>-87.637263051752001</v>
      </c>
      <c r="AH2183" s="17">
        <v>-1</v>
      </c>
      <c r="AI2183" s="17">
        <v>-1</v>
      </c>
      <c r="AJ2183" s="17">
        <v>-1</v>
      </c>
      <c r="AK2183" s="17">
        <v>-1</v>
      </c>
      <c r="AL2183" s="17">
        <v>-1</v>
      </c>
      <c r="AM2183" s="17">
        <v>-1</v>
      </c>
      <c r="AN2183" s="17">
        <v>-1</v>
      </c>
      <c r="AO2183" s="17">
        <v>-1</v>
      </c>
      <c r="AP2183" s="17">
        <v>-1</v>
      </c>
      <c r="AQ2183" s="17">
        <v>-1</v>
      </c>
      <c r="AR2183" s="17">
        <v>-0.57223607254025832</v>
      </c>
      <c r="AS2183" s="17">
        <v>-6.8668328704830994</v>
      </c>
      <c r="AT2183" s="17">
        <v>-4.9268827316280301</v>
      </c>
      <c r="AU2183" s="17">
        <v>-1</v>
      </c>
      <c r="AV2183" s="17">
        <v>-1</v>
      </c>
      <c r="AW2183" s="17">
        <v>-1</v>
      </c>
      <c r="AX2183" s="17">
        <v>-1</v>
      </c>
      <c r="AY2183" s="17">
        <v>-0.11444721450805166</v>
      </c>
      <c r="AZ2183" s="17">
        <v>1.3623953648775511</v>
      </c>
      <c r="BA2183" s="17">
        <v>-0.84957485205703853</v>
      </c>
      <c r="BB2183" s="17">
        <v>0.52245386266070915</v>
      </c>
      <c r="BC2183" s="17">
        <v>-0.34296668317352941</v>
      </c>
      <c r="BD2183" s="17">
        <v>18.558863546896355</v>
      </c>
      <c r="BE2183" s="17">
        <v>-11.507581495614321</v>
      </c>
      <c r="BF2183" s="17">
        <v>-1</v>
      </c>
      <c r="BG2183" s="22">
        <v>2.7960674880653187</v>
      </c>
    </row>
    <row r="2184" spans="1:59" x14ac:dyDescent="0.25">
      <c r="A2184">
        <v>5226</v>
      </c>
      <c r="B2184" t="s">
        <v>3053</v>
      </c>
      <c r="C2184" s="49">
        <v>0</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25">
      <c r="A2185">
        <v>5227</v>
      </c>
      <c r="B2185" t="s">
        <v>1987</v>
      </c>
      <c r="C2185" s="49">
        <v>0</v>
      </c>
      <c r="D2185" s="22">
        <v>1488.920126953125</v>
      </c>
      <c r="E2185" s="17">
        <v>65.563959032980605</v>
      </c>
      <c r="F2185" s="17">
        <v>4.4926853821574904</v>
      </c>
      <c r="G2185" s="17">
        <v>0.37884249414428511</v>
      </c>
      <c r="H2185" s="17">
        <v>3.6963384383661637</v>
      </c>
      <c r="I2185" s="17">
        <v>52.469498816522155</v>
      </c>
      <c r="J2185" s="17">
        <v>6.4779529926842621</v>
      </c>
      <c r="K2185" s="17">
        <v>-1</v>
      </c>
      <c r="L2185" s="17">
        <v>-1</v>
      </c>
      <c r="M2185" s="17">
        <v>-1</v>
      </c>
      <c r="N2185" s="17">
        <v>0.16666666666666666</v>
      </c>
      <c r="O2185" s="17">
        <v>-1</v>
      </c>
      <c r="P2185" s="17">
        <v>-1</v>
      </c>
      <c r="Q2185" s="17">
        <v>2.9109275194114264</v>
      </c>
      <c r="R2185" s="17">
        <v>-1</v>
      </c>
      <c r="S2185" s="17">
        <v>0.32211228743682341</v>
      </c>
      <c r="T2185" s="17">
        <v>3.389418230358536E-2</v>
      </c>
      <c r="U2185" s="17">
        <v>0.15021372477203265</v>
      </c>
      <c r="V2185" s="17">
        <v>6.8721262450871803E-2</v>
      </c>
      <c r="W2185" s="17">
        <v>0.87124772644683002</v>
      </c>
      <c r="X2185" s="17">
        <v>0.67645536509581161</v>
      </c>
      <c r="Y2185" s="17">
        <v>0</v>
      </c>
      <c r="Z2185" s="17">
        <v>30.573274788039924</v>
      </c>
      <c r="AA2185" s="17">
        <v>0.40662064515915408</v>
      </c>
      <c r="AB2185" s="17">
        <v>1.0348164601172398</v>
      </c>
      <c r="AC2185" s="17">
        <v>17.361564836098438</v>
      </c>
      <c r="AD2185" s="17">
        <v>0.18776715596504082</v>
      </c>
      <c r="AE2185" s="17">
        <v>1.8776715596504082E-2</v>
      </c>
      <c r="AF2185" s="17">
        <v>48.069702568070298</v>
      </c>
      <c r="AG2185" s="17">
        <v>4.1014742733758638</v>
      </c>
      <c r="AH2185" s="17">
        <v>-1</v>
      </c>
      <c r="AI2185" s="17">
        <v>-1</v>
      </c>
      <c r="AJ2185" s="17">
        <v>-1</v>
      </c>
      <c r="AK2185" s="17">
        <v>-1</v>
      </c>
      <c r="AL2185" s="17">
        <v>-1</v>
      </c>
      <c r="AM2185" s="17">
        <v>-1</v>
      </c>
      <c r="AN2185" s="17">
        <v>-1</v>
      </c>
      <c r="AO2185" s="17">
        <v>-1</v>
      </c>
      <c r="AP2185" s="17">
        <v>-1</v>
      </c>
      <c r="AQ2185" s="17">
        <v>-1</v>
      </c>
      <c r="AR2185" s="17">
        <v>9.3883577982520408E-2</v>
      </c>
      <c r="AS2185" s="17">
        <v>1.1266029357902447</v>
      </c>
      <c r="AT2185" s="17">
        <v>5.4645838165273179</v>
      </c>
      <c r="AU2185" s="17">
        <v>-1</v>
      </c>
      <c r="AV2185" s="17">
        <v>-1</v>
      </c>
      <c r="AW2185" s="17">
        <v>-1</v>
      </c>
      <c r="AX2185" s="17">
        <v>-1</v>
      </c>
      <c r="AY2185" s="17">
        <v>1.8776715596504082E-2</v>
      </c>
      <c r="AZ2185" s="17">
        <v>0.20464951775692011</v>
      </c>
      <c r="BA2185" s="17">
        <v>0.3081709950635928</v>
      </c>
      <c r="BB2185" s="17">
        <v>6.9492500305219446E-2</v>
      </c>
      <c r="BC2185" s="17">
        <v>0.10999467918196003</v>
      </c>
      <c r="BD2185" s="17">
        <v>2.8220775724960712</v>
      </c>
      <c r="BE2185" s="17">
        <v>4.2292044787859808</v>
      </c>
      <c r="BF2185" s="17">
        <v>-1</v>
      </c>
      <c r="BG2185" s="22">
        <v>413.50038649084331</v>
      </c>
    </row>
    <row r="2186" spans="1:59" x14ac:dyDescent="0.25">
      <c r="A2186">
        <v>5229</v>
      </c>
      <c r="B2186" t="s">
        <v>1988</v>
      </c>
      <c r="C2186" s="49">
        <v>0</v>
      </c>
      <c r="D2186" s="22">
        <v>1462.4110058593749</v>
      </c>
      <c r="E2186" s="17">
        <v>64.835694446052926</v>
      </c>
      <c r="F2186" s="17">
        <v>3.2715416643558308</v>
      </c>
      <c r="G2186" s="17">
        <v>0.36995748801955508</v>
      </c>
      <c r="H2186" s="17">
        <v>3.6290334348745374</v>
      </c>
      <c r="I2186" s="17">
        <v>51.819179778964042</v>
      </c>
      <c r="J2186" s="17">
        <v>6.3027408021057587</v>
      </c>
      <c r="K2186" s="17">
        <v>-1</v>
      </c>
      <c r="L2186" s="17">
        <v>-1</v>
      </c>
      <c r="M2186" s="17">
        <v>-1</v>
      </c>
      <c r="N2186" s="17">
        <v>0.16666666666666666</v>
      </c>
      <c r="O2186" s="17">
        <v>-1</v>
      </c>
      <c r="P2186" s="17">
        <v>-1</v>
      </c>
      <c r="Q2186" s="17">
        <v>2.8689286325641188</v>
      </c>
      <c r="R2186" s="17">
        <v>-1</v>
      </c>
      <c r="S2186" s="17">
        <v>0.30076930368250149</v>
      </c>
      <c r="T2186" s="17">
        <v>3.165091584861765E-2</v>
      </c>
      <c r="U2186" s="17">
        <v>0.13726221985563597</v>
      </c>
      <c r="V2186" s="17">
        <v>5.004233642267493E-2</v>
      </c>
      <c r="W2186" s="17">
        <v>0.82261055736750133</v>
      </c>
      <c r="X2186" s="17">
        <v>0.6041006031357391</v>
      </c>
      <c r="Y2186" s="17">
        <v>0</v>
      </c>
      <c r="Z2186" s="17">
        <v>30.152616966346745</v>
      </c>
      <c r="AA2186" s="17">
        <v>0.38321592834144946</v>
      </c>
      <c r="AB2186" s="17">
        <v>0.99747544983135694</v>
      </c>
      <c r="AC2186" s="17">
        <v>16.932241861165124</v>
      </c>
      <c r="AD2186" s="17">
        <v>0.17157777481954495</v>
      </c>
      <c r="AE2186" s="17">
        <v>1.7157777481954496E-2</v>
      </c>
      <c r="AF2186" s="17">
        <v>47.430479209297573</v>
      </c>
      <c r="AG2186" s="17">
        <v>2.9866645066939883</v>
      </c>
      <c r="AH2186" s="17">
        <v>-1</v>
      </c>
      <c r="AI2186" s="17">
        <v>-1</v>
      </c>
      <c r="AJ2186" s="17">
        <v>-1</v>
      </c>
      <c r="AK2186" s="17">
        <v>-1</v>
      </c>
      <c r="AL2186" s="17">
        <v>-1</v>
      </c>
      <c r="AM2186" s="17">
        <v>-1</v>
      </c>
      <c r="AN2186" s="17">
        <v>-1</v>
      </c>
      <c r="AO2186" s="17">
        <v>-1</v>
      </c>
      <c r="AP2186" s="17">
        <v>-1</v>
      </c>
      <c r="AQ2186" s="17">
        <v>-1</v>
      </c>
      <c r="AR2186" s="17">
        <v>8.5788887409772474E-2</v>
      </c>
      <c r="AS2186" s="17">
        <v>1.0294666489172695</v>
      </c>
      <c r="AT2186" s="17">
        <v>5.3383066435924507</v>
      </c>
      <c r="AU2186" s="17">
        <v>-1</v>
      </c>
      <c r="AV2186" s="17">
        <v>-1</v>
      </c>
      <c r="AW2186" s="17">
        <v>-1</v>
      </c>
      <c r="AX2186" s="17">
        <v>-1</v>
      </c>
      <c r="AY2186" s="17">
        <v>1.7157777481954496E-2</v>
      </c>
      <c r="AZ2186" s="17">
        <v>0.21871845325067188</v>
      </c>
      <c r="BA2186" s="17">
        <v>0.29410205956984103</v>
      </c>
      <c r="BB2186" s="17">
        <v>7.4996889894688043E-2</v>
      </c>
      <c r="BC2186" s="17">
        <v>0.10449028959249143</v>
      </c>
      <c r="BD2186" s="17">
        <v>3.013311103847919</v>
      </c>
      <c r="BE2186" s="17">
        <v>4.0379709474341325</v>
      </c>
      <c r="BF2186" s="17">
        <v>-1</v>
      </c>
      <c r="BG2186" s="22">
        <v>12.938526899711405</v>
      </c>
    </row>
    <row r="2187" spans="1:59" x14ac:dyDescent="0.25">
      <c r="A2187">
        <v>5230</v>
      </c>
      <c r="B2187" t="s">
        <v>1989</v>
      </c>
      <c r="C2187" s="49">
        <v>0</v>
      </c>
      <c r="D2187" s="22">
        <v>1522.2278710937499</v>
      </c>
      <c r="E2187" s="17">
        <v>106.61610472957014</v>
      </c>
      <c r="F2187" s="17">
        <v>73.328340334368946</v>
      </c>
      <c r="G2187" s="17">
        <v>0.87968871472774901</v>
      </c>
      <c r="H2187" s="17">
        <v>7.490309556890538</v>
      </c>
      <c r="I2187" s="17">
        <v>89.127867709245379</v>
      </c>
      <c r="J2187" s="17">
        <v>16.354633123173116</v>
      </c>
      <c r="K2187" s="17">
        <v>-1</v>
      </c>
      <c r="L2187" s="17">
        <v>-1</v>
      </c>
      <c r="M2187" s="17">
        <v>-1</v>
      </c>
      <c r="N2187" s="17">
        <v>0.16666666666666666</v>
      </c>
      <c r="O2187" s="17">
        <v>-1</v>
      </c>
      <c r="P2187" s="17">
        <v>-1</v>
      </c>
      <c r="Q2187" s="17">
        <v>5.2783973276357496</v>
      </c>
      <c r="R2187" s="17">
        <v>-1</v>
      </c>
      <c r="S2187" s="17">
        <v>1.52521249910395</v>
      </c>
      <c r="T2187" s="17">
        <v>0.16034671480157339</v>
      </c>
      <c r="U2187" s="17">
        <v>0.88028776154626565</v>
      </c>
      <c r="V2187" s="17">
        <v>1.1216490122406635</v>
      </c>
      <c r="W2187" s="17">
        <v>3.6129163276039158</v>
      </c>
      <c r="X2187" s="17">
        <v>4.7550804735303478</v>
      </c>
      <c r="Y2187" s="17">
        <v>0</v>
      </c>
      <c r="Z2187" s="17">
        <v>54.285681644743548</v>
      </c>
      <c r="AA2187" s="17">
        <v>1.7259403842133334</v>
      </c>
      <c r="AB2187" s="17">
        <v>3.1397225920779475</v>
      </c>
      <c r="AC2187" s="17">
        <v>41.562424845244678</v>
      </c>
      <c r="AD2187" s="17">
        <v>1.1003597019328322</v>
      </c>
      <c r="AE2187" s="17">
        <v>0.11003597019328321</v>
      </c>
      <c r="AF2187" s="17">
        <v>84.102610014120529</v>
      </c>
      <c r="AG2187" s="17">
        <v>66.943103246267114</v>
      </c>
      <c r="AH2187" s="17">
        <v>-1</v>
      </c>
      <c r="AI2187" s="17">
        <v>-1</v>
      </c>
      <c r="AJ2187" s="17">
        <v>-1</v>
      </c>
      <c r="AK2187" s="17">
        <v>-1</v>
      </c>
      <c r="AL2187" s="17">
        <v>-1</v>
      </c>
      <c r="AM2187" s="17">
        <v>-1</v>
      </c>
      <c r="AN2187" s="17">
        <v>-1</v>
      </c>
      <c r="AO2187" s="17">
        <v>-1</v>
      </c>
      <c r="AP2187" s="17">
        <v>-1</v>
      </c>
      <c r="AQ2187" s="17">
        <v>-1</v>
      </c>
      <c r="AR2187" s="17">
        <v>0.55017985096641608</v>
      </c>
      <c r="AS2187" s="17">
        <v>6.6021582115969926</v>
      </c>
      <c r="AT2187" s="17">
        <v>12.58280567507609</v>
      </c>
      <c r="AU2187" s="17">
        <v>-1</v>
      </c>
      <c r="AV2187" s="17">
        <v>-1</v>
      </c>
      <c r="AW2187" s="17">
        <v>-1</v>
      </c>
      <c r="AX2187" s="17">
        <v>-1</v>
      </c>
      <c r="AY2187" s="17">
        <v>0.11003597019328321</v>
      </c>
      <c r="AZ2187" s="17">
        <v>-0.58841388262337246</v>
      </c>
      <c r="BA2187" s="17">
        <v>1.1012343954438855</v>
      </c>
      <c r="BB2187" s="17">
        <v>-0.24078896532382965</v>
      </c>
      <c r="BC2187" s="17">
        <v>0.42027614481100906</v>
      </c>
      <c r="BD2187" s="17">
        <v>-7.9577226979638098</v>
      </c>
      <c r="BE2187" s="17">
        <v>15.009004749245873</v>
      </c>
      <c r="BF2187" s="17">
        <v>-1</v>
      </c>
      <c r="BG2187" s="22">
        <v>540.41452704870539</v>
      </c>
    </row>
    <row r="2188" spans="1:59" x14ac:dyDescent="0.25">
      <c r="A2188">
        <v>5231</v>
      </c>
      <c r="B2188" t="s">
        <v>1990</v>
      </c>
      <c r="C2188" s="49">
        <v>0</v>
      </c>
      <c r="D2188" s="22">
        <v>1453.5795312500002</v>
      </c>
      <c r="E2188" s="17">
        <v>48.561033252728315</v>
      </c>
      <c r="F2188" s="17">
        <v>-24.017579119917986</v>
      </c>
      <c r="G2188" s="17">
        <v>0.17140263999293517</v>
      </c>
      <c r="H2188" s="17">
        <v>2.124956279258952</v>
      </c>
      <c r="I2188" s="17">
        <v>37.286381955474283</v>
      </c>
      <c r="J2188" s="17">
        <v>2.3872421086501121</v>
      </c>
      <c r="K2188" s="17">
        <v>-1</v>
      </c>
      <c r="L2188" s="17">
        <v>-1</v>
      </c>
      <c r="M2188" s="17">
        <v>-1</v>
      </c>
      <c r="N2188" s="17">
        <v>0.16666666666666666</v>
      </c>
      <c r="O2188" s="17">
        <v>-1</v>
      </c>
      <c r="P2188" s="17">
        <v>-1</v>
      </c>
      <c r="Q2188" s="17">
        <v>1.9303718687095817</v>
      </c>
      <c r="R2188" s="17">
        <v>-1</v>
      </c>
      <c r="S2188" s="17">
        <v>-0.1761862365032151</v>
      </c>
      <c r="T2188" s="17">
        <v>-1.8479767664317307E-2</v>
      </c>
      <c r="U2188" s="17">
        <v>-0.15216741635289333</v>
      </c>
      <c r="V2188" s="17">
        <v>-0.36737902117282156</v>
      </c>
      <c r="W2188" s="17">
        <v>-0.26429310701062214</v>
      </c>
      <c r="X2188" s="17">
        <v>-1.0128244235108796</v>
      </c>
      <c r="Y2188" s="17">
        <v>0</v>
      </c>
      <c r="Z2188" s="17">
        <v>20.752100108511009</v>
      </c>
      <c r="AA2188" s="17">
        <v>-0.1398135356350455</v>
      </c>
      <c r="AB2188" s="17">
        <v>0.16300910074944164</v>
      </c>
      <c r="AC2188" s="17">
        <v>7.3380832477055087</v>
      </c>
      <c r="AD2188" s="17">
        <v>-0.19020927044111671</v>
      </c>
      <c r="AE2188" s="17">
        <v>-1.9020927044111666E-2</v>
      </c>
      <c r="AF2188" s="17">
        <v>33.145638537897327</v>
      </c>
      <c r="AG2188" s="17">
        <v>-21.926192130063509</v>
      </c>
      <c r="AH2188" s="17">
        <v>-1</v>
      </c>
      <c r="AI2188" s="17">
        <v>-1</v>
      </c>
      <c r="AJ2188" s="17">
        <v>-1</v>
      </c>
      <c r="AK2188" s="17">
        <v>-1</v>
      </c>
      <c r="AL2188" s="17">
        <v>-1</v>
      </c>
      <c r="AM2188" s="17">
        <v>-1</v>
      </c>
      <c r="AN2188" s="17">
        <v>-1</v>
      </c>
      <c r="AO2188" s="17">
        <v>-1</v>
      </c>
      <c r="AP2188" s="17">
        <v>-1</v>
      </c>
      <c r="AQ2188" s="17">
        <v>-1</v>
      </c>
      <c r="AR2188" s="17">
        <v>-9.5104635220558356E-2</v>
      </c>
      <c r="AS2188" s="17">
        <v>-1.1412556226467001</v>
      </c>
      <c r="AT2188" s="17">
        <v>2.5163676905592895</v>
      </c>
      <c r="AU2188" s="17">
        <v>-1</v>
      </c>
      <c r="AV2188" s="17">
        <v>-1</v>
      </c>
      <c r="AW2188" s="17">
        <v>-1</v>
      </c>
      <c r="AX2188" s="17">
        <v>-1</v>
      </c>
      <c r="AY2188" s="17">
        <v>-1.9020927044111666E-2</v>
      </c>
      <c r="AZ2188" s="17">
        <v>0.53311951382879053</v>
      </c>
      <c r="BA2188" s="17">
        <v>-2.0299001008277751E-2</v>
      </c>
      <c r="BB2188" s="17">
        <v>0.19800448528331305</v>
      </c>
      <c r="BC2188" s="17">
        <v>-1.8517305796133504E-2</v>
      </c>
      <c r="BD2188" s="17">
        <v>7.2868416138017089</v>
      </c>
      <c r="BE2188" s="17">
        <v>-0.23555956251966137</v>
      </c>
      <c r="BF2188" s="17">
        <v>-1</v>
      </c>
      <c r="BG2188" s="22">
        <v>-29.154020806430935</v>
      </c>
    </row>
    <row r="2189" spans="1:59" x14ac:dyDescent="0.25">
      <c r="A2189">
        <v>5232</v>
      </c>
      <c r="B2189" t="s">
        <v>1991</v>
      </c>
      <c r="C2189" s="49">
        <v>0</v>
      </c>
      <c r="D2189" s="22">
        <v>1527.9691210937499</v>
      </c>
      <c r="E2189" s="17">
        <v>-36.874471806499386</v>
      </c>
      <c r="F2189" s="17">
        <v>-167.27462079541527</v>
      </c>
      <c r="G2189" s="17">
        <v>-0.87093142285504999</v>
      </c>
      <c r="H2189" s="17">
        <v>-5.7708511917298608</v>
      </c>
      <c r="I2189" s="17">
        <v>-39.005032484708799</v>
      </c>
      <c r="J2189" s="17">
        <v>-18.167570336314387</v>
      </c>
      <c r="K2189" s="17">
        <v>-1</v>
      </c>
      <c r="L2189" s="17">
        <v>-1</v>
      </c>
      <c r="M2189" s="17">
        <v>-1</v>
      </c>
      <c r="N2189" s="17">
        <v>0.16666666666666666</v>
      </c>
      <c r="O2189" s="17">
        <v>-1</v>
      </c>
      <c r="P2189" s="17">
        <v>-1</v>
      </c>
      <c r="Q2189" s="17">
        <v>-2.9966782366134512</v>
      </c>
      <c r="R2189" s="17">
        <v>-1</v>
      </c>
      <c r="S2189" s="17">
        <v>-2.6800133197531886</v>
      </c>
      <c r="T2189" s="17">
        <v>-0.28164593831545409</v>
      </c>
      <c r="U2189" s="17">
        <v>-1.6715580110232617</v>
      </c>
      <c r="V2189" s="17">
        <v>-2.5586752997895159</v>
      </c>
      <c r="W2189" s="17">
        <v>-5.9701054992808125</v>
      </c>
      <c r="X2189" s="17">
        <v>-9.5010383809922949</v>
      </c>
      <c r="Y2189" s="17">
        <v>0</v>
      </c>
      <c r="Z2189" s="17">
        <v>-28.596878406409122</v>
      </c>
      <c r="AA2189" s="17">
        <v>-2.8855104128159725</v>
      </c>
      <c r="AB2189" s="17">
        <v>-4.2176076839480849</v>
      </c>
      <c r="AC2189" s="17">
        <v>-43.027437547005228</v>
      </c>
      <c r="AD2189" s="17">
        <v>-2.0894475137790773</v>
      </c>
      <c r="AE2189" s="17">
        <v>-0.20894475137790772</v>
      </c>
      <c r="AF2189" s="17">
        <v>-41.844099371501592</v>
      </c>
      <c r="AG2189" s="17">
        <v>-152.70879116214257</v>
      </c>
      <c r="AH2189" s="17">
        <v>-1</v>
      </c>
      <c r="AI2189" s="17">
        <v>-1</v>
      </c>
      <c r="AJ2189" s="17">
        <v>-1</v>
      </c>
      <c r="AK2189" s="17">
        <v>-1</v>
      </c>
      <c r="AL2189" s="17">
        <v>-1</v>
      </c>
      <c r="AM2189" s="17">
        <v>-1</v>
      </c>
      <c r="AN2189" s="17">
        <v>-1</v>
      </c>
      <c r="AO2189" s="17">
        <v>-1</v>
      </c>
      <c r="AP2189" s="17">
        <v>-1</v>
      </c>
      <c r="AQ2189" s="17">
        <v>-1</v>
      </c>
      <c r="AR2189" s="17">
        <v>-1.0447237568895387</v>
      </c>
      <c r="AS2189" s="17">
        <v>-12.536685082674463</v>
      </c>
      <c r="AT2189" s="17">
        <v>-12.297690607476802</v>
      </c>
      <c r="AU2189" s="17">
        <v>-1</v>
      </c>
      <c r="AV2189" s="17">
        <v>-1</v>
      </c>
      <c r="AW2189" s="17">
        <v>-1</v>
      </c>
      <c r="AX2189" s="17">
        <v>-1</v>
      </c>
      <c r="AY2189" s="17">
        <v>-0.20894475137790772</v>
      </c>
      <c r="AZ2189" s="17">
        <v>2.1836001648586274</v>
      </c>
      <c r="BA2189" s="17">
        <v>-1.6707796520381148</v>
      </c>
      <c r="BB2189" s="17">
        <v>0.84374548801821991</v>
      </c>
      <c r="BC2189" s="17">
        <v>-0.66425830853104006</v>
      </c>
      <c r="BD2189" s="17">
        <v>29.72117884311859</v>
      </c>
      <c r="BE2189" s="17">
        <v>-22.669896791836567</v>
      </c>
      <c r="BF2189" s="17">
        <v>-1</v>
      </c>
      <c r="BG2189" s="22">
        <v>183.97149930634998</v>
      </c>
    </row>
    <row r="2190" spans="1:59" x14ac:dyDescent="0.25">
      <c r="A2190">
        <v>5234</v>
      </c>
      <c r="B2190" t="s">
        <v>1992</v>
      </c>
      <c r="C2190" s="49">
        <v>0</v>
      </c>
      <c r="D2190" s="22">
        <v>1529.38013671875</v>
      </c>
      <c r="E2190" s="17">
        <v>76.443529793969233</v>
      </c>
      <c r="F2190" s="17">
        <v>22.735395141267553</v>
      </c>
      <c r="G2190" s="17">
        <v>0.5115759190298983</v>
      </c>
      <c r="H2190" s="17">
        <v>4.7018102973575013</v>
      </c>
      <c r="I2190" s="17">
        <v>62.184638222352042</v>
      </c>
      <c r="J2190" s="17">
        <v>9.0954541863485652</v>
      </c>
      <c r="K2190" s="17">
        <v>-1</v>
      </c>
      <c r="L2190" s="17">
        <v>-1</v>
      </c>
      <c r="M2190" s="17">
        <v>-1</v>
      </c>
      <c r="N2190" s="17">
        <v>0.16666666666666666</v>
      </c>
      <c r="O2190" s="17">
        <v>-1</v>
      </c>
      <c r="P2190" s="17">
        <v>-1</v>
      </c>
      <c r="Q2190" s="17">
        <v>3.5383503950254656</v>
      </c>
      <c r="R2190" s="17">
        <v>-1</v>
      </c>
      <c r="S2190" s="17">
        <v>0.64095588655423352</v>
      </c>
      <c r="T2190" s="17">
        <v>6.7406420260306049E-2</v>
      </c>
      <c r="U2190" s="17">
        <v>0.3436967208266275</v>
      </c>
      <c r="V2190" s="17">
        <v>0.34776640773296719</v>
      </c>
      <c r="W2190" s="17">
        <v>1.5978401382034524</v>
      </c>
      <c r="X2190" s="17">
        <v>1.7573657468019959</v>
      </c>
      <c r="Y2190" s="17">
        <v>0</v>
      </c>
      <c r="Z2190" s="17">
        <v>36.857497060306954</v>
      </c>
      <c r="AA2190" s="17">
        <v>0.75626454839126822</v>
      </c>
      <c r="AB2190" s="17">
        <v>1.592655150868254</v>
      </c>
      <c r="AC2190" s="17">
        <v>23.775236143129781</v>
      </c>
      <c r="AD2190" s="17">
        <v>0.42962090103328432</v>
      </c>
      <c r="AE2190" s="17">
        <v>4.2962090103328437E-2</v>
      </c>
      <c r="AF2190" s="17">
        <v>57.619083230918953</v>
      </c>
      <c r="AG2190" s="17">
        <v>20.755657326301211</v>
      </c>
      <c r="AH2190" s="17">
        <v>-1</v>
      </c>
      <c r="AI2190" s="17">
        <v>-1</v>
      </c>
      <c r="AJ2190" s="17">
        <v>-1</v>
      </c>
      <c r="AK2190" s="17">
        <v>-1</v>
      </c>
      <c r="AL2190" s="17">
        <v>-1</v>
      </c>
      <c r="AM2190" s="17">
        <v>-1</v>
      </c>
      <c r="AN2190" s="17">
        <v>-1</v>
      </c>
      <c r="AO2190" s="17">
        <v>-1</v>
      </c>
      <c r="AP2190" s="17">
        <v>-1</v>
      </c>
      <c r="AQ2190" s="17">
        <v>-1</v>
      </c>
      <c r="AR2190" s="17">
        <v>0.21481045051664216</v>
      </c>
      <c r="AS2190" s="17">
        <v>2.5777254061997059</v>
      </c>
      <c r="AT2190" s="17">
        <v>7.3510430280596175</v>
      </c>
      <c r="AU2190" s="17">
        <v>-1</v>
      </c>
      <c r="AV2190" s="17">
        <v>-1</v>
      </c>
      <c r="AW2190" s="17">
        <v>-1</v>
      </c>
      <c r="AX2190" s="17">
        <v>-1</v>
      </c>
      <c r="AY2190" s="17">
        <v>4.2962090103328437E-2</v>
      </c>
      <c r="AZ2190" s="17">
        <v>-5.5268137351619506E-3</v>
      </c>
      <c r="BA2190" s="17">
        <v>0.51834732655567484</v>
      </c>
      <c r="BB2190" s="17">
        <v>-1.2737773017983386E-2</v>
      </c>
      <c r="BC2190" s="17">
        <v>0.1922249525051628</v>
      </c>
      <c r="BD2190" s="17">
        <v>-3.4767005095298842E-2</v>
      </c>
      <c r="BE2190" s="17">
        <v>7.0860490563773535</v>
      </c>
      <c r="BF2190" s="17">
        <v>-1</v>
      </c>
      <c r="BG2190" s="22">
        <v>772.05538968127667</v>
      </c>
    </row>
    <row r="2191" spans="1:59" x14ac:dyDescent="0.25">
      <c r="A2191">
        <v>5235</v>
      </c>
      <c r="B2191" t="s">
        <v>1993</v>
      </c>
      <c r="C2191" s="49">
        <v>0</v>
      </c>
      <c r="D2191" s="22">
        <v>1461.9144042968751</v>
      </c>
      <c r="E2191" s="17">
        <v>70.051902657536687</v>
      </c>
      <c r="F2191" s="17">
        <v>12.018005521771652</v>
      </c>
      <c r="G2191" s="17">
        <v>0.43359650430403435</v>
      </c>
      <c r="H2191" s="17">
        <v>4.1111067337672482</v>
      </c>
      <c r="I2191" s="17">
        <v>56.47710159019131</v>
      </c>
      <c r="J2191" s="17">
        <v>7.5577012706674438</v>
      </c>
      <c r="K2191" s="17">
        <v>-1</v>
      </c>
      <c r="L2191" s="17">
        <v>-1</v>
      </c>
      <c r="M2191" s="17">
        <v>-1</v>
      </c>
      <c r="N2191" s="17">
        <v>0.16666666666666666</v>
      </c>
      <c r="O2191" s="17">
        <v>-1</v>
      </c>
      <c r="P2191" s="17">
        <v>-1</v>
      </c>
      <c r="Q2191" s="17">
        <v>3.1697464155216988</v>
      </c>
      <c r="R2191" s="17">
        <v>-1</v>
      </c>
      <c r="S2191" s="17">
        <v>0.4536388089628865</v>
      </c>
      <c r="T2191" s="17">
        <v>4.7718352207582949E-2</v>
      </c>
      <c r="U2191" s="17">
        <v>0.23002760692599394</v>
      </c>
      <c r="V2191" s="17">
        <v>0.18383048029085086</v>
      </c>
      <c r="W2191" s="17">
        <v>1.1709751562905462</v>
      </c>
      <c r="X2191" s="17">
        <v>1.1223428879463857</v>
      </c>
      <c r="Y2191" s="17">
        <v>0</v>
      </c>
      <c r="Z2191" s="17">
        <v>33.165586185401651</v>
      </c>
      <c r="AA2191" s="17">
        <v>0.55085263379625737</v>
      </c>
      <c r="AB2191" s="17">
        <v>1.264931108083299</v>
      </c>
      <c r="AC2191" s="17">
        <v>20.007275396261566</v>
      </c>
      <c r="AD2191" s="17">
        <v>0.28753450865749242</v>
      </c>
      <c r="AE2191" s="17">
        <v>2.8753450865749243E-2</v>
      </c>
      <c r="AF2191" s="17">
        <v>52.00892802151975</v>
      </c>
      <c r="AG2191" s="17">
        <v>10.9715095253709</v>
      </c>
      <c r="AH2191" s="17">
        <v>-1</v>
      </c>
      <c r="AI2191" s="17">
        <v>-1</v>
      </c>
      <c r="AJ2191" s="17">
        <v>-1</v>
      </c>
      <c r="AK2191" s="17">
        <v>-1</v>
      </c>
      <c r="AL2191" s="17">
        <v>-1</v>
      </c>
      <c r="AM2191" s="17">
        <v>-1</v>
      </c>
      <c r="AN2191" s="17">
        <v>-1</v>
      </c>
      <c r="AO2191" s="17">
        <v>-1</v>
      </c>
      <c r="AP2191" s="17">
        <v>-1</v>
      </c>
      <c r="AQ2191" s="17">
        <v>-1</v>
      </c>
      <c r="AR2191" s="17">
        <v>0.14376725432874621</v>
      </c>
      <c r="AS2191" s="17">
        <v>1.7252070519449543</v>
      </c>
      <c r="AT2191" s="17">
        <v>6.2427691675284409</v>
      </c>
      <c r="AU2191" s="17">
        <v>-1</v>
      </c>
      <c r="AV2191" s="17">
        <v>-1</v>
      </c>
      <c r="AW2191" s="17">
        <v>-1</v>
      </c>
      <c r="AX2191" s="17">
        <v>-1</v>
      </c>
      <c r="AY2191" s="17">
        <v>2.8753450865749243E-2</v>
      </c>
      <c r="AZ2191" s="17">
        <v>0.11794944955801975</v>
      </c>
      <c r="BA2191" s="17">
        <v>0.39487106326249316</v>
      </c>
      <c r="BB2191" s="17">
        <v>3.5571600389785893E-2</v>
      </c>
      <c r="BC2191" s="17">
        <v>0.14391557909739358</v>
      </c>
      <c r="BD2191" s="17">
        <v>1.6435974936382785</v>
      </c>
      <c r="BE2191" s="17">
        <v>5.4076845576437744</v>
      </c>
      <c r="BF2191" s="17">
        <v>-1</v>
      </c>
      <c r="BG2191" s="22">
        <v>52.588087413625544</v>
      </c>
    </row>
    <row r="2192" spans="1:59" x14ac:dyDescent="0.25">
      <c r="A2192">
        <v>5238</v>
      </c>
      <c r="B2192" t="s">
        <v>1994</v>
      </c>
      <c r="C2192" s="49">
        <v>0</v>
      </c>
      <c r="D2192" s="22">
        <v>1510.69140625</v>
      </c>
      <c r="E2192" s="17">
        <v>66.205162161331259</v>
      </c>
      <c r="F2192" s="17">
        <v>5.5678456825139939</v>
      </c>
      <c r="G2192" s="17">
        <v>0.38666532917547325</v>
      </c>
      <c r="H2192" s="17">
        <v>3.7555973664633608</v>
      </c>
      <c r="I2192" s="17">
        <v>53.042074510566792</v>
      </c>
      <c r="J2192" s="17">
        <v>6.6322191848632084</v>
      </c>
      <c r="K2192" s="17">
        <v>-1</v>
      </c>
      <c r="L2192" s="17">
        <v>-1</v>
      </c>
      <c r="M2192" s="17">
        <v>-1</v>
      </c>
      <c r="N2192" s="17">
        <v>0.16666666666666666</v>
      </c>
      <c r="O2192" s="17">
        <v>-1</v>
      </c>
      <c r="P2192" s="17">
        <v>-1</v>
      </c>
      <c r="Q2192" s="17">
        <v>2.9479055877084819</v>
      </c>
      <c r="R2192" s="17">
        <v>-1</v>
      </c>
      <c r="S2192" s="17">
        <v>0.34090379288313638</v>
      </c>
      <c r="T2192" s="17">
        <v>3.5869274178802708E-2</v>
      </c>
      <c r="U2192" s="17">
        <v>0.16161692303034242</v>
      </c>
      <c r="V2192" s="17">
        <v>8.516718886071882E-2</v>
      </c>
      <c r="W2192" s="17">
        <v>0.91407049378658267</v>
      </c>
      <c r="X2192" s="17">
        <v>0.7401603708761797</v>
      </c>
      <c r="Y2192" s="17">
        <v>0</v>
      </c>
      <c r="Z2192" s="17">
        <v>30.943644453236377</v>
      </c>
      <c r="AA2192" s="17">
        <v>0.42722741076474796</v>
      </c>
      <c r="AB2192" s="17">
        <v>1.0676934845405894</v>
      </c>
      <c r="AC2192" s="17">
        <v>17.739563766077143</v>
      </c>
      <c r="AD2192" s="17">
        <v>0.20202115378792804</v>
      </c>
      <c r="AE2192" s="17">
        <v>2.0202115378792802E-2</v>
      </c>
      <c r="AF2192" s="17">
        <v>48.632509032529875</v>
      </c>
      <c r="AG2192" s="17">
        <v>5.0830124708157225</v>
      </c>
      <c r="AH2192" s="17">
        <v>-1</v>
      </c>
      <c r="AI2192" s="17">
        <v>-1</v>
      </c>
      <c r="AJ2192" s="17">
        <v>-1</v>
      </c>
      <c r="AK2192" s="17">
        <v>-1</v>
      </c>
      <c r="AL2192" s="17">
        <v>-1</v>
      </c>
      <c r="AM2192" s="17">
        <v>-1</v>
      </c>
      <c r="AN2192" s="17">
        <v>-1</v>
      </c>
      <c r="AO2192" s="17">
        <v>-1</v>
      </c>
      <c r="AP2192" s="17">
        <v>-1</v>
      </c>
      <c r="AQ2192" s="17">
        <v>-1</v>
      </c>
      <c r="AR2192" s="17">
        <v>0.10101057689396402</v>
      </c>
      <c r="AS2192" s="17">
        <v>1.2121269227275679</v>
      </c>
      <c r="AT2192" s="17">
        <v>5.5757649995458385</v>
      </c>
      <c r="AU2192" s="17">
        <v>-1</v>
      </c>
      <c r="AV2192" s="17">
        <v>-1</v>
      </c>
      <c r="AW2192" s="17">
        <v>-1</v>
      </c>
      <c r="AX2192" s="17">
        <v>-1</v>
      </c>
      <c r="AY2192" s="17">
        <v>2.0202115378792802E-2</v>
      </c>
      <c r="AZ2192" s="17">
        <v>0.19226247379915457</v>
      </c>
      <c r="BA2192" s="17">
        <v>0.32055803902135838</v>
      </c>
      <c r="BB2192" s="17">
        <v>6.4646141045437797E-2</v>
      </c>
      <c r="BC2192" s="17">
        <v>0.11484103844174168</v>
      </c>
      <c r="BD2192" s="17">
        <v>2.6537053342335453</v>
      </c>
      <c r="BE2192" s="17">
        <v>4.3975767170485067</v>
      </c>
      <c r="BF2192" s="17">
        <v>-1</v>
      </c>
      <c r="BG2192" s="22">
        <v>100.6760708769184</v>
      </c>
    </row>
    <row r="2193" spans="1:59" x14ac:dyDescent="0.25">
      <c r="A2193">
        <v>5239</v>
      </c>
      <c r="B2193" t="s">
        <v>1995</v>
      </c>
      <c r="C2193" s="49">
        <v>0</v>
      </c>
      <c r="D2193" s="22">
        <v>1455.951875</v>
      </c>
      <c r="E2193" s="17">
        <v>34.710866078438883</v>
      </c>
      <c r="F2193" s="17">
        <v>-47.241342761559672</v>
      </c>
      <c r="G2193" s="17">
        <v>2.4272121319670603E-3</v>
      </c>
      <c r="H2193" s="17">
        <v>0.84494683384879687</v>
      </c>
      <c r="I2193" s="17">
        <v>24.91858658483747</v>
      </c>
      <c r="J2193" s="17">
        <v>-0.94495085259668077</v>
      </c>
      <c r="K2193" s="17">
        <v>-1</v>
      </c>
      <c r="L2193" s="17">
        <v>-1</v>
      </c>
      <c r="M2193" s="17">
        <v>-1</v>
      </c>
      <c r="N2193" s="17">
        <v>0.16666666666666666</v>
      </c>
      <c r="O2193" s="17">
        <v>-1</v>
      </c>
      <c r="P2193" s="17">
        <v>-1</v>
      </c>
      <c r="Q2193" s="17">
        <v>1.1316352358832522</v>
      </c>
      <c r="R2193" s="17">
        <v>-1</v>
      </c>
      <c r="S2193" s="17">
        <v>-0.58208801767118523</v>
      </c>
      <c r="T2193" s="17">
        <v>-6.1142305395077159E-2</v>
      </c>
      <c r="U2193" s="17">
        <v>-0.39847969278456113</v>
      </c>
      <c r="V2193" s="17">
        <v>-0.72261563815307694</v>
      </c>
      <c r="W2193" s="17">
        <v>-1.1892768762677921</v>
      </c>
      <c r="X2193" s="17">
        <v>-2.3888703922302605</v>
      </c>
      <c r="Y2193" s="17">
        <v>0</v>
      </c>
      <c r="Z2193" s="17">
        <v>12.752011599193548</v>
      </c>
      <c r="AA2193" s="17">
        <v>-0.58492544470045482</v>
      </c>
      <c r="AB2193" s="17">
        <v>-0.54714383569657443</v>
      </c>
      <c r="AC2193" s="17">
        <v>-0.82679951787663875</v>
      </c>
      <c r="AD2193" s="17">
        <v>-0.4980996159807014</v>
      </c>
      <c r="AE2193" s="17">
        <v>-4.9809961598070142E-2</v>
      </c>
      <c r="AF2193" s="17">
        <v>20.988861262673087</v>
      </c>
      <c r="AG2193" s="17">
        <v>-43.127692125020438</v>
      </c>
      <c r="AH2193" s="17">
        <v>-1</v>
      </c>
      <c r="AI2193" s="17">
        <v>-1</v>
      </c>
      <c r="AJ2193" s="17">
        <v>-1</v>
      </c>
      <c r="AK2193" s="17">
        <v>-1</v>
      </c>
      <c r="AL2193" s="17">
        <v>-1</v>
      </c>
      <c r="AM2193" s="17">
        <v>-1</v>
      </c>
      <c r="AN2193" s="17">
        <v>-1</v>
      </c>
      <c r="AO2193" s="17">
        <v>-1</v>
      </c>
      <c r="AP2193" s="17">
        <v>-1</v>
      </c>
      <c r="AQ2193" s="17">
        <v>-1</v>
      </c>
      <c r="AR2193" s="17">
        <v>-0.2490498079903507</v>
      </c>
      <c r="AS2193" s="17">
        <v>-2.9885976958842084</v>
      </c>
      <c r="AT2193" s="17">
        <v>0.11482299535052931</v>
      </c>
      <c r="AU2193" s="17">
        <v>-1</v>
      </c>
      <c r="AV2193" s="17">
        <v>-1</v>
      </c>
      <c r="AW2193" s="17">
        <v>-1</v>
      </c>
      <c r="AX2193" s="17">
        <v>-1</v>
      </c>
      <c r="AY2193" s="17">
        <v>-4.9809961598070142E-2</v>
      </c>
      <c r="AZ2193" s="17">
        <v>0.80068313294529392</v>
      </c>
      <c r="BA2193" s="17">
        <v>-0.28786262012478131</v>
      </c>
      <c r="BB2193" s="17">
        <v>0.30268720276677186</v>
      </c>
      <c r="BC2193" s="17">
        <v>-0.12320002327959227</v>
      </c>
      <c r="BD2193" s="17">
        <v>10.923729121577541</v>
      </c>
      <c r="BE2193" s="17">
        <v>-3.8724470702954976</v>
      </c>
      <c r="BF2193" s="17">
        <v>-1</v>
      </c>
      <c r="BG2193" s="22">
        <v>133.54092078804626</v>
      </c>
    </row>
    <row r="2194" spans="1:59" x14ac:dyDescent="0.25">
      <c r="A2194">
        <v>5241</v>
      </c>
      <c r="B2194" t="s">
        <v>3054</v>
      </c>
      <c r="C2194" s="49">
        <v>0</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25">
      <c r="A2195">
        <v>5242</v>
      </c>
      <c r="B2195" t="s">
        <v>3055</v>
      </c>
      <c r="C2195" s="49">
        <v>0</v>
      </c>
      <c r="D2195" s="22">
        <v>1494.8905468749999</v>
      </c>
      <c r="E2195" s="17">
        <v>64.784038439058932</v>
      </c>
      <c r="F2195" s="17">
        <v>3.184925605357908</v>
      </c>
      <c r="G2195" s="17">
        <v>0.36932727209699201</v>
      </c>
      <c r="H2195" s="17">
        <v>3.6242594725076991</v>
      </c>
      <c r="I2195" s="17">
        <v>51.773052471175887</v>
      </c>
      <c r="J2195" s="17">
        <v>6.2903129533480193</v>
      </c>
      <c r="K2195" s="17">
        <v>-1</v>
      </c>
      <c r="L2195" s="17">
        <v>-1</v>
      </c>
      <c r="M2195" s="17">
        <v>-1</v>
      </c>
      <c r="N2195" s="17">
        <v>0.16666666666666666</v>
      </c>
      <c r="O2195" s="17">
        <v>-1</v>
      </c>
      <c r="P2195" s="17">
        <v>-1</v>
      </c>
      <c r="Q2195" s="17">
        <v>2.8659496399951179</v>
      </c>
      <c r="R2195" s="17">
        <v>-1</v>
      </c>
      <c r="S2195" s="17">
        <v>0.29925543998807569</v>
      </c>
      <c r="T2195" s="17">
        <v>3.1491800343391663E-2</v>
      </c>
      <c r="U2195" s="17">
        <v>0.13634356605789133</v>
      </c>
      <c r="V2195" s="17">
        <v>4.871743507380772E-2</v>
      </c>
      <c r="W2195" s="17">
        <v>0.81916070961817078</v>
      </c>
      <c r="X2195" s="17">
        <v>0.5989684600150289</v>
      </c>
      <c r="Y2195" s="17">
        <v>0</v>
      </c>
      <c r="Z2195" s="17">
        <v>30.122779591621264</v>
      </c>
      <c r="AA2195" s="17">
        <v>0.38155582535507748</v>
      </c>
      <c r="AB2195" s="17">
        <v>0.99482684172502645</v>
      </c>
      <c r="AC2195" s="17">
        <v>16.901789864742518</v>
      </c>
      <c r="AD2195" s="17">
        <v>0.17042945757236416</v>
      </c>
      <c r="AE2195" s="17">
        <v>1.7042945757236416E-2</v>
      </c>
      <c r="AF2195" s="17">
        <v>47.385138921050441</v>
      </c>
      <c r="AG2195" s="17">
        <v>2.9075907440281097</v>
      </c>
      <c r="AH2195" s="17">
        <v>-1</v>
      </c>
      <c r="AI2195" s="17">
        <v>-1</v>
      </c>
      <c r="AJ2195" s="17">
        <v>-1</v>
      </c>
      <c r="AK2195" s="17">
        <v>-1</v>
      </c>
      <c r="AL2195" s="17">
        <v>-1</v>
      </c>
      <c r="AM2195" s="17">
        <v>-1</v>
      </c>
      <c r="AN2195" s="17">
        <v>-1</v>
      </c>
      <c r="AO2195" s="17">
        <v>-1</v>
      </c>
      <c r="AP2195" s="17">
        <v>-1</v>
      </c>
      <c r="AQ2195" s="17">
        <v>-1</v>
      </c>
      <c r="AR2195" s="17">
        <v>8.5214728786182081E-2</v>
      </c>
      <c r="AS2195" s="17">
        <v>1.0225767454341848</v>
      </c>
      <c r="AT2195" s="17">
        <v>5.3293497690644402</v>
      </c>
      <c r="AU2195" s="17">
        <v>-1</v>
      </c>
      <c r="AV2195" s="17">
        <v>-1</v>
      </c>
      <c r="AW2195" s="17">
        <v>-1</v>
      </c>
      <c r="AX2195" s="17">
        <v>-1</v>
      </c>
      <c r="AY2195" s="17">
        <v>1.7042945757236416E-2</v>
      </c>
      <c r="AZ2195" s="17">
        <v>0.21971636670590261</v>
      </c>
      <c r="BA2195" s="17">
        <v>0.29310414611461028</v>
      </c>
      <c r="BB2195" s="17">
        <v>7.5387317758729519E-2</v>
      </c>
      <c r="BC2195" s="17">
        <v>0.10409986172844997</v>
      </c>
      <c r="BD2195" s="17">
        <v>3.026875350703131</v>
      </c>
      <c r="BE2195" s="17">
        <v>4.024406700578921</v>
      </c>
      <c r="BF2195" s="17">
        <v>-1</v>
      </c>
      <c r="BG2195" s="22">
        <v>27.600580305643916</v>
      </c>
    </row>
    <row r="2196" spans="1:59" x14ac:dyDescent="0.25">
      <c r="A2196">
        <v>5243</v>
      </c>
      <c r="B2196" t="s">
        <v>3056</v>
      </c>
      <c r="C2196" s="49">
        <v>0</v>
      </c>
      <c r="D2196" s="22">
        <v>1492.2426953125</v>
      </c>
      <c r="E2196" s="17">
        <v>67.690150306468979</v>
      </c>
      <c r="F2196" s="17">
        <v>8.0578527170383047</v>
      </c>
      <c r="G2196" s="17">
        <v>0.40478254783684192</v>
      </c>
      <c r="H2196" s="17">
        <v>3.8928375043027734</v>
      </c>
      <c r="I2196" s="17">
        <v>54.368125617081844</v>
      </c>
      <c r="J2196" s="17">
        <v>6.9894904713750776</v>
      </c>
      <c r="K2196" s="17">
        <v>-1</v>
      </c>
      <c r="L2196" s="17">
        <v>-1</v>
      </c>
      <c r="M2196" s="17">
        <v>-1</v>
      </c>
      <c r="N2196" s="17">
        <v>0.16666666666666666</v>
      </c>
      <c r="O2196" s="17">
        <v>-1</v>
      </c>
      <c r="P2196" s="17">
        <v>-1</v>
      </c>
      <c r="Q2196" s="17">
        <v>3.0335445851233396</v>
      </c>
      <c r="R2196" s="17">
        <v>-1</v>
      </c>
      <c r="S2196" s="17">
        <v>0.38442379704912555</v>
      </c>
      <c r="T2196" s="17">
        <v>4.0443468986304701E-2</v>
      </c>
      <c r="U2196" s="17">
        <v>0.18802604906471304</v>
      </c>
      <c r="V2196" s="17">
        <v>0.12325497208356449</v>
      </c>
      <c r="W2196" s="17">
        <v>1.0132454650707958</v>
      </c>
      <c r="X2196" s="17">
        <v>0.88769735905824976</v>
      </c>
      <c r="Y2196" s="17">
        <v>0</v>
      </c>
      <c r="Z2196" s="17">
        <v>31.801398475039253</v>
      </c>
      <c r="AA2196" s="17">
        <v>0.47495144903114267</v>
      </c>
      <c r="AB2196" s="17">
        <v>1.1438347093060717</v>
      </c>
      <c r="AC2196" s="17">
        <v>18.614986709407127</v>
      </c>
      <c r="AD2196" s="17">
        <v>0.23503256133089132</v>
      </c>
      <c r="AE2196" s="17">
        <v>2.350325613308913E-2</v>
      </c>
      <c r="AF2196" s="17">
        <v>49.935935186858146</v>
      </c>
      <c r="AG2196" s="17">
        <v>7.3561963071879939</v>
      </c>
      <c r="AH2196" s="17">
        <v>-1</v>
      </c>
      <c r="AI2196" s="17">
        <v>-1</v>
      </c>
      <c r="AJ2196" s="17">
        <v>-1</v>
      </c>
      <c r="AK2196" s="17">
        <v>-1</v>
      </c>
      <c r="AL2196" s="17">
        <v>-1</v>
      </c>
      <c r="AM2196" s="17">
        <v>-1</v>
      </c>
      <c r="AN2196" s="17">
        <v>-1</v>
      </c>
      <c r="AO2196" s="17">
        <v>-1</v>
      </c>
      <c r="AP2196" s="17">
        <v>-1</v>
      </c>
      <c r="AQ2196" s="17">
        <v>-1</v>
      </c>
      <c r="AR2196" s="17">
        <v>0.11751628066544566</v>
      </c>
      <c r="AS2196" s="17">
        <v>1.4101953679853478</v>
      </c>
      <c r="AT2196" s="17">
        <v>5.8332539783809523</v>
      </c>
      <c r="AU2196" s="17">
        <v>-1</v>
      </c>
      <c r="AV2196" s="17">
        <v>-1</v>
      </c>
      <c r="AW2196" s="17">
        <v>-1</v>
      </c>
      <c r="AX2196" s="17">
        <v>-1</v>
      </c>
      <c r="AY2196" s="17">
        <v>2.350325613308913E-2</v>
      </c>
      <c r="AZ2196" s="17">
        <v>0.16357481989157369</v>
      </c>
      <c r="BA2196" s="17">
        <v>0.34924569292893926</v>
      </c>
      <c r="BB2196" s="17">
        <v>5.3422262480830283E-2</v>
      </c>
      <c r="BC2196" s="17">
        <v>0.1260649170063492</v>
      </c>
      <c r="BD2196" s="17">
        <v>2.2637652875695475</v>
      </c>
      <c r="BE2196" s="17">
        <v>4.7875167637125049</v>
      </c>
      <c r="BF2196" s="17">
        <v>-1</v>
      </c>
      <c r="BG2196" s="22">
        <v>1140.8137372804206</v>
      </c>
    </row>
    <row r="2197" spans="1:59" x14ac:dyDescent="0.25">
      <c r="A2197">
        <v>5247</v>
      </c>
      <c r="B2197" t="s">
        <v>1996</v>
      </c>
      <c r="C2197" s="49">
        <v>0</v>
      </c>
      <c r="D2197" s="22">
        <v>1424.768017578125</v>
      </c>
      <c r="E2197" s="17">
        <v>36.091244508286508</v>
      </c>
      <c r="F2197" s="17">
        <v>-44.926743812146874</v>
      </c>
      <c r="G2197" s="17">
        <v>1.9268166674851261E-2</v>
      </c>
      <c r="H2197" s="17">
        <v>0.97251911555564652</v>
      </c>
      <c r="I2197" s="17">
        <v>26.151224266358618</v>
      </c>
      <c r="J2197" s="17">
        <v>-0.61284747579890819</v>
      </c>
      <c r="K2197" s="17">
        <v>-1</v>
      </c>
      <c r="L2197" s="17">
        <v>-1</v>
      </c>
      <c r="M2197" s="17">
        <v>-1</v>
      </c>
      <c r="N2197" s="17">
        <v>0.16666666666666666</v>
      </c>
      <c r="O2197" s="17">
        <v>-1</v>
      </c>
      <c r="P2197" s="17">
        <v>-1</v>
      </c>
      <c r="Q2197" s="17">
        <v>1.2112414099610145</v>
      </c>
      <c r="R2197" s="17">
        <v>-1</v>
      </c>
      <c r="S2197" s="17">
        <v>-0.54163377215123931</v>
      </c>
      <c r="T2197" s="17">
        <v>-5.6890338894959966E-2</v>
      </c>
      <c r="U2197" s="17">
        <v>-0.37393095275028165</v>
      </c>
      <c r="V2197" s="17">
        <v>-0.68721094177642483</v>
      </c>
      <c r="W2197" s="17">
        <v>-1.0970882674969191</v>
      </c>
      <c r="X2197" s="17">
        <v>-2.251726619899117</v>
      </c>
      <c r="Y2197" s="17">
        <v>0</v>
      </c>
      <c r="Z2197" s="17">
        <v>13.549341297540693</v>
      </c>
      <c r="AA2197" s="17">
        <v>-0.54056331748492448</v>
      </c>
      <c r="AB2197" s="17">
        <v>-0.47636636543016742</v>
      </c>
      <c r="AC2197" s="17">
        <v>-1.3045581912141557E-2</v>
      </c>
      <c r="AD2197" s="17">
        <v>-0.46741369093785212</v>
      </c>
      <c r="AE2197" s="17">
        <v>-4.6741369093785207E-2</v>
      </c>
      <c r="AF2197" s="17">
        <v>22.200467802580601</v>
      </c>
      <c r="AG2197" s="17">
        <v>-41.014642303659372</v>
      </c>
      <c r="AH2197" s="17">
        <v>-1</v>
      </c>
      <c r="AI2197" s="17">
        <v>-1</v>
      </c>
      <c r="AJ2197" s="17">
        <v>-1</v>
      </c>
      <c r="AK2197" s="17">
        <v>-1</v>
      </c>
      <c r="AL2197" s="17">
        <v>-1</v>
      </c>
      <c r="AM2197" s="17">
        <v>-1</v>
      </c>
      <c r="AN2197" s="17">
        <v>-1</v>
      </c>
      <c r="AO2197" s="17">
        <v>-1</v>
      </c>
      <c r="AP2197" s="17">
        <v>-1</v>
      </c>
      <c r="AQ2197" s="17">
        <v>-1</v>
      </c>
      <c r="AR2197" s="17">
        <v>-0.23370684546892606</v>
      </c>
      <c r="AS2197" s="17">
        <v>-2.8044821456271123</v>
      </c>
      <c r="AT2197" s="17">
        <v>0.35417321068475349</v>
      </c>
      <c r="AU2197" s="17">
        <v>-1</v>
      </c>
      <c r="AV2197" s="17">
        <v>-1</v>
      </c>
      <c r="AW2197" s="17">
        <v>-1</v>
      </c>
      <c r="AX2197" s="17">
        <v>-1</v>
      </c>
      <c r="AY2197" s="17">
        <v>-4.6741369093785207E-2</v>
      </c>
      <c r="AZ2197" s="17">
        <v>0.77401637551250246</v>
      </c>
      <c r="BA2197" s="17">
        <v>-0.26119586269198963</v>
      </c>
      <c r="BB2197" s="17">
        <v>0.29225398825220311</v>
      </c>
      <c r="BC2197" s="17">
        <v>-0.11276680876502353</v>
      </c>
      <c r="BD2197" s="17">
        <v>10.561258329395667</v>
      </c>
      <c r="BE2197" s="17">
        <v>-3.5099762781136237</v>
      </c>
      <c r="BF2197" s="17">
        <v>-1</v>
      </c>
      <c r="BG2197" s="22">
        <v>-59.559416818892487</v>
      </c>
    </row>
    <row r="2198" spans="1:59" x14ac:dyDescent="0.25">
      <c r="A2198">
        <v>5248</v>
      </c>
      <c r="B2198" t="s">
        <v>1997</v>
      </c>
      <c r="C2198" s="49">
        <v>0</v>
      </c>
      <c r="D2198" s="22">
        <v>1521.697216796875</v>
      </c>
      <c r="E2198" s="17">
        <v>89.760125218391195</v>
      </c>
      <c r="F2198" s="17">
        <v>45.06447324959796</v>
      </c>
      <c r="G2198" s="17">
        <v>0.67404164100834463</v>
      </c>
      <c r="H2198" s="17">
        <v>5.9325079278964079</v>
      </c>
      <c r="I2198" s="17">
        <v>74.075969581048</v>
      </c>
      <c r="J2198" s="17">
        <v>12.29927584298547</v>
      </c>
      <c r="K2198" s="17">
        <v>-1</v>
      </c>
      <c r="L2198" s="17">
        <v>-1</v>
      </c>
      <c r="M2198" s="17">
        <v>-1</v>
      </c>
      <c r="N2198" s="17">
        <v>0.16666666666666666</v>
      </c>
      <c r="O2198" s="17">
        <v>-1</v>
      </c>
      <c r="P2198" s="17">
        <v>-1</v>
      </c>
      <c r="Q2198" s="17">
        <v>4.30631604166099</v>
      </c>
      <c r="R2198" s="17">
        <v>-1</v>
      </c>
      <c r="S2198" s="17">
        <v>1.0312204756994126</v>
      </c>
      <c r="T2198" s="17">
        <v>0.10842540202352167</v>
      </c>
      <c r="U2198" s="17">
        <v>0.5805199224553963</v>
      </c>
      <c r="V2198" s="17">
        <v>0.6893176864097964</v>
      </c>
      <c r="W2198" s="17">
        <v>2.4871893044879054</v>
      </c>
      <c r="X2198" s="17">
        <v>3.0804001347809904</v>
      </c>
      <c r="Y2198" s="17">
        <v>0</v>
      </c>
      <c r="Z2198" s="17">
        <v>44.549385591147967</v>
      </c>
      <c r="AA2198" s="17">
        <v>1.1842287120743864</v>
      </c>
      <c r="AB2198" s="17">
        <v>2.2754497500317838</v>
      </c>
      <c r="AC2198" s="17">
        <v>31.625570302195342</v>
      </c>
      <c r="AD2198" s="17">
        <v>0.72564990306924548</v>
      </c>
      <c r="AE2198" s="17">
        <v>7.2564990306924537E-2</v>
      </c>
      <c r="AF2198" s="17">
        <v>69.307525875819607</v>
      </c>
      <c r="AG2198" s="17">
        <v>41.140378627559464</v>
      </c>
      <c r="AH2198" s="17">
        <v>-1</v>
      </c>
      <c r="AI2198" s="17">
        <v>-1</v>
      </c>
      <c r="AJ2198" s="17">
        <v>-1</v>
      </c>
      <c r="AK2198" s="17">
        <v>-1</v>
      </c>
      <c r="AL2198" s="17">
        <v>-1</v>
      </c>
      <c r="AM2198" s="17">
        <v>-1</v>
      </c>
      <c r="AN2198" s="17">
        <v>-1</v>
      </c>
      <c r="AO2198" s="17">
        <v>-1</v>
      </c>
      <c r="AP2198" s="17">
        <v>-1</v>
      </c>
      <c r="AQ2198" s="17">
        <v>-1</v>
      </c>
      <c r="AR2198" s="17">
        <v>0.36282495153462274</v>
      </c>
      <c r="AS2198" s="17">
        <v>4.3538994184154722</v>
      </c>
      <c r="AT2198" s="17">
        <v>9.6600692439401143</v>
      </c>
      <c r="AU2198" s="17">
        <v>-1</v>
      </c>
      <c r="AV2198" s="17">
        <v>-1</v>
      </c>
      <c r="AW2198" s="17">
        <v>-1</v>
      </c>
      <c r="AX2198" s="17">
        <v>-1</v>
      </c>
      <c r="AY2198" s="17">
        <v>7.2564990306924537E-2</v>
      </c>
      <c r="AZ2198" s="17">
        <v>-0.26278265918681837</v>
      </c>
      <c r="BA2198" s="17">
        <v>0.77560317200733131</v>
      </c>
      <c r="BB2198" s="17">
        <v>-0.1133876337102102</v>
      </c>
      <c r="BC2198" s="17">
        <v>0.29287481319738956</v>
      </c>
      <c r="BD2198" s="17">
        <v>-3.5315449815437807</v>
      </c>
      <c r="BE2198" s="17">
        <v>10.58282703282584</v>
      </c>
      <c r="BF2198" s="17">
        <v>-1</v>
      </c>
      <c r="BG2198" s="22">
        <v>204.99564054085209</v>
      </c>
    </row>
    <row r="2199" spans="1:59" x14ac:dyDescent="0.25">
      <c r="A2199">
        <v>5250</v>
      </c>
      <c r="B2199" t="s">
        <v>3057</v>
      </c>
      <c r="C2199" s="49">
        <v>0</v>
      </c>
      <c r="D2199" s="22">
        <v>1450</v>
      </c>
      <c r="E2199" s="17">
        <v>42.510834345099084</v>
      </c>
      <c r="F2199" s="17">
        <v>-34.162466733731819</v>
      </c>
      <c r="G2199" s="17">
        <v>9.7588733186206644E-2</v>
      </c>
      <c r="H2199" s="17">
        <v>1.5658069454695622</v>
      </c>
      <c r="I2199" s="17">
        <v>31.883730774475264</v>
      </c>
      <c r="J2199" s="17">
        <v>0.93163294809285269</v>
      </c>
      <c r="K2199" s="17">
        <v>-1</v>
      </c>
      <c r="L2199" s="17">
        <v>-1</v>
      </c>
      <c r="M2199" s="17">
        <v>-1</v>
      </c>
      <c r="N2199" s="17">
        <v>0.16666666666666666</v>
      </c>
      <c r="O2199" s="17">
        <v>-1</v>
      </c>
      <c r="P2199" s="17">
        <v>-1</v>
      </c>
      <c r="Q2199" s="17">
        <v>1.5814579933319561</v>
      </c>
      <c r="R2199" s="17">
        <v>-1</v>
      </c>
      <c r="S2199" s="17">
        <v>-0.35349720193228051</v>
      </c>
      <c r="T2199" s="17">
        <v>-3.7116137603193253E-2</v>
      </c>
      <c r="U2199" s="17">
        <v>-0.25976454836216811</v>
      </c>
      <c r="V2199" s="17">
        <v>-0.52255781179374472</v>
      </c>
      <c r="W2199" s="17">
        <v>-0.66835579592337224</v>
      </c>
      <c r="X2199" s="17">
        <v>-1.6139256024373154</v>
      </c>
      <c r="Y2199" s="17">
        <v>0</v>
      </c>
      <c r="Z2199" s="17">
        <v>17.257403896478259</v>
      </c>
      <c r="AA2199" s="17">
        <v>-0.33425274724250115</v>
      </c>
      <c r="AB2199" s="17">
        <v>-0.1472085642265627</v>
      </c>
      <c r="AC2199" s="17">
        <v>3.7713995992259974</v>
      </c>
      <c r="AD2199" s="17">
        <v>-0.32470568545271017</v>
      </c>
      <c r="AE2199" s="17">
        <v>-3.2470568545271014E-2</v>
      </c>
      <c r="AF2199" s="17">
        <v>27.835166854393844</v>
      </c>
      <c r="AG2199" s="17">
        <v>-31.187689879181502</v>
      </c>
      <c r="AH2199" s="17">
        <v>-1</v>
      </c>
      <c r="AI2199" s="17">
        <v>-1</v>
      </c>
      <c r="AJ2199" s="17">
        <v>-1</v>
      </c>
      <c r="AK2199" s="17">
        <v>-1</v>
      </c>
      <c r="AL2199" s="17">
        <v>-1</v>
      </c>
      <c r="AM2199" s="17">
        <v>-1</v>
      </c>
      <c r="AN2199" s="17">
        <v>-1</v>
      </c>
      <c r="AO2199" s="17">
        <v>-1</v>
      </c>
      <c r="AP2199" s="17">
        <v>-1</v>
      </c>
      <c r="AQ2199" s="17">
        <v>-1</v>
      </c>
      <c r="AR2199" s="17">
        <v>-0.16235284272635508</v>
      </c>
      <c r="AS2199" s="17">
        <v>-1.948234112716261</v>
      </c>
      <c r="AT2199" s="17">
        <v>1.4672956534688604</v>
      </c>
      <c r="AU2199" s="17">
        <v>-1</v>
      </c>
      <c r="AV2199" s="17">
        <v>-1</v>
      </c>
      <c r="AW2199" s="17">
        <v>-1</v>
      </c>
      <c r="AX2199" s="17">
        <v>-1</v>
      </c>
      <c r="AY2199" s="17">
        <v>-3.2470568545271014E-2</v>
      </c>
      <c r="AZ2199" s="17">
        <v>0.64999991647873501</v>
      </c>
      <c r="BA2199" s="17">
        <v>-0.13717940365822218</v>
      </c>
      <c r="BB2199" s="17">
        <v>0.24373326638725484</v>
      </c>
      <c r="BC2199" s="17">
        <v>-6.4246086900075286E-2</v>
      </c>
      <c r="BD2199" s="17">
        <v>8.8755511614786737</v>
      </c>
      <c r="BE2199" s="17">
        <v>-1.8242691101966289</v>
      </c>
      <c r="BF2199" s="17">
        <v>-1</v>
      </c>
      <c r="BG2199" s="22">
        <v>0</v>
      </c>
    </row>
    <row r="2200" spans="1:59" x14ac:dyDescent="0.25">
      <c r="A2200">
        <v>5251</v>
      </c>
      <c r="B2200" t="s">
        <v>3058</v>
      </c>
      <c r="C2200" s="49">
        <v>0</v>
      </c>
      <c r="D2200" s="22">
        <v>1413.489697265625</v>
      </c>
      <c r="E2200" s="17">
        <v>11.0707543145895</v>
      </c>
      <c r="F2200" s="17">
        <v>-86.880746471052959</v>
      </c>
      <c r="G2200" s="17">
        <v>-0.28598793475469791</v>
      </c>
      <c r="H2200" s="17">
        <v>-1.3398330296355114</v>
      </c>
      <c r="I2200" s="17">
        <v>3.8086562024070361</v>
      </c>
      <c r="J2200" s="17">
        <v>-6.6324933227566296</v>
      </c>
      <c r="K2200" s="17">
        <v>-1</v>
      </c>
      <c r="L2200" s="17">
        <v>-1</v>
      </c>
      <c r="M2200" s="17">
        <v>-1</v>
      </c>
      <c r="N2200" s="17">
        <v>0.16666666666666666</v>
      </c>
      <c r="O2200" s="17">
        <v>-1</v>
      </c>
      <c r="P2200" s="17">
        <v>-1</v>
      </c>
      <c r="Q2200" s="17">
        <v>-0.23168572857029668</v>
      </c>
      <c r="R2200" s="17">
        <v>-1</v>
      </c>
      <c r="S2200" s="17">
        <v>-1.2749001224787668</v>
      </c>
      <c r="T2200" s="17">
        <v>-0.13396071598847467</v>
      </c>
      <c r="U2200" s="17">
        <v>-0.81889698236514852</v>
      </c>
      <c r="V2200" s="17">
        <v>-1.3289500760228368</v>
      </c>
      <c r="W2200" s="17">
        <v>-2.7680823455315955</v>
      </c>
      <c r="X2200" s="17">
        <v>-4.7375698760247174</v>
      </c>
      <c r="Y2200" s="17">
        <v>0</v>
      </c>
      <c r="Z2200" s="17">
        <v>-0.90291285774930685</v>
      </c>
      <c r="AA2200" s="17">
        <v>-1.3446632258631204</v>
      </c>
      <c r="AB2200" s="17">
        <v>-1.7592660126890647</v>
      </c>
      <c r="AC2200" s="17">
        <v>-14.763002502877223</v>
      </c>
      <c r="AD2200" s="17">
        <v>-1.0236212279564356</v>
      </c>
      <c r="AE2200" s="17">
        <v>-0.10236212279564356</v>
      </c>
      <c r="AF2200" s="17">
        <v>0.23910641436965818</v>
      </c>
      <c r="AG2200" s="17">
        <v>-79.315401856960733</v>
      </c>
      <c r="AH2200" s="17">
        <v>-1</v>
      </c>
      <c r="AI2200" s="17">
        <v>-1</v>
      </c>
      <c r="AJ2200" s="17">
        <v>-1</v>
      </c>
      <c r="AK2200" s="17">
        <v>-1</v>
      </c>
      <c r="AL2200" s="17">
        <v>-1</v>
      </c>
      <c r="AM2200" s="17">
        <v>-1</v>
      </c>
      <c r="AN2200" s="17">
        <v>-1</v>
      </c>
      <c r="AO2200" s="17">
        <v>-1</v>
      </c>
      <c r="AP2200" s="17">
        <v>-1</v>
      </c>
      <c r="AQ2200" s="17">
        <v>-1</v>
      </c>
      <c r="AR2200" s="17">
        <v>-0.51181061397821781</v>
      </c>
      <c r="AS2200" s="17">
        <v>-6.1417273677386133</v>
      </c>
      <c r="AT2200" s="17">
        <v>-3.9842455780601984</v>
      </c>
      <c r="AU2200" s="17">
        <v>-1</v>
      </c>
      <c r="AV2200" s="17">
        <v>-1</v>
      </c>
      <c r="AW2200" s="17">
        <v>-1</v>
      </c>
      <c r="AX2200" s="17">
        <v>-1</v>
      </c>
      <c r="AY2200" s="17">
        <v>-0.10236212279564356</v>
      </c>
      <c r="AZ2200" s="17">
        <v>1.2573732060872216</v>
      </c>
      <c r="BA2200" s="17">
        <v>-0.74455269326670903</v>
      </c>
      <c r="BB2200" s="17">
        <v>0.48136455083852159</v>
      </c>
      <c r="BC2200" s="17">
        <v>-0.30187737135134191</v>
      </c>
      <c r="BD2200" s="17">
        <v>17.131338464804053</v>
      </c>
      <c r="BE2200" s="17">
        <v>-10.080056413522019</v>
      </c>
      <c r="BF2200" s="17">
        <v>-1</v>
      </c>
      <c r="BG2200" s="22">
        <v>-76.677819431898342</v>
      </c>
    </row>
    <row r="2201" spans="1:59" x14ac:dyDescent="0.25">
      <c r="A2201">
        <v>5253</v>
      </c>
      <c r="B2201" t="s">
        <v>1998</v>
      </c>
      <c r="C2201" s="49">
        <v>0</v>
      </c>
      <c r="D2201" s="22">
        <v>1505.3041113281249</v>
      </c>
      <c r="E2201" s="17">
        <v>30.511758449988932</v>
      </c>
      <c r="F2201" s="17">
        <v>-54.282346804454129</v>
      </c>
      <c r="G2201" s="17">
        <v>-4.8802928213828978E-2</v>
      </c>
      <c r="H2201" s="17">
        <v>0.4568722814573003</v>
      </c>
      <c r="I2201" s="17">
        <v>21.168905932292319</v>
      </c>
      <c r="J2201" s="17">
        <v>-1.9552084694876104</v>
      </c>
      <c r="K2201" s="17">
        <v>-1</v>
      </c>
      <c r="L2201" s="17">
        <v>-1</v>
      </c>
      <c r="M2201" s="17">
        <v>-1</v>
      </c>
      <c r="N2201" s="17">
        <v>0.16666666666666666</v>
      </c>
      <c r="O2201" s="17">
        <v>-1</v>
      </c>
      <c r="P2201" s="17">
        <v>-1</v>
      </c>
      <c r="Q2201" s="17">
        <v>0.88947345936335687</v>
      </c>
      <c r="R2201" s="17">
        <v>-1</v>
      </c>
      <c r="S2201" s="17">
        <v>-0.70514972835348144</v>
      </c>
      <c r="T2201" s="17">
        <v>-7.4076776537549738E-2</v>
      </c>
      <c r="U2201" s="17">
        <v>-0.47315689674388089</v>
      </c>
      <c r="V2201" s="17">
        <v>-0.83031663334652084</v>
      </c>
      <c r="W2201" s="17">
        <v>-1.4697143867182345</v>
      </c>
      <c r="X2201" s="17">
        <v>-2.80606139444961</v>
      </c>
      <c r="Y2201" s="17">
        <v>0</v>
      </c>
      <c r="Z2201" s="17">
        <v>10.32653671033372</v>
      </c>
      <c r="AA2201" s="17">
        <v>-0.71987492143602161</v>
      </c>
      <c r="AB2201" s="17">
        <v>-0.76244871796053759</v>
      </c>
      <c r="AC2201" s="17">
        <v>-3.3022368952680363</v>
      </c>
      <c r="AD2201" s="17">
        <v>-0.59144612092985116</v>
      </c>
      <c r="AE2201" s="17">
        <v>-5.9144612092985112E-2</v>
      </c>
      <c r="AF2201" s="17">
        <v>17.303157288751198</v>
      </c>
      <c r="AG2201" s="17">
        <v>-49.555584239468701</v>
      </c>
      <c r="AH2201" s="17">
        <v>-1</v>
      </c>
      <c r="AI2201" s="17">
        <v>-1</v>
      </c>
      <c r="AJ2201" s="17">
        <v>-1</v>
      </c>
      <c r="AK2201" s="17">
        <v>-1</v>
      </c>
      <c r="AL2201" s="17">
        <v>-1</v>
      </c>
      <c r="AM2201" s="17">
        <v>-1</v>
      </c>
      <c r="AN2201" s="17">
        <v>-1</v>
      </c>
      <c r="AO2201" s="17">
        <v>-1</v>
      </c>
      <c r="AP2201" s="17">
        <v>-1</v>
      </c>
      <c r="AQ2201" s="17">
        <v>-1</v>
      </c>
      <c r="AR2201" s="17">
        <v>-0.29572306046492558</v>
      </c>
      <c r="AS2201" s="17">
        <v>-3.5486767255791065</v>
      </c>
      <c r="AT2201" s="17">
        <v>-0.61327974325283918</v>
      </c>
      <c r="AU2201" s="17">
        <v>-1</v>
      </c>
      <c r="AV2201" s="17">
        <v>-1</v>
      </c>
      <c r="AW2201" s="17">
        <v>-1</v>
      </c>
      <c r="AX2201" s="17">
        <v>-1</v>
      </c>
      <c r="AY2201" s="17">
        <v>-5.9144612092985112E-2</v>
      </c>
      <c r="AZ2201" s="17">
        <v>0.88180334037596175</v>
      </c>
      <c r="BA2201" s="17">
        <v>-0.36898282755544914</v>
      </c>
      <c r="BB2201" s="17">
        <v>0.3344250144494828</v>
      </c>
      <c r="BC2201" s="17">
        <v>-0.15493783496230318</v>
      </c>
      <c r="BD2201" s="17">
        <v>12.026364337856025</v>
      </c>
      <c r="BE2201" s="17">
        <v>-4.9750822865739845</v>
      </c>
      <c r="BF2201" s="17">
        <v>-1</v>
      </c>
      <c r="BG2201" s="22">
        <v>86.191835079116572</v>
      </c>
    </row>
    <row r="2202" spans="1:59" x14ac:dyDescent="0.25">
      <c r="A2202">
        <v>5254</v>
      </c>
      <c r="B2202" t="s">
        <v>1999</v>
      </c>
      <c r="C2202" s="49">
        <v>0</v>
      </c>
      <c r="D2202" s="22">
        <v>1621.7732910156251</v>
      </c>
      <c r="E2202" s="17">
        <v>126.22445329208637</v>
      </c>
      <c r="F2202" s="17">
        <v>106.20734076002003</v>
      </c>
      <c r="G2202" s="17">
        <v>1.1189153642189427</v>
      </c>
      <c r="H2202" s="17">
        <v>9.3024805619818949</v>
      </c>
      <c r="I2202" s="17">
        <v>106.63755113223721</v>
      </c>
      <c r="J2202" s="17">
        <v>21.07217914550424</v>
      </c>
      <c r="K2202" s="17">
        <v>-1</v>
      </c>
      <c r="L2202" s="17">
        <v>-1</v>
      </c>
      <c r="M2202" s="17">
        <v>-1</v>
      </c>
      <c r="N2202" s="17">
        <v>0.16666666666666666</v>
      </c>
      <c r="O2202" s="17">
        <v>-1</v>
      </c>
      <c r="P2202" s="17">
        <v>-1</v>
      </c>
      <c r="Q2202" s="17">
        <v>6.4092072383769692</v>
      </c>
      <c r="R2202" s="17">
        <v>-1</v>
      </c>
      <c r="S2202" s="17">
        <v>2.0998671951181924</v>
      </c>
      <c r="T2202" s="17">
        <v>0.22074612369384597</v>
      </c>
      <c r="U2202" s="17">
        <v>1.2290039113747442</v>
      </c>
      <c r="V2202" s="17">
        <v>1.6245745957562483</v>
      </c>
      <c r="W2202" s="17">
        <v>4.9224603882657814</v>
      </c>
      <c r="X2202" s="17">
        <v>6.7032150088868994</v>
      </c>
      <c r="Y2202" s="17">
        <v>0</v>
      </c>
      <c r="Z2202" s="17">
        <v>65.611792156454783</v>
      </c>
      <c r="AA2202" s="17">
        <v>2.3561067462832086</v>
      </c>
      <c r="AB2202" s="17">
        <v>4.1451202984953293</v>
      </c>
      <c r="AC2202" s="17">
        <v>53.121842520492329</v>
      </c>
      <c r="AD2202" s="17">
        <v>1.5362548892184302</v>
      </c>
      <c r="AE2202" s="17">
        <v>0.15362548892184302</v>
      </c>
      <c r="AF2202" s="17">
        <v>101.31354495878863</v>
      </c>
      <c r="AG2202" s="17">
        <v>96.95908765409645</v>
      </c>
      <c r="AH2202" s="17">
        <v>-1</v>
      </c>
      <c r="AI2202" s="17">
        <v>-1</v>
      </c>
      <c r="AJ2202" s="17">
        <v>-1</v>
      </c>
      <c r="AK2202" s="17">
        <v>-1</v>
      </c>
      <c r="AL2202" s="17">
        <v>-1</v>
      </c>
      <c r="AM2202" s="17">
        <v>-1</v>
      </c>
      <c r="AN2202" s="17">
        <v>-1</v>
      </c>
      <c r="AO2202" s="17">
        <v>-1</v>
      </c>
      <c r="AP2202" s="17">
        <v>-1</v>
      </c>
      <c r="AQ2202" s="17">
        <v>-1</v>
      </c>
      <c r="AR2202" s="17">
        <v>0.76812744460921512</v>
      </c>
      <c r="AS2202" s="17">
        <v>9.2175293353105801</v>
      </c>
      <c r="AT2202" s="17">
        <v>15.982788135903755</v>
      </c>
      <c r="AU2202" s="17">
        <v>-1</v>
      </c>
      <c r="AV2202" s="17">
        <v>-1</v>
      </c>
      <c r="AW2202" s="17">
        <v>-1</v>
      </c>
      <c r="AX2202" s="17">
        <v>-1</v>
      </c>
      <c r="AY2202" s="17">
        <v>0.15362548892184302</v>
      </c>
      <c r="AZ2202" s="17">
        <v>-0.96721658155569723</v>
      </c>
      <c r="BA2202" s="17">
        <v>1.4800370943762102</v>
      </c>
      <c r="BB2202" s="17">
        <v>-0.38899332900093309</v>
      </c>
      <c r="BC2202" s="17">
        <v>0.56848050848811238</v>
      </c>
      <c r="BD2202" s="17">
        <v>-13.106639461041659</v>
      </c>
      <c r="BE2202" s="17">
        <v>20.157921512323728</v>
      </c>
      <c r="BF2202" s="17">
        <v>-1</v>
      </c>
      <c r="BG2202" s="22">
        <v>277.86237788465075</v>
      </c>
    </row>
    <row r="2203" spans="1:59" x14ac:dyDescent="0.25">
      <c r="A2203">
        <v>5255</v>
      </c>
      <c r="B2203" t="s">
        <v>2000</v>
      </c>
      <c r="C2203" s="49">
        <v>0</v>
      </c>
      <c r="D2203" s="22">
        <v>1472.3211621093749</v>
      </c>
      <c r="E2203" s="17">
        <v>77.55587907389183</v>
      </c>
      <c r="F2203" s="17">
        <v>24.600566618174163</v>
      </c>
      <c r="G2203" s="17">
        <v>0.52514685237247039</v>
      </c>
      <c r="H2203" s="17">
        <v>4.8046117702190854</v>
      </c>
      <c r="I2203" s="17">
        <v>63.177933689593488</v>
      </c>
      <c r="J2203" s="17">
        <v>9.3630727929951796</v>
      </c>
      <c r="K2203" s="17">
        <v>-1</v>
      </c>
      <c r="L2203" s="17">
        <v>-1</v>
      </c>
      <c r="M2203" s="17">
        <v>-1</v>
      </c>
      <c r="N2203" s="17">
        <v>0.16666666666666666</v>
      </c>
      <c r="O2203" s="17">
        <v>-1</v>
      </c>
      <c r="P2203" s="17">
        <v>-1</v>
      </c>
      <c r="Q2203" s="17">
        <v>3.602499376564221</v>
      </c>
      <c r="R2203" s="17">
        <v>-1</v>
      </c>
      <c r="S2203" s="17">
        <v>0.67355509985756723</v>
      </c>
      <c r="T2203" s="17">
        <v>7.0832779128563991E-2</v>
      </c>
      <c r="U2203" s="17">
        <v>0.36347881297591733</v>
      </c>
      <c r="V2203" s="17">
        <v>0.37629654676505442</v>
      </c>
      <c r="W2203" s="17">
        <v>1.6721284133358494</v>
      </c>
      <c r="X2203" s="17">
        <v>1.8678802065326185</v>
      </c>
      <c r="Y2203" s="17">
        <v>0</v>
      </c>
      <c r="Z2203" s="17">
        <v>37.50000863295972</v>
      </c>
      <c r="AA2203" s="17">
        <v>0.79201284697159102</v>
      </c>
      <c r="AB2203" s="17">
        <v>1.6496897048595618</v>
      </c>
      <c r="AC2203" s="17">
        <v>24.430982846448089</v>
      </c>
      <c r="AD2203" s="17">
        <v>0.45434851621989669</v>
      </c>
      <c r="AE2203" s="17">
        <v>4.5434851621989666E-2</v>
      </c>
      <c r="AF2203" s="17">
        <v>58.595431189619234</v>
      </c>
      <c r="AG2203" s="17">
        <v>22.458414625610079</v>
      </c>
      <c r="AH2203" s="17">
        <v>-1</v>
      </c>
      <c r="AI2203" s="17">
        <v>-1</v>
      </c>
      <c r="AJ2203" s="17">
        <v>-1</v>
      </c>
      <c r="AK2203" s="17">
        <v>-1</v>
      </c>
      <c r="AL2203" s="17">
        <v>-1</v>
      </c>
      <c r="AM2203" s="17">
        <v>-1</v>
      </c>
      <c r="AN2203" s="17">
        <v>-1</v>
      </c>
      <c r="AO2203" s="17">
        <v>-1</v>
      </c>
      <c r="AP2203" s="17">
        <v>-1</v>
      </c>
      <c r="AQ2203" s="17">
        <v>-1</v>
      </c>
      <c r="AR2203" s="17">
        <v>0.22717425810994835</v>
      </c>
      <c r="AS2203" s="17">
        <v>2.7260910973193795</v>
      </c>
      <c r="AT2203" s="17">
        <v>7.5439184265151935</v>
      </c>
      <c r="AU2203" s="17">
        <v>-1</v>
      </c>
      <c r="AV2203" s="17">
        <v>-1</v>
      </c>
      <c r="AW2203" s="17">
        <v>-1</v>
      </c>
      <c r="AX2203" s="17">
        <v>-1</v>
      </c>
      <c r="AY2203" s="17">
        <v>4.5434851621989666E-2</v>
      </c>
      <c r="AZ2203" s="17">
        <v>-2.7015666202604982E-2</v>
      </c>
      <c r="BA2203" s="17">
        <v>0.53983617902311787</v>
      </c>
      <c r="BB2203" s="17">
        <v>-2.1145162181431545E-2</v>
      </c>
      <c r="BC2203" s="17">
        <v>0.20063234166861099</v>
      </c>
      <c r="BD2203" s="17">
        <v>-0.32685656253715667</v>
      </c>
      <c r="BE2203" s="17">
        <v>7.3781386138192122</v>
      </c>
      <c r="BF2203" s="17">
        <v>-1</v>
      </c>
      <c r="BG2203" s="22">
        <v>63.867717074552729</v>
      </c>
    </row>
    <row r="2204" spans="1:59" x14ac:dyDescent="0.25">
      <c r="A2204">
        <v>5256</v>
      </c>
      <c r="B2204" t="s">
        <v>2001</v>
      </c>
      <c r="C2204" s="49">
        <v>0</v>
      </c>
      <c r="D2204" s="22">
        <v>1508.3538378906248</v>
      </c>
      <c r="E2204" s="17">
        <v>94.611944930069285</v>
      </c>
      <c r="F2204" s="17">
        <v>53.199935644957172</v>
      </c>
      <c r="G2204" s="17">
        <v>0.73323502845040966</v>
      </c>
      <c r="H2204" s="17">
        <v>6.3809050468787483</v>
      </c>
      <c r="I2204" s="17">
        <v>78.408503088704776</v>
      </c>
      <c r="J2204" s="17">
        <v>13.466568575921141</v>
      </c>
      <c r="K2204" s="17">
        <v>-1</v>
      </c>
      <c r="L2204" s="17">
        <v>-1</v>
      </c>
      <c r="M2204" s="17">
        <v>-1</v>
      </c>
      <c r="N2204" s="17">
        <v>0.16666666666666666</v>
      </c>
      <c r="O2204" s="17">
        <v>-1</v>
      </c>
      <c r="P2204" s="17">
        <v>-1</v>
      </c>
      <c r="Q2204" s="17">
        <v>4.5861196058215796</v>
      </c>
      <c r="R2204" s="17">
        <v>-1</v>
      </c>
      <c r="S2204" s="17">
        <v>1.1734109805571304</v>
      </c>
      <c r="T2204" s="17">
        <v>0.12337041596505417</v>
      </c>
      <c r="U2204" s="17">
        <v>0.66680500067726134</v>
      </c>
      <c r="V2204" s="17">
        <v>0.81375979594433856</v>
      </c>
      <c r="W2204" s="17">
        <v>2.8112182081241888</v>
      </c>
      <c r="X2204" s="17">
        <v>3.5624395839221807</v>
      </c>
      <c r="Y2204" s="17">
        <v>0</v>
      </c>
      <c r="Z2204" s="17">
        <v>47.351877910282539</v>
      </c>
      <c r="AA2204" s="17">
        <v>1.3401548252490469</v>
      </c>
      <c r="AB2204" s="17">
        <v>2.5242217664267148</v>
      </c>
      <c r="AC2204" s="17">
        <v>34.485791312316444</v>
      </c>
      <c r="AD2204" s="17">
        <v>0.8335062508465767</v>
      </c>
      <c r="AE2204" s="17">
        <v>8.3350625084657667E-2</v>
      </c>
      <c r="AF2204" s="17">
        <v>73.566138127367353</v>
      </c>
      <c r="AG2204" s="17">
        <v>48.56742656844127</v>
      </c>
      <c r="AH2204" s="17">
        <v>-1</v>
      </c>
      <c r="AI2204" s="17">
        <v>-1</v>
      </c>
      <c r="AJ2204" s="17">
        <v>-1</v>
      </c>
      <c r="AK2204" s="17">
        <v>-1</v>
      </c>
      <c r="AL2204" s="17">
        <v>-1</v>
      </c>
      <c r="AM2204" s="17">
        <v>-1</v>
      </c>
      <c r="AN2204" s="17">
        <v>-1</v>
      </c>
      <c r="AO2204" s="17">
        <v>-1</v>
      </c>
      <c r="AP2204" s="17">
        <v>-1</v>
      </c>
      <c r="AQ2204" s="17">
        <v>-1</v>
      </c>
      <c r="AR2204" s="17">
        <v>0.41675312542328835</v>
      </c>
      <c r="AS2204" s="17">
        <v>5.0010375050794602</v>
      </c>
      <c r="AT2204" s="17">
        <v>10.501348756603299</v>
      </c>
      <c r="AU2204" s="17">
        <v>-1</v>
      </c>
      <c r="AV2204" s="17">
        <v>-1</v>
      </c>
      <c r="AW2204" s="17">
        <v>-1</v>
      </c>
      <c r="AX2204" s="17">
        <v>-1</v>
      </c>
      <c r="AY2204" s="17">
        <v>8.3350625084657667E-2</v>
      </c>
      <c r="AZ2204" s="17">
        <v>-0.35651224562583433</v>
      </c>
      <c r="BA2204" s="17">
        <v>0.86933275844634728</v>
      </c>
      <c r="BB2204" s="17">
        <v>-0.15005879195450283</v>
      </c>
      <c r="BC2204" s="17">
        <v>0.32954597144168218</v>
      </c>
      <c r="BD2204" s="17">
        <v>-4.8055745493701281</v>
      </c>
      <c r="BE2204" s="17">
        <v>11.856856600652188</v>
      </c>
      <c r="BF2204" s="17">
        <v>-1</v>
      </c>
      <c r="BG2204" s="22">
        <v>101.24352530543092</v>
      </c>
    </row>
    <row r="2205" spans="1:59" x14ac:dyDescent="0.25">
      <c r="A2205">
        <v>5257</v>
      </c>
      <c r="B2205" t="s">
        <v>2002</v>
      </c>
      <c r="C2205" s="49">
        <v>0</v>
      </c>
      <c r="D2205" s="22">
        <v>1471.5474316406251</v>
      </c>
      <c r="E2205" s="17">
        <v>54.230252806255876</v>
      </c>
      <c r="F2205" s="17">
        <v>-14.511512277049565</v>
      </c>
      <c r="G2205" s="17">
        <v>0.24056850547601608</v>
      </c>
      <c r="H2205" s="17">
        <v>2.6488961339409958</v>
      </c>
      <c r="I2205" s="17">
        <v>42.348829683859847</v>
      </c>
      <c r="J2205" s="17">
        <v>3.7511919624175909</v>
      </c>
      <c r="K2205" s="17">
        <v>-1</v>
      </c>
      <c r="L2205" s="17">
        <v>-1</v>
      </c>
      <c r="M2205" s="17">
        <v>-1</v>
      </c>
      <c r="N2205" s="17">
        <v>0.16666666666666666</v>
      </c>
      <c r="O2205" s="17">
        <v>-1</v>
      </c>
      <c r="P2205" s="17">
        <v>-1</v>
      </c>
      <c r="Q2205" s="17">
        <v>2.25731473372739</v>
      </c>
      <c r="R2205" s="17">
        <v>-1</v>
      </c>
      <c r="S2205" s="17">
        <v>-1.0040493592557626E-2</v>
      </c>
      <c r="T2205" s="17">
        <v>-1.0169247929828276E-3</v>
      </c>
      <c r="U2205" s="17">
        <v>-5.1345646027082345E-2</v>
      </c>
      <c r="V2205" s="17">
        <v>-0.22197179613571549</v>
      </c>
      <c r="W2205" s="17">
        <v>0.11432586598653272</v>
      </c>
      <c r="X2205" s="17">
        <v>-0.44957441979264573</v>
      </c>
      <c r="Y2205" s="17">
        <v>0</v>
      </c>
      <c r="Z2205" s="17">
        <v>24.026736265334186</v>
      </c>
      <c r="AA2205" s="17">
        <v>4.2381892523103204E-2</v>
      </c>
      <c r="AB2205" s="17">
        <v>0.45369244504642608</v>
      </c>
      <c r="AC2205" s="17">
        <v>10.680173811985881</v>
      </c>
      <c r="AD2205" s="17">
        <v>-6.4182057533852976E-2</v>
      </c>
      <c r="AE2205" s="17">
        <v>-6.4182057533852931E-3</v>
      </c>
      <c r="AF2205" s="17">
        <v>38.121711286283961</v>
      </c>
      <c r="AG2205" s="17">
        <v>-13.247888336110151</v>
      </c>
      <c r="AH2205" s="17">
        <v>-1</v>
      </c>
      <c r="AI2205" s="17">
        <v>-1</v>
      </c>
      <c r="AJ2205" s="17">
        <v>-1</v>
      </c>
      <c r="AK2205" s="17">
        <v>-1</v>
      </c>
      <c r="AL2205" s="17">
        <v>-1</v>
      </c>
      <c r="AM2205" s="17">
        <v>-1</v>
      </c>
      <c r="AN2205" s="17">
        <v>-1</v>
      </c>
      <c r="AO2205" s="17">
        <v>-1</v>
      </c>
      <c r="AP2205" s="17">
        <v>-1</v>
      </c>
      <c r="AQ2205" s="17">
        <v>-1</v>
      </c>
      <c r="AR2205" s="17">
        <v>-3.2091028766926488E-2</v>
      </c>
      <c r="AS2205" s="17">
        <v>-0.38509234520311786</v>
      </c>
      <c r="AT2205" s="17">
        <v>3.4993799512359471</v>
      </c>
      <c r="AU2205" s="17">
        <v>-1</v>
      </c>
      <c r="AV2205" s="17">
        <v>-1</v>
      </c>
      <c r="AW2205" s="17">
        <v>-1</v>
      </c>
      <c r="AX2205" s="17">
        <v>-1</v>
      </c>
      <c r="AY2205" s="17">
        <v>-6.4182057533852931E-3</v>
      </c>
      <c r="AZ2205" s="17">
        <v>0.42359903785044173</v>
      </c>
      <c r="BA2205" s="17">
        <v>8.9221474970071074E-2</v>
      </c>
      <c r="BB2205" s="17">
        <v>0.15515523289484337</v>
      </c>
      <c r="BC2205" s="17">
        <v>2.4331946592336159E-2</v>
      </c>
      <c r="BD2205" s="17">
        <v>5.7981726675280942</v>
      </c>
      <c r="BE2205" s="17">
        <v>1.2531093837539542</v>
      </c>
      <c r="BF2205" s="17">
        <v>-1</v>
      </c>
      <c r="BG2205" s="22">
        <v>284.09368459360326</v>
      </c>
    </row>
    <row r="2206" spans="1:59" x14ac:dyDescent="0.25">
      <c r="A2206">
        <v>5260</v>
      </c>
      <c r="B2206" t="s">
        <v>2003</v>
      </c>
      <c r="C2206" s="49">
        <v>0</v>
      </c>
      <c r="D2206" s="22">
        <v>1490.4439062500001</v>
      </c>
      <c r="E2206" s="17">
        <v>58.050985210887667</v>
      </c>
      <c r="F2206" s="17">
        <v>-8.1049624364204931</v>
      </c>
      <c r="G2206" s="17">
        <v>0.28718237552470338</v>
      </c>
      <c r="H2206" s="17">
        <v>3.0020018766205423</v>
      </c>
      <c r="I2206" s="17">
        <v>45.760632296189797</v>
      </c>
      <c r="J2206" s="17">
        <v>4.6704167966965144</v>
      </c>
      <c r="K2206" s="17">
        <v>-1</v>
      </c>
      <c r="L2206" s="17">
        <v>-1</v>
      </c>
      <c r="M2206" s="17">
        <v>-1</v>
      </c>
      <c r="N2206" s="17">
        <v>0.16666666666666666</v>
      </c>
      <c r="O2206" s="17">
        <v>-1</v>
      </c>
      <c r="P2206" s="17">
        <v>-1</v>
      </c>
      <c r="Q2206" s="17">
        <v>2.4776556796093381</v>
      </c>
      <c r="R2206" s="17">
        <v>-1</v>
      </c>
      <c r="S2206" s="17">
        <v>0.10193231286461707</v>
      </c>
      <c r="T2206" s="17">
        <v>1.075204075960107E-2</v>
      </c>
      <c r="U2206" s="17">
        <v>1.6602508271595123E-2</v>
      </c>
      <c r="V2206" s="17">
        <v>-0.12397557437690729</v>
      </c>
      <c r="W2206" s="17">
        <v>0.36949357742902211</v>
      </c>
      <c r="X2206" s="17">
        <v>-6.9975866447472002E-2</v>
      </c>
      <c r="Y2206" s="17">
        <v>0</v>
      </c>
      <c r="Z2206" s="17">
        <v>26.2336552882477</v>
      </c>
      <c r="AA2206" s="17">
        <v>0.16517127645275809</v>
      </c>
      <c r="AB2206" s="17">
        <v>0.64959653070688794</v>
      </c>
      <c r="AC2206" s="17">
        <v>12.932553279317458</v>
      </c>
      <c r="AD2206" s="17">
        <v>2.0753135339493911E-2</v>
      </c>
      <c r="AE2206" s="17">
        <v>2.0753135339493904E-3</v>
      </c>
      <c r="AF2206" s="17">
        <v>41.475302061532027</v>
      </c>
      <c r="AG2206" s="17">
        <v>-7.3992038373478755</v>
      </c>
      <c r="AH2206" s="17">
        <v>-1</v>
      </c>
      <c r="AI2206" s="17">
        <v>-1</v>
      </c>
      <c r="AJ2206" s="17">
        <v>-1</v>
      </c>
      <c r="AK2206" s="17">
        <v>-1</v>
      </c>
      <c r="AL2206" s="17">
        <v>-1</v>
      </c>
      <c r="AM2206" s="17">
        <v>-1</v>
      </c>
      <c r="AN2206" s="17">
        <v>-1</v>
      </c>
      <c r="AO2206" s="17">
        <v>-1</v>
      </c>
      <c r="AP2206" s="17">
        <v>-1</v>
      </c>
      <c r="AQ2206" s="17">
        <v>-1</v>
      </c>
      <c r="AR2206" s="17">
        <v>1.0376567669746956E-2</v>
      </c>
      <c r="AS2206" s="17">
        <v>0.12451881203696324</v>
      </c>
      <c r="AT2206" s="17">
        <v>4.1618744556480518</v>
      </c>
      <c r="AU2206" s="17">
        <v>-1</v>
      </c>
      <c r="AV2206" s="17">
        <v>-1</v>
      </c>
      <c r="AW2206" s="17">
        <v>-1</v>
      </c>
      <c r="AX2206" s="17">
        <v>-1</v>
      </c>
      <c r="AY2206" s="17">
        <v>2.0753135339493904E-3</v>
      </c>
      <c r="AZ2206" s="17">
        <v>0.3497884493575682</v>
      </c>
      <c r="BA2206" s="17">
        <v>0.16303206346294469</v>
      </c>
      <c r="BB2206" s="17">
        <v>0.12627726731790542</v>
      </c>
      <c r="BC2206" s="17">
        <v>5.3209912169274079E-2</v>
      </c>
      <c r="BD2206" s="17">
        <v>4.7948942393258314</v>
      </c>
      <c r="BE2206" s="17">
        <v>2.256387811956218</v>
      </c>
      <c r="BF2206" s="17">
        <v>-1</v>
      </c>
      <c r="BG2206" s="22">
        <v>114.51275430607211</v>
      </c>
    </row>
    <row r="2207" spans="1:59" x14ac:dyDescent="0.25">
      <c r="A2207">
        <v>5261</v>
      </c>
      <c r="B2207" t="s">
        <v>2004</v>
      </c>
      <c r="C2207" s="49">
        <v>0</v>
      </c>
      <c r="D2207" s="22">
        <v>1470.12130859375</v>
      </c>
      <c r="E2207" s="17">
        <v>-1.9848770184550091</v>
      </c>
      <c r="F2207" s="17">
        <v>-108.772243696724</v>
      </c>
      <c r="G2207" s="17">
        <v>-0.44526983097552369</v>
      </c>
      <c r="H2207" s="17">
        <v>-2.5464127923052065</v>
      </c>
      <c r="I2207" s="17">
        <v>-7.8496418332520861</v>
      </c>
      <c r="J2207" s="17">
        <v>-9.7735299821091495</v>
      </c>
      <c r="K2207" s="17">
        <v>-1</v>
      </c>
      <c r="L2207" s="17">
        <v>-1</v>
      </c>
      <c r="M2207" s="17">
        <v>-1</v>
      </c>
      <c r="N2207" s="17">
        <v>0.16666666666666666</v>
      </c>
      <c r="O2207" s="17">
        <v>-1</v>
      </c>
      <c r="P2207" s="17">
        <v>-1</v>
      </c>
      <c r="Q2207" s="17">
        <v>-0.9846016233138486</v>
      </c>
      <c r="R2207" s="17">
        <v>-1</v>
      </c>
      <c r="S2207" s="17">
        <v>-1.6575167324928626</v>
      </c>
      <c r="T2207" s="17">
        <v>-0.17417585255223084</v>
      </c>
      <c r="U2207" s="17">
        <v>-1.0510791815709701</v>
      </c>
      <c r="V2207" s="17">
        <v>-1.6638080058174707</v>
      </c>
      <c r="W2207" s="17">
        <v>-3.6400030182935179</v>
      </c>
      <c r="X2207" s="17">
        <v>-6.0346768812218601</v>
      </c>
      <c r="Y2207" s="17">
        <v>0</v>
      </c>
      <c r="Z2207" s="17">
        <v>-8.4440641590319139</v>
      </c>
      <c r="AA2207" s="17">
        <v>-1.7642406153326997</v>
      </c>
      <c r="AB2207" s="17">
        <v>-2.428679949116431</v>
      </c>
      <c r="AC2207" s="17">
        <v>-22.459494388032986</v>
      </c>
      <c r="AD2207" s="17">
        <v>-1.3138489769637129</v>
      </c>
      <c r="AE2207" s="17">
        <v>-0.13138489769637127</v>
      </c>
      <c r="AF2207" s="17">
        <v>-11.22027889889128</v>
      </c>
      <c r="AG2207" s="17">
        <v>-99.300645656438832</v>
      </c>
      <c r="AH2207" s="17">
        <v>-1</v>
      </c>
      <c r="AI2207" s="17">
        <v>-1</v>
      </c>
      <c r="AJ2207" s="17">
        <v>-1</v>
      </c>
      <c r="AK2207" s="17">
        <v>-1</v>
      </c>
      <c r="AL2207" s="17">
        <v>-1</v>
      </c>
      <c r="AM2207" s="17">
        <v>-1</v>
      </c>
      <c r="AN2207" s="17">
        <v>-1</v>
      </c>
      <c r="AO2207" s="17">
        <v>-1</v>
      </c>
      <c r="AP2207" s="17">
        <v>-1</v>
      </c>
      <c r="AQ2207" s="17">
        <v>-1</v>
      </c>
      <c r="AR2207" s="17">
        <v>-0.65692448848185647</v>
      </c>
      <c r="AS2207" s="17">
        <v>-7.8830938617822772</v>
      </c>
      <c r="AT2207" s="17">
        <v>-6.2480220203169612</v>
      </c>
      <c r="AU2207" s="17">
        <v>-1</v>
      </c>
      <c r="AV2207" s="17">
        <v>-1</v>
      </c>
      <c r="AW2207" s="17">
        <v>-1</v>
      </c>
      <c r="AX2207" s="17">
        <v>-1</v>
      </c>
      <c r="AY2207" s="17">
        <v>-0.13138489769637127</v>
      </c>
      <c r="AZ2207" s="17">
        <v>1.5095876324809177</v>
      </c>
      <c r="BA2207" s="17">
        <v>-0.9967671196604051</v>
      </c>
      <c r="BB2207" s="17">
        <v>0.58004198550099584</v>
      </c>
      <c r="BC2207" s="17">
        <v>-0.4005548060138161</v>
      </c>
      <c r="BD2207" s="17">
        <v>20.559590406009402</v>
      </c>
      <c r="BE2207" s="17">
        <v>-13.508308354727369</v>
      </c>
      <c r="BF2207" s="17">
        <v>-1</v>
      </c>
      <c r="BG2207" s="22">
        <v>12.951097629225387</v>
      </c>
    </row>
    <row r="2208" spans="1:59" x14ac:dyDescent="0.25">
      <c r="A2208">
        <v>5263</v>
      </c>
      <c r="B2208" t="s">
        <v>2005</v>
      </c>
      <c r="C2208" s="49">
        <v>0</v>
      </c>
      <c r="D2208" s="22">
        <v>1478.830068359375</v>
      </c>
      <c r="E2208" s="17">
        <v>26.776710233509789</v>
      </c>
      <c r="F2208" s="17">
        <v>-60.545222615128033</v>
      </c>
      <c r="G2208" s="17">
        <v>-9.4371430205090201E-2</v>
      </c>
      <c r="H2208" s="17">
        <v>0.11168532912717932</v>
      </c>
      <c r="I2208" s="17">
        <v>17.833616801152573</v>
      </c>
      <c r="J2208" s="17">
        <v>-2.8538186609929488</v>
      </c>
      <c r="K2208" s="17">
        <v>-1</v>
      </c>
      <c r="L2208" s="17">
        <v>-1</v>
      </c>
      <c r="M2208" s="17">
        <v>-1</v>
      </c>
      <c r="N2208" s="17">
        <v>0.16666666666666666</v>
      </c>
      <c r="O2208" s="17">
        <v>-1</v>
      </c>
      <c r="P2208" s="17">
        <v>-1</v>
      </c>
      <c r="Q2208" s="17">
        <v>0.67407390509569565</v>
      </c>
      <c r="R2208" s="17">
        <v>-1</v>
      </c>
      <c r="S2208" s="17">
        <v>-0.81461141966298833</v>
      </c>
      <c r="T2208" s="17">
        <v>-8.5581809903323813E-2</v>
      </c>
      <c r="U2208" s="17">
        <v>-0.53958123785153378</v>
      </c>
      <c r="V2208" s="17">
        <v>-0.92611518046754204</v>
      </c>
      <c r="W2208" s="17">
        <v>-1.7191596774616942</v>
      </c>
      <c r="X2208" s="17">
        <v>-3.177147026599918</v>
      </c>
      <c r="Y2208" s="17">
        <v>0</v>
      </c>
      <c r="Z2208" s="17">
        <v>8.1691103094545916</v>
      </c>
      <c r="AA2208" s="17">
        <v>-0.83991061639677045</v>
      </c>
      <c r="AB2208" s="17">
        <v>-0.95395943586898058</v>
      </c>
      <c r="AC2208" s="17">
        <v>-5.5041042393648052</v>
      </c>
      <c r="AD2208" s="17">
        <v>-0.67447654731441731</v>
      </c>
      <c r="AE2208" s="17">
        <v>-6.7447654731441722E-2</v>
      </c>
      <c r="AF2208" s="17">
        <v>14.024774529281732</v>
      </c>
      <c r="AG2208" s="17">
        <v>-55.273105461150934</v>
      </c>
      <c r="AH2208" s="17">
        <v>-1</v>
      </c>
      <c r="AI2208" s="17">
        <v>-1</v>
      </c>
      <c r="AJ2208" s="17">
        <v>-1</v>
      </c>
      <c r="AK2208" s="17">
        <v>-1</v>
      </c>
      <c r="AL2208" s="17">
        <v>-1</v>
      </c>
      <c r="AM2208" s="17">
        <v>-1</v>
      </c>
      <c r="AN2208" s="17">
        <v>-1</v>
      </c>
      <c r="AO2208" s="17">
        <v>-1</v>
      </c>
      <c r="AP2208" s="17">
        <v>-1</v>
      </c>
      <c r="AQ2208" s="17">
        <v>-1</v>
      </c>
      <c r="AR2208" s="17">
        <v>-0.33723827365720865</v>
      </c>
      <c r="AS2208" s="17">
        <v>-4.0468592838865032</v>
      </c>
      <c r="AT2208" s="17">
        <v>-1.2609170690524545</v>
      </c>
      <c r="AU2208" s="17">
        <v>-1</v>
      </c>
      <c r="AV2208" s="17">
        <v>-1</v>
      </c>
      <c r="AW2208" s="17">
        <v>-1</v>
      </c>
      <c r="AX2208" s="17">
        <v>-1</v>
      </c>
      <c r="AY2208" s="17">
        <v>-6.7447654731441722E-2</v>
      </c>
      <c r="AZ2208" s="17">
        <v>0.95395864404846575</v>
      </c>
      <c r="BA2208" s="17">
        <v>-0.44113813122795315</v>
      </c>
      <c r="BB2208" s="17">
        <v>0.3626553594202353</v>
      </c>
      <c r="BC2208" s="17">
        <v>-0.18316817993305567</v>
      </c>
      <c r="BD2208" s="17">
        <v>13.007143127636251</v>
      </c>
      <c r="BE2208" s="17">
        <v>-5.9558610763542088</v>
      </c>
      <c r="BF2208" s="17">
        <v>-1</v>
      </c>
      <c r="BG2208" s="22">
        <v>398.03067834146509</v>
      </c>
    </row>
    <row r="2209" spans="1:59" x14ac:dyDescent="0.25">
      <c r="A2209">
        <v>5265</v>
      </c>
      <c r="B2209" t="s">
        <v>2006</v>
      </c>
      <c r="C2209" s="49">
        <v>0</v>
      </c>
      <c r="D2209" s="22">
        <v>1399.7452539062499</v>
      </c>
      <c r="E2209" s="17">
        <v>11.494057690126738</v>
      </c>
      <c r="F2209" s="17">
        <v>-86.170957381977203</v>
      </c>
      <c r="G2209" s="17">
        <v>-0.28082353001529697</v>
      </c>
      <c r="H2209" s="17">
        <v>-1.3007120347664038</v>
      </c>
      <c r="I2209" s="17">
        <v>4.1866537718560792</v>
      </c>
      <c r="J2209" s="17">
        <v>-6.5306513369749988</v>
      </c>
      <c r="K2209" s="17">
        <v>-1</v>
      </c>
      <c r="L2209" s="17">
        <v>-1</v>
      </c>
      <c r="M2209" s="17">
        <v>-1</v>
      </c>
      <c r="N2209" s="17">
        <v>0.16666666666666666</v>
      </c>
      <c r="O2209" s="17">
        <v>-1</v>
      </c>
      <c r="P2209" s="17">
        <v>-1</v>
      </c>
      <c r="Q2209" s="17">
        <v>-0.20727389955871089</v>
      </c>
      <c r="R2209" s="17">
        <v>-1</v>
      </c>
      <c r="S2209" s="17">
        <v>-1.2624945253518287</v>
      </c>
      <c r="T2209" s="17">
        <v>-0.13265681864173801</v>
      </c>
      <c r="U2209" s="17">
        <v>-0.81136892752380796</v>
      </c>
      <c r="V2209" s="17">
        <v>-1.3180929609288536</v>
      </c>
      <c r="W2209" s="17">
        <v>-2.7398120187610595</v>
      </c>
      <c r="X2209" s="17">
        <v>-4.6955137119276795</v>
      </c>
      <c r="Y2209" s="17">
        <v>0</v>
      </c>
      <c r="Z2209" s="17">
        <v>-0.65840573895602716</v>
      </c>
      <c r="AA2209" s="17">
        <v>-1.3310592475697047</v>
      </c>
      <c r="AB2209" s="17">
        <v>-1.7375615717705961</v>
      </c>
      <c r="AC2209" s="17">
        <v>-14.513458768708245</v>
      </c>
      <c r="AD2209" s="17">
        <v>-1.0142111594047598</v>
      </c>
      <c r="AE2209" s="17">
        <v>-0.10142111594047599</v>
      </c>
      <c r="AF2209" s="17">
        <v>0.61065462685690619</v>
      </c>
      <c r="AG2209" s="17">
        <v>-78.667419316289454</v>
      </c>
      <c r="AH2209" s="17">
        <v>-1</v>
      </c>
      <c r="AI2209" s="17">
        <v>-1</v>
      </c>
      <c r="AJ2209" s="17">
        <v>-1</v>
      </c>
      <c r="AK2209" s="17">
        <v>-1</v>
      </c>
      <c r="AL2209" s="17">
        <v>-1</v>
      </c>
      <c r="AM2209" s="17">
        <v>-1</v>
      </c>
      <c r="AN2209" s="17">
        <v>-1</v>
      </c>
      <c r="AO2209" s="17">
        <v>-1</v>
      </c>
      <c r="AP2209" s="17">
        <v>-1</v>
      </c>
      <c r="AQ2209" s="17">
        <v>-1</v>
      </c>
      <c r="AR2209" s="17">
        <v>-0.5071055797023799</v>
      </c>
      <c r="AS2209" s="17">
        <v>-6.0852669564285593</v>
      </c>
      <c r="AT2209" s="17">
        <v>-3.9108470433571263</v>
      </c>
      <c r="AU2209" s="17">
        <v>-1</v>
      </c>
      <c r="AV2209" s="17">
        <v>-1</v>
      </c>
      <c r="AW2209" s="17">
        <v>-1</v>
      </c>
      <c r="AX2209" s="17">
        <v>-1</v>
      </c>
      <c r="AY2209" s="17">
        <v>-0.10142111594047599</v>
      </c>
      <c r="AZ2209" s="17">
        <v>1.2491956453605015</v>
      </c>
      <c r="BA2209" s="17">
        <v>-0.73637513253998876</v>
      </c>
      <c r="BB2209" s="17">
        <v>0.47816512753095181</v>
      </c>
      <c r="BC2209" s="17">
        <v>-0.29867794804377212</v>
      </c>
      <c r="BD2209" s="17">
        <v>17.020184083841162</v>
      </c>
      <c r="BE2209" s="17">
        <v>-9.9689020325591251</v>
      </c>
      <c r="BF2209" s="17">
        <v>-1</v>
      </c>
      <c r="BG2209" s="22">
        <v>170.26405266222753</v>
      </c>
    </row>
    <row r="2210" spans="1:59" x14ac:dyDescent="0.25">
      <c r="A2210">
        <v>5268</v>
      </c>
      <c r="B2210" t="s">
        <v>2007</v>
      </c>
      <c r="C2210" s="49">
        <v>0</v>
      </c>
      <c r="D2210" s="22">
        <v>1484.913779296875</v>
      </c>
      <c r="E2210" s="17">
        <v>26.891601202977427</v>
      </c>
      <c r="F2210" s="17">
        <v>-60.35257506900826</v>
      </c>
      <c r="G2210" s="17">
        <v>-9.2969732270411498E-2</v>
      </c>
      <c r="H2210" s="17">
        <v>0.12230336169388378</v>
      </c>
      <c r="I2210" s="17">
        <v>17.936211086292147</v>
      </c>
      <c r="J2210" s="17">
        <v>-2.8261771982616137</v>
      </c>
      <c r="K2210" s="17">
        <v>-1</v>
      </c>
      <c r="L2210" s="17">
        <v>-1</v>
      </c>
      <c r="M2210" s="17">
        <v>-1</v>
      </c>
      <c r="N2210" s="17">
        <v>0.16666666666666666</v>
      </c>
      <c r="O2210" s="17">
        <v>-1</v>
      </c>
      <c r="P2210" s="17">
        <v>-1</v>
      </c>
      <c r="Q2210" s="17">
        <v>0.68069964649938663</v>
      </c>
      <c r="R2210" s="17">
        <v>-1</v>
      </c>
      <c r="S2210" s="17">
        <v>-0.81124435206299572</v>
      </c>
      <c r="T2210" s="17">
        <v>-8.5227912346842641E-2</v>
      </c>
      <c r="U2210" s="17">
        <v>-0.53753800935653429</v>
      </c>
      <c r="V2210" s="17">
        <v>-0.92316839442505805</v>
      </c>
      <c r="W2210" s="17">
        <v>-1.7114866811249381</v>
      </c>
      <c r="X2210" s="17">
        <v>-3.1657323444961754</v>
      </c>
      <c r="Y2210" s="17">
        <v>0</v>
      </c>
      <c r="Z2210" s="17">
        <v>8.2354732575039584</v>
      </c>
      <c r="AA2210" s="17">
        <v>-0.83621828993524971</v>
      </c>
      <c r="AB2210" s="17">
        <v>-0.94806852074053116</v>
      </c>
      <c r="AC2210" s="17">
        <v>-5.4363742773562098</v>
      </c>
      <c r="AD2210" s="17">
        <v>-0.67192251169566786</v>
      </c>
      <c r="AE2210" s="17">
        <v>-6.7192251169566786E-2</v>
      </c>
      <c r="AF2210" s="17">
        <v>14.125618360924818</v>
      </c>
      <c r="AG2210" s="17">
        <v>-55.097233151601451</v>
      </c>
      <c r="AH2210" s="17">
        <v>-1</v>
      </c>
      <c r="AI2210" s="17">
        <v>-1</v>
      </c>
      <c r="AJ2210" s="17">
        <v>-1</v>
      </c>
      <c r="AK2210" s="17">
        <v>-1</v>
      </c>
      <c r="AL2210" s="17">
        <v>-1</v>
      </c>
      <c r="AM2210" s="17">
        <v>-1</v>
      </c>
      <c r="AN2210" s="17">
        <v>-1</v>
      </c>
      <c r="AO2210" s="17">
        <v>-1</v>
      </c>
      <c r="AP2210" s="17">
        <v>-1</v>
      </c>
      <c r="AQ2210" s="17">
        <v>-1</v>
      </c>
      <c r="AR2210" s="17">
        <v>-0.33596125584783393</v>
      </c>
      <c r="AS2210" s="17">
        <v>-4.0315350701740069</v>
      </c>
      <c r="AT2210" s="17">
        <v>-1.2409955912262092</v>
      </c>
      <c r="AU2210" s="17">
        <v>-1</v>
      </c>
      <c r="AV2210" s="17">
        <v>-1</v>
      </c>
      <c r="AW2210" s="17">
        <v>-1</v>
      </c>
      <c r="AX2210" s="17">
        <v>-1</v>
      </c>
      <c r="AY2210" s="17">
        <v>-6.7192251169566786E-2</v>
      </c>
      <c r="AZ2210" s="17">
        <v>0.9517391297850113</v>
      </c>
      <c r="BA2210" s="17">
        <v>-0.43891861696449869</v>
      </c>
      <c r="BB2210" s="17">
        <v>0.36178698730986053</v>
      </c>
      <c r="BC2210" s="17">
        <v>-0.18229980782268085</v>
      </c>
      <c r="BD2210" s="17">
        <v>12.976974139323332</v>
      </c>
      <c r="BE2210" s="17">
        <v>-5.9256920880412913</v>
      </c>
      <c r="BF2210" s="17">
        <v>-1</v>
      </c>
      <c r="BG2210" s="22">
        <v>50.723826479382296</v>
      </c>
    </row>
    <row r="2211" spans="1:59" x14ac:dyDescent="0.25">
      <c r="A2211">
        <v>5274</v>
      </c>
      <c r="B2211" t="s">
        <v>631</v>
      </c>
      <c r="C2211" s="49">
        <v>0</v>
      </c>
      <c r="D2211" s="22">
        <v>1526.53857421875</v>
      </c>
      <c r="E2211" s="17">
        <v>16.335783637230321</v>
      </c>
      <c r="F2211" s="17">
        <v>-78.052420067722295</v>
      </c>
      <c r="G2211" s="17">
        <v>-0.22175328897040131</v>
      </c>
      <c r="H2211" s="17">
        <v>-0.85324776474051056</v>
      </c>
      <c r="I2211" s="17">
        <v>8.5101738421148667</v>
      </c>
      <c r="J2211" s="17">
        <v>-5.3657870491869195</v>
      </c>
      <c r="K2211" s="17">
        <v>-1</v>
      </c>
      <c r="L2211" s="17">
        <v>-1</v>
      </c>
      <c r="M2211" s="17">
        <v>-1</v>
      </c>
      <c r="N2211" s="17">
        <v>0.16666666666666666</v>
      </c>
      <c r="O2211" s="17">
        <v>-1</v>
      </c>
      <c r="P2211" s="17">
        <v>-1</v>
      </c>
      <c r="Q2211" s="17">
        <v>7.1947559026736663E-2</v>
      </c>
      <c r="R2211" s="17">
        <v>-1</v>
      </c>
      <c r="S2211" s="17">
        <v>-1.1205998347588726</v>
      </c>
      <c r="T2211" s="17">
        <v>-0.11774289642686749</v>
      </c>
      <c r="U2211" s="17">
        <v>-0.72526335746952164</v>
      </c>
      <c r="V2211" s="17">
        <v>-1.1939097417553393</v>
      </c>
      <c r="W2211" s="17">
        <v>-2.4164572274502554</v>
      </c>
      <c r="X2211" s="17">
        <v>-4.2144771015159561</v>
      </c>
      <c r="Y2211" s="17">
        <v>0</v>
      </c>
      <c r="Z2211" s="17">
        <v>2.1382562527195184</v>
      </c>
      <c r="AA2211" s="17">
        <v>-1.175457524329323</v>
      </c>
      <c r="AB2211" s="17">
        <v>-1.489307102670379</v>
      </c>
      <c r="AC2211" s="17">
        <v>-11.659188185277108</v>
      </c>
      <c r="AD2211" s="17">
        <v>-0.90657919683690213</v>
      </c>
      <c r="AE2211" s="17">
        <v>-9.0657919683690205E-2</v>
      </c>
      <c r="AF2211" s="17">
        <v>4.8604072273797243</v>
      </c>
      <c r="AG2211" s="17">
        <v>-71.255822665408914</v>
      </c>
      <c r="AH2211" s="17">
        <v>-1</v>
      </c>
      <c r="AI2211" s="17">
        <v>-1</v>
      </c>
      <c r="AJ2211" s="17">
        <v>-1</v>
      </c>
      <c r="AK2211" s="17">
        <v>-1</v>
      </c>
      <c r="AL2211" s="17">
        <v>-1</v>
      </c>
      <c r="AM2211" s="17">
        <v>-1</v>
      </c>
      <c r="AN2211" s="17">
        <v>-1</v>
      </c>
      <c r="AO2211" s="17">
        <v>-1</v>
      </c>
      <c r="AP2211" s="17">
        <v>-1</v>
      </c>
      <c r="AQ2211" s="17">
        <v>-1</v>
      </c>
      <c r="AR2211" s="17">
        <v>-0.45328959841845107</v>
      </c>
      <c r="AS2211" s="17">
        <v>-5.4394751810214128</v>
      </c>
      <c r="AT2211" s="17">
        <v>-3.0713177353278365</v>
      </c>
      <c r="AU2211" s="17">
        <v>-1</v>
      </c>
      <c r="AV2211" s="17">
        <v>-1</v>
      </c>
      <c r="AW2211" s="17">
        <v>-1</v>
      </c>
      <c r="AX2211" s="17">
        <v>-1</v>
      </c>
      <c r="AY2211" s="17">
        <v>-9.0657919683690205E-2</v>
      </c>
      <c r="AZ2211" s="17">
        <v>1.1556610547035642</v>
      </c>
      <c r="BA2211" s="17">
        <v>-0.6428405418830514</v>
      </c>
      <c r="BB2211" s="17">
        <v>0.44157026025788015</v>
      </c>
      <c r="BC2211" s="17">
        <v>-0.26208308077070053</v>
      </c>
      <c r="BD2211" s="17">
        <v>15.748805017328305</v>
      </c>
      <c r="BE2211" s="17">
        <v>-8.6975229660462681</v>
      </c>
      <c r="BF2211" s="17">
        <v>-1</v>
      </c>
      <c r="BG2211" s="22">
        <v>186.86419428215265</v>
      </c>
    </row>
    <row r="2212" spans="1:59" x14ac:dyDescent="0.25">
      <c r="A2212">
        <v>5275</v>
      </c>
      <c r="B2212" t="s">
        <v>2008</v>
      </c>
      <c r="C2212" s="49">
        <v>0</v>
      </c>
      <c r="D2212" s="22">
        <v>1459.9005664062499</v>
      </c>
      <c r="E2212" s="17">
        <v>-8.0388267869823835</v>
      </c>
      <c r="F2212" s="17">
        <v>-118.92342070082856</v>
      </c>
      <c r="G2212" s="17">
        <v>-0.51912949920282814</v>
      </c>
      <c r="H2212" s="17">
        <v>-3.1059087744287019</v>
      </c>
      <c r="I2212" s="17">
        <v>-13.255642423645824</v>
      </c>
      <c r="J2212" s="17">
        <v>-11.230041557209578</v>
      </c>
      <c r="K2212" s="17">
        <v>-1</v>
      </c>
      <c r="L2212" s="17">
        <v>-1</v>
      </c>
      <c r="M2212" s="17">
        <v>-1</v>
      </c>
      <c r="N2212" s="17">
        <v>0.16666666666666666</v>
      </c>
      <c r="O2212" s="17">
        <v>-1</v>
      </c>
      <c r="P2212" s="17">
        <v>-1</v>
      </c>
      <c r="Q2212" s="17">
        <v>-1.3337318101602302</v>
      </c>
      <c r="R2212" s="17">
        <v>-1</v>
      </c>
      <c r="S2212" s="17">
        <v>-1.8349376230297127</v>
      </c>
      <c r="T2212" s="17">
        <v>-0.1928237762321249</v>
      </c>
      <c r="U2212" s="17">
        <v>-1.1587430191351147</v>
      </c>
      <c r="V2212" s="17">
        <v>-1.8190830005577705</v>
      </c>
      <c r="W2212" s="17">
        <v>-4.044316208547361</v>
      </c>
      <c r="X2212" s="17">
        <v>-6.6361507168067435</v>
      </c>
      <c r="Y2212" s="17">
        <v>0</v>
      </c>
      <c r="Z2212" s="17">
        <v>-11.940926931135291</v>
      </c>
      <c r="AA2212" s="17">
        <v>-1.9588003708176405</v>
      </c>
      <c r="AB2212" s="17">
        <v>-2.7390899355891722</v>
      </c>
      <c r="AC2212" s="17">
        <v>-26.028389225671297</v>
      </c>
      <c r="AD2212" s="17">
        <v>-1.4484287739188935</v>
      </c>
      <c r="AE2212" s="17">
        <v>-0.14484287739188934</v>
      </c>
      <c r="AF2212" s="17">
        <v>-16.534042844499275</v>
      </c>
      <c r="AG2212" s="17">
        <v>-108.56788513244808</v>
      </c>
      <c r="AH2212" s="17">
        <v>-1</v>
      </c>
      <c r="AI2212" s="17">
        <v>-1</v>
      </c>
      <c r="AJ2212" s="17">
        <v>-1</v>
      </c>
      <c r="AK2212" s="17">
        <v>-1</v>
      </c>
      <c r="AL2212" s="17">
        <v>-1</v>
      </c>
      <c r="AM2212" s="17">
        <v>-1</v>
      </c>
      <c r="AN2212" s="17">
        <v>-1</v>
      </c>
      <c r="AO2212" s="17">
        <v>-1</v>
      </c>
      <c r="AP2212" s="17">
        <v>-1</v>
      </c>
      <c r="AQ2212" s="17">
        <v>-1</v>
      </c>
      <c r="AR2212" s="17">
        <v>-0.72421438695944673</v>
      </c>
      <c r="AS2212" s="17">
        <v>-8.690572643513363</v>
      </c>
      <c r="AT2212" s="17">
        <v>-7.2977444365673687</v>
      </c>
      <c r="AU2212" s="17">
        <v>-1</v>
      </c>
      <c r="AV2212" s="17">
        <v>-1</v>
      </c>
      <c r="AW2212" s="17">
        <v>-1</v>
      </c>
      <c r="AX2212" s="17">
        <v>-1</v>
      </c>
      <c r="AY2212" s="17">
        <v>-0.14484287739188934</v>
      </c>
      <c r="AZ2212" s="17">
        <v>1.6265404959108716</v>
      </c>
      <c r="BA2212" s="17">
        <v>-1.113719983090359</v>
      </c>
      <c r="BB2212" s="17">
        <v>0.62579911646575725</v>
      </c>
      <c r="BC2212" s="17">
        <v>-0.44631193697857752</v>
      </c>
      <c r="BD2212" s="17">
        <v>22.149284884696385</v>
      </c>
      <c r="BE2212" s="17">
        <v>-15.098002833414348</v>
      </c>
      <c r="BF2212" s="17">
        <v>-1</v>
      </c>
      <c r="BG2212" s="22">
        <v>3.3095845866218951</v>
      </c>
    </row>
    <row r="2213" spans="1:59" x14ac:dyDescent="0.25">
      <c r="A2213">
        <v>5276</v>
      </c>
      <c r="B2213" t="s">
        <v>2009</v>
      </c>
      <c r="C2213" s="49">
        <v>0</v>
      </c>
      <c r="D2213" s="22">
        <v>1503.2277148437499</v>
      </c>
      <c r="E2213" s="17">
        <v>27.743007209909123</v>
      </c>
      <c r="F2213" s="17">
        <v>-58.924949566786104</v>
      </c>
      <c r="G2213" s="17">
        <v>-8.2582370696051122E-2</v>
      </c>
      <c r="H2213" s="17">
        <v>0.20098889068696124</v>
      </c>
      <c r="I2213" s="17">
        <v>18.696491820708804</v>
      </c>
      <c r="J2213" s="17">
        <v>-2.6213385802319662</v>
      </c>
      <c r="K2213" s="17">
        <v>-1</v>
      </c>
      <c r="L2213" s="17">
        <v>-1</v>
      </c>
      <c r="M2213" s="17">
        <v>-1</v>
      </c>
      <c r="N2213" s="17">
        <v>0.16666666666666666</v>
      </c>
      <c r="O2213" s="17">
        <v>-1</v>
      </c>
      <c r="P2213" s="17">
        <v>-1</v>
      </c>
      <c r="Q2213" s="17">
        <v>0.72980007673875136</v>
      </c>
      <c r="R2213" s="17">
        <v>-1</v>
      </c>
      <c r="S2213" s="17">
        <v>-0.78629250777390935</v>
      </c>
      <c r="T2213" s="17">
        <v>-8.2605334551366844E-2</v>
      </c>
      <c r="U2213" s="17">
        <v>-0.52239654939464741</v>
      </c>
      <c r="V2213" s="17">
        <v>-0.90133107031387083</v>
      </c>
      <c r="W2213" s="17">
        <v>-1.6546255091585942</v>
      </c>
      <c r="X2213" s="17">
        <v>-3.0811431991928133</v>
      </c>
      <c r="Y2213" s="17">
        <v>0</v>
      </c>
      <c r="Z2213" s="17">
        <v>8.7272596256470258</v>
      </c>
      <c r="AA2213" s="17">
        <v>-0.80885609651431944</v>
      </c>
      <c r="AB2213" s="17">
        <v>-0.90441356204424095</v>
      </c>
      <c r="AC2213" s="17">
        <v>-4.9344575751943491</v>
      </c>
      <c r="AD2213" s="17">
        <v>-0.65299568674330932</v>
      </c>
      <c r="AE2213" s="17">
        <v>-6.5299568674330927E-2</v>
      </c>
      <c r="AF2213" s="17">
        <v>14.872927261013071</v>
      </c>
      <c r="AG2213" s="17">
        <v>-53.793921485791557</v>
      </c>
      <c r="AH2213" s="17">
        <v>-1</v>
      </c>
      <c r="AI2213" s="17">
        <v>-1</v>
      </c>
      <c r="AJ2213" s="17">
        <v>-1</v>
      </c>
      <c r="AK2213" s="17">
        <v>-1</v>
      </c>
      <c r="AL2213" s="17">
        <v>-1</v>
      </c>
      <c r="AM2213" s="17">
        <v>-1</v>
      </c>
      <c r="AN2213" s="17">
        <v>-1</v>
      </c>
      <c r="AO2213" s="17">
        <v>-1</v>
      </c>
      <c r="AP2213" s="17">
        <v>-1</v>
      </c>
      <c r="AQ2213" s="17">
        <v>-1</v>
      </c>
      <c r="AR2213" s="17">
        <v>-0.32649784337165466</v>
      </c>
      <c r="AS2213" s="17">
        <v>-3.9179741204598555</v>
      </c>
      <c r="AT2213" s="17">
        <v>-1.0933663565978131</v>
      </c>
      <c r="AU2213" s="17">
        <v>-1</v>
      </c>
      <c r="AV2213" s="17">
        <v>-1</v>
      </c>
      <c r="AW2213" s="17">
        <v>-1</v>
      </c>
      <c r="AX2213" s="17">
        <v>-1</v>
      </c>
      <c r="AY2213" s="17">
        <v>-6.5299568674330927E-2</v>
      </c>
      <c r="AZ2213" s="17">
        <v>0.93529129419678392</v>
      </c>
      <c r="BA2213" s="17">
        <v>-0.42247078137627131</v>
      </c>
      <c r="BB2213" s="17">
        <v>0.35535186682605857</v>
      </c>
      <c r="BC2213" s="17">
        <v>-0.17586468733887894</v>
      </c>
      <c r="BD2213" s="17">
        <v>12.753405150466412</v>
      </c>
      <c r="BE2213" s="17">
        <v>-5.7021230991843712</v>
      </c>
      <c r="BF2213" s="17">
        <v>-1</v>
      </c>
      <c r="BG2213" s="22">
        <v>105.56138982599828</v>
      </c>
    </row>
    <row r="2214" spans="1:59" x14ac:dyDescent="0.25">
      <c r="A2214">
        <v>5278</v>
      </c>
      <c r="B2214" t="s">
        <v>2010</v>
      </c>
      <c r="C2214" s="49">
        <v>0</v>
      </c>
      <c r="D2214" s="22">
        <v>1502.1938671875</v>
      </c>
      <c r="E2214" s="17">
        <v>76.809343236052499</v>
      </c>
      <c r="F2214" s="17">
        <v>23.348785926300646</v>
      </c>
      <c r="G2214" s="17">
        <v>0.51603893251670008</v>
      </c>
      <c r="H2214" s="17">
        <v>4.7356181680663685</v>
      </c>
      <c r="I2214" s="17">
        <v>62.511298957820472</v>
      </c>
      <c r="J2214" s="17">
        <v>9.1834647469071484</v>
      </c>
      <c r="K2214" s="17">
        <v>-1</v>
      </c>
      <c r="L2214" s="17">
        <v>-1</v>
      </c>
      <c r="M2214" s="17">
        <v>-1</v>
      </c>
      <c r="N2214" s="17">
        <v>0.16666666666666666</v>
      </c>
      <c r="O2214" s="17">
        <v>-1</v>
      </c>
      <c r="P2214" s="17">
        <v>-1</v>
      </c>
      <c r="Q2214" s="17">
        <v>3.5594467899855635</v>
      </c>
      <c r="R2214" s="17">
        <v>-1</v>
      </c>
      <c r="S2214" s="17">
        <v>0.65167664723879903</v>
      </c>
      <c r="T2214" s="17">
        <v>6.8533231913833759E-2</v>
      </c>
      <c r="U2214" s="17">
        <v>0.35020237094152978</v>
      </c>
      <c r="V2214" s="17">
        <v>0.35714898976077053</v>
      </c>
      <c r="W2214" s="17">
        <v>1.622270998296697</v>
      </c>
      <c r="X2214" s="17">
        <v>1.7937101537645674</v>
      </c>
      <c r="Y2214" s="17">
        <v>0</v>
      </c>
      <c r="Z2214" s="17">
        <v>37.068797030750403</v>
      </c>
      <c r="AA2214" s="17">
        <v>0.76802093497624258</v>
      </c>
      <c r="AB2214" s="17">
        <v>1.6114118551605385</v>
      </c>
      <c r="AC2214" s="17">
        <v>23.990888693102491</v>
      </c>
      <c r="AD2214" s="17">
        <v>0.43775296367691219</v>
      </c>
      <c r="AE2214" s="17">
        <v>4.3775296367691223E-2</v>
      </c>
      <c r="AF2214" s="17">
        <v>57.940170513384729</v>
      </c>
      <c r="AG2214" s="17">
        <v>21.31563567117497</v>
      </c>
      <c r="AH2214" s="17">
        <v>-1</v>
      </c>
      <c r="AI2214" s="17">
        <v>-1</v>
      </c>
      <c r="AJ2214" s="17">
        <v>-1</v>
      </c>
      <c r="AK2214" s="17">
        <v>-1</v>
      </c>
      <c r="AL2214" s="17">
        <v>-1</v>
      </c>
      <c r="AM2214" s="17">
        <v>-1</v>
      </c>
      <c r="AN2214" s="17">
        <v>-1</v>
      </c>
      <c r="AO2214" s="17">
        <v>-1</v>
      </c>
      <c r="AP2214" s="17">
        <v>-1</v>
      </c>
      <c r="AQ2214" s="17">
        <v>-1</v>
      </c>
      <c r="AR2214" s="17">
        <v>0.21887648183845609</v>
      </c>
      <c r="AS2214" s="17">
        <v>2.6265177820614731</v>
      </c>
      <c r="AT2214" s="17">
        <v>7.4144731166799156</v>
      </c>
      <c r="AU2214" s="17">
        <v>-1</v>
      </c>
      <c r="AV2214" s="17">
        <v>-1</v>
      </c>
      <c r="AW2214" s="17">
        <v>-1</v>
      </c>
      <c r="AX2214" s="17">
        <v>-1</v>
      </c>
      <c r="AY2214" s="17">
        <v>4.3775296367691223E-2</v>
      </c>
      <c r="AZ2214" s="17">
        <v>-1.2593758650235432E-2</v>
      </c>
      <c r="BA2214" s="17">
        <v>0.52541427147074837</v>
      </c>
      <c r="BB2214" s="17">
        <v>-1.5502674316816858E-2</v>
      </c>
      <c r="BC2214" s="17">
        <v>0.19498985380399628</v>
      </c>
      <c r="BD2214" s="17">
        <v>-0.13082522020181386</v>
      </c>
      <c r="BE2214" s="17">
        <v>7.1821072714838685</v>
      </c>
      <c r="BF2214" s="17">
        <v>-1</v>
      </c>
      <c r="BG2214" s="22">
        <v>109.72833877265657</v>
      </c>
    </row>
    <row r="2215" spans="1:59" x14ac:dyDescent="0.25">
      <c r="A2215">
        <v>5279</v>
      </c>
      <c r="B2215" t="s">
        <v>2011</v>
      </c>
      <c r="C2215" s="49">
        <v>0</v>
      </c>
      <c r="D2215" s="22">
        <v>1580.0906933593751</v>
      </c>
      <c r="E2215" s="17">
        <v>83.741014852471125</v>
      </c>
      <c r="F2215" s="17">
        <v>34.971714461056152</v>
      </c>
      <c r="G2215" s="17">
        <v>0.60060702201603555</v>
      </c>
      <c r="H2215" s="17">
        <v>5.3762317454943629</v>
      </c>
      <c r="I2215" s="17">
        <v>68.701079561152085</v>
      </c>
      <c r="J2215" s="17">
        <v>10.851146232570468</v>
      </c>
      <c r="K2215" s="17">
        <v>-1</v>
      </c>
      <c r="L2215" s="17">
        <v>-1</v>
      </c>
      <c r="M2215" s="17">
        <v>-1</v>
      </c>
      <c r="N2215" s="17">
        <v>0.16666666666666666</v>
      </c>
      <c r="O2215" s="17">
        <v>-1</v>
      </c>
      <c r="P2215" s="17">
        <v>-1</v>
      </c>
      <c r="Q2215" s="17">
        <v>3.9591950368539344</v>
      </c>
      <c r="R2215" s="17">
        <v>-1</v>
      </c>
      <c r="S2215" s="17">
        <v>0.85482061078594895</v>
      </c>
      <c r="T2215" s="17">
        <v>8.9884793822895617E-2</v>
      </c>
      <c r="U2215" s="17">
        <v>0.47347567109968808</v>
      </c>
      <c r="V2215" s="17">
        <v>0.53493627160713153</v>
      </c>
      <c r="W2215" s="17">
        <v>2.085202864628974</v>
      </c>
      <c r="X2215" s="17">
        <v>2.4823876739872621</v>
      </c>
      <c r="Y2215" s="17">
        <v>0</v>
      </c>
      <c r="Z2215" s="17">
        <v>41.072646641447804</v>
      </c>
      <c r="AA2215" s="17">
        <v>0.99078861332788692</v>
      </c>
      <c r="AB2215" s="17">
        <v>1.9668261177419391</v>
      </c>
      <c r="AC2215" s="17">
        <v>28.077213818667271</v>
      </c>
      <c r="AD2215" s="17">
        <v>0.59184458887461</v>
      </c>
      <c r="AE2215" s="17">
        <v>5.918445888746101E-2</v>
      </c>
      <c r="AF2215" s="17">
        <v>64.0243416952476</v>
      </c>
      <c r="AG2215" s="17">
        <v>31.926470464082982</v>
      </c>
      <c r="AH2215" s="17">
        <v>-1</v>
      </c>
      <c r="AI2215" s="17">
        <v>-1</v>
      </c>
      <c r="AJ2215" s="17">
        <v>-1</v>
      </c>
      <c r="AK2215" s="17">
        <v>-1</v>
      </c>
      <c r="AL2215" s="17">
        <v>-1</v>
      </c>
      <c r="AM2215" s="17">
        <v>-1</v>
      </c>
      <c r="AN2215" s="17">
        <v>-1</v>
      </c>
      <c r="AO2215" s="17">
        <v>-1</v>
      </c>
      <c r="AP2215" s="17">
        <v>-1</v>
      </c>
      <c r="AQ2215" s="17">
        <v>-1</v>
      </c>
      <c r="AR2215" s="17">
        <v>0.295922294437305</v>
      </c>
      <c r="AS2215" s="17">
        <v>3.55106753324766</v>
      </c>
      <c r="AT2215" s="17">
        <v>8.6163877932219588</v>
      </c>
      <c r="AU2215" s="17">
        <v>-1</v>
      </c>
      <c r="AV2215" s="17">
        <v>-1</v>
      </c>
      <c r="AW2215" s="17">
        <v>-1</v>
      </c>
      <c r="AX2215" s="17">
        <v>-1</v>
      </c>
      <c r="AY2215" s="17">
        <v>5.918445888746101E-2</v>
      </c>
      <c r="AZ2215" s="17">
        <v>-0.14650283865462638</v>
      </c>
      <c r="BA2215" s="17">
        <v>0.65932335147513932</v>
      </c>
      <c r="BB2215" s="17">
        <v>-6.7893826884034128E-2</v>
      </c>
      <c r="BC2215" s="17">
        <v>0.24738100637121352</v>
      </c>
      <c r="BD2215" s="17">
        <v>-1.9509989114302435</v>
      </c>
      <c r="BE2215" s="17">
        <v>9.0022809627123017</v>
      </c>
      <c r="BF2215" s="17">
        <v>-1</v>
      </c>
      <c r="BG2215" s="22">
        <v>538.63918278435415</v>
      </c>
    </row>
    <row r="2216" spans="1:59" x14ac:dyDescent="0.25">
      <c r="A2216">
        <v>5282</v>
      </c>
      <c r="B2216" t="s">
        <v>2012</v>
      </c>
      <c r="C2216" s="49">
        <v>0</v>
      </c>
      <c r="D2216" s="22">
        <v>1480.7970019531249</v>
      </c>
      <c r="E2216" s="17">
        <v>31.142502629485737</v>
      </c>
      <c r="F2216" s="17">
        <v>-53.224723921015794</v>
      </c>
      <c r="G2216" s="17">
        <v>-4.1107694917357496E-2</v>
      </c>
      <c r="H2216" s="17">
        <v>0.51516461087352017</v>
      </c>
      <c r="I2216" s="17">
        <v>21.732142090027505</v>
      </c>
      <c r="J2216" s="17">
        <v>-1.803458581647396</v>
      </c>
      <c r="K2216" s="17">
        <v>-1</v>
      </c>
      <c r="L2216" s="17">
        <v>-1</v>
      </c>
      <c r="M2216" s="17">
        <v>-1</v>
      </c>
      <c r="N2216" s="17">
        <v>0.16666666666666666</v>
      </c>
      <c r="O2216" s="17">
        <v>-1</v>
      </c>
      <c r="P2216" s="17">
        <v>-1</v>
      </c>
      <c r="Q2216" s="17">
        <v>0.92584836197401321</v>
      </c>
      <c r="R2216" s="17">
        <v>-1</v>
      </c>
      <c r="S2216" s="17">
        <v>-0.68666473949397211</v>
      </c>
      <c r="T2216" s="17">
        <v>-7.2133901262643879E-2</v>
      </c>
      <c r="U2216" s="17">
        <v>-0.46193970111419319</v>
      </c>
      <c r="V2216" s="17">
        <v>-0.81413896374262107</v>
      </c>
      <c r="W2216" s="17">
        <v>-1.4275901205454034</v>
      </c>
      <c r="X2216" s="17">
        <v>-2.7433955092969042</v>
      </c>
      <c r="Y2216" s="17">
        <v>0</v>
      </c>
      <c r="Z2216" s="17">
        <v>10.690865111515645</v>
      </c>
      <c r="AA2216" s="17">
        <v>-0.69960428193147539</v>
      </c>
      <c r="AB2216" s="17">
        <v>-0.73010796527652755</v>
      </c>
      <c r="AC2216" s="17">
        <v>-2.9304036736283212</v>
      </c>
      <c r="AD2216" s="17">
        <v>-0.57742462639274161</v>
      </c>
      <c r="AE2216" s="17">
        <v>-5.7742462639274149E-2</v>
      </c>
      <c r="AF2216" s="17">
        <v>17.856783567141598</v>
      </c>
      <c r="AG2216" s="17">
        <v>-48.590056347267883</v>
      </c>
      <c r="AH2216" s="17">
        <v>-1</v>
      </c>
      <c r="AI2216" s="17">
        <v>-1</v>
      </c>
      <c r="AJ2216" s="17">
        <v>-1</v>
      </c>
      <c r="AK2216" s="17">
        <v>-1</v>
      </c>
      <c r="AL2216" s="17">
        <v>-1</v>
      </c>
      <c r="AM2216" s="17">
        <v>-1</v>
      </c>
      <c r="AN2216" s="17">
        <v>-1</v>
      </c>
      <c r="AO2216" s="17">
        <v>-1</v>
      </c>
      <c r="AP2216" s="17">
        <v>-1</v>
      </c>
      <c r="AQ2216" s="17">
        <v>-1</v>
      </c>
      <c r="AR2216" s="17">
        <v>-0.28871231319637081</v>
      </c>
      <c r="AS2216" s="17">
        <v>-3.4645477583564492</v>
      </c>
      <c r="AT2216" s="17">
        <v>-0.50391208586338365</v>
      </c>
      <c r="AU2216" s="17">
        <v>-1</v>
      </c>
      <c r="AV2216" s="17">
        <v>-1</v>
      </c>
      <c r="AW2216" s="17">
        <v>-1</v>
      </c>
      <c r="AX2216" s="17">
        <v>-1</v>
      </c>
      <c r="AY2216" s="17">
        <v>-5.7742462639274149E-2</v>
      </c>
      <c r="AZ2216" s="17">
        <v>0.86961834699074703</v>
      </c>
      <c r="BA2216" s="17">
        <v>-0.35679783417023442</v>
      </c>
      <c r="BB2216" s="17">
        <v>0.32965770630686553</v>
      </c>
      <c r="BC2216" s="17">
        <v>-0.1501705268196859</v>
      </c>
      <c r="BD2216" s="17">
        <v>11.860738493911514</v>
      </c>
      <c r="BE2216" s="17">
        <v>-4.8094564426294717</v>
      </c>
      <c r="BF2216" s="17">
        <v>-1</v>
      </c>
      <c r="BG2216" s="22">
        <v>30.396316462383311</v>
      </c>
    </row>
    <row r="2217" spans="1:59" x14ac:dyDescent="0.25">
      <c r="A2217">
        <v>5283</v>
      </c>
      <c r="B2217" t="s">
        <v>3059</v>
      </c>
      <c r="C2217" s="49">
        <v>0</v>
      </c>
      <c r="D2217" s="22">
        <v>1489.7147656249999</v>
      </c>
      <c r="E2217" s="17">
        <v>-31.324122423733584</v>
      </c>
      <c r="F2217" s="17">
        <v>-157.96787376689082</v>
      </c>
      <c r="G2217" s="17">
        <v>-0.8032158025359164</v>
      </c>
      <c r="H2217" s="17">
        <v>-5.2578971207887548</v>
      </c>
      <c r="I2217" s="17">
        <v>-34.048732352171974</v>
      </c>
      <c r="J2217" s="17">
        <v>-16.832219295928006</v>
      </c>
      <c r="K2217" s="17">
        <v>-1</v>
      </c>
      <c r="L2217" s="17">
        <v>-1</v>
      </c>
      <c r="M2217" s="17">
        <v>-1</v>
      </c>
      <c r="N2217" s="17">
        <v>0.16666666666666666</v>
      </c>
      <c r="O2217" s="17">
        <v>-1</v>
      </c>
      <c r="P2217" s="17">
        <v>-1</v>
      </c>
      <c r="Q2217" s="17">
        <v>-2.6765905928173761</v>
      </c>
      <c r="R2217" s="17">
        <v>-1</v>
      </c>
      <c r="S2217" s="17">
        <v>-2.5173512614387357</v>
      </c>
      <c r="T2217" s="17">
        <v>-0.26454925009636088</v>
      </c>
      <c r="U2217" s="17">
        <v>-1.572850235567816</v>
      </c>
      <c r="V2217" s="17">
        <v>-2.4163169215128777</v>
      </c>
      <c r="W2217" s="17">
        <v>-5.5994252736806969</v>
      </c>
      <c r="X2217" s="17">
        <v>-8.9495984021798503</v>
      </c>
      <c r="Y2217" s="17">
        <v>0</v>
      </c>
      <c r="Z2217" s="17">
        <v>-25.390903650942672</v>
      </c>
      <c r="AA2217" s="17">
        <v>-2.7071351933219412</v>
      </c>
      <c r="AB2217" s="17">
        <v>-3.9330192841929255</v>
      </c>
      <c r="AC2217" s="17">
        <v>-39.75542274400491</v>
      </c>
      <c r="AD2217" s="17">
        <v>-1.9660627944597699</v>
      </c>
      <c r="AE2217" s="17">
        <v>-0.196606279445977</v>
      </c>
      <c r="AF2217" s="17">
        <v>-36.972363139233046</v>
      </c>
      <c r="AG2217" s="17">
        <v>-144.21245094257006</v>
      </c>
      <c r="AH2217" s="17">
        <v>-1</v>
      </c>
      <c r="AI2217" s="17">
        <v>-1</v>
      </c>
      <c r="AJ2217" s="17">
        <v>-1</v>
      </c>
      <c r="AK2217" s="17">
        <v>-1</v>
      </c>
      <c r="AL2217" s="17">
        <v>-1</v>
      </c>
      <c r="AM2217" s="17">
        <v>-1</v>
      </c>
      <c r="AN2217" s="17">
        <v>-1</v>
      </c>
      <c r="AO2217" s="17">
        <v>-1</v>
      </c>
      <c r="AP2217" s="17">
        <v>-1</v>
      </c>
      <c r="AQ2217" s="17">
        <v>-1</v>
      </c>
      <c r="AR2217" s="17">
        <v>-0.98303139722988497</v>
      </c>
      <c r="AS2217" s="17">
        <v>-11.79637676675862</v>
      </c>
      <c r="AT2217" s="17">
        <v>-11.335289796786206</v>
      </c>
      <c r="AU2217" s="17">
        <v>-1</v>
      </c>
      <c r="AV2217" s="17">
        <v>-1</v>
      </c>
      <c r="AW2217" s="17">
        <v>-1</v>
      </c>
      <c r="AX2217" s="17">
        <v>-1</v>
      </c>
      <c r="AY2217" s="17">
        <v>-0.196606279445977</v>
      </c>
      <c r="AZ2217" s="17">
        <v>2.0763760751039086</v>
      </c>
      <c r="BA2217" s="17">
        <v>-1.5635555622833961</v>
      </c>
      <c r="BB2217" s="17">
        <v>0.80179468344965543</v>
      </c>
      <c r="BC2217" s="17">
        <v>-0.62230750396247547</v>
      </c>
      <c r="BD2217" s="17">
        <v>28.263723775612672</v>
      </c>
      <c r="BE2217" s="17">
        <v>-21.212441724330649</v>
      </c>
      <c r="BF2217" s="17">
        <v>-1</v>
      </c>
      <c r="BG2217" s="22">
        <v>60.568106645876696</v>
      </c>
    </row>
    <row r="2218" spans="1:59" x14ac:dyDescent="0.25">
      <c r="A2218">
        <v>5285</v>
      </c>
      <c r="B2218" t="s">
        <v>2013</v>
      </c>
      <c r="C2218" s="49">
        <v>0</v>
      </c>
      <c r="D2218" s="22">
        <v>1487.6038378906248</v>
      </c>
      <c r="E2218" s="17">
        <v>60.239039007506257</v>
      </c>
      <c r="F2218" s="17">
        <v>-4.4360649012198881</v>
      </c>
      <c r="G2218" s="17">
        <v>0.31387716713362923</v>
      </c>
      <c r="H2218" s="17">
        <v>3.2042181741924907</v>
      </c>
      <c r="I2218" s="17">
        <v>47.714500525792019</v>
      </c>
      <c r="J2218" s="17">
        <v>5.1968376960381741</v>
      </c>
      <c r="K2218" s="17">
        <v>-1</v>
      </c>
      <c r="L2218" s="17">
        <v>-1</v>
      </c>
      <c r="M2218" s="17">
        <v>-1</v>
      </c>
      <c r="N2218" s="17">
        <v>0.16666666666666666</v>
      </c>
      <c r="O2218" s="17">
        <v>-1</v>
      </c>
      <c r="P2218" s="17">
        <v>-1</v>
      </c>
      <c r="Q2218" s="17">
        <v>2.6038403458275394</v>
      </c>
      <c r="R2218" s="17">
        <v>-1</v>
      </c>
      <c r="S2218" s="17">
        <v>0.16605680480486612</v>
      </c>
      <c r="T2218" s="17">
        <v>1.749188198176755E-2</v>
      </c>
      <c r="U2218" s="17">
        <v>5.551499971072664E-2</v>
      </c>
      <c r="V2218" s="17">
        <v>-6.7855181120970401E-2</v>
      </c>
      <c r="W2218" s="17">
        <v>0.51562280624373191</v>
      </c>
      <c r="X2218" s="17">
        <v>0.14741231149216455</v>
      </c>
      <c r="Y2218" s="17">
        <v>0</v>
      </c>
      <c r="Z2218" s="17">
        <v>27.497511804621833</v>
      </c>
      <c r="AA2218" s="17">
        <v>0.23549019681630839</v>
      </c>
      <c r="AB2218" s="17">
        <v>0.76178671651598195</v>
      </c>
      <c r="AC2218" s="17">
        <v>14.222444044487538</v>
      </c>
      <c r="AD2218" s="17">
        <v>6.9393749638408303E-2</v>
      </c>
      <c r="AE2218" s="17">
        <v>6.93937496384083E-3</v>
      </c>
      <c r="AF2218" s="17">
        <v>43.395833585590374</v>
      </c>
      <c r="AG2218" s="17">
        <v>-4.0497841535125803</v>
      </c>
      <c r="AH2218" s="17">
        <v>-1</v>
      </c>
      <c r="AI2218" s="17">
        <v>-1</v>
      </c>
      <c r="AJ2218" s="17">
        <v>-1</v>
      </c>
      <c r="AK2218" s="17">
        <v>-1</v>
      </c>
      <c r="AL2218" s="17">
        <v>-1</v>
      </c>
      <c r="AM2218" s="17">
        <v>-1</v>
      </c>
      <c r="AN2218" s="17">
        <v>-1</v>
      </c>
      <c r="AO2218" s="17">
        <v>-1</v>
      </c>
      <c r="AP2218" s="17">
        <v>-1</v>
      </c>
      <c r="AQ2218" s="17">
        <v>-1</v>
      </c>
      <c r="AR2218" s="17">
        <v>3.4696874819204152E-2</v>
      </c>
      <c r="AS2218" s="17">
        <v>0.41636249783044965</v>
      </c>
      <c r="AT2218" s="17">
        <v>4.5412712471795844</v>
      </c>
      <c r="AU2218" s="17">
        <v>-1</v>
      </c>
      <c r="AV2218" s="17">
        <v>-1</v>
      </c>
      <c r="AW2218" s="17">
        <v>-1</v>
      </c>
      <c r="AX2218" s="17">
        <v>-1</v>
      </c>
      <c r="AY2218" s="17">
        <v>6.93937496384083E-3</v>
      </c>
      <c r="AZ2218" s="17">
        <v>0.30751866407066886</v>
      </c>
      <c r="BA2218" s="17">
        <v>0.205301848749844</v>
      </c>
      <c r="BB2218" s="17">
        <v>0.10973945845627453</v>
      </c>
      <c r="BC2218" s="17">
        <v>6.9747721030904972E-2</v>
      </c>
      <c r="BD2218" s="17">
        <v>4.2203375990250702</v>
      </c>
      <c r="BE2218" s="17">
        <v>2.83094445225698</v>
      </c>
      <c r="BF2218" s="17">
        <v>-1</v>
      </c>
      <c r="BG2218" s="22">
        <v>33.728152324443272</v>
      </c>
    </row>
    <row r="2219" spans="1:59" x14ac:dyDescent="0.25">
      <c r="A2219">
        <v>5288</v>
      </c>
      <c r="B2219" t="s">
        <v>400</v>
      </c>
      <c r="C2219" s="49">
        <v>0</v>
      </c>
      <c r="D2219" s="22">
        <v>1478.1715722656252</v>
      </c>
      <c r="E2219" s="17">
        <v>80.307123552430767</v>
      </c>
      <c r="F2219" s="17">
        <v>29.213814291355238</v>
      </c>
      <c r="G2219" s="17">
        <v>0.55871270808100204</v>
      </c>
      <c r="H2219" s="17">
        <v>5.0588772151661807</v>
      </c>
      <c r="I2219" s="17">
        <v>65.634714773675199</v>
      </c>
      <c r="J2219" s="17">
        <v>10.024990975692265</v>
      </c>
      <c r="K2219" s="17">
        <v>-1</v>
      </c>
      <c r="L2219" s="17">
        <v>-1</v>
      </c>
      <c r="M2219" s="17">
        <v>-1</v>
      </c>
      <c r="N2219" s="17">
        <v>0.16666666666666666</v>
      </c>
      <c r="O2219" s="17">
        <v>-1</v>
      </c>
      <c r="P2219" s="17">
        <v>-1</v>
      </c>
      <c r="Q2219" s="17">
        <v>3.7611631474210485</v>
      </c>
      <c r="R2219" s="17">
        <v>-1</v>
      </c>
      <c r="S2219" s="17">
        <v>0.75418481502378765</v>
      </c>
      <c r="T2219" s="17">
        <v>7.9307411231929442E-2</v>
      </c>
      <c r="U2219" s="17">
        <v>0.41240712423752818</v>
      </c>
      <c r="V2219" s="17">
        <v>0.44686196079529439</v>
      </c>
      <c r="W2219" s="17">
        <v>1.8558703462585813</v>
      </c>
      <c r="X2219" s="17">
        <v>2.141222674245407</v>
      </c>
      <c r="Y2219" s="17">
        <v>0</v>
      </c>
      <c r="Z2219" s="17">
        <v>39.089173518993775</v>
      </c>
      <c r="AA2219" s="17">
        <v>0.8804313957687071</v>
      </c>
      <c r="AB2219" s="17">
        <v>1.7907569079285774</v>
      </c>
      <c r="AC2219" s="17">
        <v>26.05288302599433</v>
      </c>
      <c r="AD2219" s="17">
        <v>0.51550890529691018</v>
      </c>
      <c r="AE2219" s="17">
        <v>5.1550890529691022E-2</v>
      </c>
      <c r="AF2219" s="17">
        <v>61.01029491901707</v>
      </c>
      <c r="AG2219" s="17">
        <v>26.669952945966909</v>
      </c>
      <c r="AH2219" s="17">
        <v>-1</v>
      </c>
      <c r="AI2219" s="17">
        <v>-1</v>
      </c>
      <c r="AJ2219" s="17">
        <v>-1</v>
      </c>
      <c r="AK2219" s="17">
        <v>-1</v>
      </c>
      <c r="AL2219" s="17">
        <v>-1</v>
      </c>
      <c r="AM2219" s="17">
        <v>-1</v>
      </c>
      <c r="AN2219" s="17">
        <v>-1</v>
      </c>
      <c r="AO2219" s="17">
        <v>-1</v>
      </c>
      <c r="AP2219" s="17">
        <v>-1</v>
      </c>
      <c r="AQ2219" s="17">
        <v>-1</v>
      </c>
      <c r="AR2219" s="17">
        <v>0.25775445264845509</v>
      </c>
      <c r="AS2219" s="17">
        <v>3.0930534317814611</v>
      </c>
      <c r="AT2219" s="17">
        <v>8.0209694613159002</v>
      </c>
      <c r="AU2219" s="17">
        <v>-1</v>
      </c>
      <c r="AV2219" s="17">
        <v>-1</v>
      </c>
      <c r="AW2219" s="17">
        <v>-1</v>
      </c>
      <c r="AX2219" s="17">
        <v>-1</v>
      </c>
      <c r="AY2219" s="17">
        <v>5.1550890529691022E-2</v>
      </c>
      <c r="AZ2219" s="17">
        <v>-8.0165416706604764E-2</v>
      </c>
      <c r="BA2219" s="17">
        <v>0.59298592952711771</v>
      </c>
      <c r="BB2219" s="17">
        <v>-4.1939694467616154E-2</v>
      </c>
      <c r="BC2219" s="17">
        <v>0.2214268739547956</v>
      </c>
      <c r="BD2219" s="17">
        <v>-1.0493003098884435</v>
      </c>
      <c r="BE2219" s="17">
        <v>8.100582361170499</v>
      </c>
      <c r="BF2219" s="17">
        <v>-1</v>
      </c>
      <c r="BG2219" s="22">
        <v>398.96968735728939</v>
      </c>
    </row>
    <row r="2220" spans="1:59" x14ac:dyDescent="0.25">
      <c r="A2220">
        <v>5290</v>
      </c>
      <c r="B2220" t="s">
        <v>2014</v>
      </c>
      <c r="C2220" s="49">
        <v>0</v>
      </c>
      <c r="D2220" s="22">
        <v>1458.408662109375</v>
      </c>
      <c r="E2220" s="17">
        <v>-24.008399068467128</v>
      </c>
      <c r="F2220" s="17">
        <v>-145.70097273007627</v>
      </c>
      <c r="G2220" s="17">
        <v>-0.71396218786739518</v>
      </c>
      <c r="H2220" s="17">
        <v>-4.5817901195583399</v>
      </c>
      <c r="I2220" s="17">
        <v>-27.51600474624933</v>
      </c>
      <c r="J2220" s="17">
        <v>-15.072139322590186</v>
      </c>
      <c r="K2220" s="17">
        <v>-1</v>
      </c>
      <c r="L2220" s="17">
        <v>-1</v>
      </c>
      <c r="M2220" s="17">
        <v>-1</v>
      </c>
      <c r="N2220" s="17">
        <v>0.16666666666666666</v>
      </c>
      <c r="O2220" s="17">
        <v>-1</v>
      </c>
      <c r="P2220" s="17">
        <v>-1</v>
      </c>
      <c r="Q2220" s="17">
        <v>-2.2546941517172523</v>
      </c>
      <c r="R2220" s="17">
        <v>-1</v>
      </c>
      <c r="S2220" s="17">
        <v>-2.3029520341177041</v>
      </c>
      <c r="T2220" s="17">
        <v>-0.2420146972823535</v>
      </c>
      <c r="U2220" s="17">
        <v>-1.442746934235466</v>
      </c>
      <c r="V2220" s="17">
        <v>-2.2286792718885056</v>
      </c>
      <c r="W2220" s="17">
        <v>-5.1108445021389084</v>
      </c>
      <c r="X2220" s="17">
        <v>-8.2227644582569237</v>
      </c>
      <c r="Y2220" s="17">
        <v>0</v>
      </c>
      <c r="Z2220" s="17">
        <v>-21.165219324152933</v>
      </c>
      <c r="AA2220" s="17">
        <v>-2.4720249922767237</v>
      </c>
      <c r="AB2220" s="17">
        <v>-3.5579131675957645</v>
      </c>
      <c r="AC2220" s="17">
        <v>-35.442693317022638</v>
      </c>
      <c r="AD2220" s="17">
        <v>-1.8034336677943323</v>
      </c>
      <c r="AE2220" s="17">
        <v>-0.18034336677943325</v>
      </c>
      <c r="AF2220" s="17">
        <v>-30.551096282452797</v>
      </c>
      <c r="AG2220" s="17">
        <v>-133.01371906244418</v>
      </c>
      <c r="AH2220" s="17">
        <v>-1</v>
      </c>
      <c r="AI2220" s="17">
        <v>-1</v>
      </c>
      <c r="AJ2220" s="17">
        <v>-1</v>
      </c>
      <c r="AK2220" s="17">
        <v>-1</v>
      </c>
      <c r="AL2220" s="17">
        <v>-1</v>
      </c>
      <c r="AM2220" s="17">
        <v>-1</v>
      </c>
      <c r="AN2220" s="17">
        <v>-1</v>
      </c>
      <c r="AO2220" s="17">
        <v>-1</v>
      </c>
      <c r="AP2220" s="17">
        <v>-1</v>
      </c>
      <c r="AQ2220" s="17">
        <v>-1</v>
      </c>
      <c r="AR2220" s="17">
        <v>-0.90171683389716617</v>
      </c>
      <c r="AS2220" s="17">
        <v>-10.820602006765995</v>
      </c>
      <c r="AT2220" s="17">
        <v>-10.066782608795792</v>
      </c>
      <c r="AU2220" s="17">
        <v>-1</v>
      </c>
      <c r="AV2220" s="17">
        <v>-1</v>
      </c>
      <c r="AW2220" s="17">
        <v>-1</v>
      </c>
      <c r="AX2220" s="17">
        <v>-1</v>
      </c>
      <c r="AY2220" s="17">
        <v>-0.18034336677943325</v>
      </c>
      <c r="AZ2220" s="17">
        <v>1.935047714748529</v>
      </c>
      <c r="BA2220" s="17">
        <v>-1.4222272019280169</v>
      </c>
      <c r="BB2220" s="17">
        <v>0.74650078038340661</v>
      </c>
      <c r="BC2220" s="17">
        <v>-0.56701360089622677</v>
      </c>
      <c r="BD2220" s="17">
        <v>26.342702711657356</v>
      </c>
      <c r="BE2220" s="17">
        <v>-19.29142066037533</v>
      </c>
      <c r="BF2220" s="17">
        <v>-1</v>
      </c>
      <c r="BG2220" s="22">
        <v>-10.755248801274092</v>
      </c>
    </row>
    <row r="2221" spans="1:59" x14ac:dyDescent="0.25">
      <c r="A2221">
        <v>5291</v>
      </c>
      <c r="B2221" t="s">
        <v>2015</v>
      </c>
      <c r="C2221" s="49">
        <v>0</v>
      </c>
      <c r="D2221" s="22">
        <v>1549.6705566406251</v>
      </c>
      <c r="E2221" s="17">
        <v>130.24489509855124</v>
      </c>
      <c r="F2221" s="17">
        <v>112.94876048971403</v>
      </c>
      <c r="G2221" s="17">
        <v>1.1679657378273307</v>
      </c>
      <c r="H2221" s="17">
        <v>9.6740431158657199</v>
      </c>
      <c r="I2221" s="17">
        <v>110.22768841622721</v>
      </c>
      <c r="J2221" s="17">
        <v>22.039451794275855</v>
      </c>
      <c r="K2221" s="17">
        <v>-1</v>
      </c>
      <c r="L2221" s="17">
        <v>-1</v>
      </c>
      <c r="M2221" s="17">
        <v>-1</v>
      </c>
      <c r="N2221" s="17">
        <v>0.16666666666666666</v>
      </c>
      <c r="O2221" s="17">
        <v>-1</v>
      </c>
      <c r="P2221" s="17">
        <v>-1</v>
      </c>
      <c r="Q2221" s="17">
        <v>6.6410653892974256</v>
      </c>
      <c r="R2221" s="17">
        <v>-1</v>
      </c>
      <c r="S2221" s="17">
        <v>2.2176928119349792</v>
      </c>
      <c r="T2221" s="17">
        <v>0.23313025221043424</v>
      </c>
      <c r="U2221" s="17">
        <v>1.3005037107020558</v>
      </c>
      <c r="V2221" s="17">
        <v>1.7276930728202513</v>
      </c>
      <c r="W2221" s="17">
        <v>5.1909656972216487</v>
      </c>
      <c r="X2221" s="17">
        <v>7.1026551507016995</v>
      </c>
      <c r="Y2221" s="17">
        <v>0</v>
      </c>
      <c r="Z2221" s="17">
        <v>67.934066674410516</v>
      </c>
      <c r="AA2221" s="17">
        <v>2.4853143222815666</v>
      </c>
      <c r="AB2221" s="17">
        <v>4.351264276307484</v>
      </c>
      <c r="AC2221" s="17">
        <v>55.491953696952926</v>
      </c>
      <c r="AD2221" s="17">
        <v>1.6256296383775695</v>
      </c>
      <c r="AE2221" s="17">
        <v>0.16256296383775698</v>
      </c>
      <c r="AF2221" s="17">
        <v>104.84242767725308</v>
      </c>
      <c r="AG2221" s="17">
        <v>103.11348246152684</v>
      </c>
      <c r="AH2221" s="17">
        <v>-1</v>
      </c>
      <c r="AI2221" s="17">
        <v>-1</v>
      </c>
      <c r="AJ2221" s="17">
        <v>-1</v>
      </c>
      <c r="AK2221" s="17">
        <v>-1</v>
      </c>
      <c r="AL2221" s="17">
        <v>-1</v>
      </c>
      <c r="AM2221" s="17">
        <v>-1</v>
      </c>
      <c r="AN2221" s="17">
        <v>-1</v>
      </c>
      <c r="AO2221" s="17">
        <v>-1</v>
      </c>
      <c r="AP2221" s="17">
        <v>-1</v>
      </c>
      <c r="AQ2221" s="17">
        <v>-1</v>
      </c>
      <c r="AR2221" s="17">
        <v>0.81281481918878473</v>
      </c>
      <c r="AS2221" s="17">
        <v>9.7537778302654168</v>
      </c>
      <c r="AT2221" s="17">
        <v>16.679911179345041</v>
      </c>
      <c r="AU2221" s="17">
        <v>-1</v>
      </c>
      <c r="AV2221" s="17">
        <v>-1</v>
      </c>
      <c r="AW2221" s="17">
        <v>-1</v>
      </c>
      <c r="AX2221" s="17">
        <v>-1</v>
      </c>
      <c r="AY2221" s="17">
        <v>0.16256296383775698</v>
      </c>
      <c r="AZ2221" s="17">
        <v>-1.044885244081442</v>
      </c>
      <c r="BA2221" s="17">
        <v>1.557705756901955</v>
      </c>
      <c r="BB2221" s="17">
        <v>-0.41938074371504053</v>
      </c>
      <c r="BC2221" s="17">
        <v>0.59886792320221971</v>
      </c>
      <c r="BD2221" s="17">
        <v>-14.162359178910116</v>
      </c>
      <c r="BE2221" s="17">
        <v>21.213641230192188</v>
      </c>
      <c r="BF2221" s="17">
        <v>-1</v>
      </c>
      <c r="BG2221" s="22">
        <v>748.97109589488537</v>
      </c>
    </row>
    <row r="2222" spans="1:59" x14ac:dyDescent="0.25">
      <c r="A2222">
        <v>5293</v>
      </c>
      <c r="B2222" t="s">
        <v>2016</v>
      </c>
      <c r="C2222" s="49">
        <v>0</v>
      </c>
      <c r="D2222" s="22">
        <v>1558.05880859375</v>
      </c>
      <c r="E2222" s="17">
        <v>116.70895118211021</v>
      </c>
      <c r="F2222" s="17">
        <v>90.251881944775377</v>
      </c>
      <c r="G2222" s="17">
        <v>1.0028239105843657</v>
      </c>
      <c r="H2222" s="17">
        <v>8.4230736620276634</v>
      </c>
      <c r="I2222" s="17">
        <v>98.140485251074978</v>
      </c>
      <c r="J2222" s="17">
        <v>18.782857381038376</v>
      </c>
      <c r="K2222" s="17">
        <v>-1</v>
      </c>
      <c r="L2222" s="17">
        <v>-1</v>
      </c>
      <c r="M2222" s="17">
        <v>-1</v>
      </c>
      <c r="N2222" s="17">
        <v>0.16666666666666666</v>
      </c>
      <c r="O2222" s="17">
        <v>-1</v>
      </c>
      <c r="P2222" s="17">
        <v>-1</v>
      </c>
      <c r="Q2222" s="17">
        <v>5.8604499548487929</v>
      </c>
      <c r="R2222" s="17">
        <v>-1</v>
      </c>
      <c r="S2222" s="17">
        <v>1.8209998568006649</v>
      </c>
      <c r="T2222" s="17">
        <v>0.19143561338119272</v>
      </c>
      <c r="U2222" s="17">
        <v>1.0597796011837877</v>
      </c>
      <c r="V2222" s="17">
        <v>1.3805158247768416</v>
      </c>
      <c r="W2222" s="17">
        <v>4.2869673362830465</v>
      </c>
      <c r="X2222" s="17">
        <v>5.757827985466716</v>
      </c>
      <c r="Y2222" s="17">
        <v>0</v>
      </c>
      <c r="Z2222" s="17">
        <v>60.115478781139032</v>
      </c>
      <c r="AA2222" s="17">
        <v>2.0503008122039539</v>
      </c>
      <c r="AB2222" s="17">
        <v>3.6572228110410308</v>
      </c>
      <c r="AC2222" s="17">
        <v>47.512310288431699</v>
      </c>
      <c r="AD2222" s="17">
        <v>1.3247245014797346</v>
      </c>
      <c r="AE2222" s="17">
        <v>0.13247245014797346</v>
      </c>
      <c r="AF2222" s="17">
        <v>92.96145517119075</v>
      </c>
      <c r="AG2222" s="17">
        <v>82.392987808661047</v>
      </c>
      <c r="AH2222" s="17">
        <v>-1</v>
      </c>
      <c r="AI2222" s="17">
        <v>-1</v>
      </c>
      <c r="AJ2222" s="17">
        <v>-1</v>
      </c>
      <c r="AK2222" s="17">
        <v>-1</v>
      </c>
      <c r="AL2222" s="17">
        <v>-1</v>
      </c>
      <c r="AM2222" s="17">
        <v>-1</v>
      </c>
      <c r="AN2222" s="17">
        <v>-1</v>
      </c>
      <c r="AO2222" s="17">
        <v>-1</v>
      </c>
      <c r="AP2222" s="17">
        <v>-1</v>
      </c>
      <c r="AQ2222" s="17">
        <v>-1</v>
      </c>
      <c r="AR2222" s="17">
        <v>0.66236225073986732</v>
      </c>
      <c r="AS2222" s="17">
        <v>7.9483470088784074</v>
      </c>
      <c r="AT2222" s="17">
        <v>14.332851111541929</v>
      </c>
      <c r="AU2222" s="17">
        <v>-1</v>
      </c>
      <c r="AV2222" s="17">
        <v>-1</v>
      </c>
      <c r="AW2222" s="17">
        <v>-1</v>
      </c>
      <c r="AX2222" s="17">
        <v>-1</v>
      </c>
      <c r="AY2222" s="17">
        <v>0.13247245014797346</v>
      </c>
      <c r="AZ2222" s="17">
        <v>-0.78339192801778346</v>
      </c>
      <c r="BA2222" s="17">
        <v>1.2962124408382967</v>
      </c>
      <c r="BB2222" s="17">
        <v>-0.31707299716977649</v>
      </c>
      <c r="BC2222" s="17">
        <v>0.49656017665695584</v>
      </c>
      <c r="BD2222" s="17">
        <v>-10.607982923651363</v>
      </c>
      <c r="BE2222" s="17">
        <v>17.659264974933429</v>
      </c>
      <c r="BF2222" s="17">
        <v>-1</v>
      </c>
      <c r="BG2222" s="22">
        <v>179.28392921521208</v>
      </c>
    </row>
    <row r="2223" spans="1:59" x14ac:dyDescent="0.25">
      <c r="A2223">
        <v>5295</v>
      </c>
      <c r="B2223" t="s">
        <v>2017</v>
      </c>
      <c r="C2223" s="49">
        <v>0</v>
      </c>
      <c r="D2223" s="22">
        <v>1517.2917089843747</v>
      </c>
      <c r="E2223" s="17">
        <v>131.85358328932904</v>
      </c>
      <c r="F2223" s="17">
        <v>115.64618600419271</v>
      </c>
      <c r="G2223" s="17">
        <v>1.1875921273077528</v>
      </c>
      <c r="H2223" s="17">
        <v>9.8227154064600022</v>
      </c>
      <c r="I2223" s="17">
        <v>111.66420005600244</v>
      </c>
      <c r="J2223" s="17">
        <v>22.426483907224018</v>
      </c>
      <c r="K2223" s="17">
        <v>-1</v>
      </c>
      <c r="L2223" s="17">
        <v>-1</v>
      </c>
      <c r="M2223" s="17">
        <v>-1</v>
      </c>
      <c r="N2223" s="17">
        <v>0.16666666666666666</v>
      </c>
      <c r="O2223" s="17">
        <v>-1</v>
      </c>
      <c r="P2223" s="17">
        <v>-1</v>
      </c>
      <c r="Q2223" s="17">
        <v>6.7338381459436105</v>
      </c>
      <c r="R2223" s="17">
        <v>-1</v>
      </c>
      <c r="S2223" s="17">
        <v>2.2648380480728303</v>
      </c>
      <c r="T2223" s="17">
        <v>0.23808547908765823</v>
      </c>
      <c r="U2223" s="17">
        <v>1.3291127264166653</v>
      </c>
      <c r="V2223" s="17">
        <v>1.768953582060083</v>
      </c>
      <c r="W2223" s="17">
        <v>5.2984019792202783</v>
      </c>
      <c r="X2223" s="17">
        <v>7.2624820229690235</v>
      </c>
      <c r="Y2223" s="17">
        <v>0</v>
      </c>
      <c r="Z2223" s="17">
        <v>68.863271914185987</v>
      </c>
      <c r="AA2223" s="17">
        <v>2.537013790069746</v>
      </c>
      <c r="AB2223" s="17">
        <v>4.4337480924326478</v>
      </c>
      <c r="AC2223" s="17">
        <v>56.440299685762326</v>
      </c>
      <c r="AD2223" s="17">
        <v>1.6613909080208316</v>
      </c>
      <c r="AE2223" s="17">
        <v>0.16613909080208317</v>
      </c>
      <c r="AF2223" s="17">
        <v>106.25442969820142</v>
      </c>
      <c r="AG2223" s="17">
        <v>105.57602332760214</v>
      </c>
      <c r="AH2223" s="17">
        <v>-1</v>
      </c>
      <c r="AI2223" s="17">
        <v>-1</v>
      </c>
      <c r="AJ2223" s="17">
        <v>-1</v>
      </c>
      <c r="AK2223" s="17">
        <v>-1</v>
      </c>
      <c r="AL2223" s="17">
        <v>-1</v>
      </c>
      <c r="AM2223" s="17">
        <v>-1</v>
      </c>
      <c r="AN2223" s="17">
        <v>-1</v>
      </c>
      <c r="AO2223" s="17">
        <v>-1</v>
      </c>
      <c r="AP2223" s="17">
        <v>-1</v>
      </c>
      <c r="AQ2223" s="17">
        <v>-1</v>
      </c>
      <c r="AR2223" s="17">
        <v>0.83069545401041578</v>
      </c>
      <c r="AS2223" s="17">
        <v>9.9683454481249889</v>
      </c>
      <c r="AT2223" s="17">
        <v>16.958849082562487</v>
      </c>
      <c r="AU2223" s="17">
        <v>-1</v>
      </c>
      <c r="AV2223" s="17">
        <v>-1</v>
      </c>
      <c r="AW2223" s="17">
        <v>-1</v>
      </c>
      <c r="AX2223" s="17">
        <v>-1</v>
      </c>
      <c r="AY2223" s="17">
        <v>0.16613909080208317</v>
      </c>
      <c r="AZ2223" s="17">
        <v>-1.0759625898591523</v>
      </c>
      <c r="BA2223" s="17">
        <v>1.5887831026796653</v>
      </c>
      <c r="BB2223" s="17">
        <v>-0.43153957539374954</v>
      </c>
      <c r="BC2223" s="17">
        <v>0.61102675488092884</v>
      </c>
      <c r="BD2223" s="17">
        <v>-14.584781371460032</v>
      </c>
      <c r="BE2223" s="17">
        <v>21.636063422742104</v>
      </c>
      <c r="BF2223" s="17">
        <v>-1</v>
      </c>
      <c r="BG2223" s="22">
        <v>395.70569620207198</v>
      </c>
    </row>
    <row r="2224" spans="1:59" x14ac:dyDescent="0.25">
      <c r="A2224">
        <v>5298</v>
      </c>
      <c r="B2224" t="s">
        <v>2018</v>
      </c>
      <c r="C2224" s="49">
        <v>0</v>
      </c>
      <c r="D2224" s="22">
        <v>1480.0962304687498</v>
      </c>
      <c r="E2224" s="17">
        <v>-25.170451749304178</v>
      </c>
      <c r="F2224" s="17">
        <v>-147.64948616383421</v>
      </c>
      <c r="G2224" s="17">
        <v>-0.72813951486067041</v>
      </c>
      <c r="H2224" s="17">
        <v>-4.6891850981761305</v>
      </c>
      <c r="I2224" s="17">
        <v>-28.55368390099428</v>
      </c>
      <c r="J2224" s="17">
        <v>-15.351716003142556</v>
      </c>
      <c r="K2224" s="17">
        <v>-1</v>
      </c>
      <c r="L2224" s="17">
        <v>-1</v>
      </c>
      <c r="M2224" s="17">
        <v>-1</v>
      </c>
      <c r="N2224" s="17">
        <v>0.16666666666666666</v>
      </c>
      <c r="O2224" s="17">
        <v>-1</v>
      </c>
      <c r="P2224" s="17">
        <v>-1</v>
      </c>
      <c r="Q2224" s="17">
        <v>-2.321709519385998</v>
      </c>
      <c r="R2224" s="17">
        <v>-1</v>
      </c>
      <c r="S2224" s="17">
        <v>-2.3370078868036104</v>
      </c>
      <c r="T2224" s="17">
        <v>-0.2455941570619706</v>
      </c>
      <c r="U2224" s="17">
        <v>-1.4634129549086197</v>
      </c>
      <c r="V2224" s="17">
        <v>-2.2584842307672472</v>
      </c>
      <c r="W2224" s="17">
        <v>-5.1884522201736338</v>
      </c>
      <c r="X2224" s="17">
        <v>-8.3382170652026186</v>
      </c>
      <c r="Y2224" s="17">
        <v>0</v>
      </c>
      <c r="Z2224" s="17">
        <v>-21.836440413559249</v>
      </c>
      <c r="AA2224" s="17">
        <v>-2.5093706416608077</v>
      </c>
      <c r="AB2224" s="17">
        <v>-3.6174962118447405</v>
      </c>
      <c r="AC2224" s="17">
        <v>-36.12774092598422</v>
      </c>
      <c r="AD2224" s="17">
        <v>-1.8292661936357746</v>
      </c>
      <c r="AE2224" s="17">
        <v>-0.18292661936357746</v>
      </c>
      <c r="AF2224" s="17">
        <v>-31.571070658591559</v>
      </c>
      <c r="AG2224" s="17">
        <v>-134.79256112239</v>
      </c>
      <c r="AH2224" s="17">
        <v>-1</v>
      </c>
      <c r="AI2224" s="17">
        <v>-1</v>
      </c>
      <c r="AJ2224" s="17">
        <v>-1</v>
      </c>
      <c r="AK2224" s="17">
        <v>-1</v>
      </c>
      <c r="AL2224" s="17">
        <v>-1</v>
      </c>
      <c r="AM2224" s="17">
        <v>-1</v>
      </c>
      <c r="AN2224" s="17">
        <v>-1</v>
      </c>
      <c r="AO2224" s="17">
        <v>-1</v>
      </c>
      <c r="AP2224" s="17">
        <v>-1</v>
      </c>
      <c r="AQ2224" s="17">
        <v>-1</v>
      </c>
      <c r="AR2224" s="17">
        <v>-0.91463309681788729</v>
      </c>
      <c r="AS2224" s="17">
        <v>-10.975597161814648</v>
      </c>
      <c r="AT2224" s="17">
        <v>-10.268276310359042</v>
      </c>
      <c r="AU2224" s="17">
        <v>-1</v>
      </c>
      <c r="AV2224" s="17">
        <v>-1</v>
      </c>
      <c r="AW2224" s="17">
        <v>-1</v>
      </c>
      <c r="AX2224" s="17">
        <v>-1</v>
      </c>
      <c r="AY2224" s="17">
        <v>-0.18292661936357746</v>
      </c>
      <c r="AZ2224" s="17">
        <v>1.9574967593684365</v>
      </c>
      <c r="BA2224" s="17">
        <v>-1.4446762465479241</v>
      </c>
      <c r="BB2224" s="17">
        <v>0.75528383916949693</v>
      </c>
      <c r="BC2224" s="17">
        <v>-0.57579665968231708</v>
      </c>
      <c r="BD2224" s="17">
        <v>26.647843785056029</v>
      </c>
      <c r="BE2224" s="17">
        <v>-19.596561733774003</v>
      </c>
      <c r="BF2224" s="17">
        <v>-1</v>
      </c>
      <c r="BG2224" s="22">
        <v>25.557387575761595</v>
      </c>
    </row>
    <row r="2225" spans="1:59" x14ac:dyDescent="0.25">
      <c r="A2225">
        <v>5299</v>
      </c>
      <c r="B2225" t="s">
        <v>2019</v>
      </c>
      <c r="C2225" s="49">
        <v>0</v>
      </c>
      <c r="D2225" s="22">
        <v>1473.22583984375</v>
      </c>
      <c r="E2225" s="17">
        <v>37.372276283725384</v>
      </c>
      <c r="F2225" s="17">
        <v>-42.778727922096706</v>
      </c>
      <c r="G2225" s="17">
        <v>3.4897067729569686E-2</v>
      </c>
      <c r="H2225" s="17">
        <v>1.0909099444747503</v>
      </c>
      <c r="I2225" s="17">
        <v>27.295148282764895</v>
      </c>
      <c r="J2225" s="17">
        <v>-0.30464577602629372</v>
      </c>
      <c r="K2225" s="17">
        <v>-1</v>
      </c>
      <c r="L2225" s="17">
        <v>-1</v>
      </c>
      <c r="M2225" s="17">
        <v>-1</v>
      </c>
      <c r="N2225" s="17">
        <v>0.16666666666666666</v>
      </c>
      <c r="O2225" s="17">
        <v>-1</v>
      </c>
      <c r="P2225" s="17">
        <v>-1</v>
      </c>
      <c r="Q2225" s="17">
        <v>1.2851182804696242</v>
      </c>
      <c r="R2225" s="17">
        <v>-1</v>
      </c>
      <c r="S2225" s="17">
        <v>-0.50409104267800597</v>
      </c>
      <c r="T2225" s="17">
        <v>-5.294438894603691E-2</v>
      </c>
      <c r="U2225" s="17">
        <v>-0.35114900009808658</v>
      </c>
      <c r="V2225" s="17">
        <v>-0.65435434239935197</v>
      </c>
      <c r="W2225" s="17">
        <v>-1.0115345275837084</v>
      </c>
      <c r="X2225" s="17">
        <v>-2.1244531662135646</v>
      </c>
      <c r="Y2225" s="17">
        <v>0</v>
      </c>
      <c r="Z2225" s="17">
        <v>14.289286704537906</v>
      </c>
      <c r="AA2225" s="17">
        <v>-0.49939395887981436</v>
      </c>
      <c r="AB2225" s="17">
        <v>-0.41068279168260069</v>
      </c>
      <c r="AC2225" s="17">
        <v>0.74214200057857305</v>
      </c>
      <c r="AD2225" s="17">
        <v>-0.43893625012260828</v>
      </c>
      <c r="AE2225" s="17">
        <v>-4.3893625012260823E-2</v>
      </c>
      <c r="AF2225" s="17">
        <v>23.32487430111042</v>
      </c>
      <c r="AG2225" s="17">
        <v>-39.053669931360176</v>
      </c>
      <c r="AH2225" s="17">
        <v>-1</v>
      </c>
      <c r="AI2225" s="17">
        <v>-1</v>
      </c>
      <c r="AJ2225" s="17">
        <v>-1</v>
      </c>
      <c r="AK2225" s="17">
        <v>-1</v>
      </c>
      <c r="AL2225" s="17">
        <v>-1</v>
      </c>
      <c r="AM2225" s="17">
        <v>-1</v>
      </c>
      <c r="AN2225" s="17">
        <v>-1</v>
      </c>
      <c r="AO2225" s="17">
        <v>-1</v>
      </c>
      <c r="AP2225" s="17">
        <v>-1</v>
      </c>
      <c r="AQ2225" s="17">
        <v>-1</v>
      </c>
      <c r="AR2225" s="17">
        <v>-0.21946812506130414</v>
      </c>
      <c r="AS2225" s="17">
        <v>-2.6336175007356495</v>
      </c>
      <c r="AT2225" s="17">
        <v>0.5762972490436562</v>
      </c>
      <c r="AU2225" s="17">
        <v>-1</v>
      </c>
      <c r="AV2225" s="17">
        <v>-1</v>
      </c>
      <c r="AW2225" s="17">
        <v>-1</v>
      </c>
      <c r="AX2225" s="17">
        <v>-1</v>
      </c>
      <c r="AY2225" s="17">
        <v>-4.3893625012260823E-2</v>
      </c>
      <c r="AZ2225" s="17">
        <v>0.74926884043033115</v>
      </c>
      <c r="BA2225" s="17">
        <v>-0.23644832760981843</v>
      </c>
      <c r="BB2225" s="17">
        <v>0.28257165837502018</v>
      </c>
      <c r="BC2225" s="17">
        <v>-0.1030844788878406</v>
      </c>
      <c r="BD2225" s="17">
        <v>10.224874775137483</v>
      </c>
      <c r="BE2225" s="17">
        <v>-3.173592723855438</v>
      </c>
      <c r="BF2225" s="17">
        <v>-1</v>
      </c>
      <c r="BG2225" s="22">
        <v>44.885454101220148</v>
      </c>
    </row>
    <row r="2226" spans="1:59" x14ac:dyDescent="0.25">
      <c r="A2226">
        <v>5308</v>
      </c>
      <c r="B2226" t="s">
        <v>2020</v>
      </c>
      <c r="C2226" s="49">
        <v>0</v>
      </c>
      <c r="D2226" s="22">
        <v>1488.45142578125</v>
      </c>
      <c r="E2226" s="17">
        <v>-5.7716610079604891</v>
      </c>
      <c r="F2226" s="17">
        <v>-115.12186931694616</v>
      </c>
      <c r="G2226" s="17">
        <v>-0.49146952205445676</v>
      </c>
      <c r="H2226" s="17">
        <v>-2.8963810788463871</v>
      </c>
      <c r="I2226" s="17">
        <v>-11.231129500920638</v>
      </c>
      <c r="J2226" s="17">
        <v>-10.684587213173913</v>
      </c>
      <c r="K2226" s="17">
        <v>-1</v>
      </c>
      <c r="L2226" s="17">
        <v>-1</v>
      </c>
      <c r="M2226" s="17">
        <v>-1</v>
      </c>
      <c r="N2226" s="17">
        <v>0.16666666666666666</v>
      </c>
      <c r="O2226" s="17">
        <v>-1</v>
      </c>
      <c r="P2226" s="17">
        <v>-1</v>
      </c>
      <c r="Q2226" s="17">
        <v>-1.2029847702431518</v>
      </c>
      <c r="R2226" s="17">
        <v>-1</v>
      </c>
      <c r="S2226" s="17">
        <v>-1.7684946251707161</v>
      </c>
      <c r="T2226" s="17">
        <v>-0.18584024712577885</v>
      </c>
      <c r="U2226" s="17">
        <v>-1.11842359504069</v>
      </c>
      <c r="V2226" s="17">
        <v>-1.7609335001699196</v>
      </c>
      <c r="W2226" s="17">
        <v>-3.8929034839628196</v>
      </c>
      <c r="X2226" s="17">
        <v>-6.4109025814316807</v>
      </c>
      <c r="Y2226" s="17">
        <v>0</v>
      </c>
      <c r="Z2226" s="17">
        <v>-10.631374008832655</v>
      </c>
      <c r="AA2226" s="17">
        <v>-1.8859389767731336</v>
      </c>
      <c r="AB2226" s="17">
        <v>-2.6228433650516645</v>
      </c>
      <c r="AC2226" s="17">
        <v>-24.691860751833346</v>
      </c>
      <c r="AD2226" s="17">
        <v>-1.3980294938008624</v>
      </c>
      <c r="AE2226" s="17">
        <v>-0.13980294938008625</v>
      </c>
      <c r="AF2226" s="17">
        <v>-14.544071960050843</v>
      </c>
      <c r="AG2226" s="17">
        <v>-105.09736274469465</v>
      </c>
      <c r="AH2226" s="17">
        <v>-1</v>
      </c>
      <c r="AI2226" s="17">
        <v>-1</v>
      </c>
      <c r="AJ2226" s="17">
        <v>-1</v>
      </c>
      <c r="AK2226" s="17">
        <v>-1</v>
      </c>
      <c r="AL2226" s="17">
        <v>-1</v>
      </c>
      <c r="AM2226" s="17">
        <v>-1</v>
      </c>
      <c r="AN2226" s="17">
        <v>-1</v>
      </c>
      <c r="AO2226" s="17">
        <v>-1</v>
      </c>
      <c r="AP2226" s="17">
        <v>-1</v>
      </c>
      <c r="AQ2226" s="17">
        <v>-1</v>
      </c>
      <c r="AR2226" s="17">
        <v>-0.69901474690043119</v>
      </c>
      <c r="AS2226" s="17">
        <v>-8.3881769628051757</v>
      </c>
      <c r="AT2226" s="17">
        <v>-6.9046300516467269</v>
      </c>
      <c r="AU2226" s="17">
        <v>-1</v>
      </c>
      <c r="AV2226" s="17">
        <v>-1</v>
      </c>
      <c r="AW2226" s="17">
        <v>-1</v>
      </c>
      <c r="AX2226" s="17">
        <v>-1</v>
      </c>
      <c r="AY2226" s="17">
        <v>-0.13980294938008625</v>
      </c>
      <c r="AZ2226" s="17">
        <v>1.5827423905639368</v>
      </c>
      <c r="BA2226" s="17">
        <v>-1.0699218777434243</v>
      </c>
      <c r="BB2226" s="17">
        <v>0.60866336122562681</v>
      </c>
      <c r="BC2226" s="17">
        <v>-0.42917618173844696</v>
      </c>
      <c r="BD2226" s="17">
        <v>21.553954388246645</v>
      </c>
      <c r="BE2226" s="17">
        <v>-14.502672336964615</v>
      </c>
      <c r="BF2226" s="17">
        <v>-1</v>
      </c>
      <c r="BG2226" s="22">
        <v>364.4327568140086</v>
      </c>
    </row>
    <row r="2227" spans="1:59" x14ac:dyDescent="0.25">
      <c r="A2227">
        <v>5310</v>
      </c>
      <c r="B2227" t="s">
        <v>2021</v>
      </c>
      <c r="C2227" s="49">
        <v>0</v>
      </c>
      <c r="D2227" s="22">
        <v>1452.9556933593749</v>
      </c>
      <c r="E2227" s="17">
        <v>-15.739965814022057</v>
      </c>
      <c r="F2227" s="17">
        <v>-131.83658126306327</v>
      </c>
      <c r="G2227" s="17">
        <v>-0.61308527935590007</v>
      </c>
      <c r="H2227" s="17">
        <v>-3.8176352518770358</v>
      </c>
      <c r="I2227" s="17">
        <v>-20.13253498448514</v>
      </c>
      <c r="J2227" s="17">
        <v>-13.082848164997049</v>
      </c>
      <c r="K2227" s="17">
        <v>-1</v>
      </c>
      <c r="L2227" s="17">
        <v>-1</v>
      </c>
      <c r="M2227" s="17">
        <v>-1</v>
      </c>
      <c r="N2227" s="17">
        <v>0.16666666666666666</v>
      </c>
      <c r="O2227" s="17">
        <v>-1</v>
      </c>
      <c r="P2227" s="17">
        <v>-1</v>
      </c>
      <c r="Q2227" s="17">
        <v>-1.7778551032569205</v>
      </c>
      <c r="R2227" s="17">
        <v>-1</v>
      </c>
      <c r="S2227" s="17">
        <v>-2.0606320864077654</v>
      </c>
      <c r="T2227" s="17">
        <v>-0.21654552126064758</v>
      </c>
      <c r="U2227" s="17">
        <v>-1.2957005779137669</v>
      </c>
      <c r="V2227" s="17">
        <v>-2.0166060008532916</v>
      </c>
      <c r="W2227" s="17">
        <v>-4.5586369755939948</v>
      </c>
      <c r="X2227" s="17">
        <v>-7.4012765943035346</v>
      </c>
      <c r="Y2227" s="17">
        <v>0</v>
      </c>
      <c r="Z2227" s="17">
        <v>-16.38923380451693</v>
      </c>
      <c r="AA2227" s="17">
        <v>-2.2062969281636806</v>
      </c>
      <c r="AB2227" s="17">
        <v>-3.1339578404461998</v>
      </c>
      <c r="AC2227" s="17">
        <v>-30.568327013133732</v>
      </c>
      <c r="AD2227" s="17">
        <v>-1.6196257223922088</v>
      </c>
      <c r="AE2227" s="17">
        <v>-0.16196257223922086</v>
      </c>
      <c r="AF2227" s="17">
        <v>-23.293602547941028</v>
      </c>
      <c r="AG2227" s="17">
        <v>-120.35660197523384</v>
      </c>
      <c r="AH2227" s="17">
        <v>-1</v>
      </c>
      <c r="AI2227" s="17">
        <v>-1</v>
      </c>
      <c r="AJ2227" s="17">
        <v>-1</v>
      </c>
      <c r="AK2227" s="17">
        <v>-1</v>
      </c>
      <c r="AL2227" s="17">
        <v>-1</v>
      </c>
      <c r="AM2227" s="17">
        <v>-1</v>
      </c>
      <c r="AN2227" s="17">
        <v>-1</v>
      </c>
      <c r="AO2227" s="17">
        <v>-1</v>
      </c>
      <c r="AP2227" s="17">
        <v>-1</v>
      </c>
      <c r="AQ2227" s="17">
        <v>-1</v>
      </c>
      <c r="AR2227" s="17">
        <v>-0.80981286119610441</v>
      </c>
      <c r="AS2227" s="17">
        <v>-9.717754334353252</v>
      </c>
      <c r="AT2227" s="17">
        <v>-8.6330806346592279</v>
      </c>
      <c r="AU2227" s="17">
        <v>-1</v>
      </c>
      <c r="AV2227" s="17">
        <v>-1</v>
      </c>
      <c r="AW2227" s="17">
        <v>-1</v>
      </c>
      <c r="AX2227" s="17">
        <v>-1</v>
      </c>
      <c r="AY2227" s="17">
        <v>-0.16196257223922086</v>
      </c>
      <c r="AZ2227" s="17">
        <v>1.7753144856731862</v>
      </c>
      <c r="BA2227" s="17">
        <v>-1.2624939728526741</v>
      </c>
      <c r="BB2227" s="17">
        <v>0.68400607894668441</v>
      </c>
      <c r="BC2227" s="17">
        <v>-0.50451889945950468</v>
      </c>
      <c r="BD2227" s="17">
        <v>24.171511473778867</v>
      </c>
      <c r="BE2227" s="17">
        <v>-17.120229422496841</v>
      </c>
      <c r="BF2227" s="17">
        <v>-1</v>
      </c>
      <c r="BG2227" s="22">
        <v>1399.0842770276588</v>
      </c>
    </row>
    <row r="2228" spans="1:59" x14ac:dyDescent="0.25">
      <c r="A2228">
        <v>5312</v>
      </c>
      <c r="B2228" t="s">
        <v>2022</v>
      </c>
      <c r="C2228" s="49">
        <v>0</v>
      </c>
      <c r="D2228" s="22">
        <v>1444.1248242187501</v>
      </c>
      <c r="E2228" s="17">
        <v>7.1933820913154918</v>
      </c>
      <c r="F2228" s="17">
        <v>-93.382269155280213</v>
      </c>
      <c r="G2228" s="17">
        <v>-0.33329282444730718</v>
      </c>
      <c r="H2228" s="17">
        <v>-1.6981733302764193</v>
      </c>
      <c r="I2228" s="17">
        <v>0.34627588383124674</v>
      </c>
      <c r="J2228" s="17">
        <v>-7.5653450542874703</v>
      </c>
      <c r="K2228" s="17">
        <v>-1</v>
      </c>
      <c r="L2228" s="17">
        <v>-1</v>
      </c>
      <c r="M2228" s="17">
        <v>-1</v>
      </c>
      <c r="N2228" s="17">
        <v>0.16666666666666666</v>
      </c>
      <c r="O2228" s="17">
        <v>-1</v>
      </c>
      <c r="P2228" s="17">
        <v>-1</v>
      </c>
      <c r="Q2228" s="17">
        <v>-0.45529308253648493</v>
      </c>
      <c r="R2228" s="17">
        <v>-1</v>
      </c>
      <c r="S2228" s="17">
        <v>-1.38853285137461</v>
      </c>
      <c r="T2228" s="17">
        <v>-0.14590414863372825</v>
      </c>
      <c r="U2228" s="17">
        <v>-0.8878524228930017</v>
      </c>
      <c r="V2228" s="17">
        <v>-1.4283990266409896</v>
      </c>
      <c r="W2228" s="17">
        <v>-3.0270327487119135</v>
      </c>
      <c r="X2228" s="17">
        <v>-5.1227957256422645</v>
      </c>
      <c r="Y2228" s="17">
        <v>0</v>
      </c>
      <c r="Z2228" s="17">
        <v>-3.1425479884604677</v>
      </c>
      <c r="AA2228" s="17">
        <v>-1.469272880803782</v>
      </c>
      <c r="AB2228" s="17">
        <v>-1.9580742462217064</v>
      </c>
      <c r="AC2228" s="17">
        <v>-17.048771998881961</v>
      </c>
      <c r="AD2228" s="17">
        <v>-1.1098155286162521</v>
      </c>
      <c r="AE2228" s="17">
        <v>-0.11098155286162521</v>
      </c>
      <c r="AF2228" s="17">
        <v>-3.1641991153270652</v>
      </c>
      <c r="AG2228" s="17">
        <v>-85.250789216384987</v>
      </c>
      <c r="AH2228" s="17">
        <v>-1</v>
      </c>
      <c r="AI2228" s="17">
        <v>-1</v>
      </c>
      <c r="AJ2228" s="17">
        <v>-1</v>
      </c>
      <c r="AK2228" s="17">
        <v>-1</v>
      </c>
      <c r="AL2228" s="17">
        <v>-1</v>
      </c>
      <c r="AM2228" s="17">
        <v>-1</v>
      </c>
      <c r="AN2228" s="17">
        <v>-1</v>
      </c>
      <c r="AO2228" s="17">
        <v>-1</v>
      </c>
      <c r="AP2228" s="17">
        <v>-1</v>
      </c>
      <c r="AQ2228" s="17">
        <v>-1</v>
      </c>
      <c r="AR2228" s="17">
        <v>-0.55490776430812605</v>
      </c>
      <c r="AS2228" s="17">
        <v>-6.6588931716975122</v>
      </c>
      <c r="AT2228" s="17">
        <v>-4.6565611232067656</v>
      </c>
      <c r="AU2228" s="17">
        <v>-1</v>
      </c>
      <c r="AV2228" s="17">
        <v>-1</v>
      </c>
      <c r="AW2228" s="17">
        <v>-1</v>
      </c>
      <c r="AX2228" s="17">
        <v>-1</v>
      </c>
      <c r="AY2228" s="17">
        <v>-0.11098155286162521</v>
      </c>
      <c r="AZ2228" s="17">
        <v>1.3322779875000295</v>
      </c>
      <c r="BA2228" s="17">
        <v>-0.81945747467951691</v>
      </c>
      <c r="BB2228" s="17">
        <v>0.5106706130628591</v>
      </c>
      <c r="BC2228" s="17">
        <v>-0.33118343357567948</v>
      </c>
      <c r="BD2228" s="17">
        <v>18.149489828926178</v>
      </c>
      <c r="BE2228" s="17">
        <v>-11.098207777644143</v>
      </c>
      <c r="BF2228" s="17">
        <v>-1</v>
      </c>
      <c r="BG2228" s="22">
        <v>-23.10388785718942</v>
      </c>
    </row>
    <row r="2229" spans="1:59" x14ac:dyDescent="0.25">
      <c r="A2229">
        <v>5314</v>
      </c>
      <c r="B2229" t="s">
        <v>2023</v>
      </c>
      <c r="C2229" s="49">
        <v>0</v>
      </c>
      <c r="D2229" s="22">
        <v>1466.7420898437501</v>
      </c>
      <c r="E2229" s="17">
        <v>39.05226461676753</v>
      </c>
      <c r="F2229" s="17">
        <v>-39.961747341550897</v>
      </c>
      <c r="G2229" s="17">
        <v>5.5393336388636971E-2</v>
      </c>
      <c r="H2229" s="17">
        <v>1.2461716757890611</v>
      </c>
      <c r="I2229" s="17">
        <v>28.795328870237729</v>
      </c>
      <c r="J2229" s="17">
        <v>9.9540341577516678E-2</v>
      </c>
      <c r="K2229" s="17">
        <v>-1</v>
      </c>
      <c r="L2229" s="17">
        <v>-1</v>
      </c>
      <c r="M2229" s="17">
        <v>-1</v>
      </c>
      <c r="N2229" s="17">
        <v>0.16666666666666666</v>
      </c>
      <c r="O2229" s="17">
        <v>-1</v>
      </c>
      <c r="P2229" s="17">
        <v>-1</v>
      </c>
      <c r="Q2229" s="17">
        <v>1.3820029034085126</v>
      </c>
      <c r="R2229" s="17">
        <v>-1</v>
      </c>
      <c r="S2229" s="17">
        <v>-0.45485623936176378</v>
      </c>
      <c r="T2229" s="17">
        <v>-4.776953692124003E-2</v>
      </c>
      <c r="U2229" s="17">
        <v>-0.32127197800275697</v>
      </c>
      <c r="V2229" s="17">
        <v>-0.61126508835019944</v>
      </c>
      <c r="W2229" s="17">
        <v>-0.8993364637588851</v>
      </c>
      <c r="X2229" s="17">
        <v>-1.9575424607984264</v>
      </c>
      <c r="Y2229" s="17">
        <v>0</v>
      </c>
      <c r="Z2229" s="17">
        <v>15.259676100552355</v>
      </c>
      <c r="AA2229" s="17">
        <v>-0.44540307164228404</v>
      </c>
      <c r="AB2229" s="17">
        <v>-0.32454313481841301</v>
      </c>
      <c r="AC2229" s="17">
        <v>1.7325205002907005</v>
      </c>
      <c r="AD2229" s="17">
        <v>-0.4015899725034463</v>
      </c>
      <c r="AE2229" s="17">
        <v>-4.0158997250344622E-2</v>
      </c>
      <c r="AF2229" s="17">
        <v>24.799458956498622</v>
      </c>
      <c r="AG2229" s="17">
        <v>-36.481984536786726</v>
      </c>
      <c r="AH2229" s="17">
        <v>-1</v>
      </c>
      <c r="AI2229" s="17">
        <v>-1</v>
      </c>
      <c r="AJ2229" s="17">
        <v>-1</v>
      </c>
      <c r="AK2229" s="17">
        <v>-1</v>
      </c>
      <c r="AL2229" s="17">
        <v>-1</v>
      </c>
      <c r="AM2229" s="17">
        <v>-1</v>
      </c>
      <c r="AN2229" s="17">
        <v>-1</v>
      </c>
      <c r="AO2229" s="17">
        <v>-1</v>
      </c>
      <c r="AP2229" s="17">
        <v>-1</v>
      </c>
      <c r="AQ2229" s="17">
        <v>-1</v>
      </c>
      <c r="AR2229" s="17">
        <v>-0.20079498625172315</v>
      </c>
      <c r="AS2229" s="17">
        <v>-2.4095398350206776</v>
      </c>
      <c r="AT2229" s="17">
        <v>0.86759821447311936</v>
      </c>
      <c r="AU2229" s="17">
        <v>-1</v>
      </c>
      <c r="AV2229" s="17">
        <v>-1</v>
      </c>
      <c r="AW2229" s="17">
        <v>-1</v>
      </c>
      <c r="AX2229" s="17">
        <v>-1</v>
      </c>
      <c r="AY2229" s="17">
        <v>-4.0158997250344622E-2</v>
      </c>
      <c r="AZ2229" s="17">
        <v>0.71681408715510075</v>
      </c>
      <c r="BA2229" s="17">
        <v>-0.20399357433458809</v>
      </c>
      <c r="BB2229" s="17">
        <v>0.2698739239845051</v>
      </c>
      <c r="BC2229" s="17">
        <v>-9.0386744497325547E-2</v>
      </c>
      <c r="BD2229" s="17">
        <v>9.7837300218097241</v>
      </c>
      <c r="BE2229" s="17">
        <v>-2.7324479705276801</v>
      </c>
      <c r="BF2229" s="17">
        <v>-1</v>
      </c>
      <c r="BG2229" s="22">
        <v>240.87293164048808</v>
      </c>
    </row>
    <row r="2230" spans="1:59" x14ac:dyDescent="0.25">
      <c r="A2230">
        <v>5316</v>
      </c>
      <c r="B2230" t="s">
        <v>2024</v>
      </c>
      <c r="C2230" s="49">
        <v>0</v>
      </c>
      <c r="D2230" s="22">
        <v>1525.4494238281247</v>
      </c>
      <c r="E2230" s="17">
        <v>81.524412780739709</v>
      </c>
      <c r="F2230" s="17">
        <v>31.254947583539774</v>
      </c>
      <c r="G2230" s="17">
        <v>0.57356393446662191</v>
      </c>
      <c r="H2230" s="17">
        <v>5.1713770637545746</v>
      </c>
      <c r="I2230" s="17">
        <v>66.721718554434844</v>
      </c>
      <c r="J2230" s="17">
        <v>10.317856942386328</v>
      </c>
      <c r="K2230" s="17">
        <v>-1</v>
      </c>
      <c r="L2230" s="17">
        <v>-1</v>
      </c>
      <c r="M2230" s="17">
        <v>-1</v>
      </c>
      <c r="N2230" s="17">
        <v>0.16666666666666666</v>
      </c>
      <c r="O2230" s="17">
        <v>-1</v>
      </c>
      <c r="P2230" s="17">
        <v>-1</v>
      </c>
      <c r="Q2230" s="17">
        <v>3.8313639967797597</v>
      </c>
      <c r="R2230" s="17">
        <v>-1</v>
      </c>
      <c r="S2230" s="17">
        <v>0.78985946499367432</v>
      </c>
      <c r="T2230" s="17">
        <v>8.3057015621426117E-2</v>
      </c>
      <c r="U2230" s="17">
        <v>0.43405547527383331</v>
      </c>
      <c r="V2230" s="17">
        <v>0.47808365667155117</v>
      </c>
      <c r="W2230" s="17">
        <v>1.937167038530105</v>
      </c>
      <c r="X2230" s="17">
        <v>2.2621631592447158</v>
      </c>
      <c r="Y2230" s="17">
        <v>0</v>
      </c>
      <c r="Z2230" s="17">
        <v>39.792300163269104</v>
      </c>
      <c r="AA2230" s="17">
        <v>0.91955221831756262</v>
      </c>
      <c r="AB2230" s="17">
        <v>1.8531721487779764</v>
      </c>
      <c r="AC2230" s="17">
        <v>26.770493414076775</v>
      </c>
      <c r="AD2230" s="17">
        <v>0.54256934409229152</v>
      </c>
      <c r="AE2230" s="17">
        <v>5.4256934409229164E-2</v>
      </c>
      <c r="AF2230" s="17">
        <v>62.078752349303713</v>
      </c>
      <c r="AG2230" s="17">
        <v>28.533349773101424</v>
      </c>
      <c r="AH2230" s="17">
        <v>-1</v>
      </c>
      <c r="AI2230" s="17">
        <v>-1</v>
      </c>
      <c r="AJ2230" s="17">
        <v>-1</v>
      </c>
      <c r="AK2230" s="17">
        <v>-1</v>
      </c>
      <c r="AL2230" s="17">
        <v>-1</v>
      </c>
      <c r="AM2230" s="17">
        <v>-1</v>
      </c>
      <c r="AN2230" s="17">
        <v>-1</v>
      </c>
      <c r="AO2230" s="17">
        <v>-1</v>
      </c>
      <c r="AP2230" s="17">
        <v>-1</v>
      </c>
      <c r="AQ2230" s="17">
        <v>-1</v>
      </c>
      <c r="AR2230" s="17">
        <v>0.27128467204614576</v>
      </c>
      <c r="AS2230" s="17">
        <v>3.2554160645537493</v>
      </c>
      <c r="AT2230" s="17">
        <v>8.2320408839198738</v>
      </c>
      <c r="AU2230" s="17">
        <v>-1</v>
      </c>
      <c r="AV2230" s="17">
        <v>-1</v>
      </c>
      <c r="AW2230" s="17">
        <v>-1</v>
      </c>
      <c r="AX2230" s="17">
        <v>-1</v>
      </c>
      <c r="AY2230" s="17">
        <v>5.4256934409229164E-2</v>
      </c>
      <c r="AZ2230" s="17">
        <v>-0.10368154523698764</v>
      </c>
      <c r="BA2230" s="17">
        <v>0.61650205805750069</v>
      </c>
      <c r="BB2230" s="17">
        <v>-5.1140243658045828E-2</v>
      </c>
      <c r="BC2230" s="17">
        <v>0.23062742314522527</v>
      </c>
      <c r="BD2230" s="17">
        <v>-1.3689458370561729</v>
      </c>
      <c r="BE2230" s="17">
        <v>8.4202278883382284</v>
      </c>
      <c r="BF2230" s="17">
        <v>-1</v>
      </c>
      <c r="BG2230" s="22">
        <v>616.96172273532852</v>
      </c>
    </row>
    <row r="2231" spans="1:59" x14ac:dyDescent="0.25">
      <c r="A2231">
        <v>5317</v>
      </c>
      <c r="B2231" t="s">
        <v>2025</v>
      </c>
      <c r="C2231" s="49">
        <v>0</v>
      </c>
      <c r="D2231" s="22">
        <v>1505.8113769531251</v>
      </c>
      <c r="E2231" s="17">
        <v>23.829839337043239</v>
      </c>
      <c r="F2231" s="17">
        <v>-65.486493887940867</v>
      </c>
      <c r="G2231" s="17">
        <v>-0.13032397607080576</v>
      </c>
      <c r="H2231" s="17">
        <v>-0.16065958443340289</v>
      </c>
      <c r="I2231" s="17">
        <v>15.202147030965257</v>
      </c>
      <c r="J2231" s="17">
        <v>-3.5628023386150653</v>
      </c>
      <c r="K2231" s="17">
        <v>-1</v>
      </c>
      <c r="L2231" s="17">
        <v>-1</v>
      </c>
      <c r="M2231" s="17">
        <v>-1</v>
      </c>
      <c r="N2231" s="17">
        <v>0.16666666666666666</v>
      </c>
      <c r="O2231" s="17">
        <v>-1</v>
      </c>
      <c r="P2231" s="17">
        <v>-1</v>
      </c>
      <c r="Q2231" s="17">
        <v>0.50412839414280297</v>
      </c>
      <c r="R2231" s="17">
        <v>-1</v>
      </c>
      <c r="S2231" s="17">
        <v>-0.90097428667359458</v>
      </c>
      <c r="T2231" s="17">
        <v>-9.465902819434649E-2</v>
      </c>
      <c r="U2231" s="17">
        <v>-0.5919885820896833</v>
      </c>
      <c r="V2231" s="17">
        <v>-1.0016981272121581</v>
      </c>
      <c r="W2231" s="17">
        <v>-1.9159665257131651</v>
      </c>
      <c r="X2231" s="17">
        <v>-3.4699254289391157</v>
      </c>
      <c r="Y2231" s="17">
        <v>0</v>
      </c>
      <c r="Z2231" s="17">
        <v>6.4669483282600559</v>
      </c>
      <c r="AA2231" s="17">
        <v>-0.93461613973012403</v>
      </c>
      <c r="AB2231" s="17">
        <v>-1.1050571803307103</v>
      </c>
      <c r="AC2231" s="17">
        <v>-7.2413291473514985</v>
      </c>
      <c r="AD2231" s="17">
        <v>-0.73998572761210402</v>
      </c>
      <c r="AE2231" s="17">
        <v>-7.3998572761210413E-2</v>
      </c>
      <c r="AF2231" s="17">
        <v>11.438202634778797</v>
      </c>
      <c r="AG2231" s="17">
        <v>-59.784103957440166</v>
      </c>
      <c r="AH2231" s="17">
        <v>-1</v>
      </c>
      <c r="AI2231" s="17">
        <v>-1</v>
      </c>
      <c r="AJ2231" s="17">
        <v>-1</v>
      </c>
      <c r="AK2231" s="17">
        <v>-1</v>
      </c>
      <c r="AL2231" s="17">
        <v>-1</v>
      </c>
      <c r="AM2231" s="17">
        <v>-1</v>
      </c>
      <c r="AN2231" s="17">
        <v>-1</v>
      </c>
      <c r="AO2231" s="17">
        <v>-1</v>
      </c>
      <c r="AP2231" s="17">
        <v>-1</v>
      </c>
      <c r="AQ2231" s="17">
        <v>-1</v>
      </c>
      <c r="AR2231" s="17">
        <v>-0.36999286380605201</v>
      </c>
      <c r="AS2231" s="17">
        <v>-4.4399143656726237</v>
      </c>
      <c r="AT2231" s="17">
        <v>-1.7718886753744112</v>
      </c>
      <c r="AU2231" s="17">
        <v>-1</v>
      </c>
      <c r="AV2231" s="17">
        <v>-1</v>
      </c>
      <c r="AW2231" s="17">
        <v>-1</v>
      </c>
      <c r="AX2231" s="17">
        <v>-1</v>
      </c>
      <c r="AY2231" s="17">
        <v>-7.3998572761210413E-2</v>
      </c>
      <c r="AZ2231" s="17">
        <v>1.0108875917070441</v>
      </c>
      <c r="BA2231" s="17">
        <v>-0.49806707888653151</v>
      </c>
      <c r="BB2231" s="17">
        <v>0.38492848072144886</v>
      </c>
      <c r="BC2231" s="17">
        <v>-0.20544130123426912</v>
      </c>
      <c r="BD2231" s="17">
        <v>13.780956022132029</v>
      </c>
      <c r="BE2231" s="17">
        <v>-6.7296739708499906</v>
      </c>
      <c r="BF2231" s="17">
        <v>-1</v>
      </c>
      <c r="BG2231" s="22">
        <v>85.340870841023616</v>
      </c>
    </row>
    <row r="2232" spans="1:59" x14ac:dyDescent="0.25">
      <c r="A2232">
        <v>5324</v>
      </c>
      <c r="B2232" t="s">
        <v>2026</v>
      </c>
      <c r="C2232" s="49">
        <v>0</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25">
      <c r="A2233">
        <v>5326</v>
      </c>
      <c r="B2233" t="s">
        <v>2028</v>
      </c>
      <c r="C2233" s="49">
        <v>0</v>
      </c>
      <c r="D2233" s="22">
        <v>1492.4716796875</v>
      </c>
      <c r="E2233" s="17">
        <v>20.396101654352336</v>
      </c>
      <c r="F2233" s="17">
        <v>-71.244136474251604</v>
      </c>
      <c r="G2233" s="17">
        <v>-0.17221641583659447</v>
      </c>
      <c r="H2233" s="17">
        <v>-0.47799991770130257</v>
      </c>
      <c r="I2233" s="17">
        <v>12.135919419301466</v>
      </c>
      <c r="J2233" s="17">
        <v>-4.388920636903225</v>
      </c>
      <c r="K2233" s="17">
        <v>-1</v>
      </c>
      <c r="L2233" s="17">
        <v>-1</v>
      </c>
      <c r="M2233" s="17">
        <v>-1</v>
      </c>
      <c r="N2233" s="17">
        <v>0.16666666666666666</v>
      </c>
      <c r="O2233" s="17">
        <v>-1</v>
      </c>
      <c r="P2233" s="17">
        <v>-1</v>
      </c>
      <c r="Q2233" s="17">
        <v>0.30610536379464248</v>
      </c>
      <c r="R2233" s="17">
        <v>-1</v>
      </c>
      <c r="S2233" s="17">
        <v>-1.0016055804283084</v>
      </c>
      <c r="T2233" s="17">
        <v>-0.10523593759925758</v>
      </c>
      <c r="U2233" s="17">
        <v>-0.65305439701088019</v>
      </c>
      <c r="V2233" s="17">
        <v>-1.089768497962706</v>
      </c>
      <c r="W2233" s="17">
        <v>-2.1452887847449418</v>
      </c>
      <c r="X2233" s="17">
        <v>-3.81107516644393</v>
      </c>
      <c r="Y2233" s="17">
        <v>0</v>
      </c>
      <c r="Z2233" s="17">
        <v>4.4835639377597118</v>
      </c>
      <c r="AA2233" s="17">
        <v>-1.0449684203877616</v>
      </c>
      <c r="AB2233" s="17">
        <v>-1.2811185135740319</v>
      </c>
      <c r="AC2233" s="17">
        <v>-9.2655693802764336</v>
      </c>
      <c r="AD2233" s="17">
        <v>-0.81631799626360024</v>
      </c>
      <c r="AE2233" s="17">
        <v>-8.1631799626360024E-2</v>
      </c>
      <c r="AF2233" s="17">
        <v>8.4242906938812681</v>
      </c>
      <c r="AG2233" s="17">
        <v>-65.040386321843442</v>
      </c>
      <c r="AH2233" s="17">
        <v>-1</v>
      </c>
      <c r="AI2233" s="17">
        <v>-1</v>
      </c>
      <c r="AJ2233" s="17">
        <v>-1</v>
      </c>
      <c r="AK2233" s="17">
        <v>-1</v>
      </c>
      <c r="AL2233" s="17">
        <v>-1</v>
      </c>
      <c r="AM2233" s="17">
        <v>-1</v>
      </c>
      <c r="AN2233" s="17">
        <v>-1</v>
      </c>
      <c r="AO2233" s="17">
        <v>-1</v>
      </c>
      <c r="AP2233" s="17">
        <v>-1</v>
      </c>
      <c r="AQ2233" s="17">
        <v>-1</v>
      </c>
      <c r="AR2233" s="17">
        <v>-0.40815899813180012</v>
      </c>
      <c r="AS2233" s="17">
        <v>-4.8979079775816015</v>
      </c>
      <c r="AT2233" s="17">
        <v>-2.3672803708560828</v>
      </c>
      <c r="AU2233" s="17">
        <v>-1</v>
      </c>
      <c r="AV2233" s="17">
        <v>-1</v>
      </c>
      <c r="AW2233" s="17">
        <v>-1</v>
      </c>
      <c r="AX2233" s="17">
        <v>-1</v>
      </c>
      <c r="AY2233" s="17">
        <v>-8.1631799626360024E-2</v>
      </c>
      <c r="AZ2233" s="17">
        <v>1.0772220460075663</v>
      </c>
      <c r="BA2233" s="17">
        <v>-0.56440153318705377</v>
      </c>
      <c r="BB2233" s="17">
        <v>0.41088145206295751</v>
      </c>
      <c r="BC2233" s="17">
        <v>-0.23139427257577788</v>
      </c>
      <c r="BD2233" s="17">
        <v>14.68261428560338</v>
      </c>
      <c r="BE2233" s="17">
        <v>-7.6313322343213414</v>
      </c>
      <c r="BF2233" s="17">
        <v>-1</v>
      </c>
      <c r="BG2233" s="22">
        <v>223.32670276271378</v>
      </c>
    </row>
    <row r="2234" spans="1:59" x14ac:dyDescent="0.25">
      <c r="A2234">
        <v>5327</v>
      </c>
      <c r="B2234" t="s">
        <v>2029</v>
      </c>
      <c r="C2234" s="49">
        <v>0</v>
      </c>
      <c r="D2234" s="22">
        <v>1512.3485449218749</v>
      </c>
      <c r="E2234" s="17">
        <v>26.758695887623439</v>
      </c>
      <c r="F2234" s="17">
        <v>-60.575428814501556</v>
      </c>
      <c r="G2234" s="17">
        <v>-9.4591209631971873E-2</v>
      </c>
      <c r="H2234" s="17">
        <v>0.11002047320181418</v>
      </c>
      <c r="I2234" s="17">
        <v>17.817530515633095</v>
      </c>
      <c r="J2234" s="17">
        <v>-2.8581527080704001</v>
      </c>
      <c r="K2234" s="17">
        <v>-1</v>
      </c>
      <c r="L2234" s="17">
        <v>-1</v>
      </c>
      <c r="M2234" s="17">
        <v>-1</v>
      </c>
      <c r="N2234" s="17">
        <v>0.16666666666666666</v>
      </c>
      <c r="O2234" s="17">
        <v>-1</v>
      </c>
      <c r="P2234" s="17">
        <v>-1</v>
      </c>
      <c r="Q2234" s="17">
        <v>0.67303502103063284</v>
      </c>
      <c r="R2234" s="17">
        <v>-1</v>
      </c>
      <c r="S2234" s="17">
        <v>-0.81513935950586736</v>
      </c>
      <c r="T2234" s="17">
        <v>-8.5637299320989319E-2</v>
      </c>
      <c r="U2234" s="17">
        <v>-0.53990160615379734</v>
      </c>
      <c r="V2234" s="17">
        <v>-0.92657722220387984</v>
      </c>
      <c r="W2234" s="17">
        <v>-1.7203627660128262</v>
      </c>
      <c r="X2234" s="17">
        <v>-3.1789367933026647</v>
      </c>
      <c r="Y2234" s="17">
        <v>0</v>
      </c>
      <c r="Z2234" s="17">
        <v>8.1587049215834782</v>
      </c>
      <c r="AA2234" s="17">
        <v>-0.84048955524906965</v>
      </c>
      <c r="AB2234" s="17">
        <v>-0.95488310274378108</v>
      </c>
      <c r="AC2234" s="17">
        <v>-5.5147239683839384</v>
      </c>
      <c r="AD2234" s="17">
        <v>-0.67487700769224668</v>
      </c>
      <c r="AE2234" s="17">
        <v>-6.7487700769224668E-2</v>
      </c>
      <c r="AF2234" s="17">
        <v>14.008962706367008</v>
      </c>
      <c r="AG2234" s="17">
        <v>-55.300681384922271</v>
      </c>
      <c r="AH2234" s="17">
        <v>-1</v>
      </c>
      <c r="AI2234" s="17">
        <v>-1</v>
      </c>
      <c r="AJ2234" s="17">
        <v>-1</v>
      </c>
      <c r="AK2234" s="17">
        <v>-1</v>
      </c>
      <c r="AL2234" s="17">
        <v>-1</v>
      </c>
      <c r="AM2234" s="17">
        <v>-1</v>
      </c>
      <c r="AN2234" s="17">
        <v>-1</v>
      </c>
      <c r="AO2234" s="17">
        <v>-1</v>
      </c>
      <c r="AP2234" s="17">
        <v>-1</v>
      </c>
      <c r="AQ2234" s="17">
        <v>-1</v>
      </c>
      <c r="AR2234" s="17">
        <v>-0.33743850384612334</v>
      </c>
      <c r="AS2234" s="17">
        <v>-4.0492620461534798</v>
      </c>
      <c r="AT2234" s="17">
        <v>-1.264040659999524</v>
      </c>
      <c r="AU2234" s="17">
        <v>-1</v>
      </c>
      <c r="AV2234" s="17">
        <v>-1</v>
      </c>
      <c r="AW2234" s="17">
        <v>-1</v>
      </c>
      <c r="AX2234" s="17">
        <v>-1</v>
      </c>
      <c r="AY2234" s="17">
        <v>-6.7487700769224668E-2</v>
      </c>
      <c r="AZ2234" s="17">
        <v>0.95430665310284857</v>
      </c>
      <c r="BA2234" s="17">
        <v>-0.44148614028233585</v>
      </c>
      <c r="BB2234" s="17">
        <v>0.3627915159486973</v>
      </c>
      <c r="BC2234" s="17">
        <v>-0.18330433646151767</v>
      </c>
      <c r="BD2234" s="17">
        <v>13.011873478446487</v>
      </c>
      <c r="BE2234" s="17">
        <v>-5.9605914271644469</v>
      </c>
      <c r="BF2234" s="17">
        <v>-1</v>
      </c>
      <c r="BG2234" s="22">
        <v>114.88120239342516</v>
      </c>
    </row>
    <row r="2235" spans="1:59" x14ac:dyDescent="0.25">
      <c r="A2235">
        <v>5329</v>
      </c>
      <c r="B2235" t="s">
        <v>2030</v>
      </c>
      <c r="C2235" s="49">
        <v>0</v>
      </c>
      <c r="D2235" s="22">
        <v>1454.9552636718752</v>
      </c>
      <c r="E2235" s="17">
        <v>-37.316104887107997</v>
      </c>
      <c r="F2235" s="17">
        <v>-168.01514487366782</v>
      </c>
      <c r="G2235" s="17">
        <v>-0.87631945448053994</v>
      </c>
      <c r="H2235" s="17">
        <v>-5.8116661874964084</v>
      </c>
      <c r="I2235" s="17">
        <v>-39.399397946232646</v>
      </c>
      <c r="J2235" s="17">
        <v>-18.27382224101266</v>
      </c>
      <c r="K2235" s="17">
        <v>-1</v>
      </c>
      <c r="L2235" s="17">
        <v>-1</v>
      </c>
      <c r="M2235" s="17">
        <v>-1</v>
      </c>
      <c r="N2235" s="17">
        <v>0.16666666666666666</v>
      </c>
      <c r="O2235" s="17">
        <v>-1</v>
      </c>
      <c r="P2235" s="17">
        <v>-1</v>
      </c>
      <c r="Q2235" s="17">
        <v>-3.0221471363971921</v>
      </c>
      <c r="R2235" s="17">
        <v>-1</v>
      </c>
      <c r="S2235" s="17">
        <v>-2.6929560988392409</v>
      </c>
      <c r="T2235" s="17">
        <v>-0.28300629647774339</v>
      </c>
      <c r="U2235" s="17">
        <v>-1.6794120425351819</v>
      </c>
      <c r="V2235" s="17">
        <v>-2.5700025451236512</v>
      </c>
      <c r="W2235" s="17">
        <v>-5.999599975873724</v>
      </c>
      <c r="X2235" s="17">
        <v>-9.5449156434525424</v>
      </c>
      <c r="Y2235" s="17">
        <v>0</v>
      </c>
      <c r="Z2235" s="17">
        <v>-28.851973069820115</v>
      </c>
      <c r="AA2235" s="17">
        <v>-2.8997034648667119</v>
      </c>
      <c r="AB2235" s="17">
        <v>-4.2402519614560186</v>
      </c>
      <c r="AC2235" s="17">
        <v>-43.28778691919662</v>
      </c>
      <c r="AD2235" s="17">
        <v>-2.0992650531689776</v>
      </c>
      <c r="AE2235" s="17">
        <v>-0.20992650531689774</v>
      </c>
      <c r="AF2235" s="17">
        <v>-42.231736208715809</v>
      </c>
      <c r="AG2235" s="17">
        <v>-153.38483237077708</v>
      </c>
      <c r="AH2235" s="17">
        <v>-1</v>
      </c>
      <c r="AI2235" s="17">
        <v>-1</v>
      </c>
      <c r="AJ2235" s="17">
        <v>-1</v>
      </c>
      <c r="AK2235" s="17">
        <v>-1</v>
      </c>
      <c r="AL2235" s="17">
        <v>-1</v>
      </c>
      <c r="AM2235" s="17">
        <v>-1</v>
      </c>
      <c r="AN2235" s="17">
        <v>-1</v>
      </c>
      <c r="AO2235" s="17">
        <v>-1</v>
      </c>
      <c r="AP2235" s="17">
        <v>-1</v>
      </c>
      <c r="AQ2235" s="17">
        <v>-1</v>
      </c>
      <c r="AR2235" s="17">
        <v>-1.0496325265844888</v>
      </c>
      <c r="AS2235" s="17">
        <v>-12.595590319013866</v>
      </c>
      <c r="AT2235" s="17">
        <v>-12.374267414718027</v>
      </c>
      <c r="AU2235" s="17">
        <v>-1</v>
      </c>
      <c r="AV2235" s="17">
        <v>-1</v>
      </c>
      <c r="AW2235" s="17">
        <v>-1</v>
      </c>
      <c r="AX2235" s="17">
        <v>-1</v>
      </c>
      <c r="AY2235" s="17">
        <v>-0.20992650531689774</v>
      </c>
      <c r="AZ2235" s="17">
        <v>2.1921318268871235</v>
      </c>
      <c r="BA2235" s="17">
        <v>-1.6793113140666112</v>
      </c>
      <c r="BB2235" s="17">
        <v>0.847083451410786</v>
      </c>
      <c r="BC2235" s="17">
        <v>-0.66759627192360615</v>
      </c>
      <c r="BD2235" s="17">
        <v>29.837146384425065</v>
      </c>
      <c r="BE2235" s="17">
        <v>-22.785864333143042</v>
      </c>
      <c r="BF2235" s="17">
        <v>-1</v>
      </c>
      <c r="BG2235" s="22">
        <v>-1.4605650323396731</v>
      </c>
    </row>
    <row r="2236" spans="1:59" x14ac:dyDescent="0.25">
      <c r="A2236">
        <v>5331</v>
      </c>
      <c r="B2236" t="s">
        <v>2031</v>
      </c>
      <c r="C2236" s="49">
        <v>0</v>
      </c>
      <c r="D2236" s="22">
        <v>1533.5306640625001</v>
      </c>
      <c r="E2236" s="17">
        <v>81.409793268669006</v>
      </c>
      <c r="F2236" s="17">
        <v>31.062755213328384</v>
      </c>
      <c r="G2236" s="17">
        <v>0.57216554837859557</v>
      </c>
      <c r="H2236" s="17">
        <v>5.160784118829608</v>
      </c>
      <c r="I2236" s="17">
        <v>66.619366672834133</v>
      </c>
      <c r="J2236" s="17">
        <v>10.290280789222447</v>
      </c>
      <c r="K2236" s="17">
        <v>-1</v>
      </c>
      <c r="L2236" s="17">
        <v>-1</v>
      </c>
      <c r="M2236" s="17">
        <v>-1</v>
      </c>
      <c r="N2236" s="17">
        <v>0.16666666666666666</v>
      </c>
      <c r="O2236" s="17">
        <v>-1</v>
      </c>
      <c r="P2236" s="17">
        <v>-1</v>
      </c>
      <c r="Q2236" s="17">
        <v>3.8247539102749908</v>
      </c>
      <c r="R2236" s="17">
        <v>-1</v>
      </c>
      <c r="S2236" s="17">
        <v>0.78650035289627862</v>
      </c>
      <c r="T2236" s="17">
        <v>8.270395423257329E-2</v>
      </c>
      <c r="U2236" s="17">
        <v>0.43201707439488696</v>
      </c>
      <c r="V2236" s="17">
        <v>0.47514383311595443</v>
      </c>
      <c r="W2236" s="17">
        <v>1.9295121714825503</v>
      </c>
      <c r="X2236" s="17">
        <v>2.2507754470577988</v>
      </c>
      <c r="Y2236" s="17">
        <v>0</v>
      </c>
      <c r="Z2236" s="17">
        <v>39.72609401355831</v>
      </c>
      <c r="AA2236" s="17">
        <v>0.91586861586049961</v>
      </c>
      <c r="AB2236" s="17">
        <v>1.8472951523456058</v>
      </c>
      <c r="AC2236" s="17">
        <v>26.702923480304214</v>
      </c>
      <c r="AD2236" s="17">
        <v>0.5400213429936086</v>
      </c>
      <c r="AE2236" s="17">
        <v>5.400213429936087E-2</v>
      </c>
      <c r="AF2236" s="17">
        <v>61.978146785334403</v>
      </c>
      <c r="AG2236" s="17">
        <v>28.357893003951343</v>
      </c>
      <c r="AH2236" s="17">
        <v>-1</v>
      </c>
      <c r="AI2236" s="17">
        <v>-1</v>
      </c>
      <c r="AJ2236" s="17">
        <v>-1</v>
      </c>
      <c r="AK2236" s="17">
        <v>-1</v>
      </c>
      <c r="AL2236" s="17">
        <v>-1</v>
      </c>
      <c r="AM2236" s="17">
        <v>-1</v>
      </c>
      <c r="AN2236" s="17">
        <v>-1</v>
      </c>
      <c r="AO2236" s="17">
        <v>-1</v>
      </c>
      <c r="AP2236" s="17">
        <v>-1</v>
      </c>
      <c r="AQ2236" s="17">
        <v>-1</v>
      </c>
      <c r="AR2236" s="17">
        <v>0.2700106714968043</v>
      </c>
      <c r="AS2236" s="17">
        <v>3.2401280579616514</v>
      </c>
      <c r="AT2236" s="17">
        <v>8.2121664753501467</v>
      </c>
      <c r="AU2236" s="17">
        <v>-1</v>
      </c>
      <c r="AV2236" s="17">
        <v>-1</v>
      </c>
      <c r="AW2236" s="17">
        <v>-1</v>
      </c>
      <c r="AX2236" s="17">
        <v>-1</v>
      </c>
      <c r="AY2236" s="17">
        <v>5.400213429936087E-2</v>
      </c>
      <c r="AZ2236" s="17">
        <v>-0.10146727510688125</v>
      </c>
      <c r="BA2236" s="17">
        <v>0.61428778792739425</v>
      </c>
      <c r="BB2236" s="17">
        <v>-5.0273923284493635E-2</v>
      </c>
      <c r="BC2236" s="17">
        <v>0.22976110277167305</v>
      </c>
      <c r="BD2236" s="17">
        <v>-1.3388481301944699</v>
      </c>
      <c r="BE2236" s="17">
        <v>8.3901301814765255</v>
      </c>
      <c r="BF2236" s="17">
        <v>-1</v>
      </c>
      <c r="BG2236" s="22">
        <v>125.88948907765462</v>
      </c>
    </row>
    <row r="2237" spans="1:59" x14ac:dyDescent="0.25">
      <c r="A2237">
        <v>5332</v>
      </c>
      <c r="B2237" t="s">
        <v>2032</v>
      </c>
      <c r="C2237" s="49">
        <v>0</v>
      </c>
      <c r="D2237" s="22">
        <v>1567.434130859375</v>
      </c>
      <c r="E2237" s="17">
        <v>76.920197366151768</v>
      </c>
      <c r="F2237" s="17">
        <v>23.534664557491773</v>
      </c>
      <c r="G2237" s="17">
        <v>0.51739138002350349</v>
      </c>
      <c r="H2237" s="17">
        <v>4.7458631226437538</v>
      </c>
      <c r="I2237" s="17">
        <v>62.610288463131482</v>
      </c>
      <c r="J2237" s="17">
        <v>9.2101349919225015</v>
      </c>
      <c r="K2237" s="17">
        <v>-1</v>
      </c>
      <c r="L2237" s="17">
        <v>-1</v>
      </c>
      <c r="M2237" s="17">
        <v>-1</v>
      </c>
      <c r="N2237" s="17">
        <v>0.16666666666666666</v>
      </c>
      <c r="O2237" s="17">
        <v>-1</v>
      </c>
      <c r="P2237" s="17">
        <v>-1</v>
      </c>
      <c r="Q2237" s="17">
        <v>3.5658397275939082</v>
      </c>
      <c r="R2237" s="17">
        <v>-1</v>
      </c>
      <c r="S2237" s="17">
        <v>0.65492540866462823</v>
      </c>
      <c r="T2237" s="17">
        <v>6.8874694832544936E-2</v>
      </c>
      <c r="U2237" s="17">
        <v>0.35217380802189147</v>
      </c>
      <c r="V2237" s="17">
        <v>0.35999223675260855</v>
      </c>
      <c r="W2237" s="17">
        <v>1.6296743942129057</v>
      </c>
      <c r="X2237" s="17">
        <v>1.8047237665910001</v>
      </c>
      <c r="Y2237" s="17">
        <v>0</v>
      </c>
      <c r="Z2237" s="17">
        <v>37.132828232775445</v>
      </c>
      <c r="AA2237" s="17">
        <v>0.77158352688256027</v>
      </c>
      <c r="AB2237" s="17">
        <v>1.6170957855432202</v>
      </c>
      <c r="AC2237" s="17">
        <v>24.056238877324191</v>
      </c>
      <c r="AD2237" s="17">
        <v>0.44021726002736428</v>
      </c>
      <c r="AE2237" s="17">
        <v>4.4021726002736433E-2</v>
      </c>
      <c r="AF2237" s="17">
        <v>58.037471069594417</v>
      </c>
      <c r="AG2237" s="17">
        <v>21.485328484926956</v>
      </c>
      <c r="AH2237" s="17">
        <v>-1</v>
      </c>
      <c r="AI2237" s="17">
        <v>-1</v>
      </c>
      <c r="AJ2237" s="17">
        <v>-1</v>
      </c>
      <c r="AK2237" s="17">
        <v>-1</v>
      </c>
      <c r="AL2237" s="17">
        <v>-1</v>
      </c>
      <c r="AM2237" s="17">
        <v>-1</v>
      </c>
      <c r="AN2237" s="17">
        <v>-1</v>
      </c>
      <c r="AO2237" s="17">
        <v>-1</v>
      </c>
      <c r="AP2237" s="17">
        <v>-1</v>
      </c>
      <c r="AQ2237" s="17">
        <v>-1</v>
      </c>
      <c r="AR2237" s="17">
        <v>0.22010863001368214</v>
      </c>
      <c r="AS2237" s="17">
        <v>2.6413035601641859</v>
      </c>
      <c r="AT2237" s="17">
        <v>7.4336946282134413</v>
      </c>
      <c r="AU2237" s="17">
        <v>-1</v>
      </c>
      <c r="AV2237" s="17">
        <v>-1</v>
      </c>
      <c r="AW2237" s="17">
        <v>-1</v>
      </c>
      <c r="AX2237" s="17">
        <v>-1</v>
      </c>
      <c r="AY2237" s="17">
        <v>4.4021726002736433E-2</v>
      </c>
      <c r="AZ2237" s="17">
        <v>-1.473528747585362E-2</v>
      </c>
      <c r="BA2237" s="17">
        <v>0.52755580029636651</v>
      </c>
      <c r="BB2237" s="17">
        <v>-1.634053507597058E-2</v>
      </c>
      <c r="BC2237" s="17">
        <v>0.19582771456315001</v>
      </c>
      <c r="BD2237" s="17">
        <v>-0.15993418299410322</v>
      </c>
      <c r="BE2237" s="17">
        <v>7.2112162342761579</v>
      </c>
      <c r="BF2237" s="17">
        <v>-1</v>
      </c>
      <c r="BG2237" s="22">
        <v>219.88224096188685</v>
      </c>
    </row>
    <row r="2238" spans="1:59" x14ac:dyDescent="0.25">
      <c r="A2238">
        <v>5333</v>
      </c>
      <c r="B2238" t="s">
        <v>2033</v>
      </c>
      <c r="C2238" s="49">
        <v>0</v>
      </c>
      <c r="D2238" s="22">
        <v>1442.8939843749999</v>
      </c>
      <c r="E2238" s="17">
        <v>-33.65017462383814</v>
      </c>
      <c r="F2238" s="17">
        <v>-161.86816506544122</v>
      </c>
      <c r="G2238" s="17">
        <v>-0.83159420842759668</v>
      </c>
      <c r="H2238" s="17">
        <v>-5.4728670015984182</v>
      </c>
      <c r="I2238" s="17">
        <v>-36.125829131604085</v>
      </c>
      <c r="J2238" s="17">
        <v>-17.391841044253848</v>
      </c>
      <c r="K2238" s="17">
        <v>-1</v>
      </c>
      <c r="L2238" s="17">
        <v>-1</v>
      </c>
      <c r="M2238" s="17">
        <v>-1</v>
      </c>
      <c r="N2238" s="17">
        <v>0.16666666666666666</v>
      </c>
      <c r="O2238" s="17">
        <v>-1</v>
      </c>
      <c r="P2238" s="17">
        <v>-1</v>
      </c>
      <c r="Q2238" s="17">
        <v>-2.8107336019745994</v>
      </c>
      <c r="R2238" s="17">
        <v>-1</v>
      </c>
      <c r="S2238" s="17">
        <v>-2.5855200220920205</v>
      </c>
      <c r="T2238" s="17">
        <v>-0.27171416648342744</v>
      </c>
      <c r="U2238" s="17">
        <v>-1.6142168996157562</v>
      </c>
      <c r="V2238" s="17">
        <v>-2.4759767728407742</v>
      </c>
      <c r="W2238" s="17">
        <v>-5.7547707294045578</v>
      </c>
      <c r="X2238" s="17">
        <v>-9.1806970389476721</v>
      </c>
      <c r="Y2238" s="17">
        <v>0</v>
      </c>
      <c r="Z2238" s="17">
        <v>-26.734470356236518</v>
      </c>
      <c r="AA2238" s="17">
        <v>-2.7818890589139973</v>
      </c>
      <c r="AB2238" s="17">
        <v>-4.0522851948093228</v>
      </c>
      <c r="AC2238" s="17">
        <v>-41.126665652591136</v>
      </c>
      <c r="AD2238" s="17">
        <v>-2.0177711245196956</v>
      </c>
      <c r="AE2238" s="17">
        <v>-0.20177711245196953</v>
      </c>
      <c r="AF2238" s="17">
        <v>-39.014020699851407</v>
      </c>
      <c r="AG2238" s="17">
        <v>-147.77311523551327</v>
      </c>
      <c r="AH2238" s="17">
        <v>-1</v>
      </c>
      <c r="AI2238" s="17">
        <v>-1</v>
      </c>
      <c r="AJ2238" s="17">
        <v>-1</v>
      </c>
      <c r="AK2238" s="17">
        <v>-1</v>
      </c>
      <c r="AL2238" s="17">
        <v>-1</v>
      </c>
      <c r="AM2238" s="17">
        <v>-1</v>
      </c>
      <c r="AN2238" s="17">
        <v>-1</v>
      </c>
      <c r="AO2238" s="17">
        <v>-1</v>
      </c>
      <c r="AP2238" s="17">
        <v>-1</v>
      </c>
      <c r="AQ2238" s="17">
        <v>-1</v>
      </c>
      <c r="AR2238" s="17">
        <v>-1.0088855622598478</v>
      </c>
      <c r="AS2238" s="17">
        <v>-12.106626747118174</v>
      </c>
      <c r="AT2238" s="17">
        <v>-11.738614771253626</v>
      </c>
      <c r="AU2238" s="17">
        <v>-1</v>
      </c>
      <c r="AV2238" s="17">
        <v>-1</v>
      </c>
      <c r="AW2238" s="17">
        <v>-1</v>
      </c>
      <c r="AX2238" s="17">
        <v>-1</v>
      </c>
      <c r="AY2238" s="17">
        <v>-0.20177711245196953</v>
      </c>
      <c r="AZ2238" s="17">
        <v>2.1213117742245085</v>
      </c>
      <c r="BA2238" s="17">
        <v>-1.6084912614039961</v>
      </c>
      <c r="BB2238" s="17">
        <v>0.81937551567003009</v>
      </c>
      <c r="BC2238" s="17">
        <v>-0.63988833618285013</v>
      </c>
      <c r="BD2238" s="17">
        <v>28.874517138793056</v>
      </c>
      <c r="BE2238" s="17">
        <v>-21.823235087511033</v>
      </c>
      <c r="BF2238" s="17">
        <v>-1</v>
      </c>
      <c r="BG2238" s="22">
        <v>357.64241819960444</v>
      </c>
    </row>
    <row r="2239" spans="1:59" x14ac:dyDescent="0.25">
      <c r="A2239">
        <v>5338</v>
      </c>
      <c r="B2239" t="s">
        <v>2034</v>
      </c>
      <c r="C2239" s="49">
        <v>0</v>
      </c>
      <c r="D2239" s="22">
        <v>1576.1579003906252</v>
      </c>
      <c r="E2239" s="17">
        <v>106.7696988426862</v>
      </c>
      <c r="F2239" s="17">
        <v>73.585884762163033</v>
      </c>
      <c r="G2239" s="17">
        <v>0.88156260048335855</v>
      </c>
      <c r="H2239" s="17">
        <v>7.5045044697081176</v>
      </c>
      <c r="I2239" s="17">
        <v>89.265022772953216</v>
      </c>
      <c r="J2239" s="17">
        <v>16.391586122813752</v>
      </c>
      <c r="K2239" s="17">
        <v>-1</v>
      </c>
      <c r="L2239" s="17">
        <v>-1</v>
      </c>
      <c r="M2239" s="17">
        <v>-1</v>
      </c>
      <c r="N2239" s="17">
        <v>0.16666666666666666</v>
      </c>
      <c r="O2239" s="17">
        <v>-1</v>
      </c>
      <c r="P2239" s="17">
        <v>-1</v>
      </c>
      <c r="Q2239" s="17">
        <v>5.2872550723249248</v>
      </c>
      <c r="R2239" s="17">
        <v>-1</v>
      </c>
      <c r="S2239" s="17">
        <v>1.529713825572157</v>
      </c>
      <c r="T2239" s="17">
        <v>0.16081982928196756</v>
      </c>
      <c r="U2239" s="17">
        <v>0.88301928927239637</v>
      </c>
      <c r="V2239" s="17">
        <v>1.12558847755143</v>
      </c>
      <c r="W2239" s="17">
        <v>3.6231741143799145</v>
      </c>
      <c r="X2239" s="17">
        <v>4.7703404019855595</v>
      </c>
      <c r="Y2239" s="17">
        <v>0</v>
      </c>
      <c r="Z2239" s="17">
        <v>54.374400176727733</v>
      </c>
      <c r="AA2239" s="17">
        <v>1.7308765389939924</v>
      </c>
      <c r="AB2239" s="17">
        <v>3.1475979706981176</v>
      </c>
      <c r="AC2239" s="17">
        <v>41.652970895071725</v>
      </c>
      <c r="AD2239" s="17">
        <v>1.1037741115904955</v>
      </c>
      <c r="AE2239" s="17">
        <v>0.11037741115904955</v>
      </c>
      <c r="AF2239" s="17">
        <v>84.237424951762833</v>
      </c>
      <c r="AG2239" s="17">
        <v>67.17822138942573</v>
      </c>
      <c r="AH2239" s="17">
        <v>-1</v>
      </c>
      <c r="AI2239" s="17">
        <v>-1</v>
      </c>
      <c r="AJ2239" s="17">
        <v>-1</v>
      </c>
      <c r="AK2239" s="17">
        <v>-1</v>
      </c>
      <c r="AL2239" s="17">
        <v>-1</v>
      </c>
      <c r="AM2239" s="17">
        <v>-1</v>
      </c>
      <c r="AN2239" s="17">
        <v>-1</v>
      </c>
      <c r="AO2239" s="17">
        <v>-1</v>
      </c>
      <c r="AP2239" s="17">
        <v>-1</v>
      </c>
      <c r="AQ2239" s="17">
        <v>-1</v>
      </c>
      <c r="AR2239" s="17">
        <v>0.55188705579524777</v>
      </c>
      <c r="AS2239" s="17">
        <v>6.6226446695429733</v>
      </c>
      <c r="AT2239" s="17">
        <v>12.609438070405865</v>
      </c>
      <c r="AU2239" s="17">
        <v>-1</v>
      </c>
      <c r="AV2239" s="17">
        <v>-1</v>
      </c>
      <c r="AW2239" s="17">
        <v>-1</v>
      </c>
      <c r="AX2239" s="17">
        <v>-1</v>
      </c>
      <c r="AY2239" s="17">
        <v>0.11037741115904955</v>
      </c>
      <c r="AZ2239" s="17">
        <v>-0.59138108123283106</v>
      </c>
      <c r="BA2239" s="17">
        <v>1.1042015940533441</v>
      </c>
      <c r="BB2239" s="17">
        <v>-0.24194986460743528</v>
      </c>
      <c r="BC2239" s="17">
        <v>0.42143704409461463</v>
      </c>
      <c r="BD2239" s="17">
        <v>-7.9980546668296206</v>
      </c>
      <c r="BE2239" s="17">
        <v>15.049336718111684</v>
      </c>
      <c r="BF2239" s="17">
        <v>-1</v>
      </c>
      <c r="BG2239" s="22">
        <v>741.84446160643768</v>
      </c>
    </row>
    <row r="2240" spans="1:59" x14ac:dyDescent="0.25">
      <c r="A2240">
        <v>5339</v>
      </c>
      <c r="B2240" t="s">
        <v>2027</v>
      </c>
      <c r="C2240" s="49">
        <v>0</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25">
      <c r="A2241">
        <v>5340</v>
      </c>
      <c r="B2241" t="s">
        <v>3060</v>
      </c>
      <c r="C2241" s="49">
        <v>0</v>
      </c>
      <c r="D2241" s="22">
        <v>1420.3177832031249</v>
      </c>
      <c r="E2241" s="17">
        <v>-63.511042144168755</v>
      </c>
      <c r="F2241" s="17">
        <v>-211.93844369094893</v>
      </c>
      <c r="G2241" s="17">
        <v>-1.1959040974023782</v>
      </c>
      <c r="H2241" s="17">
        <v>-8.2325587795516633</v>
      </c>
      <c r="I2241" s="17">
        <v>-62.790712987064914</v>
      </c>
      <c r="J2241" s="17">
        <v>-24.576026716227403</v>
      </c>
      <c r="K2241" s="17">
        <v>-1</v>
      </c>
      <c r="L2241" s="17">
        <v>-1</v>
      </c>
      <c r="M2241" s="17">
        <v>-1</v>
      </c>
      <c r="N2241" s="17">
        <v>0.16666666666666666</v>
      </c>
      <c r="O2241" s="17">
        <v>-1</v>
      </c>
      <c r="P2241" s="17">
        <v>-1</v>
      </c>
      <c r="Q2241" s="17">
        <v>-4.5328044243930741</v>
      </c>
      <c r="R2241" s="17">
        <v>-1</v>
      </c>
      <c r="S2241" s="17">
        <v>-3.4606415394858931</v>
      </c>
      <c r="T2241" s="17">
        <v>-0.36369431164905314</v>
      </c>
      <c r="U2241" s="17">
        <v>-2.145264515330505</v>
      </c>
      <c r="V2241" s="17">
        <v>-3.2418645361097433</v>
      </c>
      <c r="W2241" s="17">
        <v>-7.7490295310974302</v>
      </c>
      <c r="X2241" s="17">
        <v>-12.147442916939031</v>
      </c>
      <c r="Y2241" s="17">
        <v>0</v>
      </c>
      <c r="Z2241" s="17">
        <v>-43.982607517433181</v>
      </c>
      <c r="AA2241" s="17">
        <v>-3.7415473490317503</v>
      </c>
      <c r="AB2241" s="17">
        <v>-5.5833701620545773</v>
      </c>
      <c r="AC2241" s="17">
        <v>-58.730098124848453</v>
      </c>
      <c r="AD2241" s="17">
        <v>-2.6815806441631311</v>
      </c>
      <c r="AE2241" s="17">
        <v>-0.26815806441631312</v>
      </c>
      <c r="AF2241" s="17">
        <v>-65.223950957119996</v>
      </c>
      <c r="AG2241" s="17">
        <v>-193.48340700418854</v>
      </c>
      <c r="AH2241" s="17">
        <v>-1</v>
      </c>
      <c r="AI2241" s="17">
        <v>-1</v>
      </c>
      <c r="AJ2241" s="17">
        <v>-1</v>
      </c>
      <c r="AK2241" s="17">
        <v>-1</v>
      </c>
      <c r="AL2241" s="17">
        <v>-1</v>
      </c>
      <c r="AM2241" s="17">
        <v>-1</v>
      </c>
      <c r="AN2241" s="17">
        <v>-1</v>
      </c>
      <c r="AO2241" s="17">
        <v>-1</v>
      </c>
      <c r="AP2241" s="17">
        <v>-1</v>
      </c>
      <c r="AQ2241" s="17">
        <v>-1</v>
      </c>
      <c r="AR2241" s="17">
        <v>-1.3407903220815656</v>
      </c>
      <c r="AS2241" s="17">
        <v>-16.089483864978785</v>
      </c>
      <c r="AT2241" s="17">
        <v>-16.916329024472422</v>
      </c>
      <c r="AU2241" s="17">
        <v>-1</v>
      </c>
      <c r="AV2241" s="17">
        <v>-1</v>
      </c>
      <c r="AW2241" s="17">
        <v>-1</v>
      </c>
      <c r="AX2241" s="17">
        <v>-1</v>
      </c>
      <c r="AY2241" s="17">
        <v>-0.26815806441631312</v>
      </c>
      <c r="AZ2241" s="17">
        <v>2.6981771422129643</v>
      </c>
      <c r="BA2241" s="17">
        <v>-2.185356629392452</v>
      </c>
      <c r="BB2241" s="17">
        <v>1.0450707523487983</v>
      </c>
      <c r="BC2241" s="17">
        <v>-0.86558357286161824</v>
      </c>
      <c r="BD2241" s="17">
        <v>36.71562220918085</v>
      </c>
      <c r="BE2241" s="17">
        <v>-29.664340157898831</v>
      </c>
      <c r="BF2241" s="17">
        <v>-1</v>
      </c>
      <c r="BG2241" s="22">
        <v>-80.492106622769825</v>
      </c>
    </row>
    <row r="2242" spans="1:59" x14ac:dyDescent="0.25">
      <c r="A2242">
        <v>5344</v>
      </c>
      <c r="B2242" t="s">
        <v>3061</v>
      </c>
      <c r="C2242" s="49">
        <v>0</v>
      </c>
      <c r="D2242" s="22">
        <v>1456.5758593749999</v>
      </c>
      <c r="E2242" s="17">
        <v>-41.512035804417053</v>
      </c>
      <c r="F2242" s="17">
        <v>-175.05082225243143</v>
      </c>
      <c r="G2242" s="17">
        <v>-0.92751083817325997</v>
      </c>
      <c r="H2242" s="17">
        <v>-6.1994471535207172</v>
      </c>
      <c r="I2242" s="17">
        <v>-43.146241888372238</v>
      </c>
      <c r="J2242" s="17">
        <v>-19.283315577272866</v>
      </c>
      <c r="K2242" s="17">
        <v>-1</v>
      </c>
      <c r="L2242" s="17">
        <v>-1</v>
      </c>
      <c r="M2242" s="17">
        <v>-1</v>
      </c>
      <c r="N2242" s="17">
        <v>0.16666666666666666</v>
      </c>
      <c r="O2242" s="17">
        <v>-1</v>
      </c>
      <c r="P2242" s="17">
        <v>-1</v>
      </c>
      <c r="Q2242" s="17">
        <v>-3.2641257125608623</v>
      </c>
      <c r="R2242" s="17">
        <v>-1</v>
      </c>
      <c r="S2242" s="17">
        <v>-2.8159247108105898</v>
      </c>
      <c r="T2242" s="17">
        <v>-0.29593098242721422</v>
      </c>
      <c r="U2242" s="17">
        <v>-1.7540327516563654</v>
      </c>
      <c r="V2242" s="17">
        <v>-2.6776220623028153</v>
      </c>
      <c r="W2242" s="17">
        <v>-6.2798253295893094</v>
      </c>
      <c r="X2242" s="17">
        <v>-9.9617910321125631</v>
      </c>
      <c r="Y2242" s="17">
        <v>0</v>
      </c>
      <c r="Z2242" s="17">
        <v>-31.275613037124426</v>
      </c>
      <c r="AA2242" s="17">
        <v>-3.0345508495522209</v>
      </c>
      <c r="AB2242" s="17">
        <v>-4.4553939611557114</v>
      </c>
      <c r="AC2242" s="17">
        <v>-45.761351577384062</v>
      </c>
      <c r="AD2242" s="17">
        <v>-2.1925409395704567</v>
      </c>
      <c r="AE2242" s="17">
        <v>-0.21925409395704568</v>
      </c>
      <c r="AF2242" s="17">
        <v>-45.914651871903153</v>
      </c>
      <c r="AG2242" s="17">
        <v>-159.80786165285733</v>
      </c>
      <c r="AH2242" s="17">
        <v>-1</v>
      </c>
      <c r="AI2242" s="17">
        <v>-1</v>
      </c>
      <c r="AJ2242" s="17">
        <v>-1</v>
      </c>
      <c r="AK2242" s="17">
        <v>-1</v>
      </c>
      <c r="AL2242" s="17">
        <v>-1</v>
      </c>
      <c r="AM2242" s="17">
        <v>-1</v>
      </c>
      <c r="AN2242" s="17">
        <v>-1</v>
      </c>
      <c r="AO2242" s="17">
        <v>-1</v>
      </c>
      <c r="AP2242" s="17">
        <v>-1</v>
      </c>
      <c r="AQ2242" s="17">
        <v>-1</v>
      </c>
      <c r="AR2242" s="17">
        <v>-1.0962704697852284</v>
      </c>
      <c r="AS2242" s="17">
        <v>-13.155245637422741</v>
      </c>
      <c r="AT2242" s="17">
        <v>-13.101819328649562</v>
      </c>
      <c r="AU2242" s="17">
        <v>-1</v>
      </c>
      <c r="AV2242" s="17">
        <v>-1</v>
      </c>
      <c r="AW2242" s="17">
        <v>-1</v>
      </c>
      <c r="AX2242" s="17">
        <v>-1</v>
      </c>
      <c r="AY2242" s="17">
        <v>-0.21925409395704568</v>
      </c>
      <c r="AZ2242" s="17">
        <v>2.2731906652152349</v>
      </c>
      <c r="BA2242" s="17">
        <v>-1.7603701523947231</v>
      </c>
      <c r="BB2242" s="17">
        <v>0.87879725278728904</v>
      </c>
      <c r="BC2242" s="17">
        <v>-0.69931007330010908</v>
      </c>
      <c r="BD2242" s="17">
        <v>30.938947434522113</v>
      </c>
      <c r="BE2242" s="17">
        <v>-23.88766538324009</v>
      </c>
      <c r="BF2242" s="17">
        <v>-1</v>
      </c>
      <c r="BG2242" s="22">
        <v>1.5701398655362482</v>
      </c>
    </row>
    <row r="2243" spans="1:59" x14ac:dyDescent="0.25">
      <c r="A2243">
        <v>5347</v>
      </c>
      <c r="B2243" t="s">
        <v>2035</v>
      </c>
      <c r="C2243" s="49">
        <v>0</v>
      </c>
      <c r="D2243" s="22">
        <v>1506.89650390625</v>
      </c>
      <c r="E2243" s="17">
        <v>97.057070047919041</v>
      </c>
      <c r="F2243" s="17">
        <v>57.29988672111427</v>
      </c>
      <c r="G2243" s="17">
        <v>0.76306615306883563</v>
      </c>
      <c r="H2243" s="17">
        <v>6.6068794489687974</v>
      </c>
      <c r="I2243" s="17">
        <v>80.591928511129055</v>
      </c>
      <c r="J2243" s="17">
        <v>14.054837916250214</v>
      </c>
      <c r="K2243" s="17">
        <v>-1</v>
      </c>
      <c r="L2243" s="17">
        <v>-1</v>
      </c>
      <c r="M2243" s="17">
        <v>-1</v>
      </c>
      <c r="N2243" s="17">
        <v>0.16666666666666666</v>
      </c>
      <c r="O2243" s="17">
        <v>-1</v>
      </c>
      <c r="P2243" s="17">
        <v>-1</v>
      </c>
      <c r="Q2243" s="17">
        <v>4.7271295285823554</v>
      </c>
      <c r="R2243" s="17">
        <v>-1</v>
      </c>
      <c r="S2243" s="17">
        <v>1.2450693676382723</v>
      </c>
      <c r="T2243" s="17">
        <v>0.13090211152395959</v>
      </c>
      <c r="U2243" s="17">
        <v>0.71028926526114489</v>
      </c>
      <c r="V2243" s="17">
        <v>0.87647369419755239</v>
      </c>
      <c r="W2243" s="17">
        <v>2.9745159517075668</v>
      </c>
      <c r="X2243" s="17">
        <v>3.8053683889749803</v>
      </c>
      <c r="Y2243" s="17">
        <v>0</v>
      </c>
      <c r="Z2243" s="17">
        <v>48.764223126986167</v>
      </c>
      <c r="AA2243" s="17">
        <v>1.4187354153180416</v>
      </c>
      <c r="AB2243" s="17">
        <v>2.6495930172259308</v>
      </c>
      <c r="AC2243" s="17">
        <v>35.927229504592098</v>
      </c>
      <c r="AD2243" s="17">
        <v>0.88786158157643102</v>
      </c>
      <c r="AE2243" s="17">
        <v>8.8786158157643111E-2</v>
      </c>
      <c r="AF2243" s="17">
        <v>75.712310162238893</v>
      </c>
      <c r="AG2243" s="17">
        <v>52.310364795930212</v>
      </c>
      <c r="AH2243" s="17">
        <v>-1</v>
      </c>
      <c r="AI2243" s="17">
        <v>-1</v>
      </c>
      <c r="AJ2243" s="17">
        <v>-1</v>
      </c>
      <c r="AK2243" s="17">
        <v>-1</v>
      </c>
      <c r="AL2243" s="17">
        <v>-1</v>
      </c>
      <c r="AM2243" s="17">
        <v>-1</v>
      </c>
      <c r="AN2243" s="17">
        <v>-1</v>
      </c>
      <c r="AO2243" s="17">
        <v>-1</v>
      </c>
      <c r="AP2243" s="17">
        <v>-1</v>
      </c>
      <c r="AQ2243" s="17">
        <v>-1</v>
      </c>
      <c r="AR2243" s="17">
        <v>0.44393079078821551</v>
      </c>
      <c r="AS2243" s="17">
        <v>5.3271694894585861</v>
      </c>
      <c r="AT2243" s="17">
        <v>10.925320336296162</v>
      </c>
      <c r="AU2243" s="17">
        <v>-1</v>
      </c>
      <c r="AV2243" s="17">
        <v>-1</v>
      </c>
      <c r="AW2243" s="17">
        <v>-1</v>
      </c>
      <c r="AX2243" s="17">
        <v>-1</v>
      </c>
      <c r="AY2243" s="17">
        <v>8.8786158157643111E-2</v>
      </c>
      <c r="AZ2243" s="17">
        <v>-0.40374824772543411</v>
      </c>
      <c r="BA2243" s="17">
        <v>0.91656876054594716</v>
      </c>
      <c r="BB2243" s="17">
        <v>-0.16853960440265331</v>
      </c>
      <c r="BC2243" s="17">
        <v>0.34802678388983271</v>
      </c>
      <c r="BD2243" s="17">
        <v>-5.4476350302403063</v>
      </c>
      <c r="BE2243" s="17">
        <v>12.498917081522366</v>
      </c>
      <c r="BF2243" s="17">
        <v>-1</v>
      </c>
      <c r="BG2243" s="22">
        <v>120.06906797563465</v>
      </c>
    </row>
    <row r="2244" spans="1:59" x14ac:dyDescent="0.25">
      <c r="A2244">
        <v>5348</v>
      </c>
      <c r="B2244" t="s">
        <v>279</v>
      </c>
      <c r="C2244" s="49">
        <v>0</v>
      </c>
      <c r="D2244" s="22">
        <v>1499.1361621093749</v>
      </c>
      <c r="E2244" s="17">
        <v>42.463356966438234</v>
      </c>
      <c r="F2244" s="17">
        <v>-34.242076128078423</v>
      </c>
      <c r="G2244" s="17">
        <v>9.7009497551576396E-2</v>
      </c>
      <c r="H2244" s="17">
        <v>1.5614191649926579</v>
      </c>
      <c r="I2244" s="17">
        <v>31.841334859926182</v>
      </c>
      <c r="J2244" s="17">
        <v>0.92021042986608226</v>
      </c>
      <c r="K2244" s="17">
        <v>-1</v>
      </c>
      <c r="L2244" s="17">
        <v>-1</v>
      </c>
      <c r="M2244" s="17">
        <v>-1</v>
      </c>
      <c r="N2244" s="17">
        <v>0.16666666666666666</v>
      </c>
      <c r="O2244" s="17">
        <v>-1</v>
      </c>
      <c r="P2244" s="17">
        <v>-1</v>
      </c>
      <c r="Q2244" s="17">
        <v>1.5787199815022226</v>
      </c>
      <c r="R2244" s="17">
        <v>-1</v>
      </c>
      <c r="S2244" s="17">
        <v>-0.35488860409523793</v>
      </c>
      <c r="T2244" s="17">
        <v>-3.7262381719454618E-2</v>
      </c>
      <c r="U2244" s="17">
        <v>-0.26060888916107711</v>
      </c>
      <c r="V2244" s="17">
        <v>-0.52377553741151783</v>
      </c>
      <c r="W2244" s="17">
        <v>-0.67152657387251435</v>
      </c>
      <c r="X2244" s="17">
        <v>-1.6186425892209051</v>
      </c>
      <c r="Y2244" s="17">
        <v>0</v>
      </c>
      <c r="Z2244" s="17">
        <v>17.229980167457693</v>
      </c>
      <c r="AA2244" s="17">
        <v>-0.33577855890868696</v>
      </c>
      <c r="AB2244" s="17">
        <v>-0.14964291750522596</v>
      </c>
      <c r="AC2244" s="17">
        <v>3.7434109673268363</v>
      </c>
      <c r="AD2244" s="17">
        <v>-0.32576111145134645</v>
      </c>
      <c r="AE2244" s="17">
        <v>-3.2576111145134638E-2</v>
      </c>
      <c r="AF2244" s="17">
        <v>27.793494294725182</v>
      </c>
      <c r="AG2244" s="17">
        <v>-31.260367098941511</v>
      </c>
      <c r="AH2244" s="17">
        <v>-1</v>
      </c>
      <c r="AI2244" s="17">
        <v>-1</v>
      </c>
      <c r="AJ2244" s="17">
        <v>-1</v>
      </c>
      <c r="AK2244" s="17">
        <v>-1</v>
      </c>
      <c r="AL2244" s="17">
        <v>-1</v>
      </c>
      <c r="AM2244" s="17">
        <v>-1</v>
      </c>
      <c r="AN2244" s="17">
        <v>-1</v>
      </c>
      <c r="AO2244" s="17">
        <v>-1</v>
      </c>
      <c r="AP2244" s="17">
        <v>-1</v>
      </c>
      <c r="AQ2244" s="17">
        <v>-1</v>
      </c>
      <c r="AR2244" s="17">
        <v>-0.16288055572567323</v>
      </c>
      <c r="AS2244" s="17">
        <v>-1.9545666687080785</v>
      </c>
      <c r="AT2244" s="17">
        <v>1.4590633306794976</v>
      </c>
      <c r="AU2244" s="17">
        <v>-1</v>
      </c>
      <c r="AV2244" s="17">
        <v>-1</v>
      </c>
      <c r="AW2244" s="17">
        <v>-1</v>
      </c>
      <c r="AX2244" s="17">
        <v>-1</v>
      </c>
      <c r="AY2244" s="17">
        <v>-3.2576111145134638E-2</v>
      </c>
      <c r="AZ2244" s="17">
        <v>0.65091710535456637</v>
      </c>
      <c r="BA2244" s="17">
        <v>-0.13809659253405354</v>
      </c>
      <c r="BB2244" s="17">
        <v>0.2440921112267912</v>
      </c>
      <c r="BC2244" s="17">
        <v>-6.4604931739611612E-2</v>
      </c>
      <c r="BD2244" s="17">
        <v>8.8880181507345242</v>
      </c>
      <c r="BE2244" s="17">
        <v>-1.8367360994524793</v>
      </c>
      <c r="BF2244" s="17">
        <v>-1</v>
      </c>
      <c r="BG2244" s="22">
        <v>79.143272947042306</v>
      </c>
    </row>
    <row r="2245" spans="1:59" x14ac:dyDescent="0.25">
      <c r="A2245">
        <v>5350</v>
      </c>
      <c r="B2245" t="s">
        <v>2036</v>
      </c>
      <c r="C2245" s="49">
        <v>0</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25">
      <c r="A2246">
        <v>5401</v>
      </c>
      <c r="B2246" t="s">
        <v>2037</v>
      </c>
      <c r="C2246" s="49">
        <v>0</v>
      </c>
      <c r="D2246" s="22">
        <v>1605.1180566406251</v>
      </c>
      <c r="E2246" s="17">
        <v>129.38991859042829</v>
      </c>
      <c r="F2246" s="17">
        <v>111.51514802179653</v>
      </c>
      <c r="G2246" s="17">
        <v>1.1575348152649421</v>
      </c>
      <c r="H2246" s="17">
        <v>9.5950276070830771</v>
      </c>
      <c r="I2246" s="17">
        <v>109.46421932837424</v>
      </c>
      <c r="J2246" s="17">
        <v>21.833754154200637</v>
      </c>
      <c r="K2246" s="17">
        <v>-1</v>
      </c>
      <c r="L2246" s="17">
        <v>-1</v>
      </c>
      <c r="M2246" s="17">
        <v>-1</v>
      </c>
      <c r="N2246" s="17">
        <v>0.16666666666666666</v>
      </c>
      <c r="O2246" s="17">
        <v>-1</v>
      </c>
      <c r="P2246" s="17">
        <v>-1</v>
      </c>
      <c r="Q2246" s="17">
        <v>6.5917590489009417</v>
      </c>
      <c r="R2246" s="17">
        <v>-1</v>
      </c>
      <c r="S2246" s="17">
        <v>2.1926363282740393</v>
      </c>
      <c r="T2246" s="17">
        <v>0.23049667623422374</v>
      </c>
      <c r="U2246" s="17">
        <v>1.2852987527140911</v>
      </c>
      <c r="V2246" s="17">
        <v>1.7057641705534985</v>
      </c>
      <c r="W2246" s="17">
        <v>5.1338660692418543</v>
      </c>
      <c r="X2246" s="17">
        <v>7.0177112678916576</v>
      </c>
      <c r="Y2246" s="17">
        <v>0</v>
      </c>
      <c r="Z2246" s="17">
        <v>67.440217924984026</v>
      </c>
      <c r="AA2246" s="17">
        <v>2.4578373813213794</v>
      </c>
      <c r="AB2246" s="17">
        <v>4.3074262438710988</v>
      </c>
      <c r="AC2246" s="17">
        <v>54.987932130403955</v>
      </c>
      <c r="AD2246" s="17">
        <v>1.6066234408926139</v>
      </c>
      <c r="AE2246" s="17">
        <v>0.16066234408926139</v>
      </c>
      <c r="AF2246" s="17">
        <v>104.09198482309796</v>
      </c>
      <c r="AG2246" s="17">
        <v>101.80470515909066</v>
      </c>
      <c r="AH2246" s="17">
        <v>-1</v>
      </c>
      <c r="AI2246" s="17">
        <v>-1</v>
      </c>
      <c r="AJ2246" s="17">
        <v>-1</v>
      </c>
      <c r="AK2246" s="17">
        <v>-1</v>
      </c>
      <c r="AL2246" s="17">
        <v>-1</v>
      </c>
      <c r="AM2246" s="17">
        <v>-1</v>
      </c>
      <c r="AN2246" s="17">
        <v>-1</v>
      </c>
      <c r="AO2246" s="17">
        <v>-1</v>
      </c>
      <c r="AP2246" s="17">
        <v>-1</v>
      </c>
      <c r="AQ2246" s="17">
        <v>-1</v>
      </c>
      <c r="AR2246" s="17">
        <v>0.80331172044630694</v>
      </c>
      <c r="AS2246" s="17">
        <v>9.6397406453556833</v>
      </c>
      <c r="AT2246" s="17">
        <v>16.53166283896239</v>
      </c>
      <c r="AU2246" s="17">
        <v>-1</v>
      </c>
      <c r="AV2246" s="17">
        <v>-1</v>
      </c>
      <c r="AW2246" s="17">
        <v>-1</v>
      </c>
      <c r="AX2246" s="17">
        <v>-1</v>
      </c>
      <c r="AY2246" s="17">
        <v>0.16066234408926139</v>
      </c>
      <c r="AZ2246" s="17">
        <v>-1.028368431981324</v>
      </c>
      <c r="BA2246" s="17">
        <v>1.541188944801837</v>
      </c>
      <c r="BB2246" s="17">
        <v>-0.41291863657015548</v>
      </c>
      <c r="BC2246" s="17">
        <v>0.59240581605733478</v>
      </c>
      <c r="BD2246" s="17">
        <v>-13.937852619335423</v>
      </c>
      <c r="BE2246" s="17">
        <v>20.989134670617492</v>
      </c>
      <c r="BF2246" s="17">
        <v>-1</v>
      </c>
      <c r="BG2246" s="22">
        <v>889.76184686034264</v>
      </c>
    </row>
    <row r="2247" spans="1:59" x14ac:dyDescent="0.25">
      <c r="A2247">
        <v>5403</v>
      </c>
      <c r="B2247" t="s">
        <v>2038</v>
      </c>
      <c r="C2247" s="49">
        <v>0</v>
      </c>
      <c r="D2247" s="22">
        <v>1518.06513671875</v>
      </c>
      <c r="E2247" s="17">
        <v>61.269071366497997</v>
      </c>
      <c r="F2247" s="17">
        <v>-2.7089212684070896</v>
      </c>
      <c r="G2247" s="17">
        <v>0.32644381390265648</v>
      </c>
      <c r="H2247" s="17">
        <v>3.2994120539483265</v>
      </c>
      <c r="I2247" s="17">
        <v>48.634289383271835</v>
      </c>
      <c r="J2247" s="17">
        <v>5.4446517861713355</v>
      </c>
      <c r="K2247" s="17">
        <v>-1</v>
      </c>
      <c r="L2247" s="17">
        <v>-1</v>
      </c>
      <c r="M2247" s="17">
        <v>-1</v>
      </c>
      <c r="N2247" s="17">
        <v>0.16666666666666666</v>
      </c>
      <c r="O2247" s="17">
        <v>-1</v>
      </c>
      <c r="P2247" s="17">
        <v>-1</v>
      </c>
      <c r="Q2247" s="17">
        <v>2.6632421254429133</v>
      </c>
      <c r="R2247" s="17">
        <v>-1</v>
      </c>
      <c r="S2247" s="17">
        <v>0.19624358622881261</v>
      </c>
      <c r="T2247" s="17">
        <v>2.0664680824294391E-2</v>
      </c>
      <c r="U2247" s="17">
        <v>7.3833162368900696E-2</v>
      </c>
      <c r="V2247" s="17">
        <v>-4.1436351226435887E-2</v>
      </c>
      <c r="W2247" s="17">
        <v>0.58441354370469811</v>
      </c>
      <c r="X2247" s="17">
        <v>0.24974839577223157</v>
      </c>
      <c r="Y2247" s="17">
        <v>0</v>
      </c>
      <c r="Z2247" s="17">
        <v>28.092475745179307</v>
      </c>
      <c r="AA2247" s="17">
        <v>0.26859302250357187</v>
      </c>
      <c r="AB2247" s="17">
        <v>0.81460055588467029</v>
      </c>
      <c r="AC2247" s="17">
        <v>14.829663679463176</v>
      </c>
      <c r="AD2247" s="17">
        <v>9.2291452961125869E-2</v>
      </c>
      <c r="AE2247" s="17">
        <v>9.2291452961125869E-3</v>
      </c>
      <c r="AF2247" s="17">
        <v>44.299929096999165</v>
      </c>
      <c r="AG2247" s="17">
        <v>-2.4730356002887608</v>
      </c>
      <c r="AH2247" s="17">
        <v>-1</v>
      </c>
      <c r="AI2247" s="17">
        <v>-1</v>
      </c>
      <c r="AJ2247" s="17">
        <v>-1</v>
      </c>
      <c r="AK2247" s="17">
        <v>-1</v>
      </c>
      <c r="AL2247" s="17">
        <v>-1</v>
      </c>
      <c r="AM2247" s="17">
        <v>-1</v>
      </c>
      <c r="AN2247" s="17">
        <v>-1</v>
      </c>
      <c r="AO2247" s="17">
        <v>-1</v>
      </c>
      <c r="AP2247" s="17">
        <v>-1</v>
      </c>
      <c r="AQ2247" s="17">
        <v>-1</v>
      </c>
      <c r="AR2247" s="17">
        <v>4.6145726480562935E-2</v>
      </c>
      <c r="AS2247" s="17">
        <v>0.55374871776675505</v>
      </c>
      <c r="AT2247" s="17">
        <v>4.7198733330967819</v>
      </c>
      <c r="AU2247" s="17">
        <v>-1</v>
      </c>
      <c r="AV2247" s="17">
        <v>-1</v>
      </c>
      <c r="AW2247" s="17">
        <v>-1</v>
      </c>
      <c r="AX2247" s="17">
        <v>-1</v>
      </c>
      <c r="AY2247" s="17">
        <v>9.2291452961125869E-3</v>
      </c>
      <c r="AZ2247" s="17">
        <v>0.28762004607488434</v>
      </c>
      <c r="BA2247" s="17">
        <v>0.22520046674562855</v>
      </c>
      <c r="BB2247" s="17">
        <v>0.10195423932655055</v>
      </c>
      <c r="BC2247" s="17">
        <v>7.7532940160628949E-2</v>
      </c>
      <c r="BD2247" s="17">
        <v>3.9498634760862528</v>
      </c>
      <c r="BE2247" s="17">
        <v>3.1014185751957979</v>
      </c>
      <c r="BF2247" s="17">
        <v>-1</v>
      </c>
      <c r="BG2247" s="22">
        <v>86.04399259060142</v>
      </c>
    </row>
    <row r="2248" spans="1:59" x14ac:dyDescent="0.25">
      <c r="A2248">
        <v>5404</v>
      </c>
      <c r="B2248" t="s">
        <v>2039</v>
      </c>
      <c r="C2248" s="49">
        <v>0</v>
      </c>
      <c r="D2248" s="22">
        <v>1578.4408007812499</v>
      </c>
      <c r="E2248" s="17">
        <v>103.72262816909591</v>
      </c>
      <c r="F2248" s="17">
        <v>68.47659992593367</v>
      </c>
      <c r="G2248" s="17">
        <v>0.84438759282364462</v>
      </c>
      <c r="H2248" s="17">
        <v>7.2228992591754917</v>
      </c>
      <c r="I2248" s="17">
        <v>86.544077523946385</v>
      </c>
      <c r="J2248" s="17">
        <v>15.658495516527989</v>
      </c>
      <c r="K2248" s="17">
        <v>-1</v>
      </c>
      <c r="L2248" s="17">
        <v>-1</v>
      </c>
      <c r="M2248" s="17">
        <v>-1</v>
      </c>
      <c r="N2248" s="17">
        <v>0.16666666666666666</v>
      </c>
      <c r="O2248" s="17">
        <v>-1</v>
      </c>
      <c r="P2248" s="17">
        <v>-1</v>
      </c>
      <c r="Q2248" s="17">
        <v>5.1115310583703994</v>
      </c>
      <c r="R2248" s="17">
        <v>-1</v>
      </c>
      <c r="S2248" s="17">
        <v>1.4404144403596146</v>
      </c>
      <c r="T2248" s="17">
        <v>0.15143396657399583</v>
      </c>
      <c r="U2248" s="17">
        <v>0.82882998566215293</v>
      </c>
      <c r="V2248" s="17">
        <v>1.0474355524520624</v>
      </c>
      <c r="W2248" s="17">
        <v>3.4196754214484244</v>
      </c>
      <c r="X2248" s="17">
        <v>4.467606921296575</v>
      </c>
      <c r="Y2248" s="17">
        <v>0</v>
      </c>
      <c r="Z2248" s="17">
        <v>52.614361126215805</v>
      </c>
      <c r="AA2248" s="17">
        <v>1.6329508296858246</v>
      </c>
      <c r="AB2248" s="17">
        <v>2.9913625867364293</v>
      </c>
      <c r="AC2248" s="17">
        <v>39.856676704883768</v>
      </c>
      <c r="AD2248" s="17">
        <v>1.0360374820776914</v>
      </c>
      <c r="AE2248" s="17">
        <v>0.10360374820776912</v>
      </c>
      <c r="AF2248" s="17">
        <v>81.562904200167281</v>
      </c>
      <c r="AG2248" s="17">
        <v>62.513839504513783</v>
      </c>
      <c r="AH2248" s="17">
        <v>-1</v>
      </c>
      <c r="AI2248" s="17">
        <v>-1</v>
      </c>
      <c r="AJ2248" s="17">
        <v>-1</v>
      </c>
      <c r="AK2248" s="17">
        <v>-1</v>
      </c>
      <c r="AL2248" s="17">
        <v>-1</v>
      </c>
      <c r="AM2248" s="17">
        <v>-1</v>
      </c>
      <c r="AN2248" s="17">
        <v>-1</v>
      </c>
      <c r="AO2248" s="17">
        <v>-1</v>
      </c>
      <c r="AP2248" s="17">
        <v>-1</v>
      </c>
      <c r="AQ2248" s="17">
        <v>-1</v>
      </c>
      <c r="AR2248" s="17">
        <v>0.51801874103884571</v>
      </c>
      <c r="AS2248" s="17">
        <v>6.2162248924661476</v>
      </c>
      <c r="AT2248" s="17">
        <v>12.081092360205993</v>
      </c>
      <c r="AU2248" s="17">
        <v>-1</v>
      </c>
      <c r="AV2248" s="17">
        <v>-1</v>
      </c>
      <c r="AW2248" s="17">
        <v>-1</v>
      </c>
      <c r="AX2248" s="17">
        <v>-1</v>
      </c>
      <c r="AY2248" s="17">
        <v>0.10360374820776912</v>
      </c>
      <c r="AZ2248" s="17">
        <v>-0.53251643022392314</v>
      </c>
      <c r="BA2248" s="17">
        <v>1.0453369430444364</v>
      </c>
      <c r="BB2248" s="17">
        <v>-0.21891941057308179</v>
      </c>
      <c r="BC2248" s="17">
        <v>0.39840659006026113</v>
      </c>
      <c r="BD2248" s="17">
        <v>-7.1979305146343862</v>
      </c>
      <c r="BE2248" s="17">
        <v>14.24921256591645</v>
      </c>
      <c r="BF2248" s="17">
        <v>-1</v>
      </c>
      <c r="BG2248" s="22">
        <v>961.41693671308542</v>
      </c>
    </row>
    <row r="2249" spans="1:59" x14ac:dyDescent="0.25">
      <c r="A2249">
        <v>5406</v>
      </c>
      <c r="B2249" t="s">
        <v>2040</v>
      </c>
      <c r="C2249" s="49">
        <v>0</v>
      </c>
      <c r="D2249" s="22">
        <v>1636.6273632812499</v>
      </c>
      <c r="E2249" s="17">
        <v>153.05927055000637</v>
      </c>
      <c r="F2249" s="17">
        <v>151.20358127626881</v>
      </c>
      <c r="G2249" s="17">
        <v>1.4463066996928813</v>
      </c>
      <c r="H2249" s="17">
        <v>11.782509800889278</v>
      </c>
      <c r="I2249" s="17">
        <v>130.600260352851</v>
      </c>
      <c r="J2249" s="17">
        <v>27.528331483446866</v>
      </c>
      <c r="K2249" s="17">
        <v>-1</v>
      </c>
      <c r="L2249" s="17">
        <v>-1</v>
      </c>
      <c r="M2249" s="17">
        <v>-1</v>
      </c>
      <c r="N2249" s="17">
        <v>0.16666666666666666</v>
      </c>
      <c r="O2249" s="17">
        <v>-1</v>
      </c>
      <c r="P2249" s="17">
        <v>-1</v>
      </c>
      <c r="Q2249" s="17">
        <v>7.9567662901470815</v>
      </c>
      <c r="R2249" s="17">
        <v>-1</v>
      </c>
      <c r="S2249" s="17">
        <v>2.8863053647979409</v>
      </c>
      <c r="T2249" s="17">
        <v>0.30340515512339211</v>
      </c>
      <c r="U2249" s="17">
        <v>1.7062360518427659</v>
      </c>
      <c r="V2249" s="17">
        <v>2.3128485768590021</v>
      </c>
      <c r="W2249" s="17">
        <v>6.7146243457258574</v>
      </c>
      <c r="X2249" s="17">
        <v>9.3693158323938555</v>
      </c>
      <c r="Y2249" s="17">
        <v>0</v>
      </c>
      <c r="Z2249" s="17">
        <v>81.112032008666787</v>
      </c>
      <c r="AA2249" s="17">
        <v>3.2185148738375937</v>
      </c>
      <c r="AB2249" s="17">
        <v>5.5210476815293754</v>
      </c>
      <c r="AC2249" s="17">
        <v>68.941372652479927</v>
      </c>
      <c r="AD2249" s="17">
        <v>2.1327950648034575</v>
      </c>
      <c r="AE2249" s="17">
        <v>0.21327950648034574</v>
      </c>
      <c r="AF2249" s="17">
        <v>124.86740481626819</v>
      </c>
      <c r="AG2249" s="17">
        <v>138.03717507347446</v>
      </c>
      <c r="AH2249" s="17">
        <v>-1</v>
      </c>
      <c r="AI2249" s="17">
        <v>-1</v>
      </c>
      <c r="AJ2249" s="17">
        <v>-1</v>
      </c>
      <c r="AK2249" s="17">
        <v>-1</v>
      </c>
      <c r="AL2249" s="17">
        <v>-1</v>
      </c>
      <c r="AM2249" s="17">
        <v>-1</v>
      </c>
      <c r="AN2249" s="17">
        <v>-1</v>
      </c>
      <c r="AO2249" s="17">
        <v>-1</v>
      </c>
      <c r="AP2249" s="17">
        <v>-1</v>
      </c>
      <c r="AQ2249" s="17">
        <v>-1</v>
      </c>
      <c r="AR2249" s="17">
        <v>1.0663975324017287</v>
      </c>
      <c r="AS2249" s="17">
        <v>12.796770388820743</v>
      </c>
      <c r="AT2249" s="17">
        <v>20.635801505466965</v>
      </c>
      <c r="AU2249" s="17">
        <v>-1</v>
      </c>
      <c r="AV2249" s="17">
        <v>-1</v>
      </c>
      <c r="AW2249" s="17">
        <v>-1</v>
      </c>
      <c r="AX2249" s="17">
        <v>-1</v>
      </c>
      <c r="AY2249" s="17">
        <v>0.21327950648034574</v>
      </c>
      <c r="AZ2249" s="17">
        <v>-1.4856233800806717</v>
      </c>
      <c r="BA2249" s="17">
        <v>1.998443892901185</v>
      </c>
      <c r="BB2249" s="17">
        <v>-0.59181698869984234</v>
      </c>
      <c r="BC2249" s="17">
        <v>0.77130416818702163</v>
      </c>
      <c r="BD2249" s="17">
        <v>-20.153140086676423</v>
      </c>
      <c r="BE2249" s="17">
        <v>27.204422137958499</v>
      </c>
      <c r="BF2249" s="17">
        <v>-1</v>
      </c>
      <c r="BG2249" s="22">
        <v>1069.1948284833766</v>
      </c>
    </row>
    <row r="2250" spans="1:59" x14ac:dyDescent="0.25">
      <c r="A2250">
        <v>5407</v>
      </c>
      <c r="B2250" t="s">
        <v>1393</v>
      </c>
      <c r="C2250" s="49">
        <v>0</v>
      </c>
      <c r="D2250" s="22">
        <v>1523.426533203125</v>
      </c>
      <c r="E2250" s="17">
        <v>77.442503767289296</v>
      </c>
      <c r="F2250" s="17">
        <v>24.410460514023747</v>
      </c>
      <c r="G2250" s="17">
        <v>0.52376364589554092</v>
      </c>
      <c r="H2250" s="17">
        <v>4.794133812696888</v>
      </c>
      <c r="I2250" s="17">
        <v>63.076692847190778</v>
      </c>
      <c r="J2250" s="17">
        <v>9.3357959815396843</v>
      </c>
      <c r="K2250" s="17">
        <v>-1</v>
      </c>
      <c r="L2250" s="17">
        <v>-1</v>
      </c>
      <c r="M2250" s="17">
        <v>-1</v>
      </c>
      <c r="N2250" s="17">
        <v>0.16666666666666666</v>
      </c>
      <c r="O2250" s="17">
        <v>-1</v>
      </c>
      <c r="P2250" s="17">
        <v>-1</v>
      </c>
      <c r="Q2250" s="17">
        <v>3.5959610431634896</v>
      </c>
      <c r="R2250" s="17">
        <v>-1</v>
      </c>
      <c r="S2250" s="17">
        <v>0.67023245123453379</v>
      </c>
      <c r="T2250" s="17">
        <v>7.0483550253937377E-2</v>
      </c>
      <c r="U2250" s="17">
        <v>0.36146253912817272</v>
      </c>
      <c r="V2250" s="17">
        <v>0.37338863526768623</v>
      </c>
      <c r="W2250" s="17">
        <v>1.6645566405823349</v>
      </c>
      <c r="X2250" s="17">
        <v>1.8566161090210476</v>
      </c>
      <c r="Y2250" s="17">
        <v>0</v>
      </c>
      <c r="Z2250" s="17">
        <v>37.434521157164113</v>
      </c>
      <c r="AA2250" s="17">
        <v>0.78836923036193629</v>
      </c>
      <c r="AB2250" s="17">
        <v>1.6438765037702836</v>
      </c>
      <c r="AC2250" s="17">
        <v>24.3641463905936</v>
      </c>
      <c r="AD2250" s="17">
        <v>0.4518281739102159</v>
      </c>
      <c r="AE2250" s="17">
        <v>4.518281739102159E-2</v>
      </c>
      <c r="AF2250" s="17">
        <v>58.495917708407546</v>
      </c>
      <c r="AG2250" s="17">
        <v>22.284862456014306</v>
      </c>
      <c r="AH2250" s="17">
        <v>-1</v>
      </c>
      <c r="AI2250" s="17">
        <v>-1</v>
      </c>
      <c r="AJ2250" s="17">
        <v>-1</v>
      </c>
      <c r="AK2250" s="17">
        <v>-1</v>
      </c>
      <c r="AL2250" s="17">
        <v>-1</v>
      </c>
      <c r="AM2250" s="17">
        <v>-1</v>
      </c>
      <c r="AN2250" s="17">
        <v>-1</v>
      </c>
      <c r="AO2250" s="17">
        <v>-1</v>
      </c>
      <c r="AP2250" s="17">
        <v>-1</v>
      </c>
      <c r="AQ2250" s="17">
        <v>-1</v>
      </c>
      <c r="AR2250" s="17">
        <v>0.22591408695510795</v>
      </c>
      <c r="AS2250" s="17">
        <v>2.7109690434612945</v>
      </c>
      <c r="AT2250" s="17">
        <v>7.5242597564996831</v>
      </c>
      <c r="AU2250" s="17">
        <v>-1</v>
      </c>
      <c r="AV2250" s="17">
        <v>-1</v>
      </c>
      <c r="AW2250" s="17">
        <v>-1</v>
      </c>
      <c r="AX2250" s="17">
        <v>-1</v>
      </c>
      <c r="AY2250" s="17">
        <v>4.518281739102159E-2</v>
      </c>
      <c r="AZ2250" s="17">
        <v>-2.4825432180785201E-2</v>
      </c>
      <c r="BA2250" s="17">
        <v>0.53764594500129825</v>
      </c>
      <c r="BB2250" s="17">
        <v>-2.0288245796140081E-2</v>
      </c>
      <c r="BC2250" s="17">
        <v>0.19977542528331954</v>
      </c>
      <c r="BD2250" s="17">
        <v>-0.29708556908384498</v>
      </c>
      <c r="BE2250" s="17">
        <v>7.3483676203659005</v>
      </c>
      <c r="BF2250" s="17">
        <v>-1</v>
      </c>
      <c r="BG2250" s="22">
        <v>1018.3062406085959</v>
      </c>
    </row>
    <row r="2251" spans="1:59" x14ac:dyDescent="0.25">
      <c r="A2251">
        <v>5408</v>
      </c>
      <c r="B2251" t="s">
        <v>2041</v>
      </c>
      <c r="C2251" s="49">
        <v>0</v>
      </c>
      <c r="D2251" s="22">
        <v>1498.691455078125</v>
      </c>
      <c r="E2251" s="17">
        <v>39.910193379333137</v>
      </c>
      <c r="F2251" s="17">
        <v>-38.52318457530675</v>
      </c>
      <c r="G2251" s="17">
        <v>6.5860277177472004E-2</v>
      </c>
      <c r="H2251" s="17">
        <v>1.3254600270236634</v>
      </c>
      <c r="I2251" s="17">
        <v>29.561434235210655</v>
      </c>
      <c r="J2251" s="17">
        <v>0.30594826055044688</v>
      </c>
      <c r="K2251" s="17">
        <v>-1</v>
      </c>
      <c r="L2251" s="17">
        <v>-1</v>
      </c>
      <c r="M2251" s="17">
        <v>-1</v>
      </c>
      <c r="N2251" s="17">
        <v>0.16666666666666666</v>
      </c>
      <c r="O2251" s="17">
        <v>-1</v>
      </c>
      <c r="P2251" s="17">
        <v>-1</v>
      </c>
      <c r="Q2251" s="17">
        <v>1.4314794997840843</v>
      </c>
      <c r="R2251" s="17">
        <v>-1</v>
      </c>
      <c r="S2251" s="17">
        <v>-0.42971323506019454</v>
      </c>
      <c r="T2251" s="17">
        <v>-4.5126867143852528E-2</v>
      </c>
      <c r="U2251" s="17">
        <v>-0.30601451692921733</v>
      </c>
      <c r="V2251" s="17">
        <v>-0.58926046505658225</v>
      </c>
      <c r="W2251" s="17">
        <v>-0.8420396693905684</v>
      </c>
      <c r="X2251" s="17">
        <v>-1.8723052647183456</v>
      </c>
      <c r="Y2251" s="17">
        <v>0</v>
      </c>
      <c r="Z2251" s="17">
        <v>15.755230121586484</v>
      </c>
      <c r="AA2251" s="17">
        <v>-0.41783125214420697</v>
      </c>
      <c r="AB2251" s="17">
        <v>-0.28055372860182592</v>
      </c>
      <c r="AC2251" s="17">
        <v>2.2382824654294708</v>
      </c>
      <c r="AD2251" s="17">
        <v>-0.38251814616152169</v>
      </c>
      <c r="AE2251" s="17">
        <v>-3.8251814616152166E-2</v>
      </c>
      <c r="AF2251" s="17">
        <v>25.552493107875492</v>
      </c>
      <c r="AG2251" s="17">
        <v>-35.168687994852291</v>
      </c>
      <c r="AH2251" s="17">
        <v>-1</v>
      </c>
      <c r="AI2251" s="17">
        <v>-1</v>
      </c>
      <c r="AJ2251" s="17">
        <v>-1</v>
      </c>
      <c r="AK2251" s="17">
        <v>-1</v>
      </c>
      <c r="AL2251" s="17">
        <v>-1</v>
      </c>
      <c r="AM2251" s="17">
        <v>-1</v>
      </c>
      <c r="AN2251" s="17">
        <v>-1</v>
      </c>
      <c r="AO2251" s="17">
        <v>-1</v>
      </c>
      <c r="AP2251" s="17">
        <v>-1</v>
      </c>
      <c r="AQ2251" s="17">
        <v>-1</v>
      </c>
      <c r="AR2251" s="17">
        <v>-0.19125907308076084</v>
      </c>
      <c r="AS2251" s="17">
        <v>-2.2951088769691301</v>
      </c>
      <c r="AT2251" s="17">
        <v>1.0163584599401307</v>
      </c>
      <c r="AU2251" s="17">
        <v>-1</v>
      </c>
      <c r="AV2251" s="17">
        <v>-1</v>
      </c>
      <c r="AW2251" s="17">
        <v>-1</v>
      </c>
      <c r="AX2251" s="17">
        <v>-1</v>
      </c>
      <c r="AY2251" s="17">
        <v>-3.8251814616152166E-2</v>
      </c>
      <c r="AZ2251" s="17">
        <v>0.70024024210561153</v>
      </c>
      <c r="BA2251" s="17">
        <v>-0.18741972928509865</v>
      </c>
      <c r="BB2251" s="17">
        <v>0.26338950302825076</v>
      </c>
      <c r="BC2251" s="17">
        <v>-8.3902323541071203E-2</v>
      </c>
      <c r="BD2251" s="17">
        <v>9.5584482356859759</v>
      </c>
      <c r="BE2251" s="17">
        <v>-2.507166184403931</v>
      </c>
      <c r="BF2251" s="17">
        <v>-1</v>
      </c>
      <c r="BG2251" s="22">
        <v>80.79640565720797</v>
      </c>
    </row>
    <row r="2252" spans="1:59" x14ac:dyDescent="0.25">
      <c r="A2252">
        <v>5409</v>
      </c>
      <c r="B2252" t="s">
        <v>1367</v>
      </c>
      <c r="C2252" s="49">
        <v>0</v>
      </c>
      <c r="D2252" s="22">
        <v>1512.970244140625</v>
      </c>
      <c r="E2252" s="17">
        <v>82.687802176809555</v>
      </c>
      <c r="F2252" s="17">
        <v>33.205702402418297</v>
      </c>
      <c r="G2252" s="17">
        <v>0.58775756971275384</v>
      </c>
      <c r="H2252" s="17">
        <v>5.2788955793739216</v>
      </c>
      <c r="I2252" s="17">
        <v>67.760591356899667</v>
      </c>
      <c r="J2252" s="17">
        <v>10.59775522144605</v>
      </c>
      <c r="K2252" s="17">
        <v>-1</v>
      </c>
      <c r="L2252" s="17">
        <v>-1</v>
      </c>
      <c r="M2252" s="17">
        <v>-1</v>
      </c>
      <c r="N2252" s="17">
        <v>0.16666666666666666</v>
      </c>
      <c r="O2252" s="17">
        <v>-1</v>
      </c>
      <c r="P2252" s="17">
        <v>-1</v>
      </c>
      <c r="Q2252" s="17">
        <v>3.8984564525739152</v>
      </c>
      <c r="R2252" s="17">
        <v>-1</v>
      </c>
      <c r="S2252" s="17">
        <v>0.82395449230376194</v>
      </c>
      <c r="T2252" s="17">
        <v>8.6640592872214192E-2</v>
      </c>
      <c r="U2252" s="17">
        <v>0.45474526817787642</v>
      </c>
      <c r="V2252" s="17">
        <v>0.50792290034925469</v>
      </c>
      <c r="W2252" s="17">
        <v>2.0148640291258673</v>
      </c>
      <c r="X2252" s="17">
        <v>2.3777485719236719</v>
      </c>
      <c r="Y2252" s="17">
        <v>0</v>
      </c>
      <c r="Z2252" s="17">
        <v>40.464293361779909</v>
      </c>
      <c r="AA2252" s="17">
        <v>0.95694082659605195</v>
      </c>
      <c r="AB2252" s="17">
        <v>1.9128237317121397</v>
      </c>
      <c r="AC2252" s="17">
        <v>27.45632903686008</v>
      </c>
      <c r="AD2252" s="17">
        <v>0.56843158522234549</v>
      </c>
      <c r="AE2252" s="17">
        <v>5.6843158522234552E-2</v>
      </c>
      <c r="AF2252" s="17">
        <v>63.099900007263599</v>
      </c>
      <c r="AG2252" s="17">
        <v>30.31423804430549</v>
      </c>
      <c r="AH2252" s="17">
        <v>-1</v>
      </c>
      <c r="AI2252" s="17">
        <v>-1</v>
      </c>
      <c r="AJ2252" s="17">
        <v>-1</v>
      </c>
      <c r="AK2252" s="17">
        <v>-1</v>
      </c>
      <c r="AL2252" s="17">
        <v>-1</v>
      </c>
      <c r="AM2252" s="17">
        <v>-1</v>
      </c>
      <c r="AN2252" s="17">
        <v>-1</v>
      </c>
      <c r="AO2252" s="17">
        <v>-1</v>
      </c>
      <c r="AP2252" s="17">
        <v>-1</v>
      </c>
      <c r="AQ2252" s="17">
        <v>-1</v>
      </c>
      <c r="AR2252" s="17">
        <v>0.28421579261117275</v>
      </c>
      <c r="AS2252" s="17">
        <v>3.4105895113340727</v>
      </c>
      <c r="AT2252" s="17">
        <v>8.4337663647342946</v>
      </c>
      <c r="AU2252" s="17">
        <v>-1</v>
      </c>
      <c r="AV2252" s="17">
        <v>-1</v>
      </c>
      <c r="AW2252" s="17">
        <v>-1</v>
      </c>
      <c r="AX2252" s="17">
        <v>-1</v>
      </c>
      <c r="AY2252" s="17">
        <v>5.6843158522234552E-2</v>
      </c>
      <c r="AZ2252" s="17">
        <v>-0.12615641310948889</v>
      </c>
      <c r="BA2252" s="17">
        <v>0.63897692593000188</v>
      </c>
      <c r="BB2252" s="17">
        <v>-5.9933405642264195E-2</v>
      </c>
      <c r="BC2252" s="17">
        <v>0.23942058512944364</v>
      </c>
      <c r="BD2252" s="17">
        <v>-1.6744379158160339</v>
      </c>
      <c r="BE2252" s="17">
        <v>8.7257199670980903</v>
      </c>
      <c r="BF2252" s="17">
        <v>-1</v>
      </c>
      <c r="BG2252" s="22">
        <v>92.969495910302157</v>
      </c>
    </row>
    <row r="2253" spans="1:59" x14ac:dyDescent="0.25">
      <c r="A2253">
        <v>5410</v>
      </c>
      <c r="B2253" t="s">
        <v>2042</v>
      </c>
      <c r="C2253" s="49">
        <v>0</v>
      </c>
      <c r="D2253" s="22">
        <v>1567.720263671875</v>
      </c>
      <c r="E2253" s="17">
        <v>125.20238061722011</v>
      </c>
      <c r="F2253" s="17">
        <v>104.49354381251915</v>
      </c>
      <c r="G2253" s="17">
        <v>1.1064458275435207</v>
      </c>
      <c r="H2253" s="17">
        <v>9.2080223030120685</v>
      </c>
      <c r="I2253" s="17">
        <v>105.72487004055112</v>
      </c>
      <c r="J2253" s="17">
        <v>20.82628006499392</v>
      </c>
      <c r="K2253" s="17">
        <v>-1</v>
      </c>
      <c r="L2253" s="17">
        <v>-1</v>
      </c>
      <c r="M2253" s="17">
        <v>-1</v>
      </c>
      <c r="N2253" s="17">
        <v>0.16666666666666666</v>
      </c>
      <c r="O2253" s="17">
        <v>-1</v>
      </c>
      <c r="P2253" s="17">
        <v>-1</v>
      </c>
      <c r="Q2253" s="17">
        <v>6.3502644923037002</v>
      </c>
      <c r="R2253" s="17">
        <v>-1</v>
      </c>
      <c r="S2253" s="17">
        <v>2.0699136852442148</v>
      </c>
      <c r="T2253" s="17">
        <v>0.21759784299034632</v>
      </c>
      <c r="U2253" s="17">
        <v>1.210827304258244</v>
      </c>
      <c r="V2253" s="17">
        <v>1.598359920167246</v>
      </c>
      <c r="W2253" s="17">
        <v>4.8542012385128803</v>
      </c>
      <c r="X2253" s="17">
        <v>6.6016697375345998</v>
      </c>
      <c r="Y2253" s="17">
        <v>0</v>
      </c>
      <c r="Z2253" s="17">
        <v>65.021425862749425</v>
      </c>
      <c r="AA2253" s="17">
        <v>2.323259726186742</v>
      </c>
      <c r="AB2253" s="17">
        <v>4.0927145836628842</v>
      </c>
      <c r="AC2253" s="17">
        <v>52.519315239545193</v>
      </c>
      <c r="AD2253" s="17">
        <v>1.5135341303228049</v>
      </c>
      <c r="AE2253" s="17">
        <v>0.1513534130322805</v>
      </c>
      <c r="AF2253" s="17">
        <v>100.41643594118003</v>
      </c>
      <c r="AG2253" s="17">
        <v>95.394523592281502</v>
      </c>
      <c r="AH2253" s="17">
        <v>-1</v>
      </c>
      <c r="AI2253" s="17">
        <v>-1</v>
      </c>
      <c r="AJ2253" s="17">
        <v>-1</v>
      </c>
      <c r="AK2253" s="17">
        <v>-1</v>
      </c>
      <c r="AL2253" s="17">
        <v>-1</v>
      </c>
      <c r="AM2253" s="17">
        <v>-1</v>
      </c>
      <c r="AN2253" s="17">
        <v>-1</v>
      </c>
      <c r="AO2253" s="17">
        <v>-1</v>
      </c>
      <c r="AP2253" s="17">
        <v>-1</v>
      </c>
      <c r="AQ2253" s="17">
        <v>-1</v>
      </c>
      <c r="AR2253" s="17">
        <v>0.75676706516140246</v>
      </c>
      <c r="AS2253" s="17">
        <v>9.0812047819368296</v>
      </c>
      <c r="AT2253" s="17">
        <v>15.805566216517876</v>
      </c>
      <c r="AU2253" s="17">
        <v>-1</v>
      </c>
      <c r="AV2253" s="17">
        <v>-1</v>
      </c>
      <c r="AW2253" s="17">
        <v>-1</v>
      </c>
      <c r="AX2253" s="17">
        <v>-1</v>
      </c>
      <c r="AY2253" s="17">
        <v>0.1513534130322805</v>
      </c>
      <c r="AZ2253" s="17">
        <v>-0.94747173223756409</v>
      </c>
      <c r="BA2253" s="17">
        <v>1.4602922450580771</v>
      </c>
      <c r="BB2253" s="17">
        <v>-0.38126827097642046</v>
      </c>
      <c r="BC2253" s="17">
        <v>0.56075545046359965</v>
      </c>
      <c r="BD2253" s="17">
        <v>-12.838255455528685</v>
      </c>
      <c r="BE2253" s="17">
        <v>19.889537506810754</v>
      </c>
      <c r="BF2253" s="17">
        <v>-1</v>
      </c>
      <c r="BG2253" s="22">
        <v>1000.3898210005812</v>
      </c>
    </row>
    <row r="2254" spans="1:59" x14ac:dyDescent="0.25">
      <c r="A2254">
        <v>5411</v>
      </c>
      <c r="B2254" t="s">
        <v>2043</v>
      </c>
      <c r="C2254" s="49">
        <v>0</v>
      </c>
      <c r="D2254" s="22">
        <v>1539.8001562500001</v>
      </c>
      <c r="E2254" s="17">
        <v>49.352998702790657</v>
      </c>
      <c r="F2254" s="17">
        <v>-22.68962269938201</v>
      </c>
      <c r="G2254" s="17">
        <v>0.181064812231824</v>
      </c>
      <c r="H2254" s="17">
        <v>2.1981484107156839</v>
      </c>
      <c r="I2254" s="17">
        <v>37.993584006086927</v>
      </c>
      <c r="J2254" s="17">
        <v>2.5777800036112084</v>
      </c>
      <c r="K2254" s="17">
        <v>-1</v>
      </c>
      <c r="L2254" s="17">
        <v>-1</v>
      </c>
      <c r="M2254" s="17">
        <v>-1</v>
      </c>
      <c r="N2254" s="17">
        <v>0.16666666666666666</v>
      </c>
      <c r="O2254" s="17">
        <v>-1</v>
      </c>
      <c r="P2254" s="17">
        <v>-1</v>
      </c>
      <c r="Q2254" s="17">
        <v>1.9760443727983303</v>
      </c>
      <c r="R2254" s="17">
        <v>-1</v>
      </c>
      <c r="S2254" s="17">
        <v>-0.15297639486314193</v>
      </c>
      <c r="T2254" s="17">
        <v>-1.6040284048735875E-2</v>
      </c>
      <c r="U2254" s="17">
        <v>-0.1380830511314971</v>
      </c>
      <c r="V2254" s="17">
        <v>-0.34706626077757918</v>
      </c>
      <c r="W2254" s="17">
        <v>-0.2114016741562964</v>
      </c>
      <c r="X2254" s="17">
        <v>-0.93414083426537808</v>
      </c>
      <c r="Y2254" s="17">
        <v>0</v>
      </c>
      <c r="Z2254" s="17">
        <v>21.209552615552333</v>
      </c>
      <c r="AA2254" s="17">
        <v>-0.11436162238698888</v>
      </c>
      <c r="AB2254" s="17">
        <v>0.2036163066299308</v>
      </c>
      <c r="AC2254" s="17">
        <v>7.8049588437022246</v>
      </c>
      <c r="AD2254" s="17">
        <v>-0.17260381391437138</v>
      </c>
      <c r="AE2254" s="17">
        <v>-1.7260381391437138E-2</v>
      </c>
      <c r="AF2254" s="17">
        <v>33.840774377409289</v>
      </c>
      <c r="AG2254" s="17">
        <v>-20.713870627065891</v>
      </c>
      <c r="AH2254" s="17">
        <v>-1</v>
      </c>
      <c r="AI2254" s="17">
        <v>-1</v>
      </c>
      <c r="AJ2254" s="17">
        <v>-1</v>
      </c>
      <c r="AK2254" s="17">
        <v>-1</v>
      </c>
      <c r="AL2254" s="17">
        <v>-1</v>
      </c>
      <c r="AM2254" s="17">
        <v>-1</v>
      </c>
      <c r="AN2254" s="17">
        <v>-1</v>
      </c>
      <c r="AO2254" s="17">
        <v>-1</v>
      </c>
      <c r="AP2254" s="17">
        <v>-1</v>
      </c>
      <c r="AQ2254" s="17">
        <v>-1</v>
      </c>
      <c r="AR2254" s="17">
        <v>-8.6301906957185689E-2</v>
      </c>
      <c r="AS2254" s="17">
        <v>-1.0356228834862284</v>
      </c>
      <c r="AT2254" s="17">
        <v>2.653690251467903</v>
      </c>
      <c r="AU2254" s="17">
        <v>-1</v>
      </c>
      <c r="AV2254" s="17">
        <v>-1</v>
      </c>
      <c r="AW2254" s="17">
        <v>-1</v>
      </c>
      <c r="AX2254" s="17">
        <v>-1</v>
      </c>
      <c r="AY2254" s="17">
        <v>-1.7260381391437138E-2</v>
      </c>
      <c r="AZ2254" s="17">
        <v>0.51781997705299831</v>
      </c>
      <c r="BA2254" s="17">
        <v>-4.9994642324855398E-3</v>
      </c>
      <c r="BB2254" s="17">
        <v>0.19201863006421965</v>
      </c>
      <c r="BC2254" s="17">
        <v>-1.2531450577040096E-2</v>
      </c>
      <c r="BD2254" s="17">
        <v>7.0788810010757777</v>
      </c>
      <c r="BE2254" s="17">
        <v>-2.7598949793730565E-2</v>
      </c>
      <c r="BF2254" s="17">
        <v>-1</v>
      </c>
      <c r="BG2254" s="22">
        <v>153.48249171874863</v>
      </c>
    </row>
    <row r="2255" spans="1:59" x14ac:dyDescent="0.25">
      <c r="A2255">
        <v>5412</v>
      </c>
      <c r="B2255" t="s">
        <v>2044</v>
      </c>
      <c r="C2255" s="49">
        <v>0</v>
      </c>
      <c r="D2255" s="22">
        <v>1477.0611425781249</v>
      </c>
      <c r="E2255" s="17">
        <v>16.507725973422005</v>
      </c>
      <c r="F2255" s="17">
        <v>-77.764109600024852</v>
      </c>
      <c r="G2255" s="17">
        <v>-0.21965555040452039</v>
      </c>
      <c r="H2255" s="17">
        <v>-0.83735713962229497</v>
      </c>
      <c r="I2255" s="17">
        <v>8.6637133339352701</v>
      </c>
      <c r="J2255" s="17">
        <v>-5.3244196754080795</v>
      </c>
      <c r="K2255" s="17">
        <v>-1</v>
      </c>
      <c r="L2255" s="17">
        <v>-1</v>
      </c>
      <c r="M2255" s="17">
        <v>-1</v>
      </c>
      <c r="N2255" s="17">
        <v>0.16666666666666666</v>
      </c>
      <c r="O2255" s="17">
        <v>-1</v>
      </c>
      <c r="P2255" s="17">
        <v>-1</v>
      </c>
      <c r="Q2255" s="17">
        <v>8.1863442418020238E-2</v>
      </c>
      <c r="R2255" s="17">
        <v>-1</v>
      </c>
      <c r="S2255" s="17">
        <v>-1.1155607836311763</v>
      </c>
      <c r="T2255" s="17">
        <v>-0.11721326409008891</v>
      </c>
      <c r="U2255" s="17">
        <v>-0.72220552374741531</v>
      </c>
      <c r="V2255" s="17">
        <v>-1.1894996712445802</v>
      </c>
      <c r="W2255" s="17">
        <v>-2.4049740541264915</v>
      </c>
      <c r="X2255" s="17">
        <v>-4.1973942348912159</v>
      </c>
      <c r="Y2255" s="17">
        <v>0</v>
      </c>
      <c r="Z2255" s="17">
        <v>2.2375730256308017</v>
      </c>
      <c r="AA2255" s="17">
        <v>-1.1699317006660883</v>
      </c>
      <c r="AB2255" s="17">
        <v>-1.4804909379693076</v>
      </c>
      <c r="AC2255" s="17">
        <v>-11.557825580784398</v>
      </c>
      <c r="AD2255" s="17">
        <v>-0.90275690468426917</v>
      </c>
      <c r="AE2255" s="17">
        <v>-9.0275690468426914E-2</v>
      </c>
      <c r="AF2255" s="17">
        <v>5.0113270436505601</v>
      </c>
      <c r="AG2255" s="17">
        <v>-70.992617507375286</v>
      </c>
      <c r="AH2255" s="17">
        <v>-1</v>
      </c>
      <c r="AI2255" s="17">
        <v>-1</v>
      </c>
      <c r="AJ2255" s="17">
        <v>-1</v>
      </c>
      <c r="AK2255" s="17">
        <v>-1</v>
      </c>
      <c r="AL2255" s="17">
        <v>-1</v>
      </c>
      <c r="AM2255" s="17">
        <v>-1</v>
      </c>
      <c r="AN2255" s="17">
        <v>-1</v>
      </c>
      <c r="AO2255" s="17">
        <v>-1</v>
      </c>
      <c r="AP2255" s="17">
        <v>-1</v>
      </c>
      <c r="AQ2255" s="17">
        <v>-1</v>
      </c>
      <c r="AR2255" s="17">
        <v>-0.45137845234213458</v>
      </c>
      <c r="AS2255" s="17">
        <v>-5.4165414281056146</v>
      </c>
      <c r="AT2255" s="17">
        <v>-3.0415038565372985</v>
      </c>
      <c r="AU2255" s="17">
        <v>-1</v>
      </c>
      <c r="AV2255" s="17">
        <v>-1</v>
      </c>
      <c r="AW2255" s="17">
        <v>-1</v>
      </c>
      <c r="AX2255" s="17">
        <v>-1</v>
      </c>
      <c r="AY2255" s="17">
        <v>-9.0275690468426914E-2</v>
      </c>
      <c r="AZ2255" s="17">
        <v>1.1523393970533811</v>
      </c>
      <c r="BA2255" s="17">
        <v>-0.63951888423286829</v>
      </c>
      <c r="BB2255" s="17">
        <v>0.44027068092598498</v>
      </c>
      <c r="BC2255" s="17">
        <v>-0.2607835014388053</v>
      </c>
      <c r="BD2255" s="17">
        <v>15.703655025513465</v>
      </c>
      <c r="BE2255" s="17">
        <v>-8.6523729742314277</v>
      </c>
      <c r="BF2255" s="17">
        <v>-1</v>
      </c>
      <c r="BG2255" s="22">
        <v>246.67189898694221</v>
      </c>
    </row>
    <row r="2256" spans="1:59" x14ac:dyDescent="0.25">
      <c r="A2256">
        <v>5413</v>
      </c>
      <c r="B2256" t="s">
        <v>2045</v>
      </c>
      <c r="C2256" s="49">
        <v>0</v>
      </c>
      <c r="D2256" s="22">
        <v>1615.8387890624999</v>
      </c>
      <c r="E2256" s="17">
        <v>99.816859272274201</v>
      </c>
      <c r="F2256" s="17">
        <v>61.927462102742282</v>
      </c>
      <c r="G2256" s="17">
        <v>0.79673625676673043</v>
      </c>
      <c r="H2256" s="17">
        <v>6.8619345851315865</v>
      </c>
      <c r="I2256" s="17">
        <v>83.056339804032049</v>
      </c>
      <c r="J2256" s="17">
        <v>14.71881186776989</v>
      </c>
      <c r="K2256" s="17">
        <v>-1</v>
      </c>
      <c r="L2256" s="17">
        <v>-1</v>
      </c>
      <c r="M2256" s="17">
        <v>-1</v>
      </c>
      <c r="N2256" s="17">
        <v>0.16666666666666666</v>
      </c>
      <c r="O2256" s="17">
        <v>-1</v>
      </c>
      <c r="P2256" s="17">
        <v>-1</v>
      </c>
      <c r="Q2256" s="17">
        <v>4.8862860733830447</v>
      </c>
      <c r="R2256" s="17">
        <v>-1</v>
      </c>
      <c r="S2256" s="17">
        <v>1.3259495005433399</v>
      </c>
      <c r="T2256" s="17">
        <v>0.13940306392629312</v>
      </c>
      <c r="U2256" s="17">
        <v>0.75936953683969954</v>
      </c>
      <c r="V2256" s="17">
        <v>0.94725826851362316</v>
      </c>
      <c r="W2256" s="17">
        <v>3.158828545698356</v>
      </c>
      <c r="X2256" s="17">
        <v>4.0795597968403481</v>
      </c>
      <c r="Y2256" s="17">
        <v>0</v>
      </c>
      <c r="Z2256" s="17">
        <v>50.358323601302978</v>
      </c>
      <c r="AA2256" s="17">
        <v>1.5074285722173479</v>
      </c>
      <c r="AB2256" s="17">
        <v>2.7910983432617118</v>
      </c>
      <c r="AC2256" s="17">
        <v>37.554166940871305</v>
      </c>
      <c r="AD2256" s="17">
        <v>0.94921192104962437</v>
      </c>
      <c r="AE2256" s="17">
        <v>9.4921192104962443E-2</v>
      </c>
      <c r="AF2256" s="17">
        <v>78.134673914593449</v>
      </c>
      <c r="AG2256" s="17">
        <v>56.534983205942311</v>
      </c>
      <c r="AH2256" s="17">
        <v>-1</v>
      </c>
      <c r="AI2256" s="17">
        <v>-1</v>
      </c>
      <c r="AJ2256" s="17">
        <v>-1</v>
      </c>
      <c r="AK2256" s="17">
        <v>-1</v>
      </c>
      <c r="AL2256" s="17">
        <v>-1</v>
      </c>
      <c r="AM2256" s="17">
        <v>-1</v>
      </c>
      <c r="AN2256" s="17">
        <v>-1</v>
      </c>
      <c r="AO2256" s="17">
        <v>-1</v>
      </c>
      <c r="AP2256" s="17">
        <v>-1</v>
      </c>
      <c r="AQ2256" s="17">
        <v>-1</v>
      </c>
      <c r="AR2256" s="17">
        <v>0.47460596052481219</v>
      </c>
      <c r="AS2256" s="17">
        <v>5.6952715262977467</v>
      </c>
      <c r="AT2256" s="17">
        <v>11.40385298418707</v>
      </c>
      <c r="AU2256" s="17">
        <v>-1</v>
      </c>
      <c r="AV2256" s="17">
        <v>-1</v>
      </c>
      <c r="AW2256" s="17">
        <v>-1</v>
      </c>
      <c r="AX2256" s="17">
        <v>-1</v>
      </c>
      <c r="AY2256" s="17">
        <v>9.4921192104962443E-2</v>
      </c>
      <c r="AZ2256" s="17">
        <v>-0.4570630693860675</v>
      </c>
      <c r="BA2256" s="17">
        <v>0.96988358220658055</v>
      </c>
      <c r="BB2256" s="17">
        <v>-0.18939871982353906</v>
      </c>
      <c r="BC2256" s="17">
        <v>0.36888589931071841</v>
      </c>
      <c r="BD2256" s="17">
        <v>-6.1723225251886564</v>
      </c>
      <c r="BE2256" s="17">
        <v>13.223604576470718</v>
      </c>
      <c r="BF2256" s="17">
        <v>-1</v>
      </c>
      <c r="BG2256" s="22">
        <v>1554.1574032067433</v>
      </c>
    </row>
    <row r="2257" spans="1:59" x14ac:dyDescent="0.25">
      <c r="A2257">
        <v>5414</v>
      </c>
      <c r="B2257" t="s">
        <v>2046</v>
      </c>
      <c r="C2257" s="49">
        <v>0</v>
      </c>
      <c r="D2257" s="22">
        <v>1519.3377539062501</v>
      </c>
      <c r="E2257" s="17">
        <v>81.529489170366645</v>
      </c>
      <c r="F2257" s="17">
        <v>31.263459601580085</v>
      </c>
      <c r="G2257" s="17">
        <v>0.57362586766196944</v>
      </c>
      <c r="H2257" s="17">
        <v>5.1718462152521187</v>
      </c>
      <c r="I2257" s="17">
        <v>66.726251622327624</v>
      </c>
      <c r="J2257" s="17">
        <v>10.319078264091008</v>
      </c>
      <c r="K2257" s="17">
        <v>-1</v>
      </c>
      <c r="L2257" s="17">
        <v>-1</v>
      </c>
      <c r="M2257" s="17">
        <v>-1</v>
      </c>
      <c r="N2257" s="17">
        <v>0.16666666666666666</v>
      </c>
      <c r="O2257" s="17">
        <v>-1</v>
      </c>
      <c r="P2257" s="17">
        <v>-1</v>
      </c>
      <c r="Q2257" s="17">
        <v>3.8316567512502657</v>
      </c>
      <c r="R2257" s="17">
        <v>-1</v>
      </c>
      <c r="S2257" s="17">
        <v>0.79000823688686128</v>
      </c>
      <c r="T2257" s="17">
        <v>8.3072652375933823E-2</v>
      </c>
      <c r="U2257" s="17">
        <v>0.43414575411807604</v>
      </c>
      <c r="V2257" s="17">
        <v>0.478213858672354</v>
      </c>
      <c r="W2257" s="17">
        <v>1.9375060653412803</v>
      </c>
      <c r="X2257" s="17">
        <v>2.2626675102315223</v>
      </c>
      <c r="Y2257" s="17">
        <v>0</v>
      </c>
      <c r="Z2257" s="17">
        <v>39.795232370932176</v>
      </c>
      <c r="AA2257" s="17">
        <v>0.91971536158143574</v>
      </c>
      <c r="AB2257" s="17">
        <v>1.8534324353835274</v>
      </c>
      <c r="AC2257" s="17">
        <v>26.773486022444224</v>
      </c>
      <c r="AD2257" s="17">
        <v>0.5426821926475951</v>
      </c>
      <c r="AE2257" s="17">
        <v>5.4268219264759505E-2</v>
      </c>
      <c r="AF2257" s="17">
        <v>62.083208074442638</v>
      </c>
      <c r="AG2257" s="17">
        <v>28.541120587221968</v>
      </c>
      <c r="AH2257" s="17">
        <v>-1</v>
      </c>
      <c r="AI2257" s="17">
        <v>-1</v>
      </c>
      <c r="AJ2257" s="17">
        <v>-1</v>
      </c>
      <c r="AK2257" s="17">
        <v>-1</v>
      </c>
      <c r="AL2257" s="17">
        <v>-1</v>
      </c>
      <c r="AM2257" s="17">
        <v>-1</v>
      </c>
      <c r="AN2257" s="17">
        <v>-1</v>
      </c>
      <c r="AO2257" s="17">
        <v>-1</v>
      </c>
      <c r="AP2257" s="17">
        <v>-1</v>
      </c>
      <c r="AQ2257" s="17">
        <v>-1</v>
      </c>
      <c r="AR2257" s="17">
        <v>0.27134109632379755</v>
      </c>
      <c r="AS2257" s="17">
        <v>3.2560931558855706</v>
      </c>
      <c r="AT2257" s="17">
        <v>8.2329211026512414</v>
      </c>
      <c r="AU2257" s="17">
        <v>-1</v>
      </c>
      <c r="AV2257" s="17">
        <v>-1</v>
      </c>
      <c r="AW2257" s="17">
        <v>-1</v>
      </c>
      <c r="AX2257" s="17">
        <v>-1</v>
      </c>
      <c r="AY2257" s="17">
        <v>5.4268219264759505E-2</v>
      </c>
      <c r="AZ2257" s="17">
        <v>-0.10377961316378853</v>
      </c>
      <c r="BA2257" s="17">
        <v>0.61660012598430147</v>
      </c>
      <c r="BB2257" s="17">
        <v>-5.1178612166849033E-2</v>
      </c>
      <c r="BC2257" s="17">
        <v>0.23066579165402845</v>
      </c>
      <c r="BD2257" s="17">
        <v>-1.3702788359858236</v>
      </c>
      <c r="BE2257" s="17">
        <v>8.42156088726788</v>
      </c>
      <c r="BF2257" s="17">
        <v>-1</v>
      </c>
      <c r="BG2257" s="22">
        <v>1634.2864571614516</v>
      </c>
    </row>
    <row r="2258" spans="1:59" x14ac:dyDescent="0.25">
      <c r="A2258">
        <v>5417</v>
      </c>
      <c r="B2258" t="s">
        <v>248</v>
      </c>
      <c r="C2258" s="49">
        <v>0</v>
      </c>
      <c r="D2258" s="22">
        <v>1558.448994140625</v>
      </c>
      <c r="E2258" s="17">
        <v>135.01434536783776</v>
      </c>
      <c r="F2258" s="17">
        <v>120.94610697373994</v>
      </c>
      <c r="G2258" s="17">
        <v>1.2261541979211812</v>
      </c>
      <c r="H2258" s="17">
        <v>10.114827787796148</v>
      </c>
      <c r="I2258" s="17">
        <v>114.48666841398963</v>
      </c>
      <c r="J2258" s="17">
        <v>23.186927374630972</v>
      </c>
      <c r="K2258" s="17">
        <v>-1</v>
      </c>
      <c r="L2258" s="17">
        <v>-1</v>
      </c>
      <c r="M2258" s="17">
        <v>-1</v>
      </c>
      <c r="N2258" s="17">
        <v>0.16666666666666666</v>
      </c>
      <c r="O2258" s="17">
        <v>-1</v>
      </c>
      <c r="P2258" s="17">
        <v>-1</v>
      </c>
      <c r="Q2258" s="17">
        <v>6.9161187226315057</v>
      </c>
      <c r="R2258" s="17">
        <v>-1</v>
      </c>
      <c r="S2258" s="17">
        <v>2.3574693456860807</v>
      </c>
      <c r="T2258" s="17">
        <v>0.24782154434488157</v>
      </c>
      <c r="U2258" s="17">
        <v>1.3853239253877219</v>
      </c>
      <c r="V2258" s="17">
        <v>1.8500225261182643</v>
      </c>
      <c r="W2258" s="17">
        <v>5.5094935555394029</v>
      </c>
      <c r="X2258" s="17">
        <v>7.5765110062643952</v>
      </c>
      <c r="Y2258" s="17">
        <v>0</v>
      </c>
      <c r="Z2258" s="17">
        <v>70.68898102417451</v>
      </c>
      <c r="AA2258" s="17">
        <v>2.6385932746465279</v>
      </c>
      <c r="AB2258" s="17">
        <v>4.595812885096449</v>
      </c>
      <c r="AC2258" s="17">
        <v>58.303616676536898</v>
      </c>
      <c r="AD2258" s="17">
        <v>1.7316549067346521</v>
      </c>
      <c r="AE2258" s="17">
        <v>0.17316549067346523</v>
      </c>
      <c r="AF2258" s="17">
        <v>109.02874138158202</v>
      </c>
      <c r="AG2258" s="17">
        <v>110.41444125774538</v>
      </c>
      <c r="AH2258" s="17">
        <v>-1</v>
      </c>
      <c r="AI2258" s="17">
        <v>-1</v>
      </c>
      <c r="AJ2258" s="17">
        <v>-1</v>
      </c>
      <c r="AK2258" s="17">
        <v>-1</v>
      </c>
      <c r="AL2258" s="17">
        <v>-1</v>
      </c>
      <c r="AM2258" s="17">
        <v>-1</v>
      </c>
      <c r="AN2258" s="17">
        <v>-1</v>
      </c>
      <c r="AO2258" s="17">
        <v>-1</v>
      </c>
      <c r="AP2258" s="17">
        <v>-1</v>
      </c>
      <c r="AQ2258" s="17">
        <v>-1</v>
      </c>
      <c r="AR2258" s="17">
        <v>0.86582745336732603</v>
      </c>
      <c r="AS2258" s="17">
        <v>10.389929440407911</v>
      </c>
      <c r="AT2258" s="17">
        <v>17.506908272530289</v>
      </c>
      <c r="AU2258" s="17">
        <v>-1</v>
      </c>
      <c r="AV2258" s="17">
        <v>-1</v>
      </c>
      <c r="AW2258" s="17">
        <v>-1</v>
      </c>
      <c r="AX2258" s="17">
        <v>-1</v>
      </c>
      <c r="AY2258" s="17">
        <v>0.17316549067346523</v>
      </c>
      <c r="AZ2258" s="17">
        <v>-1.1370235814161289</v>
      </c>
      <c r="BA2258" s="17">
        <v>1.6498440942366419</v>
      </c>
      <c r="BB2258" s="17">
        <v>-0.45542933495644855</v>
      </c>
      <c r="BC2258" s="17">
        <v>0.63491651444362784</v>
      </c>
      <c r="BD2258" s="17">
        <v>-15.414759520728818</v>
      </c>
      <c r="BE2258" s="17">
        <v>22.466041572010891</v>
      </c>
      <c r="BF2258" s="17">
        <v>-1</v>
      </c>
      <c r="BG2258" s="22">
        <v>1765.8091601995245</v>
      </c>
    </row>
    <row r="2259" spans="1:59" x14ac:dyDescent="0.25">
      <c r="A2259">
        <v>5418</v>
      </c>
      <c r="B2259" t="s">
        <v>2047</v>
      </c>
      <c r="C2259" s="49">
        <v>0</v>
      </c>
      <c r="D2259" s="22">
        <v>1512.5368359375</v>
      </c>
      <c r="E2259" s="17">
        <v>70.107848861192906</v>
      </c>
      <c r="F2259" s="17">
        <v>12.111815321610814</v>
      </c>
      <c r="G2259" s="17">
        <v>0.4342790616754395</v>
      </c>
      <c r="H2259" s="17">
        <v>4.1162771889836822</v>
      </c>
      <c r="I2259" s="17">
        <v>56.527059918482713</v>
      </c>
      <c r="J2259" s="17">
        <v>7.5711612920293359</v>
      </c>
      <c r="K2259" s="17">
        <v>-1</v>
      </c>
      <c r="L2259" s="17">
        <v>-1</v>
      </c>
      <c r="M2259" s="17">
        <v>-1</v>
      </c>
      <c r="N2259" s="17">
        <v>0.16666666666666666</v>
      </c>
      <c r="O2259" s="17">
        <v>-1</v>
      </c>
      <c r="P2259" s="17">
        <v>-1</v>
      </c>
      <c r="Q2259" s="17">
        <v>3.1729728229553023</v>
      </c>
      <c r="R2259" s="17">
        <v>-1</v>
      </c>
      <c r="S2259" s="17">
        <v>0.45527840388097507</v>
      </c>
      <c r="T2259" s="17">
        <v>4.7890682764632583E-2</v>
      </c>
      <c r="U2259" s="17">
        <v>0.231022557861016</v>
      </c>
      <c r="V2259" s="17">
        <v>0.18526541893596804</v>
      </c>
      <c r="W2259" s="17">
        <v>1.1747115249337792</v>
      </c>
      <c r="X2259" s="17">
        <v>1.1279012719743557</v>
      </c>
      <c r="Y2259" s="17">
        <v>0</v>
      </c>
      <c r="Z2259" s="17">
        <v>33.19790164956737</v>
      </c>
      <c r="AA2259" s="17">
        <v>0.55265061364740342</v>
      </c>
      <c r="AB2259" s="17">
        <v>1.2677996915674909</v>
      </c>
      <c r="AC2259" s="17">
        <v>20.040256528422937</v>
      </c>
      <c r="AD2259" s="17">
        <v>0.28877819732627003</v>
      </c>
      <c r="AE2259" s="17">
        <v>2.8877819732627E-2</v>
      </c>
      <c r="AF2259" s="17">
        <v>52.058033965779067</v>
      </c>
      <c r="AG2259" s="17">
        <v>11.057150617034898</v>
      </c>
      <c r="AH2259" s="17">
        <v>-1</v>
      </c>
      <c r="AI2259" s="17">
        <v>-1</v>
      </c>
      <c r="AJ2259" s="17">
        <v>-1</v>
      </c>
      <c r="AK2259" s="17">
        <v>-1</v>
      </c>
      <c r="AL2259" s="17">
        <v>-1</v>
      </c>
      <c r="AM2259" s="17">
        <v>-1</v>
      </c>
      <c r="AN2259" s="17">
        <v>-1</v>
      </c>
      <c r="AO2259" s="17">
        <v>-1</v>
      </c>
      <c r="AP2259" s="17">
        <v>-1</v>
      </c>
      <c r="AQ2259" s="17">
        <v>-1</v>
      </c>
      <c r="AR2259" s="17">
        <v>0.14438909866313501</v>
      </c>
      <c r="AS2259" s="17">
        <v>1.7326691839576198</v>
      </c>
      <c r="AT2259" s="17">
        <v>6.2524699391449063</v>
      </c>
      <c r="AU2259" s="17">
        <v>-1</v>
      </c>
      <c r="AV2259" s="17">
        <v>-1</v>
      </c>
      <c r="AW2259" s="17">
        <v>-1</v>
      </c>
      <c r="AX2259" s="17">
        <v>-1</v>
      </c>
      <c r="AY2259" s="17">
        <v>2.8877819732627E-2</v>
      </c>
      <c r="AZ2259" s="17">
        <v>0.11686865619735384</v>
      </c>
      <c r="BA2259" s="17">
        <v>0.39595185662315907</v>
      </c>
      <c r="BB2259" s="17">
        <v>3.5148746242401517E-2</v>
      </c>
      <c r="BC2259" s="17">
        <v>0.14433843324477794</v>
      </c>
      <c r="BD2259" s="17">
        <v>1.6289066926808382</v>
      </c>
      <c r="BE2259" s="17">
        <v>5.4223753586012151</v>
      </c>
      <c r="BF2259" s="17">
        <v>-1</v>
      </c>
      <c r="BG2259" s="22">
        <v>135.71014079916858</v>
      </c>
    </row>
    <row r="2260" spans="1:59" x14ac:dyDescent="0.25">
      <c r="A2260">
        <v>5419</v>
      </c>
      <c r="B2260" t="s">
        <v>3062</v>
      </c>
      <c r="C2260" s="49">
        <v>0</v>
      </c>
      <c r="D2260" s="22">
        <v>1466.2765039062499</v>
      </c>
      <c r="E2260" s="17">
        <v>37.232593207262489</v>
      </c>
      <c r="F2260" s="17">
        <v>-43.012946521171344</v>
      </c>
      <c r="G2260" s="17">
        <v>3.3192900024354655E-2</v>
      </c>
      <c r="H2260" s="17">
        <v>1.0780006665587152</v>
      </c>
      <c r="I2260" s="17">
        <v>27.170415369097178</v>
      </c>
      <c r="J2260" s="17">
        <v>-0.33825193820020427</v>
      </c>
      <c r="K2260" s="17">
        <v>-1</v>
      </c>
      <c r="L2260" s="17">
        <v>-1</v>
      </c>
      <c r="M2260" s="17">
        <v>-1</v>
      </c>
      <c r="N2260" s="17">
        <v>0.16666666666666666</v>
      </c>
      <c r="O2260" s="17">
        <v>-1</v>
      </c>
      <c r="P2260" s="17">
        <v>-1</v>
      </c>
      <c r="Q2260" s="17">
        <v>1.2770627827450982</v>
      </c>
      <c r="R2260" s="17">
        <v>-1</v>
      </c>
      <c r="S2260" s="17">
        <v>-0.50818468348550183</v>
      </c>
      <c r="T2260" s="17">
        <v>-5.337465339302562E-2</v>
      </c>
      <c r="U2260" s="17">
        <v>-0.35363313304100313</v>
      </c>
      <c r="V2260" s="17">
        <v>-0.65793700987965387</v>
      </c>
      <c r="W2260" s="17">
        <v>-1.0208632654207452</v>
      </c>
      <c r="X2260" s="17">
        <v>-2.1383310011773107</v>
      </c>
      <c r="Y2260" s="17">
        <v>0</v>
      </c>
      <c r="Z2260" s="17">
        <v>14.208603420293418</v>
      </c>
      <c r="AA2260" s="17">
        <v>-0.50388304554903129</v>
      </c>
      <c r="AB2260" s="17">
        <v>-0.41784489634701794</v>
      </c>
      <c r="AC2260" s="17">
        <v>0.65979671699437858</v>
      </c>
      <c r="AD2260" s="17">
        <v>-0.44204141630125393</v>
      </c>
      <c r="AE2260" s="17">
        <v>-4.4204141630125392E-2</v>
      </c>
      <c r="AF2260" s="17">
        <v>23.202269568018838</v>
      </c>
      <c r="AG2260" s="17">
        <v>-39.267493397001878</v>
      </c>
      <c r="AH2260" s="17">
        <v>-1</v>
      </c>
      <c r="AI2260" s="17">
        <v>-1</v>
      </c>
      <c r="AJ2260" s="17">
        <v>-1</v>
      </c>
      <c r="AK2260" s="17">
        <v>-1</v>
      </c>
      <c r="AL2260" s="17">
        <v>-1</v>
      </c>
      <c r="AM2260" s="17">
        <v>-1</v>
      </c>
      <c r="AN2260" s="17">
        <v>-1</v>
      </c>
      <c r="AO2260" s="17">
        <v>-1</v>
      </c>
      <c r="AP2260" s="17">
        <v>-1</v>
      </c>
      <c r="AQ2260" s="17">
        <v>-1</v>
      </c>
      <c r="AR2260" s="17">
        <v>-0.22102070815062697</v>
      </c>
      <c r="AS2260" s="17">
        <v>-2.6522484978075229</v>
      </c>
      <c r="AT2260" s="17">
        <v>0.55207695285021963</v>
      </c>
      <c r="AU2260" s="17">
        <v>-1</v>
      </c>
      <c r="AV2260" s="17">
        <v>-1</v>
      </c>
      <c r="AW2260" s="17">
        <v>-1</v>
      </c>
      <c r="AX2260" s="17">
        <v>-1</v>
      </c>
      <c r="AY2260" s="17">
        <v>-4.4204141630125392E-2</v>
      </c>
      <c r="AZ2260" s="17">
        <v>0.75196729951731744</v>
      </c>
      <c r="BA2260" s="17">
        <v>-0.23914678669680461</v>
      </c>
      <c r="BB2260" s="17">
        <v>0.28362741487575971</v>
      </c>
      <c r="BC2260" s="17">
        <v>-0.10414023538858015</v>
      </c>
      <c r="BD2260" s="17">
        <v>10.261553872901633</v>
      </c>
      <c r="BE2260" s="17">
        <v>-3.210271821619588</v>
      </c>
      <c r="BF2260" s="17">
        <v>-1</v>
      </c>
      <c r="BG2260" s="22">
        <v>20.594382604027032</v>
      </c>
    </row>
    <row r="2261" spans="1:59" x14ac:dyDescent="0.25">
      <c r="A2261">
        <v>5420</v>
      </c>
      <c r="B2261" t="s">
        <v>2048</v>
      </c>
      <c r="C2261" s="49">
        <v>0</v>
      </c>
      <c r="D2261" s="22">
        <v>1512.6339648437502</v>
      </c>
      <c r="E2261" s="17">
        <v>87.514276424666349</v>
      </c>
      <c r="F2261" s="17">
        <v>41.298665883954541</v>
      </c>
      <c r="G2261" s="17">
        <v>0.64664173629563027</v>
      </c>
      <c r="H2261" s="17">
        <v>5.7249503126881809</v>
      </c>
      <c r="I2261" s="17">
        <v>72.070492104520326</v>
      </c>
      <c r="J2261" s="17">
        <v>11.758950123569853</v>
      </c>
      <c r="K2261" s="17">
        <v>-1</v>
      </c>
      <c r="L2261" s="17">
        <v>-1</v>
      </c>
      <c r="M2261" s="17">
        <v>-1</v>
      </c>
      <c r="N2261" s="17">
        <v>0.16666666666666666</v>
      </c>
      <c r="O2261" s="17">
        <v>-1</v>
      </c>
      <c r="P2261" s="17">
        <v>-1</v>
      </c>
      <c r="Q2261" s="17">
        <v>4.1767983484257183</v>
      </c>
      <c r="R2261" s="17">
        <v>-1</v>
      </c>
      <c r="S2261" s="17">
        <v>0.96540220692796608</v>
      </c>
      <c r="T2261" s="17">
        <v>0.10150753542349032</v>
      </c>
      <c r="U2261" s="17">
        <v>0.54057960101793612</v>
      </c>
      <c r="V2261" s="17">
        <v>0.63171493564928582</v>
      </c>
      <c r="W2261" s="17">
        <v>2.3372002353120775</v>
      </c>
      <c r="X2261" s="17">
        <v>2.8572698909312875</v>
      </c>
      <c r="Y2261" s="17">
        <v>0</v>
      </c>
      <c r="Z2261" s="17">
        <v>43.252145716549535</v>
      </c>
      <c r="AA2261" s="17">
        <v>1.1120523959716606</v>
      </c>
      <c r="AB2261" s="17">
        <v>2.1602961857745884</v>
      </c>
      <c r="AC2261" s="17">
        <v>30.301608513197792</v>
      </c>
      <c r="AD2261" s="17">
        <v>0.67572450127242012</v>
      </c>
      <c r="AE2261" s="17">
        <v>6.7572450127242015E-2</v>
      </c>
      <c r="AF2261" s="17">
        <v>67.336265656677554</v>
      </c>
      <c r="AG2261" s="17">
        <v>37.702487763886609</v>
      </c>
      <c r="AH2261" s="17">
        <v>-1</v>
      </c>
      <c r="AI2261" s="17">
        <v>-1</v>
      </c>
      <c r="AJ2261" s="17">
        <v>-1</v>
      </c>
      <c r="AK2261" s="17">
        <v>-1</v>
      </c>
      <c r="AL2261" s="17">
        <v>-1</v>
      </c>
      <c r="AM2261" s="17">
        <v>-1</v>
      </c>
      <c r="AN2261" s="17">
        <v>-1</v>
      </c>
      <c r="AO2261" s="17">
        <v>-1</v>
      </c>
      <c r="AP2261" s="17">
        <v>-1</v>
      </c>
      <c r="AQ2261" s="17">
        <v>-1</v>
      </c>
      <c r="AR2261" s="17">
        <v>0.33786225063621006</v>
      </c>
      <c r="AS2261" s="17">
        <v>4.0543470076345205</v>
      </c>
      <c r="AT2261" s="17">
        <v>9.2706511099248772</v>
      </c>
      <c r="AU2261" s="17">
        <v>-1</v>
      </c>
      <c r="AV2261" s="17">
        <v>-1</v>
      </c>
      <c r="AW2261" s="17">
        <v>-1</v>
      </c>
      <c r="AX2261" s="17">
        <v>-1</v>
      </c>
      <c r="AY2261" s="17">
        <v>6.7572450127242015E-2</v>
      </c>
      <c r="AZ2261" s="17">
        <v>-0.21939636473450758</v>
      </c>
      <c r="BA2261" s="17">
        <v>0.73221687755502052</v>
      </c>
      <c r="BB2261" s="17">
        <v>-9.6412997099289563E-2</v>
      </c>
      <c r="BC2261" s="17">
        <v>0.27590017658646898</v>
      </c>
      <c r="BD2261" s="17">
        <v>-2.9418120693365086</v>
      </c>
      <c r="BE2261" s="17">
        <v>9.9930941206185651</v>
      </c>
      <c r="BF2261" s="17">
        <v>-1</v>
      </c>
      <c r="BG2261" s="22">
        <v>658.27051075852376</v>
      </c>
    </row>
    <row r="2262" spans="1:59" x14ac:dyDescent="0.25">
      <c r="A2262">
        <v>5421</v>
      </c>
      <c r="B2262" t="s">
        <v>2049</v>
      </c>
      <c r="C2262" s="49">
        <v>0</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25">
      <c r="A2263">
        <v>5422</v>
      </c>
      <c r="B2263" t="s">
        <v>2050</v>
      </c>
      <c r="C2263" s="49">
        <v>0</v>
      </c>
      <c r="D2263" s="22">
        <v>1555.5122558593748</v>
      </c>
      <c r="E2263" s="17">
        <v>116.94390504749677</v>
      </c>
      <c r="F2263" s="17">
        <v>90.645849249845611</v>
      </c>
      <c r="G2263" s="17">
        <v>1.0056904052216997</v>
      </c>
      <c r="H2263" s="17">
        <v>8.4447877080132372</v>
      </c>
      <c r="I2263" s="17">
        <v>98.350292200844876</v>
      </c>
      <c r="J2263" s="17">
        <v>18.839384613280895</v>
      </c>
      <c r="K2263" s="17">
        <v>-1</v>
      </c>
      <c r="L2263" s="17">
        <v>-1</v>
      </c>
      <c r="M2263" s="17">
        <v>-1</v>
      </c>
      <c r="N2263" s="17">
        <v>0.16666666666666666</v>
      </c>
      <c r="O2263" s="17">
        <v>-1</v>
      </c>
      <c r="P2263" s="17">
        <v>-1</v>
      </c>
      <c r="Q2263" s="17">
        <v>5.8739997017180405</v>
      </c>
      <c r="R2263" s="17">
        <v>-1</v>
      </c>
      <c r="S2263" s="17">
        <v>1.8278855637565874</v>
      </c>
      <c r="T2263" s="17">
        <v>0.19215933952983075</v>
      </c>
      <c r="U2263" s="17">
        <v>1.0639580360511449</v>
      </c>
      <c r="V2263" s="17">
        <v>1.3865420492430187</v>
      </c>
      <c r="W2263" s="17">
        <v>4.3026587361969924</v>
      </c>
      <c r="X2263" s="17">
        <v>5.7811711924642717</v>
      </c>
      <c r="Y2263" s="17">
        <v>0</v>
      </c>
      <c r="Z2263" s="17">
        <v>60.251192068570532</v>
      </c>
      <c r="AA2263" s="17">
        <v>2.0578516787204704</v>
      </c>
      <c r="AB2263" s="17">
        <v>3.6692698264549191</v>
      </c>
      <c r="AC2263" s="17">
        <v>47.650819141217433</v>
      </c>
      <c r="AD2263" s="17">
        <v>1.3299475450639313</v>
      </c>
      <c r="AE2263" s="17">
        <v>0.13299475450639311</v>
      </c>
      <c r="AF2263" s="17">
        <v>93.167682415635795</v>
      </c>
      <c r="AG2263" s="17">
        <v>82.752649487334139</v>
      </c>
      <c r="AH2263" s="17">
        <v>-1</v>
      </c>
      <c r="AI2263" s="17">
        <v>-1</v>
      </c>
      <c r="AJ2263" s="17">
        <v>-1</v>
      </c>
      <c r="AK2263" s="17">
        <v>-1</v>
      </c>
      <c r="AL2263" s="17">
        <v>-1</v>
      </c>
      <c r="AM2263" s="17">
        <v>-1</v>
      </c>
      <c r="AN2263" s="17">
        <v>-1</v>
      </c>
      <c r="AO2263" s="17">
        <v>-1</v>
      </c>
      <c r="AP2263" s="17">
        <v>-1</v>
      </c>
      <c r="AQ2263" s="17">
        <v>-1</v>
      </c>
      <c r="AR2263" s="17">
        <v>0.66497377253196566</v>
      </c>
      <c r="AS2263" s="17">
        <v>7.9796852703835865</v>
      </c>
      <c r="AT2263" s="17">
        <v>14.373590851498664</v>
      </c>
      <c r="AU2263" s="17">
        <v>-1</v>
      </c>
      <c r="AV2263" s="17">
        <v>-1</v>
      </c>
      <c r="AW2263" s="17">
        <v>-1</v>
      </c>
      <c r="AX2263" s="17">
        <v>-1</v>
      </c>
      <c r="AY2263" s="17">
        <v>0.13299475450639311</v>
      </c>
      <c r="AZ2263" s="17">
        <v>-0.78793087009387142</v>
      </c>
      <c r="BA2263" s="17">
        <v>1.3007513829143844</v>
      </c>
      <c r="BB2263" s="17">
        <v>-0.31884883198840336</v>
      </c>
      <c r="BC2263" s="17">
        <v>0.49833601147558271</v>
      </c>
      <c r="BD2263" s="17">
        <v>-10.669678986029165</v>
      </c>
      <c r="BE2263" s="17">
        <v>17.720961037311234</v>
      </c>
      <c r="BF2263" s="17">
        <v>-1</v>
      </c>
      <c r="BG2263" s="22">
        <v>2234.3529404136452</v>
      </c>
    </row>
    <row r="2264" spans="1:59" x14ac:dyDescent="0.25">
      <c r="A2264">
        <v>5424</v>
      </c>
      <c r="B2264" t="s">
        <v>2051</v>
      </c>
      <c r="C2264" s="49">
        <v>0</v>
      </c>
      <c r="D2264" s="22">
        <v>1498.3270019531251</v>
      </c>
      <c r="E2264" s="17">
        <v>64.466995980579938</v>
      </c>
      <c r="F2264" s="17">
        <v>2.6533133130709818</v>
      </c>
      <c r="G2264" s="17">
        <v>0.36545927654160049</v>
      </c>
      <c r="H2264" s="17">
        <v>3.5949589350959554</v>
      </c>
      <c r="I2264" s="17">
        <v>51.489942801745272</v>
      </c>
      <c r="J2264" s="17">
        <v>6.2140361376774331</v>
      </c>
      <c r="K2264" s="17">
        <v>-1</v>
      </c>
      <c r="L2264" s="17">
        <v>-1</v>
      </c>
      <c r="M2264" s="17">
        <v>-1</v>
      </c>
      <c r="N2264" s="17">
        <v>0.16666666666666666</v>
      </c>
      <c r="O2264" s="17">
        <v>-1</v>
      </c>
      <c r="P2264" s="17">
        <v>-1</v>
      </c>
      <c r="Q2264" s="17">
        <v>2.8476658588275821</v>
      </c>
      <c r="R2264" s="17">
        <v>-1</v>
      </c>
      <c r="S2264" s="17">
        <v>0.28996399267317369</v>
      </c>
      <c r="T2264" s="17">
        <v>3.051521748508354E-2</v>
      </c>
      <c r="U2264" s="17">
        <v>0.13070526229658963</v>
      </c>
      <c r="V2264" s="17">
        <v>4.0585757746601822E-2</v>
      </c>
      <c r="W2264" s="17">
        <v>0.79798702091332641</v>
      </c>
      <c r="X2264" s="17">
        <v>0.56746956246289282</v>
      </c>
      <c r="Y2264" s="17">
        <v>0</v>
      </c>
      <c r="Z2264" s="17">
        <v>29.939650558077762</v>
      </c>
      <c r="AA2264" s="17">
        <v>0.37136682386704195</v>
      </c>
      <c r="AB2264" s="17">
        <v>0.97857081896128151</v>
      </c>
      <c r="AC2264" s="17">
        <v>16.714888546323902</v>
      </c>
      <c r="AD2264" s="17">
        <v>0.16338157787073704</v>
      </c>
      <c r="AE2264" s="17">
        <v>1.6338157787073704E-2</v>
      </c>
      <c r="AF2264" s="17">
        <v>47.106859640662158</v>
      </c>
      <c r="AG2264" s="17">
        <v>2.4222698379872503</v>
      </c>
      <c r="AH2264" s="17">
        <v>-1</v>
      </c>
      <c r="AI2264" s="17">
        <v>-1</v>
      </c>
      <c r="AJ2264" s="17">
        <v>-1</v>
      </c>
      <c r="AK2264" s="17">
        <v>-1</v>
      </c>
      <c r="AL2264" s="17">
        <v>-1</v>
      </c>
      <c r="AM2264" s="17">
        <v>-1</v>
      </c>
      <c r="AN2264" s="17">
        <v>-1</v>
      </c>
      <c r="AO2264" s="17">
        <v>-1</v>
      </c>
      <c r="AP2264" s="17">
        <v>-1</v>
      </c>
      <c r="AQ2264" s="17">
        <v>-1</v>
      </c>
      <c r="AR2264" s="17">
        <v>8.1690788935368519E-2</v>
      </c>
      <c r="AS2264" s="17">
        <v>0.98028946722442212</v>
      </c>
      <c r="AT2264" s="17">
        <v>5.2743763073917487</v>
      </c>
      <c r="AU2264" s="17">
        <v>-1</v>
      </c>
      <c r="AV2264" s="17">
        <v>-1</v>
      </c>
      <c r="AW2264" s="17">
        <v>-1</v>
      </c>
      <c r="AX2264" s="17">
        <v>-1</v>
      </c>
      <c r="AY2264" s="17">
        <v>1.6338157787073704E-2</v>
      </c>
      <c r="AZ2264" s="17">
        <v>0.2258411323160755</v>
      </c>
      <c r="BA2264" s="17">
        <v>0.28697938050443739</v>
      </c>
      <c r="BB2264" s="17">
        <v>7.7783596857282741E-2</v>
      </c>
      <c r="BC2264" s="17">
        <v>0.10170358262989675</v>
      </c>
      <c r="BD2264" s="17">
        <v>3.1101268914366775</v>
      </c>
      <c r="BE2264" s="17">
        <v>3.941155159845374</v>
      </c>
      <c r="BF2264" s="17">
        <v>-1</v>
      </c>
      <c r="BG2264" s="22">
        <v>491.80158043409881</v>
      </c>
    </row>
    <row r="2265" spans="1:59" x14ac:dyDescent="0.25">
      <c r="A2265">
        <v>5426</v>
      </c>
      <c r="B2265" t="s">
        <v>2052</v>
      </c>
      <c r="C2265" s="49">
        <v>0</v>
      </c>
      <c r="D2265" s="22">
        <v>1559.9527441406251</v>
      </c>
      <c r="E2265" s="17">
        <v>119.64877573691413</v>
      </c>
      <c r="F2265" s="17">
        <v>95.181338011948327</v>
      </c>
      <c r="G2265" s="17">
        <v>1.0386904893579652</v>
      </c>
      <c r="H2265" s="17">
        <v>8.6947673643956129</v>
      </c>
      <c r="I2265" s="17">
        <v>100.76566284365185</v>
      </c>
      <c r="J2265" s="17">
        <v>19.490145788863725</v>
      </c>
      <c r="K2265" s="17">
        <v>-1</v>
      </c>
      <c r="L2265" s="17">
        <v>-1</v>
      </c>
      <c r="M2265" s="17">
        <v>-1</v>
      </c>
      <c r="N2265" s="17">
        <v>0.16666666666666666</v>
      </c>
      <c r="O2265" s="17">
        <v>-1</v>
      </c>
      <c r="P2265" s="17">
        <v>-1</v>
      </c>
      <c r="Q2265" s="17">
        <v>6.0299891045540184</v>
      </c>
      <c r="R2265" s="17">
        <v>-1</v>
      </c>
      <c r="S2265" s="17">
        <v>1.9071562192546414</v>
      </c>
      <c r="T2265" s="17">
        <v>0.20049112689325771</v>
      </c>
      <c r="U2265" s="17">
        <v>1.1120616328221977</v>
      </c>
      <c r="V2265" s="17">
        <v>1.4559180431199288</v>
      </c>
      <c r="W2265" s="17">
        <v>4.4833035944262134</v>
      </c>
      <c r="X2265" s="17">
        <v>6.0499063175528205</v>
      </c>
      <c r="Y2265" s="17">
        <v>0</v>
      </c>
      <c r="Z2265" s="17">
        <v>61.813570677383808</v>
      </c>
      <c r="AA2265" s="17">
        <v>2.1447798826324505</v>
      </c>
      <c r="AB2265" s="17">
        <v>3.8079592616526616</v>
      </c>
      <c r="AC2265" s="17">
        <v>49.245381271568419</v>
      </c>
      <c r="AD2265" s="17">
        <v>1.390077041027747</v>
      </c>
      <c r="AE2265" s="17">
        <v>0.13900770410277472</v>
      </c>
      <c r="AF2265" s="17">
        <v>95.54184224459226</v>
      </c>
      <c r="AG2265" s="17">
        <v>86.893199936031806</v>
      </c>
      <c r="AH2265" s="17">
        <v>-1</v>
      </c>
      <c r="AI2265" s="17">
        <v>-1</v>
      </c>
      <c r="AJ2265" s="17">
        <v>-1</v>
      </c>
      <c r="AK2265" s="17">
        <v>-1</v>
      </c>
      <c r="AL2265" s="17">
        <v>-1</v>
      </c>
      <c r="AM2265" s="17">
        <v>-1</v>
      </c>
      <c r="AN2265" s="17">
        <v>-1</v>
      </c>
      <c r="AO2265" s="17">
        <v>-1</v>
      </c>
      <c r="AP2265" s="17">
        <v>-1</v>
      </c>
      <c r="AQ2265" s="17">
        <v>-1</v>
      </c>
      <c r="AR2265" s="17">
        <v>0.69503852051387349</v>
      </c>
      <c r="AS2265" s="17">
        <v>8.3404622461664815</v>
      </c>
      <c r="AT2265" s="17">
        <v>14.842600920016428</v>
      </c>
      <c r="AU2265" s="17">
        <v>-1</v>
      </c>
      <c r="AV2265" s="17">
        <v>-1</v>
      </c>
      <c r="AW2265" s="17">
        <v>-1</v>
      </c>
      <c r="AX2265" s="17">
        <v>-1</v>
      </c>
      <c r="AY2265" s="17">
        <v>0.13900770410277472</v>
      </c>
      <c r="AZ2265" s="17">
        <v>-0.84018475134998671</v>
      </c>
      <c r="BA2265" s="17">
        <v>1.3530052641704999</v>
      </c>
      <c r="BB2265" s="17">
        <v>-0.33929286061610081</v>
      </c>
      <c r="BC2265" s="17">
        <v>0.51878004010328005</v>
      </c>
      <c r="BD2265" s="17">
        <v>-11.379945533479397</v>
      </c>
      <c r="BE2265" s="17">
        <v>18.431227584761466</v>
      </c>
      <c r="BF2265" s="17">
        <v>-1</v>
      </c>
      <c r="BG2265" s="22">
        <v>203.8678785977977</v>
      </c>
    </row>
    <row r="2266" spans="1:59" x14ac:dyDescent="0.25">
      <c r="A2266">
        <v>5427</v>
      </c>
      <c r="B2266" t="s">
        <v>3063</v>
      </c>
      <c r="C2266" s="49">
        <v>0</v>
      </c>
      <c r="D2266" s="22">
        <v>1545.5542968749999</v>
      </c>
      <c r="E2266" s="17">
        <v>105.470558193991</v>
      </c>
      <c r="F2266" s="17">
        <v>71.407504170587657</v>
      </c>
      <c r="G2266" s="17">
        <v>0.86571276674471909</v>
      </c>
      <c r="H2266" s="17">
        <v>7.3844400488011228</v>
      </c>
      <c r="I2266" s="17">
        <v>88.104928060842781</v>
      </c>
      <c r="J2266" s="17">
        <v>16.079027633751771</v>
      </c>
      <c r="K2266" s="17">
        <v>-1</v>
      </c>
      <c r="L2266" s="17">
        <v>-1</v>
      </c>
      <c r="M2266" s="17">
        <v>-1</v>
      </c>
      <c r="N2266" s="17">
        <v>0.16666666666666666</v>
      </c>
      <c r="O2266" s="17">
        <v>-1</v>
      </c>
      <c r="P2266" s="17">
        <v>-1</v>
      </c>
      <c r="Q2266" s="17">
        <v>5.2123338663749434</v>
      </c>
      <c r="R2266" s="17">
        <v>-1</v>
      </c>
      <c r="S2266" s="17">
        <v>1.4916403859770031</v>
      </c>
      <c r="T2266" s="17">
        <v>0.15681809874362362</v>
      </c>
      <c r="U2266" s="17">
        <v>0.85991528723702426</v>
      </c>
      <c r="V2266" s="17">
        <v>1.0922674119486464</v>
      </c>
      <c r="W2266" s="17">
        <v>3.5364109729027473</v>
      </c>
      <c r="X2266" s="17">
        <v>4.6412677900856076</v>
      </c>
      <c r="Y2266" s="17">
        <v>0</v>
      </c>
      <c r="Z2266" s="17">
        <v>53.623994781267449</v>
      </c>
      <c r="AA2266" s="17">
        <v>1.6891252036484781</v>
      </c>
      <c r="AB2266" s="17">
        <v>3.0809858832830348</v>
      </c>
      <c r="AC2266" s="17">
        <v>40.887107858249365</v>
      </c>
      <c r="AD2266" s="17">
        <v>1.0748941090462805</v>
      </c>
      <c r="AE2266" s="17">
        <v>0.10748941090462803</v>
      </c>
      <c r="AF2266" s="17">
        <v>83.097123660331803</v>
      </c>
      <c r="AG2266" s="17">
        <v>65.189528393149843</v>
      </c>
      <c r="AH2266" s="17">
        <v>-1</v>
      </c>
      <c r="AI2266" s="17">
        <v>-1</v>
      </c>
      <c r="AJ2266" s="17">
        <v>-1</v>
      </c>
      <c r="AK2266" s="17">
        <v>-1</v>
      </c>
      <c r="AL2266" s="17">
        <v>-1</v>
      </c>
      <c r="AM2266" s="17">
        <v>-1</v>
      </c>
      <c r="AN2266" s="17">
        <v>-1</v>
      </c>
      <c r="AO2266" s="17">
        <v>-1</v>
      </c>
      <c r="AP2266" s="17">
        <v>-1</v>
      </c>
      <c r="AQ2266" s="17">
        <v>-1</v>
      </c>
      <c r="AR2266" s="17">
        <v>0.53744705452314023</v>
      </c>
      <c r="AS2266" s="17">
        <v>6.4493646542776819</v>
      </c>
      <c r="AT2266" s="17">
        <v>12.384174050560986</v>
      </c>
      <c r="AU2266" s="17">
        <v>-1</v>
      </c>
      <c r="AV2266" s="17">
        <v>-1</v>
      </c>
      <c r="AW2266" s="17">
        <v>-1</v>
      </c>
      <c r="AX2266" s="17">
        <v>-1</v>
      </c>
      <c r="AY2266" s="17">
        <v>0.10748941090462803</v>
      </c>
      <c r="AZ2266" s="17">
        <v>-0.56628371097498187</v>
      </c>
      <c r="BA2266" s="17">
        <v>1.0791042237954949</v>
      </c>
      <c r="BB2266" s="17">
        <v>-0.2321306637424021</v>
      </c>
      <c r="BC2266" s="17">
        <v>0.41161784322958139</v>
      </c>
      <c r="BD2266" s="17">
        <v>-7.6569159400094673</v>
      </c>
      <c r="BE2266" s="17">
        <v>14.708197991291531</v>
      </c>
      <c r="BF2266" s="17">
        <v>-1</v>
      </c>
      <c r="BG2266" s="22">
        <v>171.96574000473584</v>
      </c>
    </row>
    <row r="2267" spans="1:59" x14ac:dyDescent="0.25">
      <c r="A2267">
        <v>5428</v>
      </c>
      <c r="B2267" t="s">
        <v>2053</v>
      </c>
      <c r="C2267" s="49">
        <v>0</v>
      </c>
      <c r="D2267" s="22">
        <v>1552.8352636718748</v>
      </c>
      <c r="E2267" s="17">
        <v>133.90232693532229</v>
      </c>
      <c r="F2267" s="17">
        <v>119.0814902570675</v>
      </c>
      <c r="G2267" s="17">
        <v>1.2125873009979156</v>
      </c>
      <c r="H2267" s="17">
        <v>10.012056891302402</v>
      </c>
      <c r="I2267" s="17">
        <v>113.49366838383418</v>
      </c>
      <c r="J2267" s="17">
        <v>22.919388366113928</v>
      </c>
      <c r="K2267" s="17">
        <v>-1</v>
      </c>
      <c r="L2267" s="17">
        <v>-1</v>
      </c>
      <c r="M2267" s="17">
        <v>-1</v>
      </c>
      <c r="N2267" s="17">
        <v>0.16666666666666666</v>
      </c>
      <c r="O2267" s="17">
        <v>-1</v>
      </c>
      <c r="P2267" s="17">
        <v>-1</v>
      </c>
      <c r="Q2267" s="17">
        <v>6.8519888210028057</v>
      </c>
      <c r="R2267" s="17">
        <v>-1</v>
      </c>
      <c r="S2267" s="17">
        <v>2.3248798284066403</v>
      </c>
      <c r="T2267" s="17">
        <v>0.24439620458273348</v>
      </c>
      <c r="U2267" s="17">
        <v>1.3655477170503008</v>
      </c>
      <c r="V2267" s="17">
        <v>1.8215008728403321</v>
      </c>
      <c r="W2267" s="17">
        <v>5.4352273760595597</v>
      </c>
      <c r="X2267" s="17">
        <v>7.4660294169847292</v>
      </c>
      <c r="Y2267" s="17">
        <v>0</v>
      </c>
      <c r="Z2267" s="17">
        <v>70.04666055452482</v>
      </c>
      <c r="AA2267" s="17">
        <v>2.6028556087263848</v>
      </c>
      <c r="AB2267" s="17">
        <v>4.5387952949623092</v>
      </c>
      <c r="AC2267" s="17">
        <v>57.648065012762764</v>
      </c>
      <c r="AD2267" s="17">
        <v>1.7069346463128756</v>
      </c>
      <c r="AE2267" s="17">
        <v>0.17069346463128759</v>
      </c>
      <c r="AF2267" s="17">
        <v>108.05268381924952</v>
      </c>
      <c r="AG2267" s="17">
        <v>108.71219041162313</v>
      </c>
      <c r="AH2267" s="17">
        <v>-1</v>
      </c>
      <c r="AI2267" s="17">
        <v>-1</v>
      </c>
      <c r="AJ2267" s="17">
        <v>-1</v>
      </c>
      <c r="AK2267" s="17">
        <v>-1</v>
      </c>
      <c r="AL2267" s="17">
        <v>-1</v>
      </c>
      <c r="AM2267" s="17">
        <v>-1</v>
      </c>
      <c r="AN2267" s="17">
        <v>-1</v>
      </c>
      <c r="AO2267" s="17">
        <v>-1</v>
      </c>
      <c r="AP2267" s="17">
        <v>-1</v>
      </c>
      <c r="AQ2267" s="17">
        <v>-1</v>
      </c>
      <c r="AR2267" s="17">
        <v>0.85346732315643781</v>
      </c>
      <c r="AS2267" s="17">
        <v>10.241607877877254</v>
      </c>
      <c r="AT2267" s="17">
        <v>17.314090241240429</v>
      </c>
      <c r="AU2267" s="17">
        <v>-1</v>
      </c>
      <c r="AV2267" s="17">
        <v>-1</v>
      </c>
      <c r="AW2267" s="17">
        <v>-1</v>
      </c>
      <c r="AX2267" s="17">
        <v>-1</v>
      </c>
      <c r="AY2267" s="17">
        <v>0.17069346463128759</v>
      </c>
      <c r="AZ2267" s="17">
        <v>-1.1155411204043637</v>
      </c>
      <c r="BA2267" s="17">
        <v>1.6283616332248767</v>
      </c>
      <c r="BB2267" s="17">
        <v>-0.44702444641304451</v>
      </c>
      <c r="BC2267" s="17">
        <v>0.6265116259002238</v>
      </c>
      <c r="BD2267" s="17">
        <v>-15.122756839841362</v>
      </c>
      <c r="BE2267" s="17">
        <v>22.174038891123434</v>
      </c>
      <c r="BF2267" s="17">
        <v>-1</v>
      </c>
      <c r="BG2267" s="22">
        <v>199.26630818608692</v>
      </c>
    </row>
    <row r="2268" spans="1:59" x14ac:dyDescent="0.25">
      <c r="A2268">
        <v>5429</v>
      </c>
      <c r="B2268" t="s">
        <v>2054</v>
      </c>
      <c r="C2268" s="49">
        <v>0</v>
      </c>
      <c r="D2268" s="22">
        <v>1558.4745507812502</v>
      </c>
      <c r="E2268" s="17">
        <v>87.906851405002044</v>
      </c>
      <c r="F2268" s="17">
        <v>41.956930036308059</v>
      </c>
      <c r="G2268" s="17">
        <v>0.65143124709611189</v>
      </c>
      <c r="H2268" s="17">
        <v>5.761231440311982</v>
      </c>
      <c r="I2268" s="17">
        <v>72.421050113194525</v>
      </c>
      <c r="J2268" s="17">
        <v>11.8533992063697</v>
      </c>
      <c r="K2268" s="17">
        <v>-1</v>
      </c>
      <c r="L2268" s="17">
        <v>-1</v>
      </c>
      <c r="M2268" s="17">
        <v>-1</v>
      </c>
      <c r="N2268" s="17">
        <v>0.16666666666666666</v>
      </c>
      <c r="O2268" s="17">
        <v>-1</v>
      </c>
      <c r="P2268" s="17">
        <v>-1</v>
      </c>
      <c r="Q2268" s="17">
        <v>4.1994380764506092</v>
      </c>
      <c r="R2268" s="17">
        <v>-1</v>
      </c>
      <c r="S2268" s="17">
        <v>0.97690725822121227</v>
      </c>
      <c r="T2268" s="17">
        <v>0.10271678038782649</v>
      </c>
      <c r="U2268" s="17">
        <v>0.5475611800746929</v>
      </c>
      <c r="V2268" s="17">
        <v>0.64178391215842279</v>
      </c>
      <c r="W2268" s="17">
        <v>2.3634183654225249</v>
      </c>
      <c r="X2268" s="17">
        <v>2.8962731182796047</v>
      </c>
      <c r="Y2268" s="17">
        <v>0</v>
      </c>
      <c r="Z2268" s="17">
        <v>43.478903599664413</v>
      </c>
      <c r="AA2268" s="17">
        <v>1.1246688356687142</v>
      </c>
      <c r="AB2268" s="17">
        <v>2.1804250601450113</v>
      </c>
      <c r="AC2268" s="17">
        <v>30.533037394221822</v>
      </c>
      <c r="AD2268" s="17">
        <v>0.68445147509336612</v>
      </c>
      <c r="AE2268" s="17">
        <v>6.8445147509336612E-2</v>
      </c>
      <c r="AF2268" s="17">
        <v>67.680842479448742</v>
      </c>
      <c r="AG2268" s="17">
        <v>38.303432022455418</v>
      </c>
      <c r="AH2268" s="17">
        <v>-1</v>
      </c>
      <c r="AI2268" s="17">
        <v>-1</v>
      </c>
      <c r="AJ2268" s="17">
        <v>-1</v>
      </c>
      <c r="AK2268" s="17">
        <v>-1</v>
      </c>
      <c r="AL2268" s="17">
        <v>-1</v>
      </c>
      <c r="AM2268" s="17">
        <v>-1</v>
      </c>
      <c r="AN2268" s="17">
        <v>-1</v>
      </c>
      <c r="AO2268" s="17">
        <v>-1</v>
      </c>
      <c r="AP2268" s="17">
        <v>-1</v>
      </c>
      <c r="AQ2268" s="17">
        <v>-1</v>
      </c>
      <c r="AR2268" s="17">
        <v>0.34222573754668306</v>
      </c>
      <c r="AS2268" s="17">
        <v>4.1067088505601967</v>
      </c>
      <c r="AT2268" s="17">
        <v>9.3387215057282553</v>
      </c>
      <c r="AU2268" s="17">
        <v>-1</v>
      </c>
      <c r="AV2268" s="17">
        <v>-1</v>
      </c>
      <c r="AW2268" s="17">
        <v>-1</v>
      </c>
      <c r="AX2268" s="17">
        <v>-1</v>
      </c>
      <c r="AY2268" s="17">
        <v>6.8445147509336612E-2</v>
      </c>
      <c r="AZ2268" s="17">
        <v>-0.22698030081205856</v>
      </c>
      <c r="BA2268" s="17">
        <v>0.73980081363257155</v>
      </c>
      <c r="BB2268" s="17">
        <v>-9.9380168198411209E-2</v>
      </c>
      <c r="BC2268" s="17">
        <v>0.27886734768559063</v>
      </c>
      <c r="BD2268" s="17">
        <v>-3.0448975428821692</v>
      </c>
      <c r="BE2268" s="17">
        <v>10.096179594164227</v>
      </c>
      <c r="BF2268" s="17">
        <v>-1</v>
      </c>
      <c r="BG2268" s="22">
        <v>661.54484392248514</v>
      </c>
    </row>
    <row r="2269" spans="1:59" x14ac:dyDescent="0.25">
      <c r="A2269">
        <v>5430</v>
      </c>
      <c r="B2269" t="s">
        <v>2055</v>
      </c>
      <c r="C2269" s="49">
        <v>0</v>
      </c>
      <c r="D2269" s="22">
        <v>1432.7427832031251</v>
      </c>
      <c r="E2269" s="17">
        <v>-12.434567183014764</v>
      </c>
      <c r="F2269" s="17">
        <v>-126.29413577616555</v>
      </c>
      <c r="G2269" s="17">
        <v>-0.57275860741779239</v>
      </c>
      <c r="H2269" s="17">
        <v>-3.5121558005972568</v>
      </c>
      <c r="I2269" s="17">
        <v>-17.180910403189877</v>
      </c>
      <c r="J2269" s="17">
        <v>-12.287606785325949</v>
      </c>
      <c r="K2269" s="17">
        <v>-1</v>
      </c>
      <c r="L2269" s="17">
        <v>-1</v>
      </c>
      <c r="M2269" s="17">
        <v>-1</v>
      </c>
      <c r="N2269" s="17">
        <v>0.16666666666666666</v>
      </c>
      <c r="O2269" s="17">
        <v>-1</v>
      </c>
      <c r="P2269" s="17">
        <v>-1</v>
      </c>
      <c r="Q2269" s="17">
        <v>-1.587233362778544</v>
      </c>
      <c r="R2269" s="17">
        <v>-1</v>
      </c>
      <c r="S2269" s="17">
        <v>-1.9637619782774736</v>
      </c>
      <c r="T2269" s="17">
        <v>-0.20636393341148965</v>
      </c>
      <c r="U2269" s="17">
        <v>-1.2369171530588754</v>
      </c>
      <c r="V2269" s="17">
        <v>-1.9318273398686137</v>
      </c>
      <c r="W2269" s="17">
        <v>-4.3378858434139991</v>
      </c>
      <c r="X2269" s="17">
        <v>-7.0728776368056439</v>
      </c>
      <c r="Y2269" s="17">
        <v>0</v>
      </c>
      <c r="Z2269" s="17">
        <v>-14.479980199569599</v>
      </c>
      <c r="AA2269" s="17">
        <v>-2.1000691638085303</v>
      </c>
      <c r="AB2269" s="17">
        <v>-2.9644769587791591</v>
      </c>
      <c r="AC2269" s="17">
        <v>-28.619744589826276</v>
      </c>
      <c r="AD2269" s="17">
        <v>-1.5461464413235946</v>
      </c>
      <c r="AE2269" s="17">
        <v>-0.15461464413235942</v>
      </c>
      <c r="AF2269" s="17">
        <v>-20.392338291897964</v>
      </c>
      <c r="AG2269" s="17">
        <v>-115.29677791847278</v>
      </c>
      <c r="AH2269" s="17">
        <v>-1</v>
      </c>
      <c r="AI2269" s="17">
        <v>-1</v>
      </c>
      <c r="AJ2269" s="17">
        <v>-1</v>
      </c>
      <c r="AK2269" s="17">
        <v>-1</v>
      </c>
      <c r="AL2269" s="17">
        <v>-1</v>
      </c>
      <c r="AM2269" s="17">
        <v>-1</v>
      </c>
      <c r="AN2269" s="17">
        <v>-1</v>
      </c>
      <c r="AO2269" s="17">
        <v>-1</v>
      </c>
      <c r="AP2269" s="17">
        <v>-1</v>
      </c>
      <c r="AQ2269" s="17">
        <v>-1</v>
      </c>
      <c r="AR2269" s="17">
        <v>-0.77307322066179729</v>
      </c>
      <c r="AS2269" s="17">
        <v>-9.2768786479415652</v>
      </c>
      <c r="AT2269" s="17">
        <v>-8.0599422423240359</v>
      </c>
      <c r="AU2269" s="17">
        <v>-1</v>
      </c>
      <c r="AV2269" s="17">
        <v>-1</v>
      </c>
      <c r="AW2269" s="17">
        <v>-1</v>
      </c>
      <c r="AX2269" s="17">
        <v>-1</v>
      </c>
      <c r="AY2269" s="17">
        <v>-0.15461464413235942</v>
      </c>
      <c r="AZ2269" s="17">
        <v>1.7114593416012216</v>
      </c>
      <c r="BA2269" s="17">
        <v>-1.198638828780709</v>
      </c>
      <c r="BB2269" s="17">
        <v>0.65902312338335567</v>
      </c>
      <c r="BC2269" s="17">
        <v>-0.47953594389617582</v>
      </c>
      <c r="BD2269" s="17">
        <v>23.303553503448697</v>
      </c>
      <c r="BE2269" s="17">
        <v>-16.252271452166667</v>
      </c>
      <c r="BF2269" s="17">
        <v>-1</v>
      </c>
      <c r="BG2269" s="22">
        <v>151.20226991929474</v>
      </c>
    </row>
    <row r="2270" spans="1:59" x14ac:dyDescent="0.25">
      <c r="A2270">
        <v>5431</v>
      </c>
      <c r="B2270" t="s">
        <v>281</v>
      </c>
      <c r="C2270" s="49">
        <v>0</v>
      </c>
      <c r="D2270" s="22">
        <v>1588.4567089843749</v>
      </c>
      <c r="E2270" s="17">
        <v>119.43639737601424</v>
      </c>
      <c r="F2270" s="17">
        <v>94.825224992222886</v>
      </c>
      <c r="G2270" s="17">
        <v>1.0360994213982881</v>
      </c>
      <c r="H2270" s="17">
        <v>8.6751397090372553</v>
      </c>
      <c r="I2270" s="17">
        <v>100.57601516101326</v>
      </c>
      <c r="J2270" s="17">
        <v>19.439049966668495</v>
      </c>
      <c r="K2270" s="17">
        <v>-1</v>
      </c>
      <c r="L2270" s="17">
        <v>-1</v>
      </c>
      <c r="M2270" s="17">
        <v>-1</v>
      </c>
      <c r="N2270" s="17">
        <v>0.16666666666666666</v>
      </c>
      <c r="O2270" s="17">
        <v>-1</v>
      </c>
      <c r="P2270" s="17">
        <v>-1</v>
      </c>
      <c r="Q2270" s="17">
        <v>6.0177412829403369</v>
      </c>
      <c r="R2270" s="17">
        <v>-1</v>
      </c>
      <c r="S2270" s="17">
        <v>1.9009321243476263</v>
      </c>
      <c r="T2270" s="17">
        <v>0.19983693985558004</v>
      </c>
      <c r="U2270" s="17">
        <v>1.1082846821991621</v>
      </c>
      <c r="V2270" s="17">
        <v>1.4504708474654284</v>
      </c>
      <c r="W2270" s="17">
        <v>4.4691199001572732</v>
      </c>
      <c r="X2270" s="17">
        <v>6.0288060388571223</v>
      </c>
      <c r="Y2270" s="17">
        <v>0</v>
      </c>
      <c r="Z2270" s="17">
        <v>61.69089737941691</v>
      </c>
      <c r="AA2270" s="17">
        <v>2.1379545399145794</v>
      </c>
      <c r="AB2270" s="17">
        <v>3.7970697817833772</v>
      </c>
      <c r="AC2270" s="17">
        <v>49.120181019696147</v>
      </c>
      <c r="AD2270" s="17">
        <v>1.3853558527489525</v>
      </c>
      <c r="AE2270" s="17">
        <v>0.13853558527489526</v>
      </c>
      <c r="AF2270" s="17">
        <v>95.355430311866286</v>
      </c>
      <c r="AG2270" s="17">
        <v>86.568096292091198</v>
      </c>
      <c r="AH2270" s="17">
        <v>-1</v>
      </c>
      <c r="AI2270" s="17">
        <v>-1</v>
      </c>
      <c r="AJ2270" s="17">
        <v>-1</v>
      </c>
      <c r="AK2270" s="17">
        <v>-1</v>
      </c>
      <c r="AL2270" s="17">
        <v>-1</v>
      </c>
      <c r="AM2270" s="17">
        <v>-1</v>
      </c>
      <c r="AN2270" s="17">
        <v>-1</v>
      </c>
      <c r="AO2270" s="17">
        <v>-1</v>
      </c>
      <c r="AP2270" s="17">
        <v>-1</v>
      </c>
      <c r="AQ2270" s="17">
        <v>-1</v>
      </c>
      <c r="AR2270" s="17">
        <v>0.69267792637447623</v>
      </c>
      <c r="AS2270" s="17">
        <v>8.3121351164937156</v>
      </c>
      <c r="AT2270" s="17">
        <v>14.805775651441829</v>
      </c>
      <c r="AU2270" s="17">
        <v>-1</v>
      </c>
      <c r="AV2270" s="17">
        <v>-1</v>
      </c>
      <c r="AW2270" s="17">
        <v>-1</v>
      </c>
      <c r="AX2270" s="17">
        <v>-1</v>
      </c>
      <c r="AY2270" s="17">
        <v>0.13853558527489526</v>
      </c>
      <c r="AZ2270" s="17">
        <v>-0.83608193279557308</v>
      </c>
      <c r="BA2270" s="17">
        <v>1.3489024456160861</v>
      </c>
      <c r="BB2270" s="17">
        <v>-0.33768765660131067</v>
      </c>
      <c r="BC2270" s="17">
        <v>0.51717483608848991</v>
      </c>
      <c r="BD2270" s="17">
        <v>-11.324177527363734</v>
      </c>
      <c r="BE2270" s="17">
        <v>18.375459578645803</v>
      </c>
      <c r="BF2270" s="17">
        <v>-1</v>
      </c>
      <c r="BG2270" s="22">
        <v>1992.3073653796764</v>
      </c>
    </row>
    <row r="2271" spans="1:59" x14ac:dyDescent="0.25">
      <c r="A2271">
        <v>5434</v>
      </c>
      <c r="B2271" t="s">
        <v>367</v>
      </c>
      <c r="C2271" s="49">
        <v>0</v>
      </c>
      <c r="D2271" s="22">
        <v>1587.05005859375</v>
      </c>
      <c r="E2271" s="17">
        <v>104.05322536965411</v>
      </c>
      <c r="F2271" s="17">
        <v>69.030940617257926</v>
      </c>
      <c r="G2271" s="17">
        <v>0.84842095954846375</v>
      </c>
      <c r="H2271" s="17">
        <v>7.2534525033360531</v>
      </c>
      <c r="I2271" s="17">
        <v>86.8392911827533</v>
      </c>
      <c r="J2271" s="17">
        <v>15.73803344923633</v>
      </c>
      <c r="K2271" s="17">
        <v>-1</v>
      </c>
      <c r="L2271" s="17">
        <v>-1</v>
      </c>
      <c r="M2271" s="17">
        <v>-1</v>
      </c>
      <c r="N2271" s="17">
        <v>0.16666666666666666</v>
      </c>
      <c r="O2271" s="17">
        <v>-1</v>
      </c>
      <c r="P2271" s="17">
        <v>-1</v>
      </c>
      <c r="Q2271" s="17">
        <v>5.1305965390590265</v>
      </c>
      <c r="R2271" s="17">
        <v>-1</v>
      </c>
      <c r="S2271" s="17">
        <v>1.4501031315405286</v>
      </c>
      <c r="T2271" s="17">
        <v>0.15245230197493453</v>
      </c>
      <c r="U2271" s="17">
        <v>0.83470934784072592</v>
      </c>
      <c r="V2271" s="17">
        <v>1.0559148891728098</v>
      </c>
      <c r="W2271" s="17">
        <v>3.4417543639499901</v>
      </c>
      <c r="X2271" s="17">
        <v>4.5004525136546594</v>
      </c>
      <c r="Y2271" s="17">
        <v>0</v>
      </c>
      <c r="Z2271" s="17">
        <v>52.80531960578621</v>
      </c>
      <c r="AA2271" s="17">
        <v>1.6435754488128276</v>
      </c>
      <c r="AB2271" s="17">
        <v>3.0083136148217124</v>
      </c>
      <c r="AC2271" s="17">
        <v>40.051568748511812</v>
      </c>
      <c r="AD2271" s="17">
        <v>1.0433866848009075</v>
      </c>
      <c r="AE2271" s="17">
        <v>0.10433866848009074</v>
      </c>
      <c r="AF2271" s="17">
        <v>81.853080952868112</v>
      </c>
      <c r="AG2271" s="17">
        <v>63.019909680979161</v>
      </c>
      <c r="AH2271" s="17">
        <v>-1</v>
      </c>
      <c r="AI2271" s="17">
        <v>-1</v>
      </c>
      <c r="AJ2271" s="17">
        <v>-1</v>
      </c>
      <c r="AK2271" s="17">
        <v>-1</v>
      </c>
      <c r="AL2271" s="17">
        <v>-1</v>
      </c>
      <c r="AM2271" s="17">
        <v>-1</v>
      </c>
      <c r="AN2271" s="17">
        <v>-1</v>
      </c>
      <c r="AO2271" s="17">
        <v>-1</v>
      </c>
      <c r="AP2271" s="17">
        <v>-1</v>
      </c>
      <c r="AQ2271" s="17">
        <v>-1</v>
      </c>
      <c r="AR2271" s="17">
        <v>0.52169334240045373</v>
      </c>
      <c r="AS2271" s="17">
        <v>6.2603201088054439</v>
      </c>
      <c r="AT2271" s="17">
        <v>12.138416141447077</v>
      </c>
      <c r="AU2271" s="17">
        <v>-1</v>
      </c>
      <c r="AV2271" s="17">
        <v>-1</v>
      </c>
      <c r="AW2271" s="17">
        <v>-1</v>
      </c>
      <c r="AX2271" s="17">
        <v>-1</v>
      </c>
      <c r="AY2271" s="17">
        <v>0.10433866848009074</v>
      </c>
      <c r="AZ2271" s="17">
        <v>-0.5389030523013334</v>
      </c>
      <c r="BA2271" s="17">
        <v>1.0517235651218466</v>
      </c>
      <c r="BB2271" s="17">
        <v>-0.22141813949897526</v>
      </c>
      <c r="BC2271" s="17">
        <v>0.40090531898615461</v>
      </c>
      <c r="BD2271" s="17">
        <v>-7.2847413677948989</v>
      </c>
      <c r="BE2271" s="17">
        <v>14.336023419076962</v>
      </c>
      <c r="BF2271" s="17">
        <v>-1</v>
      </c>
      <c r="BG2271" s="22">
        <v>479.68658894170125</v>
      </c>
    </row>
    <row r="2272" spans="1:59" x14ac:dyDescent="0.25">
      <c r="A2272">
        <v>5436</v>
      </c>
      <c r="B2272" t="s">
        <v>2056</v>
      </c>
      <c r="C2272" s="49">
        <v>0</v>
      </c>
      <c r="D2272" s="22">
        <v>1623.541240234375</v>
      </c>
      <c r="E2272" s="17">
        <v>133.29473175066536</v>
      </c>
      <c r="F2272" s="17">
        <v>118.06268327945452</v>
      </c>
      <c r="G2272" s="17">
        <v>1.2051744911017102</v>
      </c>
      <c r="H2272" s="17">
        <v>9.9559039535392877</v>
      </c>
      <c r="I2272" s="17">
        <v>112.95110360339089</v>
      </c>
      <c r="J2272" s="17">
        <v>22.773207863588322</v>
      </c>
      <c r="K2272" s="17">
        <v>-1</v>
      </c>
      <c r="L2272" s="17">
        <v>-1</v>
      </c>
      <c r="M2272" s="17">
        <v>-1</v>
      </c>
      <c r="N2272" s="17">
        <v>0.16666666666666666</v>
      </c>
      <c r="O2272" s="17">
        <v>-1</v>
      </c>
      <c r="P2272" s="17">
        <v>-1</v>
      </c>
      <c r="Q2272" s="17">
        <v>6.8169489167325334</v>
      </c>
      <c r="R2272" s="17">
        <v>-1</v>
      </c>
      <c r="S2272" s="17">
        <v>2.3070732586679621</v>
      </c>
      <c r="T2272" s="17">
        <v>0.24252463493564844</v>
      </c>
      <c r="U2272" s="17">
        <v>1.3547422046547835</v>
      </c>
      <c r="V2272" s="17">
        <v>1.8059169412404525</v>
      </c>
      <c r="W2272" s="17">
        <v>5.3946491160996528</v>
      </c>
      <c r="X2272" s="17">
        <v>7.4056634377196904</v>
      </c>
      <c r="Y2272" s="17">
        <v>0</v>
      </c>
      <c r="Z2272" s="17">
        <v>69.695703400439797</v>
      </c>
      <c r="AA2272" s="17">
        <v>2.5833289236562118</v>
      </c>
      <c r="AB2272" s="17">
        <v>4.507641482945111</v>
      </c>
      <c r="AC2272" s="17">
        <v>57.289878473262704</v>
      </c>
      <c r="AD2272" s="17">
        <v>1.6934277558184792</v>
      </c>
      <c r="AE2272" s="17">
        <v>0.16934277558184793</v>
      </c>
      <c r="AF2272" s="17">
        <v>107.51937622516613</v>
      </c>
      <c r="AG2272" s="17">
        <v>107.78209843927834</v>
      </c>
      <c r="AH2272" s="17">
        <v>-1</v>
      </c>
      <c r="AI2272" s="17">
        <v>-1</v>
      </c>
      <c r="AJ2272" s="17">
        <v>-1</v>
      </c>
      <c r="AK2272" s="17">
        <v>-1</v>
      </c>
      <c r="AL2272" s="17">
        <v>-1</v>
      </c>
      <c r="AM2272" s="17">
        <v>-1</v>
      </c>
      <c r="AN2272" s="17">
        <v>-1</v>
      </c>
      <c r="AO2272" s="17">
        <v>-1</v>
      </c>
      <c r="AP2272" s="17">
        <v>-1</v>
      </c>
      <c r="AQ2272" s="17">
        <v>-1</v>
      </c>
      <c r="AR2272" s="17">
        <v>0.84671387790923958</v>
      </c>
      <c r="AS2272" s="17">
        <v>10.160566534910874</v>
      </c>
      <c r="AT2272" s="17">
        <v>17.208736495384137</v>
      </c>
      <c r="AU2272" s="17">
        <v>-1</v>
      </c>
      <c r="AV2272" s="17">
        <v>-1</v>
      </c>
      <c r="AW2272" s="17">
        <v>-1</v>
      </c>
      <c r="AX2272" s="17">
        <v>-1</v>
      </c>
      <c r="AY2272" s="17">
        <v>0.16934277558184793</v>
      </c>
      <c r="AZ2272" s="17">
        <v>-1.1038033294796192</v>
      </c>
      <c r="BA2272" s="17">
        <v>1.6166238423001322</v>
      </c>
      <c r="BB2272" s="17">
        <v>-0.44243210364494978</v>
      </c>
      <c r="BC2272" s="17">
        <v>0.62191928313212907</v>
      </c>
      <c r="BD2272" s="17">
        <v>-14.963209643835988</v>
      </c>
      <c r="BE2272" s="17">
        <v>22.014491695118057</v>
      </c>
      <c r="BF2272" s="17">
        <v>-1</v>
      </c>
      <c r="BG2272" s="22">
        <v>1320.5621983046274</v>
      </c>
    </row>
    <row r="2273" spans="1:59" x14ac:dyDescent="0.25">
      <c r="A2273">
        <v>5437</v>
      </c>
      <c r="B2273" t="s">
        <v>2057</v>
      </c>
      <c r="C2273" s="49">
        <v>0</v>
      </c>
      <c r="D2273" s="22">
        <v>1580.522431640625</v>
      </c>
      <c r="E2273" s="17">
        <v>127.07268727436424</v>
      </c>
      <c r="F2273" s="17">
        <v>107.62964745634628</v>
      </c>
      <c r="G2273" s="17">
        <v>1.1292640263165157</v>
      </c>
      <c r="H2273" s="17">
        <v>9.3808729377251332</v>
      </c>
      <c r="I2273" s="17">
        <v>107.39499934114457</v>
      </c>
      <c r="J2273" s="17">
        <v>21.276254610418743</v>
      </c>
      <c r="K2273" s="17">
        <v>-1</v>
      </c>
      <c r="L2273" s="17">
        <v>-1</v>
      </c>
      <c r="M2273" s="17">
        <v>-1</v>
      </c>
      <c r="N2273" s="17">
        <v>0.16666666666666666</v>
      </c>
      <c r="O2273" s="17">
        <v>-1</v>
      </c>
      <c r="P2273" s="17">
        <v>-1</v>
      </c>
      <c r="Q2273" s="17">
        <v>6.4581247385289675</v>
      </c>
      <c r="R2273" s="17">
        <v>-1</v>
      </c>
      <c r="S2273" s="17">
        <v>2.1247260780414927</v>
      </c>
      <c r="T2273" s="17">
        <v>0.22335893073206134</v>
      </c>
      <c r="U2273" s="17">
        <v>1.244088959843286</v>
      </c>
      <c r="V2273" s="17">
        <v>1.6463305620547233</v>
      </c>
      <c r="W2273" s="17">
        <v>4.9791097164844258</v>
      </c>
      <c r="X2273" s="17">
        <v>6.7874890062442015</v>
      </c>
      <c r="Y2273" s="17">
        <v>0</v>
      </c>
      <c r="Z2273" s="17">
        <v>66.10174631003575</v>
      </c>
      <c r="AA2273" s="17">
        <v>2.3833669982667902</v>
      </c>
      <c r="AB2273" s="17">
        <v>4.1886126149221052</v>
      </c>
      <c r="AC2273" s="17">
        <v>53.621889266205137</v>
      </c>
      <c r="AD2273" s="17">
        <v>1.5551111998041076</v>
      </c>
      <c r="AE2273" s="17">
        <v>0.15551111998041076</v>
      </c>
      <c r="AF2273" s="17">
        <v>102.05806966163632</v>
      </c>
      <c r="AG2273" s="17">
        <v>98.257543661499071</v>
      </c>
      <c r="AH2273" s="17">
        <v>-1</v>
      </c>
      <c r="AI2273" s="17">
        <v>-1</v>
      </c>
      <c r="AJ2273" s="17">
        <v>-1</v>
      </c>
      <c r="AK2273" s="17">
        <v>-1</v>
      </c>
      <c r="AL2273" s="17">
        <v>-1</v>
      </c>
      <c r="AM2273" s="17">
        <v>-1</v>
      </c>
      <c r="AN2273" s="17">
        <v>-1</v>
      </c>
      <c r="AO2273" s="17">
        <v>-1</v>
      </c>
      <c r="AP2273" s="17">
        <v>-1</v>
      </c>
      <c r="AQ2273" s="17">
        <v>-1</v>
      </c>
      <c r="AR2273" s="17">
        <v>0.77755559990205381</v>
      </c>
      <c r="AS2273" s="17">
        <v>9.3306671988246457</v>
      </c>
      <c r="AT2273" s="17">
        <v>16.12986735847204</v>
      </c>
      <c r="AU2273" s="17">
        <v>-1</v>
      </c>
      <c r="AV2273" s="17">
        <v>-1</v>
      </c>
      <c r="AW2273" s="17">
        <v>-1</v>
      </c>
      <c r="AX2273" s="17">
        <v>-1</v>
      </c>
      <c r="AY2273" s="17">
        <v>0.15551111998041076</v>
      </c>
      <c r="AZ2273" s="17">
        <v>-0.98360313857698589</v>
      </c>
      <c r="BA2273" s="17">
        <v>1.4964236513974989</v>
      </c>
      <c r="BB2273" s="17">
        <v>-0.39540447460006339</v>
      </c>
      <c r="BC2273" s="17">
        <v>0.57489165408724263</v>
      </c>
      <c r="BD2273" s="17">
        <v>-13.329375514332341</v>
      </c>
      <c r="BE2273" s="17">
        <v>20.38065756561441</v>
      </c>
      <c r="BF2273" s="17">
        <v>-1</v>
      </c>
      <c r="BG2273" s="22">
        <v>2046.2969436442756</v>
      </c>
    </row>
    <row r="2274" spans="1:59" x14ac:dyDescent="0.25">
      <c r="A2274">
        <v>5438</v>
      </c>
      <c r="B2274" t="s">
        <v>2058</v>
      </c>
      <c r="C2274" s="49">
        <v>0</v>
      </c>
      <c r="D2274" s="22">
        <v>1470.4292675781251</v>
      </c>
      <c r="E2274" s="17">
        <v>39.736086216026777</v>
      </c>
      <c r="F2274" s="17">
        <v>-38.815124994368944</v>
      </c>
      <c r="G2274" s="17">
        <v>6.3736127191184211E-2</v>
      </c>
      <c r="H2274" s="17">
        <v>1.3093693321792426</v>
      </c>
      <c r="I2274" s="17">
        <v>29.405961615910268</v>
      </c>
      <c r="J2274" s="17">
        <v>0.26406005394821541</v>
      </c>
      <c r="K2274" s="17">
        <v>-1</v>
      </c>
      <c r="L2274" s="17">
        <v>-1</v>
      </c>
      <c r="M2274" s="17">
        <v>-1</v>
      </c>
      <c r="N2274" s="17">
        <v>0.16666666666666666</v>
      </c>
      <c r="O2274" s="17">
        <v>-1</v>
      </c>
      <c r="P2274" s="17">
        <v>-1</v>
      </c>
      <c r="Q2274" s="17">
        <v>1.4214387712051244</v>
      </c>
      <c r="R2274" s="17">
        <v>-1</v>
      </c>
      <c r="S2274" s="17">
        <v>-0.43481572998396267</v>
      </c>
      <c r="T2274" s="17">
        <v>-4.5663167776926583E-2</v>
      </c>
      <c r="U2274" s="17">
        <v>-0.30911085007793609</v>
      </c>
      <c r="V2274" s="17">
        <v>-0.59372606023003183</v>
      </c>
      <c r="W2274" s="17">
        <v>-0.85366742074859847</v>
      </c>
      <c r="X2274" s="17">
        <v>-1.8896032118967463</v>
      </c>
      <c r="Y2274" s="17">
        <v>0</v>
      </c>
      <c r="Z2274" s="17">
        <v>15.654662908279294</v>
      </c>
      <c r="AA2274" s="17">
        <v>-0.42342664827668935</v>
      </c>
      <c r="AB2274" s="17">
        <v>-0.28948089256471399</v>
      </c>
      <c r="AC2274" s="17">
        <v>2.1356436626514537</v>
      </c>
      <c r="AD2274" s="17">
        <v>-0.38638856259742016</v>
      </c>
      <c r="AE2274" s="17">
        <v>-3.8638856259742012E-2</v>
      </c>
      <c r="AF2274" s="17">
        <v>25.39967314695361</v>
      </c>
      <c r="AG2274" s="17">
        <v>-35.435207017728345</v>
      </c>
      <c r="AH2274" s="17">
        <v>-1</v>
      </c>
      <c r="AI2274" s="17">
        <v>-1</v>
      </c>
      <c r="AJ2274" s="17">
        <v>-1</v>
      </c>
      <c r="AK2274" s="17">
        <v>-1</v>
      </c>
      <c r="AL2274" s="17">
        <v>-1</v>
      </c>
      <c r="AM2274" s="17">
        <v>-1</v>
      </c>
      <c r="AN2274" s="17">
        <v>-1</v>
      </c>
      <c r="AO2274" s="17">
        <v>-1</v>
      </c>
      <c r="AP2274" s="17">
        <v>-1</v>
      </c>
      <c r="AQ2274" s="17">
        <v>-1</v>
      </c>
      <c r="AR2274" s="17">
        <v>-0.19319428129871008</v>
      </c>
      <c r="AS2274" s="17">
        <v>-2.3183313755845205</v>
      </c>
      <c r="AT2274" s="17">
        <v>0.98616921174012351</v>
      </c>
      <c r="AU2274" s="17">
        <v>-1</v>
      </c>
      <c r="AV2274" s="17">
        <v>-1</v>
      </c>
      <c r="AW2274" s="17">
        <v>-1</v>
      </c>
      <c r="AX2274" s="17">
        <v>-1</v>
      </c>
      <c r="AY2274" s="17">
        <v>-3.8638856259742012E-2</v>
      </c>
      <c r="AZ2274" s="17">
        <v>0.7036037208378273</v>
      </c>
      <c r="BA2274" s="17">
        <v>-0.19078320801731452</v>
      </c>
      <c r="BB2274" s="17">
        <v>0.26470544461645623</v>
      </c>
      <c r="BC2274" s="17">
        <v>-8.5218265129276646E-2</v>
      </c>
      <c r="BD2274" s="17">
        <v>9.6041666850934746</v>
      </c>
      <c r="BE2274" s="17">
        <v>-2.5528846338114315</v>
      </c>
      <c r="BF2274" s="17">
        <v>-1</v>
      </c>
      <c r="BG2274" s="22">
        <v>10.929233716942235</v>
      </c>
    </row>
    <row r="2275" spans="1:59" x14ac:dyDescent="0.25">
      <c r="A2275">
        <v>5439</v>
      </c>
      <c r="B2275" t="s">
        <v>1543</v>
      </c>
      <c r="C2275" s="49">
        <v>0</v>
      </c>
      <c r="D2275" s="22">
        <v>1502.0557324218751</v>
      </c>
      <c r="E2275" s="17">
        <v>94.526326285731116</v>
      </c>
      <c r="F2275" s="17">
        <v>53.056371517939354</v>
      </c>
      <c r="G2275" s="17">
        <v>0.73219046004355492</v>
      </c>
      <c r="H2275" s="17">
        <v>6.3729923139797879</v>
      </c>
      <c r="I2275" s="17">
        <v>78.332048136229417</v>
      </c>
      <c r="J2275" s="17">
        <v>13.445969702245103</v>
      </c>
      <c r="K2275" s="17">
        <v>-1</v>
      </c>
      <c r="L2275" s="17">
        <v>-1</v>
      </c>
      <c r="M2275" s="17">
        <v>-1</v>
      </c>
      <c r="N2275" s="17">
        <v>0.16666666666666666</v>
      </c>
      <c r="O2275" s="17">
        <v>-1</v>
      </c>
      <c r="P2275" s="17">
        <v>-1</v>
      </c>
      <c r="Q2275" s="17">
        <v>4.5811819941072036</v>
      </c>
      <c r="R2275" s="17">
        <v>-1</v>
      </c>
      <c r="S2275" s="17">
        <v>1.1709017862780486</v>
      </c>
      <c r="T2275" s="17">
        <v>0.12310668567223035</v>
      </c>
      <c r="U2275" s="17">
        <v>0.66528235312170836</v>
      </c>
      <c r="V2275" s="17">
        <v>0.8115638024099362</v>
      </c>
      <c r="W2275" s="17">
        <v>2.805500164770486</v>
      </c>
      <c r="X2275" s="17">
        <v>3.5539331746560543</v>
      </c>
      <c r="Y2275" s="17">
        <v>0</v>
      </c>
      <c r="Z2275" s="17">
        <v>47.302423147453055</v>
      </c>
      <c r="AA2275" s="17">
        <v>1.3374032427047073</v>
      </c>
      <c r="AB2275" s="17">
        <v>2.5198317593657058</v>
      </c>
      <c r="AC2275" s="17">
        <v>34.435317828150346</v>
      </c>
      <c r="AD2275" s="17">
        <v>0.83160294140213553</v>
      </c>
      <c r="AE2275" s="17">
        <v>8.3160294140213545E-2</v>
      </c>
      <c r="AF2275" s="17">
        <v>73.490987641692499</v>
      </c>
      <c r="AG2275" s="17">
        <v>48.436363624242752</v>
      </c>
      <c r="AH2275" s="17">
        <v>-1</v>
      </c>
      <c r="AI2275" s="17">
        <v>-1</v>
      </c>
      <c r="AJ2275" s="17">
        <v>-1</v>
      </c>
      <c r="AK2275" s="17">
        <v>-1</v>
      </c>
      <c r="AL2275" s="17">
        <v>-1</v>
      </c>
      <c r="AM2275" s="17">
        <v>-1</v>
      </c>
      <c r="AN2275" s="17">
        <v>-1</v>
      </c>
      <c r="AO2275" s="17">
        <v>-1</v>
      </c>
      <c r="AP2275" s="17">
        <v>-1</v>
      </c>
      <c r="AQ2275" s="17">
        <v>-1</v>
      </c>
      <c r="AR2275" s="17">
        <v>0.41580147070106777</v>
      </c>
      <c r="AS2275" s="17">
        <v>4.9896176484128132</v>
      </c>
      <c r="AT2275" s="17">
        <v>10.486502942936657</v>
      </c>
      <c r="AU2275" s="17">
        <v>-1</v>
      </c>
      <c r="AV2275" s="17">
        <v>-1</v>
      </c>
      <c r="AW2275" s="17">
        <v>-1</v>
      </c>
      <c r="AX2275" s="17">
        <v>-1</v>
      </c>
      <c r="AY2275" s="17">
        <v>8.3160294140213545E-2</v>
      </c>
      <c r="AZ2275" s="17">
        <v>-0.354858227009691</v>
      </c>
      <c r="BA2275" s="17">
        <v>0.86767873983020416</v>
      </c>
      <c r="BB2275" s="17">
        <v>-0.14941166674339285</v>
      </c>
      <c r="BC2275" s="17">
        <v>0.32889884623057219</v>
      </c>
      <c r="BD2275" s="17">
        <v>-4.7830921219663445</v>
      </c>
      <c r="BE2275" s="17">
        <v>11.834374173248404</v>
      </c>
      <c r="BF2275" s="17">
        <v>-1</v>
      </c>
      <c r="BG2275" s="22">
        <v>86.75753605187424</v>
      </c>
    </row>
    <row r="2276" spans="1:59" x14ac:dyDescent="0.25">
      <c r="A2276">
        <v>5440</v>
      </c>
      <c r="B2276" t="s">
        <v>2059</v>
      </c>
      <c r="C2276" s="49">
        <v>0</v>
      </c>
      <c r="D2276" s="22">
        <v>1480.0245800781249</v>
      </c>
      <c r="E2276" s="17">
        <v>-9.2381547641112576</v>
      </c>
      <c r="F2276" s="17">
        <v>-120.9344368220891</v>
      </c>
      <c r="G2276" s="17">
        <v>-0.53376159392997224</v>
      </c>
      <c r="H2276" s="17">
        <v>-3.2167486740162952</v>
      </c>
      <c r="I2276" s="17">
        <v>-14.326607330910257</v>
      </c>
      <c r="J2276" s="17">
        <v>-11.518586250809658</v>
      </c>
      <c r="K2276" s="17">
        <v>-1</v>
      </c>
      <c r="L2276" s="17">
        <v>-1</v>
      </c>
      <c r="M2276" s="17">
        <v>-1</v>
      </c>
      <c r="N2276" s="17">
        <v>0.16666666666666666</v>
      </c>
      <c r="O2276" s="17">
        <v>-1</v>
      </c>
      <c r="P2276" s="17">
        <v>-1</v>
      </c>
      <c r="Q2276" s="17">
        <v>-1.4028968374159736</v>
      </c>
      <c r="R2276" s="17">
        <v>-1</v>
      </c>
      <c r="S2276" s="17">
        <v>-1.8700858891838479</v>
      </c>
      <c r="T2276" s="17">
        <v>-0.19651805475107298</v>
      </c>
      <c r="U2276" s="17">
        <v>-1.180071946108876</v>
      </c>
      <c r="V2276" s="17">
        <v>-1.8498440164995793</v>
      </c>
      <c r="W2276" s="17">
        <v>-4.1244133581990701</v>
      </c>
      <c r="X2276" s="17">
        <v>-6.7553067101845086</v>
      </c>
      <c r="Y2276" s="17">
        <v>0</v>
      </c>
      <c r="Z2276" s="17">
        <v>-12.633678855931027</v>
      </c>
      <c r="AA2276" s="17">
        <v>-1.9973439608536057</v>
      </c>
      <c r="AB2276" s="17">
        <v>-2.8005842319396876</v>
      </c>
      <c r="AC2276" s="17">
        <v>-26.735411184865981</v>
      </c>
      <c r="AD2276" s="17">
        <v>-1.4750899326360949</v>
      </c>
      <c r="AE2276" s="17">
        <v>-0.1475089932636095</v>
      </c>
      <c r="AF2276" s="17">
        <v>-17.586735054956229</v>
      </c>
      <c r="AG2276" s="17">
        <v>-110.40378731189988</v>
      </c>
      <c r="AH2276" s="17">
        <v>-1</v>
      </c>
      <c r="AI2276" s="17">
        <v>-1</v>
      </c>
      <c r="AJ2276" s="17">
        <v>-1</v>
      </c>
      <c r="AK2276" s="17">
        <v>-1</v>
      </c>
      <c r="AL2276" s="17">
        <v>-1</v>
      </c>
      <c r="AM2276" s="17">
        <v>-1</v>
      </c>
      <c r="AN2276" s="17">
        <v>-1</v>
      </c>
      <c r="AO2276" s="17">
        <v>-1</v>
      </c>
      <c r="AP2276" s="17">
        <v>-1</v>
      </c>
      <c r="AQ2276" s="17">
        <v>-1</v>
      </c>
      <c r="AR2276" s="17">
        <v>-0.73754496631804745</v>
      </c>
      <c r="AS2276" s="17">
        <v>-8.8505395958165707</v>
      </c>
      <c r="AT2276" s="17">
        <v>-7.5057014745615405</v>
      </c>
      <c r="AU2276" s="17">
        <v>-1</v>
      </c>
      <c r="AV2276" s="17">
        <v>-1</v>
      </c>
      <c r="AW2276" s="17">
        <v>-1</v>
      </c>
      <c r="AX2276" s="17">
        <v>-1</v>
      </c>
      <c r="AY2276" s="17">
        <v>-0.1475089932636095</v>
      </c>
      <c r="AZ2276" s="17">
        <v>1.6497096410937522</v>
      </c>
      <c r="BA2276" s="17">
        <v>-1.1368891282732396</v>
      </c>
      <c r="BB2276" s="17">
        <v>0.63486391042960577</v>
      </c>
      <c r="BC2276" s="17">
        <v>-0.45537673094242603</v>
      </c>
      <c r="BD2276" s="17">
        <v>22.464214003085878</v>
      </c>
      <c r="BE2276" s="17">
        <v>-15.412931951803845</v>
      </c>
      <c r="BF2276" s="17">
        <v>-1</v>
      </c>
      <c r="BG2276" s="22">
        <v>18.039473120930779</v>
      </c>
    </row>
    <row r="2277" spans="1:59" x14ac:dyDescent="0.25">
      <c r="A2277">
        <v>5442</v>
      </c>
      <c r="B2277" t="s">
        <v>2060</v>
      </c>
      <c r="C2277" s="49">
        <v>0</v>
      </c>
      <c r="D2277" s="22">
        <v>1562.529501953125</v>
      </c>
      <c r="E2277" s="17">
        <v>88.423284719386075</v>
      </c>
      <c r="F2277" s="17">
        <v>42.822878084371226</v>
      </c>
      <c r="G2277" s="17">
        <v>0.65773185987295202</v>
      </c>
      <c r="H2277" s="17">
        <v>5.8089593494424321</v>
      </c>
      <c r="I2277" s="17">
        <v>72.882210002061285</v>
      </c>
      <c r="J2277" s="17">
        <v>11.9776471979996</v>
      </c>
      <c r="K2277" s="17">
        <v>-1</v>
      </c>
      <c r="L2277" s="17">
        <v>-1</v>
      </c>
      <c r="M2277" s="17">
        <v>-1</v>
      </c>
      <c r="N2277" s="17">
        <v>0.16666666666666666</v>
      </c>
      <c r="O2277" s="17">
        <v>-1</v>
      </c>
      <c r="P2277" s="17">
        <v>-1</v>
      </c>
      <c r="Q2277" s="17">
        <v>4.229220692170669</v>
      </c>
      <c r="R2277" s="17">
        <v>-1</v>
      </c>
      <c r="S2277" s="17">
        <v>0.99204218038677905</v>
      </c>
      <c r="T2277" s="17">
        <v>0.10430754499615769</v>
      </c>
      <c r="U2277" s="17">
        <v>0.55674546382306644</v>
      </c>
      <c r="V2277" s="17">
        <v>0.65502967455169125</v>
      </c>
      <c r="W2277" s="17">
        <v>2.3979083775427883</v>
      </c>
      <c r="X2277" s="17">
        <v>2.9475819560306551</v>
      </c>
      <c r="Y2277" s="17">
        <v>0</v>
      </c>
      <c r="Z2277" s="17">
        <v>43.777204130787382</v>
      </c>
      <c r="AA2277" s="17">
        <v>1.141265791905977</v>
      </c>
      <c r="AB2277" s="17">
        <v>2.2069046419488449</v>
      </c>
      <c r="AC2277" s="17">
        <v>30.837482634133018</v>
      </c>
      <c r="AD2277" s="17">
        <v>0.69593182977883306</v>
      </c>
      <c r="AE2277" s="17">
        <v>6.9593182977883306E-2</v>
      </c>
      <c r="AF2277" s="17">
        <v>68.134134104125081</v>
      </c>
      <c r="AG2277" s="17">
        <v>39.093975614783595</v>
      </c>
      <c r="AH2277" s="17">
        <v>-1</v>
      </c>
      <c r="AI2277" s="17">
        <v>-1</v>
      </c>
      <c r="AJ2277" s="17">
        <v>-1</v>
      </c>
      <c r="AK2277" s="17">
        <v>-1</v>
      </c>
      <c r="AL2277" s="17">
        <v>-1</v>
      </c>
      <c r="AM2277" s="17">
        <v>-1</v>
      </c>
      <c r="AN2277" s="17">
        <v>-1</v>
      </c>
      <c r="AO2277" s="17">
        <v>-1</v>
      </c>
      <c r="AP2277" s="17">
        <v>-1</v>
      </c>
      <c r="AQ2277" s="17">
        <v>-1</v>
      </c>
      <c r="AR2277" s="17">
        <v>0.34796591488941653</v>
      </c>
      <c r="AS2277" s="17">
        <v>4.1755909786729983</v>
      </c>
      <c r="AT2277" s="17">
        <v>9.4282682722748987</v>
      </c>
      <c r="AU2277" s="17">
        <v>-1</v>
      </c>
      <c r="AV2277" s="17">
        <v>-1</v>
      </c>
      <c r="AW2277" s="17">
        <v>-1</v>
      </c>
      <c r="AX2277" s="17">
        <v>-1</v>
      </c>
      <c r="AY2277" s="17">
        <v>6.9593182977883306E-2</v>
      </c>
      <c r="AZ2277" s="17">
        <v>-0.23695698664480647</v>
      </c>
      <c r="BA2277" s="17">
        <v>0.74977749946531946</v>
      </c>
      <c r="BB2277" s="17">
        <v>-0.10328348879146999</v>
      </c>
      <c r="BC2277" s="17">
        <v>0.28277066827864938</v>
      </c>
      <c r="BD2277" s="17">
        <v>-3.1805067269481313</v>
      </c>
      <c r="BE2277" s="17">
        <v>10.23178877823019</v>
      </c>
      <c r="BF2277" s="17">
        <v>-1</v>
      </c>
      <c r="BG2277" s="22">
        <v>217.50910565016193</v>
      </c>
    </row>
    <row r="2278" spans="1:59" x14ac:dyDescent="0.25">
      <c r="A2278">
        <v>5443</v>
      </c>
      <c r="B2278" t="s">
        <v>2061</v>
      </c>
      <c r="C2278" s="49">
        <v>0</v>
      </c>
      <c r="D2278" s="22">
        <v>1544.7896093750001</v>
      </c>
      <c r="E2278" s="17">
        <v>107.91406937943503</v>
      </c>
      <c r="F2278" s="17">
        <v>75.504749027805161</v>
      </c>
      <c r="G2278" s="17">
        <v>0.89552420099295982</v>
      </c>
      <c r="H2278" s="17">
        <v>7.6102652939389461</v>
      </c>
      <c r="I2278" s="17">
        <v>90.286912288696314</v>
      </c>
      <c r="J2278" s="17">
        <v>16.666908680269337</v>
      </c>
      <c r="K2278" s="17">
        <v>-1</v>
      </c>
      <c r="L2278" s="17">
        <v>-1</v>
      </c>
      <c r="M2278" s="17">
        <v>-1</v>
      </c>
      <c r="N2278" s="17">
        <v>0.16666666666666666</v>
      </c>
      <c r="O2278" s="17">
        <v>-1</v>
      </c>
      <c r="P2278" s="17">
        <v>-1</v>
      </c>
      <c r="Q2278" s="17">
        <v>5.3532507139461485</v>
      </c>
      <c r="R2278" s="17">
        <v>-1</v>
      </c>
      <c r="S2278" s="17">
        <v>1.5632514741317194</v>
      </c>
      <c r="T2278" s="17">
        <v>0.16434482292194669</v>
      </c>
      <c r="U2278" s="17">
        <v>0.90337084954173297</v>
      </c>
      <c r="V2278" s="17">
        <v>1.1549399151861452</v>
      </c>
      <c r="W2278" s="17">
        <v>3.6996009299690993</v>
      </c>
      <c r="X2278" s="17">
        <v>4.8840362472413243</v>
      </c>
      <c r="Y2278" s="17">
        <v>0</v>
      </c>
      <c r="Z2278" s="17">
        <v>55.035407763584935</v>
      </c>
      <c r="AA2278" s="17">
        <v>1.7676539257129091</v>
      </c>
      <c r="AB2278" s="17">
        <v>3.2062743813744525</v>
      </c>
      <c r="AC2278" s="17">
        <v>42.3275946129923</v>
      </c>
      <c r="AD2278" s="17">
        <v>1.1292135619271664</v>
      </c>
      <c r="AE2278" s="17">
        <v>0.11292135619271662</v>
      </c>
      <c r="AF2278" s="17">
        <v>85.241879090151116</v>
      </c>
      <c r="AG2278" s="17">
        <v>68.929996052055699</v>
      </c>
      <c r="AH2278" s="17">
        <v>-1</v>
      </c>
      <c r="AI2278" s="17">
        <v>-1</v>
      </c>
      <c r="AJ2278" s="17">
        <v>-1</v>
      </c>
      <c r="AK2278" s="17">
        <v>-1</v>
      </c>
      <c r="AL2278" s="17">
        <v>-1</v>
      </c>
      <c r="AM2278" s="17">
        <v>-1</v>
      </c>
      <c r="AN2278" s="17">
        <v>-1</v>
      </c>
      <c r="AO2278" s="17">
        <v>-1</v>
      </c>
      <c r="AP2278" s="17">
        <v>-1</v>
      </c>
      <c r="AQ2278" s="17">
        <v>-1</v>
      </c>
      <c r="AR2278" s="17">
        <v>0.56460678096358319</v>
      </c>
      <c r="AS2278" s="17">
        <v>6.7752813715629978</v>
      </c>
      <c r="AT2278" s="17">
        <v>12.807865783031897</v>
      </c>
      <c r="AU2278" s="17">
        <v>-1</v>
      </c>
      <c r="AV2278" s="17">
        <v>-1</v>
      </c>
      <c r="AW2278" s="17">
        <v>-1</v>
      </c>
      <c r="AX2278" s="17">
        <v>-1</v>
      </c>
      <c r="AY2278" s="17">
        <v>0.11292135619271662</v>
      </c>
      <c r="AZ2278" s="17">
        <v>-0.61348853441875439</v>
      </c>
      <c r="BA2278" s="17">
        <v>1.1263090472392676</v>
      </c>
      <c r="BB2278" s="17">
        <v>-0.25059927772190332</v>
      </c>
      <c r="BC2278" s="17">
        <v>0.43008645720908267</v>
      </c>
      <c r="BD2278" s="17">
        <v>-8.2985526216192635</v>
      </c>
      <c r="BE2278" s="17">
        <v>15.349834672901327</v>
      </c>
      <c r="BF2278" s="17">
        <v>-1</v>
      </c>
      <c r="BG2278" s="22">
        <v>638.13449316748665</v>
      </c>
    </row>
    <row r="2279" spans="1:59" x14ac:dyDescent="0.25">
      <c r="A2279">
        <v>5445</v>
      </c>
      <c r="B2279" t="s">
        <v>2062</v>
      </c>
      <c r="C2279" s="49">
        <v>0</v>
      </c>
      <c r="D2279" s="22">
        <v>1481.6885839843751</v>
      </c>
      <c r="E2279" s="17">
        <v>-9.0614051659618156</v>
      </c>
      <c r="F2279" s="17">
        <v>-120.63806560580529</v>
      </c>
      <c r="G2279" s="17">
        <v>-0.53160520559214763</v>
      </c>
      <c r="H2279" s="17">
        <v>-3.2004137697327053</v>
      </c>
      <c r="I2279" s="17">
        <v>-14.168775094356995</v>
      </c>
      <c r="J2279" s="17">
        <v>-11.476062304387543</v>
      </c>
      <c r="K2279" s="17">
        <v>-1</v>
      </c>
      <c r="L2279" s="17">
        <v>-1</v>
      </c>
      <c r="M2279" s="17">
        <v>-1</v>
      </c>
      <c r="N2279" s="17">
        <v>0.16666666666666666</v>
      </c>
      <c r="O2279" s="17">
        <v>-1</v>
      </c>
      <c r="P2279" s="17">
        <v>-1</v>
      </c>
      <c r="Q2279" s="17">
        <v>-1.3927037200981291</v>
      </c>
      <c r="R2279" s="17">
        <v>-1</v>
      </c>
      <c r="S2279" s="17">
        <v>-1.8649059533890826</v>
      </c>
      <c r="T2279" s="17">
        <v>-0.19597361465117688</v>
      </c>
      <c r="U2279" s="17">
        <v>-1.1769286197265496</v>
      </c>
      <c r="V2279" s="17">
        <v>-1.8453106467207812</v>
      </c>
      <c r="W2279" s="17">
        <v>-4.1126091317624054</v>
      </c>
      <c r="X2279" s="17">
        <v>-6.7377462310259748</v>
      </c>
      <c r="Y2279" s="17">
        <v>0</v>
      </c>
      <c r="Z2279" s="17">
        <v>-12.531585328005473</v>
      </c>
      <c r="AA2279" s="17">
        <v>-1.9916636430589663</v>
      </c>
      <c r="AB2279" s="17">
        <v>-2.7915215798747735</v>
      </c>
      <c r="AC2279" s="17">
        <v>-26.631214626832161</v>
      </c>
      <c r="AD2279" s="17">
        <v>-1.471160774658187</v>
      </c>
      <c r="AE2279" s="17">
        <v>-0.1471160774658187</v>
      </c>
      <c r="AF2279" s="17">
        <v>-17.431595736336526</v>
      </c>
      <c r="AG2279" s="17">
        <v>-110.13322331385439</v>
      </c>
      <c r="AH2279" s="17">
        <v>-1</v>
      </c>
      <c r="AI2279" s="17">
        <v>-1</v>
      </c>
      <c r="AJ2279" s="17">
        <v>-1</v>
      </c>
      <c r="AK2279" s="17">
        <v>-1</v>
      </c>
      <c r="AL2279" s="17">
        <v>-1</v>
      </c>
      <c r="AM2279" s="17">
        <v>-1</v>
      </c>
      <c r="AN2279" s="17">
        <v>-1</v>
      </c>
      <c r="AO2279" s="17">
        <v>-1</v>
      </c>
      <c r="AP2279" s="17">
        <v>-1</v>
      </c>
      <c r="AQ2279" s="17">
        <v>-1</v>
      </c>
      <c r="AR2279" s="17">
        <v>-0.73558038732909348</v>
      </c>
      <c r="AS2279" s="17">
        <v>-8.8269646479491222</v>
      </c>
      <c r="AT2279" s="17">
        <v>-7.4750540423338592</v>
      </c>
      <c r="AU2279" s="17">
        <v>-1</v>
      </c>
      <c r="AV2279" s="17">
        <v>-1</v>
      </c>
      <c r="AW2279" s="17">
        <v>-1</v>
      </c>
      <c r="AX2279" s="17">
        <v>-1</v>
      </c>
      <c r="AY2279" s="17">
        <v>-0.1471160774658187</v>
      </c>
      <c r="AZ2279" s="17">
        <v>1.6462951146434113</v>
      </c>
      <c r="BA2279" s="17">
        <v>-1.1334746018228987</v>
      </c>
      <c r="BB2279" s="17">
        <v>0.63352799671711713</v>
      </c>
      <c r="BC2279" s="17">
        <v>-0.45404081722993739</v>
      </c>
      <c r="BD2279" s="17">
        <v>22.417801682034085</v>
      </c>
      <c r="BE2279" s="17">
        <v>-15.366519630752055</v>
      </c>
      <c r="BF2279" s="17">
        <v>-1</v>
      </c>
      <c r="BG2279" s="22">
        <v>20.871619780065203</v>
      </c>
    </row>
    <row r="2280" spans="1:59" x14ac:dyDescent="0.25">
      <c r="A2280">
        <v>5447</v>
      </c>
      <c r="B2280" t="s">
        <v>2063</v>
      </c>
      <c r="C2280" s="49">
        <v>0</v>
      </c>
      <c r="D2280" s="22">
        <v>1440.636181640625</v>
      </c>
      <c r="E2280" s="17">
        <v>20.405248440912601</v>
      </c>
      <c r="F2280" s="17">
        <v>-71.228799272434259</v>
      </c>
      <c r="G2280" s="17">
        <v>-0.17210482280286971</v>
      </c>
      <c r="H2280" s="17">
        <v>-0.47715458688002377</v>
      </c>
      <c r="I2280" s="17">
        <v>12.14408723294968</v>
      </c>
      <c r="J2280" s="17">
        <v>-4.3867200239134609</v>
      </c>
      <c r="K2280" s="17">
        <v>-1</v>
      </c>
      <c r="L2280" s="17">
        <v>-1</v>
      </c>
      <c r="M2280" s="17">
        <v>-1</v>
      </c>
      <c r="N2280" s="17">
        <v>0.16666666666666666</v>
      </c>
      <c r="O2280" s="17">
        <v>-1</v>
      </c>
      <c r="P2280" s="17">
        <v>-1</v>
      </c>
      <c r="Q2280" s="17">
        <v>0.30663285731918943</v>
      </c>
      <c r="R2280" s="17">
        <v>-1</v>
      </c>
      <c r="S2280" s="17">
        <v>-1.0013375189016818</v>
      </c>
      <c r="T2280" s="17">
        <v>-0.10520776283993287</v>
      </c>
      <c r="U2280" s="17">
        <v>-0.65289172996207545</v>
      </c>
      <c r="V2280" s="17">
        <v>-1.0895338962085883</v>
      </c>
      <c r="W2280" s="17">
        <v>-2.1446779163703842</v>
      </c>
      <c r="X2280" s="17">
        <v>-3.8101664121585412</v>
      </c>
      <c r="Y2280" s="17">
        <v>0</v>
      </c>
      <c r="Z2280" s="17">
        <v>4.4888472748586175</v>
      </c>
      <c r="AA2280" s="17">
        <v>-1.0446744641072039</v>
      </c>
      <c r="AB2280" s="17">
        <v>-1.2806495215934239</v>
      </c>
      <c r="AC2280" s="17">
        <v>-9.2601772114306318</v>
      </c>
      <c r="AD2280" s="17">
        <v>-0.81611466245259434</v>
      </c>
      <c r="AE2280" s="17">
        <v>-8.1611466245259431E-2</v>
      </c>
      <c r="AF2280" s="17">
        <v>8.4323191491047993</v>
      </c>
      <c r="AG2280" s="17">
        <v>-65.026384642818854</v>
      </c>
      <c r="AH2280" s="17">
        <v>-1</v>
      </c>
      <c r="AI2280" s="17">
        <v>-1</v>
      </c>
      <c r="AJ2280" s="17">
        <v>-1</v>
      </c>
      <c r="AK2280" s="17">
        <v>-1</v>
      </c>
      <c r="AL2280" s="17">
        <v>-1</v>
      </c>
      <c r="AM2280" s="17">
        <v>-1</v>
      </c>
      <c r="AN2280" s="17">
        <v>-1</v>
      </c>
      <c r="AO2280" s="17">
        <v>-1</v>
      </c>
      <c r="AP2280" s="17">
        <v>-1</v>
      </c>
      <c r="AQ2280" s="17">
        <v>-1</v>
      </c>
      <c r="AR2280" s="17">
        <v>-0.40805733122629717</v>
      </c>
      <c r="AS2280" s="17">
        <v>-4.8966879747155652</v>
      </c>
      <c r="AT2280" s="17">
        <v>-2.365694367130236</v>
      </c>
      <c r="AU2280" s="17">
        <v>-1</v>
      </c>
      <c r="AV2280" s="17">
        <v>-1</v>
      </c>
      <c r="AW2280" s="17">
        <v>-1</v>
      </c>
      <c r="AX2280" s="17">
        <v>-1</v>
      </c>
      <c r="AY2280" s="17">
        <v>-8.1611466245259431E-2</v>
      </c>
      <c r="AZ2280" s="17">
        <v>1.0770453443631345</v>
      </c>
      <c r="BA2280" s="17">
        <v>-0.56422483154262193</v>
      </c>
      <c r="BB2280" s="17">
        <v>0.41081231856721551</v>
      </c>
      <c r="BC2280" s="17">
        <v>-0.23132513908003588</v>
      </c>
      <c r="BD2280" s="17">
        <v>14.680212449339693</v>
      </c>
      <c r="BE2280" s="17">
        <v>-7.6289303980576548</v>
      </c>
      <c r="BF2280" s="17">
        <v>-1</v>
      </c>
      <c r="BG2280" s="22">
        <v>-43.969423262142527</v>
      </c>
    </row>
    <row r="2281" spans="1:59" x14ac:dyDescent="0.25">
      <c r="A2281">
        <v>5448</v>
      </c>
      <c r="B2281" t="s">
        <v>3064</v>
      </c>
      <c r="C2281" s="49">
        <v>0</v>
      </c>
      <c r="D2281" s="22">
        <v>1520.6653417968751</v>
      </c>
      <c r="E2281" s="17">
        <v>39.729417873074055</v>
      </c>
      <c r="F2281" s="17">
        <v>-38.826306377139751</v>
      </c>
      <c r="G2281" s="17">
        <v>6.3654771775803254E-2</v>
      </c>
      <c r="H2281" s="17">
        <v>1.3087530549995301</v>
      </c>
      <c r="I2281" s="17">
        <v>29.400006980124097</v>
      </c>
      <c r="J2281" s="17">
        <v>0.26245572634908765</v>
      </c>
      <c r="K2281" s="17">
        <v>-1</v>
      </c>
      <c r="L2281" s="17">
        <v>-1</v>
      </c>
      <c r="M2281" s="17">
        <v>-1</v>
      </c>
      <c r="N2281" s="17">
        <v>0.16666666666666666</v>
      </c>
      <c r="O2281" s="17">
        <v>-1</v>
      </c>
      <c r="P2281" s="17">
        <v>-1</v>
      </c>
      <c r="Q2281" s="17">
        <v>1.4210542090746054</v>
      </c>
      <c r="R2281" s="17">
        <v>-1</v>
      </c>
      <c r="S2281" s="17">
        <v>-0.4350111566707231</v>
      </c>
      <c r="T2281" s="17">
        <v>-4.5683708210066648E-2</v>
      </c>
      <c r="U2281" s="17">
        <v>-0.30922944032396293</v>
      </c>
      <c r="V2281" s="17">
        <v>-0.59389709351515974</v>
      </c>
      <c r="W2281" s="17">
        <v>-0.8541127662033855</v>
      </c>
      <c r="X2281" s="17">
        <v>-1.8902657271084882</v>
      </c>
      <c r="Y2281" s="17">
        <v>0</v>
      </c>
      <c r="Z2281" s="17">
        <v>15.650811161714724</v>
      </c>
      <c r="AA2281" s="17">
        <v>-0.42364095318901568</v>
      </c>
      <c r="AB2281" s="17">
        <v>-0.28982280492356949</v>
      </c>
      <c r="AC2281" s="17">
        <v>2.1317125737508995</v>
      </c>
      <c r="AD2281" s="17">
        <v>-0.38653680040495364</v>
      </c>
      <c r="AE2281" s="17">
        <v>-3.8653680040495367E-2</v>
      </c>
      <c r="AF2281" s="17">
        <v>25.393820108571404</v>
      </c>
      <c r="AG2281" s="17">
        <v>-35.445414755389521</v>
      </c>
      <c r="AH2281" s="17">
        <v>-1</v>
      </c>
      <c r="AI2281" s="17">
        <v>-1</v>
      </c>
      <c r="AJ2281" s="17">
        <v>-1</v>
      </c>
      <c r="AK2281" s="17">
        <v>-1</v>
      </c>
      <c r="AL2281" s="17">
        <v>-1</v>
      </c>
      <c r="AM2281" s="17">
        <v>-1</v>
      </c>
      <c r="AN2281" s="17">
        <v>-1</v>
      </c>
      <c r="AO2281" s="17">
        <v>-1</v>
      </c>
      <c r="AP2281" s="17">
        <v>-1</v>
      </c>
      <c r="AQ2281" s="17">
        <v>-1</v>
      </c>
      <c r="AR2281" s="17">
        <v>-0.19326840020247682</v>
      </c>
      <c r="AS2281" s="17">
        <v>-2.3192208024297218</v>
      </c>
      <c r="AT2281" s="17">
        <v>0.98501295684136103</v>
      </c>
      <c r="AU2281" s="17">
        <v>-1</v>
      </c>
      <c r="AV2281" s="17">
        <v>-1</v>
      </c>
      <c r="AW2281" s="17">
        <v>-1</v>
      </c>
      <c r="AX2281" s="17">
        <v>-1</v>
      </c>
      <c r="AY2281" s="17">
        <v>-3.8653680040495367E-2</v>
      </c>
      <c r="AZ2281" s="17">
        <v>0.70373254281892605</v>
      </c>
      <c r="BA2281" s="17">
        <v>-0.19091202999841322</v>
      </c>
      <c r="BB2281" s="17">
        <v>0.26475584547101766</v>
      </c>
      <c r="BC2281" s="17">
        <v>-8.5268665983838074E-2</v>
      </c>
      <c r="BD2281" s="17">
        <v>9.6059177118411778</v>
      </c>
      <c r="BE2281" s="17">
        <v>-2.5546356605591329</v>
      </c>
      <c r="BF2281" s="17">
        <v>-1</v>
      </c>
      <c r="BG2281" s="22">
        <v>450.32132915269671</v>
      </c>
    </row>
    <row r="2282" spans="1:59" x14ac:dyDescent="0.25">
      <c r="A2282">
        <v>5449</v>
      </c>
      <c r="B2282" t="s">
        <v>2064</v>
      </c>
      <c r="C2282" s="49">
        <v>0</v>
      </c>
      <c r="D2282" s="22">
        <v>1511.5482421875001</v>
      </c>
      <c r="E2282" s="17">
        <v>9.5937948264879083</v>
      </c>
      <c r="F2282" s="17">
        <v>-89.357291167468233</v>
      </c>
      <c r="G2282" s="17">
        <v>-0.30400720183607793</v>
      </c>
      <c r="H2282" s="17">
        <v>-1.4763311723270762</v>
      </c>
      <c r="I2282" s="17">
        <v>2.4897744524834522</v>
      </c>
      <c r="J2282" s="17">
        <v>-6.9878330055465083</v>
      </c>
      <c r="K2282" s="17">
        <v>-1</v>
      </c>
      <c r="L2282" s="17">
        <v>-1</v>
      </c>
      <c r="M2282" s="17">
        <v>-1</v>
      </c>
      <c r="N2282" s="17">
        <v>0.16666666666666666</v>
      </c>
      <c r="O2282" s="17">
        <v>-1</v>
      </c>
      <c r="P2282" s="17">
        <v>-1</v>
      </c>
      <c r="Q2282" s="17">
        <v>-0.31686171478778347</v>
      </c>
      <c r="R2282" s="17">
        <v>-1</v>
      </c>
      <c r="S2282" s="17">
        <v>-1.318184833730935</v>
      </c>
      <c r="T2282" s="17">
        <v>-0.1385101802003513</v>
      </c>
      <c r="U2282" s="17">
        <v>-0.84516332623910384</v>
      </c>
      <c r="V2282" s="17">
        <v>-1.3668319358854431</v>
      </c>
      <c r="W2282" s="17">
        <v>-2.8667211227501417</v>
      </c>
      <c r="X2282" s="17">
        <v>-4.884309198661688</v>
      </c>
      <c r="Y2282" s="17">
        <v>0</v>
      </c>
      <c r="Z2282" s="17">
        <v>-1.7560293927917883</v>
      </c>
      <c r="AA2282" s="17">
        <v>-1.3921292419110383</v>
      </c>
      <c r="AB2282" s="17">
        <v>-1.8349955764039492</v>
      </c>
      <c r="AC2282" s="17">
        <v>-15.633692431605999</v>
      </c>
      <c r="AD2282" s="17">
        <v>-1.05645415779888</v>
      </c>
      <c r="AE2282" s="17">
        <v>-0.10564541577988798</v>
      </c>
      <c r="AF2282" s="17">
        <v>-1.0572727062167644</v>
      </c>
      <c r="AG2282" s="17">
        <v>-81.576295619865377</v>
      </c>
      <c r="AH2282" s="17">
        <v>-1</v>
      </c>
      <c r="AI2282" s="17">
        <v>-1</v>
      </c>
      <c r="AJ2282" s="17">
        <v>-1</v>
      </c>
      <c r="AK2282" s="17">
        <v>-1</v>
      </c>
      <c r="AL2282" s="17">
        <v>-1</v>
      </c>
      <c r="AM2282" s="17">
        <v>-1</v>
      </c>
      <c r="AN2282" s="17">
        <v>-1</v>
      </c>
      <c r="AO2282" s="17">
        <v>-1</v>
      </c>
      <c r="AP2282" s="17">
        <v>-1</v>
      </c>
      <c r="AQ2282" s="17">
        <v>-1</v>
      </c>
      <c r="AR2282" s="17">
        <v>-0.52822707889943998</v>
      </c>
      <c r="AS2282" s="17">
        <v>-6.3387249467932785</v>
      </c>
      <c r="AT2282" s="17">
        <v>-4.2403424308312605</v>
      </c>
      <c r="AU2282" s="17">
        <v>-1</v>
      </c>
      <c r="AV2282" s="17">
        <v>-1</v>
      </c>
      <c r="AW2282" s="17">
        <v>-1</v>
      </c>
      <c r="AX2282" s="17">
        <v>-1</v>
      </c>
      <c r="AY2282" s="17">
        <v>-0.10564541577988798</v>
      </c>
      <c r="AZ2282" s="17">
        <v>1.2859057588681371</v>
      </c>
      <c r="BA2282" s="17">
        <v>-0.77308524604762474</v>
      </c>
      <c r="BB2282" s="17">
        <v>0.49252774698495261</v>
      </c>
      <c r="BC2282" s="17">
        <v>-0.31304056749777293</v>
      </c>
      <c r="BD2282" s="17">
        <v>17.519170282584497</v>
      </c>
      <c r="BE2282" s="17">
        <v>-10.467888231302458</v>
      </c>
      <c r="BF2282" s="17">
        <v>-1</v>
      </c>
      <c r="BG2282" s="22">
        <v>411.82943132500804</v>
      </c>
    </row>
    <row r="2283" spans="1:59" x14ac:dyDescent="0.25">
      <c r="A2283">
        <v>5450</v>
      </c>
      <c r="B2283" t="s">
        <v>2065</v>
      </c>
      <c r="C2283" s="49">
        <v>0</v>
      </c>
      <c r="D2283" s="22">
        <v>1529.2913281250001</v>
      </c>
      <c r="E2283" s="17">
        <v>101.88660322087412</v>
      </c>
      <c r="F2283" s="17">
        <v>65.397979364817729</v>
      </c>
      <c r="G2283" s="17">
        <v>0.82198763928625307</v>
      </c>
      <c r="H2283" s="17">
        <v>7.0532168830598279</v>
      </c>
      <c r="I2283" s="17">
        <v>84.904560789654255</v>
      </c>
      <c r="J2283" s="17">
        <v>15.21676876102028</v>
      </c>
      <c r="K2283" s="17">
        <v>-1</v>
      </c>
      <c r="L2283" s="17">
        <v>-1</v>
      </c>
      <c r="M2283" s="17">
        <v>-1</v>
      </c>
      <c r="N2283" s="17">
        <v>0.16666666666666666</v>
      </c>
      <c r="O2283" s="17">
        <v>-1</v>
      </c>
      <c r="P2283" s="17">
        <v>-1</v>
      </c>
      <c r="Q2283" s="17">
        <v>5.0056478320906379</v>
      </c>
      <c r="R2283" s="17">
        <v>-1</v>
      </c>
      <c r="S2283" s="17">
        <v>1.3866067290609754</v>
      </c>
      <c r="T2283" s="17">
        <v>0.14577847645301487</v>
      </c>
      <c r="U2283" s="17">
        <v>0.79617799822467661</v>
      </c>
      <c r="V2283" s="17">
        <v>1.0003441864714115</v>
      </c>
      <c r="W2283" s="17">
        <v>3.2970564482847653</v>
      </c>
      <c r="X2283" s="17">
        <v>4.2851936192276465</v>
      </c>
      <c r="Y2283" s="17">
        <v>0</v>
      </c>
      <c r="Z2283" s="17">
        <v>51.553842368120527</v>
      </c>
      <c r="AA2283" s="17">
        <v>1.5739452913763816</v>
      </c>
      <c r="AB2283" s="17">
        <v>2.8972223144956546</v>
      </c>
      <c r="AC2283" s="17">
        <v>38.774312263482422</v>
      </c>
      <c r="AD2283" s="17">
        <v>0.99522249778084582</v>
      </c>
      <c r="AE2283" s="17">
        <v>9.9522249778084576E-2</v>
      </c>
      <c r="AF2283" s="17">
        <v>79.951360737448567</v>
      </c>
      <c r="AG2283" s="17">
        <v>59.703297043862051</v>
      </c>
      <c r="AH2283" s="17">
        <v>-1</v>
      </c>
      <c r="AI2283" s="17">
        <v>-1</v>
      </c>
      <c r="AJ2283" s="17">
        <v>-1</v>
      </c>
      <c r="AK2283" s="17">
        <v>-1</v>
      </c>
      <c r="AL2283" s="17">
        <v>-1</v>
      </c>
      <c r="AM2283" s="17">
        <v>-1</v>
      </c>
      <c r="AN2283" s="17">
        <v>-1</v>
      </c>
      <c r="AO2283" s="17">
        <v>-1</v>
      </c>
      <c r="AP2283" s="17">
        <v>-1</v>
      </c>
      <c r="AQ2283" s="17">
        <v>-1</v>
      </c>
      <c r="AR2283" s="17">
        <v>0.49761124889042291</v>
      </c>
      <c r="AS2283" s="17">
        <v>5.9713349866850747</v>
      </c>
      <c r="AT2283" s="17">
        <v>11.762735482690598</v>
      </c>
      <c r="AU2283" s="17">
        <v>-1</v>
      </c>
      <c r="AV2283" s="17">
        <v>-1</v>
      </c>
      <c r="AW2283" s="17">
        <v>-1</v>
      </c>
      <c r="AX2283" s="17">
        <v>-1</v>
      </c>
      <c r="AY2283" s="17">
        <v>9.9522249778084576E-2</v>
      </c>
      <c r="AZ2283" s="17">
        <v>-0.49704729301044986</v>
      </c>
      <c r="BA2283" s="17">
        <v>1.0098678058309631</v>
      </c>
      <c r="BB2283" s="17">
        <v>-0.20504231591215433</v>
      </c>
      <c r="BC2283" s="17">
        <v>0.38452949539933368</v>
      </c>
      <c r="BD2283" s="17">
        <v>-6.7158124207424823</v>
      </c>
      <c r="BE2283" s="17">
        <v>13.767094472024544</v>
      </c>
      <c r="BF2283" s="17">
        <v>-1</v>
      </c>
      <c r="BG2283" s="22">
        <v>772.50336232660595</v>
      </c>
    </row>
    <row r="2284" spans="1:59" x14ac:dyDescent="0.25">
      <c r="A2284">
        <v>5451</v>
      </c>
      <c r="B2284" t="s">
        <v>3065</v>
      </c>
      <c r="C2284" s="49">
        <v>0</v>
      </c>
      <c r="D2284" s="22">
        <v>1471.495126953125</v>
      </c>
      <c r="E2284" s="17">
        <v>60.155050048154358</v>
      </c>
      <c r="F2284" s="17">
        <v>-4.5768963955946802</v>
      </c>
      <c r="G2284" s="17">
        <v>0.31285248128229676</v>
      </c>
      <c r="H2284" s="17">
        <v>3.1964560540730913</v>
      </c>
      <c r="I2284" s="17">
        <v>47.639500834482497</v>
      </c>
      <c r="J2284" s="17">
        <v>5.1766309060656779</v>
      </c>
      <c r="K2284" s="17">
        <v>-1</v>
      </c>
      <c r="L2284" s="17">
        <v>-1</v>
      </c>
      <c r="M2284" s="17">
        <v>-1</v>
      </c>
      <c r="N2284" s="17">
        <v>0.16666666666666666</v>
      </c>
      <c r="O2284" s="17">
        <v>-1</v>
      </c>
      <c r="P2284" s="17">
        <v>-1</v>
      </c>
      <c r="Q2284" s="17">
        <v>2.5989967177512043</v>
      </c>
      <c r="R2284" s="17">
        <v>-1</v>
      </c>
      <c r="S2284" s="17">
        <v>0.16359537110732467</v>
      </c>
      <c r="T2284" s="17">
        <v>1.723317159204972E-2</v>
      </c>
      <c r="U2284" s="17">
        <v>5.4021334579269234E-2</v>
      </c>
      <c r="V2284" s="17">
        <v>-7.000937560890734E-2</v>
      </c>
      <c r="W2284" s="17">
        <v>0.51001360144355312</v>
      </c>
      <c r="X2284" s="17">
        <v>0.13906781517823902</v>
      </c>
      <c r="Y2284" s="17">
        <v>0</v>
      </c>
      <c r="Z2284" s="17">
        <v>27.448998375132842</v>
      </c>
      <c r="AA2284" s="17">
        <v>0.23279098852754943</v>
      </c>
      <c r="AB2284" s="17">
        <v>0.7574802698599794</v>
      </c>
      <c r="AC2284" s="17">
        <v>14.17293128423837</v>
      </c>
      <c r="AD2284" s="17">
        <v>6.7526668224086539E-2</v>
      </c>
      <c r="AE2284" s="17">
        <v>6.7526668224086542E-3</v>
      </c>
      <c r="AF2284" s="17">
        <v>43.322113531559964</v>
      </c>
      <c r="AG2284" s="17">
        <v>-4.178352415459714</v>
      </c>
      <c r="AH2284" s="17">
        <v>-1</v>
      </c>
      <c r="AI2284" s="17">
        <v>-1</v>
      </c>
      <c r="AJ2284" s="17">
        <v>-1</v>
      </c>
      <c r="AK2284" s="17">
        <v>-1</v>
      </c>
      <c r="AL2284" s="17">
        <v>-1</v>
      </c>
      <c r="AM2284" s="17">
        <v>-1</v>
      </c>
      <c r="AN2284" s="17">
        <v>-1</v>
      </c>
      <c r="AO2284" s="17">
        <v>-1</v>
      </c>
      <c r="AP2284" s="17">
        <v>-1</v>
      </c>
      <c r="AQ2284" s="17">
        <v>-1</v>
      </c>
      <c r="AR2284" s="17">
        <v>3.376333411204327E-2</v>
      </c>
      <c r="AS2284" s="17">
        <v>0.40516000934451912</v>
      </c>
      <c r="AT2284" s="17">
        <v>4.5267080121478749</v>
      </c>
      <c r="AU2284" s="17">
        <v>-1</v>
      </c>
      <c r="AV2284" s="17">
        <v>-1</v>
      </c>
      <c r="AW2284" s="17">
        <v>-1</v>
      </c>
      <c r="AX2284" s="17">
        <v>-1</v>
      </c>
      <c r="AY2284" s="17">
        <v>6.7526668224086542E-3</v>
      </c>
      <c r="AZ2284" s="17">
        <v>0.30914119971570703</v>
      </c>
      <c r="BA2284" s="17">
        <v>0.20367931310480583</v>
      </c>
      <c r="BB2284" s="17">
        <v>0.11037426613714392</v>
      </c>
      <c r="BC2284" s="17">
        <v>6.9112913350035582E-2</v>
      </c>
      <c r="BD2284" s="17">
        <v>4.2423920907300534</v>
      </c>
      <c r="BE2284" s="17">
        <v>2.8088899605519968</v>
      </c>
      <c r="BF2284" s="17">
        <v>-1</v>
      </c>
      <c r="BG2284" s="22">
        <v>325.96886588127956</v>
      </c>
    </row>
    <row r="2285" spans="1:59" x14ac:dyDescent="0.25">
      <c r="A2285">
        <v>5453</v>
      </c>
      <c r="B2285" t="s">
        <v>2066</v>
      </c>
      <c r="C2285" s="49">
        <v>0</v>
      </c>
      <c r="D2285" s="22">
        <v>1493.583486328125</v>
      </c>
      <c r="E2285" s="17">
        <v>85.036060080855364</v>
      </c>
      <c r="F2285" s="17">
        <v>37.143227910010204</v>
      </c>
      <c r="G2285" s="17">
        <v>0.61640689062496867</v>
      </c>
      <c r="H2285" s="17">
        <v>5.4959176744586262</v>
      </c>
      <c r="I2285" s="17">
        <v>69.857517182360624</v>
      </c>
      <c r="J2285" s="17">
        <v>11.162719410006833</v>
      </c>
      <c r="K2285" s="17">
        <v>-1</v>
      </c>
      <c r="L2285" s="17">
        <v>-1</v>
      </c>
      <c r="M2285" s="17">
        <v>-1</v>
      </c>
      <c r="N2285" s="17">
        <v>0.16666666666666666</v>
      </c>
      <c r="O2285" s="17">
        <v>-1</v>
      </c>
      <c r="P2285" s="17">
        <v>-1</v>
      </c>
      <c r="Q2285" s="17">
        <v>4.0338800606562195</v>
      </c>
      <c r="R2285" s="17">
        <v>-1</v>
      </c>
      <c r="S2285" s="17">
        <v>0.89277402739669187</v>
      </c>
      <c r="T2285" s="17">
        <v>9.3873909277151321E-2</v>
      </c>
      <c r="U2285" s="17">
        <v>0.49650683991311828</v>
      </c>
      <c r="V2285" s="17">
        <v>0.56815229564340752</v>
      </c>
      <c r="W2285" s="17">
        <v>2.171692493355843</v>
      </c>
      <c r="X2285" s="17">
        <v>2.6110533964585021</v>
      </c>
      <c r="Y2285" s="17">
        <v>0</v>
      </c>
      <c r="Z2285" s="17">
        <v>41.820686453550266</v>
      </c>
      <c r="AA2285" s="17">
        <v>1.0324083314640133</v>
      </c>
      <c r="AB2285" s="17">
        <v>2.0332282167342677</v>
      </c>
      <c r="AC2285" s="17">
        <v>28.840662543352167</v>
      </c>
      <c r="AD2285" s="17">
        <v>0.62063354989139785</v>
      </c>
      <c r="AE2285" s="17">
        <v>6.2063354989139785E-2</v>
      </c>
      <c r="AF2285" s="17">
        <v>65.16104829269824</v>
      </c>
      <c r="AG2285" s="17">
        <v>33.908894290275249</v>
      </c>
      <c r="AH2285" s="17">
        <v>-1</v>
      </c>
      <c r="AI2285" s="17">
        <v>-1</v>
      </c>
      <c r="AJ2285" s="17">
        <v>-1</v>
      </c>
      <c r="AK2285" s="17">
        <v>-1</v>
      </c>
      <c r="AL2285" s="17">
        <v>-1</v>
      </c>
      <c r="AM2285" s="17">
        <v>-1</v>
      </c>
      <c r="AN2285" s="17">
        <v>-1</v>
      </c>
      <c r="AO2285" s="17">
        <v>-1</v>
      </c>
      <c r="AP2285" s="17">
        <v>-1</v>
      </c>
      <c r="AQ2285" s="17">
        <v>-1</v>
      </c>
      <c r="AR2285" s="17">
        <v>0.31031677494569893</v>
      </c>
      <c r="AS2285" s="17">
        <v>3.7238012993483869</v>
      </c>
      <c r="AT2285" s="17">
        <v>8.8409416891529027</v>
      </c>
      <c r="AU2285" s="17">
        <v>-1</v>
      </c>
      <c r="AV2285" s="17">
        <v>-1</v>
      </c>
      <c r="AW2285" s="17">
        <v>-1</v>
      </c>
      <c r="AX2285" s="17">
        <v>-1</v>
      </c>
      <c r="AY2285" s="17">
        <v>6.2063354989139785E-2</v>
      </c>
      <c r="AZ2285" s="17">
        <v>-0.17152109178223329</v>
      </c>
      <c r="BA2285" s="17">
        <v>0.68434160460274618</v>
      </c>
      <c r="BB2285" s="17">
        <v>-7.7682073629741985E-2</v>
      </c>
      <c r="BC2285" s="17">
        <v>0.2571692531169214</v>
      </c>
      <c r="BD2285" s="17">
        <v>-2.2910622300780181</v>
      </c>
      <c r="BE2285" s="17">
        <v>9.3423442813600754</v>
      </c>
      <c r="BF2285" s="17">
        <v>-1</v>
      </c>
      <c r="BG2285" s="22">
        <v>74.947598981601232</v>
      </c>
    </row>
    <row r="2286" spans="1:59" x14ac:dyDescent="0.25">
      <c r="A2286">
        <v>5454</v>
      </c>
      <c r="B2286" t="s">
        <v>2067</v>
      </c>
      <c r="C2286" s="49">
        <v>0</v>
      </c>
      <c r="D2286" s="22">
        <v>1451.003193359375</v>
      </c>
      <c r="E2286" s="17">
        <v>-2.5799277713897766</v>
      </c>
      <c r="F2286" s="17">
        <v>-109.77001634935964</v>
      </c>
      <c r="G2286" s="17">
        <v>-0.45252959573582191</v>
      </c>
      <c r="H2286" s="17">
        <v>-2.6014063945245978</v>
      </c>
      <c r="I2286" s="17">
        <v>-8.3810048020039929</v>
      </c>
      <c r="J2286" s="17">
        <v>-9.9166924367973941</v>
      </c>
      <c r="K2286" s="17">
        <v>-1</v>
      </c>
      <c r="L2286" s="17">
        <v>-1</v>
      </c>
      <c r="M2286" s="17">
        <v>-1</v>
      </c>
      <c r="N2286" s="17">
        <v>0.16666666666666666</v>
      </c>
      <c r="O2286" s="17">
        <v>-1</v>
      </c>
      <c r="P2286" s="17">
        <v>-1</v>
      </c>
      <c r="Q2286" s="17">
        <v>-1.0189180924783638</v>
      </c>
      <c r="R2286" s="17">
        <v>-1</v>
      </c>
      <c r="S2286" s="17">
        <v>-1.6749556671614583</v>
      </c>
      <c r="T2286" s="17">
        <v>-0.17600878170603357</v>
      </c>
      <c r="U2286" s="17">
        <v>-1.0616616029745054</v>
      </c>
      <c r="V2286" s="17">
        <v>-1.6790701910130763</v>
      </c>
      <c r="W2286" s="17">
        <v>-3.6797434980597599</v>
      </c>
      <c r="X2286" s="17">
        <v>-6.0937965423389713</v>
      </c>
      <c r="Y2286" s="17">
        <v>0</v>
      </c>
      <c r="Z2286" s="17">
        <v>-8.7877754392719929</v>
      </c>
      <c r="AA2286" s="17">
        <v>-1.7833641517706773</v>
      </c>
      <c r="AB2286" s="17">
        <v>-2.4591905584262941</v>
      </c>
      <c r="AC2286" s="17">
        <v>-22.81028579554053</v>
      </c>
      <c r="AD2286" s="17">
        <v>-1.3270770037181316</v>
      </c>
      <c r="AE2286" s="17">
        <v>-0.13270770037181318</v>
      </c>
      <c r="AF2286" s="17">
        <v>-11.742575805481046</v>
      </c>
      <c r="AG2286" s="17">
        <v>-100.21153491695006</v>
      </c>
      <c r="AH2286" s="17">
        <v>-1</v>
      </c>
      <c r="AI2286" s="17">
        <v>-1</v>
      </c>
      <c r="AJ2286" s="17">
        <v>-1</v>
      </c>
      <c r="AK2286" s="17">
        <v>-1</v>
      </c>
      <c r="AL2286" s="17">
        <v>-1</v>
      </c>
      <c r="AM2286" s="17">
        <v>-1</v>
      </c>
      <c r="AN2286" s="17">
        <v>-1</v>
      </c>
      <c r="AO2286" s="17">
        <v>-1</v>
      </c>
      <c r="AP2286" s="17">
        <v>-1</v>
      </c>
      <c r="AQ2286" s="17">
        <v>-1</v>
      </c>
      <c r="AR2286" s="17">
        <v>-0.66353850185906582</v>
      </c>
      <c r="AS2286" s="17">
        <v>-7.9624620223087907</v>
      </c>
      <c r="AT2286" s="17">
        <v>-6.3512006290014291</v>
      </c>
      <c r="AU2286" s="17">
        <v>-1</v>
      </c>
      <c r="AV2286" s="17">
        <v>-1</v>
      </c>
      <c r="AW2286" s="17">
        <v>-1</v>
      </c>
      <c r="AX2286" s="17">
        <v>-1</v>
      </c>
      <c r="AY2286" s="17">
        <v>-0.13270770037181318</v>
      </c>
      <c r="AZ2286" s="17">
        <v>1.5210830845581158</v>
      </c>
      <c r="BA2286" s="17">
        <v>-1.0082625717376033</v>
      </c>
      <c r="BB2286" s="17">
        <v>0.58453951459749831</v>
      </c>
      <c r="BC2286" s="17">
        <v>-0.40505233511031857</v>
      </c>
      <c r="BD2286" s="17">
        <v>20.715843584949972</v>
      </c>
      <c r="BE2286" s="17">
        <v>-13.664561533667939</v>
      </c>
      <c r="BF2286" s="17">
        <v>-1</v>
      </c>
      <c r="BG2286" s="22">
        <v>618.14149301355906</v>
      </c>
    </row>
    <row r="2287" spans="1:59" x14ac:dyDescent="0.25">
      <c r="A2287">
        <v>5457</v>
      </c>
      <c r="B2287" t="s">
        <v>2068</v>
      </c>
      <c r="C2287" s="49">
        <v>0</v>
      </c>
      <c r="D2287" s="22">
        <v>1453.3711328124998</v>
      </c>
      <c r="E2287" s="17">
        <v>17.481691826448142</v>
      </c>
      <c r="F2287" s="17">
        <v>-76.130977488255255</v>
      </c>
      <c r="G2287" s="17">
        <v>-0.20777292872450387</v>
      </c>
      <c r="H2287" s="17">
        <v>-0.74734483322250789</v>
      </c>
      <c r="I2287" s="17">
        <v>9.5334364366698026</v>
      </c>
      <c r="J2287" s="17">
        <v>-5.0900945500064845</v>
      </c>
      <c r="K2287" s="17">
        <v>-1</v>
      </c>
      <c r="L2287" s="17">
        <v>-1</v>
      </c>
      <c r="M2287" s="17">
        <v>-1</v>
      </c>
      <c r="N2287" s="17">
        <v>0.16666666666666666</v>
      </c>
      <c r="O2287" s="17">
        <v>-1</v>
      </c>
      <c r="P2287" s="17">
        <v>-1</v>
      </c>
      <c r="Q2287" s="17">
        <v>0.13803187678739359</v>
      </c>
      <c r="R2287" s="17">
        <v>-1</v>
      </c>
      <c r="S2287" s="17">
        <v>-1.0870171227810774</v>
      </c>
      <c r="T2287" s="17">
        <v>-0.1142131663706669</v>
      </c>
      <c r="U2287" s="17">
        <v>-0.70488445148838041</v>
      </c>
      <c r="V2287" s="17">
        <v>-1.1645188655741934</v>
      </c>
      <c r="W2287" s="17">
        <v>-2.3399277197015711</v>
      </c>
      <c r="X2287" s="17">
        <v>-4.1006284869502911</v>
      </c>
      <c r="Y2287" s="17">
        <v>0</v>
      </c>
      <c r="Z2287" s="17">
        <v>2.8001520133939444</v>
      </c>
      <c r="AA2287" s="17">
        <v>-1.1386307210642139</v>
      </c>
      <c r="AB2287" s="17">
        <v>-1.4305518504607742</v>
      </c>
      <c r="AC2287" s="17">
        <v>-10.983657997998767</v>
      </c>
      <c r="AD2287" s="17">
        <v>-0.88110556436047549</v>
      </c>
      <c r="AE2287" s="17">
        <v>-8.8110556436047552E-2</v>
      </c>
      <c r="AF2287" s="17">
        <v>5.8662110172456181</v>
      </c>
      <c r="AG2287" s="17">
        <v>-69.501694201672933</v>
      </c>
      <c r="AH2287" s="17">
        <v>-1</v>
      </c>
      <c r="AI2287" s="17">
        <v>-1</v>
      </c>
      <c r="AJ2287" s="17">
        <v>-1</v>
      </c>
      <c r="AK2287" s="17">
        <v>-1</v>
      </c>
      <c r="AL2287" s="17">
        <v>-1</v>
      </c>
      <c r="AM2287" s="17">
        <v>-1</v>
      </c>
      <c r="AN2287" s="17">
        <v>-1</v>
      </c>
      <c r="AO2287" s="17">
        <v>-1</v>
      </c>
      <c r="AP2287" s="17">
        <v>-1</v>
      </c>
      <c r="AQ2287" s="17">
        <v>-1</v>
      </c>
      <c r="AR2287" s="17">
        <v>-0.44055278218023775</v>
      </c>
      <c r="AS2287" s="17">
        <v>-5.2866333861628529</v>
      </c>
      <c r="AT2287" s="17">
        <v>-2.8726234020117092</v>
      </c>
      <c r="AU2287" s="17">
        <v>-1</v>
      </c>
      <c r="AV2287" s="17">
        <v>-1</v>
      </c>
      <c r="AW2287" s="17">
        <v>-1</v>
      </c>
      <c r="AX2287" s="17">
        <v>-1</v>
      </c>
      <c r="AY2287" s="17">
        <v>-8.8110556436047552E-2</v>
      </c>
      <c r="AZ2287" s="17">
        <v>1.1335238964711698</v>
      </c>
      <c r="BA2287" s="17">
        <v>-0.62070338365065703</v>
      </c>
      <c r="BB2287" s="17">
        <v>0.4329092252158952</v>
      </c>
      <c r="BC2287" s="17">
        <v>-0.25342204572871546</v>
      </c>
      <c r="BD2287" s="17">
        <v>15.447903293473253</v>
      </c>
      <c r="BE2287" s="17">
        <v>-8.3966212421912179</v>
      </c>
      <c r="BF2287" s="17">
        <v>-1</v>
      </c>
      <c r="BG2287" s="22">
        <v>-43.255124535395453</v>
      </c>
    </row>
    <row r="2288" spans="1:59" x14ac:dyDescent="0.25">
      <c r="A2288">
        <v>5458</v>
      </c>
      <c r="B2288" t="s">
        <v>2069</v>
      </c>
      <c r="C2288" s="49">
        <v>0</v>
      </c>
      <c r="D2288" s="22">
        <v>1568.031279296875</v>
      </c>
      <c r="E2288" s="17">
        <v>133.01440747594353</v>
      </c>
      <c r="F2288" s="17">
        <v>117.59263951628324</v>
      </c>
      <c r="G2288" s="17">
        <v>1.2017544663709714</v>
      </c>
      <c r="H2288" s="17">
        <v>9.9299968496822473</v>
      </c>
      <c r="I2288" s="17">
        <v>112.70078220123354</v>
      </c>
      <c r="J2288" s="17">
        <v>22.705765026015307</v>
      </c>
      <c r="K2288" s="17">
        <v>-1</v>
      </c>
      <c r="L2288" s="17">
        <v>-1</v>
      </c>
      <c r="M2288" s="17">
        <v>-1</v>
      </c>
      <c r="N2288" s="17">
        <v>0.16666666666666666</v>
      </c>
      <c r="O2288" s="17">
        <v>-1</v>
      </c>
      <c r="P2288" s="17">
        <v>-1</v>
      </c>
      <c r="Q2288" s="17">
        <v>6.80078266657301</v>
      </c>
      <c r="R2288" s="17">
        <v>-1</v>
      </c>
      <c r="S2288" s="17">
        <v>2.2988578977281007</v>
      </c>
      <c r="T2288" s="17">
        <v>0.24166115474824906</v>
      </c>
      <c r="U2288" s="17">
        <v>1.3497568994684341</v>
      </c>
      <c r="V2288" s="17">
        <v>1.798727031851165</v>
      </c>
      <c r="W2288" s="17">
        <v>5.3759276522369062</v>
      </c>
      <c r="X2288" s="17">
        <v>7.3778125761877646</v>
      </c>
      <c r="Y2288" s="17">
        <v>0</v>
      </c>
      <c r="Z2288" s="17">
        <v>69.53378340475571</v>
      </c>
      <c r="AA2288" s="17">
        <v>2.57431995852903</v>
      </c>
      <c r="AB2288" s="17">
        <v>4.4932681469163338</v>
      </c>
      <c r="AC2288" s="17">
        <v>57.124623078822459</v>
      </c>
      <c r="AD2288" s="17">
        <v>1.6871961243355429</v>
      </c>
      <c r="AE2288" s="17">
        <v>0.16871961243355427</v>
      </c>
      <c r="AF2288" s="17">
        <v>107.27332578189362</v>
      </c>
      <c r="AG2288" s="17">
        <v>107.35298483838739</v>
      </c>
      <c r="AH2288" s="17">
        <v>-1</v>
      </c>
      <c r="AI2288" s="17">
        <v>-1</v>
      </c>
      <c r="AJ2288" s="17">
        <v>-1</v>
      </c>
      <c r="AK2288" s="17">
        <v>-1</v>
      </c>
      <c r="AL2288" s="17">
        <v>-1</v>
      </c>
      <c r="AM2288" s="17">
        <v>-1</v>
      </c>
      <c r="AN2288" s="17">
        <v>-1</v>
      </c>
      <c r="AO2288" s="17">
        <v>-1</v>
      </c>
      <c r="AP2288" s="17">
        <v>-1</v>
      </c>
      <c r="AQ2288" s="17">
        <v>-1</v>
      </c>
      <c r="AR2288" s="17">
        <v>0.84359806216777145</v>
      </c>
      <c r="AS2288" s="17">
        <v>10.123176746013257</v>
      </c>
      <c r="AT2288" s="17">
        <v>17.160129769817232</v>
      </c>
      <c r="AU2288" s="17">
        <v>-1</v>
      </c>
      <c r="AV2288" s="17">
        <v>-1</v>
      </c>
      <c r="AW2288" s="17">
        <v>-1</v>
      </c>
      <c r="AX2288" s="17">
        <v>-1</v>
      </c>
      <c r="AY2288" s="17">
        <v>0.16871961243355427</v>
      </c>
      <c r="AZ2288" s="17">
        <v>-1.098387901887524</v>
      </c>
      <c r="BA2288" s="17">
        <v>1.611208414708037</v>
      </c>
      <c r="BB2288" s="17">
        <v>-0.44031334894075136</v>
      </c>
      <c r="BC2288" s="17">
        <v>0.61980052842793054</v>
      </c>
      <c r="BD2288" s="17">
        <v>-14.889599857034664</v>
      </c>
      <c r="BE2288" s="17">
        <v>21.940881908316737</v>
      </c>
      <c r="BF2288" s="17">
        <v>-1</v>
      </c>
      <c r="BG2288" s="22">
        <v>271.00153771672313</v>
      </c>
    </row>
    <row r="2289" spans="1:59" x14ac:dyDescent="0.25">
      <c r="A2289">
        <v>5459</v>
      </c>
      <c r="B2289" t="s">
        <v>3066</v>
      </c>
      <c r="C2289" s="49">
        <v>0</v>
      </c>
      <c r="D2289" s="22">
        <v>1470.3993554687499</v>
      </c>
      <c r="E2289" s="17">
        <v>65.479629842503286</v>
      </c>
      <c r="F2289" s="17">
        <v>4.3512833930629684</v>
      </c>
      <c r="G2289" s="17">
        <v>0.37781365738998762</v>
      </c>
      <c r="H2289" s="17">
        <v>3.6885448746512699</v>
      </c>
      <c r="I2289" s="17">
        <v>52.394195308739882</v>
      </c>
      <c r="J2289" s="17">
        <v>6.4576643469661228</v>
      </c>
      <c r="K2289" s="17">
        <v>-1</v>
      </c>
      <c r="L2289" s="17">
        <v>-1</v>
      </c>
      <c r="M2289" s="17">
        <v>-1</v>
      </c>
      <c r="N2289" s="17">
        <v>0.16666666666666666</v>
      </c>
      <c r="O2289" s="17">
        <v>-1</v>
      </c>
      <c r="P2289" s="17">
        <v>-1</v>
      </c>
      <c r="Q2289" s="17">
        <v>2.9060642702677004</v>
      </c>
      <c r="R2289" s="17">
        <v>-1</v>
      </c>
      <c r="S2289" s="17">
        <v>0.31964088271019042</v>
      </c>
      <c r="T2289" s="17">
        <v>3.3634423903179805E-2</v>
      </c>
      <c r="U2289" s="17">
        <v>0.14871400894804851</v>
      </c>
      <c r="V2289" s="17">
        <v>6.6558341530071993E-2</v>
      </c>
      <c r="W2289" s="17">
        <v>0.86561579930223109</v>
      </c>
      <c r="X2289" s="17">
        <v>0.66807706603693162</v>
      </c>
      <c r="Y2289" s="17">
        <v>0</v>
      </c>
      <c r="Z2289" s="17">
        <v>30.524564835355022</v>
      </c>
      <c r="AA2289" s="17">
        <v>0.40391050263950434</v>
      </c>
      <c r="AB2289" s="17">
        <v>1.030492568463661</v>
      </c>
      <c r="AC2289" s="17">
        <v>17.311851504461409</v>
      </c>
      <c r="AD2289" s="17">
        <v>0.18589251118506064</v>
      </c>
      <c r="AE2289" s="17">
        <v>1.8589251118506064E-2</v>
      </c>
      <c r="AF2289" s="17">
        <v>47.995683881253598</v>
      </c>
      <c r="AG2289" s="17">
        <v>3.9723851938737402</v>
      </c>
      <c r="AH2289" s="17">
        <v>-1</v>
      </c>
      <c r="AI2289" s="17">
        <v>-1</v>
      </c>
      <c r="AJ2289" s="17">
        <v>-1</v>
      </c>
      <c r="AK2289" s="17">
        <v>-1</v>
      </c>
      <c r="AL2289" s="17">
        <v>-1</v>
      </c>
      <c r="AM2289" s="17">
        <v>-1</v>
      </c>
      <c r="AN2289" s="17">
        <v>-1</v>
      </c>
      <c r="AO2289" s="17">
        <v>-1</v>
      </c>
      <c r="AP2289" s="17">
        <v>-1</v>
      </c>
      <c r="AQ2289" s="17">
        <v>-1</v>
      </c>
      <c r="AR2289" s="17">
        <v>9.2946255592530322E-2</v>
      </c>
      <c r="AS2289" s="17">
        <v>1.1153550671103636</v>
      </c>
      <c r="AT2289" s="17">
        <v>5.4499615872434726</v>
      </c>
      <c r="AU2289" s="17">
        <v>-1</v>
      </c>
      <c r="AV2289" s="17">
        <v>-1</v>
      </c>
      <c r="AW2289" s="17">
        <v>-1</v>
      </c>
      <c r="AX2289" s="17">
        <v>-1</v>
      </c>
      <c r="AY2289" s="17">
        <v>1.8589251118506064E-2</v>
      </c>
      <c r="AZ2289" s="17">
        <v>0.20627862613643203</v>
      </c>
      <c r="BA2289" s="17">
        <v>0.30654188668408089</v>
      </c>
      <c r="BB2289" s="17">
        <v>7.012987953041272E-2</v>
      </c>
      <c r="BC2289" s="17">
        <v>0.10935729995676677</v>
      </c>
      <c r="BD2289" s="17">
        <v>2.8442214048071444</v>
      </c>
      <c r="BE2289" s="17">
        <v>4.2070606464749076</v>
      </c>
      <c r="BF2289" s="17">
        <v>-1</v>
      </c>
      <c r="BG2289" s="22">
        <v>116.560595419004</v>
      </c>
    </row>
    <row r="2290" spans="1:59" x14ac:dyDescent="0.25">
      <c r="A2290">
        <v>5460</v>
      </c>
      <c r="B2290" t="s">
        <v>2070</v>
      </c>
      <c r="C2290" s="49">
        <v>0</v>
      </c>
      <c r="D2290" s="22">
        <v>1638.9445703125</v>
      </c>
      <c r="E2290" s="17">
        <v>106.95880478059212</v>
      </c>
      <c r="F2290" s="17">
        <v>73.902974913487029</v>
      </c>
      <c r="G2290" s="17">
        <v>0.88386973918909351</v>
      </c>
      <c r="H2290" s="17">
        <v>7.5219813263883797</v>
      </c>
      <c r="I2290" s="17">
        <v>89.433888860557886</v>
      </c>
      <c r="J2290" s="17">
        <v>16.437082864281958</v>
      </c>
      <c r="K2290" s="17">
        <v>-1</v>
      </c>
      <c r="L2290" s="17">
        <v>-1</v>
      </c>
      <c r="M2290" s="17">
        <v>-1</v>
      </c>
      <c r="N2290" s="17">
        <v>0.16666666666666666</v>
      </c>
      <c r="O2290" s="17">
        <v>-1</v>
      </c>
      <c r="P2290" s="17">
        <v>-1</v>
      </c>
      <c r="Q2290" s="17">
        <v>5.2981607775189268</v>
      </c>
      <c r="R2290" s="17">
        <v>-1</v>
      </c>
      <c r="S2290" s="17">
        <v>1.5352558840945945</v>
      </c>
      <c r="T2290" s="17">
        <v>0.16140233049725966</v>
      </c>
      <c r="U2290" s="17">
        <v>0.88638236160691808</v>
      </c>
      <c r="V2290" s="17">
        <v>1.1304387694495148</v>
      </c>
      <c r="W2290" s="17">
        <v>3.6358035592835001</v>
      </c>
      <c r="X2290" s="17">
        <v>4.7891285119225566</v>
      </c>
      <c r="Y2290" s="17">
        <v>0</v>
      </c>
      <c r="Z2290" s="17">
        <v>54.48363093342887</v>
      </c>
      <c r="AA2290" s="17">
        <v>1.7369539605859257</v>
      </c>
      <c r="AB2290" s="17">
        <v>3.1572941812501871</v>
      </c>
      <c r="AC2290" s="17">
        <v>41.764451702043033</v>
      </c>
      <c r="AD2290" s="17">
        <v>1.1079779520086477</v>
      </c>
      <c r="AE2290" s="17">
        <v>0.11079779520086476</v>
      </c>
      <c r="AF2290" s="17">
        <v>84.40340986296394</v>
      </c>
      <c r="AG2290" s="17">
        <v>67.467700172685582</v>
      </c>
      <c r="AH2290" s="17">
        <v>-1</v>
      </c>
      <c r="AI2290" s="17">
        <v>-1</v>
      </c>
      <c r="AJ2290" s="17">
        <v>-1</v>
      </c>
      <c r="AK2290" s="17">
        <v>-1</v>
      </c>
      <c r="AL2290" s="17">
        <v>-1</v>
      </c>
      <c r="AM2290" s="17">
        <v>-1</v>
      </c>
      <c r="AN2290" s="17">
        <v>-1</v>
      </c>
      <c r="AO2290" s="17">
        <v>-1</v>
      </c>
      <c r="AP2290" s="17">
        <v>-1</v>
      </c>
      <c r="AQ2290" s="17">
        <v>-1</v>
      </c>
      <c r="AR2290" s="17">
        <v>0.55398897600432384</v>
      </c>
      <c r="AS2290" s="17">
        <v>6.6478677120518865</v>
      </c>
      <c r="AT2290" s="17">
        <v>12.642228025667453</v>
      </c>
      <c r="AU2290" s="17">
        <v>-1</v>
      </c>
      <c r="AV2290" s="17">
        <v>-1</v>
      </c>
      <c r="AW2290" s="17">
        <v>-1</v>
      </c>
      <c r="AX2290" s="17">
        <v>-1</v>
      </c>
      <c r="AY2290" s="17">
        <v>0.11079779520086476</v>
      </c>
      <c r="AZ2290" s="17">
        <v>-0.59503431288742492</v>
      </c>
      <c r="BA2290" s="17">
        <v>1.1078548257079379</v>
      </c>
      <c r="BB2290" s="17">
        <v>-0.24337917034960699</v>
      </c>
      <c r="BC2290" s="17">
        <v>0.42286634983678634</v>
      </c>
      <c r="BD2290" s="17">
        <v>-8.0477116142557126</v>
      </c>
      <c r="BE2290" s="17">
        <v>15.098993665537776</v>
      </c>
      <c r="BF2290" s="17">
        <v>-1</v>
      </c>
      <c r="BG2290" s="22">
        <v>962.28598412751751</v>
      </c>
    </row>
    <row r="2291" spans="1:59" x14ac:dyDescent="0.25">
      <c r="A2291">
        <v>5461</v>
      </c>
      <c r="B2291" t="s">
        <v>2071</v>
      </c>
      <c r="C2291" s="49">
        <v>0</v>
      </c>
      <c r="D2291" s="22">
        <v>1501.6984375</v>
      </c>
      <c r="E2291" s="17">
        <v>59.093671526336095</v>
      </c>
      <c r="F2291" s="17">
        <v>-6.3566008291107963</v>
      </c>
      <c r="G2291" s="17">
        <v>0.2999034036581934</v>
      </c>
      <c r="H2291" s="17">
        <v>3.0983652140141489</v>
      </c>
      <c r="I2291" s="17">
        <v>46.691720767754838</v>
      </c>
      <c r="J2291" s="17">
        <v>4.9212752850745707</v>
      </c>
      <c r="K2291" s="17">
        <v>-1</v>
      </c>
      <c r="L2291" s="17">
        <v>-1</v>
      </c>
      <c r="M2291" s="17">
        <v>-1</v>
      </c>
      <c r="N2291" s="17">
        <v>0.16666666666666666</v>
      </c>
      <c r="O2291" s="17">
        <v>-1</v>
      </c>
      <c r="P2291" s="17">
        <v>-1</v>
      </c>
      <c r="Q2291" s="17">
        <v>2.5377872106020751</v>
      </c>
      <c r="R2291" s="17">
        <v>-1</v>
      </c>
      <c r="S2291" s="17">
        <v>0.13248993915996182</v>
      </c>
      <c r="T2291" s="17">
        <v>1.3963817463404502E-2</v>
      </c>
      <c r="U2291" s="17">
        <v>3.5145709716773915E-2</v>
      </c>
      <c r="V2291" s="17">
        <v>-9.7232188928167235E-2</v>
      </c>
      <c r="W2291" s="17">
        <v>0.43912940969585135</v>
      </c>
      <c r="X2291" s="17">
        <v>3.3617417514841763E-2</v>
      </c>
      <c r="Y2291" s="17">
        <v>0</v>
      </c>
      <c r="Z2291" s="17">
        <v>26.835928365971004</v>
      </c>
      <c r="AA2291" s="17">
        <v>0.19868077064046569</v>
      </c>
      <c r="AB2291" s="17">
        <v>0.70305918854991667</v>
      </c>
      <c r="AC2291" s="17">
        <v>13.547232612771067</v>
      </c>
      <c r="AD2291" s="17">
        <v>4.3932137145967401E-2</v>
      </c>
      <c r="AE2291" s="17">
        <v>4.3932137145967394E-3</v>
      </c>
      <c r="AF2291" s="17">
        <v>42.390504394133558</v>
      </c>
      <c r="AG2291" s="17">
        <v>-5.8030849144832652</v>
      </c>
      <c r="AH2291" s="17">
        <v>-1</v>
      </c>
      <c r="AI2291" s="17">
        <v>-1</v>
      </c>
      <c r="AJ2291" s="17">
        <v>-1</v>
      </c>
      <c r="AK2291" s="17">
        <v>-1</v>
      </c>
      <c r="AL2291" s="17">
        <v>-1</v>
      </c>
      <c r="AM2291" s="17">
        <v>-1</v>
      </c>
      <c r="AN2291" s="17">
        <v>-1</v>
      </c>
      <c r="AO2291" s="17">
        <v>-1</v>
      </c>
      <c r="AP2291" s="17">
        <v>-1</v>
      </c>
      <c r="AQ2291" s="17">
        <v>-1</v>
      </c>
      <c r="AR2291" s="17">
        <v>2.19660685729837E-2</v>
      </c>
      <c r="AS2291" s="17">
        <v>0.26359282287580421</v>
      </c>
      <c r="AT2291" s="17">
        <v>4.3426706697385455</v>
      </c>
      <c r="AU2291" s="17">
        <v>-1</v>
      </c>
      <c r="AV2291" s="17">
        <v>-1</v>
      </c>
      <c r="AW2291" s="17">
        <v>-1</v>
      </c>
      <c r="AX2291" s="17">
        <v>-1</v>
      </c>
      <c r="AY2291" s="17">
        <v>4.3932137145967394E-3</v>
      </c>
      <c r="AZ2291" s="17">
        <v>0.32964537666725979</v>
      </c>
      <c r="BA2291" s="17">
        <v>0.18317513615325304</v>
      </c>
      <c r="BB2291" s="17">
        <v>0.11839640670370444</v>
      </c>
      <c r="BC2291" s="17">
        <v>6.1090772783475071E-2</v>
      </c>
      <c r="BD2291" s="17">
        <v>4.5210973394427247</v>
      </c>
      <c r="BE2291" s="17">
        <v>2.5301847118393255</v>
      </c>
      <c r="BF2291" s="17">
        <v>-1</v>
      </c>
      <c r="BG2291" s="22">
        <v>104.98672077503375</v>
      </c>
    </row>
    <row r="2292" spans="1:59" x14ac:dyDescent="0.25">
      <c r="A2292">
        <v>5462</v>
      </c>
      <c r="B2292" t="s">
        <v>2072</v>
      </c>
      <c r="C2292" s="49">
        <v>0</v>
      </c>
      <c r="D2292" s="22">
        <v>1496.9414746093751</v>
      </c>
      <c r="E2292" s="17">
        <v>84.776985096775192</v>
      </c>
      <c r="F2292" s="17">
        <v>36.708814655641042</v>
      </c>
      <c r="G2292" s="17">
        <v>0.61324611243853022</v>
      </c>
      <c r="H2292" s="17">
        <v>5.4719743947480604</v>
      </c>
      <c r="I2292" s="17">
        <v>69.626170777047733</v>
      </c>
      <c r="J2292" s="17">
        <v>11.100388910488412</v>
      </c>
      <c r="K2292" s="17">
        <v>-1</v>
      </c>
      <c r="L2292" s="17">
        <v>-1</v>
      </c>
      <c r="M2292" s="17">
        <v>-1</v>
      </c>
      <c r="N2292" s="17">
        <v>0.16666666666666666</v>
      </c>
      <c r="O2292" s="17">
        <v>-1</v>
      </c>
      <c r="P2292" s="17">
        <v>-1</v>
      </c>
      <c r="Q2292" s="17">
        <v>4.0189392532399832</v>
      </c>
      <c r="R2292" s="17">
        <v>-1</v>
      </c>
      <c r="S2292" s="17">
        <v>0.88518141164188602</v>
      </c>
      <c r="T2292" s="17">
        <v>9.3075883076865873E-2</v>
      </c>
      <c r="U2292" s="17">
        <v>0.4918994334975666</v>
      </c>
      <c r="V2292" s="17">
        <v>0.56150739961213814</v>
      </c>
      <c r="W2292" s="17">
        <v>2.1543901639125154</v>
      </c>
      <c r="X2292" s="17">
        <v>2.5853137008322036</v>
      </c>
      <c r="Y2292" s="17">
        <v>0</v>
      </c>
      <c r="Z2292" s="17">
        <v>41.67104040400374</v>
      </c>
      <c r="AA2292" s="17">
        <v>1.0240822687310607</v>
      </c>
      <c r="AB2292" s="17">
        <v>2.0199444160126578</v>
      </c>
      <c r="AC2292" s="17">
        <v>28.687933926730381</v>
      </c>
      <c r="AD2292" s="17">
        <v>0.61487429187195819</v>
      </c>
      <c r="AE2292" s="17">
        <v>6.1487429187195825E-2</v>
      </c>
      <c r="AF2292" s="17">
        <v>64.933649096759908</v>
      </c>
      <c r="AG2292" s="17">
        <v>33.512308588128228</v>
      </c>
      <c r="AH2292" s="17">
        <v>-1</v>
      </c>
      <c r="AI2292" s="17">
        <v>-1</v>
      </c>
      <c r="AJ2292" s="17">
        <v>-1</v>
      </c>
      <c r="AK2292" s="17">
        <v>-1</v>
      </c>
      <c r="AL2292" s="17">
        <v>-1</v>
      </c>
      <c r="AM2292" s="17">
        <v>-1</v>
      </c>
      <c r="AN2292" s="17">
        <v>-1</v>
      </c>
      <c r="AO2292" s="17">
        <v>-1</v>
      </c>
      <c r="AP2292" s="17">
        <v>-1</v>
      </c>
      <c r="AQ2292" s="17">
        <v>-1</v>
      </c>
      <c r="AR2292" s="17">
        <v>0.30743714593597909</v>
      </c>
      <c r="AS2292" s="17">
        <v>3.6892457512317489</v>
      </c>
      <c r="AT2292" s="17">
        <v>8.7960194766012734</v>
      </c>
      <c r="AU2292" s="17">
        <v>-1</v>
      </c>
      <c r="AV2292" s="17">
        <v>-1</v>
      </c>
      <c r="AW2292" s="17">
        <v>-1</v>
      </c>
      <c r="AX2292" s="17">
        <v>-1</v>
      </c>
      <c r="AY2292" s="17">
        <v>6.1487429187195825E-2</v>
      </c>
      <c r="AZ2292" s="17">
        <v>-0.16651616732964464</v>
      </c>
      <c r="BA2292" s="17">
        <v>0.67933668015015769</v>
      </c>
      <c r="BB2292" s="17">
        <v>-7.5723925903132497E-2</v>
      </c>
      <c r="BC2292" s="17">
        <v>0.25521110539031189</v>
      </c>
      <c r="BD2292" s="17">
        <v>-2.2230322517159165</v>
      </c>
      <c r="BE2292" s="17">
        <v>9.2743143029979738</v>
      </c>
      <c r="BF2292" s="17">
        <v>-1</v>
      </c>
      <c r="BG2292" s="22">
        <v>124.85115808757597</v>
      </c>
    </row>
    <row r="2293" spans="1:59" x14ac:dyDescent="0.25">
      <c r="A2293">
        <v>5464</v>
      </c>
      <c r="B2293" t="s">
        <v>2073</v>
      </c>
      <c r="C2293" s="49">
        <v>0</v>
      </c>
      <c r="D2293" s="22">
        <v>1486.2549414062501</v>
      </c>
      <c r="E2293" s="17">
        <v>138.76987728304607</v>
      </c>
      <c r="F2293" s="17">
        <v>127.24332955956869</v>
      </c>
      <c r="G2293" s="17">
        <v>1.2719726060481142</v>
      </c>
      <c r="H2293" s="17">
        <v>10.461907809539824</v>
      </c>
      <c r="I2293" s="17">
        <v>117.84024889072313</v>
      </c>
      <c r="J2293" s="17">
        <v>24.090465711469626</v>
      </c>
      <c r="K2293" s="17">
        <v>-1</v>
      </c>
      <c r="L2293" s="17">
        <v>-1</v>
      </c>
      <c r="M2293" s="17">
        <v>-1</v>
      </c>
      <c r="N2293" s="17">
        <v>0.16666666666666666</v>
      </c>
      <c r="O2293" s="17">
        <v>-1</v>
      </c>
      <c r="P2293" s="17">
        <v>-1</v>
      </c>
      <c r="Q2293" s="17">
        <v>7.1326995680955019</v>
      </c>
      <c r="R2293" s="17">
        <v>-1</v>
      </c>
      <c r="S2293" s="17">
        <v>2.4675313452586174</v>
      </c>
      <c r="T2293" s="17">
        <v>0.25938967345231001</v>
      </c>
      <c r="U2293" s="17">
        <v>1.452112549929663</v>
      </c>
      <c r="V2293" s="17">
        <v>1.9463464502797372</v>
      </c>
      <c r="W2293" s="17">
        <v>5.7603068506268098</v>
      </c>
      <c r="X2293" s="17">
        <v>7.94963174100271</v>
      </c>
      <c r="Y2293" s="17">
        <v>0</v>
      </c>
      <c r="Z2293" s="17">
        <v>72.858239152481133</v>
      </c>
      <c r="AA2293" s="17">
        <v>2.7592872676719367</v>
      </c>
      <c r="AB2293" s="17">
        <v>4.7883738833819249</v>
      </c>
      <c r="AC2293" s="17">
        <v>60.517559470454906</v>
      </c>
      <c r="AD2293" s="17">
        <v>1.8151406874120788</v>
      </c>
      <c r="AE2293" s="17">
        <v>0.18151406874120787</v>
      </c>
      <c r="AF2293" s="17">
        <v>112.32510340152461</v>
      </c>
      <c r="AG2293" s="17">
        <v>116.1633184286402</v>
      </c>
      <c r="AH2293" s="17">
        <v>-1</v>
      </c>
      <c r="AI2293" s="17">
        <v>-1</v>
      </c>
      <c r="AJ2293" s="17">
        <v>-1</v>
      </c>
      <c r="AK2293" s="17">
        <v>-1</v>
      </c>
      <c r="AL2293" s="17">
        <v>-1</v>
      </c>
      <c r="AM2293" s="17">
        <v>-1</v>
      </c>
      <c r="AN2293" s="17">
        <v>-1</v>
      </c>
      <c r="AO2293" s="17">
        <v>-1</v>
      </c>
      <c r="AP2293" s="17">
        <v>-1</v>
      </c>
      <c r="AQ2293" s="17">
        <v>-1</v>
      </c>
      <c r="AR2293" s="17">
        <v>0.9075703437060394</v>
      </c>
      <c r="AS2293" s="17">
        <v>10.890844124472473</v>
      </c>
      <c r="AT2293" s="17">
        <v>18.158097361814214</v>
      </c>
      <c r="AU2293" s="17">
        <v>-1</v>
      </c>
      <c r="AV2293" s="17">
        <v>-1</v>
      </c>
      <c r="AW2293" s="17">
        <v>-1</v>
      </c>
      <c r="AX2293" s="17">
        <v>-1</v>
      </c>
      <c r="AY2293" s="17">
        <v>0.18151406874120787</v>
      </c>
      <c r="AZ2293" s="17">
        <v>-1.2095745981869583</v>
      </c>
      <c r="BA2293" s="17">
        <v>1.7223951110074716</v>
      </c>
      <c r="BB2293" s="17">
        <v>-0.48381450038677365</v>
      </c>
      <c r="BC2293" s="17">
        <v>0.66330167987395283</v>
      </c>
      <c r="BD2293" s="17">
        <v>-16.400917083709658</v>
      </c>
      <c r="BE2293" s="17">
        <v>23.45219913499173</v>
      </c>
      <c r="BF2293" s="17">
        <v>-1</v>
      </c>
      <c r="BG2293" s="22">
        <v>304.10225525405167</v>
      </c>
    </row>
    <row r="2294" spans="1:59" x14ac:dyDescent="0.25">
      <c r="A2294">
        <v>5465</v>
      </c>
      <c r="B2294" t="s">
        <v>2074</v>
      </c>
      <c r="C2294" s="49">
        <v>0</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25">
      <c r="A2295">
        <v>5467</v>
      </c>
      <c r="B2295" t="s">
        <v>2075</v>
      </c>
      <c r="C2295" s="49">
        <v>0</v>
      </c>
      <c r="D2295" s="22">
        <v>1497.5043066406249</v>
      </c>
      <c r="E2295" s="17">
        <v>51.054359044725345</v>
      </c>
      <c r="F2295" s="17">
        <v>-19.836805837813628</v>
      </c>
      <c r="G2295" s="17">
        <v>0.20182182462787443</v>
      </c>
      <c r="H2295" s="17">
        <v>2.3553853075933837</v>
      </c>
      <c r="I2295" s="17">
        <v>39.512849174223383</v>
      </c>
      <c r="J2295" s="17">
        <v>2.9871079838873782</v>
      </c>
      <c r="K2295" s="17">
        <v>-1</v>
      </c>
      <c r="L2295" s="17">
        <v>-1</v>
      </c>
      <c r="M2295" s="17">
        <v>-1</v>
      </c>
      <c r="N2295" s="17">
        <v>0.16666666666666666</v>
      </c>
      <c r="O2295" s="17">
        <v>-1</v>
      </c>
      <c r="P2295" s="17">
        <v>-1</v>
      </c>
      <c r="Q2295" s="17">
        <v>2.0741615156198128</v>
      </c>
      <c r="R2295" s="17">
        <v>-1</v>
      </c>
      <c r="S2295" s="17">
        <v>-0.1031152499029718</v>
      </c>
      <c r="T2295" s="17">
        <v>-1.0799600028968372E-2</v>
      </c>
      <c r="U2295" s="17">
        <v>-0.10782594783599171</v>
      </c>
      <c r="V2295" s="17">
        <v>-0.30342884582599722</v>
      </c>
      <c r="W2295" s="17">
        <v>-9.7776280170526531E-2</v>
      </c>
      <c r="X2295" s="17">
        <v>-0.76510677060409504</v>
      </c>
      <c r="Y2295" s="17">
        <v>0</v>
      </c>
      <c r="Z2295" s="17">
        <v>22.192286841821225</v>
      </c>
      <c r="AA2295" s="17">
        <v>-5.968388887829007E-2</v>
      </c>
      <c r="AB2295" s="17">
        <v>0.29085179105213976</v>
      </c>
      <c r="AC2295" s="17">
        <v>8.8079364654954535</v>
      </c>
      <c r="AD2295" s="17">
        <v>-0.13478243479498966</v>
      </c>
      <c r="AE2295" s="17">
        <v>-1.3478243479498964E-2</v>
      </c>
      <c r="AF2295" s="17">
        <v>35.33411799424259</v>
      </c>
      <c r="AG2295" s="17">
        <v>-18.109469479626402</v>
      </c>
      <c r="AH2295" s="17">
        <v>-1</v>
      </c>
      <c r="AI2295" s="17">
        <v>-1</v>
      </c>
      <c r="AJ2295" s="17">
        <v>-1</v>
      </c>
      <c r="AK2295" s="17">
        <v>-1</v>
      </c>
      <c r="AL2295" s="17">
        <v>-1</v>
      </c>
      <c r="AM2295" s="17">
        <v>-1</v>
      </c>
      <c r="AN2295" s="17">
        <v>-1</v>
      </c>
      <c r="AO2295" s="17">
        <v>-1</v>
      </c>
      <c r="AP2295" s="17">
        <v>-1</v>
      </c>
      <c r="AQ2295" s="17">
        <v>-1</v>
      </c>
      <c r="AR2295" s="17">
        <v>-6.7391217397494832E-2</v>
      </c>
      <c r="AS2295" s="17">
        <v>-0.80869460876993804</v>
      </c>
      <c r="AT2295" s="17">
        <v>2.9486970085990807</v>
      </c>
      <c r="AU2295" s="17">
        <v>-1</v>
      </c>
      <c r="AV2295" s="17">
        <v>-1</v>
      </c>
      <c r="AW2295" s="17">
        <v>-1</v>
      </c>
      <c r="AX2295" s="17">
        <v>-1</v>
      </c>
      <c r="AY2295" s="17">
        <v>-1.3478243479498964E-2</v>
      </c>
      <c r="AZ2295" s="17">
        <v>0.48495234991313385</v>
      </c>
      <c r="BA2295" s="17">
        <v>2.7868162907379007E-2</v>
      </c>
      <c r="BB2295" s="17">
        <v>0.17915936116362985</v>
      </c>
      <c r="BC2295" s="17">
        <v>3.2781832354968066E-4</v>
      </c>
      <c r="BD2295" s="17">
        <v>6.6321242149704194</v>
      </c>
      <c r="BE2295" s="17">
        <v>0.41915783631162817</v>
      </c>
      <c r="BF2295" s="17">
        <v>-1</v>
      </c>
      <c r="BG2295" s="22">
        <v>91.426526192379924</v>
      </c>
    </row>
    <row r="2296" spans="1:59" x14ac:dyDescent="0.25">
      <c r="A2296">
        <v>5468</v>
      </c>
      <c r="B2296" t="s">
        <v>2076</v>
      </c>
      <c r="C2296" s="49">
        <v>0</v>
      </c>
      <c r="D2296" s="22">
        <v>1564.2879101562501</v>
      </c>
      <c r="E2296" s="17">
        <v>79.590026610962795</v>
      </c>
      <c r="F2296" s="17">
        <v>28.011396322876767</v>
      </c>
      <c r="G2296" s="17">
        <v>0.54996394996295728</v>
      </c>
      <c r="H2296" s="17">
        <v>4.9926043069187154</v>
      </c>
      <c r="I2296" s="17">
        <v>64.994368117827676</v>
      </c>
      <c r="J2296" s="17">
        <v>9.8524655938090149</v>
      </c>
      <c r="K2296" s="17">
        <v>-1</v>
      </c>
      <c r="L2296" s="17">
        <v>-1</v>
      </c>
      <c r="M2296" s="17">
        <v>-1</v>
      </c>
      <c r="N2296" s="17">
        <v>0.16666666666666666</v>
      </c>
      <c r="O2296" s="17">
        <v>-1</v>
      </c>
      <c r="P2296" s="17">
        <v>-1</v>
      </c>
      <c r="Q2296" s="17">
        <v>3.7198082966650632</v>
      </c>
      <c r="R2296" s="17">
        <v>-1</v>
      </c>
      <c r="S2296" s="17">
        <v>0.7331691173683631</v>
      </c>
      <c r="T2296" s="17">
        <v>7.7098544368662911E-2</v>
      </c>
      <c r="U2296" s="17">
        <v>0.39965422545641843</v>
      </c>
      <c r="V2296" s="17">
        <v>0.42846946860885704</v>
      </c>
      <c r="W2296" s="17">
        <v>1.8079790086671372</v>
      </c>
      <c r="X2296" s="17">
        <v>2.0699774435510259</v>
      </c>
      <c r="Y2296" s="17">
        <v>0</v>
      </c>
      <c r="Z2296" s="17">
        <v>38.674966316343244</v>
      </c>
      <c r="AA2296" s="17">
        <v>0.85738558089982275</v>
      </c>
      <c r="AB2296" s="17">
        <v>1.7539885070644154</v>
      </c>
      <c r="AC2296" s="17">
        <v>25.630143546754518</v>
      </c>
      <c r="AD2296" s="17">
        <v>0.49956778182052297</v>
      </c>
      <c r="AE2296" s="17">
        <v>4.9956778182052304E-2</v>
      </c>
      <c r="AF2296" s="17">
        <v>60.380873794169325</v>
      </c>
      <c r="AG2296" s="17">
        <v>25.57223834009994</v>
      </c>
      <c r="AH2296" s="17">
        <v>-1</v>
      </c>
      <c r="AI2296" s="17">
        <v>-1</v>
      </c>
      <c r="AJ2296" s="17">
        <v>-1</v>
      </c>
      <c r="AK2296" s="17">
        <v>-1</v>
      </c>
      <c r="AL2296" s="17">
        <v>-1</v>
      </c>
      <c r="AM2296" s="17">
        <v>-1</v>
      </c>
      <c r="AN2296" s="17">
        <v>-1</v>
      </c>
      <c r="AO2296" s="17">
        <v>-1</v>
      </c>
      <c r="AP2296" s="17">
        <v>-1</v>
      </c>
      <c r="AQ2296" s="17">
        <v>-1</v>
      </c>
      <c r="AR2296" s="17">
        <v>0.24978389091026149</v>
      </c>
      <c r="AS2296" s="17">
        <v>2.9974066909231381</v>
      </c>
      <c r="AT2296" s="17">
        <v>7.8966286982000788</v>
      </c>
      <c r="AU2296" s="17">
        <v>-1</v>
      </c>
      <c r="AV2296" s="17">
        <v>-1</v>
      </c>
      <c r="AW2296" s="17">
        <v>-1</v>
      </c>
      <c r="AX2296" s="17">
        <v>-1</v>
      </c>
      <c r="AY2296" s="17">
        <v>4.9956778182052304E-2</v>
      </c>
      <c r="AZ2296" s="17">
        <v>-6.6312222698035772E-2</v>
      </c>
      <c r="BA2296" s="17">
        <v>0.57913273551854871</v>
      </c>
      <c r="BB2296" s="17">
        <v>-3.6519712485644548E-2</v>
      </c>
      <c r="BC2296" s="17">
        <v>0.21600689197282397</v>
      </c>
      <c r="BD2296" s="17">
        <v>-0.86099926806921978</v>
      </c>
      <c r="BE2296" s="17">
        <v>7.9122813193512753</v>
      </c>
      <c r="BF2296" s="17">
        <v>-1</v>
      </c>
      <c r="BG2296" s="22">
        <v>1055.0559482077224</v>
      </c>
    </row>
    <row r="2297" spans="1:59" x14ac:dyDescent="0.25">
      <c r="A2297">
        <v>5470</v>
      </c>
      <c r="B2297" t="s">
        <v>2077</v>
      </c>
      <c r="C2297" s="49">
        <v>0</v>
      </c>
      <c r="D2297" s="22">
        <v>1479.7196093749999</v>
      </c>
      <c r="E2297" s="17">
        <v>39.3397736199815</v>
      </c>
      <c r="F2297" s="17">
        <v>-39.479656327669126</v>
      </c>
      <c r="G2297" s="17">
        <v>5.8901016564667286E-2</v>
      </c>
      <c r="H2297" s="17">
        <v>1.2727427803196618</v>
      </c>
      <c r="I2297" s="17">
        <v>29.052066025408461</v>
      </c>
      <c r="J2297" s="17">
        <v>0.16871174324717231</v>
      </c>
      <c r="K2297" s="17">
        <v>-1</v>
      </c>
      <c r="L2297" s="17">
        <v>-1</v>
      </c>
      <c r="M2297" s="17">
        <v>-1</v>
      </c>
      <c r="N2297" s="17">
        <v>0.16666666666666666</v>
      </c>
      <c r="O2297" s="17">
        <v>-1</v>
      </c>
      <c r="P2297" s="17">
        <v>-1</v>
      </c>
      <c r="Q2297" s="17">
        <v>1.3985834955591023</v>
      </c>
      <c r="R2297" s="17">
        <v>-1</v>
      </c>
      <c r="S2297" s="17">
        <v>-0.44643031821309964</v>
      </c>
      <c r="T2297" s="17">
        <v>-4.6883925683253058E-2</v>
      </c>
      <c r="U2297" s="17">
        <v>-0.31615889913626555</v>
      </c>
      <c r="V2297" s="17">
        <v>-0.60389090113874899</v>
      </c>
      <c r="W2297" s="17">
        <v>-0.88013516761988242</v>
      </c>
      <c r="X2297" s="17">
        <v>-1.9289777799635612</v>
      </c>
      <c r="Y2297" s="17">
        <v>0</v>
      </c>
      <c r="Z2297" s="17">
        <v>15.425746115736514</v>
      </c>
      <c r="AA2297" s="17">
        <v>-0.43616320618191445</v>
      </c>
      <c r="AB2297" s="17">
        <v>-0.30980140929858779</v>
      </c>
      <c r="AC2297" s="17">
        <v>1.9020114007073499</v>
      </c>
      <c r="AD2297" s="17">
        <v>-0.395198623920332</v>
      </c>
      <c r="AE2297" s="17">
        <v>-3.9519862392033193E-2</v>
      </c>
      <c r="AF2297" s="17">
        <v>25.051815687844236</v>
      </c>
      <c r="AG2297" s="17">
        <v>-36.041872727775022</v>
      </c>
      <c r="AH2297" s="17">
        <v>-1</v>
      </c>
      <c r="AI2297" s="17">
        <v>-1</v>
      </c>
      <c r="AJ2297" s="17">
        <v>-1</v>
      </c>
      <c r="AK2297" s="17">
        <v>-1</v>
      </c>
      <c r="AL2297" s="17">
        <v>-1</v>
      </c>
      <c r="AM2297" s="17">
        <v>-1</v>
      </c>
      <c r="AN2297" s="17">
        <v>-1</v>
      </c>
      <c r="AO2297" s="17">
        <v>-1</v>
      </c>
      <c r="AP2297" s="17">
        <v>-1</v>
      </c>
      <c r="AQ2297" s="17">
        <v>-1</v>
      </c>
      <c r="AR2297" s="17">
        <v>-0.197599311960166</v>
      </c>
      <c r="AS2297" s="17">
        <v>-2.371191743521992</v>
      </c>
      <c r="AT2297" s="17">
        <v>0.91745073342141037</v>
      </c>
      <c r="AU2297" s="17">
        <v>-1</v>
      </c>
      <c r="AV2297" s="17">
        <v>-1</v>
      </c>
      <c r="AW2297" s="17">
        <v>-1</v>
      </c>
      <c r="AX2297" s="17">
        <v>-1</v>
      </c>
      <c r="AY2297" s="17">
        <v>-3.9519862392033193E-2</v>
      </c>
      <c r="AZ2297" s="17">
        <v>0.7112598618190118</v>
      </c>
      <c r="BA2297" s="17">
        <v>-0.19843934899849891</v>
      </c>
      <c r="BB2297" s="17">
        <v>0.26770086546624627</v>
      </c>
      <c r="BC2297" s="17">
        <v>-8.8213685979066717E-2</v>
      </c>
      <c r="BD2297" s="17">
        <v>9.7082336116217647</v>
      </c>
      <c r="BE2297" s="17">
        <v>-2.6569515603397198</v>
      </c>
      <c r="BF2297" s="17">
        <v>-1</v>
      </c>
      <c r="BG2297" s="22">
        <v>13.826128886145852</v>
      </c>
    </row>
    <row r="2298" spans="1:59" x14ac:dyDescent="0.25">
      <c r="A2298">
        <v>5471</v>
      </c>
      <c r="B2298" t="s">
        <v>2078</v>
      </c>
      <c r="C2298" s="49">
        <v>0</v>
      </c>
      <c r="D2298" s="22">
        <v>1427.661611328125</v>
      </c>
      <c r="E2298" s="17">
        <v>31.262433089403252</v>
      </c>
      <c r="F2298" s="17">
        <v>-53.023626228871819</v>
      </c>
      <c r="G2298" s="17">
        <v>-3.9644513966318573E-2</v>
      </c>
      <c r="H2298" s="17">
        <v>0.52624838477711444</v>
      </c>
      <c r="I2298" s="17">
        <v>21.839236493170855</v>
      </c>
      <c r="J2298" s="17">
        <v>-1.7746046747344106</v>
      </c>
      <c r="K2298" s="17">
        <v>-1</v>
      </c>
      <c r="L2298" s="17">
        <v>-1</v>
      </c>
      <c r="M2298" s="17">
        <v>-1</v>
      </c>
      <c r="N2298" s="17">
        <v>0.16666666666666666</v>
      </c>
      <c r="O2298" s="17">
        <v>-1</v>
      </c>
      <c r="P2298" s="17">
        <v>-1</v>
      </c>
      <c r="Q2298" s="17">
        <v>0.93276472987935177</v>
      </c>
      <c r="R2298" s="17">
        <v>-1</v>
      </c>
      <c r="S2298" s="17">
        <v>-0.68314998139147209</v>
      </c>
      <c r="T2298" s="17">
        <v>-7.1764480611837836E-2</v>
      </c>
      <c r="U2298" s="17">
        <v>-0.45980684999232252</v>
      </c>
      <c r="V2298" s="17">
        <v>-0.81106292210948683</v>
      </c>
      <c r="W2298" s="17">
        <v>-1.4195805617099566</v>
      </c>
      <c r="X2298" s="17">
        <v>-2.7314801422244761</v>
      </c>
      <c r="Y2298" s="17">
        <v>0</v>
      </c>
      <c r="Z2298" s="17">
        <v>10.760138953645459</v>
      </c>
      <c r="AA2298" s="17">
        <v>-0.69574999805914262</v>
      </c>
      <c r="AB2298" s="17">
        <v>-0.72395865550950556</v>
      </c>
      <c r="AC2298" s="17">
        <v>-2.8597028558745361</v>
      </c>
      <c r="AD2298" s="17">
        <v>-0.57475856249040314</v>
      </c>
      <c r="AE2298" s="17">
        <v>-5.7475856249040315E-2</v>
      </c>
      <c r="AF2298" s="17">
        <v>17.962050736222341</v>
      </c>
      <c r="AG2298" s="17">
        <v>-48.406469707963154</v>
      </c>
      <c r="AH2298" s="17">
        <v>-1</v>
      </c>
      <c r="AI2298" s="17">
        <v>-1</v>
      </c>
      <c r="AJ2298" s="17">
        <v>-1</v>
      </c>
      <c r="AK2298" s="17">
        <v>-1</v>
      </c>
      <c r="AL2298" s="17">
        <v>-1</v>
      </c>
      <c r="AM2298" s="17">
        <v>-1</v>
      </c>
      <c r="AN2298" s="17">
        <v>-1</v>
      </c>
      <c r="AO2298" s="17">
        <v>-1</v>
      </c>
      <c r="AP2298" s="17">
        <v>-1</v>
      </c>
      <c r="AQ2298" s="17">
        <v>-1</v>
      </c>
      <c r="AR2298" s="17">
        <v>-0.28737928124520157</v>
      </c>
      <c r="AS2298" s="17">
        <v>-3.4485513749424195</v>
      </c>
      <c r="AT2298" s="17">
        <v>-0.48311678742514452</v>
      </c>
      <c r="AU2298" s="17">
        <v>-1</v>
      </c>
      <c r="AV2298" s="17">
        <v>-1</v>
      </c>
      <c r="AW2298" s="17">
        <v>-1</v>
      </c>
      <c r="AX2298" s="17">
        <v>-1</v>
      </c>
      <c r="AY2298" s="17">
        <v>-5.7475856249040315E-2</v>
      </c>
      <c r="AZ2298" s="17">
        <v>0.86730147763501786</v>
      </c>
      <c r="BA2298" s="17">
        <v>-0.35448096481450525</v>
      </c>
      <c r="BB2298" s="17">
        <v>0.32875124458007049</v>
      </c>
      <c r="BC2298" s="17">
        <v>-0.14926406509289086</v>
      </c>
      <c r="BD2298" s="17">
        <v>11.829246195949544</v>
      </c>
      <c r="BE2298" s="17">
        <v>-4.7779641446675019</v>
      </c>
      <c r="BF2298" s="17">
        <v>-1</v>
      </c>
      <c r="BG2298" s="22">
        <v>-15.484260314834501</v>
      </c>
    </row>
    <row r="2299" spans="1:59" x14ac:dyDescent="0.25">
      <c r="A2299">
        <v>5472</v>
      </c>
      <c r="B2299" t="s">
        <v>3067</v>
      </c>
      <c r="C2299" s="49">
        <v>0</v>
      </c>
      <c r="D2299" s="22">
        <v>1523.32345703125</v>
      </c>
      <c r="E2299" s="17">
        <v>104.41428301926915</v>
      </c>
      <c r="F2299" s="17">
        <v>69.636356957013874</v>
      </c>
      <c r="G2299" s="17">
        <v>0.85282595120368598</v>
      </c>
      <c r="H2299" s="17">
        <v>7.2868208516042783</v>
      </c>
      <c r="I2299" s="17">
        <v>87.161705134241998</v>
      </c>
      <c r="J2299" s="17">
        <v>15.824899820126415</v>
      </c>
      <c r="K2299" s="17">
        <v>-1</v>
      </c>
      <c r="L2299" s="17">
        <v>-1</v>
      </c>
      <c r="M2299" s="17">
        <v>-1</v>
      </c>
      <c r="N2299" s="17">
        <v>0.16666666666666666</v>
      </c>
      <c r="O2299" s="17">
        <v>-1</v>
      </c>
      <c r="P2299" s="17">
        <v>-1</v>
      </c>
      <c r="Q2299" s="17">
        <v>5.151418668328704</v>
      </c>
      <c r="R2299" s="17">
        <v>-1</v>
      </c>
      <c r="S2299" s="17">
        <v>1.4606845159555208</v>
      </c>
      <c r="T2299" s="17">
        <v>0.15356446440632204</v>
      </c>
      <c r="U2299" s="17">
        <v>0.84113042063216736</v>
      </c>
      <c r="V2299" s="17">
        <v>1.0651754920500214</v>
      </c>
      <c r="W2299" s="17">
        <v>3.4658676083215103</v>
      </c>
      <c r="X2299" s="17">
        <v>4.536324421695622</v>
      </c>
      <c r="Y2299" s="17">
        <v>0</v>
      </c>
      <c r="Z2299" s="17">
        <v>53.013872550854515</v>
      </c>
      <c r="AA2299" s="17">
        <v>1.6551789953751501</v>
      </c>
      <c r="AB2299" s="17">
        <v>3.0268264707947719</v>
      </c>
      <c r="AC2299" s="17">
        <v>40.264417686984984</v>
      </c>
      <c r="AD2299" s="17">
        <v>1.0514130257902092</v>
      </c>
      <c r="AE2299" s="17">
        <v>0.10514130257902092</v>
      </c>
      <c r="AF2299" s="17">
        <v>82.169993909560347</v>
      </c>
      <c r="AG2299" s="17">
        <v>63.572607974087305</v>
      </c>
      <c r="AH2299" s="17">
        <v>-1</v>
      </c>
      <c r="AI2299" s="17">
        <v>-1</v>
      </c>
      <c r="AJ2299" s="17">
        <v>-1</v>
      </c>
      <c r="AK2299" s="17">
        <v>-1</v>
      </c>
      <c r="AL2299" s="17">
        <v>-1</v>
      </c>
      <c r="AM2299" s="17">
        <v>-1</v>
      </c>
      <c r="AN2299" s="17">
        <v>-1</v>
      </c>
      <c r="AO2299" s="17">
        <v>-1</v>
      </c>
      <c r="AP2299" s="17">
        <v>-1</v>
      </c>
      <c r="AQ2299" s="17">
        <v>-1</v>
      </c>
      <c r="AR2299" s="17">
        <v>0.52570651289510462</v>
      </c>
      <c r="AS2299" s="17">
        <v>6.3084781547412554</v>
      </c>
      <c r="AT2299" s="17">
        <v>12.201021601163632</v>
      </c>
      <c r="AU2299" s="17">
        <v>-1</v>
      </c>
      <c r="AV2299" s="17">
        <v>-1</v>
      </c>
      <c r="AW2299" s="17">
        <v>-1</v>
      </c>
      <c r="AX2299" s="17">
        <v>-1</v>
      </c>
      <c r="AY2299" s="17">
        <v>0.10514130257902092</v>
      </c>
      <c r="AZ2299" s="17">
        <v>-0.54587812272647818</v>
      </c>
      <c r="BA2299" s="17">
        <v>1.0586986355469912</v>
      </c>
      <c r="BB2299" s="17">
        <v>-0.22414709543533795</v>
      </c>
      <c r="BC2299" s="17">
        <v>0.40363427492251724</v>
      </c>
      <c r="BD2299" s="17">
        <v>-7.379550768934072</v>
      </c>
      <c r="BE2299" s="17">
        <v>14.430832820216136</v>
      </c>
      <c r="BF2299" s="17">
        <v>-1</v>
      </c>
      <c r="BG2299" s="22">
        <v>487.21240600812689</v>
      </c>
    </row>
    <row r="2300" spans="1:59" x14ac:dyDescent="0.25">
      <c r="A2300">
        <v>5473</v>
      </c>
      <c r="B2300" t="s">
        <v>2079</v>
      </c>
      <c r="C2300" s="49">
        <v>0</v>
      </c>
      <c r="D2300" s="22">
        <v>1420.7247363281249</v>
      </c>
      <c r="E2300" s="17">
        <v>21.969354043364078</v>
      </c>
      <c r="F2300" s="17">
        <v>-68.606129208976043</v>
      </c>
      <c r="G2300" s="17">
        <v>-0.15302235180680868</v>
      </c>
      <c r="H2300" s="17">
        <v>-0.33260254504811426</v>
      </c>
      <c r="I2300" s="17">
        <v>13.540787921523062</v>
      </c>
      <c r="J2300" s="17">
        <v>-4.0104139755062969</v>
      </c>
      <c r="K2300" s="17">
        <v>-1</v>
      </c>
      <c r="L2300" s="17">
        <v>-1</v>
      </c>
      <c r="M2300" s="17">
        <v>-1</v>
      </c>
      <c r="N2300" s="17">
        <v>0.16666666666666666</v>
      </c>
      <c r="O2300" s="17">
        <v>-1</v>
      </c>
      <c r="P2300" s="17">
        <v>-1</v>
      </c>
      <c r="Q2300" s="17">
        <v>0.39683454417001851</v>
      </c>
      <c r="R2300" s="17">
        <v>-1</v>
      </c>
      <c r="S2300" s="17">
        <v>-0.95549884836574805</v>
      </c>
      <c r="T2300" s="17">
        <v>-0.10038986328393691</v>
      </c>
      <c r="U2300" s="17">
        <v>-0.62507557390624702</v>
      </c>
      <c r="V2300" s="17">
        <v>-1.0494168654303493</v>
      </c>
      <c r="W2300" s="17">
        <v>-2.0402190836743053</v>
      </c>
      <c r="X2300" s="17">
        <v>-3.6547689225960975</v>
      </c>
      <c r="Y2300" s="17">
        <v>0</v>
      </c>
      <c r="Z2300" s="17">
        <v>5.3923008649899664</v>
      </c>
      <c r="AA2300" s="17">
        <v>-0.99440777620906351</v>
      </c>
      <c r="AB2300" s="17">
        <v>-1.2004516313791807</v>
      </c>
      <c r="AC2300" s="17">
        <v>-8.338113331890364</v>
      </c>
      <c r="AD2300" s="17">
        <v>-0.78134446738280872</v>
      </c>
      <c r="AE2300" s="17">
        <v>-7.8134446738280877E-2</v>
      </c>
      <c r="AF2300" s="17">
        <v>9.8051894693439863</v>
      </c>
      <c r="AG2300" s="17">
        <v>-62.632089721668308</v>
      </c>
      <c r="AH2300" s="17">
        <v>-1</v>
      </c>
      <c r="AI2300" s="17">
        <v>-1</v>
      </c>
      <c r="AJ2300" s="17">
        <v>-1</v>
      </c>
      <c r="AK2300" s="17">
        <v>-1</v>
      </c>
      <c r="AL2300" s="17">
        <v>-1</v>
      </c>
      <c r="AM2300" s="17">
        <v>-1</v>
      </c>
      <c r="AN2300" s="17">
        <v>-1</v>
      </c>
      <c r="AO2300" s="17">
        <v>-1</v>
      </c>
      <c r="AP2300" s="17">
        <v>-1</v>
      </c>
      <c r="AQ2300" s="17">
        <v>-1</v>
      </c>
      <c r="AR2300" s="17">
        <v>-0.39067223369140436</v>
      </c>
      <c r="AS2300" s="17">
        <v>-4.6880668042968523</v>
      </c>
      <c r="AT2300" s="17">
        <v>-2.0944868455859087</v>
      </c>
      <c r="AU2300" s="17">
        <v>-1</v>
      </c>
      <c r="AV2300" s="17">
        <v>-1</v>
      </c>
      <c r="AW2300" s="17">
        <v>-1</v>
      </c>
      <c r="AX2300" s="17">
        <v>-1</v>
      </c>
      <c r="AY2300" s="17">
        <v>-7.8134446738280877E-2</v>
      </c>
      <c r="AZ2300" s="17">
        <v>1.0468292646287911</v>
      </c>
      <c r="BA2300" s="17">
        <v>-0.53400875180827856</v>
      </c>
      <c r="BB2300" s="17">
        <v>0.39899045224348839</v>
      </c>
      <c r="BC2300" s="17">
        <v>-0.21950327275630876</v>
      </c>
      <c r="BD2300" s="17">
        <v>14.269497108881009</v>
      </c>
      <c r="BE2300" s="17">
        <v>-7.2182150575989699</v>
      </c>
      <c r="BF2300" s="17">
        <v>-1</v>
      </c>
      <c r="BG2300" s="22">
        <v>6.3466478923859171</v>
      </c>
    </row>
    <row r="2301" spans="1:59" x14ac:dyDescent="0.25">
      <c r="A2301">
        <v>5474</v>
      </c>
      <c r="B2301" t="s">
        <v>3068</v>
      </c>
      <c r="C2301" s="49">
        <v>0</v>
      </c>
      <c r="D2301" s="22">
        <v>1464.2266308593751</v>
      </c>
      <c r="E2301" s="17">
        <v>-30.492733903808585</v>
      </c>
      <c r="F2301" s="17">
        <v>-156.57381330262768</v>
      </c>
      <c r="G2301" s="17">
        <v>-0.79307265920015868</v>
      </c>
      <c r="H2301" s="17">
        <v>-5.1810615746962103</v>
      </c>
      <c r="I2301" s="17">
        <v>-33.306326649877171</v>
      </c>
      <c r="J2301" s="17">
        <v>-16.632196657984824</v>
      </c>
      <c r="K2301" s="17">
        <v>-1</v>
      </c>
      <c r="L2301" s="17">
        <v>-1</v>
      </c>
      <c r="M2301" s="17">
        <v>-1</v>
      </c>
      <c r="N2301" s="17">
        <v>0.16666666666666666</v>
      </c>
      <c r="O2301" s="17">
        <v>-1</v>
      </c>
      <c r="P2301" s="17">
        <v>-1</v>
      </c>
      <c r="Q2301" s="17">
        <v>-2.6286445674287386</v>
      </c>
      <c r="R2301" s="17">
        <v>-1</v>
      </c>
      <c r="S2301" s="17">
        <v>-2.4929860623163309</v>
      </c>
      <c r="T2301" s="17">
        <v>-0.2619883319750213</v>
      </c>
      <c r="U2301" s="17">
        <v>-1.5580647679005359</v>
      </c>
      <c r="V2301" s="17">
        <v>-2.3949930167904401</v>
      </c>
      <c r="W2301" s="17">
        <v>-5.543900970096483</v>
      </c>
      <c r="X2301" s="17">
        <v>-8.8669980402574282</v>
      </c>
      <c r="Y2301" s="17">
        <v>0</v>
      </c>
      <c r="Z2301" s="17">
        <v>-24.910679718528538</v>
      </c>
      <c r="AA2301" s="17">
        <v>-2.6804163150136824</v>
      </c>
      <c r="AB2301" s="17">
        <v>-3.8903907013518277</v>
      </c>
      <c r="AC2301" s="17">
        <v>-39.265306652811475</v>
      </c>
      <c r="AD2301" s="17">
        <v>-1.9475809598756699</v>
      </c>
      <c r="AE2301" s="17">
        <v>-0.19475809598756699</v>
      </c>
      <c r="AF2301" s="17">
        <v>-36.242624289245121</v>
      </c>
      <c r="AG2301" s="17">
        <v>-142.93978156037531</v>
      </c>
      <c r="AH2301" s="17">
        <v>-1</v>
      </c>
      <c r="AI2301" s="17">
        <v>-1</v>
      </c>
      <c r="AJ2301" s="17">
        <v>-1</v>
      </c>
      <c r="AK2301" s="17">
        <v>-1</v>
      </c>
      <c r="AL2301" s="17">
        <v>-1</v>
      </c>
      <c r="AM2301" s="17">
        <v>-1</v>
      </c>
      <c r="AN2301" s="17">
        <v>-1</v>
      </c>
      <c r="AO2301" s="17">
        <v>-1</v>
      </c>
      <c r="AP2301" s="17">
        <v>-1</v>
      </c>
      <c r="AQ2301" s="17">
        <v>-1</v>
      </c>
      <c r="AR2301" s="17">
        <v>-0.97379047993783496</v>
      </c>
      <c r="AS2301" s="17">
        <v>-11.685485759254018</v>
      </c>
      <c r="AT2301" s="17">
        <v>-11.191131487030226</v>
      </c>
      <c r="AU2301" s="17">
        <v>-1</v>
      </c>
      <c r="AV2301" s="17">
        <v>-1</v>
      </c>
      <c r="AW2301" s="17">
        <v>-1</v>
      </c>
      <c r="AX2301" s="17">
        <v>-1</v>
      </c>
      <c r="AY2301" s="17">
        <v>-0.19475809598756699</v>
      </c>
      <c r="AZ2301" s="17">
        <v>2.0603149461309687</v>
      </c>
      <c r="BA2301" s="17">
        <v>-1.5474944333104561</v>
      </c>
      <c r="BB2301" s="17">
        <v>0.79551085969106139</v>
      </c>
      <c r="BC2301" s="17">
        <v>-0.61602368020388154</v>
      </c>
      <c r="BD2301" s="17">
        <v>28.045411138358997</v>
      </c>
      <c r="BE2301" s="17">
        <v>-20.994129087076971</v>
      </c>
      <c r="BF2301" s="17">
        <v>-1</v>
      </c>
      <c r="BG2301" s="22">
        <v>3.352904093394045</v>
      </c>
    </row>
    <row r="2302" spans="1:59" x14ac:dyDescent="0.25">
      <c r="A2302">
        <v>5477</v>
      </c>
      <c r="B2302" t="s">
        <v>2080</v>
      </c>
      <c r="C2302" s="49">
        <v>0</v>
      </c>
      <c r="D2302" s="22">
        <v>1448.8619238281251</v>
      </c>
      <c r="E2302" s="17">
        <v>48.733727115706998</v>
      </c>
      <c r="F2302" s="17">
        <v>-23.728008502775978</v>
      </c>
      <c r="G2302" s="17">
        <v>0.17350954736947252</v>
      </c>
      <c r="H2302" s="17">
        <v>2.1409163592345513</v>
      </c>
      <c r="I2302" s="17">
        <v>37.440592538798505</v>
      </c>
      <c r="J2302" s="17">
        <v>2.4287902912407384</v>
      </c>
      <c r="K2302" s="17">
        <v>-1</v>
      </c>
      <c r="L2302" s="17">
        <v>-1</v>
      </c>
      <c r="M2302" s="17">
        <v>-1</v>
      </c>
      <c r="N2302" s="17">
        <v>0.16666666666666666</v>
      </c>
      <c r="O2302" s="17">
        <v>-1</v>
      </c>
      <c r="P2302" s="17">
        <v>-1</v>
      </c>
      <c r="Q2302" s="17">
        <v>1.9403310925145782</v>
      </c>
      <c r="R2302" s="17">
        <v>-1</v>
      </c>
      <c r="S2302" s="17">
        <v>-0.17112516065497937</v>
      </c>
      <c r="T2302" s="17">
        <v>-1.7947820406750966E-2</v>
      </c>
      <c r="U2302" s="17">
        <v>-0.14909621742938722</v>
      </c>
      <c r="V2302" s="17">
        <v>-0.36294967509448117</v>
      </c>
      <c r="W2302" s="17">
        <v>-0.25275974295115211</v>
      </c>
      <c r="X2302" s="17">
        <v>-0.99566689097109018</v>
      </c>
      <c r="Y2302" s="17">
        <v>0</v>
      </c>
      <c r="Z2302" s="17">
        <v>20.851850975880325</v>
      </c>
      <c r="AA2302" s="17">
        <v>-0.13426355966240788</v>
      </c>
      <c r="AB2302" s="17">
        <v>0.17186379920594663</v>
      </c>
      <c r="AC2302" s="17">
        <v>7.4398888885914829</v>
      </c>
      <c r="AD2302" s="17">
        <v>-0.18637027178673402</v>
      </c>
      <c r="AE2302" s="17">
        <v>-1.8637027178673403E-2</v>
      </c>
      <c r="AF2302" s="17">
        <v>33.297217995575437</v>
      </c>
      <c r="AG2302" s="17">
        <v>-21.661836553051536</v>
      </c>
      <c r="AH2302" s="17">
        <v>-1</v>
      </c>
      <c r="AI2302" s="17">
        <v>-1</v>
      </c>
      <c r="AJ2302" s="17">
        <v>-1</v>
      </c>
      <c r="AK2302" s="17">
        <v>-1</v>
      </c>
      <c r="AL2302" s="17">
        <v>-1</v>
      </c>
      <c r="AM2302" s="17">
        <v>-1</v>
      </c>
      <c r="AN2302" s="17">
        <v>-1</v>
      </c>
      <c r="AO2302" s="17">
        <v>-1</v>
      </c>
      <c r="AP2302" s="17">
        <v>-1</v>
      </c>
      <c r="AQ2302" s="17">
        <v>-1</v>
      </c>
      <c r="AR2302" s="17">
        <v>-9.3185135893367008E-2</v>
      </c>
      <c r="AS2302" s="17">
        <v>-1.1182216307204043</v>
      </c>
      <c r="AT2302" s="17">
        <v>2.5463118800634743</v>
      </c>
      <c r="AU2302" s="17">
        <v>-1</v>
      </c>
      <c r="AV2302" s="17">
        <v>-1</v>
      </c>
      <c r="AW2302" s="17">
        <v>-1</v>
      </c>
      <c r="AX2302" s="17">
        <v>-1</v>
      </c>
      <c r="AY2302" s="17">
        <v>-1.8637027178673403E-2</v>
      </c>
      <c r="AZ2302" s="17">
        <v>0.52978333785370491</v>
      </c>
      <c r="BA2302" s="17">
        <v>-1.6962825033192019E-2</v>
      </c>
      <c r="BB2302" s="17">
        <v>0.19669922574082294</v>
      </c>
      <c r="BC2302" s="17">
        <v>-1.7212046253643407E-2</v>
      </c>
      <c r="BD2302" s="17">
        <v>7.2414942800812447</v>
      </c>
      <c r="BE2302" s="17">
        <v>-0.19021222879919764</v>
      </c>
      <c r="BF2302" s="17">
        <v>-1</v>
      </c>
      <c r="BG2302" s="22">
        <v>14.067966197113037</v>
      </c>
    </row>
    <row r="2303" spans="1:59" x14ac:dyDescent="0.25">
      <c r="A2303">
        <v>5478</v>
      </c>
      <c r="B2303" t="s">
        <v>2081</v>
      </c>
      <c r="C2303" s="49">
        <v>0</v>
      </c>
      <c r="D2303" s="22">
        <v>1447.1775781249999</v>
      </c>
      <c r="E2303" s="17">
        <v>-19.70392559068182</v>
      </c>
      <c r="F2303" s="17">
        <v>-138.48329272724052</v>
      </c>
      <c r="G2303" s="17">
        <v>-0.66144655838278044</v>
      </c>
      <c r="H2303" s="17">
        <v>-4.1839778303817416</v>
      </c>
      <c r="I2303" s="17">
        <v>-23.672235463059202</v>
      </c>
      <c r="J2303" s="17">
        <v>-14.036531878719352</v>
      </c>
      <c r="K2303" s="17">
        <v>-1</v>
      </c>
      <c r="L2303" s="17">
        <v>-1</v>
      </c>
      <c r="M2303" s="17">
        <v>-1</v>
      </c>
      <c r="N2303" s="17">
        <v>0.16666666666666666</v>
      </c>
      <c r="O2303" s="17">
        <v>-1</v>
      </c>
      <c r="P2303" s="17">
        <v>-1</v>
      </c>
      <c r="Q2303" s="17">
        <v>-2.0064559457467994</v>
      </c>
      <c r="R2303" s="17">
        <v>-1</v>
      </c>
      <c r="S2303" s="17">
        <v>-2.176802405045593</v>
      </c>
      <c r="T2303" s="17">
        <v>-0.22875566872001477</v>
      </c>
      <c r="U2303" s="17">
        <v>-1.3661958971388739</v>
      </c>
      <c r="V2303" s="17">
        <v>-2.1182757961118219</v>
      </c>
      <c r="W2303" s="17">
        <v>-4.8233701307435588</v>
      </c>
      <c r="X2303" s="17">
        <v>-7.7951051165298946</v>
      </c>
      <c r="Y2303" s="17">
        <v>0</v>
      </c>
      <c r="Z2303" s="17">
        <v>-18.678883356149814</v>
      </c>
      <c r="AA2303" s="17">
        <v>-2.3336893041144089</v>
      </c>
      <c r="AB2303" s="17">
        <v>-3.3372057608449111</v>
      </c>
      <c r="AC2303" s="17">
        <v>-32.905141179824149</v>
      </c>
      <c r="AD2303" s="17">
        <v>-1.7077448714235923</v>
      </c>
      <c r="AE2303" s="17">
        <v>-0.17077448714235924</v>
      </c>
      <c r="AF2303" s="17">
        <v>-26.77290900875078</v>
      </c>
      <c r="AG2303" s="17">
        <v>-126.42453546132718</v>
      </c>
      <c r="AH2303" s="17">
        <v>-1</v>
      </c>
      <c r="AI2303" s="17">
        <v>-1</v>
      </c>
      <c r="AJ2303" s="17">
        <v>-1</v>
      </c>
      <c r="AK2303" s="17">
        <v>-1</v>
      </c>
      <c r="AL2303" s="17">
        <v>-1</v>
      </c>
      <c r="AM2303" s="17">
        <v>-1</v>
      </c>
      <c r="AN2303" s="17">
        <v>-1</v>
      </c>
      <c r="AO2303" s="17">
        <v>-1</v>
      </c>
      <c r="AP2303" s="17">
        <v>-1</v>
      </c>
      <c r="AQ2303" s="17">
        <v>-1</v>
      </c>
      <c r="AR2303" s="17">
        <v>-0.85387243571179616</v>
      </c>
      <c r="AS2303" s="17">
        <v>-10.246469228541553</v>
      </c>
      <c r="AT2303" s="17">
        <v>-9.3204099971040204</v>
      </c>
      <c r="AU2303" s="17">
        <v>-1</v>
      </c>
      <c r="AV2303" s="17">
        <v>-1</v>
      </c>
      <c r="AW2303" s="17">
        <v>-1</v>
      </c>
      <c r="AX2303" s="17">
        <v>-1</v>
      </c>
      <c r="AY2303" s="17">
        <v>-0.17077448714235924</v>
      </c>
      <c r="AZ2303" s="17">
        <v>1.8518920035131285</v>
      </c>
      <c r="BA2303" s="17">
        <v>-1.3390714906926162</v>
      </c>
      <c r="BB2303" s="17">
        <v>0.71396658961735493</v>
      </c>
      <c r="BC2303" s="17">
        <v>-0.53447941013017508</v>
      </c>
      <c r="BD2303" s="17">
        <v>25.212399689180454</v>
      </c>
      <c r="BE2303" s="17">
        <v>-18.161117637898425</v>
      </c>
      <c r="BF2303" s="17">
        <v>-1</v>
      </c>
      <c r="BG2303" s="22">
        <v>-72.561954290968288</v>
      </c>
    </row>
    <row r="2304" spans="1:59" x14ac:dyDescent="0.25">
      <c r="A2304">
        <v>5480</v>
      </c>
      <c r="B2304" t="s">
        <v>2082</v>
      </c>
      <c r="C2304" s="49">
        <v>0</v>
      </c>
      <c r="D2304" s="22">
        <v>1482.201875</v>
      </c>
      <c r="E2304" s="17">
        <v>48.93616147800676</v>
      </c>
      <c r="F2304" s="17">
        <v>-23.388569438695701</v>
      </c>
      <c r="G2304" s="17">
        <v>0.17597929611350671</v>
      </c>
      <c r="H2304" s="17">
        <v>2.1596250067590583</v>
      </c>
      <c r="I2304" s="17">
        <v>37.621360520686586</v>
      </c>
      <c r="J2304" s="17">
        <v>2.4774937002813129</v>
      </c>
      <c r="K2304" s="17">
        <v>-1</v>
      </c>
      <c r="L2304" s="17">
        <v>-1</v>
      </c>
      <c r="M2304" s="17">
        <v>-1</v>
      </c>
      <c r="N2304" s="17">
        <v>0.16666666666666666</v>
      </c>
      <c r="O2304" s="17">
        <v>-1</v>
      </c>
      <c r="P2304" s="17">
        <v>-1</v>
      </c>
      <c r="Q2304" s="17">
        <v>1.9520054455297398</v>
      </c>
      <c r="R2304" s="17">
        <v>-1</v>
      </c>
      <c r="S2304" s="17">
        <v>-0.16519249087611862</v>
      </c>
      <c r="T2304" s="17">
        <v>-1.7324263773034077E-2</v>
      </c>
      <c r="U2304" s="17">
        <v>-0.14549611152607306</v>
      </c>
      <c r="V2304" s="17">
        <v>-0.35775752852188114</v>
      </c>
      <c r="W2304" s="17">
        <v>-0.239240158883257</v>
      </c>
      <c r="X2304" s="17">
        <v>-0.9755545714107916</v>
      </c>
      <c r="Y2304" s="17">
        <v>0</v>
      </c>
      <c r="Z2304" s="17">
        <v>20.968780453723138</v>
      </c>
      <c r="AA2304" s="17">
        <v>-0.12775779375144081</v>
      </c>
      <c r="AB2304" s="17">
        <v>0.18224341087530038</v>
      </c>
      <c r="AC2304" s="17">
        <v>7.559227003078016</v>
      </c>
      <c r="AD2304" s="17">
        <v>-0.18187013940759125</v>
      </c>
      <c r="AE2304" s="17">
        <v>-1.8187013940759132E-2</v>
      </c>
      <c r="AF2304" s="17">
        <v>33.474901732122575</v>
      </c>
      <c r="AG2304" s="17">
        <v>-21.351954940990939</v>
      </c>
      <c r="AH2304" s="17">
        <v>-1</v>
      </c>
      <c r="AI2304" s="17">
        <v>-1</v>
      </c>
      <c r="AJ2304" s="17">
        <v>-1</v>
      </c>
      <c r="AK2304" s="17">
        <v>-1</v>
      </c>
      <c r="AL2304" s="17">
        <v>-1</v>
      </c>
      <c r="AM2304" s="17">
        <v>-1</v>
      </c>
      <c r="AN2304" s="17">
        <v>-1</v>
      </c>
      <c r="AO2304" s="17">
        <v>-1</v>
      </c>
      <c r="AP2304" s="17">
        <v>-1</v>
      </c>
      <c r="AQ2304" s="17">
        <v>-1</v>
      </c>
      <c r="AR2304" s="17">
        <v>-9.0935069703795626E-2</v>
      </c>
      <c r="AS2304" s="17">
        <v>-1.0912208364455478</v>
      </c>
      <c r="AT2304" s="17">
        <v>2.5814129126207876</v>
      </c>
      <c r="AU2304" s="17">
        <v>-1</v>
      </c>
      <c r="AV2304" s="17">
        <v>-1</v>
      </c>
      <c r="AW2304" s="17">
        <v>-1</v>
      </c>
      <c r="AX2304" s="17">
        <v>-1</v>
      </c>
      <c r="AY2304" s="17">
        <v>-1.8187013940759132E-2</v>
      </c>
      <c r="AZ2304" s="17">
        <v>0.52587262183642713</v>
      </c>
      <c r="BA2304" s="17">
        <v>-1.3052109015914359E-2</v>
      </c>
      <c r="BB2304" s="17">
        <v>0.19516918073191442</v>
      </c>
      <c r="BC2304" s="17">
        <v>-1.5682001244734872E-2</v>
      </c>
      <c r="BD2304" s="17">
        <v>7.1883374485334439</v>
      </c>
      <c r="BE2304" s="17">
        <v>-0.13705539725139726</v>
      </c>
      <c r="BF2304" s="17">
        <v>-1</v>
      </c>
      <c r="BG2304" s="22">
        <v>70.963209999929632</v>
      </c>
    </row>
    <row r="2305" spans="1:59" x14ac:dyDescent="0.25">
      <c r="A2305">
        <v>5482</v>
      </c>
      <c r="B2305" t="s">
        <v>2083</v>
      </c>
      <c r="C2305" s="49">
        <v>0</v>
      </c>
      <c r="D2305" s="22">
        <v>1494.1188378906249</v>
      </c>
      <c r="E2305" s="17">
        <v>81.950493714199069</v>
      </c>
      <c r="F2305" s="17">
        <v>31.969394042297242</v>
      </c>
      <c r="G2305" s="17">
        <v>0.57876222609218042</v>
      </c>
      <c r="H2305" s="17">
        <v>5.2107547559133787</v>
      </c>
      <c r="I2305" s="17">
        <v>67.10219640210569</v>
      </c>
      <c r="J2305" s="17">
        <v>10.420367177066407</v>
      </c>
      <c r="K2305" s="17">
        <v>-1</v>
      </c>
      <c r="L2305" s="17">
        <v>-1</v>
      </c>
      <c r="M2305" s="17">
        <v>-1</v>
      </c>
      <c r="N2305" s="17">
        <v>0.16666666666666666</v>
      </c>
      <c r="O2305" s="17">
        <v>-1</v>
      </c>
      <c r="P2305" s="17">
        <v>-1</v>
      </c>
      <c r="Q2305" s="17">
        <v>3.8559360070537281</v>
      </c>
      <c r="R2305" s="17">
        <v>-1</v>
      </c>
      <c r="S2305" s="17">
        <v>0.80234646299424062</v>
      </c>
      <c r="T2305" s="17">
        <v>8.4369468653315197E-2</v>
      </c>
      <c r="U2305" s="17">
        <v>0.44163292638643231</v>
      </c>
      <c r="V2305" s="17">
        <v>0.48901201208107026</v>
      </c>
      <c r="W2305" s="17">
        <v>1.9656228645775666</v>
      </c>
      <c r="X2305" s="17">
        <v>2.3044952801106149</v>
      </c>
      <c r="Y2305" s="17">
        <v>0</v>
      </c>
      <c r="Z2305" s="17">
        <v>40.038411646034092</v>
      </c>
      <c r="AA2305" s="17">
        <v>0.93324546081217474</v>
      </c>
      <c r="AB2305" s="17">
        <v>1.8750190060940028</v>
      </c>
      <c r="AC2305" s="17">
        <v>27.021674560597766</v>
      </c>
      <c r="AD2305" s="17">
        <v>0.55204115798304043</v>
      </c>
      <c r="AE2305" s="17">
        <v>5.5204115798304039E-2</v>
      </c>
      <c r="AF2305" s="17">
        <v>62.452738521752252</v>
      </c>
      <c r="AG2305" s="17">
        <v>29.185584132074286</v>
      </c>
      <c r="AH2305" s="17">
        <v>-1</v>
      </c>
      <c r="AI2305" s="17">
        <v>-1</v>
      </c>
      <c r="AJ2305" s="17">
        <v>-1</v>
      </c>
      <c r="AK2305" s="17">
        <v>-1</v>
      </c>
      <c r="AL2305" s="17">
        <v>-1</v>
      </c>
      <c r="AM2305" s="17">
        <v>-1</v>
      </c>
      <c r="AN2305" s="17">
        <v>-1</v>
      </c>
      <c r="AO2305" s="17">
        <v>-1</v>
      </c>
      <c r="AP2305" s="17">
        <v>-1</v>
      </c>
      <c r="AQ2305" s="17">
        <v>-1</v>
      </c>
      <c r="AR2305" s="17">
        <v>0.27602057899152022</v>
      </c>
      <c r="AS2305" s="17">
        <v>3.3122469478982421</v>
      </c>
      <c r="AT2305" s="17">
        <v>8.3059210322677153</v>
      </c>
      <c r="AU2305" s="17">
        <v>-1</v>
      </c>
      <c r="AV2305" s="17">
        <v>-1</v>
      </c>
      <c r="AW2305" s="17">
        <v>-1</v>
      </c>
      <c r="AX2305" s="17">
        <v>-1</v>
      </c>
      <c r="AY2305" s="17">
        <v>5.5204115798304039E-2</v>
      </c>
      <c r="AZ2305" s="17">
        <v>-0.11191276404888412</v>
      </c>
      <c r="BA2305" s="17">
        <v>0.62473327686939706</v>
      </c>
      <c r="BB2305" s="17">
        <v>-5.4360660380900441E-2</v>
      </c>
      <c r="BC2305" s="17">
        <v>0.23384783986807989</v>
      </c>
      <c r="BD2305" s="17">
        <v>-1.4808295713605766</v>
      </c>
      <c r="BE2305" s="17">
        <v>8.532111622642633</v>
      </c>
      <c r="BF2305" s="17">
        <v>-1</v>
      </c>
      <c r="BG2305" s="22">
        <v>42.989593663899541</v>
      </c>
    </row>
    <row r="2306" spans="1:59" x14ac:dyDescent="0.25">
      <c r="A2306">
        <v>5483</v>
      </c>
      <c r="B2306" t="s">
        <v>3069</v>
      </c>
      <c r="C2306" s="49">
        <v>0</v>
      </c>
      <c r="D2306" s="22">
        <v>1444.080126953125</v>
      </c>
      <c r="E2306" s="17">
        <v>47.019950039701968</v>
      </c>
      <c r="F2306" s="17">
        <v>-26.601645567712449</v>
      </c>
      <c r="G2306" s="17">
        <v>0.15260104778010747</v>
      </c>
      <c r="H2306" s="17">
        <v>1.9825319284180061</v>
      </c>
      <c r="I2306" s="17">
        <v>35.910239589249656</v>
      </c>
      <c r="J2306" s="17">
        <v>2.0164749857323025</v>
      </c>
      <c r="K2306" s="17">
        <v>-1</v>
      </c>
      <c r="L2306" s="17">
        <v>-1</v>
      </c>
      <c r="M2306" s="17">
        <v>-1</v>
      </c>
      <c r="N2306" s="17">
        <v>0.16666666666666666</v>
      </c>
      <c r="O2306" s="17">
        <v>-1</v>
      </c>
      <c r="P2306" s="17">
        <v>-1</v>
      </c>
      <c r="Q2306" s="17">
        <v>1.8414978788877949</v>
      </c>
      <c r="R2306" s="17">
        <v>-1</v>
      </c>
      <c r="S2306" s="17">
        <v>-0.22135019829687799</v>
      </c>
      <c r="T2306" s="17">
        <v>-2.3226751573942942E-2</v>
      </c>
      <c r="U2306" s="17">
        <v>-0.17957414073350514</v>
      </c>
      <c r="V2306" s="17">
        <v>-0.40690556119154359</v>
      </c>
      <c r="W2306" s="17">
        <v>-0.3672143888396403</v>
      </c>
      <c r="X2306" s="17">
        <v>-1.1659345857248462</v>
      </c>
      <c r="Y2306" s="17">
        <v>0</v>
      </c>
      <c r="Z2306" s="17">
        <v>19.861944636068735</v>
      </c>
      <c r="AA2306" s="17">
        <v>-0.1893403379000877</v>
      </c>
      <c r="AB2306" s="17">
        <v>8.3991659640867633E-2</v>
      </c>
      <c r="AC2306" s="17">
        <v>6.4295914145004485</v>
      </c>
      <c r="AD2306" s="17">
        <v>-0.22446767591688147</v>
      </c>
      <c r="AE2306" s="17">
        <v>-2.2446767591688142E-2</v>
      </c>
      <c r="AF2306" s="17">
        <v>31.792975775954211</v>
      </c>
      <c r="AG2306" s="17">
        <v>-24.285244935856269</v>
      </c>
      <c r="AH2306" s="17">
        <v>-1</v>
      </c>
      <c r="AI2306" s="17">
        <v>-1</v>
      </c>
      <c r="AJ2306" s="17">
        <v>-1</v>
      </c>
      <c r="AK2306" s="17">
        <v>-1</v>
      </c>
      <c r="AL2306" s="17">
        <v>-1</v>
      </c>
      <c r="AM2306" s="17">
        <v>-1</v>
      </c>
      <c r="AN2306" s="17">
        <v>-1</v>
      </c>
      <c r="AO2306" s="17">
        <v>-1</v>
      </c>
      <c r="AP2306" s="17">
        <v>-1</v>
      </c>
      <c r="AQ2306" s="17">
        <v>-1</v>
      </c>
      <c r="AR2306" s="17">
        <v>-0.11223383795844073</v>
      </c>
      <c r="AS2306" s="17">
        <v>-1.3468060555012888</v>
      </c>
      <c r="AT2306" s="17">
        <v>2.2491521278483244</v>
      </c>
      <c r="AU2306" s="17">
        <v>-1</v>
      </c>
      <c r="AV2306" s="17">
        <v>-1</v>
      </c>
      <c r="AW2306" s="17">
        <v>-1</v>
      </c>
      <c r="AX2306" s="17">
        <v>-1</v>
      </c>
      <c r="AY2306" s="17">
        <v>-2.2446767591688142E-2</v>
      </c>
      <c r="AZ2306" s="17">
        <v>0.56289083692173181</v>
      </c>
      <c r="BA2306" s="17">
        <v>-5.0070324101218922E-2</v>
      </c>
      <c r="BB2306" s="17">
        <v>0.20965234314507308</v>
      </c>
      <c r="BC2306" s="17">
        <v>-3.016516365789354E-2</v>
      </c>
      <c r="BD2306" s="17">
        <v>7.6915115513821624</v>
      </c>
      <c r="BE2306" s="17">
        <v>-0.6402295001001157</v>
      </c>
      <c r="BF2306" s="17">
        <v>-1</v>
      </c>
      <c r="BG2306" s="22">
        <v>18.507173753970619</v>
      </c>
    </row>
    <row r="2307" spans="1:59" x14ac:dyDescent="0.25">
      <c r="A2307">
        <v>5484</v>
      </c>
      <c r="B2307" t="s">
        <v>3070</v>
      </c>
      <c r="C2307" s="49">
        <v>0</v>
      </c>
      <c r="D2307" s="22">
        <v>1553.7072167968752</v>
      </c>
      <c r="E2307" s="17">
        <v>78.797938295535062</v>
      </c>
      <c r="F2307" s="17">
        <v>26.683233883440845</v>
      </c>
      <c r="G2307" s="17">
        <v>0.54030027873655273</v>
      </c>
      <c r="H2307" s="17">
        <v>4.9194008204489919</v>
      </c>
      <c r="I2307" s="17">
        <v>64.287056352026909</v>
      </c>
      <c r="J2307" s="17">
        <v>9.6618981388360741</v>
      </c>
      <c r="K2307" s="17">
        <v>-1</v>
      </c>
      <c r="L2307" s="17">
        <v>-1</v>
      </c>
      <c r="M2307" s="17">
        <v>-1</v>
      </c>
      <c r="N2307" s="17">
        <v>0.16666666666666666</v>
      </c>
      <c r="O2307" s="17">
        <v>-1</v>
      </c>
      <c r="P2307" s="17">
        <v>-1</v>
      </c>
      <c r="Q2307" s="17">
        <v>3.6741287069529429</v>
      </c>
      <c r="R2307" s="17">
        <v>-1</v>
      </c>
      <c r="S2307" s="17">
        <v>0.70995567495798695</v>
      </c>
      <c r="T2307" s="17">
        <v>7.4658682292069387E-2</v>
      </c>
      <c r="U2307" s="17">
        <v>0.38556767518935009</v>
      </c>
      <c r="V2307" s="17">
        <v>0.40815355689593075</v>
      </c>
      <c r="W2307" s="17">
        <v>1.7550793702462393</v>
      </c>
      <c r="X2307" s="17">
        <v>1.9912816473488431</v>
      </c>
      <c r="Y2307" s="17">
        <v>0</v>
      </c>
      <c r="Z2307" s="17">
        <v>38.217442840209245</v>
      </c>
      <c r="AA2307" s="17">
        <v>0.83192971904691149</v>
      </c>
      <c r="AB2307" s="17">
        <v>1.7133750013899298</v>
      </c>
      <c r="AC2307" s="17">
        <v>25.163195519768941</v>
      </c>
      <c r="AD2307" s="17">
        <v>0.48195959398668764</v>
      </c>
      <c r="AE2307" s="17">
        <v>4.8195959398668761E-2</v>
      </c>
      <c r="AF2307" s="17">
        <v>59.685630111418874</v>
      </c>
      <c r="AG2307" s="17">
        <v>24.359728757780918</v>
      </c>
      <c r="AH2307" s="17">
        <v>-1</v>
      </c>
      <c r="AI2307" s="17">
        <v>-1</v>
      </c>
      <c r="AJ2307" s="17">
        <v>-1</v>
      </c>
      <c r="AK2307" s="17">
        <v>-1</v>
      </c>
      <c r="AL2307" s="17">
        <v>-1</v>
      </c>
      <c r="AM2307" s="17">
        <v>-1</v>
      </c>
      <c r="AN2307" s="17">
        <v>-1</v>
      </c>
      <c r="AO2307" s="17">
        <v>-1</v>
      </c>
      <c r="AP2307" s="17">
        <v>-1</v>
      </c>
      <c r="AQ2307" s="17">
        <v>-1</v>
      </c>
      <c r="AR2307" s="17">
        <v>0.24097979699334382</v>
      </c>
      <c r="AS2307" s="17">
        <v>2.8917575639201254</v>
      </c>
      <c r="AT2307" s="17">
        <v>7.7592848330961637</v>
      </c>
      <c r="AU2307" s="17">
        <v>-1</v>
      </c>
      <c r="AV2307" s="17">
        <v>-1</v>
      </c>
      <c r="AW2307" s="17">
        <v>-1</v>
      </c>
      <c r="AX2307" s="17">
        <v>-1</v>
      </c>
      <c r="AY2307" s="17">
        <v>4.8195959398668761E-2</v>
      </c>
      <c r="AZ2307" s="17">
        <v>-5.1010312355093679E-2</v>
      </c>
      <c r="BA2307" s="17">
        <v>0.56383082517560668</v>
      </c>
      <c r="BB2307" s="17">
        <v>-3.0532928622140493E-2</v>
      </c>
      <c r="BC2307" s="17">
        <v>0.21002010810931993</v>
      </c>
      <c r="BD2307" s="17">
        <v>-0.6530063923744116</v>
      </c>
      <c r="BE2307" s="17">
        <v>7.7042884436564671</v>
      </c>
      <c r="BF2307" s="17">
        <v>-1</v>
      </c>
      <c r="BG2307" s="22">
        <v>1554.0055472954614</v>
      </c>
    </row>
    <row r="2308" spans="1:59" x14ac:dyDescent="0.25">
      <c r="A2308">
        <v>5486</v>
      </c>
      <c r="B2308" t="s">
        <v>2084</v>
      </c>
      <c r="C2308" s="49">
        <v>0</v>
      </c>
      <c r="D2308" s="22">
        <v>1477.6822070312498</v>
      </c>
      <c r="E2308" s="17">
        <v>28.251226829561972</v>
      </c>
      <c r="F2308" s="17">
        <v>-58.072774125411456</v>
      </c>
      <c r="G2308" s="17">
        <v>-7.6381967004347351E-2</v>
      </c>
      <c r="H2308" s="17">
        <v>0.24795770379313042</v>
      </c>
      <c r="I2308" s="17">
        <v>19.150317119718725</v>
      </c>
      <c r="J2308" s="17">
        <v>-2.4990667102924879</v>
      </c>
      <c r="K2308" s="17">
        <v>-1</v>
      </c>
      <c r="L2308" s="17">
        <v>-1</v>
      </c>
      <c r="M2308" s="17">
        <v>-1</v>
      </c>
      <c r="N2308" s="17">
        <v>0.16666666666666666</v>
      </c>
      <c r="O2308" s="17">
        <v>-1</v>
      </c>
      <c r="P2308" s="17">
        <v>-1</v>
      </c>
      <c r="Q2308" s="17">
        <v>0.75910901017107446</v>
      </c>
      <c r="R2308" s="17">
        <v>-1</v>
      </c>
      <c r="S2308" s="17">
        <v>-0.77139830135418208</v>
      </c>
      <c r="T2308" s="17">
        <v>-8.1039870508506695E-2</v>
      </c>
      <c r="U2308" s="17">
        <v>-0.51335833852912749</v>
      </c>
      <c r="V2308" s="17">
        <v>-0.88829597722823583</v>
      </c>
      <c r="W2308" s="17">
        <v>-1.6206840488511984</v>
      </c>
      <c r="X2308" s="17">
        <v>-3.0306504109075139</v>
      </c>
      <c r="Y2308" s="17">
        <v>0</v>
      </c>
      <c r="Z2308" s="17">
        <v>9.0208157891381013</v>
      </c>
      <c r="AA2308" s="17">
        <v>-0.79252310917333579</v>
      </c>
      <c r="AB2308" s="17">
        <v>-0.87835512890663037</v>
      </c>
      <c r="AC2308" s="17">
        <v>-4.6348544324007239</v>
      </c>
      <c r="AD2308" s="17">
        <v>-0.64169792316140939</v>
      </c>
      <c r="AE2308" s="17">
        <v>-6.4169792316140936E-2</v>
      </c>
      <c r="AF2308" s="17">
        <v>15.319009437875735</v>
      </c>
      <c r="AG2308" s="17">
        <v>-53.015951218146775</v>
      </c>
      <c r="AH2308" s="17">
        <v>-1</v>
      </c>
      <c r="AI2308" s="17">
        <v>-1</v>
      </c>
      <c r="AJ2308" s="17">
        <v>-1</v>
      </c>
      <c r="AK2308" s="17">
        <v>-1</v>
      </c>
      <c r="AL2308" s="17">
        <v>-1</v>
      </c>
      <c r="AM2308" s="17">
        <v>-1</v>
      </c>
      <c r="AN2308" s="17">
        <v>-1</v>
      </c>
      <c r="AO2308" s="17">
        <v>-1</v>
      </c>
      <c r="AP2308" s="17">
        <v>-1</v>
      </c>
      <c r="AQ2308" s="17">
        <v>-1</v>
      </c>
      <c r="AR2308" s="17">
        <v>-0.32084896158070469</v>
      </c>
      <c r="AS2308" s="17">
        <v>-3.8501875389684566</v>
      </c>
      <c r="AT2308" s="17">
        <v>-1.0052438006589934</v>
      </c>
      <c r="AU2308" s="17">
        <v>-1</v>
      </c>
      <c r="AV2308" s="17">
        <v>-1</v>
      </c>
      <c r="AW2308" s="17">
        <v>-1</v>
      </c>
      <c r="AX2308" s="17">
        <v>-1</v>
      </c>
      <c r="AY2308" s="17">
        <v>-6.4169792316140936E-2</v>
      </c>
      <c r="AZ2308" s="17">
        <v>0.92547328413025176</v>
      </c>
      <c r="BA2308" s="17">
        <v>-0.41265277130973893</v>
      </c>
      <c r="BB2308" s="17">
        <v>0.35151062720821263</v>
      </c>
      <c r="BC2308" s="17">
        <v>-0.17202344772103301</v>
      </c>
      <c r="BD2308" s="17">
        <v>12.619952783959734</v>
      </c>
      <c r="BE2308" s="17">
        <v>-5.5686707326776936</v>
      </c>
      <c r="BF2308" s="17">
        <v>-1</v>
      </c>
      <c r="BG2308" s="22">
        <v>81.112415597915771</v>
      </c>
    </row>
    <row r="2309" spans="1:59" x14ac:dyDescent="0.25">
      <c r="A2309">
        <v>5490</v>
      </c>
      <c r="B2309" t="s">
        <v>2085</v>
      </c>
      <c r="C2309" s="49">
        <v>0</v>
      </c>
      <c r="D2309" s="22">
        <v>1418.1942578124999</v>
      </c>
      <c r="E2309" s="17">
        <v>-7.3590580160442443</v>
      </c>
      <c r="F2309" s="17">
        <v>-117.78359407862418</v>
      </c>
      <c r="G2309" s="17">
        <v>-0.5108361538972912</v>
      </c>
      <c r="H2309" s="17">
        <v>-3.0430856737002943</v>
      </c>
      <c r="I2309" s="17">
        <v>-12.648628735470353</v>
      </c>
      <c r="J2309" s="17">
        <v>-11.066496909315344</v>
      </c>
      <c r="K2309" s="17">
        <v>-1</v>
      </c>
      <c r="L2309" s="17">
        <v>-1</v>
      </c>
      <c r="M2309" s="17">
        <v>-1</v>
      </c>
      <c r="N2309" s="17">
        <v>0.16666666666666666</v>
      </c>
      <c r="O2309" s="17">
        <v>-1</v>
      </c>
      <c r="P2309" s="17">
        <v>-1</v>
      </c>
      <c r="Q2309" s="17">
        <v>-1.2945296682389738</v>
      </c>
      <c r="R2309" s="17">
        <v>-1</v>
      </c>
      <c r="S2309" s="17">
        <v>-1.8150158884084617</v>
      </c>
      <c r="T2309" s="17">
        <v>-0.19072989097619997</v>
      </c>
      <c r="U2309" s="17">
        <v>-1.1466539669735101</v>
      </c>
      <c r="V2309" s="17">
        <v>-1.8016479215816006</v>
      </c>
      <c r="W2309" s="17">
        <v>-3.99891783378024</v>
      </c>
      <c r="X2309" s="17">
        <v>-6.5686141257216084</v>
      </c>
      <c r="Y2309" s="17">
        <v>0</v>
      </c>
      <c r="Z2309" s="17">
        <v>-11.54828110491955</v>
      </c>
      <c r="AA2309" s="17">
        <v>-1.9369541958547132</v>
      </c>
      <c r="AB2309" s="17">
        <v>-2.7042354978981855</v>
      </c>
      <c r="AC2309" s="17">
        <v>-25.627655266826615</v>
      </c>
      <c r="AD2309" s="17">
        <v>-1.4333174587168875</v>
      </c>
      <c r="AE2309" s="17">
        <v>-0.14333174587168876</v>
      </c>
      <c r="AF2309" s="17">
        <v>-15.937385963542042</v>
      </c>
      <c r="AG2309" s="17">
        <v>-107.52731158468826</v>
      </c>
      <c r="AH2309" s="17">
        <v>-1</v>
      </c>
      <c r="AI2309" s="17">
        <v>-1</v>
      </c>
      <c r="AJ2309" s="17">
        <v>-1</v>
      </c>
      <c r="AK2309" s="17">
        <v>-1</v>
      </c>
      <c r="AL2309" s="17">
        <v>-1</v>
      </c>
      <c r="AM2309" s="17">
        <v>-1</v>
      </c>
      <c r="AN2309" s="17">
        <v>-1</v>
      </c>
      <c r="AO2309" s="17">
        <v>-1</v>
      </c>
      <c r="AP2309" s="17">
        <v>-1</v>
      </c>
      <c r="AQ2309" s="17">
        <v>-1</v>
      </c>
      <c r="AR2309" s="17">
        <v>-0.71665872935844377</v>
      </c>
      <c r="AS2309" s="17">
        <v>-8.5999047523013274</v>
      </c>
      <c r="AT2309" s="17">
        <v>-7.1798761779917228</v>
      </c>
      <c r="AU2309" s="17">
        <v>-1</v>
      </c>
      <c r="AV2309" s="17">
        <v>-1</v>
      </c>
      <c r="AW2309" s="17">
        <v>-1</v>
      </c>
      <c r="AX2309" s="17">
        <v>-1</v>
      </c>
      <c r="AY2309" s="17">
        <v>-0.14333174587168876</v>
      </c>
      <c r="AZ2309" s="17">
        <v>1.6134084239130535</v>
      </c>
      <c r="BA2309" s="17">
        <v>-1.1005879110925409</v>
      </c>
      <c r="BB2309" s="17">
        <v>0.62066126929707532</v>
      </c>
      <c r="BC2309" s="17">
        <v>-0.44117408980989559</v>
      </c>
      <c r="BD2309" s="17">
        <v>21.970785772007666</v>
      </c>
      <c r="BE2309" s="17">
        <v>-14.919503720725636</v>
      </c>
      <c r="BF2309" s="17">
        <v>-1</v>
      </c>
      <c r="BG2309" s="22">
        <v>249.1473135720853</v>
      </c>
    </row>
    <row r="2310" spans="1:59" x14ac:dyDescent="0.25">
      <c r="A2310">
        <v>5491</v>
      </c>
      <c r="B2310" t="s">
        <v>2086</v>
      </c>
      <c r="C2310" s="49">
        <v>0</v>
      </c>
      <c r="D2310" s="22">
        <v>1506.6610351562501</v>
      </c>
      <c r="E2310" s="17">
        <v>98.578204998713971</v>
      </c>
      <c r="F2310" s="17">
        <v>59.850504206069935</v>
      </c>
      <c r="G2310" s="17">
        <v>0.78162437160225418</v>
      </c>
      <c r="H2310" s="17">
        <v>6.747460214547961</v>
      </c>
      <c r="I2310" s="17">
        <v>81.950257660937353</v>
      </c>
      <c r="J2310" s="17">
        <v>14.420805713776485</v>
      </c>
      <c r="K2310" s="17">
        <v>-1</v>
      </c>
      <c r="L2310" s="17">
        <v>-1</v>
      </c>
      <c r="M2310" s="17">
        <v>-1</v>
      </c>
      <c r="N2310" s="17">
        <v>0.16666666666666666</v>
      </c>
      <c r="O2310" s="17">
        <v>-1</v>
      </c>
      <c r="P2310" s="17">
        <v>-1</v>
      </c>
      <c r="Q2310" s="17">
        <v>4.8148531057336701</v>
      </c>
      <c r="R2310" s="17">
        <v>-1</v>
      </c>
      <c r="S2310" s="17">
        <v>1.2896487130104113</v>
      </c>
      <c r="T2310" s="17">
        <v>0.13558764899186349</v>
      </c>
      <c r="U2310" s="17">
        <v>0.73734122844506877</v>
      </c>
      <c r="V2310" s="17">
        <v>0.91548859034219332</v>
      </c>
      <c r="W2310" s="17">
        <v>3.0761049883328444</v>
      </c>
      <c r="X2310" s="17">
        <v>3.9564966454486705</v>
      </c>
      <c r="Y2310" s="17">
        <v>0</v>
      </c>
      <c r="Z2310" s="17">
        <v>49.642856149089013</v>
      </c>
      <c r="AA2310" s="17">
        <v>1.4676211271924313</v>
      </c>
      <c r="AB2310" s="17">
        <v>2.7275876319077641</v>
      </c>
      <c r="AC2310" s="17">
        <v>36.823961535879462</v>
      </c>
      <c r="AD2310" s="17">
        <v>0.921676535556336</v>
      </c>
      <c r="AE2310" s="17">
        <v>9.2167653555633597E-2</v>
      </c>
      <c r="AF2310" s="17">
        <v>77.047463635093763</v>
      </c>
      <c r="AG2310" s="17">
        <v>54.638881285714888</v>
      </c>
      <c r="AH2310" s="17">
        <v>-1</v>
      </c>
      <c r="AI2310" s="17">
        <v>-1</v>
      </c>
      <c r="AJ2310" s="17">
        <v>-1</v>
      </c>
      <c r="AK2310" s="17">
        <v>-1</v>
      </c>
      <c r="AL2310" s="17">
        <v>-1</v>
      </c>
      <c r="AM2310" s="17">
        <v>-1</v>
      </c>
      <c r="AN2310" s="17">
        <v>-1</v>
      </c>
      <c r="AO2310" s="17">
        <v>-1</v>
      </c>
      <c r="AP2310" s="17">
        <v>-1</v>
      </c>
      <c r="AQ2310" s="17">
        <v>-1</v>
      </c>
      <c r="AR2310" s="17">
        <v>0.460838267778168</v>
      </c>
      <c r="AS2310" s="17">
        <v>5.5300592133380162</v>
      </c>
      <c r="AT2310" s="17">
        <v>11.189076977339422</v>
      </c>
      <c r="AU2310" s="17">
        <v>-1</v>
      </c>
      <c r="AV2310" s="17">
        <v>-1</v>
      </c>
      <c r="AW2310" s="17">
        <v>-1</v>
      </c>
      <c r="AX2310" s="17">
        <v>-1</v>
      </c>
      <c r="AY2310" s="17">
        <v>9.2167653555633597E-2</v>
      </c>
      <c r="AZ2310" s="17">
        <v>-0.4331342015177338</v>
      </c>
      <c r="BA2310" s="17">
        <v>0.94595471433824674</v>
      </c>
      <c r="BB2310" s="17">
        <v>-0.18003668875582102</v>
      </c>
      <c r="BC2310" s="17">
        <v>0.35952386824300037</v>
      </c>
      <c r="BD2310" s="17">
        <v>-5.8470667938118588</v>
      </c>
      <c r="BE2310" s="17">
        <v>12.898348845093921</v>
      </c>
      <c r="BF2310" s="17">
        <v>-1</v>
      </c>
      <c r="BG2310" s="22">
        <v>79.081285486237221</v>
      </c>
    </row>
    <row r="2311" spans="1:59" x14ac:dyDescent="0.25">
      <c r="A2311">
        <v>5492</v>
      </c>
      <c r="B2311" t="s">
        <v>2087</v>
      </c>
      <c r="C2311" s="49">
        <v>0</v>
      </c>
      <c r="D2311" s="22">
        <v>1580.887724609375</v>
      </c>
      <c r="E2311" s="17">
        <v>118.81221515181792</v>
      </c>
      <c r="F2311" s="17">
        <v>93.778605102250793</v>
      </c>
      <c r="G2311" s="17">
        <v>1.0284842455618133</v>
      </c>
      <c r="H2311" s="17">
        <v>8.6174538246306334</v>
      </c>
      <c r="I2311" s="17">
        <v>100.0186386379934</v>
      </c>
      <c r="J2311" s="17">
        <v>19.288878810766246</v>
      </c>
      <c r="K2311" s="17">
        <v>-1</v>
      </c>
      <c r="L2311" s="17">
        <v>-1</v>
      </c>
      <c r="M2311" s="17">
        <v>-1</v>
      </c>
      <c r="N2311" s="17">
        <v>0.16666666666666666</v>
      </c>
      <c r="O2311" s="17">
        <v>-1</v>
      </c>
      <c r="P2311" s="17">
        <v>-1</v>
      </c>
      <c r="Q2311" s="17">
        <v>5.9817448071035608</v>
      </c>
      <c r="R2311" s="17">
        <v>-1</v>
      </c>
      <c r="S2311" s="17">
        <v>1.8826394443108834</v>
      </c>
      <c r="T2311" s="17">
        <v>0.19791427730894462</v>
      </c>
      <c r="U2311" s="17">
        <v>1.0971841848105544</v>
      </c>
      <c r="V2311" s="17">
        <v>1.4344614824583168</v>
      </c>
      <c r="W2311" s="17">
        <v>4.42743387433715</v>
      </c>
      <c r="X2311" s="17">
        <v>5.9667920990581802</v>
      </c>
      <c r="Y2311" s="17">
        <v>0</v>
      </c>
      <c r="Z2311" s="17">
        <v>61.330359273509927</v>
      </c>
      <c r="AA2311" s="17">
        <v>2.1178947862725819</v>
      </c>
      <c r="AB2311" s="17">
        <v>3.7650654865418516</v>
      </c>
      <c r="AC2311" s="17">
        <v>48.75221616982892</v>
      </c>
      <c r="AD2311" s="17">
        <v>1.3714802310131928</v>
      </c>
      <c r="AE2311" s="17">
        <v>0.13714802310131929</v>
      </c>
      <c r="AF2311" s="17">
        <v>94.807563691686056</v>
      </c>
      <c r="AG2311" s="17">
        <v>85.612613281913767</v>
      </c>
      <c r="AH2311" s="17">
        <v>-1</v>
      </c>
      <c r="AI2311" s="17">
        <v>-1</v>
      </c>
      <c r="AJ2311" s="17">
        <v>-1</v>
      </c>
      <c r="AK2311" s="17">
        <v>-1</v>
      </c>
      <c r="AL2311" s="17">
        <v>-1</v>
      </c>
      <c r="AM2311" s="17">
        <v>-1</v>
      </c>
      <c r="AN2311" s="17">
        <v>-1</v>
      </c>
      <c r="AO2311" s="17">
        <v>-1</v>
      </c>
      <c r="AP2311" s="17">
        <v>-1</v>
      </c>
      <c r="AQ2311" s="17">
        <v>-1</v>
      </c>
      <c r="AR2311" s="17">
        <v>0.68574011550659641</v>
      </c>
      <c r="AS2311" s="17">
        <v>8.2288813860791574</v>
      </c>
      <c r="AT2311" s="17">
        <v>14.697545801902903</v>
      </c>
      <c r="AU2311" s="17">
        <v>-1</v>
      </c>
      <c r="AV2311" s="17">
        <v>-1</v>
      </c>
      <c r="AW2311" s="17">
        <v>-1</v>
      </c>
      <c r="AX2311" s="17">
        <v>-1</v>
      </c>
      <c r="AY2311" s="17">
        <v>0.13714802310131929</v>
      </c>
      <c r="AZ2311" s="17">
        <v>-0.82402370614801423</v>
      </c>
      <c r="BA2311" s="17">
        <v>1.3368442189685272</v>
      </c>
      <c r="BB2311" s="17">
        <v>-0.33296994521115236</v>
      </c>
      <c r="BC2311" s="17">
        <v>0.5124571246983316</v>
      </c>
      <c r="BD2311" s="17">
        <v>-11.160274774047554</v>
      </c>
      <c r="BE2311" s="17">
        <v>18.211556825329623</v>
      </c>
      <c r="BF2311" s="17">
        <v>-1</v>
      </c>
      <c r="BG2311" s="22">
        <v>201.45515905312368</v>
      </c>
    </row>
    <row r="2312" spans="1:59" x14ac:dyDescent="0.25">
      <c r="A2312">
        <v>5493</v>
      </c>
      <c r="B2312" t="s">
        <v>2088</v>
      </c>
      <c r="C2312" s="49">
        <v>0</v>
      </c>
      <c r="D2312" s="22">
        <v>1481.9237402343749</v>
      </c>
      <c r="E2312" s="17">
        <v>55.204285177965119</v>
      </c>
      <c r="F2312" s="17">
        <v>-12.878268627696739</v>
      </c>
      <c r="G2312" s="17">
        <v>0.25245193870023974</v>
      </c>
      <c r="H2312" s="17">
        <v>2.7389145878869896</v>
      </c>
      <c r="I2312" s="17">
        <v>43.218612185838495</v>
      </c>
      <c r="J2312" s="17">
        <v>3.9855330914590592</v>
      </c>
      <c r="K2312" s="17">
        <v>-1</v>
      </c>
      <c r="L2312" s="17">
        <v>-1</v>
      </c>
      <c r="M2312" s="17">
        <v>-1</v>
      </c>
      <c r="N2312" s="17">
        <v>0.16666666666666666</v>
      </c>
      <c r="O2312" s="17">
        <v>-1</v>
      </c>
      <c r="P2312" s="17">
        <v>-1</v>
      </c>
      <c r="Q2312" s="17">
        <v>2.3134870042171722</v>
      </c>
      <c r="R2312" s="17">
        <v>-1</v>
      </c>
      <c r="S2312" s="17">
        <v>1.8505116696245855E-2</v>
      </c>
      <c r="T2312" s="17">
        <v>1.9833778233037565E-3</v>
      </c>
      <c r="U2312" s="17">
        <v>-3.4023390795448374E-2</v>
      </c>
      <c r="V2312" s="17">
        <v>-0.19698928435798324</v>
      </c>
      <c r="W2312" s="17">
        <v>0.1793766428634076</v>
      </c>
      <c r="X2312" s="17">
        <v>-0.35280206306754019</v>
      </c>
      <c r="Y2312" s="17">
        <v>0</v>
      </c>
      <c r="Z2312" s="17">
        <v>24.589353675402677</v>
      </c>
      <c r="AA2312" s="17">
        <v>7.3685009879537078E-2</v>
      </c>
      <c r="AB2312" s="17">
        <v>0.50363494323134672</v>
      </c>
      <c r="AC2312" s="17">
        <v>11.254380608540012</v>
      </c>
      <c r="AD2312" s="17">
        <v>-4.2529238494310478E-2</v>
      </c>
      <c r="AE2312" s="17">
        <v>-4.2529238494310468E-3</v>
      </c>
      <c r="AF2312" s="17">
        <v>38.976653645659141</v>
      </c>
      <c r="AG2312" s="17">
        <v>-11.756863205221006</v>
      </c>
      <c r="AH2312" s="17">
        <v>-1</v>
      </c>
      <c r="AI2312" s="17">
        <v>-1</v>
      </c>
      <c r="AJ2312" s="17">
        <v>-1</v>
      </c>
      <c r="AK2312" s="17">
        <v>-1</v>
      </c>
      <c r="AL2312" s="17">
        <v>-1</v>
      </c>
      <c r="AM2312" s="17">
        <v>-1</v>
      </c>
      <c r="AN2312" s="17">
        <v>-1</v>
      </c>
      <c r="AO2312" s="17">
        <v>-1</v>
      </c>
      <c r="AP2312" s="17">
        <v>-1</v>
      </c>
      <c r="AQ2312" s="17">
        <v>-1</v>
      </c>
      <c r="AR2312" s="17">
        <v>-2.1264619247155239E-2</v>
      </c>
      <c r="AS2312" s="17">
        <v>-0.25517543096586293</v>
      </c>
      <c r="AT2312" s="17">
        <v>3.6682719397443782</v>
      </c>
      <c r="AU2312" s="17">
        <v>-1</v>
      </c>
      <c r="AV2312" s="17">
        <v>-1</v>
      </c>
      <c r="AW2312" s="17">
        <v>-1</v>
      </c>
      <c r="AX2312" s="17">
        <v>-1</v>
      </c>
      <c r="AY2312" s="17">
        <v>-4.2529238494310468E-3</v>
      </c>
      <c r="AZ2312" s="17">
        <v>0.40478225223106334</v>
      </c>
      <c r="BA2312" s="17">
        <v>0.10803826058944954</v>
      </c>
      <c r="BB2312" s="17">
        <v>0.14779327442139892</v>
      </c>
      <c r="BC2312" s="17">
        <v>3.1693905065780605E-2</v>
      </c>
      <c r="BD2312" s="17">
        <v>5.5424034684808374</v>
      </c>
      <c r="BE2312" s="17">
        <v>1.5088785828012119</v>
      </c>
      <c r="BF2312" s="17">
        <v>-1</v>
      </c>
      <c r="BG2312" s="22">
        <v>117.99263256929326</v>
      </c>
    </row>
    <row r="2313" spans="1:59" x14ac:dyDescent="0.25">
      <c r="A2313">
        <v>5494</v>
      </c>
      <c r="B2313" t="s">
        <v>3071</v>
      </c>
      <c r="C2313" s="49">
        <v>0</v>
      </c>
      <c r="D2313" s="22">
        <v>1450</v>
      </c>
      <c r="E2313" s="17">
        <v>42.510834345099084</v>
      </c>
      <c r="F2313" s="17">
        <v>-34.162466733731819</v>
      </c>
      <c r="G2313" s="17">
        <v>9.7588733186206644E-2</v>
      </c>
      <c r="H2313" s="17">
        <v>1.5658069454695622</v>
      </c>
      <c r="I2313" s="17">
        <v>31.883730774475264</v>
      </c>
      <c r="J2313" s="17">
        <v>0.93163294809285269</v>
      </c>
      <c r="K2313" s="17">
        <v>-1</v>
      </c>
      <c r="L2313" s="17">
        <v>-1</v>
      </c>
      <c r="M2313" s="17">
        <v>-1</v>
      </c>
      <c r="N2313" s="17">
        <v>0.16666666666666666</v>
      </c>
      <c r="O2313" s="17">
        <v>-1</v>
      </c>
      <c r="P2313" s="17">
        <v>-1</v>
      </c>
      <c r="Q2313" s="17">
        <v>1.5814579933319561</v>
      </c>
      <c r="R2313" s="17">
        <v>-1</v>
      </c>
      <c r="S2313" s="17">
        <v>-0.35349720193228051</v>
      </c>
      <c r="T2313" s="17">
        <v>-3.7116137603193253E-2</v>
      </c>
      <c r="U2313" s="17">
        <v>-0.25976454836216811</v>
      </c>
      <c r="V2313" s="17">
        <v>-0.52255781179374472</v>
      </c>
      <c r="W2313" s="17">
        <v>-0.66835579592337224</v>
      </c>
      <c r="X2313" s="17">
        <v>-1.6139256024373154</v>
      </c>
      <c r="Y2313" s="17">
        <v>0</v>
      </c>
      <c r="Z2313" s="17">
        <v>17.257403896478259</v>
      </c>
      <c r="AA2313" s="17">
        <v>-0.33425274724250115</v>
      </c>
      <c r="AB2313" s="17">
        <v>-0.1472085642265627</v>
      </c>
      <c r="AC2313" s="17">
        <v>3.7713995992259974</v>
      </c>
      <c r="AD2313" s="17">
        <v>-0.32470568545271017</v>
      </c>
      <c r="AE2313" s="17">
        <v>-3.2470568545271014E-2</v>
      </c>
      <c r="AF2313" s="17">
        <v>27.835166854393844</v>
      </c>
      <c r="AG2313" s="17">
        <v>-31.187689879181502</v>
      </c>
      <c r="AH2313" s="17">
        <v>-1</v>
      </c>
      <c r="AI2313" s="17">
        <v>-1</v>
      </c>
      <c r="AJ2313" s="17">
        <v>-1</v>
      </c>
      <c r="AK2313" s="17">
        <v>-1</v>
      </c>
      <c r="AL2313" s="17">
        <v>-1</v>
      </c>
      <c r="AM2313" s="17">
        <v>-1</v>
      </c>
      <c r="AN2313" s="17">
        <v>-1</v>
      </c>
      <c r="AO2313" s="17">
        <v>-1</v>
      </c>
      <c r="AP2313" s="17">
        <v>-1</v>
      </c>
      <c r="AQ2313" s="17">
        <v>-1</v>
      </c>
      <c r="AR2313" s="17">
        <v>-0.16235284272635508</v>
      </c>
      <c r="AS2313" s="17">
        <v>-1.948234112716261</v>
      </c>
      <c r="AT2313" s="17">
        <v>1.4672956534688604</v>
      </c>
      <c r="AU2313" s="17">
        <v>-1</v>
      </c>
      <c r="AV2313" s="17">
        <v>-1</v>
      </c>
      <c r="AW2313" s="17">
        <v>-1</v>
      </c>
      <c r="AX2313" s="17">
        <v>-1</v>
      </c>
      <c r="AY2313" s="17">
        <v>-3.2470568545271014E-2</v>
      </c>
      <c r="AZ2313" s="17">
        <v>0.64999991647873501</v>
      </c>
      <c r="BA2313" s="17">
        <v>-0.13717940365822218</v>
      </c>
      <c r="BB2313" s="17">
        <v>0.24373326638725484</v>
      </c>
      <c r="BC2313" s="17">
        <v>-6.4246086900075286E-2</v>
      </c>
      <c r="BD2313" s="17">
        <v>8.8755511614786737</v>
      </c>
      <c r="BE2313" s="17">
        <v>-1.8242691101966289</v>
      </c>
      <c r="BF2313" s="17">
        <v>-1</v>
      </c>
      <c r="BG2313" s="22">
        <v>0</v>
      </c>
    </row>
    <row r="2314" spans="1:59" x14ac:dyDescent="0.25">
      <c r="A2314">
        <v>5496</v>
      </c>
      <c r="B2314" t="s">
        <v>518</v>
      </c>
      <c r="C2314" s="49">
        <v>0</v>
      </c>
      <c r="D2314" s="22">
        <v>1543.1001953124999</v>
      </c>
      <c r="E2314" s="17">
        <v>69.593045979953828</v>
      </c>
      <c r="F2314" s="17">
        <v>11.248601160692509</v>
      </c>
      <c r="G2314" s="17">
        <v>0.4279983405818405</v>
      </c>
      <c r="H2314" s="17">
        <v>4.0686999617763728</v>
      </c>
      <c r="I2314" s="17">
        <v>56.067355958865647</v>
      </c>
      <c r="J2314" s="17">
        <v>7.4473055641014572</v>
      </c>
      <c r="K2314" s="17">
        <v>-1</v>
      </c>
      <c r="L2314" s="17">
        <v>-1</v>
      </c>
      <c r="M2314" s="17">
        <v>-1</v>
      </c>
      <c r="N2314" s="17">
        <v>0.16666666666666666</v>
      </c>
      <c r="O2314" s="17">
        <v>-1</v>
      </c>
      <c r="P2314" s="17">
        <v>-1</v>
      </c>
      <c r="Q2314" s="17">
        <v>3.1432842340194584</v>
      </c>
      <c r="R2314" s="17">
        <v>-1</v>
      </c>
      <c r="S2314" s="17">
        <v>0.44019126422296107</v>
      </c>
      <c r="T2314" s="17">
        <v>4.630494036395337E-2</v>
      </c>
      <c r="U2314" s="17">
        <v>0.22186726984204055</v>
      </c>
      <c r="V2314" s="17">
        <v>0.17206147477834516</v>
      </c>
      <c r="W2314" s="17">
        <v>1.1403304013328357</v>
      </c>
      <c r="X2314" s="17">
        <v>1.0767544215067908</v>
      </c>
      <c r="Y2314" s="17">
        <v>0</v>
      </c>
      <c r="Z2314" s="17">
        <v>32.900542883933873</v>
      </c>
      <c r="AA2314" s="17">
        <v>0.53610605570978742</v>
      </c>
      <c r="AB2314" s="17">
        <v>1.2414037085297225</v>
      </c>
      <c r="AC2314" s="17">
        <v>19.736772453479514</v>
      </c>
      <c r="AD2314" s="17">
        <v>0.27733408730255071</v>
      </c>
      <c r="AE2314" s="17">
        <v>2.7733408730255069E-2</v>
      </c>
      <c r="AF2314" s="17">
        <v>51.606173429432268</v>
      </c>
      <c r="AG2314" s="17">
        <v>10.26910285222125</v>
      </c>
      <c r="AH2314" s="17">
        <v>-1</v>
      </c>
      <c r="AI2314" s="17">
        <v>-1</v>
      </c>
      <c r="AJ2314" s="17">
        <v>-1</v>
      </c>
      <c r="AK2314" s="17">
        <v>-1</v>
      </c>
      <c r="AL2314" s="17">
        <v>-1</v>
      </c>
      <c r="AM2314" s="17">
        <v>-1</v>
      </c>
      <c r="AN2314" s="17">
        <v>-1</v>
      </c>
      <c r="AO2314" s="17">
        <v>-1</v>
      </c>
      <c r="AP2314" s="17">
        <v>-1</v>
      </c>
      <c r="AQ2314" s="17">
        <v>-1</v>
      </c>
      <c r="AR2314" s="17">
        <v>0.13866704365127536</v>
      </c>
      <c r="AS2314" s="17">
        <v>1.6640045238153038</v>
      </c>
      <c r="AT2314" s="17">
        <v>6.1632058809598949</v>
      </c>
      <c r="AU2314" s="17">
        <v>-1</v>
      </c>
      <c r="AV2314" s="17">
        <v>-1</v>
      </c>
      <c r="AW2314" s="17">
        <v>-1</v>
      </c>
      <c r="AX2314" s="17">
        <v>-1</v>
      </c>
      <c r="AY2314" s="17">
        <v>2.7733408730255069E-2</v>
      </c>
      <c r="AZ2314" s="17">
        <v>0.12681384460573841</v>
      </c>
      <c r="BA2314" s="17">
        <v>0.38600666821477447</v>
      </c>
      <c r="BB2314" s="17">
        <v>3.9039743650466086E-2</v>
      </c>
      <c r="BC2314" s="17">
        <v>0.14044743583671337</v>
      </c>
      <c r="BD2314" s="17">
        <v>1.7640877445905216</v>
      </c>
      <c r="BE2314" s="17">
        <v>5.2871943066915312</v>
      </c>
      <c r="BF2314" s="17">
        <v>-1</v>
      </c>
      <c r="BG2314" s="22">
        <v>1071.6664150900767</v>
      </c>
    </row>
    <row r="2315" spans="1:59" x14ac:dyDescent="0.25">
      <c r="A2315">
        <v>5498</v>
      </c>
      <c r="B2315" t="s">
        <v>2089</v>
      </c>
      <c r="C2315" s="49">
        <v>0</v>
      </c>
      <c r="D2315" s="22">
        <v>1530.276328125</v>
      </c>
      <c r="E2315" s="17">
        <v>101.75635077029256</v>
      </c>
      <c r="F2315" s="17">
        <v>65.179573905303414</v>
      </c>
      <c r="G2315" s="17">
        <v>0.82039852752391895</v>
      </c>
      <c r="H2315" s="17">
        <v>7.0411791679236737</v>
      </c>
      <c r="I2315" s="17">
        <v>84.788249149870779</v>
      </c>
      <c r="J2315" s="17">
        <v>15.185431500353946</v>
      </c>
      <c r="K2315" s="17">
        <v>-1</v>
      </c>
      <c r="L2315" s="17">
        <v>-1</v>
      </c>
      <c r="M2315" s="17">
        <v>-1</v>
      </c>
      <c r="N2315" s="17">
        <v>0.16666666666666666</v>
      </c>
      <c r="O2315" s="17">
        <v>-1</v>
      </c>
      <c r="P2315" s="17">
        <v>-1</v>
      </c>
      <c r="Q2315" s="17">
        <v>4.9981361968529043</v>
      </c>
      <c r="R2315" s="17">
        <v>-1</v>
      </c>
      <c r="S2315" s="17">
        <v>1.3827894681552231</v>
      </c>
      <c r="T2315" s="17">
        <v>0.145377261072902</v>
      </c>
      <c r="U2315" s="17">
        <v>0.79386158014756469</v>
      </c>
      <c r="V2315" s="17">
        <v>0.99700340081043615</v>
      </c>
      <c r="W2315" s="17">
        <v>3.2883575350386081</v>
      </c>
      <c r="X2315" s="17">
        <v>4.2722527386387616</v>
      </c>
      <c r="Y2315" s="17">
        <v>0</v>
      </c>
      <c r="Z2315" s="17">
        <v>51.478606371320268</v>
      </c>
      <c r="AA2315" s="17">
        <v>1.5697592829182001</v>
      </c>
      <c r="AB2315" s="17">
        <v>2.8905437553782245</v>
      </c>
      <c r="AC2315" s="17">
        <v>38.697526476311388</v>
      </c>
      <c r="AD2315" s="17">
        <v>0.9923269751844559</v>
      </c>
      <c r="AE2315" s="17">
        <v>9.9232697518445587E-2</v>
      </c>
      <c r="AF2315" s="17">
        <v>79.837033595303211</v>
      </c>
      <c r="AG2315" s="17">
        <v>59.503909751593525</v>
      </c>
      <c r="AH2315" s="17">
        <v>-1</v>
      </c>
      <c r="AI2315" s="17">
        <v>-1</v>
      </c>
      <c r="AJ2315" s="17">
        <v>-1</v>
      </c>
      <c r="AK2315" s="17">
        <v>-1</v>
      </c>
      <c r="AL2315" s="17">
        <v>-1</v>
      </c>
      <c r="AM2315" s="17">
        <v>-1</v>
      </c>
      <c r="AN2315" s="17">
        <v>-1</v>
      </c>
      <c r="AO2315" s="17">
        <v>-1</v>
      </c>
      <c r="AP2315" s="17">
        <v>-1</v>
      </c>
      <c r="AQ2315" s="17">
        <v>-1</v>
      </c>
      <c r="AR2315" s="17">
        <v>0.49616348759222795</v>
      </c>
      <c r="AS2315" s="17">
        <v>5.9539618511067349</v>
      </c>
      <c r="AT2315" s="17">
        <v>11.740150406438755</v>
      </c>
      <c r="AU2315" s="17">
        <v>-1</v>
      </c>
      <c r="AV2315" s="17">
        <v>-1</v>
      </c>
      <c r="AW2315" s="17">
        <v>-1</v>
      </c>
      <c r="AX2315" s="17">
        <v>-1</v>
      </c>
      <c r="AY2315" s="17">
        <v>9.9232697518445587E-2</v>
      </c>
      <c r="AZ2315" s="17">
        <v>-0.49453101890069845</v>
      </c>
      <c r="BA2315" s="17">
        <v>1.0073515317212116</v>
      </c>
      <c r="BB2315" s="17">
        <v>-0.20405783822938178</v>
      </c>
      <c r="BC2315" s="17">
        <v>0.38354501771656108</v>
      </c>
      <c r="BD2315" s="17">
        <v>-6.6816096920377621</v>
      </c>
      <c r="BE2315" s="17">
        <v>13.732891743319824</v>
      </c>
      <c r="BF2315" s="17">
        <v>-1</v>
      </c>
      <c r="BG2315" s="22">
        <v>1070.5647738203916</v>
      </c>
    </row>
    <row r="2316" spans="1:59" x14ac:dyDescent="0.25">
      <c r="A2316">
        <v>5499</v>
      </c>
      <c r="B2316" t="s">
        <v>3072</v>
      </c>
      <c r="C2316" s="49">
        <v>0</v>
      </c>
      <c r="D2316" s="22">
        <v>1593.6492871093751</v>
      </c>
      <c r="E2316" s="17">
        <v>122.0754766772715</v>
      </c>
      <c r="F2316" s="17">
        <v>99.250395688914622</v>
      </c>
      <c r="G2316" s="17">
        <v>1.0682968345036536</v>
      </c>
      <c r="H2316" s="17">
        <v>8.9190390346039887</v>
      </c>
      <c r="I2316" s="17">
        <v>102.9326360128845</v>
      </c>
      <c r="J2316" s="17">
        <v>20.073982481284347</v>
      </c>
      <c r="K2316" s="17">
        <v>-1</v>
      </c>
      <c r="L2316" s="17">
        <v>-1</v>
      </c>
      <c r="M2316" s="17">
        <v>-1</v>
      </c>
      <c r="N2316" s="17">
        <v>0.16666666666666666</v>
      </c>
      <c r="O2316" s="17">
        <v>-1</v>
      </c>
      <c r="P2316" s="17">
        <v>-1</v>
      </c>
      <c r="Q2316" s="17">
        <v>6.1699365083352271</v>
      </c>
      <c r="R2316" s="17">
        <v>-1</v>
      </c>
      <c r="S2316" s="17">
        <v>1.9782746557079958</v>
      </c>
      <c r="T2316" s="17">
        <v>0.20796607063411388</v>
      </c>
      <c r="U2316" s="17">
        <v>1.1552182406318039</v>
      </c>
      <c r="V2316" s="17">
        <v>1.5181593880529785</v>
      </c>
      <c r="W2316" s="17">
        <v>4.6453708788441608</v>
      </c>
      <c r="X2316" s="17">
        <v>6.2910046381900662</v>
      </c>
      <c r="Y2316" s="17">
        <v>0</v>
      </c>
      <c r="Z2316" s="17">
        <v>63.215273780617196</v>
      </c>
      <c r="AA2316" s="17">
        <v>2.222768362821947</v>
      </c>
      <c r="AB2316" s="17">
        <v>3.9323858318871467</v>
      </c>
      <c r="AC2316" s="17">
        <v>50.675958132902394</v>
      </c>
      <c r="AD2316" s="17">
        <v>1.4440228007897549</v>
      </c>
      <c r="AE2316" s="17">
        <v>0.14440228007897549</v>
      </c>
      <c r="AF2316" s="17">
        <v>97.671842732980963</v>
      </c>
      <c r="AG2316" s="17">
        <v>90.607934879466754</v>
      </c>
      <c r="AH2316" s="17">
        <v>-1</v>
      </c>
      <c r="AI2316" s="17">
        <v>-1</v>
      </c>
      <c r="AJ2316" s="17">
        <v>-1</v>
      </c>
      <c r="AK2316" s="17">
        <v>-1</v>
      </c>
      <c r="AL2316" s="17">
        <v>-1</v>
      </c>
      <c r="AM2316" s="17">
        <v>-1</v>
      </c>
      <c r="AN2316" s="17">
        <v>-1</v>
      </c>
      <c r="AO2316" s="17">
        <v>-1</v>
      </c>
      <c r="AP2316" s="17">
        <v>-1</v>
      </c>
      <c r="AQ2316" s="17">
        <v>-1</v>
      </c>
      <c r="AR2316" s="17">
        <v>0.72201140039487743</v>
      </c>
      <c r="AS2316" s="17">
        <v>8.6641368047385292</v>
      </c>
      <c r="AT2316" s="17">
        <v>15.263377846160088</v>
      </c>
      <c r="AU2316" s="17">
        <v>-1</v>
      </c>
      <c r="AV2316" s="17">
        <v>-1</v>
      </c>
      <c r="AW2316" s="17">
        <v>-1</v>
      </c>
      <c r="AX2316" s="17">
        <v>-1</v>
      </c>
      <c r="AY2316" s="17">
        <v>0.14440228007897549</v>
      </c>
      <c r="AZ2316" s="17">
        <v>-0.88706482708804368</v>
      </c>
      <c r="BA2316" s="17">
        <v>1.3998853399085567</v>
      </c>
      <c r="BB2316" s="17">
        <v>-0.35763441893518344</v>
      </c>
      <c r="BC2316" s="17">
        <v>0.53712159842236273</v>
      </c>
      <c r="BD2316" s="17">
        <v>-12.017168046683201</v>
      </c>
      <c r="BE2316" s="17">
        <v>19.068450097965268</v>
      </c>
      <c r="BF2316" s="17">
        <v>-1</v>
      </c>
      <c r="BG2316" s="22">
        <v>373.54220710325694</v>
      </c>
    </row>
    <row r="2317" spans="1:59" x14ac:dyDescent="0.25">
      <c r="A2317">
        <v>5500</v>
      </c>
      <c r="B2317" t="s">
        <v>2090</v>
      </c>
      <c r="C2317" s="49">
        <v>0</v>
      </c>
      <c r="D2317" s="22">
        <v>1405.0049707031249</v>
      </c>
      <c r="E2317" s="17">
        <v>-1.6736566062217406</v>
      </c>
      <c r="F2317" s="17">
        <v>-108.25039372890723</v>
      </c>
      <c r="G2317" s="17">
        <v>-0.44147286580864792</v>
      </c>
      <c r="H2317" s="17">
        <v>-2.5176503187371964</v>
      </c>
      <c r="I2317" s="17">
        <v>-7.5717310813290624</v>
      </c>
      <c r="J2317" s="17">
        <v>-9.6986538846592119</v>
      </c>
      <c r="K2317" s="17">
        <v>-1</v>
      </c>
      <c r="L2317" s="17">
        <v>-1</v>
      </c>
      <c r="M2317" s="17">
        <v>-1</v>
      </c>
      <c r="N2317" s="17">
        <v>0.16666666666666666</v>
      </c>
      <c r="O2317" s="17">
        <v>-1</v>
      </c>
      <c r="P2317" s="17">
        <v>-1</v>
      </c>
      <c r="Q2317" s="17">
        <v>-0.96665359849899435</v>
      </c>
      <c r="R2317" s="17">
        <v>-1</v>
      </c>
      <c r="S2317" s="17">
        <v>-1.6483959097568153</v>
      </c>
      <c r="T2317" s="17">
        <v>-0.17321720328739507</v>
      </c>
      <c r="U2317" s="17">
        <v>-1.0455444174598567</v>
      </c>
      <c r="V2317" s="17">
        <v>-1.6558256554973838</v>
      </c>
      <c r="W2317" s="17">
        <v>-3.6192181550962204</v>
      </c>
      <c r="X2317" s="17">
        <v>-6.0037564173568629</v>
      </c>
      <c r="Y2317" s="17">
        <v>0</v>
      </c>
      <c r="Z2317" s="17">
        <v>-8.2642980369020442</v>
      </c>
      <c r="AA2317" s="17">
        <v>-1.7542387207644932</v>
      </c>
      <c r="AB2317" s="17">
        <v>-2.4127224457268923</v>
      </c>
      <c r="AC2317" s="17">
        <v>-22.276025253822255</v>
      </c>
      <c r="AD2317" s="17">
        <v>-1.3069305218248211</v>
      </c>
      <c r="AE2317" s="17">
        <v>-0.13069305218248209</v>
      </c>
      <c r="AF2317" s="17">
        <v>-10.947109832596787</v>
      </c>
      <c r="AG2317" s="17">
        <v>-98.824236997585743</v>
      </c>
      <c r="AH2317" s="17">
        <v>-1</v>
      </c>
      <c r="AI2317" s="17">
        <v>-1</v>
      </c>
      <c r="AJ2317" s="17">
        <v>-1</v>
      </c>
      <c r="AK2317" s="17">
        <v>-1</v>
      </c>
      <c r="AL2317" s="17">
        <v>-1</v>
      </c>
      <c r="AM2317" s="17">
        <v>-1</v>
      </c>
      <c r="AN2317" s="17">
        <v>-1</v>
      </c>
      <c r="AO2317" s="17">
        <v>-1</v>
      </c>
      <c r="AP2317" s="17">
        <v>-1</v>
      </c>
      <c r="AQ2317" s="17">
        <v>-1</v>
      </c>
      <c r="AR2317" s="17">
        <v>-0.65346526091241053</v>
      </c>
      <c r="AS2317" s="17">
        <v>-7.8415831309489255</v>
      </c>
      <c r="AT2317" s="17">
        <v>-6.1940580702336021</v>
      </c>
      <c r="AU2317" s="17">
        <v>-1</v>
      </c>
      <c r="AV2317" s="17">
        <v>-1</v>
      </c>
      <c r="AW2317" s="17">
        <v>-1</v>
      </c>
      <c r="AX2317" s="17">
        <v>-1</v>
      </c>
      <c r="AY2317" s="17">
        <v>-0.13069305218248209</v>
      </c>
      <c r="AZ2317" s="17">
        <v>1.5035753397199578</v>
      </c>
      <c r="BA2317" s="17">
        <v>-0.99075482689944527</v>
      </c>
      <c r="BB2317" s="17">
        <v>0.57768971075377262</v>
      </c>
      <c r="BC2317" s="17">
        <v>-0.39820253126659289</v>
      </c>
      <c r="BD2317" s="17">
        <v>20.477867664675479</v>
      </c>
      <c r="BE2317" s="17">
        <v>-13.426585613393446</v>
      </c>
      <c r="BF2317" s="17">
        <v>-1</v>
      </c>
      <c r="BG2317" s="22">
        <v>-74.07185888560366</v>
      </c>
    </row>
    <row r="2318" spans="1:59" x14ac:dyDescent="0.25">
      <c r="A2318">
        <v>5501</v>
      </c>
      <c r="B2318" t="s">
        <v>2091</v>
      </c>
      <c r="C2318" s="49">
        <v>0</v>
      </c>
      <c r="D2318" s="22">
        <v>1563.3732421875002</v>
      </c>
      <c r="E2318" s="17">
        <v>98.885536175243089</v>
      </c>
      <c r="F2318" s="17">
        <v>60.365832758686224</v>
      </c>
      <c r="G2318" s="17">
        <v>0.78537388714206857</v>
      </c>
      <c r="H2318" s="17">
        <v>6.7758632514121349</v>
      </c>
      <c r="I2318" s="17">
        <v>82.224695438799358</v>
      </c>
      <c r="J2318" s="17">
        <v>14.494746105276096</v>
      </c>
      <c r="K2318" s="17">
        <v>-1</v>
      </c>
      <c r="L2318" s="17">
        <v>-1</v>
      </c>
      <c r="M2318" s="17">
        <v>-1</v>
      </c>
      <c r="N2318" s="17">
        <v>0.16666666666666666</v>
      </c>
      <c r="O2318" s="17">
        <v>-1</v>
      </c>
      <c r="P2318" s="17">
        <v>-1</v>
      </c>
      <c r="Q2318" s="17">
        <v>4.8325768390297643</v>
      </c>
      <c r="R2318" s="17">
        <v>-1</v>
      </c>
      <c r="S2318" s="17">
        <v>1.2986555553388703</v>
      </c>
      <c r="T2318" s="17">
        <v>0.13653431828108711</v>
      </c>
      <c r="U2318" s="17">
        <v>0.74280682613473692</v>
      </c>
      <c r="V2318" s="17">
        <v>0.92337118743065572</v>
      </c>
      <c r="W2318" s="17">
        <v>3.0966301088240882</v>
      </c>
      <c r="X2318" s="17">
        <v>3.987030704799936</v>
      </c>
      <c r="Y2318" s="17">
        <v>0</v>
      </c>
      <c r="Z2318" s="17">
        <v>49.82037578354295</v>
      </c>
      <c r="AA2318" s="17">
        <v>1.4774980308412293</v>
      </c>
      <c r="AB2318" s="17">
        <v>2.7433457187761103</v>
      </c>
      <c r="AC2318" s="17">
        <v>37.005137906893019</v>
      </c>
      <c r="AD2318" s="17">
        <v>0.92850853266842126</v>
      </c>
      <c r="AE2318" s="17">
        <v>9.2850853266842115E-2</v>
      </c>
      <c r="AF2318" s="17">
        <v>77.317218982865512</v>
      </c>
      <c r="AG2318" s="17">
        <v>55.109336396879769</v>
      </c>
      <c r="AH2318" s="17">
        <v>-1</v>
      </c>
      <c r="AI2318" s="17">
        <v>-1</v>
      </c>
      <c r="AJ2318" s="17">
        <v>-1</v>
      </c>
      <c r="AK2318" s="17">
        <v>-1</v>
      </c>
      <c r="AL2318" s="17">
        <v>-1</v>
      </c>
      <c r="AM2318" s="17">
        <v>-1</v>
      </c>
      <c r="AN2318" s="17">
        <v>-1</v>
      </c>
      <c r="AO2318" s="17">
        <v>-1</v>
      </c>
      <c r="AP2318" s="17">
        <v>-1</v>
      </c>
      <c r="AQ2318" s="17">
        <v>-1</v>
      </c>
      <c r="AR2318" s="17">
        <v>0.46425426633421063</v>
      </c>
      <c r="AS2318" s="17">
        <v>5.5710511960105276</v>
      </c>
      <c r="AT2318" s="17">
        <v>11.242366554813685</v>
      </c>
      <c r="AU2318" s="17">
        <v>-1</v>
      </c>
      <c r="AV2318" s="17">
        <v>-1</v>
      </c>
      <c r="AW2318" s="17">
        <v>-1</v>
      </c>
      <c r="AX2318" s="17">
        <v>-1</v>
      </c>
      <c r="AY2318" s="17">
        <v>9.2850853266842115E-2</v>
      </c>
      <c r="AZ2318" s="17">
        <v>-0.43907136031334132</v>
      </c>
      <c r="BA2318" s="17">
        <v>0.95189187313385459</v>
      </c>
      <c r="BB2318" s="17">
        <v>-0.18235956777392998</v>
      </c>
      <c r="BC2318" s="17">
        <v>0.36184674726110938</v>
      </c>
      <c r="BD2318" s="17">
        <v>-5.9277682685741109</v>
      </c>
      <c r="BE2318" s="17">
        <v>12.979050319856169</v>
      </c>
      <c r="BF2318" s="17">
        <v>-1</v>
      </c>
      <c r="BG2318" s="22">
        <v>333.55982969702131</v>
      </c>
    </row>
    <row r="2319" spans="1:59" x14ac:dyDescent="0.25">
      <c r="A2319">
        <v>5502</v>
      </c>
      <c r="B2319" t="s">
        <v>2092</v>
      </c>
      <c r="C2319" s="49">
        <v>0</v>
      </c>
      <c r="D2319" s="22">
        <v>1531.37693359375</v>
      </c>
      <c r="E2319" s="17">
        <v>119.59113318984856</v>
      </c>
      <c r="F2319" s="17">
        <v>95.084683807568894</v>
      </c>
      <c r="G2319" s="17">
        <v>1.0379872361819686</v>
      </c>
      <c r="H2319" s="17">
        <v>8.6894401359388773</v>
      </c>
      <c r="I2319" s="17">
        <v>100.71418973016679</v>
      </c>
      <c r="J2319" s="17">
        <v>19.476277646538573</v>
      </c>
      <c r="K2319" s="17">
        <v>-1</v>
      </c>
      <c r="L2319" s="17">
        <v>-1</v>
      </c>
      <c r="M2319" s="17">
        <v>-1</v>
      </c>
      <c r="N2319" s="17">
        <v>0.16666666666666666</v>
      </c>
      <c r="O2319" s="17">
        <v>-1</v>
      </c>
      <c r="P2319" s="17">
        <v>-1</v>
      </c>
      <c r="Q2319" s="17">
        <v>6.0266648693031861</v>
      </c>
      <c r="R2319" s="17">
        <v>-1</v>
      </c>
      <c r="S2319" s="17">
        <v>1.9054669102209996</v>
      </c>
      <c r="T2319" s="17">
        <v>0.20031357110579781</v>
      </c>
      <c r="U2319" s="17">
        <v>1.1110365140053364</v>
      </c>
      <c r="V2319" s="17">
        <v>1.4544395957368739</v>
      </c>
      <c r="W2319" s="17">
        <v>4.4794539354449654</v>
      </c>
      <c r="X2319" s="17">
        <v>6.0441793979049816</v>
      </c>
      <c r="Y2319" s="17">
        <v>0</v>
      </c>
      <c r="Z2319" s="17">
        <v>61.780275376856082</v>
      </c>
      <c r="AA2319" s="17">
        <v>2.1429273862802489</v>
      </c>
      <c r="AB2319" s="17">
        <v>3.8050036999220538</v>
      </c>
      <c r="AC2319" s="17">
        <v>49.211400119342791</v>
      </c>
      <c r="AD2319" s="17">
        <v>1.3887956425066703</v>
      </c>
      <c r="AE2319" s="17">
        <v>0.13887956425066705</v>
      </c>
      <c r="AF2319" s="17">
        <v>95.491247360253709</v>
      </c>
      <c r="AG2319" s="17">
        <v>86.804962123019067</v>
      </c>
      <c r="AH2319" s="17">
        <v>-1</v>
      </c>
      <c r="AI2319" s="17">
        <v>-1</v>
      </c>
      <c r="AJ2319" s="17">
        <v>-1</v>
      </c>
      <c r="AK2319" s="17">
        <v>-1</v>
      </c>
      <c r="AL2319" s="17">
        <v>-1</v>
      </c>
      <c r="AM2319" s="17">
        <v>-1</v>
      </c>
      <c r="AN2319" s="17">
        <v>-1</v>
      </c>
      <c r="AO2319" s="17">
        <v>-1</v>
      </c>
      <c r="AP2319" s="17">
        <v>-1</v>
      </c>
      <c r="AQ2319" s="17">
        <v>-1</v>
      </c>
      <c r="AR2319" s="17">
        <v>0.69439782125333516</v>
      </c>
      <c r="AS2319" s="17">
        <v>8.3327738550400205</v>
      </c>
      <c r="AT2319" s="17">
        <v>14.832606011552027</v>
      </c>
      <c r="AU2319" s="17">
        <v>-1</v>
      </c>
      <c r="AV2319" s="17">
        <v>-1</v>
      </c>
      <c r="AW2319" s="17">
        <v>-1</v>
      </c>
      <c r="AX2319" s="17">
        <v>-1</v>
      </c>
      <c r="AY2319" s="17">
        <v>0.13887956425066705</v>
      </c>
      <c r="AZ2319" s="17">
        <v>-0.83907118728149022</v>
      </c>
      <c r="BA2319" s="17">
        <v>1.3518917001020032</v>
      </c>
      <c r="BB2319" s="17">
        <v>-0.3388571851189347</v>
      </c>
      <c r="BC2319" s="17">
        <v>0.51834436460611399</v>
      </c>
      <c r="BD2319" s="17">
        <v>-11.364809293122073</v>
      </c>
      <c r="BE2319" s="17">
        <v>18.416091344404141</v>
      </c>
      <c r="BF2319" s="17">
        <v>-1</v>
      </c>
      <c r="BG2319" s="22">
        <v>496.66377469157175</v>
      </c>
    </row>
    <row r="2320" spans="1:59" x14ac:dyDescent="0.25">
      <c r="A2320">
        <v>5503</v>
      </c>
      <c r="B2320" t="s">
        <v>2093</v>
      </c>
      <c r="C2320" s="49">
        <v>0</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25">
      <c r="A2321">
        <v>5504</v>
      </c>
      <c r="B2321" t="s">
        <v>2094</v>
      </c>
      <c r="C2321" s="49">
        <v>0</v>
      </c>
      <c r="D2321" s="22">
        <v>1459.19259765625</v>
      </c>
      <c r="E2321" s="17">
        <v>63.705750547049739</v>
      </c>
      <c r="F2321" s="17">
        <v>1.3768677800233684</v>
      </c>
      <c r="G2321" s="17">
        <v>0.35617189601981458</v>
      </c>
      <c r="H2321" s="17">
        <v>3.5246058965418201</v>
      </c>
      <c r="I2321" s="17">
        <v>50.810172830000056</v>
      </c>
      <c r="J2321" s="17">
        <v>6.0308891298853959</v>
      </c>
      <c r="K2321" s="17">
        <v>-1</v>
      </c>
      <c r="L2321" s="17">
        <v>-1</v>
      </c>
      <c r="M2321" s="17">
        <v>-1</v>
      </c>
      <c r="N2321" s="17">
        <v>0.16666666666666666</v>
      </c>
      <c r="O2321" s="17">
        <v>-1</v>
      </c>
      <c r="P2321" s="17">
        <v>-1</v>
      </c>
      <c r="Q2321" s="17">
        <v>2.8037649725291809</v>
      </c>
      <c r="R2321" s="17">
        <v>-1</v>
      </c>
      <c r="S2321" s="17">
        <v>0.26765445131619403</v>
      </c>
      <c r="T2321" s="17">
        <v>2.817036044316722E-2</v>
      </c>
      <c r="U2321" s="17">
        <v>0.11716722385297386</v>
      </c>
      <c r="V2321" s="17">
        <v>2.1060921035538083E-2</v>
      </c>
      <c r="W2321" s="17">
        <v>0.74714722514943888</v>
      </c>
      <c r="X2321" s="17">
        <v>0.49183807752603242</v>
      </c>
      <c r="Y2321" s="17">
        <v>0</v>
      </c>
      <c r="Z2321" s="17">
        <v>29.499942447055066</v>
      </c>
      <c r="AA2321" s="17">
        <v>0.34690217994455175</v>
      </c>
      <c r="AB2321" s="17">
        <v>0.93953875002126686</v>
      </c>
      <c r="AC2321" s="17">
        <v>16.266122864119943</v>
      </c>
      <c r="AD2321" s="17">
        <v>0.14645902981621733</v>
      </c>
      <c r="AE2321" s="17">
        <v>1.4645902981621732E-2</v>
      </c>
      <c r="AF2321" s="17">
        <v>46.438687836614385</v>
      </c>
      <c r="AG2321" s="17">
        <v>1.2569737912281929</v>
      </c>
      <c r="AH2321" s="17">
        <v>-1</v>
      </c>
      <c r="AI2321" s="17">
        <v>-1</v>
      </c>
      <c r="AJ2321" s="17">
        <v>-1</v>
      </c>
      <c r="AK2321" s="17">
        <v>-1</v>
      </c>
      <c r="AL2321" s="17">
        <v>-1</v>
      </c>
      <c r="AM2321" s="17">
        <v>-1</v>
      </c>
      <c r="AN2321" s="17">
        <v>-1</v>
      </c>
      <c r="AO2321" s="17">
        <v>-1</v>
      </c>
      <c r="AP2321" s="17">
        <v>-1</v>
      </c>
      <c r="AQ2321" s="17">
        <v>-1</v>
      </c>
      <c r="AR2321" s="17">
        <v>7.3229514908108667E-2</v>
      </c>
      <c r="AS2321" s="17">
        <v>0.87875417889730378</v>
      </c>
      <c r="AT2321" s="17">
        <v>5.1423804325664948</v>
      </c>
      <c r="AU2321" s="17">
        <v>-1</v>
      </c>
      <c r="AV2321" s="17">
        <v>-1</v>
      </c>
      <c r="AW2321" s="17">
        <v>-1</v>
      </c>
      <c r="AX2321" s="17">
        <v>-1</v>
      </c>
      <c r="AY2321" s="17">
        <v>1.4645902981621732E-2</v>
      </c>
      <c r="AZ2321" s="17">
        <v>0.24054720630551829</v>
      </c>
      <c r="BA2321" s="17">
        <v>0.2722733065149946</v>
      </c>
      <c r="BB2321" s="17">
        <v>8.3537263195819444E-2</v>
      </c>
      <c r="BC2321" s="17">
        <v>9.5949916291360043E-2</v>
      </c>
      <c r="BD2321" s="17">
        <v>3.3100207968833044</v>
      </c>
      <c r="BE2321" s="17">
        <v>3.7412612543987471</v>
      </c>
      <c r="BF2321" s="17">
        <v>-1</v>
      </c>
      <c r="BG2321" s="22">
        <v>112.50392991436898</v>
      </c>
    </row>
    <row r="2322" spans="1:59" x14ac:dyDescent="0.25">
      <c r="A2322">
        <v>5505</v>
      </c>
      <c r="B2322" t="s">
        <v>2095</v>
      </c>
      <c r="C2322" s="49">
        <v>0</v>
      </c>
      <c r="D2322" s="22">
        <v>1598.3208789062501</v>
      </c>
      <c r="E2322" s="17">
        <v>123.41346129297716</v>
      </c>
      <c r="F2322" s="17">
        <v>101.49390929277804</v>
      </c>
      <c r="G2322" s="17">
        <v>1.0846205741426922</v>
      </c>
      <c r="H2322" s="17">
        <v>9.0426933504230753</v>
      </c>
      <c r="I2322" s="17">
        <v>104.12741725471861</v>
      </c>
      <c r="J2322" s="17">
        <v>20.395886387757564</v>
      </c>
      <c r="K2322" s="17">
        <v>-1</v>
      </c>
      <c r="L2322" s="17">
        <v>-1</v>
      </c>
      <c r="M2322" s="17">
        <v>-1</v>
      </c>
      <c r="N2322" s="17">
        <v>0.16666666666666666</v>
      </c>
      <c r="O2322" s="17">
        <v>-1</v>
      </c>
      <c r="P2322" s="17">
        <v>-1</v>
      </c>
      <c r="Q2322" s="17">
        <v>6.2470978388284824</v>
      </c>
      <c r="R2322" s="17">
        <v>-1</v>
      </c>
      <c r="S2322" s="17">
        <v>2.0174864812301041</v>
      </c>
      <c r="T2322" s="17">
        <v>0.21208745187322861</v>
      </c>
      <c r="U2322" s="17">
        <v>1.1790130463101636</v>
      </c>
      <c r="V2322" s="17">
        <v>1.5524767448381893</v>
      </c>
      <c r="W2322" s="17">
        <v>4.7347282156524093</v>
      </c>
      <c r="X2322" s="17">
        <v>6.4239364875664462</v>
      </c>
      <c r="Y2322" s="17">
        <v>0</v>
      </c>
      <c r="Z2322" s="17">
        <v>63.988116101944598</v>
      </c>
      <c r="AA2322" s="17">
        <v>2.2657680522193751</v>
      </c>
      <c r="AB2322" s="17">
        <v>4.0009896033655741</v>
      </c>
      <c r="AC2322" s="17">
        <v>51.46472027504236</v>
      </c>
      <c r="AD2322" s="17">
        <v>1.4737663078877044</v>
      </c>
      <c r="AE2322" s="17">
        <v>0.14737663078877045</v>
      </c>
      <c r="AF2322" s="17">
        <v>98.846238736012936</v>
      </c>
      <c r="AG2322" s="17">
        <v>92.656089278338925</v>
      </c>
      <c r="AH2322" s="17">
        <v>-1</v>
      </c>
      <c r="AI2322" s="17">
        <v>-1</v>
      </c>
      <c r="AJ2322" s="17">
        <v>-1</v>
      </c>
      <c r="AK2322" s="17">
        <v>-1</v>
      </c>
      <c r="AL2322" s="17">
        <v>-1</v>
      </c>
      <c r="AM2322" s="17">
        <v>-1</v>
      </c>
      <c r="AN2322" s="17">
        <v>-1</v>
      </c>
      <c r="AO2322" s="17">
        <v>-1</v>
      </c>
      <c r="AP2322" s="17">
        <v>-1</v>
      </c>
      <c r="AQ2322" s="17">
        <v>-1</v>
      </c>
      <c r="AR2322" s="17">
        <v>0.73688315394385218</v>
      </c>
      <c r="AS2322" s="17">
        <v>8.8425978473262248</v>
      </c>
      <c r="AT2322" s="17">
        <v>15.495377201524093</v>
      </c>
      <c r="AU2322" s="17">
        <v>-1</v>
      </c>
      <c r="AV2322" s="17">
        <v>-1</v>
      </c>
      <c r="AW2322" s="17">
        <v>-1</v>
      </c>
      <c r="AX2322" s="17">
        <v>-1</v>
      </c>
      <c r="AY2322" s="17">
        <v>0.14737663078877045</v>
      </c>
      <c r="AZ2322" s="17">
        <v>-0.91291260217952197</v>
      </c>
      <c r="BA2322" s="17">
        <v>1.4257331150000352</v>
      </c>
      <c r="BB2322" s="17">
        <v>-0.3677472113484862</v>
      </c>
      <c r="BC2322" s="17">
        <v>0.5472343908356655</v>
      </c>
      <c r="BD2322" s="17">
        <v>-12.368506732579304</v>
      </c>
      <c r="BE2322" s="17">
        <v>19.419788783861371</v>
      </c>
      <c r="BF2322" s="17">
        <v>-1</v>
      </c>
      <c r="BG2322" s="22">
        <v>1882.4639363526308</v>
      </c>
    </row>
    <row r="2323" spans="1:59" x14ac:dyDescent="0.25">
      <c r="A2323">
        <v>5506</v>
      </c>
      <c r="B2323" t="s">
        <v>3073</v>
      </c>
      <c r="C2323" s="49">
        <v>0</v>
      </c>
      <c r="D2323" s="22">
        <v>1477.1268749999999</v>
      </c>
      <c r="E2323" s="17">
        <v>83.25516735081743</v>
      </c>
      <c r="F2323" s="17">
        <v>34.157052269452208</v>
      </c>
      <c r="G2323" s="17">
        <v>0.5946795636370843</v>
      </c>
      <c r="H2323" s="17">
        <v>5.3313305263740549</v>
      </c>
      <c r="I2323" s="17">
        <v>68.267231911071548</v>
      </c>
      <c r="J2323" s="17">
        <v>10.734256840198722</v>
      </c>
      <c r="K2323" s="17">
        <v>-1</v>
      </c>
      <c r="L2323" s="17">
        <v>-1</v>
      </c>
      <c r="M2323" s="17">
        <v>-1</v>
      </c>
      <c r="N2323" s="17">
        <v>0.16666666666666666</v>
      </c>
      <c r="O2323" s="17">
        <v>-1</v>
      </c>
      <c r="P2323" s="17">
        <v>-1</v>
      </c>
      <c r="Q2323" s="17">
        <v>3.9311762994152746</v>
      </c>
      <c r="R2323" s="17">
        <v>-1</v>
      </c>
      <c r="S2323" s="17">
        <v>0.8405820558417656</v>
      </c>
      <c r="T2323" s="17">
        <v>8.8388242401539946E-2</v>
      </c>
      <c r="U2323" s="17">
        <v>0.46483532743992989</v>
      </c>
      <c r="V2323" s="17">
        <v>0.52247499076597625</v>
      </c>
      <c r="W2323" s="17">
        <v>2.0527555267948099</v>
      </c>
      <c r="X2323" s="17">
        <v>2.4341176070884298</v>
      </c>
      <c r="Y2323" s="17">
        <v>0</v>
      </c>
      <c r="Z2323" s="17">
        <v>40.792012987980023</v>
      </c>
      <c r="AA2323" s="17">
        <v>0.97517461342056566</v>
      </c>
      <c r="AB2323" s="17">
        <v>1.9419147917180322</v>
      </c>
      <c r="AC2323" s="17">
        <v>27.790799377380431</v>
      </c>
      <c r="AD2323" s="17">
        <v>0.58104415929991238</v>
      </c>
      <c r="AE2323" s="17">
        <v>5.8104415929991236E-2</v>
      </c>
      <c r="AF2323" s="17">
        <v>63.597896310653809</v>
      </c>
      <c r="AG2323" s="17">
        <v>31.182746892068462</v>
      </c>
      <c r="AH2323" s="17">
        <v>-1</v>
      </c>
      <c r="AI2323" s="17">
        <v>-1</v>
      </c>
      <c r="AJ2323" s="17">
        <v>-1</v>
      </c>
      <c r="AK2323" s="17">
        <v>-1</v>
      </c>
      <c r="AL2323" s="17">
        <v>-1</v>
      </c>
      <c r="AM2323" s="17">
        <v>-1</v>
      </c>
      <c r="AN2323" s="17">
        <v>-1</v>
      </c>
      <c r="AO2323" s="17">
        <v>-1</v>
      </c>
      <c r="AP2323" s="17">
        <v>-1</v>
      </c>
      <c r="AQ2323" s="17">
        <v>-1</v>
      </c>
      <c r="AR2323" s="17">
        <v>0.29052207964995619</v>
      </c>
      <c r="AS2323" s="17">
        <v>3.486264955799474</v>
      </c>
      <c r="AT2323" s="17">
        <v>8.532144442539316</v>
      </c>
      <c r="AU2323" s="17">
        <v>-1</v>
      </c>
      <c r="AV2323" s="17">
        <v>-1</v>
      </c>
      <c r="AW2323" s="17">
        <v>-1</v>
      </c>
      <c r="AX2323" s="17">
        <v>-1</v>
      </c>
      <c r="AY2323" s="17">
        <v>5.8104415929991236E-2</v>
      </c>
      <c r="AZ2323" s="17">
        <v>-0.13711702300017775</v>
      </c>
      <c r="BA2323" s="17">
        <v>0.64993753582069069</v>
      </c>
      <c r="BB2323" s="17">
        <v>-6.4221680828636926E-2</v>
      </c>
      <c r="BC2323" s="17">
        <v>0.24370886031581629</v>
      </c>
      <c r="BD2323" s="17">
        <v>-1.8234211943375183</v>
      </c>
      <c r="BE2323" s="17">
        <v>8.8747032456195747</v>
      </c>
      <c r="BF2323" s="17">
        <v>-1</v>
      </c>
      <c r="BG2323" s="22">
        <v>380.03284810940119</v>
      </c>
    </row>
    <row r="2324" spans="1:59" x14ac:dyDescent="0.25">
      <c r="A2324">
        <v>5507</v>
      </c>
      <c r="B2324" t="s">
        <v>235</v>
      </c>
      <c r="C2324" s="49">
        <v>0</v>
      </c>
      <c r="D2324" s="22">
        <v>1528.1766503906249</v>
      </c>
      <c r="E2324" s="17">
        <v>51.467416339028283</v>
      </c>
      <c r="F2324" s="17">
        <v>-19.144197232254349</v>
      </c>
      <c r="G2324" s="17">
        <v>0.2068612246695937</v>
      </c>
      <c r="H2324" s="17">
        <v>2.3935593766533443</v>
      </c>
      <c r="I2324" s="17">
        <v>39.881697291939318</v>
      </c>
      <c r="J2324" s="17">
        <v>3.0864848788625476</v>
      </c>
      <c r="K2324" s="17">
        <v>-1</v>
      </c>
      <c r="L2324" s="17">
        <v>-1</v>
      </c>
      <c r="M2324" s="17">
        <v>-1</v>
      </c>
      <c r="N2324" s="17">
        <v>0.16666666666666666</v>
      </c>
      <c r="O2324" s="17">
        <v>-1</v>
      </c>
      <c r="P2324" s="17">
        <v>-1</v>
      </c>
      <c r="Q2324" s="17">
        <v>2.0979824549820707</v>
      </c>
      <c r="R2324" s="17">
        <v>-1</v>
      </c>
      <c r="S2324" s="17">
        <v>-9.1009930929405874E-2</v>
      </c>
      <c r="T2324" s="17">
        <v>-9.5272635884467542E-3</v>
      </c>
      <c r="U2324" s="17">
        <v>-0.10048010997164246</v>
      </c>
      <c r="V2324" s="17">
        <v>-0.29283452779353475</v>
      </c>
      <c r="W2324" s="17">
        <v>-7.0190238197491484E-2</v>
      </c>
      <c r="X2324" s="17">
        <v>-0.72406857824705195</v>
      </c>
      <c r="Y2324" s="17">
        <v>0</v>
      </c>
      <c r="Z2324" s="17">
        <v>22.430875652501932</v>
      </c>
      <c r="AA2324" s="17">
        <v>-4.640919561957807E-2</v>
      </c>
      <c r="AB2324" s="17">
        <v>0.31203087479736735</v>
      </c>
      <c r="AC2324" s="17">
        <v>9.0514399800026766</v>
      </c>
      <c r="AD2324" s="17">
        <v>-0.12560013746455309</v>
      </c>
      <c r="AE2324" s="17">
        <v>-1.2560013746455307E-2</v>
      </c>
      <c r="AF2324" s="17">
        <v>35.696672862032855</v>
      </c>
      <c r="AG2324" s="17">
        <v>-17.477171391604948</v>
      </c>
      <c r="AH2324" s="17">
        <v>-1</v>
      </c>
      <c r="AI2324" s="17">
        <v>-1</v>
      </c>
      <c r="AJ2324" s="17">
        <v>-1</v>
      </c>
      <c r="AK2324" s="17">
        <v>-1</v>
      </c>
      <c r="AL2324" s="17">
        <v>-1</v>
      </c>
      <c r="AM2324" s="17">
        <v>-1</v>
      </c>
      <c r="AN2324" s="17">
        <v>-1</v>
      </c>
      <c r="AO2324" s="17">
        <v>-1</v>
      </c>
      <c r="AP2324" s="17">
        <v>-1</v>
      </c>
      <c r="AQ2324" s="17">
        <v>-1</v>
      </c>
      <c r="AR2324" s="17">
        <v>-6.2800068732276546E-2</v>
      </c>
      <c r="AS2324" s="17">
        <v>-0.75360082478731871</v>
      </c>
      <c r="AT2324" s="17">
        <v>3.0203189277764859</v>
      </c>
      <c r="AU2324" s="17">
        <v>-1</v>
      </c>
      <c r="AV2324" s="17">
        <v>-1</v>
      </c>
      <c r="AW2324" s="17">
        <v>-1</v>
      </c>
      <c r="AX2324" s="17">
        <v>-1</v>
      </c>
      <c r="AY2324" s="17">
        <v>-1.2560013746455307E-2</v>
      </c>
      <c r="AZ2324" s="17">
        <v>0.47697272748869657</v>
      </c>
      <c r="BA2324" s="17">
        <v>3.584778533181629E-2</v>
      </c>
      <c r="BB2324" s="17">
        <v>0.17603738007128142</v>
      </c>
      <c r="BC2324" s="17">
        <v>3.449799415898111E-3</v>
      </c>
      <c r="BD2324" s="17">
        <v>6.5236603318459823</v>
      </c>
      <c r="BE2324" s="17">
        <v>0.52762171943606573</v>
      </c>
      <c r="BF2324" s="17">
        <v>-1</v>
      </c>
      <c r="BG2324" s="22">
        <v>372.76748573595523</v>
      </c>
    </row>
    <row r="2325" spans="1:59" x14ac:dyDescent="0.25">
      <c r="A2325">
        <v>5508</v>
      </c>
      <c r="B2325" t="s">
        <v>2096</v>
      </c>
      <c r="C2325" s="49">
        <v>0</v>
      </c>
      <c r="D2325" s="22">
        <v>1515.7654589843748</v>
      </c>
      <c r="E2325" s="17">
        <v>84.466922671676102</v>
      </c>
      <c r="F2325" s="17">
        <v>36.188906384207122</v>
      </c>
      <c r="G2325" s="17">
        <v>0.60946327499798369</v>
      </c>
      <c r="H2325" s="17">
        <v>5.4433189404275977</v>
      </c>
      <c r="I2325" s="17">
        <v>69.349294073864854</v>
      </c>
      <c r="J2325" s="17">
        <v>11.02579141159466</v>
      </c>
      <c r="K2325" s="17">
        <v>-1</v>
      </c>
      <c r="L2325" s="17">
        <v>-1</v>
      </c>
      <c r="M2325" s="17">
        <v>-1</v>
      </c>
      <c r="N2325" s="17">
        <v>0.16666666666666666</v>
      </c>
      <c r="O2325" s="17">
        <v>-1</v>
      </c>
      <c r="P2325" s="17">
        <v>-1</v>
      </c>
      <c r="Q2325" s="17">
        <v>4.001058009333458</v>
      </c>
      <c r="R2325" s="17">
        <v>-1</v>
      </c>
      <c r="S2325" s="17">
        <v>0.87609452561103618</v>
      </c>
      <c r="T2325" s="17">
        <v>9.2120800748745194E-2</v>
      </c>
      <c r="U2325" s="17">
        <v>0.48638526310517921</v>
      </c>
      <c r="V2325" s="17">
        <v>0.55355474997557885</v>
      </c>
      <c r="W2325" s="17">
        <v>2.1336826369156152</v>
      </c>
      <c r="X2325" s="17">
        <v>2.5545082856527399</v>
      </c>
      <c r="Y2325" s="17">
        <v>0</v>
      </c>
      <c r="Z2325" s="17">
        <v>41.491943154635436</v>
      </c>
      <c r="AA2325" s="17">
        <v>1.014117589155098</v>
      </c>
      <c r="AB2325" s="17">
        <v>2.0040462872106861</v>
      </c>
      <c r="AC2325" s="17">
        <v>28.50514744342744</v>
      </c>
      <c r="AD2325" s="17">
        <v>0.60798157888147397</v>
      </c>
      <c r="AE2325" s="17">
        <v>6.0798157888147401E-2</v>
      </c>
      <c r="AF2325" s="17">
        <v>64.661496436368722</v>
      </c>
      <c r="AG2325" s="17">
        <v>33.037672547894857</v>
      </c>
      <c r="AH2325" s="17">
        <v>-1</v>
      </c>
      <c r="AI2325" s="17">
        <v>-1</v>
      </c>
      <c r="AJ2325" s="17">
        <v>-1</v>
      </c>
      <c r="AK2325" s="17">
        <v>-1</v>
      </c>
      <c r="AL2325" s="17">
        <v>-1</v>
      </c>
      <c r="AM2325" s="17">
        <v>-1</v>
      </c>
      <c r="AN2325" s="17">
        <v>-1</v>
      </c>
      <c r="AO2325" s="17">
        <v>-1</v>
      </c>
      <c r="AP2325" s="17">
        <v>-1</v>
      </c>
      <c r="AQ2325" s="17">
        <v>-1</v>
      </c>
      <c r="AR2325" s="17">
        <v>0.30399078944073699</v>
      </c>
      <c r="AS2325" s="17">
        <v>3.6478894732888438</v>
      </c>
      <c r="AT2325" s="17">
        <v>8.7422563152754975</v>
      </c>
      <c r="AU2325" s="17">
        <v>-1</v>
      </c>
      <c r="AV2325" s="17">
        <v>-1</v>
      </c>
      <c r="AW2325" s="17">
        <v>-1</v>
      </c>
      <c r="AX2325" s="17">
        <v>-1</v>
      </c>
      <c r="AY2325" s="17">
        <v>6.0798157888147401E-2</v>
      </c>
      <c r="AZ2325" s="17">
        <v>-0.16052624507328672</v>
      </c>
      <c r="BA2325" s="17">
        <v>0.67334675789379972</v>
      </c>
      <c r="BB2325" s="17">
        <v>-7.3380403486367859E-2</v>
      </c>
      <c r="BC2325" s="17">
        <v>0.25286758297354728</v>
      </c>
      <c r="BD2325" s="17">
        <v>-2.1416135838916821</v>
      </c>
      <c r="BE2325" s="17">
        <v>9.1928956351737376</v>
      </c>
      <c r="BF2325" s="17">
        <v>-1</v>
      </c>
      <c r="BG2325" s="22">
        <v>109.63107196810643</v>
      </c>
    </row>
    <row r="2326" spans="1:59" x14ac:dyDescent="0.25">
      <c r="A2326">
        <v>5509</v>
      </c>
      <c r="B2326" t="s">
        <v>2097</v>
      </c>
      <c r="C2326" s="49">
        <v>0</v>
      </c>
      <c r="D2326" s="22">
        <v>1614.8838964843749</v>
      </c>
      <c r="E2326" s="17">
        <v>138.24707396866512</v>
      </c>
      <c r="F2326" s="17">
        <v>126.36670038596652</v>
      </c>
      <c r="G2326" s="17">
        <v>1.2655942777129416</v>
      </c>
      <c r="H2326" s="17">
        <v>10.413591195590097</v>
      </c>
      <c r="I2326" s="17">
        <v>117.37340077762909</v>
      </c>
      <c r="J2326" s="17">
        <v>23.964685170168256</v>
      </c>
      <c r="K2326" s="17">
        <v>-1</v>
      </c>
      <c r="L2326" s="17">
        <v>-1</v>
      </c>
      <c r="M2326" s="17">
        <v>-1</v>
      </c>
      <c r="N2326" s="17">
        <v>0.16666666666666666</v>
      </c>
      <c r="O2326" s="17">
        <v>-1</v>
      </c>
      <c r="P2326" s="17">
        <v>-1</v>
      </c>
      <c r="Q2326" s="17">
        <v>7.10254959562916</v>
      </c>
      <c r="R2326" s="17">
        <v>-1</v>
      </c>
      <c r="S2326" s="17">
        <v>2.4522097398341236</v>
      </c>
      <c r="T2326" s="17">
        <v>0.25777928739379757</v>
      </c>
      <c r="U2326" s="17">
        <v>1.4428149816858493</v>
      </c>
      <c r="V2326" s="17">
        <v>1.9329373066636588</v>
      </c>
      <c r="W2326" s="17">
        <v>5.7253914178937011</v>
      </c>
      <c r="X2326" s="17">
        <v>7.8976900290988672</v>
      </c>
      <c r="Y2326" s="17">
        <v>0</v>
      </c>
      <c r="Z2326" s="17">
        <v>72.556259202681247</v>
      </c>
      <c r="AA2326" s="17">
        <v>2.7424855945656512</v>
      </c>
      <c r="AB2326" s="17">
        <v>4.7615676864444243</v>
      </c>
      <c r="AC2326" s="17">
        <v>60.209359019322306</v>
      </c>
      <c r="AD2326" s="17">
        <v>1.8035187271073116</v>
      </c>
      <c r="AE2326" s="17">
        <v>0.18035187271073116</v>
      </c>
      <c r="AF2326" s="17">
        <v>111.86622060453746</v>
      </c>
      <c r="AG2326" s="17">
        <v>115.36302379481175</v>
      </c>
      <c r="AH2326" s="17">
        <v>-1</v>
      </c>
      <c r="AI2326" s="17">
        <v>-1</v>
      </c>
      <c r="AJ2326" s="17">
        <v>-1</v>
      </c>
      <c r="AK2326" s="17">
        <v>-1</v>
      </c>
      <c r="AL2326" s="17">
        <v>-1</v>
      </c>
      <c r="AM2326" s="17">
        <v>-1</v>
      </c>
      <c r="AN2326" s="17">
        <v>-1</v>
      </c>
      <c r="AO2326" s="17">
        <v>-1</v>
      </c>
      <c r="AP2326" s="17">
        <v>-1</v>
      </c>
      <c r="AQ2326" s="17">
        <v>-1</v>
      </c>
      <c r="AR2326" s="17">
        <v>0.90175936355365582</v>
      </c>
      <c r="AS2326" s="17">
        <v>10.82111236264387</v>
      </c>
      <c r="AT2326" s="17">
        <v>18.067446071437033</v>
      </c>
      <c r="AU2326" s="17">
        <v>-1</v>
      </c>
      <c r="AV2326" s="17">
        <v>-1</v>
      </c>
      <c r="AW2326" s="17">
        <v>-1</v>
      </c>
      <c r="AX2326" s="17">
        <v>-1</v>
      </c>
      <c r="AY2326" s="17">
        <v>0.18035187271073116</v>
      </c>
      <c r="AZ2326" s="17">
        <v>-1.1994748538935081</v>
      </c>
      <c r="BA2326" s="17">
        <v>1.7122953667140213</v>
      </c>
      <c r="BB2326" s="17">
        <v>-0.47986303388315277</v>
      </c>
      <c r="BC2326" s="17">
        <v>0.65935021337033195</v>
      </c>
      <c r="BD2326" s="17">
        <v>-16.263635214171984</v>
      </c>
      <c r="BE2326" s="17">
        <v>23.314917265454056</v>
      </c>
      <c r="BF2326" s="17">
        <v>-1</v>
      </c>
      <c r="BG2326" s="22">
        <v>822.69363191374225</v>
      </c>
    </row>
    <row r="2327" spans="1:59" x14ac:dyDescent="0.25">
      <c r="A2327">
        <v>5510</v>
      </c>
      <c r="B2327" t="s">
        <v>2098</v>
      </c>
      <c r="C2327" s="49">
        <v>0</v>
      </c>
      <c r="D2327" s="22">
        <v>1513.167705078125</v>
      </c>
      <c r="E2327" s="17">
        <v>15.561800565498167</v>
      </c>
      <c r="F2327" s="17">
        <v>-79.350223891628957</v>
      </c>
      <c r="G2327" s="17">
        <v>-0.23119607179441409</v>
      </c>
      <c r="H2327" s="17">
        <v>-0.92477799466031918</v>
      </c>
      <c r="I2327" s="17">
        <v>7.8190295309263433</v>
      </c>
      <c r="J2327" s="17">
        <v>-5.5519985881016014</v>
      </c>
      <c r="K2327" s="17">
        <v>-1</v>
      </c>
      <c r="L2327" s="17">
        <v>-1</v>
      </c>
      <c r="M2327" s="17">
        <v>-1</v>
      </c>
      <c r="N2327" s="17">
        <v>0.16666666666666666</v>
      </c>
      <c r="O2327" s="17">
        <v>-1</v>
      </c>
      <c r="P2327" s="17">
        <v>-1</v>
      </c>
      <c r="Q2327" s="17">
        <v>2.7312095439877115E-2</v>
      </c>
      <c r="R2327" s="17">
        <v>-1</v>
      </c>
      <c r="S2327" s="17">
        <v>-1.143282673417537</v>
      </c>
      <c r="T2327" s="17">
        <v>-0.12012698909414148</v>
      </c>
      <c r="U2327" s="17">
        <v>-0.73902792290175812</v>
      </c>
      <c r="V2327" s="17">
        <v>-1.2137612803355022</v>
      </c>
      <c r="W2327" s="17">
        <v>-2.4681477067075046</v>
      </c>
      <c r="X2327" s="17">
        <v>-4.2913741001089507</v>
      </c>
      <c r="Y2327" s="17">
        <v>0</v>
      </c>
      <c r="Z2327" s="17">
        <v>1.6911906685535065</v>
      </c>
      <c r="AA2327" s="17">
        <v>-1.2003315260874055</v>
      </c>
      <c r="AB2327" s="17">
        <v>-1.5289922807793066</v>
      </c>
      <c r="AC2327" s="17">
        <v>-12.115462897611936</v>
      </c>
      <c r="AD2327" s="17">
        <v>-0.92378490362719767</v>
      </c>
      <c r="AE2327" s="17">
        <v>-9.2378490362719765E-2</v>
      </c>
      <c r="AF2327" s="17">
        <v>4.1810551517377661</v>
      </c>
      <c r="AG2327" s="17">
        <v>-72.440617179794813</v>
      </c>
      <c r="AH2327" s="17">
        <v>-1</v>
      </c>
      <c r="AI2327" s="17">
        <v>-1</v>
      </c>
      <c r="AJ2327" s="17">
        <v>-1</v>
      </c>
      <c r="AK2327" s="17">
        <v>-1</v>
      </c>
      <c r="AL2327" s="17">
        <v>-1</v>
      </c>
      <c r="AM2327" s="17">
        <v>-1</v>
      </c>
      <c r="AN2327" s="17">
        <v>-1</v>
      </c>
      <c r="AO2327" s="17">
        <v>-1</v>
      </c>
      <c r="AP2327" s="17">
        <v>-1</v>
      </c>
      <c r="AQ2327" s="17">
        <v>-1</v>
      </c>
      <c r="AR2327" s="17">
        <v>-0.46189245181359884</v>
      </c>
      <c r="AS2327" s="17">
        <v>-5.5427094217631856</v>
      </c>
      <c r="AT2327" s="17">
        <v>-3.2055222482921426</v>
      </c>
      <c r="AU2327" s="17">
        <v>-1</v>
      </c>
      <c r="AV2327" s="17">
        <v>-1</v>
      </c>
      <c r="AW2327" s="17">
        <v>-1</v>
      </c>
      <c r="AX2327" s="17">
        <v>-1</v>
      </c>
      <c r="AY2327" s="17">
        <v>-9.2378490362719765E-2</v>
      </c>
      <c r="AZ2327" s="17">
        <v>1.1706131999882787</v>
      </c>
      <c r="BA2327" s="17">
        <v>-0.65779268716776618</v>
      </c>
      <c r="BB2327" s="17">
        <v>0.44742020056658066</v>
      </c>
      <c r="BC2327" s="17">
        <v>-0.26793302107940098</v>
      </c>
      <c r="BD2327" s="17">
        <v>15.952043673540196</v>
      </c>
      <c r="BE2327" s="17">
        <v>-8.9007616222581571</v>
      </c>
      <c r="BF2327" s="17">
        <v>-1</v>
      </c>
      <c r="BG2327" s="22">
        <v>90.347900368187084</v>
      </c>
    </row>
    <row r="2328" spans="1:59" x14ac:dyDescent="0.25">
      <c r="A2328">
        <v>5511</v>
      </c>
      <c r="B2328" t="s">
        <v>2099</v>
      </c>
      <c r="C2328" s="49">
        <v>0</v>
      </c>
      <c r="D2328" s="22">
        <v>1540.4578222656248</v>
      </c>
      <c r="E2328" s="17">
        <v>103.25452739119477</v>
      </c>
      <c r="F2328" s="17">
        <v>67.69169518870963</v>
      </c>
      <c r="G2328" s="17">
        <v>0.8386766488160714</v>
      </c>
      <c r="H2328" s="17">
        <v>7.1796381627874588</v>
      </c>
      <c r="I2328" s="17">
        <v>86.126077180624605</v>
      </c>
      <c r="J2328" s="17">
        <v>15.545875784387004</v>
      </c>
      <c r="K2328" s="17">
        <v>-1</v>
      </c>
      <c r="L2328" s="17">
        <v>-1</v>
      </c>
      <c r="M2328" s="17">
        <v>-1</v>
      </c>
      <c r="N2328" s="17">
        <v>0.16666666666666666</v>
      </c>
      <c r="O2328" s="17">
        <v>-1</v>
      </c>
      <c r="P2328" s="17">
        <v>-1</v>
      </c>
      <c r="Q2328" s="17">
        <v>5.0845357712768111</v>
      </c>
      <c r="R2328" s="17">
        <v>-1</v>
      </c>
      <c r="S2328" s="17">
        <v>1.426695982154367</v>
      </c>
      <c r="T2328" s="17">
        <v>0.14999208021640179</v>
      </c>
      <c r="U2328" s="17">
        <v>0.82050525089517512</v>
      </c>
      <c r="V2328" s="17">
        <v>1.0354294492292719</v>
      </c>
      <c r="W2328" s="17">
        <v>3.3884132990143381</v>
      </c>
      <c r="X2328" s="17">
        <v>4.4211000322258798</v>
      </c>
      <c r="Y2328" s="17">
        <v>0</v>
      </c>
      <c r="Z2328" s="17">
        <v>52.343978277592782</v>
      </c>
      <c r="AA2328" s="17">
        <v>1.6179071678827126</v>
      </c>
      <c r="AB2328" s="17">
        <v>2.9673612055403784</v>
      </c>
      <c r="AC2328" s="17">
        <v>39.580724225325575</v>
      </c>
      <c r="AD2328" s="17">
        <v>1.025631563618969</v>
      </c>
      <c r="AE2328" s="17">
        <v>0.10256315636189689</v>
      </c>
      <c r="AF2328" s="17">
        <v>81.152035737159352</v>
      </c>
      <c r="AG2328" s="17">
        <v>61.797282186798995</v>
      </c>
      <c r="AH2328" s="17">
        <v>-1</v>
      </c>
      <c r="AI2328" s="17">
        <v>-1</v>
      </c>
      <c r="AJ2328" s="17">
        <v>-1</v>
      </c>
      <c r="AK2328" s="17">
        <v>-1</v>
      </c>
      <c r="AL2328" s="17">
        <v>-1</v>
      </c>
      <c r="AM2328" s="17">
        <v>-1</v>
      </c>
      <c r="AN2328" s="17">
        <v>-1</v>
      </c>
      <c r="AO2328" s="17">
        <v>-1</v>
      </c>
      <c r="AP2328" s="17">
        <v>-1</v>
      </c>
      <c r="AQ2328" s="17">
        <v>-1</v>
      </c>
      <c r="AR2328" s="17">
        <v>0.51281578180948451</v>
      </c>
      <c r="AS2328" s="17">
        <v>6.1537893817138132</v>
      </c>
      <c r="AT2328" s="17">
        <v>11.999926196227959</v>
      </c>
      <c r="AU2328" s="17">
        <v>-1</v>
      </c>
      <c r="AV2328" s="17">
        <v>-1</v>
      </c>
      <c r="AW2328" s="17">
        <v>-1</v>
      </c>
      <c r="AX2328" s="17">
        <v>-1</v>
      </c>
      <c r="AY2328" s="17">
        <v>0.10256315636189689</v>
      </c>
      <c r="AZ2328" s="17">
        <v>-0.52347345358180886</v>
      </c>
      <c r="BA2328" s="17">
        <v>1.0362939664023221</v>
      </c>
      <c r="BB2328" s="17">
        <v>-0.21538139829711622</v>
      </c>
      <c r="BC2328" s="17">
        <v>0.39486857778429557</v>
      </c>
      <c r="BD2328" s="17">
        <v>-7.0750128739947069</v>
      </c>
      <c r="BE2328" s="17">
        <v>14.12629492527677</v>
      </c>
      <c r="BF2328" s="17">
        <v>-1</v>
      </c>
      <c r="BG2328" s="22">
        <v>1453.6184789115855</v>
      </c>
    </row>
    <row r="2329" spans="1:59" x14ac:dyDescent="0.25">
      <c r="A2329">
        <v>5512</v>
      </c>
      <c r="B2329" t="s">
        <v>2100</v>
      </c>
      <c r="C2329" s="49">
        <v>0</v>
      </c>
      <c r="D2329" s="22">
        <v>1457.8602441406249</v>
      </c>
      <c r="E2329" s="17">
        <v>-9.4258746640475692</v>
      </c>
      <c r="F2329" s="17">
        <v>-121.24920288462775</v>
      </c>
      <c r="G2329" s="17">
        <v>-0.53605182263339435</v>
      </c>
      <c r="H2329" s="17">
        <v>-3.234097435369585</v>
      </c>
      <c r="I2329" s="17">
        <v>-14.494235727029427</v>
      </c>
      <c r="J2329" s="17">
        <v>-11.563749527280059</v>
      </c>
      <c r="K2329" s="17">
        <v>-1</v>
      </c>
      <c r="L2329" s="17">
        <v>-1</v>
      </c>
      <c r="M2329" s="17">
        <v>-1</v>
      </c>
      <c r="N2329" s="17">
        <v>0.16666666666666666</v>
      </c>
      <c r="O2329" s="17">
        <v>-1</v>
      </c>
      <c r="P2329" s="17">
        <v>-1</v>
      </c>
      <c r="Q2329" s="17">
        <v>-1.4137226100512632</v>
      </c>
      <c r="R2329" s="17">
        <v>-1</v>
      </c>
      <c r="S2329" s="17">
        <v>-1.8755873275987041</v>
      </c>
      <c r="T2329" s="17">
        <v>-0.19709628656683859</v>
      </c>
      <c r="U2329" s="17">
        <v>-1.1834103690537388</v>
      </c>
      <c r="V2329" s="17">
        <v>-1.8546587585423351</v>
      </c>
      <c r="W2329" s="17">
        <v>-4.1369502365213755</v>
      </c>
      <c r="X2329" s="17">
        <v>-6.7739571140608801</v>
      </c>
      <c r="Y2329" s="17">
        <v>0</v>
      </c>
      <c r="Z2329" s="17">
        <v>-12.742109013888861</v>
      </c>
      <c r="AA2329" s="17">
        <v>-2.0033768384339807</v>
      </c>
      <c r="AB2329" s="17">
        <v>-2.810209374834467</v>
      </c>
      <c r="AC2329" s="17">
        <v>-26.846074901517142</v>
      </c>
      <c r="AD2329" s="17">
        <v>-1.4792629613171735</v>
      </c>
      <c r="AE2329" s="17">
        <v>-0.14792629613171734</v>
      </c>
      <c r="AF2329" s="17">
        <v>-17.751503392040945</v>
      </c>
      <c r="AG2329" s="17">
        <v>-110.69114438185213</v>
      </c>
      <c r="AH2329" s="17">
        <v>-1</v>
      </c>
      <c r="AI2329" s="17">
        <v>-1</v>
      </c>
      <c r="AJ2329" s="17">
        <v>-1</v>
      </c>
      <c r="AK2329" s="17">
        <v>-1</v>
      </c>
      <c r="AL2329" s="17">
        <v>-1</v>
      </c>
      <c r="AM2329" s="17">
        <v>-1</v>
      </c>
      <c r="AN2329" s="17">
        <v>-1</v>
      </c>
      <c r="AO2329" s="17">
        <v>-1</v>
      </c>
      <c r="AP2329" s="17">
        <v>-1</v>
      </c>
      <c r="AQ2329" s="17">
        <v>-1</v>
      </c>
      <c r="AR2329" s="17">
        <v>-0.73963148065858675</v>
      </c>
      <c r="AS2329" s="17">
        <v>-8.8755777679030388</v>
      </c>
      <c r="AT2329" s="17">
        <v>-7.5382510982739532</v>
      </c>
      <c r="AU2329" s="17">
        <v>-1</v>
      </c>
      <c r="AV2329" s="17">
        <v>-1</v>
      </c>
      <c r="AW2329" s="17">
        <v>-1</v>
      </c>
      <c r="AX2329" s="17">
        <v>-1</v>
      </c>
      <c r="AY2329" s="17">
        <v>-0.14792629613171734</v>
      </c>
      <c r="AZ2329" s="17">
        <v>1.6533360966574353</v>
      </c>
      <c r="BA2329" s="17">
        <v>-1.1405155838369228</v>
      </c>
      <c r="BB2329" s="17">
        <v>0.63628274018117259</v>
      </c>
      <c r="BC2329" s="17">
        <v>-0.45679556069399274</v>
      </c>
      <c r="BD2329" s="17">
        <v>22.513506993592632</v>
      </c>
      <c r="BE2329" s="17">
        <v>-15.462224942310602</v>
      </c>
      <c r="BF2329" s="17">
        <v>-1</v>
      </c>
      <c r="BG2329" s="22">
        <v>260.6222976666204</v>
      </c>
    </row>
    <row r="2330" spans="1:59" x14ac:dyDescent="0.25">
      <c r="A2330">
        <v>5514</v>
      </c>
      <c r="B2330" t="s">
        <v>2101</v>
      </c>
      <c r="C2330" s="49">
        <v>0</v>
      </c>
      <c r="D2330" s="22">
        <v>1511.1619921875001</v>
      </c>
      <c r="E2330" s="17">
        <v>63.720550582570617</v>
      </c>
      <c r="F2330" s="17">
        <v>1.401684269420177</v>
      </c>
      <c r="G2330" s="17">
        <v>0.35635246007388177</v>
      </c>
      <c r="H2330" s="17">
        <v>3.5259736912421107</v>
      </c>
      <c r="I2330" s="17">
        <v>50.823388830102942</v>
      </c>
      <c r="J2330" s="17">
        <v>6.0344498503856094</v>
      </c>
      <c r="K2330" s="17">
        <v>-1</v>
      </c>
      <c r="L2330" s="17">
        <v>-1</v>
      </c>
      <c r="M2330" s="17">
        <v>-1</v>
      </c>
      <c r="N2330" s="17">
        <v>0.16666666666666666</v>
      </c>
      <c r="O2330" s="17">
        <v>-1</v>
      </c>
      <c r="P2330" s="17">
        <v>-1</v>
      </c>
      <c r="Q2330" s="17">
        <v>2.8046184878975442</v>
      </c>
      <c r="R2330" s="17">
        <v>-1</v>
      </c>
      <c r="S2330" s="17">
        <v>0.26808819054140898</v>
      </c>
      <c r="T2330" s="17">
        <v>2.8215948851298363E-2</v>
      </c>
      <c r="U2330" s="17">
        <v>0.11743042865003828</v>
      </c>
      <c r="V2330" s="17">
        <v>2.1440520392243621E-2</v>
      </c>
      <c r="W2330" s="17">
        <v>0.74813564590053683</v>
      </c>
      <c r="X2330" s="17">
        <v>0.49330849509999597</v>
      </c>
      <c r="Y2330" s="17">
        <v>0</v>
      </c>
      <c r="Z2330" s="17">
        <v>29.508491195428867</v>
      </c>
      <c r="AA2330" s="17">
        <v>0.34737781839584519</v>
      </c>
      <c r="AB2330" s="17">
        <v>0.94029760647060767</v>
      </c>
      <c r="AC2330" s="17">
        <v>16.274847708624257</v>
      </c>
      <c r="AD2330" s="17">
        <v>0.14678803581254785</v>
      </c>
      <c r="AE2330" s="17">
        <v>1.4678803581254785E-2</v>
      </c>
      <c r="AF2330" s="17">
        <v>46.451678346637017</v>
      </c>
      <c r="AG2330" s="17">
        <v>1.2796293266504477</v>
      </c>
      <c r="AH2330" s="17">
        <v>-1</v>
      </c>
      <c r="AI2330" s="17">
        <v>-1</v>
      </c>
      <c r="AJ2330" s="17">
        <v>-1</v>
      </c>
      <c r="AK2330" s="17">
        <v>-1</v>
      </c>
      <c r="AL2330" s="17">
        <v>-1</v>
      </c>
      <c r="AM2330" s="17">
        <v>-1</v>
      </c>
      <c r="AN2330" s="17">
        <v>-1</v>
      </c>
      <c r="AO2330" s="17">
        <v>-1</v>
      </c>
      <c r="AP2330" s="17">
        <v>-1</v>
      </c>
      <c r="AQ2330" s="17">
        <v>-1</v>
      </c>
      <c r="AR2330" s="17">
        <v>7.3394017906273923E-2</v>
      </c>
      <c r="AS2330" s="17">
        <v>0.88072821487528696</v>
      </c>
      <c r="AT2330" s="17">
        <v>5.1449466793378731</v>
      </c>
      <c r="AU2330" s="17">
        <v>-1</v>
      </c>
      <c r="AV2330" s="17">
        <v>-1</v>
      </c>
      <c r="AW2330" s="17">
        <v>-1</v>
      </c>
      <c r="AX2330" s="17">
        <v>-1</v>
      </c>
      <c r="AY2330" s="17">
        <v>1.4678803581254785E-2</v>
      </c>
      <c r="AZ2330" s="17">
        <v>0.24026129271204413</v>
      </c>
      <c r="BA2330" s="17">
        <v>0.27255922010846878</v>
      </c>
      <c r="BB2330" s="17">
        <v>8.3425401157067064E-2</v>
      </c>
      <c r="BC2330" s="17">
        <v>9.6061778330112424E-2</v>
      </c>
      <c r="BD2330" s="17">
        <v>3.3061344853591774</v>
      </c>
      <c r="BE2330" s="17">
        <v>3.7451475659228737</v>
      </c>
      <c r="BF2330" s="17">
        <v>-1</v>
      </c>
      <c r="BG2330" s="22">
        <v>134.0973047926293</v>
      </c>
    </row>
    <row r="2331" spans="1:59" x14ac:dyDescent="0.25">
      <c r="A2331">
        <v>5515</v>
      </c>
      <c r="B2331" t="s">
        <v>2102</v>
      </c>
      <c r="C2331" s="49">
        <v>0</v>
      </c>
      <c r="D2331" s="22">
        <v>1524.0846875</v>
      </c>
      <c r="E2331" s="17">
        <v>87.219999578276344</v>
      </c>
      <c r="F2331" s="17">
        <v>40.805226646740444</v>
      </c>
      <c r="G2331" s="17">
        <v>0.64305148677715263</v>
      </c>
      <c r="H2331" s="17">
        <v>5.6977537353324959</v>
      </c>
      <c r="I2331" s="17">
        <v>71.807711462765752</v>
      </c>
      <c r="J2331" s="17">
        <v>11.688150455677111</v>
      </c>
      <c r="K2331" s="17">
        <v>-1</v>
      </c>
      <c r="L2331" s="17">
        <v>-1</v>
      </c>
      <c r="M2331" s="17">
        <v>-1</v>
      </c>
      <c r="N2331" s="17">
        <v>0.16666666666666666</v>
      </c>
      <c r="O2331" s="17">
        <v>-1</v>
      </c>
      <c r="P2331" s="17">
        <v>-1</v>
      </c>
      <c r="Q2331" s="17">
        <v>4.1598274559847495</v>
      </c>
      <c r="R2331" s="17">
        <v>-1</v>
      </c>
      <c r="S2331" s="17">
        <v>0.95677794307590713</v>
      </c>
      <c r="T2331" s="17">
        <v>0.10060107726277524</v>
      </c>
      <c r="U2331" s="17">
        <v>0.53534616238695631</v>
      </c>
      <c r="V2331" s="17">
        <v>0.62416716311688913</v>
      </c>
      <c r="W2331" s="17">
        <v>2.3175469485933271</v>
      </c>
      <c r="X2331" s="17">
        <v>2.8280328093086107</v>
      </c>
      <c r="Y2331" s="17">
        <v>0</v>
      </c>
      <c r="Z2331" s="17">
        <v>43.082166481805487</v>
      </c>
      <c r="AA2331" s="17">
        <v>1.1025950278950096</v>
      </c>
      <c r="AB2331" s="17">
        <v>2.145207446125303</v>
      </c>
      <c r="AC2331" s="17">
        <v>30.128127866995925</v>
      </c>
      <c r="AD2331" s="17">
        <v>0.66918270298369542</v>
      </c>
      <c r="AE2331" s="17">
        <v>6.6918270298369539E-2</v>
      </c>
      <c r="AF2331" s="17">
        <v>67.07796855211555</v>
      </c>
      <c r="AG2331" s="17">
        <v>37.252015904685123</v>
      </c>
      <c r="AH2331" s="17">
        <v>-1</v>
      </c>
      <c r="AI2331" s="17">
        <v>-1</v>
      </c>
      <c r="AJ2331" s="17">
        <v>-1</v>
      </c>
      <c r="AK2331" s="17">
        <v>-1</v>
      </c>
      <c r="AL2331" s="17">
        <v>-1</v>
      </c>
      <c r="AM2331" s="17">
        <v>-1</v>
      </c>
      <c r="AN2331" s="17">
        <v>-1</v>
      </c>
      <c r="AO2331" s="17">
        <v>-1</v>
      </c>
      <c r="AP2331" s="17">
        <v>-1</v>
      </c>
      <c r="AQ2331" s="17">
        <v>-1</v>
      </c>
      <c r="AR2331" s="17">
        <v>0.33459135149184771</v>
      </c>
      <c r="AS2331" s="17">
        <v>4.0150962179021725</v>
      </c>
      <c r="AT2331" s="17">
        <v>9.2196250832728239</v>
      </c>
      <c r="AU2331" s="17">
        <v>-1</v>
      </c>
      <c r="AV2331" s="17">
        <v>-1</v>
      </c>
      <c r="AW2331" s="17">
        <v>-1</v>
      </c>
      <c r="AX2331" s="17">
        <v>-1</v>
      </c>
      <c r="AY2331" s="17">
        <v>6.6918270298369539E-2</v>
      </c>
      <c r="AZ2331" s="17">
        <v>-0.21371139522825749</v>
      </c>
      <c r="BA2331" s="17">
        <v>0.72653190804877044</v>
      </c>
      <c r="BB2331" s="17">
        <v>-9.4188785681123169E-2</v>
      </c>
      <c r="BC2331" s="17">
        <v>0.27367596516830256</v>
      </c>
      <c r="BD2331" s="17">
        <v>-2.864538504837574</v>
      </c>
      <c r="BE2331" s="17">
        <v>9.9158205561196322</v>
      </c>
      <c r="BF2331" s="17">
        <v>-1</v>
      </c>
      <c r="BG2331" s="22">
        <v>1332.9806187512311</v>
      </c>
    </row>
    <row r="2332" spans="1:59" x14ac:dyDescent="0.25">
      <c r="A2332">
        <v>5516</v>
      </c>
      <c r="B2332" t="s">
        <v>2103</v>
      </c>
      <c r="C2332" s="49">
        <v>0</v>
      </c>
      <c r="D2332" s="22">
        <v>1476.0313085937501</v>
      </c>
      <c r="E2332" s="17">
        <v>41.363031907860034</v>
      </c>
      <c r="F2332" s="17">
        <v>-36.087085561382018</v>
      </c>
      <c r="G2332" s="17">
        <v>8.3585262651037329E-2</v>
      </c>
      <c r="H2332" s="17">
        <v>1.4597289506957434</v>
      </c>
      <c r="I2332" s="17">
        <v>30.858776671679813</v>
      </c>
      <c r="J2332" s="17">
        <v>0.65548471434663291</v>
      </c>
      <c r="K2332" s="17">
        <v>-1</v>
      </c>
      <c r="L2332" s="17">
        <v>-1</v>
      </c>
      <c r="M2332" s="17">
        <v>-1</v>
      </c>
      <c r="N2332" s="17">
        <v>0.16666666666666666</v>
      </c>
      <c r="O2332" s="17">
        <v>-1</v>
      </c>
      <c r="P2332" s="17">
        <v>-1</v>
      </c>
      <c r="Q2332" s="17">
        <v>1.5152644346309423</v>
      </c>
      <c r="R2332" s="17">
        <v>-1</v>
      </c>
      <c r="S2332" s="17">
        <v>-0.38713542794366962</v>
      </c>
      <c r="T2332" s="17">
        <v>-4.0651702493490816E-2</v>
      </c>
      <c r="U2332" s="17">
        <v>-0.28017714177367498</v>
      </c>
      <c r="V2332" s="17">
        <v>-0.55199727267789922</v>
      </c>
      <c r="W2332" s="17">
        <v>-0.74501181107464209</v>
      </c>
      <c r="X2332" s="17">
        <v>-1.7279624149012858</v>
      </c>
      <c r="Y2332" s="17">
        <v>0</v>
      </c>
      <c r="Z2332" s="17">
        <v>16.594413986423696</v>
      </c>
      <c r="AA2332" s="17">
        <v>-0.37114042719901535</v>
      </c>
      <c r="AB2332" s="17">
        <v>-0.20606094203600478</v>
      </c>
      <c r="AC2332" s="17">
        <v>3.0947527241252146</v>
      </c>
      <c r="AD2332" s="17">
        <v>-0.35022142721709371</v>
      </c>
      <c r="AE2332" s="17">
        <v>-3.5022142721709372E-2</v>
      </c>
      <c r="AF2332" s="17">
        <v>26.827700416632911</v>
      </c>
      <c r="AG2332" s="17">
        <v>-32.944718011846184</v>
      </c>
      <c r="AH2332" s="17">
        <v>-1</v>
      </c>
      <c r="AI2332" s="17">
        <v>-1</v>
      </c>
      <c r="AJ2332" s="17">
        <v>-1</v>
      </c>
      <c r="AK2332" s="17">
        <v>-1</v>
      </c>
      <c r="AL2332" s="17">
        <v>-1</v>
      </c>
      <c r="AM2332" s="17">
        <v>-1</v>
      </c>
      <c r="AN2332" s="17">
        <v>-1</v>
      </c>
      <c r="AO2332" s="17">
        <v>-1</v>
      </c>
      <c r="AP2332" s="17">
        <v>-1</v>
      </c>
      <c r="AQ2332" s="17">
        <v>-1</v>
      </c>
      <c r="AR2332" s="17">
        <v>-0.17511071360854685</v>
      </c>
      <c r="AS2332" s="17">
        <v>-2.101328563302562</v>
      </c>
      <c r="AT2332" s="17">
        <v>1.2682728677066688</v>
      </c>
      <c r="AU2332" s="17">
        <v>-1</v>
      </c>
      <c r="AV2332" s="17">
        <v>-1</v>
      </c>
      <c r="AW2332" s="17">
        <v>-1</v>
      </c>
      <c r="AX2332" s="17">
        <v>-1</v>
      </c>
      <c r="AY2332" s="17">
        <v>-3.5022142721709372E-2</v>
      </c>
      <c r="AZ2332" s="17">
        <v>0.6721736686272668</v>
      </c>
      <c r="BA2332" s="17">
        <v>-0.15935315580675408</v>
      </c>
      <c r="BB2332" s="17">
        <v>0.25240861858714525</v>
      </c>
      <c r="BC2332" s="17">
        <v>-7.2921439099965665E-2</v>
      </c>
      <c r="BD2332" s="17">
        <v>9.1769502921071133</v>
      </c>
      <c r="BE2332" s="17">
        <v>-2.1256682408250684</v>
      </c>
      <c r="BF2332" s="17">
        <v>-1</v>
      </c>
      <c r="BG2332" s="22">
        <v>59.373485560155586</v>
      </c>
    </row>
    <row r="2333" spans="1:59" x14ac:dyDescent="0.25">
      <c r="A2333">
        <v>5517</v>
      </c>
      <c r="B2333" t="s">
        <v>3074</v>
      </c>
      <c r="C2333" s="49">
        <v>0</v>
      </c>
      <c r="D2333" s="22">
        <v>1511.0228125000001</v>
      </c>
      <c r="E2333" s="17">
        <v>79.616895393335724</v>
      </c>
      <c r="F2333" s="17">
        <v>28.056449515615558</v>
      </c>
      <c r="G2333" s="17">
        <v>0.55029175568114364</v>
      </c>
      <c r="H2333" s="17">
        <v>4.9950874751571375</v>
      </c>
      <c r="I2333" s="17">
        <v>65.01836115690547</v>
      </c>
      <c r="J2333" s="17">
        <v>9.8589299177679734</v>
      </c>
      <c r="K2333" s="17">
        <v>-1</v>
      </c>
      <c r="L2333" s="17">
        <v>-1</v>
      </c>
      <c r="M2333" s="17">
        <v>-1</v>
      </c>
      <c r="N2333" s="17">
        <v>0.16666666666666666</v>
      </c>
      <c r="O2333" s="17">
        <v>-1</v>
      </c>
      <c r="P2333" s="17">
        <v>-1</v>
      </c>
      <c r="Q2333" s="17">
        <v>3.7213578144788655</v>
      </c>
      <c r="R2333" s="17">
        <v>-1</v>
      </c>
      <c r="S2333" s="17">
        <v>0.73395655094123968</v>
      </c>
      <c r="T2333" s="17">
        <v>7.7181308022511996E-2</v>
      </c>
      <c r="U2333" s="17">
        <v>0.40013206163470727</v>
      </c>
      <c r="V2333" s="17">
        <v>0.42915861374569397</v>
      </c>
      <c r="W2333" s="17">
        <v>1.8097734409856727</v>
      </c>
      <c r="X2333" s="17">
        <v>2.0726469188868406</v>
      </c>
      <c r="Y2333" s="17">
        <v>0</v>
      </c>
      <c r="Z2333" s="17">
        <v>38.690486175014705</v>
      </c>
      <c r="AA2333" s="17">
        <v>0.85824908058656169</v>
      </c>
      <c r="AB2333" s="17">
        <v>1.755366175973444</v>
      </c>
      <c r="AC2333" s="17">
        <v>25.645983099834872</v>
      </c>
      <c r="AD2333" s="17">
        <v>0.5001650770433842</v>
      </c>
      <c r="AE2333" s="17">
        <v>5.0016507704338409E-2</v>
      </c>
      <c r="AF2333" s="17">
        <v>60.404457466398966</v>
      </c>
      <c r="AG2333" s="17">
        <v>25.613368420493607</v>
      </c>
      <c r="AH2333" s="17">
        <v>-1</v>
      </c>
      <c r="AI2333" s="17">
        <v>-1</v>
      </c>
      <c r="AJ2333" s="17">
        <v>-1</v>
      </c>
      <c r="AK2333" s="17">
        <v>-1</v>
      </c>
      <c r="AL2333" s="17">
        <v>-1</v>
      </c>
      <c r="AM2333" s="17">
        <v>-1</v>
      </c>
      <c r="AN2333" s="17">
        <v>-1</v>
      </c>
      <c r="AO2333" s="17">
        <v>-1</v>
      </c>
      <c r="AP2333" s="17">
        <v>-1</v>
      </c>
      <c r="AQ2333" s="17">
        <v>-1</v>
      </c>
      <c r="AR2333" s="17">
        <v>0.2500825385216921</v>
      </c>
      <c r="AS2333" s="17">
        <v>3.0009904622603045</v>
      </c>
      <c r="AT2333" s="17">
        <v>7.9012876009383959</v>
      </c>
      <c r="AU2333" s="17">
        <v>-1</v>
      </c>
      <c r="AV2333" s="17">
        <v>-1</v>
      </c>
      <c r="AW2333" s="17">
        <v>-1</v>
      </c>
      <c r="AX2333" s="17">
        <v>-1</v>
      </c>
      <c r="AY2333" s="17">
        <v>5.0016507704338409E-2</v>
      </c>
      <c r="AZ2333" s="17">
        <v>-6.6831285649586403E-2</v>
      </c>
      <c r="BA2333" s="17">
        <v>0.57965179847009929</v>
      </c>
      <c r="BB2333" s="17">
        <v>-3.6722792861417317E-2</v>
      </c>
      <c r="BC2333" s="17">
        <v>0.21620997234859674</v>
      </c>
      <c r="BD2333" s="17">
        <v>-0.86805468752600934</v>
      </c>
      <c r="BE2333" s="17">
        <v>7.9193367388080649</v>
      </c>
      <c r="BF2333" s="17">
        <v>-1</v>
      </c>
      <c r="BG2333" s="22">
        <v>103.65003164345899</v>
      </c>
    </row>
    <row r="2334" spans="1:59" x14ac:dyDescent="0.25">
      <c r="A2334">
        <v>5518</v>
      </c>
      <c r="B2334" t="s">
        <v>2104</v>
      </c>
      <c r="C2334" s="49">
        <v>0</v>
      </c>
      <c r="D2334" s="22">
        <v>1524.7490820312498</v>
      </c>
      <c r="E2334" s="17">
        <v>56.705690166014982</v>
      </c>
      <c r="F2334" s="17">
        <v>-10.360734064101065</v>
      </c>
      <c r="G2334" s="17">
        <v>0.27076944686138826</v>
      </c>
      <c r="H2334" s="17">
        <v>2.8776719430803102</v>
      </c>
      <c r="I2334" s="17">
        <v>44.559323054305459</v>
      </c>
      <c r="J2334" s="17">
        <v>4.346754083971538</v>
      </c>
      <c r="K2334" s="17">
        <v>-1</v>
      </c>
      <c r="L2334" s="17">
        <v>-1</v>
      </c>
      <c r="M2334" s="17">
        <v>-1</v>
      </c>
      <c r="N2334" s="17">
        <v>0.16666666666666666</v>
      </c>
      <c r="O2334" s="17">
        <v>-1</v>
      </c>
      <c r="P2334" s="17">
        <v>-1</v>
      </c>
      <c r="Q2334" s="17">
        <v>2.4000727579898609</v>
      </c>
      <c r="R2334" s="17">
        <v>-1</v>
      </c>
      <c r="S2334" s="17">
        <v>6.2506243270025325E-2</v>
      </c>
      <c r="T2334" s="17">
        <v>6.6081412753098596E-3</v>
      </c>
      <c r="U2334" s="17">
        <v>-7.3223065559077094E-3</v>
      </c>
      <c r="V2334" s="17">
        <v>-0.1584804330235243</v>
      </c>
      <c r="W2334" s="17">
        <v>0.27964801342172929</v>
      </c>
      <c r="X2334" s="17">
        <v>-0.20363402377799417</v>
      </c>
      <c r="Y2334" s="17">
        <v>0</v>
      </c>
      <c r="Z2334" s="17">
        <v>25.456590340605302</v>
      </c>
      <c r="AA2334" s="17">
        <v>0.12193664699708612</v>
      </c>
      <c r="AB2334" s="17">
        <v>0.58061792456586692</v>
      </c>
      <c r="AC2334" s="17">
        <v>12.139481528754452</v>
      </c>
      <c r="AD2334" s="17">
        <v>-9.1528831948846368E-3</v>
      </c>
      <c r="AE2334" s="17">
        <v>-9.1528831948846368E-4</v>
      </c>
      <c r="AF2334" s="17">
        <v>40.294489438537887</v>
      </c>
      <c r="AG2334" s="17">
        <v>-9.4585488638852215</v>
      </c>
      <c r="AH2334" s="17">
        <v>-1</v>
      </c>
      <c r="AI2334" s="17">
        <v>-1</v>
      </c>
      <c r="AJ2334" s="17">
        <v>-1</v>
      </c>
      <c r="AK2334" s="17">
        <v>-1</v>
      </c>
      <c r="AL2334" s="17">
        <v>-1</v>
      </c>
      <c r="AM2334" s="17">
        <v>-1</v>
      </c>
      <c r="AN2334" s="17">
        <v>-1</v>
      </c>
      <c r="AO2334" s="17">
        <v>-1</v>
      </c>
      <c r="AP2334" s="17">
        <v>-1</v>
      </c>
      <c r="AQ2334" s="17">
        <v>-1</v>
      </c>
      <c r="AR2334" s="17">
        <v>-4.5764415974423184E-3</v>
      </c>
      <c r="AS2334" s="17">
        <v>-5.4917299169307987E-2</v>
      </c>
      <c r="AT2334" s="17">
        <v>3.9286075110798997</v>
      </c>
      <c r="AU2334" s="17">
        <v>-1</v>
      </c>
      <c r="AV2334" s="17">
        <v>-1</v>
      </c>
      <c r="AW2334" s="17">
        <v>-1</v>
      </c>
      <c r="AX2334" s="17">
        <v>-1</v>
      </c>
      <c r="AY2334" s="17">
        <v>-9.1528831948846368E-4</v>
      </c>
      <c r="AZ2334" s="17">
        <v>0.37577745053394573</v>
      </c>
      <c r="BA2334" s="17">
        <v>0.13704306228656715</v>
      </c>
      <c r="BB2334" s="17">
        <v>0.13644531361959411</v>
      </c>
      <c r="BC2334" s="17">
        <v>4.3041865867585384E-2</v>
      </c>
      <c r="BD2334" s="17">
        <v>5.148152556095658</v>
      </c>
      <c r="BE2334" s="17">
        <v>1.9031294951863917</v>
      </c>
      <c r="BF2334" s="17">
        <v>-1</v>
      </c>
      <c r="BG2334" s="22">
        <v>1225.0108650216621</v>
      </c>
    </row>
    <row r="2335" spans="1:59" x14ac:dyDescent="0.25">
      <c r="A2335">
        <v>5519</v>
      </c>
      <c r="B2335" t="s">
        <v>2105</v>
      </c>
      <c r="C2335" s="49">
        <v>0</v>
      </c>
      <c r="D2335" s="22">
        <v>1472.84595703125</v>
      </c>
      <c r="E2335" s="17">
        <v>34.224334728381322</v>
      </c>
      <c r="F2335" s="17">
        <v>-48.057151620456352</v>
      </c>
      <c r="G2335" s="17">
        <v>-3.5085893648092448E-3</v>
      </c>
      <c r="H2335" s="17">
        <v>0.7999824145948633</v>
      </c>
      <c r="I2335" s="17">
        <v>24.484128278075538</v>
      </c>
      <c r="J2335" s="17">
        <v>-1.0620047711296783</v>
      </c>
      <c r="K2335" s="17">
        <v>-1</v>
      </c>
      <c r="L2335" s="17">
        <v>-1</v>
      </c>
      <c r="M2335" s="17">
        <v>-1</v>
      </c>
      <c r="N2335" s="17">
        <v>0.16666666666666666</v>
      </c>
      <c r="O2335" s="17">
        <v>-1</v>
      </c>
      <c r="P2335" s="17">
        <v>-1</v>
      </c>
      <c r="Q2335" s="17">
        <v>1.1035770610309799</v>
      </c>
      <c r="R2335" s="17">
        <v>-1</v>
      </c>
      <c r="S2335" s="17">
        <v>-0.59634661391029875</v>
      </c>
      <c r="T2335" s="17">
        <v>-6.2640963268143071E-2</v>
      </c>
      <c r="U2335" s="17">
        <v>-0.40713219804893858</v>
      </c>
      <c r="V2335" s="17">
        <v>-0.73509445870985102</v>
      </c>
      <c r="W2335" s="17">
        <v>-1.221769884935112</v>
      </c>
      <c r="X2335" s="17">
        <v>-2.4372084010410919</v>
      </c>
      <c r="Y2335" s="17">
        <v>0</v>
      </c>
      <c r="Z2335" s="17">
        <v>12.47098294343526</v>
      </c>
      <c r="AA2335" s="17">
        <v>-0.60056142189257855</v>
      </c>
      <c r="AB2335" s="17">
        <v>-0.5720902253371124</v>
      </c>
      <c r="AC2335" s="17">
        <v>-1.1136170981275502</v>
      </c>
      <c r="AD2335" s="17">
        <v>-0.50891524756117323</v>
      </c>
      <c r="AE2335" s="17">
        <v>-5.0891524756117322E-2</v>
      </c>
      <c r="AF2335" s="17">
        <v>20.561815640361512</v>
      </c>
      <c r="AG2335" s="17">
        <v>-43.872462515585838</v>
      </c>
      <c r="AH2335" s="17">
        <v>-1</v>
      </c>
      <c r="AI2335" s="17">
        <v>-1</v>
      </c>
      <c r="AJ2335" s="17">
        <v>-1</v>
      </c>
      <c r="AK2335" s="17">
        <v>-1</v>
      </c>
      <c r="AL2335" s="17">
        <v>-1</v>
      </c>
      <c r="AM2335" s="17">
        <v>-1</v>
      </c>
      <c r="AN2335" s="17">
        <v>-1</v>
      </c>
      <c r="AO2335" s="17">
        <v>-1</v>
      </c>
      <c r="AP2335" s="17">
        <v>-1</v>
      </c>
      <c r="AQ2335" s="17">
        <v>-1</v>
      </c>
      <c r="AR2335" s="17">
        <v>-0.25445762378058662</v>
      </c>
      <c r="AS2335" s="17">
        <v>-3.0534914853670396</v>
      </c>
      <c r="AT2335" s="17">
        <v>3.0461069022848619E-2</v>
      </c>
      <c r="AU2335" s="17">
        <v>-1</v>
      </c>
      <c r="AV2335" s="17">
        <v>-1</v>
      </c>
      <c r="AW2335" s="17">
        <v>-1</v>
      </c>
      <c r="AX2335" s="17">
        <v>-1</v>
      </c>
      <c r="AY2335" s="17">
        <v>-5.0891524756117322E-2</v>
      </c>
      <c r="AZ2335" s="17">
        <v>0.81008215948388274</v>
      </c>
      <c r="BA2335" s="17">
        <v>-0.29726164666337002</v>
      </c>
      <c r="BB2335" s="17">
        <v>0.30636451750413235</v>
      </c>
      <c r="BC2335" s="17">
        <v>-0.12687733801695272</v>
      </c>
      <c r="BD2335" s="17">
        <v>11.051486409045545</v>
      </c>
      <c r="BE2335" s="17">
        <v>-4.0002043577635016</v>
      </c>
      <c r="BF2335" s="17">
        <v>-1</v>
      </c>
      <c r="BG2335" s="22">
        <v>56.71184158624601</v>
      </c>
    </row>
    <row r="2336" spans="1:59" x14ac:dyDescent="0.25">
      <c r="A2336">
        <v>5522</v>
      </c>
      <c r="B2336" t="s">
        <v>2106</v>
      </c>
      <c r="C2336" s="49">
        <v>0</v>
      </c>
      <c r="D2336" s="22">
        <v>1542.90673828125</v>
      </c>
      <c r="E2336" s="17">
        <v>85.167666209244601</v>
      </c>
      <c r="F2336" s="17">
        <v>37.363903197249812</v>
      </c>
      <c r="G2336" s="17">
        <v>0.61801251758772302</v>
      </c>
      <c r="H2336" s="17">
        <v>5.5080804942493344</v>
      </c>
      <c r="I2336" s="17">
        <v>69.975037616948683</v>
      </c>
      <c r="J2336" s="17">
        <v>11.194382350183439</v>
      </c>
      <c r="K2336" s="17">
        <v>-1</v>
      </c>
      <c r="L2336" s="17">
        <v>-1</v>
      </c>
      <c r="M2336" s="17">
        <v>-1</v>
      </c>
      <c r="N2336" s="17">
        <v>0.16666666666666666</v>
      </c>
      <c r="O2336" s="17">
        <v>-1</v>
      </c>
      <c r="P2336" s="17">
        <v>-1</v>
      </c>
      <c r="Q2336" s="17">
        <v>4.0414697622479849</v>
      </c>
      <c r="R2336" s="17">
        <v>-1</v>
      </c>
      <c r="S2336" s="17">
        <v>0.89663096004260023</v>
      </c>
      <c r="T2336" s="17">
        <v>9.4279294378092723E-2</v>
      </c>
      <c r="U2336" s="17">
        <v>0.49884733188465807</v>
      </c>
      <c r="V2336" s="17">
        <v>0.57152780116868696</v>
      </c>
      <c r="W2336" s="17">
        <v>2.180481812009035</v>
      </c>
      <c r="X2336" s="17">
        <v>2.624128768051484</v>
      </c>
      <c r="Y2336" s="17">
        <v>0</v>
      </c>
      <c r="Z2336" s="17">
        <v>41.896704357322349</v>
      </c>
      <c r="AA2336" s="17">
        <v>1.0366378439539983</v>
      </c>
      <c r="AB2336" s="17">
        <v>2.0399761842752944</v>
      </c>
      <c r="AC2336" s="17">
        <v>28.918246344039055</v>
      </c>
      <c r="AD2336" s="17">
        <v>0.62355916485582263</v>
      </c>
      <c r="AE2336" s="17">
        <v>6.2355916485582259E-2</v>
      </c>
      <c r="AF2336" s="17">
        <v>65.276563605311395</v>
      </c>
      <c r="AG2336" s="17">
        <v>34.110353759700288</v>
      </c>
      <c r="AH2336" s="17">
        <v>-1</v>
      </c>
      <c r="AI2336" s="17">
        <v>-1</v>
      </c>
      <c r="AJ2336" s="17">
        <v>-1</v>
      </c>
      <c r="AK2336" s="17">
        <v>-1</v>
      </c>
      <c r="AL2336" s="17">
        <v>-1</v>
      </c>
      <c r="AM2336" s="17">
        <v>-1</v>
      </c>
      <c r="AN2336" s="17">
        <v>-1</v>
      </c>
      <c r="AO2336" s="17">
        <v>-1</v>
      </c>
      <c r="AP2336" s="17">
        <v>-1</v>
      </c>
      <c r="AQ2336" s="17">
        <v>-1</v>
      </c>
      <c r="AR2336" s="17">
        <v>0.31177958242791132</v>
      </c>
      <c r="AS2336" s="17">
        <v>3.7413549891349351</v>
      </c>
      <c r="AT2336" s="17">
        <v>8.8637614858754148</v>
      </c>
      <c r="AU2336" s="17">
        <v>-1</v>
      </c>
      <c r="AV2336" s="17">
        <v>-1</v>
      </c>
      <c r="AW2336" s="17">
        <v>-1</v>
      </c>
      <c r="AX2336" s="17">
        <v>-1</v>
      </c>
      <c r="AY2336" s="17">
        <v>6.2355916485582259E-2</v>
      </c>
      <c r="AZ2336" s="17">
        <v>-0.17406351683505861</v>
      </c>
      <c r="BA2336" s="17">
        <v>0.6868840296555716</v>
      </c>
      <c r="BB2336" s="17">
        <v>-7.8676782717646401E-2</v>
      </c>
      <c r="BC2336" s="17">
        <v>0.25816396220482579</v>
      </c>
      <c r="BD2336" s="17">
        <v>-2.3256204183123108</v>
      </c>
      <c r="BE2336" s="17">
        <v>9.3769024695943681</v>
      </c>
      <c r="BF2336" s="17">
        <v>-1</v>
      </c>
      <c r="BG2336" s="22">
        <v>152.62774272468664</v>
      </c>
    </row>
    <row r="2337" spans="1:59" x14ac:dyDescent="0.25">
      <c r="A2337">
        <v>5523</v>
      </c>
      <c r="B2337" t="s">
        <v>88</v>
      </c>
      <c r="C2337" s="49">
        <v>0</v>
      </c>
      <c r="D2337" s="22">
        <v>1486.8950585937498</v>
      </c>
      <c r="E2337" s="17">
        <v>93.262730691684737</v>
      </c>
      <c r="F2337" s="17">
        <v>50.937592369249522</v>
      </c>
      <c r="G2337" s="17">
        <v>0.71677428466744963</v>
      </c>
      <c r="H2337" s="17">
        <v>6.256212907983846</v>
      </c>
      <c r="I2337" s="17">
        <v>77.203694121310775</v>
      </c>
      <c r="J2337" s="17">
        <v>13.141962949737454</v>
      </c>
      <c r="K2337" s="17">
        <v>-1</v>
      </c>
      <c r="L2337" s="17">
        <v>-1</v>
      </c>
      <c r="M2337" s="17">
        <v>-1</v>
      </c>
      <c r="N2337" s="17">
        <v>0.16666666666666666</v>
      </c>
      <c r="O2337" s="17">
        <v>-1</v>
      </c>
      <c r="P2337" s="17">
        <v>-1</v>
      </c>
      <c r="Q2337" s="17">
        <v>4.5083106650219955</v>
      </c>
      <c r="R2337" s="17">
        <v>-1</v>
      </c>
      <c r="S2337" s="17">
        <v>1.1338700525924417</v>
      </c>
      <c r="T2337" s="17">
        <v>0.11921444422640166</v>
      </c>
      <c r="U2337" s="17">
        <v>0.64281048665670626</v>
      </c>
      <c r="V2337" s="17">
        <v>0.77915441569195831</v>
      </c>
      <c r="W2337" s="17">
        <v>2.721110900677886</v>
      </c>
      <c r="X2337" s="17">
        <v>3.4283920457008157</v>
      </c>
      <c r="Y2337" s="17">
        <v>0</v>
      </c>
      <c r="Z2337" s="17">
        <v>46.572549170832751</v>
      </c>
      <c r="AA2337" s="17">
        <v>1.2967942421002452</v>
      </c>
      <c r="AB2337" s="17">
        <v>2.4550422077090257</v>
      </c>
      <c r="AC2337" s="17">
        <v>33.690409137976062</v>
      </c>
      <c r="AD2337" s="17">
        <v>0.80351310832088296</v>
      </c>
      <c r="AE2337" s="17">
        <v>8.0351310832088282E-2</v>
      </c>
      <c r="AF2337" s="17">
        <v>72.381885490832389</v>
      </c>
      <c r="AG2337" s="17">
        <v>46.502082135530223</v>
      </c>
      <c r="AH2337" s="17">
        <v>-1</v>
      </c>
      <c r="AI2337" s="17">
        <v>-1</v>
      </c>
      <c r="AJ2337" s="17">
        <v>-1</v>
      </c>
      <c r="AK2337" s="17">
        <v>-1</v>
      </c>
      <c r="AL2337" s="17">
        <v>-1</v>
      </c>
      <c r="AM2337" s="17">
        <v>-1</v>
      </c>
      <c r="AN2337" s="17">
        <v>-1</v>
      </c>
      <c r="AO2337" s="17">
        <v>-1</v>
      </c>
      <c r="AP2337" s="17">
        <v>-1</v>
      </c>
      <c r="AQ2337" s="17">
        <v>-1</v>
      </c>
      <c r="AR2337" s="17">
        <v>0.40175655416044148</v>
      </c>
      <c r="AS2337" s="17">
        <v>4.8210786499252967</v>
      </c>
      <c r="AT2337" s="17">
        <v>10.267402244902886</v>
      </c>
      <c r="AU2337" s="17">
        <v>-1</v>
      </c>
      <c r="AV2337" s="17">
        <v>-1</v>
      </c>
      <c r="AW2337" s="17">
        <v>-1</v>
      </c>
      <c r="AX2337" s="17">
        <v>-1</v>
      </c>
      <c r="AY2337" s="17">
        <v>8.0351310832088282E-2</v>
      </c>
      <c r="AZ2337" s="17">
        <v>-0.33044753174600278</v>
      </c>
      <c r="BA2337" s="17">
        <v>0.84326804456651594</v>
      </c>
      <c r="BB2337" s="17">
        <v>-0.1398611234957669</v>
      </c>
      <c r="BC2337" s="17">
        <v>0.31934830298294631</v>
      </c>
      <c r="BD2337" s="17">
        <v>-4.4512870994682228</v>
      </c>
      <c r="BE2337" s="17">
        <v>11.502569150750283</v>
      </c>
      <c r="BF2337" s="17">
        <v>-1</v>
      </c>
      <c r="BG2337" s="22">
        <v>654.86923420718585</v>
      </c>
    </row>
    <row r="2338" spans="1:59" x14ac:dyDescent="0.25">
      <c r="A2338">
        <v>5524</v>
      </c>
      <c r="B2338" t="s">
        <v>2107</v>
      </c>
      <c r="C2338" s="49">
        <v>0</v>
      </c>
      <c r="D2338" s="22">
        <v>1509.6907421875001</v>
      </c>
      <c r="E2338" s="17">
        <v>65.338993292027624</v>
      </c>
      <c r="F2338" s="17">
        <v>4.1154660223033188</v>
      </c>
      <c r="G2338" s="17">
        <v>0.37609785706855692</v>
      </c>
      <c r="H2338" s="17">
        <v>3.675547478250675</v>
      </c>
      <c r="I2338" s="17">
        <v>52.268610970585172</v>
      </c>
      <c r="J2338" s="17">
        <v>6.4238287897709032</v>
      </c>
      <c r="K2338" s="17">
        <v>-1</v>
      </c>
      <c r="L2338" s="17">
        <v>-1</v>
      </c>
      <c r="M2338" s="17">
        <v>-1</v>
      </c>
      <c r="N2338" s="17">
        <v>0.16666666666666666</v>
      </c>
      <c r="O2338" s="17">
        <v>-1</v>
      </c>
      <c r="P2338" s="17">
        <v>-1</v>
      </c>
      <c r="Q2338" s="17">
        <v>2.8979537858695221</v>
      </c>
      <c r="R2338" s="17">
        <v>-1</v>
      </c>
      <c r="S2338" s="17">
        <v>0.31551929878870844</v>
      </c>
      <c r="T2338" s="17">
        <v>3.3201222479291609E-2</v>
      </c>
      <c r="U2338" s="17">
        <v>0.1462129193610967</v>
      </c>
      <c r="V2338" s="17">
        <v>6.295121882995848E-2</v>
      </c>
      <c r="W2338" s="17">
        <v>0.85622338367884521</v>
      </c>
      <c r="X2338" s="17">
        <v>0.65410450123671215</v>
      </c>
      <c r="Y2338" s="17">
        <v>0</v>
      </c>
      <c r="Z2338" s="17">
        <v>30.443330808552879</v>
      </c>
      <c r="AA2338" s="17">
        <v>0.39939077355039998</v>
      </c>
      <c r="AB2338" s="17">
        <v>1.0232815754095608</v>
      </c>
      <c r="AC2338" s="17">
        <v>17.228944133543806</v>
      </c>
      <c r="AD2338" s="17">
        <v>0.18276614920137091</v>
      </c>
      <c r="AE2338" s="17">
        <v>1.8276614920137088E-2</v>
      </c>
      <c r="AF2338" s="17">
        <v>47.872242250595001</v>
      </c>
      <c r="AG2338" s="17">
        <v>3.757102173338398</v>
      </c>
      <c r="AH2338" s="17">
        <v>-1</v>
      </c>
      <c r="AI2338" s="17">
        <v>-1</v>
      </c>
      <c r="AJ2338" s="17">
        <v>-1</v>
      </c>
      <c r="AK2338" s="17">
        <v>-1</v>
      </c>
      <c r="AL2338" s="17">
        <v>-1</v>
      </c>
      <c r="AM2338" s="17">
        <v>-1</v>
      </c>
      <c r="AN2338" s="17">
        <v>-1</v>
      </c>
      <c r="AO2338" s="17">
        <v>-1</v>
      </c>
      <c r="AP2338" s="17">
        <v>-1</v>
      </c>
      <c r="AQ2338" s="17">
        <v>-1</v>
      </c>
      <c r="AR2338" s="17">
        <v>9.1383074600685454E-2</v>
      </c>
      <c r="AS2338" s="17">
        <v>1.0965968952082252</v>
      </c>
      <c r="AT2338" s="17">
        <v>5.4255759637706928</v>
      </c>
      <c r="AU2338" s="17">
        <v>-1</v>
      </c>
      <c r="AV2338" s="17">
        <v>-1</v>
      </c>
      <c r="AW2338" s="17">
        <v>-1</v>
      </c>
      <c r="AX2338" s="17">
        <v>-1</v>
      </c>
      <c r="AY2338" s="17">
        <v>1.8276614920137088E-2</v>
      </c>
      <c r="AZ2338" s="17">
        <v>0.20899550485362045</v>
      </c>
      <c r="BA2338" s="17">
        <v>0.30382500796689244</v>
      </c>
      <c r="BB2338" s="17">
        <v>7.1192842604867232E-2</v>
      </c>
      <c r="BC2338" s="17">
        <v>0.10829433688231224</v>
      </c>
      <c r="BD2338" s="17">
        <v>2.8811508733922668</v>
      </c>
      <c r="BE2338" s="17">
        <v>4.1701311778897852</v>
      </c>
      <c r="BF2338" s="17">
        <v>-1</v>
      </c>
      <c r="BG2338" s="22">
        <v>481.17458295936734</v>
      </c>
    </row>
    <row r="2339" spans="1:59" x14ac:dyDescent="0.25">
      <c r="A2339">
        <v>5525</v>
      </c>
      <c r="B2339" t="s">
        <v>3075</v>
      </c>
      <c r="C2339" s="49">
        <v>0</v>
      </c>
      <c r="D2339" s="22">
        <v>1499.4893652343751</v>
      </c>
      <c r="E2339" s="17">
        <v>68.718824215238257</v>
      </c>
      <c r="F2339" s="17">
        <v>9.7827185198084479</v>
      </c>
      <c r="G2339" s="17">
        <v>0.41733262118082093</v>
      </c>
      <c r="H2339" s="17">
        <v>3.9879058383454069</v>
      </c>
      <c r="I2339" s="17">
        <v>55.286701418129837</v>
      </c>
      <c r="J2339" s="17">
        <v>7.2369777338091561</v>
      </c>
      <c r="K2339" s="17">
        <v>-1</v>
      </c>
      <c r="L2339" s="17">
        <v>-1</v>
      </c>
      <c r="M2339" s="17">
        <v>-1</v>
      </c>
      <c r="N2339" s="17">
        <v>0.16666666666666666</v>
      </c>
      <c r="O2339" s="17">
        <v>-1</v>
      </c>
      <c r="P2339" s="17">
        <v>-1</v>
      </c>
      <c r="Q2339" s="17">
        <v>3.0928680231603844</v>
      </c>
      <c r="R2339" s="17">
        <v>-1</v>
      </c>
      <c r="S2339" s="17">
        <v>0.41457076686950167</v>
      </c>
      <c r="T2339" s="17">
        <v>4.36120834075793E-2</v>
      </c>
      <c r="U2339" s="17">
        <v>0.20632005295552325</v>
      </c>
      <c r="V2339" s="17">
        <v>0.1496389597083061</v>
      </c>
      <c r="W2339" s="17">
        <v>1.0819454783988827</v>
      </c>
      <c r="X2339" s="17">
        <v>0.98989847818383137</v>
      </c>
      <c r="Y2339" s="17">
        <v>0</v>
      </c>
      <c r="Z2339" s="17">
        <v>32.395577751998196</v>
      </c>
      <c r="AA2339" s="17">
        <v>0.50801061731237762</v>
      </c>
      <c r="AB2339" s="17">
        <v>1.1965788955505516</v>
      </c>
      <c r="AC2339" s="17">
        <v>19.221405517456297</v>
      </c>
      <c r="AD2339" s="17">
        <v>0.25790006619440409</v>
      </c>
      <c r="AE2339" s="17">
        <v>2.5790006619440406E-2</v>
      </c>
      <c r="AF2339" s="17">
        <v>50.838838338883384</v>
      </c>
      <c r="AG2339" s="17">
        <v>8.9308653777584812</v>
      </c>
      <c r="AH2339" s="17">
        <v>-1</v>
      </c>
      <c r="AI2339" s="17">
        <v>-1</v>
      </c>
      <c r="AJ2339" s="17">
        <v>-1</v>
      </c>
      <c r="AK2339" s="17">
        <v>-1</v>
      </c>
      <c r="AL2339" s="17">
        <v>-1</v>
      </c>
      <c r="AM2339" s="17">
        <v>-1</v>
      </c>
      <c r="AN2339" s="17">
        <v>-1</v>
      </c>
      <c r="AO2339" s="17">
        <v>-1</v>
      </c>
      <c r="AP2339" s="17">
        <v>-1</v>
      </c>
      <c r="AQ2339" s="17">
        <v>-1</v>
      </c>
      <c r="AR2339" s="17">
        <v>0.12895003309720204</v>
      </c>
      <c r="AS2339" s="17">
        <v>1.5474003971664243</v>
      </c>
      <c r="AT2339" s="17">
        <v>6.0116205163163521</v>
      </c>
      <c r="AU2339" s="17">
        <v>-1</v>
      </c>
      <c r="AV2339" s="17">
        <v>-1</v>
      </c>
      <c r="AW2339" s="17">
        <v>-1</v>
      </c>
      <c r="AX2339" s="17">
        <v>-1</v>
      </c>
      <c r="AY2339" s="17">
        <v>2.5790006619440406E-2</v>
      </c>
      <c r="AZ2339" s="17">
        <v>0.14370244503447027</v>
      </c>
      <c r="BA2339" s="17">
        <v>0.36911806778604261</v>
      </c>
      <c r="BB2339" s="17">
        <v>4.5647310827235936E-2</v>
      </c>
      <c r="BC2339" s="17">
        <v>0.13383986865994352</v>
      </c>
      <c r="BD2339" s="17">
        <v>1.993647877339092</v>
      </c>
      <c r="BE2339" s="17">
        <v>5.0576341739429607</v>
      </c>
      <c r="BF2339" s="17">
        <v>-1</v>
      </c>
      <c r="BG2339" s="22">
        <v>51.093886983523589</v>
      </c>
    </row>
    <row r="2340" spans="1:59" x14ac:dyDescent="0.25">
      <c r="A2340">
        <v>5526</v>
      </c>
      <c r="B2340" t="s">
        <v>2108</v>
      </c>
      <c r="C2340" s="49">
        <v>0</v>
      </c>
      <c r="D2340" s="22">
        <v>1551.6144335937499</v>
      </c>
      <c r="E2340" s="17">
        <v>102.39097405795026</v>
      </c>
      <c r="F2340" s="17">
        <v>66.243701222221546</v>
      </c>
      <c r="G2340" s="17">
        <v>0.82814108688894661</v>
      </c>
      <c r="H2340" s="17">
        <v>7.0998299980730053</v>
      </c>
      <c r="I2340" s="17">
        <v>85.354949238066212</v>
      </c>
      <c r="J2340" s="17">
        <v>15.338114657572575</v>
      </c>
      <c r="K2340" s="17">
        <v>-1</v>
      </c>
      <c r="L2340" s="17">
        <v>-1</v>
      </c>
      <c r="M2340" s="17">
        <v>-1</v>
      </c>
      <c r="N2340" s="17">
        <v>0.16666666666666666</v>
      </c>
      <c r="O2340" s="17">
        <v>-1</v>
      </c>
      <c r="P2340" s="17">
        <v>-1</v>
      </c>
      <c r="Q2340" s="17">
        <v>5.0347348069287348</v>
      </c>
      <c r="R2340" s="17">
        <v>-1</v>
      </c>
      <c r="S2340" s="17">
        <v>1.401388140618117</v>
      </c>
      <c r="T2340" s="17">
        <v>0.14733208512764517</v>
      </c>
      <c r="U2340" s="17">
        <v>0.80514776208980809</v>
      </c>
      <c r="V2340" s="17">
        <v>1.0132805638892259</v>
      </c>
      <c r="W2340" s="17">
        <v>3.3307408675492582</v>
      </c>
      <c r="X2340" s="17">
        <v>4.3353040221104804</v>
      </c>
      <c r="Y2340" s="17">
        <v>0</v>
      </c>
      <c r="Z2340" s="17">
        <v>51.845175410339543</v>
      </c>
      <c r="AA2340" s="17">
        <v>1.5901545878666534</v>
      </c>
      <c r="AB2340" s="17">
        <v>2.9230834053041659</v>
      </c>
      <c r="AC2340" s="17">
        <v>39.071646490808561</v>
      </c>
      <c r="AD2340" s="17">
        <v>1.0064347026122602</v>
      </c>
      <c r="AE2340" s="17">
        <v>0.10064347026122601</v>
      </c>
      <c r="AF2340" s="17">
        <v>80.394064702916609</v>
      </c>
      <c r="AG2340" s="17">
        <v>60.475375688484974</v>
      </c>
      <c r="AH2340" s="17">
        <v>-1</v>
      </c>
      <c r="AI2340" s="17">
        <v>-1</v>
      </c>
      <c r="AJ2340" s="17">
        <v>-1</v>
      </c>
      <c r="AK2340" s="17">
        <v>-1</v>
      </c>
      <c r="AL2340" s="17">
        <v>-1</v>
      </c>
      <c r="AM2340" s="17">
        <v>-1</v>
      </c>
      <c r="AN2340" s="17">
        <v>-1</v>
      </c>
      <c r="AO2340" s="17">
        <v>-1</v>
      </c>
      <c r="AP2340" s="17">
        <v>-1</v>
      </c>
      <c r="AQ2340" s="17">
        <v>-1</v>
      </c>
      <c r="AR2340" s="17">
        <v>0.5032173513061301</v>
      </c>
      <c r="AS2340" s="17">
        <v>6.0386082156735608</v>
      </c>
      <c r="AT2340" s="17">
        <v>11.850190680375629</v>
      </c>
      <c r="AU2340" s="17">
        <v>-1</v>
      </c>
      <c r="AV2340" s="17">
        <v>-1</v>
      </c>
      <c r="AW2340" s="17">
        <v>-1</v>
      </c>
      <c r="AX2340" s="17">
        <v>-1</v>
      </c>
      <c r="AY2340" s="17">
        <v>0.10064347026122601</v>
      </c>
      <c r="AZ2340" s="17">
        <v>-0.50679095060293222</v>
      </c>
      <c r="BA2340" s="17">
        <v>1.0196114634234454</v>
      </c>
      <c r="BB2340" s="17">
        <v>-0.20885446555483522</v>
      </c>
      <c r="BC2340" s="17">
        <v>0.38834164504201463</v>
      </c>
      <c r="BD2340" s="17">
        <v>-6.8482541431827606</v>
      </c>
      <c r="BE2340" s="17">
        <v>13.899536194464824</v>
      </c>
      <c r="BF2340" s="17">
        <v>-1</v>
      </c>
      <c r="BG2340" s="22">
        <v>832.29844921279266</v>
      </c>
    </row>
    <row r="2341" spans="1:59" x14ac:dyDescent="0.25">
      <c r="A2341">
        <v>5527</v>
      </c>
      <c r="B2341" t="s">
        <v>2109</v>
      </c>
      <c r="C2341" s="49">
        <v>0</v>
      </c>
      <c r="D2341" s="22">
        <v>1434.5232519531251</v>
      </c>
      <c r="E2341" s="17">
        <v>44.180668368437388</v>
      </c>
      <c r="F2341" s="17">
        <v>-31.36251275550341</v>
      </c>
      <c r="G2341" s="17">
        <v>0.11796111678271493</v>
      </c>
      <c r="H2341" s="17">
        <v>1.720130232347139</v>
      </c>
      <c r="I2341" s="17">
        <v>33.374843859515323</v>
      </c>
      <c r="J2341" s="17">
        <v>1.3333760540784141</v>
      </c>
      <c r="K2341" s="17">
        <v>-1</v>
      </c>
      <c r="L2341" s="17">
        <v>-1</v>
      </c>
      <c r="M2341" s="17">
        <v>-1</v>
      </c>
      <c r="N2341" s="17">
        <v>0.16666666666666666</v>
      </c>
      <c r="O2341" s="17">
        <v>-1</v>
      </c>
      <c r="P2341" s="17">
        <v>-1</v>
      </c>
      <c r="Q2341" s="17">
        <v>1.6777570190690589</v>
      </c>
      <c r="R2341" s="17">
        <v>-1</v>
      </c>
      <c r="S2341" s="17">
        <v>-0.30455998725474953</v>
      </c>
      <c r="T2341" s="17">
        <v>-3.1972563801642262E-2</v>
      </c>
      <c r="U2341" s="17">
        <v>-0.23006811117294634</v>
      </c>
      <c r="V2341" s="17">
        <v>-0.47972900100001076</v>
      </c>
      <c r="W2341" s="17">
        <v>-0.5568358879320402</v>
      </c>
      <c r="X2341" s="17">
        <v>-1.4480237510495166</v>
      </c>
      <c r="Y2341" s="17">
        <v>0</v>
      </c>
      <c r="Z2341" s="17">
        <v>18.221927993153031</v>
      </c>
      <c r="AA2341" s="17">
        <v>-0.28058819571779253</v>
      </c>
      <c r="AB2341" s="17">
        <v>-6.1589559045710396E-2</v>
      </c>
      <c r="AC2341" s="17">
        <v>4.7557919799798452</v>
      </c>
      <c r="AD2341" s="17">
        <v>-0.28758513896618298</v>
      </c>
      <c r="AE2341" s="17">
        <v>-2.8758513896618293E-2</v>
      </c>
      <c r="AF2341" s="17">
        <v>29.300838716174585</v>
      </c>
      <c r="AG2341" s="17">
        <v>-28.631548455624845</v>
      </c>
      <c r="AH2341" s="17">
        <v>-1</v>
      </c>
      <c r="AI2341" s="17">
        <v>-1</v>
      </c>
      <c r="AJ2341" s="17">
        <v>-1</v>
      </c>
      <c r="AK2341" s="17">
        <v>-1</v>
      </c>
      <c r="AL2341" s="17">
        <v>-1</v>
      </c>
      <c r="AM2341" s="17">
        <v>-1</v>
      </c>
      <c r="AN2341" s="17">
        <v>-1</v>
      </c>
      <c r="AO2341" s="17">
        <v>-1</v>
      </c>
      <c r="AP2341" s="17">
        <v>-1</v>
      </c>
      <c r="AQ2341" s="17">
        <v>-1</v>
      </c>
      <c r="AR2341" s="17">
        <v>-0.14379256948309149</v>
      </c>
      <c r="AS2341" s="17">
        <v>-1.7255108337970979</v>
      </c>
      <c r="AT2341" s="17">
        <v>1.7568359160637734</v>
      </c>
      <c r="AU2341" s="17">
        <v>-1</v>
      </c>
      <c r="AV2341" s="17">
        <v>-1</v>
      </c>
      <c r="AW2341" s="17">
        <v>-1</v>
      </c>
      <c r="AX2341" s="17">
        <v>-1</v>
      </c>
      <c r="AY2341" s="17">
        <v>-2.8758513896618293E-2</v>
      </c>
      <c r="AZ2341" s="17">
        <v>0.6177413286230119</v>
      </c>
      <c r="BA2341" s="17">
        <v>-0.10492081580249907</v>
      </c>
      <c r="BB2341" s="17">
        <v>0.23111228058183558</v>
      </c>
      <c r="BC2341" s="17">
        <v>-5.1625101094656026E-2</v>
      </c>
      <c r="BD2341" s="17">
        <v>8.4370728078879935</v>
      </c>
      <c r="BE2341" s="17">
        <v>-1.3857907566059469</v>
      </c>
      <c r="BF2341" s="17">
        <v>-1</v>
      </c>
      <c r="BG2341" s="22">
        <v>-3.6436380407226352</v>
      </c>
    </row>
    <row r="2342" spans="1:59" x14ac:dyDescent="0.25">
      <c r="A2342">
        <v>5528</v>
      </c>
      <c r="B2342" t="s">
        <v>3076</v>
      </c>
      <c r="C2342" s="49">
        <v>0</v>
      </c>
      <c r="D2342" s="22">
        <v>1544.9712792968749</v>
      </c>
      <c r="E2342" s="17">
        <v>62.265515698698671</v>
      </c>
      <c r="F2342" s="17">
        <v>-1.0380975619582791</v>
      </c>
      <c r="G2342" s="17">
        <v>0.33860067852778575</v>
      </c>
      <c r="H2342" s="17">
        <v>3.3915017840571413</v>
      </c>
      <c r="I2342" s="17">
        <v>49.524085112363537</v>
      </c>
      <c r="J2342" s="17">
        <v>5.6843849784317886</v>
      </c>
      <c r="K2342" s="17">
        <v>-1</v>
      </c>
      <c r="L2342" s="17">
        <v>-1</v>
      </c>
      <c r="M2342" s="17">
        <v>-1</v>
      </c>
      <c r="N2342" s="17">
        <v>0.16666666666666666</v>
      </c>
      <c r="O2342" s="17">
        <v>-1</v>
      </c>
      <c r="P2342" s="17">
        <v>-1</v>
      </c>
      <c r="Q2342" s="17">
        <v>2.720706889635673</v>
      </c>
      <c r="R2342" s="17">
        <v>-1</v>
      </c>
      <c r="S2342" s="17">
        <v>0.22544601564250177</v>
      </c>
      <c r="T2342" s="17">
        <v>2.3734018788534088E-2</v>
      </c>
      <c r="U2342" s="17">
        <v>9.1553993367777975E-2</v>
      </c>
      <c r="V2342" s="17">
        <v>-1.5879005302322384E-2</v>
      </c>
      <c r="W2342" s="17">
        <v>0.65096110393667117</v>
      </c>
      <c r="X2342" s="17">
        <v>0.3487474323270634</v>
      </c>
      <c r="Y2342" s="17">
        <v>0</v>
      </c>
      <c r="Z2342" s="17">
        <v>28.668038678961878</v>
      </c>
      <c r="AA2342" s="17">
        <v>0.30061640773798171</v>
      </c>
      <c r="AB2342" s="17">
        <v>0.86569220406570402</v>
      </c>
      <c r="AC2342" s="17">
        <v>15.417082665275142</v>
      </c>
      <c r="AD2342" s="17">
        <v>0.11444249170972247</v>
      </c>
      <c r="AE2342" s="17">
        <v>1.1444249170972247E-2</v>
      </c>
      <c r="AF2342" s="17">
        <v>45.174543219795453</v>
      </c>
      <c r="AG2342" s="17">
        <v>-0.94770278384849393</v>
      </c>
      <c r="AH2342" s="17">
        <v>-1</v>
      </c>
      <c r="AI2342" s="17">
        <v>-1</v>
      </c>
      <c r="AJ2342" s="17">
        <v>-1</v>
      </c>
      <c r="AK2342" s="17">
        <v>-1</v>
      </c>
      <c r="AL2342" s="17">
        <v>-1</v>
      </c>
      <c r="AM2342" s="17">
        <v>-1</v>
      </c>
      <c r="AN2342" s="17">
        <v>-1</v>
      </c>
      <c r="AO2342" s="17">
        <v>-1</v>
      </c>
      <c r="AP2342" s="17">
        <v>-1</v>
      </c>
      <c r="AQ2342" s="17">
        <v>-1</v>
      </c>
      <c r="AR2342" s="17">
        <v>5.7221245854861234E-2</v>
      </c>
      <c r="AS2342" s="17">
        <v>0.68665495025833467</v>
      </c>
      <c r="AT2342" s="17">
        <v>4.8926514353358348</v>
      </c>
      <c r="AU2342" s="17">
        <v>-1</v>
      </c>
      <c r="AV2342" s="17">
        <v>-1</v>
      </c>
      <c r="AW2342" s="17">
        <v>-1</v>
      </c>
      <c r="AX2342" s="17">
        <v>-1</v>
      </c>
      <c r="AY2342" s="17">
        <v>1.1444249170972247E-2</v>
      </c>
      <c r="AZ2342" s="17">
        <v>0.26837029634863835</v>
      </c>
      <c r="BA2342" s="17">
        <v>0.24445021647187454</v>
      </c>
      <c r="BB2342" s="17">
        <v>9.4422886152027707E-2</v>
      </c>
      <c r="BC2342" s="17">
        <v>8.5064293335151794E-2</v>
      </c>
      <c r="BD2342" s="17">
        <v>3.6882091654652269</v>
      </c>
      <c r="BE2342" s="17">
        <v>3.3630728858168237</v>
      </c>
      <c r="BF2342" s="17">
        <v>-1</v>
      </c>
      <c r="BG2342" s="22">
        <v>378.4705427546433</v>
      </c>
    </row>
    <row r="2343" spans="1:59" x14ac:dyDescent="0.25">
      <c r="A2343">
        <v>5530</v>
      </c>
      <c r="B2343" t="s">
        <v>2110</v>
      </c>
      <c r="C2343" s="49">
        <v>0</v>
      </c>
      <c r="D2343" s="22">
        <v>1526.460205078125</v>
      </c>
      <c r="E2343" s="17">
        <v>91.333867439942367</v>
      </c>
      <c r="F2343" s="17">
        <v>47.703301859119904</v>
      </c>
      <c r="G2343" s="17">
        <v>0.69324168111494533</v>
      </c>
      <c r="H2343" s="17">
        <v>6.07795057005929</v>
      </c>
      <c r="I2343" s="17">
        <v>75.481275489442197</v>
      </c>
      <c r="J2343" s="17">
        <v>12.677900352529614</v>
      </c>
      <c r="K2343" s="17">
        <v>-1</v>
      </c>
      <c r="L2343" s="17">
        <v>-1</v>
      </c>
      <c r="M2343" s="17">
        <v>-1</v>
      </c>
      <c r="N2343" s="17">
        <v>0.16666666666666666</v>
      </c>
      <c r="O2343" s="17">
        <v>-1</v>
      </c>
      <c r="P2343" s="17">
        <v>-1</v>
      </c>
      <c r="Q2343" s="17">
        <v>4.3970734705902119</v>
      </c>
      <c r="R2343" s="17">
        <v>-1</v>
      </c>
      <c r="S2343" s="17">
        <v>1.077341563104961</v>
      </c>
      <c r="T2343" s="17">
        <v>0.11327298516533754</v>
      </c>
      <c r="U2343" s="17">
        <v>0.6085074567738612</v>
      </c>
      <c r="V2343" s="17">
        <v>0.72968188243340959</v>
      </c>
      <c r="W2343" s="17">
        <v>2.5922917190372261</v>
      </c>
      <c r="X2343" s="17">
        <v>3.236755044618393</v>
      </c>
      <c r="Y2343" s="17">
        <v>0</v>
      </c>
      <c r="Z2343" s="17">
        <v>45.458405453856244</v>
      </c>
      <c r="AA2343" s="17">
        <v>1.2348050983227654</v>
      </c>
      <c r="AB2343" s="17">
        <v>2.3561417478813325</v>
      </c>
      <c r="AC2343" s="17">
        <v>32.553315114262666</v>
      </c>
      <c r="AD2343" s="17">
        <v>0.76063432096732653</v>
      </c>
      <c r="AE2343" s="17">
        <v>7.606343209673265E-2</v>
      </c>
      <c r="AF2343" s="17">
        <v>70.688854594474293</v>
      </c>
      <c r="AG2343" s="17">
        <v>43.549425051505793</v>
      </c>
      <c r="AH2343" s="17">
        <v>-1</v>
      </c>
      <c r="AI2343" s="17">
        <v>-1</v>
      </c>
      <c r="AJ2343" s="17">
        <v>-1</v>
      </c>
      <c r="AK2343" s="17">
        <v>-1</v>
      </c>
      <c r="AL2343" s="17">
        <v>-1</v>
      </c>
      <c r="AM2343" s="17">
        <v>-1</v>
      </c>
      <c r="AN2343" s="17">
        <v>-1</v>
      </c>
      <c r="AO2343" s="17">
        <v>-1</v>
      </c>
      <c r="AP2343" s="17">
        <v>-1</v>
      </c>
      <c r="AQ2343" s="17">
        <v>-1</v>
      </c>
      <c r="AR2343" s="17">
        <v>0.38031716048366326</v>
      </c>
      <c r="AS2343" s="17">
        <v>4.5638059258039592</v>
      </c>
      <c r="AT2343" s="17">
        <v>9.9329477035451461</v>
      </c>
      <c r="AU2343" s="17">
        <v>-1</v>
      </c>
      <c r="AV2343" s="17">
        <v>-1</v>
      </c>
      <c r="AW2343" s="17">
        <v>-1</v>
      </c>
      <c r="AX2343" s="17">
        <v>-1</v>
      </c>
      <c r="AY2343" s="17">
        <v>7.606343209673265E-2</v>
      </c>
      <c r="AZ2343" s="17">
        <v>-0.29318490336595998</v>
      </c>
      <c r="BA2343" s="17">
        <v>0.80600541618647314</v>
      </c>
      <c r="BB2343" s="17">
        <v>-0.12528233579555775</v>
      </c>
      <c r="BC2343" s="17">
        <v>0.3047695152827371</v>
      </c>
      <c r="BD2343" s="17">
        <v>-3.9447907824062902</v>
      </c>
      <c r="BE2343" s="17">
        <v>10.99607283368835</v>
      </c>
      <c r="BF2343" s="17">
        <v>-1</v>
      </c>
      <c r="BG2343" s="22">
        <v>441.62361997224025</v>
      </c>
    </row>
    <row r="2344" spans="1:59" x14ac:dyDescent="0.25">
      <c r="A2344">
        <v>5531</v>
      </c>
      <c r="B2344" t="s">
        <v>1058</v>
      </c>
      <c r="C2344" s="49">
        <v>0</v>
      </c>
      <c r="D2344" s="22">
        <v>1511.4439257812498</v>
      </c>
      <c r="E2344" s="17">
        <v>51.87720418253155</v>
      </c>
      <c r="F2344" s="17">
        <v>-18.45707079536886</v>
      </c>
      <c r="G2344" s="17">
        <v>0.21186073661171148</v>
      </c>
      <c r="H2344" s="17">
        <v>2.4314312885008884</v>
      </c>
      <c r="I2344" s="17">
        <v>40.247625885438978</v>
      </c>
      <c r="J2344" s="17">
        <v>3.1850751810980968</v>
      </c>
      <c r="K2344" s="17">
        <v>-1</v>
      </c>
      <c r="L2344" s="17">
        <v>-1</v>
      </c>
      <c r="M2344" s="17">
        <v>-1</v>
      </c>
      <c r="N2344" s="17">
        <v>0.16666666666666666</v>
      </c>
      <c r="O2344" s="17">
        <v>-1</v>
      </c>
      <c r="P2344" s="17">
        <v>-1</v>
      </c>
      <c r="Q2344" s="17">
        <v>2.1216148457087733</v>
      </c>
      <c r="R2344" s="17">
        <v>-1</v>
      </c>
      <c r="S2344" s="17">
        <v>-7.9000428554031804E-2</v>
      </c>
      <c r="T2344" s="17">
        <v>-8.2649980060126062E-3</v>
      </c>
      <c r="U2344" s="17">
        <v>-9.3192416233570927E-2</v>
      </c>
      <c r="V2344" s="17">
        <v>-0.28232406641253682</v>
      </c>
      <c r="W2344" s="17">
        <v>-4.2822546579800558E-2</v>
      </c>
      <c r="X2344" s="17">
        <v>-0.68335521334777183</v>
      </c>
      <c r="Y2344" s="17">
        <v>0</v>
      </c>
      <c r="Z2344" s="17">
        <v>22.667575973647093</v>
      </c>
      <c r="AA2344" s="17">
        <v>-3.3239574846181674E-2</v>
      </c>
      <c r="AB2344" s="17">
        <v>0.33304232084864249</v>
      </c>
      <c r="AC2344" s="17">
        <v>9.2930161038761803</v>
      </c>
      <c r="AD2344" s="17">
        <v>-0.11649052029196366</v>
      </c>
      <c r="AE2344" s="17">
        <v>-1.1649052029196366E-2</v>
      </c>
      <c r="AF2344" s="17">
        <v>36.056358018238868</v>
      </c>
      <c r="AG2344" s="17">
        <v>-16.849878099571914</v>
      </c>
      <c r="AH2344" s="17">
        <v>-1</v>
      </c>
      <c r="AI2344" s="17">
        <v>-1</v>
      </c>
      <c r="AJ2344" s="17">
        <v>-1</v>
      </c>
      <c r="AK2344" s="17">
        <v>-1</v>
      </c>
      <c r="AL2344" s="17">
        <v>-1</v>
      </c>
      <c r="AM2344" s="17">
        <v>-1</v>
      </c>
      <c r="AN2344" s="17">
        <v>-1</v>
      </c>
      <c r="AO2344" s="17">
        <v>-1</v>
      </c>
      <c r="AP2344" s="17">
        <v>-1</v>
      </c>
      <c r="AQ2344" s="17">
        <v>-1</v>
      </c>
      <c r="AR2344" s="17">
        <v>-5.8245260145981831E-2</v>
      </c>
      <c r="AS2344" s="17">
        <v>-0.69894312175178208</v>
      </c>
      <c r="AT2344" s="17">
        <v>3.0913739417226833</v>
      </c>
      <c r="AU2344" s="17">
        <v>-1</v>
      </c>
      <c r="AV2344" s="17">
        <v>-1</v>
      </c>
      <c r="AW2344" s="17">
        <v>-1</v>
      </c>
      <c r="AX2344" s="17">
        <v>-1</v>
      </c>
      <c r="AY2344" s="17">
        <v>-1.1649052029196366E-2</v>
      </c>
      <c r="AZ2344" s="17">
        <v>0.46905626575231996</v>
      </c>
      <c r="BA2344" s="17">
        <v>4.3764247068192846E-2</v>
      </c>
      <c r="BB2344" s="17">
        <v>0.17294011023260103</v>
      </c>
      <c r="BC2344" s="17">
        <v>6.5470692545785275E-3</v>
      </c>
      <c r="BD2344" s="17">
        <v>6.4160549672232356</v>
      </c>
      <c r="BE2344" s="17">
        <v>0.63522708405881279</v>
      </c>
      <c r="BF2344" s="17">
        <v>-1</v>
      </c>
      <c r="BG2344" s="22">
        <v>85.724891240653733</v>
      </c>
    </row>
    <row r="2345" spans="1:59" x14ac:dyDescent="0.25">
      <c r="A2345">
        <v>5532</v>
      </c>
      <c r="B2345" t="s">
        <v>2111</v>
      </c>
      <c r="C2345" s="49">
        <v>0</v>
      </c>
      <c r="D2345" s="22">
        <v>1394.9454687499999</v>
      </c>
      <c r="E2345" s="17">
        <v>10.169989276150766</v>
      </c>
      <c r="F2345" s="17">
        <v>-88.391136496394211</v>
      </c>
      <c r="G2345" s="17">
        <v>-0.29697748858874368</v>
      </c>
      <c r="H2345" s="17">
        <v>-1.4230802383361514</v>
      </c>
      <c r="I2345" s="17">
        <v>3.0042992923247809</v>
      </c>
      <c r="J2345" s="17">
        <v>-6.8492071633227267</v>
      </c>
      <c r="K2345" s="17">
        <v>-1</v>
      </c>
      <c r="L2345" s="17">
        <v>-1</v>
      </c>
      <c r="M2345" s="17">
        <v>-1</v>
      </c>
      <c r="N2345" s="17">
        <v>0.16666666666666666</v>
      </c>
      <c r="O2345" s="17">
        <v>-1</v>
      </c>
      <c r="P2345" s="17">
        <v>-1</v>
      </c>
      <c r="Q2345" s="17">
        <v>-0.28363268521828688</v>
      </c>
      <c r="R2345" s="17">
        <v>-1</v>
      </c>
      <c r="S2345" s="17">
        <v>-1.3012985138422182</v>
      </c>
      <c r="T2345" s="17">
        <v>-0.13673533393751133</v>
      </c>
      <c r="U2345" s="17">
        <v>-0.83491624656289543</v>
      </c>
      <c r="V2345" s="17">
        <v>-1.3520533874069092</v>
      </c>
      <c r="W2345" s="17">
        <v>-2.8282399616805787</v>
      </c>
      <c r="X2345" s="17">
        <v>-4.8270629546503603</v>
      </c>
      <c r="Y2345" s="17">
        <v>0</v>
      </c>
      <c r="Z2345" s="17">
        <v>-1.4232098291090267</v>
      </c>
      <c r="AA2345" s="17">
        <v>-1.3736117028622372</v>
      </c>
      <c r="AB2345" s="17">
        <v>-1.8054518044593362</v>
      </c>
      <c r="AC2345" s="17">
        <v>-15.294017099714727</v>
      </c>
      <c r="AD2345" s="17">
        <v>-1.0436453082036192</v>
      </c>
      <c r="AE2345" s="17">
        <v>-0.10436453082036193</v>
      </c>
      <c r="AF2345" s="17">
        <v>-0.55152663805559854</v>
      </c>
      <c r="AG2345" s="17">
        <v>-80.694271131070849</v>
      </c>
      <c r="AH2345" s="17">
        <v>-1</v>
      </c>
      <c r="AI2345" s="17">
        <v>-1</v>
      </c>
      <c r="AJ2345" s="17">
        <v>-1</v>
      </c>
      <c r="AK2345" s="17">
        <v>-1</v>
      </c>
      <c r="AL2345" s="17">
        <v>-1</v>
      </c>
      <c r="AM2345" s="17">
        <v>-1</v>
      </c>
      <c r="AN2345" s="17">
        <v>-1</v>
      </c>
      <c r="AO2345" s="17">
        <v>-1</v>
      </c>
      <c r="AP2345" s="17">
        <v>-1</v>
      </c>
      <c r="AQ2345" s="17">
        <v>-1</v>
      </c>
      <c r="AR2345" s="17">
        <v>-0.52182265410180961</v>
      </c>
      <c r="AS2345" s="17">
        <v>-6.2618718492217145</v>
      </c>
      <c r="AT2345" s="17">
        <v>-4.1404334039882293</v>
      </c>
      <c r="AU2345" s="17">
        <v>-1</v>
      </c>
      <c r="AV2345" s="17">
        <v>-1</v>
      </c>
      <c r="AW2345" s="17">
        <v>-1</v>
      </c>
      <c r="AX2345" s="17">
        <v>-1</v>
      </c>
      <c r="AY2345" s="17">
        <v>-0.10436453082036193</v>
      </c>
      <c r="AZ2345" s="17">
        <v>1.2747745811482882</v>
      </c>
      <c r="BA2345" s="17">
        <v>-0.76195406832777568</v>
      </c>
      <c r="BB2345" s="17">
        <v>0.48817273812256401</v>
      </c>
      <c r="BC2345" s="17">
        <v>-0.30868555863538427</v>
      </c>
      <c r="BD2345" s="17">
        <v>17.36786854234856</v>
      </c>
      <c r="BE2345" s="17">
        <v>-10.316586491066523</v>
      </c>
      <c r="BF2345" s="17">
        <v>-1</v>
      </c>
      <c r="BG2345" s="22">
        <v>-73.520252007929457</v>
      </c>
    </row>
    <row r="2346" spans="1:59" x14ac:dyDescent="0.25">
      <c r="A2346">
        <v>5533</v>
      </c>
      <c r="B2346" t="s">
        <v>2112</v>
      </c>
      <c r="C2346" s="49">
        <v>0</v>
      </c>
      <c r="D2346" s="22">
        <v>1484.0490039062502</v>
      </c>
      <c r="E2346" s="17">
        <v>88.586351581829987</v>
      </c>
      <c r="F2346" s="17">
        <v>43.096306283722612</v>
      </c>
      <c r="G2346" s="17">
        <v>0.65972131548779522</v>
      </c>
      <c r="H2346" s="17">
        <v>5.8240297180188554</v>
      </c>
      <c r="I2346" s="17">
        <v>73.027823954662665</v>
      </c>
      <c r="J2346" s="17">
        <v>12.016879233570759</v>
      </c>
      <c r="K2346" s="17">
        <v>-1</v>
      </c>
      <c r="L2346" s="17">
        <v>-1</v>
      </c>
      <c r="M2346" s="17">
        <v>-1</v>
      </c>
      <c r="N2346" s="17">
        <v>0.16666666666666666</v>
      </c>
      <c r="O2346" s="17">
        <v>-1</v>
      </c>
      <c r="P2346" s="17">
        <v>-1</v>
      </c>
      <c r="Q2346" s="17">
        <v>4.2386247285981709</v>
      </c>
      <c r="R2346" s="17">
        <v>-1</v>
      </c>
      <c r="S2346" s="17">
        <v>0.99682112125316269</v>
      </c>
      <c r="T2346" s="17">
        <v>0.10480983829587789</v>
      </c>
      <c r="U2346" s="17">
        <v>0.55964545554112255</v>
      </c>
      <c r="V2346" s="17">
        <v>0.65921210208684011</v>
      </c>
      <c r="W2346" s="17">
        <v>2.4087988021251223</v>
      </c>
      <c r="X2346" s="17">
        <v>2.963783023922038</v>
      </c>
      <c r="Y2346" s="17">
        <v>0</v>
      </c>
      <c r="Z2346" s="17">
        <v>43.871394281423953</v>
      </c>
      <c r="AA2346" s="17">
        <v>1.146506378646508</v>
      </c>
      <c r="AB2346" s="17">
        <v>2.2152657259519724</v>
      </c>
      <c r="AC2346" s="17">
        <v>30.933613012781258</v>
      </c>
      <c r="AD2346" s="17">
        <v>0.69955681942640313</v>
      </c>
      <c r="AE2346" s="17">
        <v>6.9955681942640319E-2</v>
      </c>
      <c r="AF2346" s="17">
        <v>68.277263605939353</v>
      </c>
      <c r="AG2346" s="17">
        <v>39.343594412865706</v>
      </c>
      <c r="AH2346" s="17">
        <v>-1</v>
      </c>
      <c r="AI2346" s="17">
        <v>-1</v>
      </c>
      <c r="AJ2346" s="17">
        <v>-1</v>
      </c>
      <c r="AK2346" s="17">
        <v>-1</v>
      </c>
      <c r="AL2346" s="17">
        <v>-1</v>
      </c>
      <c r="AM2346" s="17">
        <v>-1</v>
      </c>
      <c r="AN2346" s="17">
        <v>-1</v>
      </c>
      <c r="AO2346" s="17">
        <v>-1</v>
      </c>
      <c r="AP2346" s="17">
        <v>-1</v>
      </c>
      <c r="AQ2346" s="17">
        <v>-1</v>
      </c>
      <c r="AR2346" s="17">
        <v>0.34977840971320157</v>
      </c>
      <c r="AS2346" s="17">
        <v>4.197340916558419</v>
      </c>
      <c r="AT2346" s="17">
        <v>9.4565431915259452</v>
      </c>
      <c r="AU2346" s="17">
        <v>-1</v>
      </c>
      <c r="AV2346" s="17">
        <v>-1</v>
      </c>
      <c r="AW2346" s="17">
        <v>-1</v>
      </c>
      <c r="AX2346" s="17">
        <v>-1</v>
      </c>
      <c r="AY2346" s="17">
        <v>6.9955681942640319E-2</v>
      </c>
      <c r="AZ2346" s="17">
        <v>-0.24010718399076064</v>
      </c>
      <c r="BA2346" s="17">
        <v>0.75292769681127369</v>
      </c>
      <c r="BB2346" s="17">
        <v>-0.10451598527164381</v>
      </c>
      <c r="BC2346" s="17">
        <v>0.2840031647588232</v>
      </c>
      <c r="BD2346" s="17">
        <v>-3.223326125984368</v>
      </c>
      <c r="BE2346" s="17">
        <v>10.274608177266426</v>
      </c>
      <c r="BF2346" s="17">
        <v>-1</v>
      </c>
      <c r="BG2346" s="22">
        <v>69.211898943630786</v>
      </c>
    </row>
    <row r="2347" spans="1:59" x14ac:dyDescent="0.25">
      <c r="A2347">
        <v>5534</v>
      </c>
      <c r="B2347" t="s">
        <v>2113</v>
      </c>
      <c r="C2347" s="49">
        <v>0</v>
      </c>
      <c r="D2347" s="22">
        <v>1485.3712890625</v>
      </c>
      <c r="E2347" s="17">
        <v>67.384716531132483</v>
      </c>
      <c r="F2347" s="17">
        <v>7.5457056997982113</v>
      </c>
      <c r="G2347" s="17">
        <v>0.40105618105576207</v>
      </c>
      <c r="H2347" s="17">
        <v>3.8646098221052805</v>
      </c>
      <c r="I2347" s="17">
        <v>54.095382163150454</v>
      </c>
      <c r="J2347" s="17">
        <v>6.9160065730584854</v>
      </c>
      <c r="K2347" s="17">
        <v>-1</v>
      </c>
      <c r="L2347" s="17">
        <v>-1</v>
      </c>
      <c r="M2347" s="17">
        <v>-1</v>
      </c>
      <c r="N2347" s="17">
        <v>0.16666666666666666</v>
      </c>
      <c r="O2347" s="17">
        <v>-1</v>
      </c>
      <c r="P2347" s="17">
        <v>-1</v>
      </c>
      <c r="Q2347" s="17">
        <v>3.0159302746104255</v>
      </c>
      <c r="R2347" s="17">
        <v>-1</v>
      </c>
      <c r="S2347" s="17">
        <v>0.3754725611631009</v>
      </c>
      <c r="T2347" s="17">
        <v>3.9502644243861823E-2</v>
      </c>
      <c r="U2347" s="17">
        <v>0.18259419488161654</v>
      </c>
      <c r="V2347" s="17">
        <v>0.1154210405723653</v>
      </c>
      <c r="W2347" s="17">
        <v>0.99284706256677024</v>
      </c>
      <c r="X2347" s="17">
        <v>0.85735181088012213</v>
      </c>
      <c r="Y2347" s="17">
        <v>0</v>
      </c>
      <c r="Z2347" s="17">
        <v>31.624974811290063</v>
      </c>
      <c r="AA2347" s="17">
        <v>0.46513552340928777</v>
      </c>
      <c r="AB2347" s="17">
        <v>1.1281739097131505</v>
      </c>
      <c r="AC2347" s="17">
        <v>18.434928885058191</v>
      </c>
      <c r="AD2347" s="17">
        <v>0.22824274360202068</v>
      </c>
      <c r="AE2347" s="17">
        <v>2.2824274360202068E-2</v>
      </c>
      <c r="AF2347" s="17">
        <v>49.667845254630514</v>
      </c>
      <c r="AG2347" s="17">
        <v>6.8886456917501295</v>
      </c>
      <c r="AH2347" s="17">
        <v>-1</v>
      </c>
      <c r="AI2347" s="17">
        <v>-1</v>
      </c>
      <c r="AJ2347" s="17">
        <v>-1</v>
      </c>
      <c r="AK2347" s="17">
        <v>-1</v>
      </c>
      <c r="AL2347" s="17">
        <v>-1</v>
      </c>
      <c r="AM2347" s="17">
        <v>-1</v>
      </c>
      <c r="AN2347" s="17">
        <v>-1</v>
      </c>
      <c r="AO2347" s="17">
        <v>-1</v>
      </c>
      <c r="AP2347" s="17">
        <v>-1</v>
      </c>
      <c r="AQ2347" s="17">
        <v>-1</v>
      </c>
      <c r="AR2347" s="17">
        <v>0.11412137180101034</v>
      </c>
      <c r="AS2347" s="17">
        <v>1.3694564616121239</v>
      </c>
      <c r="AT2347" s="17">
        <v>5.7802934000957613</v>
      </c>
      <c r="AU2347" s="17">
        <v>-1</v>
      </c>
      <c r="AV2347" s="17">
        <v>-1</v>
      </c>
      <c r="AW2347" s="17">
        <v>-1</v>
      </c>
      <c r="AX2347" s="17">
        <v>-1</v>
      </c>
      <c r="AY2347" s="17">
        <v>2.2824274360202068E-2</v>
      </c>
      <c r="AZ2347" s="17">
        <v>0.16947532385669217</v>
      </c>
      <c r="BA2347" s="17">
        <v>0.34334518896382071</v>
      </c>
      <c r="BB2347" s="17">
        <v>5.5730800508646303E-2</v>
      </c>
      <c r="BC2347" s="17">
        <v>0.12375637897853317</v>
      </c>
      <c r="BD2347" s="17">
        <v>2.3439685275734785</v>
      </c>
      <c r="BE2347" s="17">
        <v>4.7073135237085744</v>
      </c>
      <c r="BF2347" s="17">
        <v>-1</v>
      </c>
      <c r="BG2347" s="22">
        <v>214.72789730730923</v>
      </c>
    </row>
    <row r="2348" spans="1:59" x14ac:dyDescent="0.25">
      <c r="A2348">
        <v>5535</v>
      </c>
      <c r="B2348" t="s">
        <v>2114</v>
      </c>
      <c r="C2348" s="49">
        <v>0</v>
      </c>
      <c r="D2348" s="22">
        <v>1486.309052734375</v>
      </c>
      <c r="E2348" s="17">
        <v>69.533348474127621</v>
      </c>
      <c r="F2348" s="17">
        <v>11.148501230644241</v>
      </c>
      <c r="G2348" s="17">
        <v>0.42727001640623485</v>
      </c>
      <c r="H2348" s="17">
        <v>4.0631828174442228</v>
      </c>
      <c r="I2348" s="17">
        <v>56.014047827136636</v>
      </c>
      <c r="J2348" s="17">
        <v>7.4329430220314006</v>
      </c>
      <c r="K2348" s="17">
        <v>-1</v>
      </c>
      <c r="L2348" s="17">
        <v>-1</v>
      </c>
      <c r="M2348" s="17">
        <v>-1</v>
      </c>
      <c r="N2348" s="17">
        <v>0.16666666666666666</v>
      </c>
      <c r="O2348" s="17">
        <v>-1</v>
      </c>
      <c r="P2348" s="17">
        <v>-1</v>
      </c>
      <c r="Q2348" s="17">
        <v>3.1398414896690321</v>
      </c>
      <c r="R2348" s="17">
        <v>-1</v>
      </c>
      <c r="S2348" s="17">
        <v>0.43844173126489538</v>
      </c>
      <c r="T2348" s="17">
        <v>4.6121054706640137E-2</v>
      </c>
      <c r="U2348" s="17">
        <v>0.22080560550454148</v>
      </c>
      <c r="V2348" s="17">
        <v>0.17053032069587137</v>
      </c>
      <c r="W2348" s="17">
        <v>1.1363435018781582</v>
      </c>
      <c r="X2348" s="17">
        <v>1.0708233369789999</v>
      </c>
      <c r="Y2348" s="17">
        <v>0</v>
      </c>
      <c r="Z2348" s="17">
        <v>32.866060604811523</v>
      </c>
      <c r="AA2348" s="17">
        <v>0.53418751779971296</v>
      </c>
      <c r="AB2348" s="17">
        <v>1.2383427809230381</v>
      </c>
      <c r="AC2348" s="17">
        <v>19.701579872022926</v>
      </c>
      <c r="AD2348" s="17">
        <v>0.27600700688067681</v>
      </c>
      <c r="AE2348" s="17">
        <v>2.7600700688067685E-2</v>
      </c>
      <c r="AF2348" s="17">
        <v>51.553774835748669</v>
      </c>
      <c r="AG2348" s="17">
        <v>10.177719358177756</v>
      </c>
      <c r="AH2348" s="17">
        <v>-1</v>
      </c>
      <c r="AI2348" s="17">
        <v>-1</v>
      </c>
      <c r="AJ2348" s="17">
        <v>-1</v>
      </c>
      <c r="AK2348" s="17">
        <v>-1</v>
      </c>
      <c r="AL2348" s="17">
        <v>-1</v>
      </c>
      <c r="AM2348" s="17">
        <v>-1</v>
      </c>
      <c r="AN2348" s="17">
        <v>-1</v>
      </c>
      <c r="AO2348" s="17">
        <v>-1</v>
      </c>
      <c r="AP2348" s="17">
        <v>-1</v>
      </c>
      <c r="AQ2348" s="17">
        <v>-1</v>
      </c>
      <c r="AR2348" s="17">
        <v>0.1380035034403384</v>
      </c>
      <c r="AS2348" s="17">
        <v>1.6560420412840609</v>
      </c>
      <c r="AT2348" s="17">
        <v>6.1528546536692792</v>
      </c>
      <c r="AU2348" s="17">
        <v>-1</v>
      </c>
      <c r="AV2348" s="17">
        <v>-1</v>
      </c>
      <c r="AW2348" s="17">
        <v>-1</v>
      </c>
      <c r="AX2348" s="17">
        <v>-1</v>
      </c>
      <c r="AY2348" s="17">
        <v>2.7600700688067685E-2</v>
      </c>
      <c r="AZ2348" s="17">
        <v>0.12796710727109722</v>
      </c>
      <c r="BA2348" s="17">
        <v>0.38485340554941572</v>
      </c>
      <c r="BB2348" s="17">
        <v>3.94909509939032E-2</v>
      </c>
      <c r="BC2348" s="17">
        <v>0.13999622849327625</v>
      </c>
      <c r="BD2348" s="17">
        <v>1.7797635924306627</v>
      </c>
      <c r="BE2348" s="17">
        <v>5.2715184588513901</v>
      </c>
      <c r="BF2348" s="17">
        <v>-1</v>
      </c>
      <c r="BG2348" s="22">
        <v>337.09366475503379</v>
      </c>
    </row>
    <row r="2349" spans="1:59" x14ac:dyDescent="0.25">
      <c r="A2349">
        <v>5538</v>
      </c>
      <c r="B2349" t="s">
        <v>2115</v>
      </c>
      <c r="C2349" s="49">
        <v>0</v>
      </c>
      <c r="D2349" s="22">
        <v>1452.8008203124998</v>
      </c>
      <c r="E2349" s="17">
        <v>71.166674307978283</v>
      </c>
      <c r="F2349" s="17">
        <v>13.887238795166168</v>
      </c>
      <c r="G2349" s="17">
        <v>0.44719699115955197</v>
      </c>
      <c r="H2349" s="17">
        <v>4.2141320780886904</v>
      </c>
      <c r="I2349" s="17">
        <v>57.472560163661996</v>
      </c>
      <c r="J2349" s="17">
        <v>7.8259026721562686</v>
      </c>
      <c r="K2349" s="17">
        <v>-1</v>
      </c>
      <c r="L2349" s="17">
        <v>-1</v>
      </c>
      <c r="M2349" s="17">
        <v>-1</v>
      </c>
      <c r="N2349" s="17">
        <v>0.16666666666666666</v>
      </c>
      <c r="O2349" s="17">
        <v>-1</v>
      </c>
      <c r="P2349" s="17">
        <v>-1</v>
      </c>
      <c r="Q2349" s="17">
        <v>3.2340350947296193</v>
      </c>
      <c r="R2349" s="17">
        <v>-1</v>
      </c>
      <c r="S2349" s="17">
        <v>0.48630901379259928</v>
      </c>
      <c r="T2349" s="17">
        <v>5.1152172680626135E-2</v>
      </c>
      <c r="U2349" s="17">
        <v>0.2498527786705973</v>
      </c>
      <c r="V2349" s="17">
        <v>0.21242274959886975</v>
      </c>
      <c r="W2349" s="17">
        <v>1.2454252095000591</v>
      </c>
      <c r="X2349" s="17">
        <v>1.2330980157603213</v>
      </c>
      <c r="Y2349" s="17">
        <v>0</v>
      </c>
      <c r="Z2349" s="17">
        <v>33.809496959833737</v>
      </c>
      <c r="AA2349" s="17">
        <v>0.58667878168717691</v>
      </c>
      <c r="AB2349" s="17">
        <v>1.3220898666069831</v>
      </c>
      <c r="AC2349" s="17">
        <v>20.664450123592399</v>
      </c>
      <c r="AD2349" s="17">
        <v>0.31231597333824657</v>
      </c>
      <c r="AE2349" s="17">
        <v>3.1231597333824662E-2</v>
      </c>
      <c r="AF2349" s="17">
        <v>52.987402179745771</v>
      </c>
      <c r="AG2349" s="17">
        <v>12.677974930719198</v>
      </c>
      <c r="AH2349" s="17">
        <v>-1</v>
      </c>
      <c r="AI2349" s="17">
        <v>-1</v>
      </c>
      <c r="AJ2349" s="17">
        <v>-1</v>
      </c>
      <c r="AK2349" s="17">
        <v>-1</v>
      </c>
      <c r="AL2349" s="17">
        <v>-1</v>
      </c>
      <c r="AM2349" s="17">
        <v>-1</v>
      </c>
      <c r="AN2349" s="17">
        <v>-1</v>
      </c>
      <c r="AO2349" s="17">
        <v>-1</v>
      </c>
      <c r="AP2349" s="17">
        <v>-1</v>
      </c>
      <c r="AQ2349" s="17">
        <v>-1</v>
      </c>
      <c r="AR2349" s="17">
        <v>0.15615798666912328</v>
      </c>
      <c r="AS2349" s="17">
        <v>1.8738958400294794</v>
      </c>
      <c r="AT2349" s="17">
        <v>6.4360645920383233</v>
      </c>
      <c r="AU2349" s="17">
        <v>-1</v>
      </c>
      <c r="AV2349" s="17">
        <v>-1</v>
      </c>
      <c r="AW2349" s="17">
        <v>-1</v>
      </c>
      <c r="AX2349" s="17">
        <v>-1</v>
      </c>
      <c r="AY2349" s="17">
        <v>3.1231597333824662E-2</v>
      </c>
      <c r="AZ2349" s="17">
        <v>9.6413800671822675E-2</v>
      </c>
      <c r="BA2349" s="17">
        <v>0.41640671214869024</v>
      </c>
      <c r="BB2349" s="17">
        <v>2.7145902398329466E-2</v>
      </c>
      <c r="BC2349" s="17">
        <v>0.15234127708884998</v>
      </c>
      <c r="BD2349" s="17">
        <v>1.3508718507998432</v>
      </c>
      <c r="BE2349" s="17">
        <v>5.7004102004822101</v>
      </c>
      <c r="BF2349" s="17">
        <v>-1</v>
      </c>
      <c r="BG2349" s="22">
        <v>23.70965928446526</v>
      </c>
    </row>
    <row r="2350" spans="1:59" x14ac:dyDescent="0.25">
      <c r="A2350">
        <v>5539</v>
      </c>
      <c r="B2350" t="s">
        <v>3077</v>
      </c>
      <c r="C2350" s="49">
        <v>0</v>
      </c>
      <c r="D2350" s="22">
        <v>1450</v>
      </c>
      <c r="E2350" s="17">
        <v>42.510834345099084</v>
      </c>
      <c r="F2350" s="17">
        <v>-34.162466733731819</v>
      </c>
      <c r="G2350" s="17">
        <v>9.7588733186206644E-2</v>
      </c>
      <c r="H2350" s="17">
        <v>1.5658069454695622</v>
      </c>
      <c r="I2350" s="17">
        <v>31.883730774475264</v>
      </c>
      <c r="J2350" s="17">
        <v>0.93163294809285269</v>
      </c>
      <c r="K2350" s="17">
        <v>-1</v>
      </c>
      <c r="L2350" s="17">
        <v>-1</v>
      </c>
      <c r="M2350" s="17">
        <v>-1</v>
      </c>
      <c r="N2350" s="17">
        <v>0.16666666666666666</v>
      </c>
      <c r="O2350" s="17">
        <v>-1</v>
      </c>
      <c r="P2350" s="17">
        <v>-1</v>
      </c>
      <c r="Q2350" s="17">
        <v>1.5814579933319561</v>
      </c>
      <c r="R2350" s="17">
        <v>-1</v>
      </c>
      <c r="S2350" s="17">
        <v>-0.35349720193228051</v>
      </c>
      <c r="T2350" s="17">
        <v>-3.7116137603193253E-2</v>
      </c>
      <c r="U2350" s="17">
        <v>-0.25976454836216811</v>
      </c>
      <c r="V2350" s="17">
        <v>-0.52255781179374472</v>
      </c>
      <c r="W2350" s="17">
        <v>-0.66835579592337224</v>
      </c>
      <c r="X2350" s="17">
        <v>-1.6139256024373154</v>
      </c>
      <c r="Y2350" s="17">
        <v>0</v>
      </c>
      <c r="Z2350" s="17">
        <v>17.257403896478259</v>
      </c>
      <c r="AA2350" s="17">
        <v>-0.33425274724250115</v>
      </c>
      <c r="AB2350" s="17">
        <v>-0.1472085642265627</v>
      </c>
      <c r="AC2350" s="17">
        <v>3.7713995992259974</v>
      </c>
      <c r="AD2350" s="17">
        <v>-0.32470568545271017</v>
      </c>
      <c r="AE2350" s="17">
        <v>-3.2470568545271014E-2</v>
      </c>
      <c r="AF2350" s="17">
        <v>27.835166854393844</v>
      </c>
      <c r="AG2350" s="17">
        <v>-31.187689879181502</v>
      </c>
      <c r="AH2350" s="17">
        <v>-1</v>
      </c>
      <c r="AI2350" s="17">
        <v>-1</v>
      </c>
      <c r="AJ2350" s="17">
        <v>-1</v>
      </c>
      <c r="AK2350" s="17">
        <v>-1</v>
      </c>
      <c r="AL2350" s="17">
        <v>-1</v>
      </c>
      <c r="AM2350" s="17">
        <v>-1</v>
      </c>
      <c r="AN2350" s="17">
        <v>-1</v>
      </c>
      <c r="AO2350" s="17">
        <v>-1</v>
      </c>
      <c r="AP2350" s="17">
        <v>-1</v>
      </c>
      <c r="AQ2350" s="17">
        <v>-1</v>
      </c>
      <c r="AR2350" s="17">
        <v>-0.16235284272635508</v>
      </c>
      <c r="AS2350" s="17">
        <v>-1.948234112716261</v>
      </c>
      <c r="AT2350" s="17">
        <v>1.4672956534688604</v>
      </c>
      <c r="AU2350" s="17">
        <v>-1</v>
      </c>
      <c r="AV2350" s="17">
        <v>-1</v>
      </c>
      <c r="AW2350" s="17">
        <v>-1</v>
      </c>
      <c r="AX2350" s="17">
        <v>-1</v>
      </c>
      <c r="AY2350" s="17">
        <v>-3.2470568545271014E-2</v>
      </c>
      <c r="AZ2350" s="17">
        <v>0.64999991647873501</v>
      </c>
      <c r="BA2350" s="17">
        <v>-0.13717940365822218</v>
      </c>
      <c r="BB2350" s="17">
        <v>0.24373326638725484</v>
      </c>
      <c r="BC2350" s="17">
        <v>-6.4246086900075286E-2</v>
      </c>
      <c r="BD2350" s="17">
        <v>8.8755511614786737</v>
      </c>
      <c r="BE2350" s="17">
        <v>-1.8242691101966289</v>
      </c>
      <c r="BF2350" s="17">
        <v>-1</v>
      </c>
      <c r="BG2350" s="22">
        <v>0</v>
      </c>
    </row>
    <row r="2351" spans="1:59" x14ac:dyDescent="0.25">
      <c r="A2351">
        <v>5541</v>
      </c>
      <c r="B2351" t="s">
        <v>2116</v>
      </c>
      <c r="C2351" s="49">
        <v>0</v>
      </c>
      <c r="D2351" s="22">
        <v>1487.7633105468749</v>
      </c>
      <c r="E2351" s="17">
        <v>96.131538394226382</v>
      </c>
      <c r="F2351" s="17">
        <v>55.747968387008044</v>
      </c>
      <c r="G2351" s="17">
        <v>0.75177444046973418</v>
      </c>
      <c r="H2351" s="17">
        <v>6.5213433508232193</v>
      </c>
      <c r="I2351" s="17">
        <v>79.765455735900247</v>
      </c>
      <c r="J2351" s="17">
        <v>13.832165509265064</v>
      </c>
      <c r="K2351" s="17">
        <v>-1</v>
      </c>
      <c r="L2351" s="17">
        <v>-1</v>
      </c>
      <c r="M2351" s="17">
        <v>-1</v>
      </c>
      <c r="N2351" s="17">
        <v>0.16666666666666666</v>
      </c>
      <c r="O2351" s="17">
        <v>-1</v>
      </c>
      <c r="P2351" s="17">
        <v>-1</v>
      </c>
      <c r="Q2351" s="17">
        <v>4.6737542857176368</v>
      </c>
      <c r="R2351" s="17">
        <v>-1</v>
      </c>
      <c r="S2351" s="17">
        <v>1.2179451501444527</v>
      </c>
      <c r="T2351" s="17">
        <v>0.12805120520638288</v>
      </c>
      <c r="U2351" s="17">
        <v>0.69382954996227164</v>
      </c>
      <c r="V2351" s="17">
        <v>0.85273515520170196</v>
      </c>
      <c r="W2351" s="17">
        <v>2.9127042965249013</v>
      </c>
      <c r="X2351" s="17">
        <v>3.7134146901524749</v>
      </c>
      <c r="Y2351" s="17">
        <v>0</v>
      </c>
      <c r="Z2351" s="17">
        <v>48.229620543888025</v>
      </c>
      <c r="AA2351" s="17">
        <v>1.3889909973560439</v>
      </c>
      <c r="AB2351" s="17">
        <v>2.6021373429822519</v>
      </c>
      <c r="AC2351" s="17">
        <v>35.381614613945587</v>
      </c>
      <c r="AD2351" s="17">
        <v>0.86728693745283958</v>
      </c>
      <c r="AE2351" s="17">
        <v>8.6728693745283955E-2</v>
      </c>
      <c r="AF2351" s="17">
        <v>74.899938583360182</v>
      </c>
      <c r="AG2351" s="17">
        <v>50.893583387867245</v>
      </c>
      <c r="AH2351" s="17">
        <v>-1</v>
      </c>
      <c r="AI2351" s="17">
        <v>-1</v>
      </c>
      <c r="AJ2351" s="17">
        <v>-1</v>
      </c>
      <c r="AK2351" s="17">
        <v>-1</v>
      </c>
      <c r="AL2351" s="17">
        <v>-1</v>
      </c>
      <c r="AM2351" s="17">
        <v>-1</v>
      </c>
      <c r="AN2351" s="17">
        <v>-1</v>
      </c>
      <c r="AO2351" s="17">
        <v>-1</v>
      </c>
      <c r="AP2351" s="17">
        <v>-1</v>
      </c>
      <c r="AQ2351" s="17">
        <v>-1</v>
      </c>
      <c r="AR2351" s="17">
        <v>0.43364346872641979</v>
      </c>
      <c r="AS2351" s="17">
        <v>5.203721624717037</v>
      </c>
      <c r="AT2351" s="17">
        <v>10.76483811213215</v>
      </c>
      <c r="AU2351" s="17">
        <v>-1</v>
      </c>
      <c r="AV2351" s="17">
        <v>-1</v>
      </c>
      <c r="AW2351" s="17">
        <v>-1</v>
      </c>
      <c r="AX2351" s="17">
        <v>-1</v>
      </c>
      <c r="AY2351" s="17">
        <v>8.6728693745283955E-2</v>
      </c>
      <c r="AZ2351" s="17">
        <v>-0.3858684203015032</v>
      </c>
      <c r="BA2351" s="17">
        <v>0.89868893312201625</v>
      </c>
      <c r="BB2351" s="17">
        <v>-0.16154422540063218</v>
      </c>
      <c r="BC2351" s="17">
        <v>0.34103140488781158</v>
      </c>
      <c r="BD2351" s="17">
        <v>-5.2046015370695926</v>
      </c>
      <c r="BE2351" s="17">
        <v>12.255883588351654</v>
      </c>
      <c r="BF2351" s="17">
        <v>-1</v>
      </c>
      <c r="BG2351" s="22">
        <v>382.04646470609572</v>
      </c>
    </row>
    <row r="2352" spans="1:59" x14ac:dyDescent="0.25">
      <c r="A2352">
        <v>5542</v>
      </c>
      <c r="B2352" t="s">
        <v>2117</v>
      </c>
      <c r="C2352" s="49">
        <v>0</v>
      </c>
      <c r="D2352" s="22">
        <v>1464.6118359375</v>
      </c>
      <c r="E2352" s="17">
        <v>-14.924775360255509</v>
      </c>
      <c r="F2352" s="17">
        <v>-130.46968148611757</v>
      </c>
      <c r="G2352" s="17">
        <v>-0.60313975639000517</v>
      </c>
      <c r="H2352" s="17">
        <v>-3.7422967041542057</v>
      </c>
      <c r="I2352" s="17">
        <v>-19.404593682881419</v>
      </c>
      <c r="J2352" s="17">
        <v>-12.886722597851623</v>
      </c>
      <c r="K2352" s="17">
        <v>-1</v>
      </c>
      <c r="L2352" s="17">
        <v>-1</v>
      </c>
      <c r="M2352" s="17">
        <v>-1</v>
      </c>
      <c r="N2352" s="17">
        <v>0.16666666666666666</v>
      </c>
      <c r="O2352" s="17">
        <v>-1</v>
      </c>
      <c r="P2352" s="17">
        <v>-1</v>
      </c>
      <c r="Q2352" s="17">
        <v>-1.7308432174103463</v>
      </c>
      <c r="R2352" s="17">
        <v>-1</v>
      </c>
      <c r="S2352" s="17">
        <v>-2.0367415980828874</v>
      </c>
      <c r="T2352" s="17">
        <v>-0.21403449788786613</v>
      </c>
      <c r="U2352" s="17">
        <v>-1.2812031777115989</v>
      </c>
      <c r="V2352" s="17">
        <v>-1.9956975529373564</v>
      </c>
      <c r="W2352" s="17">
        <v>-4.5041944602727932</v>
      </c>
      <c r="X2352" s="17">
        <v>-7.3202855475148496</v>
      </c>
      <c r="Y2352" s="17">
        <v>0</v>
      </c>
      <c r="Z2352" s="17">
        <v>-15.918366146385733</v>
      </c>
      <c r="AA2352" s="17">
        <v>-2.1800986177345107</v>
      </c>
      <c r="AB2352" s="17">
        <v>-3.0921597966233256</v>
      </c>
      <c r="AC2352" s="17">
        <v>-30.087759926623661</v>
      </c>
      <c r="AD2352" s="17">
        <v>-1.6015039721394986</v>
      </c>
      <c r="AE2352" s="17">
        <v>-0.16015039721394986</v>
      </c>
      <c r="AF2352" s="17">
        <v>-22.578081308477188</v>
      </c>
      <c r="AG2352" s="17">
        <v>-119.10872819985414</v>
      </c>
      <c r="AH2352" s="17">
        <v>-1</v>
      </c>
      <c r="AI2352" s="17">
        <v>-1</v>
      </c>
      <c r="AJ2352" s="17">
        <v>-1</v>
      </c>
      <c r="AK2352" s="17">
        <v>-1</v>
      </c>
      <c r="AL2352" s="17">
        <v>-1</v>
      </c>
      <c r="AM2352" s="17">
        <v>-1</v>
      </c>
      <c r="AN2352" s="17">
        <v>-1</v>
      </c>
      <c r="AO2352" s="17">
        <v>-1</v>
      </c>
      <c r="AP2352" s="17">
        <v>-1</v>
      </c>
      <c r="AQ2352" s="17">
        <v>-1</v>
      </c>
      <c r="AR2352" s="17">
        <v>-0.80075198606974929</v>
      </c>
      <c r="AS2352" s="17">
        <v>-9.6090238328369928</v>
      </c>
      <c r="AT2352" s="17">
        <v>-8.4917309826880878</v>
      </c>
      <c r="AU2352" s="17">
        <v>-1</v>
      </c>
      <c r="AV2352" s="17">
        <v>-1</v>
      </c>
      <c r="AW2352" s="17">
        <v>-1</v>
      </c>
      <c r="AX2352" s="17">
        <v>-1</v>
      </c>
      <c r="AY2352" s="17">
        <v>-0.16015039721394986</v>
      </c>
      <c r="AZ2352" s="17">
        <v>1.7595662780642629</v>
      </c>
      <c r="BA2352" s="17">
        <v>-1.2467457652437506</v>
      </c>
      <c r="BB2352" s="17">
        <v>0.67784468386076313</v>
      </c>
      <c r="BC2352" s="17">
        <v>-0.49835750437358317</v>
      </c>
      <c r="BD2352" s="17">
        <v>23.957452254099177</v>
      </c>
      <c r="BE2352" s="17">
        <v>-16.906170202817147</v>
      </c>
      <c r="BF2352" s="17">
        <v>-1</v>
      </c>
      <c r="BG2352" s="22">
        <v>8.0250269481225587</v>
      </c>
    </row>
    <row r="2353" spans="1:59" x14ac:dyDescent="0.25">
      <c r="A2353">
        <v>5544</v>
      </c>
      <c r="B2353" t="s">
        <v>2118</v>
      </c>
      <c r="C2353" s="49">
        <v>0</v>
      </c>
      <c r="D2353" s="22">
        <v>1520.1993945312499</v>
      </c>
      <c r="E2353" s="17">
        <v>101.25408835415047</v>
      </c>
      <c r="F2353" s="17">
        <v>64.337387418181692</v>
      </c>
      <c r="G2353" s="17">
        <v>0.8142708031724295</v>
      </c>
      <c r="H2353" s="17">
        <v>6.9947609096711796</v>
      </c>
      <c r="I2353" s="17">
        <v>84.339743459864508</v>
      </c>
      <c r="J2353" s="17">
        <v>15.064592865938454</v>
      </c>
      <c r="K2353" s="17">
        <v>-1</v>
      </c>
      <c r="L2353" s="17">
        <v>-1</v>
      </c>
      <c r="M2353" s="17">
        <v>-1</v>
      </c>
      <c r="N2353" s="17">
        <v>0.16666666666666666</v>
      </c>
      <c r="O2353" s="17">
        <v>-1</v>
      </c>
      <c r="P2353" s="17">
        <v>-1</v>
      </c>
      <c r="Q2353" s="17">
        <v>4.9691708142682618</v>
      </c>
      <c r="R2353" s="17">
        <v>-1</v>
      </c>
      <c r="S2353" s="17">
        <v>1.3680698473188591</v>
      </c>
      <c r="T2353" s="17">
        <v>0.14383014694714752</v>
      </c>
      <c r="U2353" s="17">
        <v>0.78492931257785048</v>
      </c>
      <c r="V2353" s="17">
        <v>0.98412110131892871</v>
      </c>
      <c r="W2353" s="17">
        <v>3.2548139267201659</v>
      </c>
      <c r="X2353" s="17">
        <v>4.2223518122257904</v>
      </c>
      <c r="Y2353" s="17">
        <v>0</v>
      </c>
      <c r="Z2353" s="17">
        <v>51.188491188342596</v>
      </c>
      <c r="AA2353" s="17">
        <v>1.5536177461347445</v>
      </c>
      <c r="AB2353" s="17">
        <v>2.8647907716632055</v>
      </c>
      <c r="AC2353" s="17">
        <v>38.401435194975036</v>
      </c>
      <c r="AD2353" s="17">
        <v>0.98116164072231316</v>
      </c>
      <c r="AE2353" s="17">
        <v>9.811616407223131E-2</v>
      </c>
      <c r="AF2353" s="17">
        <v>79.396180264804073</v>
      </c>
      <c r="AG2353" s="17">
        <v>58.735058626599816</v>
      </c>
      <c r="AH2353" s="17">
        <v>-1</v>
      </c>
      <c r="AI2353" s="17">
        <v>-1</v>
      </c>
      <c r="AJ2353" s="17">
        <v>-1</v>
      </c>
      <c r="AK2353" s="17">
        <v>-1</v>
      </c>
      <c r="AL2353" s="17">
        <v>-1</v>
      </c>
      <c r="AM2353" s="17">
        <v>-1</v>
      </c>
      <c r="AN2353" s="17">
        <v>-1</v>
      </c>
      <c r="AO2353" s="17">
        <v>-1</v>
      </c>
      <c r="AP2353" s="17">
        <v>-1</v>
      </c>
      <c r="AQ2353" s="17">
        <v>-1</v>
      </c>
      <c r="AR2353" s="17">
        <v>0.49058082036115658</v>
      </c>
      <c r="AS2353" s="17">
        <v>5.8869698443338798</v>
      </c>
      <c r="AT2353" s="17">
        <v>11.653060797634044</v>
      </c>
      <c r="AU2353" s="17">
        <v>-1</v>
      </c>
      <c r="AV2353" s="17">
        <v>-1</v>
      </c>
      <c r="AW2353" s="17">
        <v>-1</v>
      </c>
      <c r="AX2353" s="17">
        <v>-1</v>
      </c>
      <c r="AY2353" s="17">
        <v>9.811616407223131E-2</v>
      </c>
      <c r="AZ2353" s="17">
        <v>-0.48482809271085131</v>
      </c>
      <c r="BA2353" s="17">
        <v>0.99764860553136447</v>
      </c>
      <c r="BB2353" s="17">
        <v>-0.20026162451225327</v>
      </c>
      <c r="BC2353" s="17">
        <v>0.37974880399943262</v>
      </c>
      <c r="BD2353" s="17">
        <v>-6.5497216156047671</v>
      </c>
      <c r="BE2353" s="17">
        <v>13.601003666886831</v>
      </c>
      <c r="BF2353" s="17">
        <v>-1</v>
      </c>
      <c r="BG2353" s="22">
        <v>466.47997968416581</v>
      </c>
    </row>
    <row r="2354" spans="1:59" x14ac:dyDescent="0.25">
      <c r="A2354">
        <v>5546</v>
      </c>
      <c r="B2354" t="s">
        <v>3078</v>
      </c>
      <c r="C2354" s="49">
        <v>0</v>
      </c>
      <c r="D2354" s="22">
        <v>1564.0110546875001</v>
      </c>
      <c r="E2354" s="17">
        <v>86.606931626883025</v>
      </c>
      <c r="F2354" s="17">
        <v>39.777243011578697</v>
      </c>
      <c r="G2354" s="17">
        <v>0.63557190778789407</v>
      </c>
      <c r="H2354" s="17">
        <v>5.6410950135577558</v>
      </c>
      <c r="I2354" s="17">
        <v>71.260259661230577</v>
      </c>
      <c r="J2354" s="17">
        <v>11.540653267614928</v>
      </c>
      <c r="K2354" s="17">
        <v>-1</v>
      </c>
      <c r="L2354" s="17">
        <v>-1</v>
      </c>
      <c r="M2354" s="17">
        <v>-1</v>
      </c>
      <c r="N2354" s="17">
        <v>0.16666666666666666</v>
      </c>
      <c r="O2354" s="17">
        <v>-1</v>
      </c>
      <c r="P2354" s="17">
        <v>-1</v>
      </c>
      <c r="Q2354" s="17">
        <v>4.1244719382478481</v>
      </c>
      <c r="R2354" s="17">
        <v>-1</v>
      </c>
      <c r="S2354" s="17">
        <v>0.93881098496514237</v>
      </c>
      <c r="T2354" s="17">
        <v>9.8712649904556082E-2</v>
      </c>
      <c r="U2354" s="17">
        <v>0.52444332195082743</v>
      </c>
      <c r="V2354" s="17">
        <v>0.60844286302062323</v>
      </c>
      <c r="W2354" s="17">
        <v>2.2766031897668451</v>
      </c>
      <c r="X2354" s="17">
        <v>2.7671230980791424</v>
      </c>
      <c r="Y2354" s="17">
        <v>0</v>
      </c>
      <c r="Z2354" s="17">
        <v>42.728048166000818</v>
      </c>
      <c r="AA2354" s="17">
        <v>1.0828924609297486</v>
      </c>
      <c r="AB2354" s="17">
        <v>2.1137730236779619</v>
      </c>
      <c r="AC2354" s="17">
        <v>29.76671504883484</v>
      </c>
      <c r="AD2354" s="17">
        <v>0.65555415243853432</v>
      </c>
      <c r="AE2354" s="17">
        <v>6.5555415243853429E-2</v>
      </c>
      <c r="AF2354" s="17">
        <v>66.539857318808444</v>
      </c>
      <c r="AG2354" s="17">
        <v>36.313546353754191</v>
      </c>
      <c r="AH2354" s="17">
        <v>-1</v>
      </c>
      <c r="AI2354" s="17">
        <v>-1</v>
      </c>
      <c r="AJ2354" s="17">
        <v>-1</v>
      </c>
      <c r="AK2354" s="17">
        <v>-1</v>
      </c>
      <c r="AL2354" s="17">
        <v>-1</v>
      </c>
      <c r="AM2354" s="17">
        <v>-1</v>
      </c>
      <c r="AN2354" s="17">
        <v>-1</v>
      </c>
      <c r="AO2354" s="17">
        <v>-1</v>
      </c>
      <c r="AP2354" s="17">
        <v>-1</v>
      </c>
      <c r="AQ2354" s="17">
        <v>-1</v>
      </c>
      <c r="AR2354" s="17">
        <v>0.32777707621926716</v>
      </c>
      <c r="AS2354" s="17">
        <v>3.9333249146312057</v>
      </c>
      <c r="AT2354" s="17">
        <v>9.113322389020567</v>
      </c>
      <c r="AU2354" s="17">
        <v>-1</v>
      </c>
      <c r="AV2354" s="17">
        <v>-1</v>
      </c>
      <c r="AW2354" s="17">
        <v>-1</v>
      </c>
      <c r="AX2354" s="17">
        <v>-1</v>
      </c>
      <c r="AY2354" s="17">
        <v>6.5555415243853429E-2</v>
      </c>
      <c r="AZ2354" s="17">
        <v>-0.20186787898943254</v>
      </c>
      <c r="BA2354" s="17">
        <v>0.71468839180994559</v>
      </c>
      <c r="BB2354" s="17">
        <v>-8.9555078495768423E-2</v>
      </c>
      <c r="BC2354" s="17">
        <v>0.26904225798294779</v>
      </c>
      <c r="BD2354" s="17">
        <v>-2.7035542260355756</v>
      </c>
      <c r="BE2354" s="17">
        <v>9.7548362773176329</v>
      </c>
      <c r="BF2354" s="17">
        <v>-1</v>
      </c>
      <c r="BG2354" s="22">
        <v>870.52585405463128</v>
      </c>
    </row>
    <row r="2355" spans="1:59" x14ac:dyDescent="0.25">
      <c r="A2355">
        <v>5547</v>
      </c>
      <c r="B2355" t="s">
        <v>2119</v>
      </c>
      <c r="C2355" s="49">
        <v>0</v>
      </c>
      <c r="D2355" s="22">
        <v>1528.4574121093749</v>
      </c>
      <c r="E2355" s="17">
        <v>100.29382134177418</v>
      </c>
      <c r="F2355" s="17">
        <v>62.727225327886451</v>
      </c>
      <c r="G2355" s="17">
        <v>0.80255531069965502</v>
      </c>
      <c r="H2355" s="17">
        <v>6.9060146273707632</v>
      </c>
      <c r="I2355" s="17">
        <v>83.482253022327455</v>
      </c>
      <c r="J2355" s="17">
        <v>14.833563526054551</v>
      </c>
      <c r="K2355" s="17">
        <v>-1</v>
      </c>
      <c r="L2355" s="17">
        <v>-1</v>
      </c>
      <c r="M2355" s="17">
        <v>-1</v>
      </c>
      <c r="N2355" s="17">
        <v>0.16666666666666666</v>
      </c>
      <c r="O2355" s="17">
        <v>-1</v>
      </c>
      <c r="P2355" s="17">
        <v>-1</v>
      </c>
      <c r="Q2355" s="17">
        <v>4.9137923895584539</v>
      </c>
      <c r="R2355" s="17">
        <v>-1</v>
      </c>
      <c r="S2355" s="17">
        <v>1.3399276533788513</v>
      </c>
      <c r="T2355" s="17">
        <v>0.14087224563580761</v>
      </c>
      <c r="U2355" s="17">
        <v>0.76785186139446615</v>
      </c>
      <c r="V2355" s="17">
        <v>0.95949165096055844</v>
      </c>
      <c r="W2355" s="17">
        <v>3.1906824697186935</v>
      </c>
      <c r="X2355" s="17">
        <v>4.1269470756152815</v>
      </c>
      <c r="Y2355" s="17">
        <v>0</v>
      </c>
      <c r="Z2355" s="17">
        <v>50.633824880353984</v>
      </c>
      <c r="AA2355" s="17">
        <v>1.5227570151621397</v>
      </c>
      <c r="AB2355" s="17">
        <v>2.8155540779807513</v>
      </c>
      <c r="AC2355" s="17">
        <v>37.835343285682931</v>
      </c>
      <c r="AD2355" s="17">
        <v>0.95981482674308272</v>
      </c>
      <c r="AE2355" s="17">
        <v>9.5981482674308269E-2</v>
      </c>
      <c r="AF2355" s="17">
        <v>78.553320243888663</v>
      </c>
      <c r="AG2355" s="17">
        <v>57.265105173918997</v>
      </c>
      <c r="AH2355" s="17">
        <v>-1</v>
      </c>
      <c r="AI2355" s="17">
        <v>-1</v>
      </c>
      <c r="AJ2355" s="17">
        <v>-1</v>
      </c>
      <c r="AK2355" s="17">
        <v>-1</v>
      </c>
      <c r="AL2355" s="17">
        <v>-1</v>
      </c>
      <c r="AM2355" s="17">
        <v>-1</v>
      </c>
      <c r="AN2355" s="17">
        <v>-1</v>
      </c>
      <c r="AO2355" s="17">
        <v>-1</v>
      </c>
      <c r="AP2355" s="17">
        <v>-1</v>
      </c>
      <c r="AQ2355" s="17">
        <v>-1</v>
      </c>
      <c r="AR2355" s="17">
        <v>0.47990741337154136</v>
      </c>
      <c r="AS2355" s="17">
        <v>5.7588889604584965</v>
      </c>
      <c r="AT2355" s="17">
        <v>11.486555648596045</v>
      </c>
      <c r="AU2355" s="17">
        <v>-1</v>
      </c>
      <c r="AV2355" s="17">
        <v>-1</v>
      </c>
      <c r="AW2355" s="17">
        <v>-1</v>
      </c>
      <c r="AX2355" s="17">
        <v>-1</v>
      </c>
      <c r="AY2355" s="17">
        <v>9.5981482674308269E-2</v>
      </c>
      <c r="AZ2355" s="17">
        <v>-0.46627723235542212</v>
      </c>
      <c r="BA2355" s="17">
        <v>0.97909774517593529</v>
      </c>
      <c r="BB2355" s="17">
        <v>-0.19300370775931486</v>
      </c>
      <c r="BC2355" s="17">
        <v>0.37249088724649426</v>
      </c>
      <c r="BD2355" s="17">
        <v>-6.2975670345450094</v>
      </c>
      <c r="BE2355" s="17">
        <v>13.348849085827073</v>
      </c>
      <c r="BF2355" s="17">
        <v>-1</v>
      </c>
      <c r="BG2355" s="22">
        <v>528.47857510837366</v>
      </c>
    </row>
    <row r="2356" spans="1:59" x14ac:dyDescent="0.25">
      <c r="A2356">
        <v>5549</v>
      </c>
      <c r="B2356" t="s">
        <v>1872</v>
      </c>
      <c r="C2356" s="49">
        <v>0</v>
      </c>
      <c r="D2356" s="22">
        <v>1466.2547460937501</v>
      </c>
      <c r="E2356" s="17">
        <v>30.151080278385351</v>
      </c>
      <c r="F2356" s="17">
        <v>-54.887126840869165</v>
      </c>
      <c r="G2356" s="17">
        <v>-5.3203290144475057E-2</v>
      </c>
      <c r="H2356" s="17">
        <v>0.42353900391658872</v>
      </c>
      <c r="I2356" s="17">
        <v>20.846830843601026</v>
      </c>
      <c r="J2356" s="17">
        <v>-2.0419835422769017</v>
      </c>
      <c r="K2356" s="17">
        <v>-1</v>
      </c>
      <c r="L2356" s="17">
        <v>-1</v>
      </c>
      <c r="M2356" s="17">
        <v>-1</v>
      </c>
      <c r="N2356" s="17">
        <v>0.16666666666666666</v>
      </c>
      <c r="O2356" s="17">
        <v>-1</v>
      </c>
      <c r="P2356" s="17">
        <v>-1</v>
      </c>
      <c r="Q2356" s="17">
        <v>0.86867321452188029</v>
      </c>
      <c r="R2356" s="17">
        <v>-1</v>
      </c>
      <c r="S2356" s="17">
        <v>-0.7157199915452549</v>
      </c>
      <c r="T2356" s="17">
        <v>-7.5187770066441104E-2</v>
      </c>
      <c r="U2356" s="17">
        <v>-0.47957122087361453</v>
      </c>
      <c r="V2356" s="17">
        <v>-0.83956750316540119</v>
      </c>
      <c r="W2356" s="17">
        <v>-1.4938022876410466</v>
      </c>
      <c r="X2356" s="17">
        <v>-2.8418956004772102</v>
      </c>
      <c r="Y2356" s="17">
        <v>0</v>
      </c>
      <c r="Z2356" s="17">
        <v>10.118202958119969</v>
      </c>
      <c r="AA2356" s="17">
        <v>-0.73146627246452844</v>
      </c>
      <c r="AB2356" s="17">
        <v>-0.78094211659270296</v>
      </c>
      <c r="AC2356" s="17">
        <v>-3.5148621257211747</v>
      </c>
      <c r="AD2356" s="17">
        <v>-0.59946402609201821</v>
      </c>
      <c r="AE2356" s="17">
        <v>-5.9946402609201817E-2</v>
      </c>
      <c r="AF2356" s="17">
        <v>16.986577413212999</v>
      </c>
      <c r="AG2356" s="17">
        <v>-50.107701636840602</v>
      </c>
      <c r="AH2356" s="17">
        <v>-1</v>
      </c>
      <c r="AI2356" s="17">
        <v>-1</v>
      </c>
      <c r="AJ2356" s="17">
        <v>-1</v>
      </c>
      <c r="AK2356" s="17">
        <v>-1</v>
      </c>
      <c r="AL2356" s="17">
        <v>-1</v>
      </c>
      <c r="AM2356" s="17">
        <v>-1</v>
      </c>
      <c r="AN2356" s="17">
        <v>-1</v>
      </c>
      <c r="AO2356" s="17">
        <v>-1</v>
      </c>
      <c r="AP2356" s="17">
        <v>-1</v>
      </c>
      <c r="AQ2356" s="17">
        <v>-1</v>
      </c>
      <c r="AR2356" s="17">
        <v>-0.2997320130460091</v>
      </c>
      <c r="AS2356" s="17">
        <v>-3.5967841565521095</v>
      </c>
      <c r="AT2356" s="17">
        <v>-0.6758194035177425</v>
      </c>
      <c r="AU2356" s="17">
        <v>-1</v>
      </c>
      <c r="AV2356" s="17">
        <v>-1</v>
      </c>
      <c r="AW2356" s="17">
        <v>-1</v>
      </c>
      <c r="AX2356" s="17">
        <v>-1</v>
      </c>
      <c r="AY2356" s="17">
        <v>-5.9946402609201817E-2</v>
      </c>
      <c r="AZ2356" s="17">
        <v>0.88877107987803239</v>
      </c>
      <c r="BA2356" s="17">
        <v>-0.37595056705751967</v>
      </c>
      <c r="BB2356" s="17">
        <v>0.33715110220461963</v>
      </c>
      <c r="BC2356" s="17">
        <v>-0.15766392271744001</v>
      </c>
      <c r="BD2356" s="17">
        <v>12.121074092628339</v>
      </c>
      <c r="BE2356" s="17">
        <v>-5.0697920413462967</v>
      </c>
      <c r="BF2356" s="17">
        <v>-1</v>
      </c>
      <c r="BG2356" s="22">
        <v>8.2644229946170071</v>
      </c>
    </row>
    <row r="2357" spans="1:59" x14ac:dyDescent="0.25">
      <c r="A2357">
        <v>5550</v>
      </c>
      <c r="B2357" t="s">
        <v>2120</v>
      </c>
      <c r="C2357" s="49">
        <v>0</v>
      </c>
      <c r="D2357" s="22">
        <v>1514.8284375000001</v>
      </c>
      <c r="E2357" s="17">
        <v>82.427380825257643</v>
      </c>
      <c r="F2357" s="17">
        <v>32.769031578191303</v>
      </c>
      <c r="G2357" s="17">
        <v>0.5845803655137819</v>
      </c>
      <c r="H2357" s="17">
        <v>5.2548278706179055</v>
      </c>
      <c r="I2357" s="17">
        <v>67.528042684698974</v>
      </c>
      <c r="J2357" s="17">
        <v>10.535100801201178</v>
      </c>
      <c r="K2357" s="17">
        <v>-1</v>
      </c>
      <c r="L2357" s="17">
        <v>-1</v>
      </c>
      <c r="M2357" s="17">
        <v>-1</v>
      </c>
      <c r="N2357" s="17">
        <v>0.16666666666666666</v>
      </c>
      <c r="O2357" s="17">
        <v>-1</v>
      </c>
      <c r="P2357" s="17">
        <v>-1</v>
      </c>
      <c r="Q2357" s="17">
        <v>3.883438000389396</v>
      </c>
      <c r="R2357" s="17">
        <v>-1</v>
      </c>
      <c r="S2357" s="17">
        <v>0.81632241905013947</v>
      </c>
      <c r="T2357" s="17">
        <v>8.5838419469058208E-2</v>
      </c>
      <c r="U2357" s="17">
        <v>0.45011391787538779</v>
      </c>
      <c r="V2357" s="17">
        <v>0.50124347195315122</v>
      </c>
      <c r="W2357" s="17">
        <v>1.9974717824964765</v>
      </c>
      <c r="X2357" s="17">
        <v>2.3518751115919665</v>
      </c>
      <c r="Y2357" s="17">
        <v>0</v>
      </c>
      <c r="Z2357" s="17">
        <v>40.313869627834016</v>
      </c>
      <c r="AA2357" s="17">
        <v>0.94857149476835767</v>
      </c>
      <c r="AB2357" s="17">
        <v>1.8994708973968151</v>
      </c>
      <c r="AC2357" s="17">
        <v>27.302806716275896</v>
      </c>
      <c r="AD2357" s="17">
        <v>0.56264239734423471</v>
      </c>
      <c r="AE2357" s="17">
        <v>5.6264239734423474E-2</v>
      </c>
      <c r="AF2357" s="17">
        <v>62.87131905739561</v>
      </c>
      <c r="AG2357" s="17">
        <v>29.915591355486889</v>
      </c>
      <c r="AH2357" s="17">
        <v>-1</v>
      </c>
      <c r="AI2357" s="17">
        <v>-1</v>
      </c>
      <c r="AJ2357" s="17">
        <v>-1</v>
      </c>
      <c r="AK2357" s="17">
        <v>-1</v>
      </c>
      <c r="AL2357" s="17">
        <v>-1</v>
      </c>
      <c r="AM2357" s="17">
        <v>-1</v>
      </c>
      <c r="AN2357" s="17">
        <v>-1</v>
      </c>
      <c r="AO2357" s="17">
        <v>-1</v>
      </c>
      <c r="AP2357" s="17">
        <v>-1</v>
      </c>
      <c r="AQ2357" s="17">
        <v>-1</v>
      </c>
      <c r="AR2357" s="17">
        <v>0.28132119867211736</v>
      </c>
      <c r="AS2357" s="17">
        <v>3.3758543840654083</v>
      </c>
      <c r="AT2357" s="17">
        <v>8.3886106992850298</v>
      </c>
      <c r="AU2357" s="17">
        <v>-1</v>
      </c>
      <c r="AV2357" s="17">
        <v>-1</v>
      </c>
      <c r="AW2357" s="17">
        <v>-1</v>
      </c>
      <c r="AX2357" s="17">
        <v>-1</v>
      </c>
      <c r="AY2357" s="17">
        <v>5.6264239734423474E-2</v>
      </c>
      <c r="AZ2357" s="17">
        <v>-0.1211254789381101</v>
      </c>
      <c r="BA2357" s="17">
        <v>0.6339459917586231</v>
      </c>
      <c r="BB2357" s="17">
        <v>-5.7965081763706502E-2</v>
      </c>
      <c r="BC2357" s="17">
        <v>0.23745226125088592</v>
      </c>
      <c r="BD2357" s="17">
        <v>-1.60605439753075</v>
      </c>
      <c r="BE2357" s="17">
        <v>8.6573364488128064</v>
      </c>
      <c r="BF2357" s="17">
        <v>-1</v>
      </c>
      <c r="BG2357" s="22">
        <v>142.37930616991503</v>
      </c>
    </row>
    <row r="2358" spans="1:59" x14ac:dyDescent="0.25">
      <c r="A2358">
        <v>5553</v>
      </c>
      <c r="B2358" t="s">
        <v>2121</v>
      </c>
      <c r="C2358" s="49">
        <v>0</v>
      </c>
      <c r="D2358" s="22">
        <v>1585.5159765625001</v>
      </c>
      <c r="E2358" s="17">
        <v>101.73279929656314</v>
      </c>
      <c r="F2358" s="17">
        <v>65.140083128591385</v>
      </c>
      <c r="G2358" s="17">
        <v>0.82011119378273689</v>
      </c>
      <c r="H2358" s="17">
        <v>7.0390025798401057</v>
      </c>
      <c r="I2358" s="17">
        <v>84.767218370668132</v>
      </c>
      <c r="J2358" s="17">
        <v>15.179765283188438</v>
      </c>
      <c r="K2358" s="17">
        <v>-1</v>
      </c>
      <c r="L2358" s="17">
        <v>-1</v>
      </c>
      <c r="M2358" s="17">
        <v>-1</v>
      </c>
      <c r="N2358" s="17">
        <v>0.16666666666666666</v>
      </c>
      <c r="O2358" s="17">
        <v>-1</v>
      </c>
      <c r="P2358" s="17">
        <v>-1</v>
      </c>
      <c r="Q2358" s="17">
        <v>4.9967779876278451</v>
      </c>
      <c r="R2358" s="17">
        <v>-1</v>
      </c>
      <c r="S2358" s="17">
        <v>1.3820992537328554</v>
      </c>
      <c r="T2358" s="17">
        <v>0.14530471569319989</v>
      </c>
      <c r="U2358" s="17">
        <v>0.79344273920257002</v>
      </c>
      <c r="V2358" s="17">
        <v>0.99639933980905948</v>
      </c>
      <c r="W2358" s="17">
        <v>3.2867846492627431</v>
      </c>
      <c r="X2358" s="17">
        <v>4.2699128455475854</v>
      </c>
      <c r="Y2358" s="17">
        <v>0</v>
      </c>
      <c r="Z2358" s="17">
        <v>51.465002645676435</v>
      </c>
      <c r="AA2358" s="17">
        <v>1.5690023937557025</v>
      </c>
      <c r="AB2358" s="17">
        <v>2.8893361780243842</v>
      </c>
      <c r="AC2358" s="17">
        <v>38.683642526786628</v>
      </c>
      <c r="AD2358" s="17">
        <v>0.99180342400321264</v>
      </c>
      <c r="AE2358" s="17">
        <v>9.9180342400321253E-2</v>
      </c>
      <c r="AF2358" s="17">
        <v>79.816361641165116</v>
      </c>
      <c r="AG2358" s="17">
        <v>59.467857726814913</v>
      </c>
      <c r="AH2358" s="17">
        <v>-1</v>
      </c>
      <c r="AI2358" s="17">
        <v>-1</v>
      </c>
      <c r="AJ2358" s="17">
        <v>-1</v>
      </c>
      <c r="AK2358" s="17">
        <v>-1</v>
      </c>
      <c r="AL2358" s="17">
        <v>-1</v>
      </c>
      <c r="AM2358" s="17">
        <v>-1</v>
      </c>
      <c r="AN2358" s="17">
        <v>-1</v>
      </c>
      <c r="AO2358" s="17">
        <v>-1</v>
      </c>
      <c r="AP2358" s="17">
        <v>-1</v>
      </c>
      <c r="AQ2358" s="17">
        <v>-1</v>
      </c>
      <c r="AR2358" s="17">
        <v>0.49590171200160632</v>
      </c>
      <c r="AS2358" s="17">
        <v>5.9508205440192761</v>
      </c>
      <c r="AT2358" s="17">
        <v>11.73606670722506</v>
      </c>
      <c r="AU2358" s="17">
        <v>-1</v>
      </c>
      <c r="AV2358" s="17">
        <v>-1</v>
      </c>
      <c r="AW2358" s="17">
        <v>-1</v>
      </c>
      <c r="AX2358" s="17">
        <v>-1</v>
      </c>
      <c r="AY2358" s="17">
        <v>9.9180342400321253E-2</v>
      </c>
      <c r="AZ2358" s="17">
        <v>-0.49407604117607823</v>
      </c>
      <c r="BA2358" s="17">
        <v>1.0068965539965913</v>
      </c>
      <c r="BB2358" s="17">
        <v>-0.20387983082775907</v>
      </c>
      <c r="BC2358" s="17">
        <v>0.38336701031493842</v>
      </c>
      <c r="BD2358" s="17">
        <v>-6.6754253579775042</v>
      </c>
      <c r="BE2358" s="17">
        <v>13.726707409259566</v>
      </c>
      <c r="BF2358" s="17">
        <v>-1</v>
      </c>
      <c r="BG2358" s="22">
        <v>1377.091364053947</v>
      </c>
    </row>
    <row r="2359" spans="1:59" x14ac:dyDescent="0.25">
      <c r="A2359">
        <v>5554</v>
      </c>
      <c r="B2359" t="s">
        <v>2122</v>
      </c>
      <c r="C2359" s="49">
        <v>0</v>
      </c>
      <c r="D2359" s="22">
        <v>1480.7606640624999</v>
      </c>
      <c r="E2359" s="17">
        <v>56.652100625819834</v>
      </c>
      <c r="F2359" s="17">
        <v>-10.450592244113988</v>
      </c>
      <c r="G2359" s="17">
        <v>0.27011564136074723</v>
      </c>
      <c r="H2359" s="17">
        <v>2.8727192867865785</v>
      </c>
      <c r="I2359" s="17">
        <v>44.511469157756792</v>
      </c>
      <c r="J2359" s="17">
        <v>4.3338610490797844</v>
      </c>
      <c r="K2359" s="17">
        <v>-1</v>
      </c>
      <c r="L2359" s="17">
        <v>-1</v>
      </c>
      <c r="M2359" s="17">
        <v>-1</v>
      </c>
      <c r="N2359" s="17">
        <v>0.16666666666666666</v>
      </c>
      <c r="O2359" s="17">
        <v>-1</v>
      </c>
      <c r="P2359" s="17">
        <v>-1</v>
      </c>
      <c r="Q2359" s="17">
        <v>2.396982258911291</v>
      </c>
      <c r="R2359" s="17">
        <v>-1</v>
      </c>
      <c r="S2359" s="17">
        <v>6.093571422561328E-2</v>
      </c>
      <c r="T2359" s="17">
        <v>6.4430699262221988E-3</v>
      </c>
      <c r="U2359" s="17">
        <v>-8.2753464342202737E-3</v>
      </c>
      <c r="V2359" s="17">
        <v>-0.15985492668305148</v>
      </c>
      <c r="W2359" s="17">
        <v>0.2760690346080667</v>
      </c>
      <c r="X2359" s="17">
        <v>-0.2089582678700041</v>
      </c>
      <c r="Y2359" s="17">
        <v>0</v>
      </c>
      <c r="Z2359" s="17">
        <v>25.425636124721855</v>
      </c>
      <c r="AA2359" s="17">
        <v>0.12021440478570833</v>
      </c>
      <c r="AB2359" s="17">
        <v>0.57787017655290263</v>
      </c>
      <c r="AC2359" s="17">
        <v>12.107889685302403</v>
      </c>
      <c r="AD2359" s="17">
        <v>-1.0344183042775318E-2</v>
      </c>
      <c r="AE2359" s="17">
        <v>-1.0344183042775342E-3</v>
      </c>
      <c r="AF2359" s="17">
        <v>40.247452020416077</v>
      </c>
      <c r="AG2359" s="17">
        <v>-9.5405824322804325</v>
      </c>
      <c r="AH2359" s="17">
        <v>-1</v>
      </c>
      <c r="AI2359" s="17">
        <v>-1</v>
      </c>
      <c r="AJ2359" s="17">
        <v>-1</v>
      </c>
      <c r="AK2359" s="17">
        <v>-1</v>
      </c>
      <c r="AL2359" s="17">
        <v>-1</v>
      </c>
      <c r="AM2359" s="17">
        <v>-1</v>
      </c>
      <c r="AN2359" s="17">
        <v>-1</v>
      </c>
      <c r="AO2359" s="17">
        <v>-1</v>
      </c>
      <c r="AP2359" s="17">
        <v>-1</v>
      </c>
      <c r="AQ2359" s="17">
        <v>-1</v>
      </c>
      <c r="AR2359" s="17">
        <v>-5.1720915213876589E-3</v>
      </c>
      <c r="AS2359" s="17">
        <v>-6.2065098256652185E-2</v>
      </c>
      <c r="AT2359" s="17">
        <v>3.9193153722663521</v>
      </c>
      <c r="AU2359" s="17">
        <v>-1</v>
      </c>
      <c r="AV2359" s="17">
        <v>-1</v>
      </c>
      <c r="AW2359" s="17">
        <v>-1</v>
      </c>
      <c r="AX2359" s="17">
        <v>-1</v>
      </c>
      <c r="AY2359" s="17">
        <v>-1.0344183042775342E-3</v>
      </c>
      <c r="AZ2359" s="17">
        <v>0.37681271683369266</v>
      </c>
      <c r="BA2359" s="17">
        <v>0.13600779598682017</v>
      </c>
      <c r="BB2359" s="17">
        <v>0.13685035556787697</v>
      </c>
      <c r="BC2359" s="17">
        <v>4.2636823919302541E-2</v>
      </c>
      <c r="BD2359" s="17">
        <v>5.1622245255405455</v>
      </c>
      <c r="BE2359" s="17">
        <v>1.8890575257415041</v>
      </c>
      <c r="BF2359" s="17">
        <v>-1</v>
      </c>
      <c r="BG2359" s="22">
        <v>496.15836375584564</v>
      </c>
    </row>
    <row r="2360" spans="1:59" x14ac:dyDescent="0.25">
      <c r="A2360">
        <v>5555</v>
      </c>
      <c r="B2360" t="s">
        <v>875</v>
      </c>
      <c r="C2360" s="49">
        <v>0</v>
      </c>
      <c r="D2360" s="22">
        <v>1486.9063867187501</v>
      </c>
      <c r="E2360" s="17">
        <v>39.736838027651501</v>
      </c>
      <c r="F2360" s="17">
        <v>-38.813864367312533</v>
      </c>
      <c r="G2360" s="17">
        <v>6.3745299476930639E-2</v>
      </c>
      <c r="H2360" s="17">
        <v>1.3094388133608561</v>
      </c>
      <c r="I2360" s="17">
        <v>29.406632961765869</v>
      </c>
      <c r="J2360" s="17">
        <v>0.26424093128872439</v>
      </c>
      <c r="K2360" s="17">
        <v>-1</v>
      </c>
      <c r="L2360" s="17">
        <v>-1</v>
      </c>
      <c r="M2360" s="17">
        <v>-1</v>
      </c>
      <c r="N2360" s="17">
        <v>0.16666666666666666</v>
      </c>
      <c r="O2360" s="17">
        <v>-1</v>
      </c>
      <c r="P2360" s="17">
        <v>-1</v>
      </c>
      <c r="Q2360" s="17">
        <v>1.4214821280453771</v>
      </c>
      <c r="R2360" s="17">
        <v>-1</v>
      </c>
      <c r="S2360" s="17">
        <v>-0.43479369691578817</v>
      </c>
      <c r="T2360" s="17">
        <v>-4.566085197875587E-2</v>
      </c>
      <c r="U2360" s="17">
        <v>-0.30909747981096353</v>
      </c>
      <c r="V2360" s="17">
        <v>-0.59370677735677746</v>
      </c>
      <c r="W2360" s="17">
        <v>-0.85361721098999721</v>
      </c>
      <c r="X2360" s="17">
        <v>-1.8895285176824153</v>
      </c>
      <c r="Y2360" s="17">
        <v>0</v>
      </c>
      <c r="Z2360" s="17">
        <v>15.65509716726436</v>
      </c>
      <c r="AA2360" s="17">
        <v>-0.4234024868132697</v>
      </c>
      <c r="AB2360" s="17">
        <v>-0.28944234420452231</v>
      </c>
      <c r="AC2360" s="17">
        <v>2.136086866960861</v>
      </c>
      <c r="AD2360" s="17">
        <v>-0.38637184976370453</v>
      </c>
      <c r="AE2360" s="17">
        <v>-3.8637184976370441E-2</v>
      </c>
      <c r="AF2360" s="17">
        <v>25.400333038372946</v>
      </c>
      <c r="AG2360" s="17">
        <v>-35.434056162727309</v>
      </c>
      <c r="AH2360" s="17">
        <v>-1</v>
      </c>
      <c r="AI2360" s="17">
        <v>-1</v>
      </c>
      <c r="AJ2360" s="17">
        <v>-1</v>
      </c>
      <c r="AK2360" s="17">
        <v>-1</v>
      </c>
      <c r="AL2360" s="17">
        <v>-1</v>
      </c>
      <c r="AM2360" s="17">
        <v>-1</v>
      </c>
      <c r="AN2360" s="17">
        <v>-1</v>
      </c>
      <c r="AO2360" s="17">
        <v>-1</v>
      </c>
      <c r="AP2360" s="17">
        <v>-1</v>
      </c>
      <c r="AQ2360" s="17">
        <v>-1</v>
      </c>
      <c r="AR2360" s="17">
        <v>-0.19318592488185227</v>
      </c>
      <c r="AS2360" s="17">
        <v>-2.3182310985822268</v>
      </c>
      <c r="AT2360" s="17">
        <v>0.98629957184310513</v>
      </c>
      <c r="AU2360" s="17">
        <v>-1</v>
      </c>
      <c r="AV2360" s="17">
        <v>-1</v>
      </c>
      <c r="AW2360" s="17">
        <v>-1</v>
      </c>
      <c r="AX2360" s="17">
        <v>-1</v>
      </c>
      <c r="AY2360" s="17">
        <v>-3.8637184976370441E-2</v>
      </c>
      <c r="AZ2360" s="17">
        <v>0.70358919701030431</v>
      </c>
      <c r="BA2360" s="17">
        <v>-0.19076868418979143</v>
      </c>
      <c r="BB2360" s="17">
        <v>0.26469976225299291</v>
      </c>
      <c r="BC2360" s="17">
        <v>-8.5212582765813352E-2</v>
      </c>
      <c r="BD2360" s="17">
        <v>9.6039692683928859</v>
      </c>
      <c r="BE2360" s="17">
        <v>-2.5526872171108419</v>
      </c>
      <c r="BF2360" s="17">
        <v>-1</v>
      </c>
      <c r="BG2360" s="22">
        <v>75.136967194717272</v>
      </c>
    </row>
    <row r="2361" spans="1:59" x14ac:dyDescent="0.25">
      <c r="A2361">
        <v>5556</v>
      </c>
      <c r="B2361" t="s">
        <v>2123</v>
      </c>
      <c r="C2361" s="49">
        <v>0</v>
      </c>
      <c r="D2361" s="22">
        <v>1491.6773144531251</v>
      </c>
      <c r="E2361" s="17">
        <v>87.889976150792734</v>
      </c>
      <c r="F2361" s="17">
        <v>41.928633849683173</v>
      </c>
      <c r="G2361" s="17">
        <v>0.65122536486635973</v>
      </c>
      <c r="H2361" s="17">
        <v>5.7596718573474011</v>
      </c>
      <c r="I2361" s="17">
        <v>72.405981003323006</v>
      </c>
      <c r="J2361" s="17">
        <v>11.849339211815995</v>
      </c>
      <c r="K2361" s="17">
        <v>-1</v>
      </c>
      <c r="L2361" s="17">
        <v>-1</v>
      </c>
      <c r="M2361" s="17">
        <v>-1</v>
      </c>
      <c r="N2361" s="17">
        <v>0.16666666666666666</v>
      </c>
      <c r="O2361" s="17">
        <v>-1</v>
      </c>
      <c r="P2361" s="17">
        <v>-1</v>
      </c>
      <c r="Q2361" s="17">
        <v>4.1984648835962837</v>
      </c>
      <c r="R2361" s="17">
        <v>-1</v>
      </c>
      <c r="S2361" s="17">
        <v>0.97641270132128288</v>
      </c>
      <c r="T2361" s="17">
        <v>0.10266479970337977</v>
      </c>
      <c r="U2361" s="17">
        <v>0.54726106945311326</v>
      </c>
      <c r="V2361" s="17">
        <v>0.641351086464656</v>
      </c>
      <c r="W2361" s="17">
        <v>2.3622913511382011</v>
      </c>
      <c r="X2361" s="17">
        <v>2.8945965229552577</v>
      </c>
      <c r="Y2361" s="17">
        <v>0</v>
      </c>
      <c r="Z2361" s="17">
        <v>43.469156170222384</v>
      </c>
      <c r="AA2361" s="17">
        <v>1.124126504552956</v>
      </c>
      <c r="AB2361" s="17">
        <v>2.1795597990128379</v>
      </c>
      <c r="AC2361" s="17">
        <v>30.523089176953071</v>
      </c>
      <c r="AD2361" s="17">
        <v>0.68407633681639157</v>
      </c>
      <c r="AE2361" s="17">
        <v>6.8407633681639157E-2</v>
      </c>
      <c r="AF2361" s="17">
        <v>67.666030477232184</v>
      </c>
      <c r="AG2361" s="17">
        <v>38.277599792596284</v>
      </c>
      <c r="AH2361" s="17">
        <v>-1</v>
      </c>
      <c r="AI2361" s="17">
        <v>-1</v>
      </c>
      <c r="AJ2361" s="17">
        <v>-1</v>
      </c>
      <c r="AK2361" s="17">
        <v>-1</v>
      </c>
      <c r="AL2361" s="17">
        <v>-1</v>
      </c>
      <c r="AM2361" s="17">
        <v>-1</v>
      </c>
      <c r="AN2361" s="17">
        <v>-1</v>
      </c>
      <c r="AO2361" s="17">
        <v>-1</v>
      </c>
      <c r="AP2361" s="17">
        <v>-1</v>
      </c>
      <c r="AQ2361" s="17">
        <v>-1</v>
      </c>
      <c r="AR2361" s="17">
        <v>0.34203816840819579</v>
      </c>
      <c r="AS2361" s="17">
        <v>4.104458020898349</v>
      </c>
      <c r="AT2361" s="17">
        <v>9.335795427167854</v>
      </c>
      <c r="AU2361" s="17">
        <v>-1</v>
      </c>
      <c r="AV2361" s="17">
        <v>-1</v>
      </c>
      <c r="AW2361" s="17">
        <v>-1</v>
      </c>
      <c r="AX2361" s="17">
        <v>-1</v>
      </c>
      <c r="AY2361" s="17">
        <v>6.8407633681639157E-2</v>
      </c>
      <c r="AZ2361" s="17">
        <v>-0.2266542972315288</v>
      </c>
      <c r="BA2361" s="17">
        <v>0.73947481005204185</v>
      </c>
      <c r="BB2361" s="17">
        <v>-9.9252621184239873E-2</v>
      </c>
      <c r="BC2361" s="17">
        <v>0.27873980067141924</v>
      </c>
      <c r="BD2361" s="17">
        <v>-3.0404663038615816</v>
      </c>
      <c r="BE2361" s="17">
        <v>10.09174835514364</v>
      </c>
      <c r="BF2361" s="17">
        <v>-1</v>
      </c>
      <c r="BG2361" s="22">
        <v>110.85714628566052</v>
      </c>
    </row>
    <row r="2362" spans="1:59" x14ac:dyDescent="0.25">
      <c r="A2362">
        <v>5557</v>
      </c>
      <c r="B2362" t="s">
        <v>2124</v>
      </c>
      <c r="C2362" s="49">
        <v>0</v>
      </c>
      <c r="D2362" s="22">
        <v>1494.0318554687499</v>
      </c>
      <c r="E2362" s="17">
        <v>-25.546256260195108</v>
      </c>
      <c r="F2362" s="17">
        <v>-148.27962983116805</v>
      </c>
      <c r="G2362" s="17">
        <v>-0.73272442183116215</v>
      </c>
      <c r="H2362" s="17">
        <v>-4.7239163268692472</v>
      </c>
      <c r="I2362" s="17">
        <v>-28.889266369535825</v>
      </c>
      <c r="J2362" s="17">
        <v>-15.442130301413279</v>
      </c>
      <c r="K2362" s="17">
        <v>-1</v>
      </c>
      <c r="L2362" s="17">
        <v>-1</v>
      </c>
      <c r="M2362" s="17">
        <v>-1</v>
      </c>
      <c r="N2362" s="17">
        <v>0.16666666666666666</v>
      </c>
      <c r="O2362" s="17">
        <v>-1</v>
      </c>
      <c r="P2362" s="17">
        <v>-1</v>
      </c>
      <c r="Q2362" s="17">
        <v>-2.3433820974749593</v>
      </c>
      <c r="R2362" s="17">
        <v>-1</v>
      </c>
      <c r="S2362" s="17">
        <v>-2.3480214520856779</v>
      </c>
      <c r="T2362" s="17">
        <v>-0.24675174410937004</v>
      </c>
      <c r="U2362" s="17">
        <v>-1.4700962868428842</v>
      </c>
      <c r="V2362" s="17">
        <v>-2.268123069159222</v>
      </c>
      <c r="W2362" s="17">
        <v>-5.2135503340529388</v>
      </c>
      <c r="X2362" s="17">
        <v>-8.3755541078339864</v>
      </c>
      <c r="Y2362" s="17">
        <v>0</v>
      </c>
      <c r="Z2362" s="17">
        <v>-22.05351139266693</v>
      </c>
      <c r="AA2362" s="17">
        <v>-2.521448117778827</v>
      </c>
      <c r="AB2362" s="17">
        <v>-3.636765197812958</v>
      </c>
      <c r="AC2362" s="17">
        <v>-36.34928336194104</v>
      </c>
      <c r="AD2362" s="17">
        <v>-1.8376203585536055</v>
      </c>
      <c r="AE2362" s="17">
        <v>-0.18376203585536052</v>
      </c>
      <c r="AF2362" s="17">
        <v>-31.900927452407466</v>
      </c>
      <c r="AG2362" s="17">
        <v>-135.36783355307583</v>
      </c>
      <c r="AH2362" s="17">
        <v>-1</v>
      </c>
      <c r="AI2362" s="17">
        <v>-1</v>
      </c>
      <c r="AJ2362" s="17">
        <v>-1</v>
      </c>
      <c r="AK2362" s="17">
        <v>-1</v>
      </c>
      <c r="AL2362" s="17">
        <v>-1</v>
      </c>
      <c r="AM2362" s="17">
        <v>-1</v>
      </c>
      <c r="AN2362" s="17">
        <v>-1</v>
      </c>
      <c r="AO2362" s="17">
        <v>-1</v>
      </c>
      <c r="AP2362" s="17">
        <v>-1</v>
      </c>
      <c r="AQ2362" s="17">
        <v>-1</v>
      </c>
      <c r="AR2362" s="17">
        <v>-0.91881017927680275</v>
      </c>
      <c r="AS2362" s="17">
        <v>-11.025722151321631</v>
      </c>
      <c r="AT2362" s="17">
        <v>-10.333438796718124</v>
      </c>
      <c r="AU2362" s="17">
        <v>-1</v>
      </c>
      <c r="AV2362" s="17">
        <v>-1</v>
      </c>
      <c r="AW2362" s="17">
        <v>-1</v>
      </c>
      <c r="AX2362" s="17">
        <v>-1</v>
      </c>
      <c r="AY2362" s="17">
        <v>-0.18376203585536052</v>
      </c>
      <c r="AZ2362" s="17">
        <v>1.964756716143611</v>
      </c>
      <c r="BA2362" s="17">
        <v>-1.4519362033230987</v>
      </c>
      <c r="BB2362" s="17">
        <v>0.75812425524155935</v>
      </c>
      <c r="BC2362" s="17">
        <v>-0.57863707575437962</v>
      </c>
      <c r="BD2362" s="17">
        <v>26.746525534801417</v>
      </c>
      <c r="BE2362" s="17">
        <v>-19.695243483519391</v>
      </c>
      <c r="BF2362" s="17">
        <v>-1</v>
      </c>
      <c r="BG2362" s="22">
        <v>37.24759827479329</v>
      </c>
    </row>
    <row r="2363" spans="1:59" x14ac:dyDescent="0.25">
      <c r="A2363">
        <v>5558</v>
      </c>
      <c r="B2363" t="s">
        <v>2125</v>
      </c>
      <c r="C2363" s="49">
        <v>0</v>
      </c>
      <c r="D2363" s="22">
        <v>1478.9298828125</v>
      </c>
      <c r="E2363" s="17">
        <v>41.948510736689727</v>
      </c>
      <c r="F2363" s="17">
        <v>-35.105362975161782</v>
      </c>
      <c r="G2363" s="17">
        <v>9.0728247595557476E-2</v>
      </c>
      <c r="H2363" s="17">
        <v>1.5138379315881083</v>
      </c>
      <c r="I2363" s="17">
        <v>31.381592191354379</v>
      </c>
      <c r="J2363" s="17">
        <v>0.79634427277903264</v>
      </c>
      <c r="K2363" s="17">
        <v>-1</v>
      </c>
      <c r="L2363" s="17">
        <v>-1</v>
      </c>
      <c r="M2363" s="17">
        <v>-1</v>
      </c>
      <c r="N2363" s="17">
        <v>0.16666666666666666</v>
      </c>
      <c r="O2363" s="17">
        <v>-1</v>
      </c>
      <c r="P2363" s="17">
        <v>-1</v>
      </c>
      <c r="Q2363" s="17">
        <v>1.5490288926656901</v>
      </c>
      <c r="R2363" s="17">
        <v>-1</v>
      </c>
      <c r="S2363" s="17">
        <v>-0.36997701415215511</v>
      </c>
      <c r="T2363" s="17">
        <v>-3.8848257646133616E-2</v>
      </c>
      <c r="U2363" s="17">
        <v>-0.26976494809277174</v>
      </c>
      <c r="V2363" s="17">
        <v>-0.53698059339527582</v>
      </c>
      <c r="W2363" s="17">
        <v>-0.70591059250476962</v>
      </c>
      <c r="X2363" s="17">
        <v>-1.6697937464625972</v>
      </c>
      <c r="Y2363" s="17">
        <v>0</v>
      </c>
      <c r="Z2363" s="17">
        <v>16.932596362999192</v>
      </c>
      <c r="AA2363" s="17">
        <v>-0.35232450996578996</v>
      </c>
      <c r="AB2363" s="17">
        <v>-0.17604112319279175</v>
      </c>
      <c r="AC2363" s="17">
        <v>3.4399013377822953</v>
      </c>
      <c r="AD2363" s="17">
        <v>-0.33720618511596467</v>
      </c>
      <c r="AE2363" s="17">
        <v>-3.3720618511596467E-2</v>
      </c>
      <c r="AF2363" s="17">
        <v>27.341595709871992</v>
      </c>
      <c r="AG2363" s="17">
        <v>-32.048481220602035</v>
      </c>
      <c r="AH2363" s="17">
        <v>-1</v>
      </c>
      <c r="AI2363" s="17">
        <v>-1</v>
      </c>
      <c r="AJ2363" s="17">
        <v>-1</v>
      </c>
      <c r="AK2363" s="17">
        <v>-1</v>
      </c>
      <c r="AL2363" s="17">
        <v>-1</v>
      </c>
      <c r="AM2363" s="17">
        <v>-1</v>
      </c>
      <c r="AN2363" s="17">
        <v>-1</v>
      </c>
      <c r="AO2363" s="17">
        <v>-1</v>
      </c>
      <c r="AP2363" s="17">
        <v>-1</v>
      </c>
      <c r="AQ2363" s="17">
        <v>-1</v>
      </c>
      <c r="AR2363" s="17">
        <v>-0.16860309255798234</v>
      </c>
      <c r="AS2363" s="17">
        <v>-2.0232371106957885</v>
      </c>
      <c r="AT2363" s="17">
        <v>1.3697917560954749</v>
      </c>
      <c r="AU2363" s="17">
        <v>-1</v>
      </c>
      <c r="AV2363" s="17">
        <v>-1</v>
      </c>
      <c r="AW2363" s="17">
        <v>-1</v>
      </c>
      <c r="AX2363" s="17">
        <v>-1</v>
      </c>
      <c r="AY2363" s="17">
        <v>-3.3720618511596467E-2</v>
      </c>
      <c r="AZ2363" s="17">
        <v>0.66086313118851547</v>
      </c>
      <c r="BA2363" s="17">
        <v>-0.14804261836800275</v>
      </c>
      <c r="BB2363" s="17">
        <v>0.24798343627276137</v>
      </c>
      <c r="BC2363" s="17">
        <v>-6.8496256785581841E-2</v>
      </c>
      <c r="BD2363" s="17">
        <v>9.0232105854420066</v>
      </c>
      <c r="BE2363" s="17">
        <v>-1.9719285341599617</v>
      </c>
      <c r="BF2363" s="17">
        <v>-1</v>
      </c>
      <c r="BG2363" s="22">
        <v>44.730820124638058</v>
      </c>
    </row>
    <row r="2364" spans="1:59" x14ac:dyDescent="0.25">
      <c r="A2364">
        <v>5559</v>
      </c>
      <c r="B2364" t="s">
        <v>2126</v>
      </c>
      <c r="C2364" s="49">
        <v>0</v>
      </c>
      <c r="D2364" s="22">
        <v>1520.7427246093748</v>
      </c>
      <c r="E2364" s="17">
        <v>20.983325821083</v>
      </c>
      <c r="F2364" s="17">
        <v>-70.259487330223322</v>
      </c>
      <c r="G2364" s="17">
        <v>-0.16505213734269936</v>
      </c>
      <c r="H2364" s="17">
        <v>-0.42372963557910026</v>
      </c>
      <c r="I2364" s="17">
        <v>12.660293474821856</v>
      </c>
      <c r="J2364" s="17">
        <v>-4.2476411699891861</v>
      </c>
      <c r="K2364" s="17">
        <v>-1</v>
      </c>
      <c r="L2364" s="17">
        <v>-1</v>
      </c>
      <c r="M2364" s="17">
        <v>-1</v>
      </c>
      <c r="N2364" s="17">
        <v>0.16666666666666666</v>
      </c>
      <c r="O2364" s="17">
        <v>-1</v>
      </c>
      <c r="P2364" s="17">
        <v>-1</v>
      </c>
      <c r="Q2364" s="17">
        <v>0.33997047515007717</v>
      </c>
      <c r="R2364" s="17">
        <v>-1</v>
      </c>
      <c r="S2364" s="17">
        <v>-0.98439601665760401</v>
      </c>
      <c r="T2364" s="17">
        <v>-0.10342711660422536</v>
      </c>
      <c r="U2364" s="17">
        <v>-0.64261116412690333</v>
      </c>
      <c r="V2364" s="17">
        <v>-1.0747070533047896</v>
      </c>
      <c r="W2364" s="17">
        <v>-2.1060710037386774</v>
      </c>
      <c r="X2364" s="17">
        <v>-3.7527330946699284</v>
      </c>
      <c r="Y2364" s="17">
        <v>0</v>
      </c>
      <c r="Z2364" s="17">
        <v>4.8227544507360669</v>
      </c>
      <c r="AA2364" s="17">
        <v>-1.0260964120853606</v>
      </c>
      <c r="AB2364" s="17">
        <v>-1.2510092043427341</v>
      </c>
      <c r="AC2364" s="17">
        <v>-8.9193918635622023</v>
      </c>
      <c r="AD2364" s="17">
        <v>-0.80326395515862903</v>
      </c>
      <c r="AE2364" s="17">
        <v>-8.0326395515862917E-2</v>
      </c>
      <c r="AF2364" s="17">
        <v>8.939717931382468</v>
      </c>
      <c r="AG2364" s="17">
        <v>-64.141477809671102</v>
      </c>
      <c r="AH2364" s="17">
        <v>-1</v>
      </c>
      <c r="AI2364" s="17">
        <v>-1</v>
      </c>
      <c r="AJ2364" s="17">
        <v>-1</v>
      </c>
      <c r="AK2364" s="17">
        <v>-1</v>
      </c>
      <c r="AL2364" s="17">
        <v>-1</v>
      </c>
      <c r="AM2364" s="17">
        <v>-1</v>
      </c>
      <c r="AN2364" s="17">
        <v>-1</v>
      </c>
      <c r="AO2364" s="17">
        <v>-1</v>
      </c>
      <c r="AP2364" s="17">
        <v>-1</v>
      </c>
      <c r="AQ2364" s="17">
        <v>-1</v>
      </c>
      <c r="AR2364" s="17">
        <v>-0.40163197757931451</v>
      </c>
      <c r="AS2364" s="17">
        <v>-4.8195837309517744</v>
      </c>
      <c r="AT2364" s="17">
        <v>-2.2654588502373061</v>
      </c>
      <c r="AU2364" s="17">
        <v>-1</v>
      </c>
      <c r="AV2364" s="17">
        <v>-1</v>
      </c>
      <c r="AW2364" s="17">
        <v>-1</v>
      </c>
      <c r="AX2364" s="17">
        <v>-1</v>
      </c>
      <c r="AY2364" s="17">
        <v>-8.0326395515862917E-2</v>
      </c>
      <c r="AZ2364" s="17">
        <v>1.0658777913638537</v>
      </c>
      <c r="BA2364" s="17">
        <v>-0.55305727854334119</v>
      </c>
      <c r="BB2364" s="17">
        <v>0.40644307808726726</v>
      </c>
      <c r="BC2364" s="17">
        <v>-0.22695589860008764</v>
      </c>
      <c r="BD2364" s="17">
        <v>14.5284162741735</v>
      </c>
      <c r="BE2364" s="17">
        <v>-7.4771342228914612</v>
      </c>
      <c r="BF2364" s="17">
        <v>-1</v>
      </c>
      <c r="BG2364" s="22">
        <v>297.1564062500496</v>
      </c>
    </row>
    <row r="2365" spans="1:59" x14ac:dyDescent="0.25">
      <c r="A2365">
        <v>5560</v>
      </c>
      <c r="B2365" t="s">
        <v>2127</v>
      </c>
      <c r="C2365" s="49">
        <v>0</v>
      </c>
      <c r="D2365" s="22">
        <v>1547.064736328125</v>
      </c>
      <c r="E2365" s="17">
        <v>90.837466352925404</v>
      </c>
      <c r="F2365" s="17">
        <v>46.870943565442658</v>
      </c>
      <c r="G2365" s="17">
        <v>0.68718546641271039</v>
      </c>
      <c r="H2365" s="17">
        <v>6.032074006108993</v>
      </c>
      <c r="I2365" s="17">
        <v>75.038003795409196</v>
      </c>
      <c r="J2365" s="17">
        <v>12.558471887349512</v>
      </c>
      <c r="K2365" s="17">
        <v>-1</v>
      </c>
      <c r="L2365" s="17">
        <v>-1</v>
      </c>
      <c r="M2365" s="17">
        <v>-1</v>
      </c>
      <c r="N2365" s="17">
        <v>0.16666666666666666</v>
      </c>
      <c r="O2365" s="17">
        <v>-1</v>
      </c>
      <c r="P2365" s="17">
        <v>-1</v>
      </c>
      <c r="Q2365" s="17">
        <v>4.3684461097947924</v>
      </c>
      <c r="R2365" s="17">
        <v>-1</v>
      </c>
      <c r="S2365" s="17">
        <v>1.0627937180964229</v>
      </c>
      <c r="T2365" s="17">
        <v>0.11174392563573383</v>
      </c>
      <c r="U2365" s="17">
        <v>0.59967942746362457</v>
      </c>
      <c r="V2365" s="17">
        <v>0.71694991749766668</v>
      </c>
      <c r="W2365" s="17">
        <v>2.5591395597344362</v>
      </c>
      <c r="X2365" s="17">
        <v>3.1874364547369924</v>
      </c>
      <c r="Y2365" s="17">
        <v>0</v>
      </c>
      <c r="Z2365" s="17">
        <v>45.171675872741218</v>
      </c>
      <c r="AA2365" s="17">
        <v>1.2188519309188057</v>
      </c>
      <c r="AB2365" s="17">
        <v>2.330689297729359</v>
      </c>
      <c r="AC2365" s="17">
        <v>32.260679174984986</v>
      </c>
      <c r="AD2365" s="17">
        <v>0.74959928432953071</v>
      </c>
      <c r="AE2365" s="17">
        <v>7.4959928432953071E-2</v>
      </c>
      <c r="AF2365" s="17">
        <v>70.253145958029322</v>
      </c>
      <c r="AG2365" s="17">
        <v>42.789546306978878</v>
      </c>
      <c r="AH2365" s="17">
        <v>-1</v>
      </c>
      <c r="AI2365" s="17">
        <v>-1</v>
      </c>
      <c r="AJ2365" s="17">
        <v>-1</v>
      </c>
      <c r="AK2365" s="17">
        <v>-1</v>
      </c>
      <c r="AL2365" s="17">
        <v>-1</v>
      </c>
      <c r="AM2365" s="17">
        <v>-1</v>
      </c>
      <c r="AN2365" s="17">
        <v>-1</v>
      </c>
      <c r="AO2365" s="17">
        <v>-1</v>
      </c>
      <c r="AP2365" s="17">
        <v>-1</v>
      </c>
      <c r="AQ2365" s="17">
        <v>-1</v>
      </c>
      <c r="AR2365" s="17">
        <v>0.37479964216476536</v>
      </c>
      <c r="AS2365" s="17">
        <v>4.4975957059771838</v>
      </c>
      <c r="AT2365" s="17">
        <v>9.8468744177703389</v>
      </c>
      <c r="AU2365" s="17">
        <v>-1</v>
      </c>
      <c r="AV2365" s="17">
        <v>-1</v>
      </c>
      <c r="AW2365" s="17">
        <v>-1</v>
      </c>
      <c r="AX2365" s="17">
        <v>-1</v>
      </c>
      <c r="AY2365" s="17">
        <v>7.4959928432953071E-2</v>
      </c>
      <c r="AZ2365" s="17">
        <v>-0.28359520890926176</v>
      </c>
      <c r="BA2365" s="17">
        <v>0.79641572172977493</v>
      </c>
      <c r="BB2365" s="17">
        <v>-0.12153042333870719</v>
      </c>
      <c r="BC2365" s="17">
        <v>0.30101760282588652</v>
      </c>
      <c r="BD2365" s="17">
        <v>-3.8144418205851141</v>
      </c>
      <c r="BE2365" s="17">
        <v>10.865723871867173</v>
      </c>
      <c r="BF2365" s="17">
        <v>-1</v>
      </c>
      <c r="BG2365" s="22">
        <v>243.37571979830409</v>
      </c>
    </row>
    <row r="2366" spans="1:59" x14ac:dyDescent="0.25">
      <c r="A2366">
        <v>5561</v>
      </c>
      <c r="B2366" t="s">
        <v>537</v>
      </c>
      <c r="C2366" s="49">
        <v>0</v>
      </c>
      <c r="D2366" s="22">
        <v>1543.03201171875</v>
      </c>
      <c r="E2366" s="17">
        <v>82.648554589074308</v>
      </c>
      <c r="F2366" s="17">
        <v>33.13989260463044</v>
      </c>
      <c r="G2366" s="17">
        <v>0.5872787395407697</v>
      </c>
      <c r="H2366" s="17">
        <v>5.2752683825048514</v>
      </c>
      <c r="I2366" s="17">
        <v>67.725544405639639</v>
      </c>
      <c r="J2366" s="17">
        <v>10.588312697471316</v>
      </c>
      <c r="K2366" s="17">
        <v>-1</v>
      </c>
      <c r="L2366" s="17">
        <v>-1</v>
      </c>
      <c r="M2366" s="17">
        <v>-1</v>
      </c>
      <c r="N2366" s="17">
        <v>0.16666666666666666</v>
      </c>
      <c r="O2366" s="17">
        <v>-1</v>
      </c>
      <c r="P2366" s="17">
        <v>-1</v>
      </c>
      <c r="Q2366" s="17">
        <v>3.8961930512965357</v>
      </c>
      <c r="R2366" s="17">
        <v>-1</v>
      </c>
      <c r="S2366" s="17">
        <v>0.82280427761192376</v>
      </c>
      <c r="T2366" s="17">
        <v>8.6519698902377901E-2</v>
      </c>
      <c r="U2366" s="17">
        <v>0.45404728651759252</v>
      </c>
      <c r="V2366" s="17">
        <v>0.50691625688305986</v>
      </c>
      <c r="W2366" s="17">
        <v>2.0122428779743498</v>
      </c>
      <c r="X2366" s="17">
        <v>2.3738492337997754</v>
      </c>
      <c r="Y2366" s="17">
        <v>0</v>
      </c>
      <c r="Z2366" s="17">
        <v>40.441623297822701</v>
      </c>
      <c r="AA2366" s="17">
        <v>0.95567950112010558</v>
      </c>
      <c r="AB2366" s="17">
        <v>1.9108113524153505</v>
      </c>
      <c r="AC2366" s="17">
        <v>27.433191991028238</v>
      </c>
      <c r="AD2366" s="17">
        <v>0.56755910814699062</v>
      </c>
      <c r="AE2366" s="17">
        <v>5.6755910814699065E-2</v>
      </c>
      <c r="AF2366" s="17">
        <v>63.065451023602748</v>
      </c>
      <c r="AG2366" s="17">
        <v>30.254158788892923</v>
      </c>
      <c r="AH2366" s="17">
        <v>-1</v>
      </c>
      <c r="AI2366" s="17">
        <v>-1</v>
      </c>
      <c r="AJ2366" s="17">
        <v>-1</v>
      </c>
      <c r="AK2366" s="17">
        <v>-1</v>
      </c>
      <c r="AL2366" s="17">
        <v>-1</v>
      </c>
      <c r="AM2366" s="17">
        <v>-1</v>
      </c>
      <c r="AN2366" s="17">
        <v>-1</v>
      </c>
      <c r="AO2366" s="17">
        <v>-1</v>
      </c>
      <c r="AP2366" s="17">
        <v>-1</v>
      </c>
      <c r="AQ2366" s="17">
        <v>-1</v>
      </c>
      <c r="AR2366" s="17">
        <v>0.28377955407349531</v>
      </c>
      <c r="AS2366" s="17">
        <v>3.4053546488819437</v>
      </c>
      <c r="AT2366" s="17">
        <v>8.4269610435465268</v>
      </c>
      <c r="AU2366" s="17">
        <v>-1</v>
      </c>
      <c r="AV2366" s="17">
        <v>-1</v>
      </c>
      <c r="AW2366" s="17">
        <v>-1</v>
      </c>
      <c r="AX2366" s="17">
        <v>-1</v>
      </c>
      <c r="AY2366" s="17">
        <v>5.6755910814699065E-2</v>
      </c>
      <c r="AZ2366" s="17">
        <v>-0.12539821095323417</v>
      </c>
      <c r="BA2366" s="17">
        <v>0.63821872377374711</v>
      </c>
      <c r="BB2366" s="17">
        <v>-5.9636763436643522E-2</v>
      </c>
      <c r="BC2366" s="17">
        <v>0.23912394292382294</v>
      </c>
      <c r="BD2366" s="17">
        <v>-1.6641319707867481</v>
      </c>
      <c r="BE2366" s="17">
        <v>8.7154140220688028</v>
      </c>
      <c r="BF2366" s="17">
        <v>-1</v>
      </c>
      <c r="BG2366" s="22">
        <v>234.74528691900787</v>
      </c>
    </row>
    <row r="2367" spans="1:59" x14ac:dyDescent="0.25">
      <c r="A2367">
        <v>5562</v>
      </c>
      <c r="B2367" t="s">
        <v>2128</v>
      </c>
      <c r="C2367" s="49">
        <v>0</v>
      </c>
      <c r="D2367" s="22">
        <v>1444.2899414062501</v>
      </c>
      <c r="E2367" s="17">
        <v>-3.6625384313617815</v>
      </c>
      <c r="F2367" s="17">
        <v>-111.5853225306297</v>
      </c>
      <c r="G2367" s="17">
        <v>-0.46573771063967656</v>
      </c>
      <c r="H2367" s="17">
        <v>-2.7014594735255715</v>
      </c>
      <c r="I2367" s="17">
        <v>-9.3477445489046005</v>
      </c>
      <c r="J2367" s="17">
        <v>-10.177156269149261</v>
      </c>
      <c r="K2367" s="17">
        <v>-1</v>
      </c>
      <c r="L2367" s="17">
        <v>-1</v>
      </c>
      <c r="M2367" s="17">
        <v>-1</v>
      </c>
      <c r="N2367" s="17">
        <v>0.16666666666666666</v>
      </c>
      <c r="O2367" s="17">
        <v>-1</v>
      </c>
      <c r="P2367" s="17">
        <v>-1</v>
      </c>
      <c r="Q2367" s="17">
        <v>-1.0813520531899092</v>
      </c>
      <c r="R2367" s="17">
        <v>-1</v>
      </c>
      <c r="S2367" s="17">
        <v>-1.70668334161219</v>
      </c>
      <c r="T2367" s="17">
        <v>-0.17934353698714789</v>
      </c>
      <c r="U2367" s="17">
        <v>-1.0809148215668343</v>
      </c>
      <c r="V2367" s="17">
        <v>-1.7068375777540197</v>
      </c>
      <c r="W2367" s="17">
        <v>-3.7520456786975371</v>
      </c>
      <c r="X2367" s="17">
        <v>-6.201356401768864</v>
      </c>
      <c r="Y2367" s="17">
        <v>0</v>
      </c>
      <c r="Z2367" s="17">
        <v>-9.4131094870071159</v>
      </c>
      <c r="AA2367" s="17">
        <v>-1.8181567208112324</v>
      </c>
      <c r="AB2367" s="17">
        <v>-2.5147002955675219</v>
      </c>
      <c r="AC2367" s="17">
        <v>-23.448501133175569</v>
      </c>
      <c r="AD2367" s="17">
        <v>-1.351143526958543</v>
      </c>
      <c r="AE2367" s="17">
        <v>-0.13511435269585428</v>
      </c>
      <c r="AF2367" s="17">
        <v>-12.692821134901649</v>
      </c>
      <c r="AG2367" s="17">
        <v>-101.86876905810506</v>
      </c>
      <c r="AH2367" s="17">
        <v>-1</v>
      </c>
      <c r="AI2367" s="17">
        <v>-1</v>
      </c>
      <c r="AJ2367" s="17">
        <v>-1</v>
      </c>
      <c r="AK2367" s="17">
        <v>-1</v>
      </c>
      <c r="AL2367" s="17">
        <v>-1</v>
      </c>
      <c r="AM2367" s="17">
        <v>-1</v>
      </c>
      <c r="AN2367" s="17">
        <v>-1</v>
      </c>
      <c r="AO2367" s="17">
        <v>-1</v>
      </c>
      <c r="AP2367" s="17">
        <v>-1</v>
      </c>
      <c r="AQ2367" s="17">
        <v>-1</v>
      </c>
      <c r="AR2367" s="17">
        <v>-0.6755717634792715</v>
      </c>
      <c r="AS2367" s="17">
        <v>-8.106861161751258</v>
      </c>
      <c r="AT2367" s="17">
        <v>-6.5389195102766351</v>
      </c>
      <c r="AU2367" s="17">
        <v>-1</v>
      </c>
      <c r="AV2367" s="17">
        <v>-1</v>
      </c>
      <c r="AW2367" s="17">
        <v>-1</v>
      </c>
      <c r="AX2367" s="17">
        <v>-1</v>
      </c>
      <c r="AY2367" s="17">
        <v>-0.13511435269585428</v>
      </c>
      <c r="AZ2367" s="17">
        <v>1.5419974332898723</v>
      </c>
      <c r="BA2367" s="17">
        <v>-1.0291769204693597</v>
      </c>
      <c r="BB2367" s="17">
        <v>0.59272213249923811</v>
      </c>
      <c r="BC2367" s="17">
        <v>-0.41323495301205837</v>
      </c>
      <c r="BD2367" s="17">
        <v>21.000124138064603</v>
      </c>
      <c r="BE2367" s="17">
        <v>-13.94884208678257</v>
      </c>
      <c r="BF2367" s="17">
        <v>-1</v>
      </c>
      <c r="BG2367" s="22">
        <v>-49.758053188387066</v>
      </c>
    </row>
    <row r="2368" spans="1:59" x14ac:dyDescent="0.25">
      <c r="A2368">
        <v>5563</v>
      </c>
      <c r="B2368" t="s">
        <v>2129</v>
      </c>
      <c r="C2368" s="49">
        <v>0</v>
      </c>
      <c r="D2368" s="22">
        <v>1521.249013671875</v>
      </c>
      <c r="E2368" s="17">
        <v>86.391467457453444</v>
      </c>
      <c r="F2368" s="17">
        <v>39.415955751929999</v>
      </c>
      <c r="G2368" s="17">
        <v>0.63294319220923612</v>
      </c>
      <c r="H2368" s="17">
        <v>5.6211821729005482</v>
      </c>
      <c r="I2368" s="17">
        <v>71.067856441567201</v>
      </c>
      <c r="J2368" s="17">
        <v>11.488815034925077</v>
      </c>
      <c r="K2368" s="17">
        <v>-1</v>
      </c>
      <c r="L2368" s="17">
        <v>-1</v>
      </c>
      <c r="M2368" s="17">
        <v>-1</v>
      </c>
      <c r="N2368" s="17">
        <v>0.16666666666666666</v>
      </c>
      <c r="O2368" s="17">
        <v>-1</v>
      </c>
      <c r="P2368" s="17">
        <v>-1</v>
      </c>
      <c r="Q2368" s="17">
        <v>4.1120461586150663</v>
      </c>
      <c r="R2368" s="17">
        <v>-1</v>
      </c>
      <c r="S2368" s="17">
        <v>0.93249645539674153</v>
      </c>
      <c r="T2368" s="17">
        <v>9.804895768032211E-2</v>
      </c>
      <c r="U2368" s="17">
        <v>0.520611493107622</v>
      </c>
      <c r="V2368" s="17">
        <v>0.60291652087143144</v>
      </c>
      <c r="W2368" s="17">
        <v>2.2622134096962614</v>
      </c>
      <c r="X2368" s="17">
        <v>2.7457162372076409</v>
      </c>
      <c r="Y2368" s="17">
        <v>0</v>
      </c>
      <c r="Z2368" s="17">
        <v>42.60359245334898</v>
      </c>
      <c r="AA2368" s="17">
        <v>1.0759679475586732</v>
      </c>
      <c r="AB2368" s="17">
        <v>2.1027253221813789</v>
      </c>
      <c r="AC2368" s="17">
        <v>29.639695666221044</v>
      </c>
      <c r="AD2368" s="17">
        <v>0.6507643663845275</v>
      </c>
      <c r="AE2368" s="17">
        <v>6.507643663845275E-2</v>
      </c>
      <c r="AF2368" s="17">
        <v>66.350736863756524</v>
      </c>
      <c r="AG2368" s="17">
        <v>35.983719028958085</v>
      </c>
      <c r="AH2368" s="17">
        <v>-1</v>
      </c>
      <c r="AI2368" s="17">
        <v>-1</v>
      </c>
      <c r="AJ2368" s="17">
        <v>-1</v>
      </c>
      <c r="AK2368" s="17">
        <v>-1</v>
      </c>
      <c r="AL2368" s="17">
        <v>-1</v>
      </c>
      <c r="AM2368" s="17">
        <v>-1</v>
      </c>
      <c r="AN2368" s="17">
        <v>-1</v>
      </c>
      <c r="AO2368" s="17">
        <v>-1</v>
      </c>
      <c r="AP2368" s="17">
        <v>-1</v>
      </c>
      <c r="AQ2368" s="17">
        <v>-1</v>
      </c>
      <c r="AR2368" s="17">
        <v>0.32538218319226375</v>
      </c>
      <c r="AS2368" s="17">
        <v>3.9045861983071646</v>
      </c>
      <c r="AT2368" s="17">
        <v>9.0759620577993143</v>
      </c>
      <c r="AU2368" s="17">
        <v>-1</v>
      </c>
      <c r="AV2368" s="17">
        <v>-1</v>
      </c>
      <c r="AW2368" s="17">
        <v>-1</v>
      </c>
      <c r="AX2368" s="17">
        <v>-1</v>
      </c>
      <c r="AY2368" s="17">
        <v>6.507643663845275E-2</v>
      </c>
      <c r="AZ2368" s="17">
        <v>-0.19770544742907348</v>
      </c>
      <c r="BA2368" s="17">
        <v>0.71052596024958636</v>
      </c>
      <c r="BB2368" s="17">
        <v>-8.7926551237406045E-2</v>
      </c>
      <c r="BC2368" s="17">
        <v>0.26741373072458546</v>
      </c>
      <c r="BD2368" s="17">
        <v>-2.6469759236720911</v>
      </c>
      <c r="BE2368" s="17">
        <v>9.6982579749541493</v>
      </c>
      <c r="BF2368" s="17">
        <v>-1</v>
      </c>
      <c r="BG2368" s="22">
        <v>279.71401451247959</v>
      </c>
    </row>
    <row r="2369" spans="1:59" x14ac:dyDescent="0.25">
      <c r="A2369">
        <v>5564</v>
      </c>
      <c r="B2369" t="s">
        <v>2130</v>
      </c>
      <c r="C2369" s="49">
        <v>0</v>
      </c>
      <c r="D2369" s="22">
        <v>1436.866162109375</v>
      </c>
      <c r="E2369" s="17">
        <v>-21.561403386269589</v>
      </c>
      <c r="F2369" s="17">
        <v>-141.59788511818334</v>
      </c>
      <c r="G2369" s="17">
        <v>-0.68410824190630737</v>
      </c>
      <c r="H2369" s="17">
        <v>-4.3556428430182361</v>
      </c>
      <c r="I2369" s="17">
        <v>-25.330908964414228</v>
      </c>
      <c r="J2369" s="17">
        <v>-14.483419945718243</v>
      </c>
      <c r="K2369" s="17">
        <v>-1</v>
      </c>
      <c r="L2369" s="17">
        <v>-1</v>
      </c>
      <c r="M2369" s="17">
        <v>-1</v>
      </c>
      <c r="N2369" s="17">
        <v>0.16666666666666666</v>
      </c>
      <c r="O2369" s="17">
        <v>-1</v>
      </c>
      <c r="P2369" s="17">
        <v>-1</v>
      </c>
      <c r="Q2369" s="17">
        <v>-2.1135763538492784</v>
      </c>
      <c r="R2369" s="17">
        <v>-1</v>
      </c>
      <c r="S2369" s="17">
        <v>-2.2312388270917194</v>
      </c>
      <c r="T2369" s="17">
        <v>-0.23447723984194432</v>
      </c>
      <c r="U2369" s="17">
        <v>-1.39922940341321</v>
      </c>
      <c r="V2369" s="17">
        <v>-2.1659173963840139</v>
      </c>
      <c r="W2369" s="17">
        <v>-4.9474218328676818</v>
      </c>
      <c r="X2369" s="17">
        <v>-7.9796498083332565</v>
      </c>
      <c r="Y2369" s="17">
        <v>0</v>
      </c>
      <c r="Z2369" s="17">
        <v>-19.751793638155586</v>
      </c>
      <c r="AA2369" s="17">
        <v>-2.3933842866540758</v>
      </c>
      <c r="AB2369" s="17">
        <v>-3.4324460055524697</v>
      </c>
      <c r="AC2369" s="17">
        <v>-34.000152398807792</v>
      </c>
      <c r="AD2369" s="17">
        <v>-1.7490367542665126</v>
      </c>
      <c r="AE2369" s="17">
        <v>-0.17490367542665125</v>
      </c>
      <c r="AF2369" s="17">
        <v>-28.403282387676676</v>
      </c>
      <c r="AG2369" s="17">
        <v>-129.26791742041942</v>
      </c>
      <c r="AH2369" s="17">
        <v>-1</v>
      </c>
      <c r="AI2369" s="17">
        <v>-1</v>
      </c>
      <c r="AJ2369" s="17">
        <v>-1</v>
      </c>
      <c r="AK2369" s="17">
        <v>-1</v>
      </c>
      <c r="AL2369" s="17">
        <v>-1</v>
      </c>
      <c r="AM2369" s="17">
        <v>-1</v>
      </c>
      <c r="AN2369" s="17">
        <v>-1</v>
      </c>
      <c r="AO2369" s="17">
        <v>-1</v>
      </c>
      <c r="AP2369" s="17">
        <v>-1</v>
      </c>
      <c r="AQ2369" s="17">
        <v>-1</v>
      </c>
      <c r="AR2369" s="17">
        <v>-0.87451837713325631</v>
      </c>
      <c r="AS2369" s="17">
        <v>-10.494220525599076</v>
      </c>
      <c r="AT2369" s="17">
        <v>-9.6424866832787988</v>
      </c>
      <c r="AU2369" s="17">
        <v>-1</v>
      </c>
      <c r="AV2369" s="17">
        <v>-1</v>
      </c>
      <c r="AW2369" s="17">
        <v>-1</v>
      </c>
      <c r="AX2369" s="17">
        <v>-1</v>
      </c>
      <c r="AY2369" s="17">
        <v>-0.17490367542665125</v>
      </c>
      <c r="AZ2369" s="17">
        <v>1.8877755762644086</v>
      </c>
      <c r="BA2369" s="17">
        <v>-1.3749550634438961</v>
      </c>
      <c r="BB2369" s="17">
        <v>0.7280058297839479</v>
      </c>
      <c r="BC2369" s="17">
        <v>-0.54851865029676794</v>
      </c>
      <c r="BD2369" s="17">
        <v>25.700151043061904</v>
      </c>
      <c r="BE2369" s="17">
        <v>-18.648868991779878</v>
      </c>
      <c r="BF2369" s="17">
        <v>-1</v>
      </c>
      <c r="BG2369" s="22">
        <v>-57.171346412280172</v>
      </c>
    </row>
    <row r="2370" spans="1:59" x14ac:dyDescent="0.25">
      <c r="A2370">
        <v>5567</v>
      </c>
      <c r="B2370" t="s">
        <v>2131</v>
      </c>
      <c r="C2370" s="49">
        <v>0</v>
      </c>
      <c r="D2370" s="22">
        <v>1564.450693359375</v>
      </c>
      <c r="E2370" s="17">
        <v>120.05766832717994</v>
      </c>
      <c r="F2370" s="17">
        <v>95.866963300918087</v>
      </c>
      <c r="G2370" s="17">
        <v>1.0436790789915693</v>
      </c>
      <c r="H2370" s="17">
        <v>8.7325565384259463</v>
      </c>
      <c r="I2370" s="17">
        <v>101.13079200211897</v>
      </c>
      <c r="J2370" s="17">
        <v>19.58852070333544</v>
      </c>
      <c r="K2370" s="17">
        <v>-1</v>
      </c>
      <c r="L2370" s="17">
        <v>-1</v>
      </c>
      <c r="M2370" s="17">
        <v>-1</v>
      </c>
      <c r="N2370" s="17">
        <v>0.16666666666666666</v>
      </c>
      <c r="O2370" s="17">
        <v>-1</v>
      </c>
      <c r="P2370" s="17">
        <v>-1</v>
      </c>
      <c r="Q2370" s="17">
        <v>6.0535698661886368</v>
      </c>
      <c r="R2370" s="17">
        <v>-1</v>
      </c>
      <c r="S2370" s="17">
        <v>1.9191394847709862</v>
      </c>
      <c r="T2370" s="17">
        <v>0.20175063483569075</v>
      </c>
      <c r="U2370" s="17">
        <v>1.1193334053182997</v>
      </c>
      <c r="V2370" s="17">
        <v>1.4664055425592102</v>
      </c>
      <c r="W2370" s="17">
        <v>4.5106114965335253</v>
      </c>
      <c r="X2370" s="17">
        <v>6.0905307369835819</v>
      </c>
      <c r="Y2370" s="17">
        <v>0</v>
      </c>
      <c r="Z2370" s="17">
        <v>62.049753885266156</v>
      </c>
      <c r="AA2370" s="17">
        <v>2.1579207320652114</v>
      </c>
      <c r="AB2370" s="17">
        <v>3.8289248045240365</v>
      </c>
      <c r="AC2370" s="17">
        <v>49.486429630135028</v>
      </c>
      <c r="AD2370" s="17">
        <v>1.3991667566478745</v>
      </c>
      <c r="AE2370" s="17">
        <v>0.13991667566478747</v>
      </c>
      <c r="AF2370" s="17">
        <v>95.900741605646786</v>
      </c>
      <c r="AG2370" s="17">
        <v>87.519122796121991</v>
      </c>
      <c r="AH2370" s="17">
        <v>-1</v>
      </c>
      <c r="AI2370" s="17">
        <v>-1</v>
      </c>
      <c r="AJ2370" s="17">
        <v>-1</v>
      </c>
      <c r="AK2370" s="17">
        <v>-1</v>
      </c>
      <c r="AL2370" s="17">
        <v>-1</v>
      </c>
      <c r="AM2370" s="17">
        <v>-1</v>
      </c>
      <c r="AN2370" s="17">
        <v>-1</v>
      </c>
      <c r="AO2370" s="17">
        <v>-1</v>
      </c>
      <c r="AP2370" s="17">
        <v>-1</v>
      </c>
      <c r="AQ2370" s="17">
        <v>-1</v>
      </c>
      <c r="AR2370" s="17">
        <v>0.69958337832393724</v>
      </c>
      <c r="AS2370" s="17">
        <v>8.3950005398872456</v>
      </c>
      <c r="AT2370" s="17">
        <v>14.913500701853421</v>
      </c>
      <c r="AU2370" s="17">
        <v>-1</v>
      </c>
      <c r="AV2370" s="17">
        <v>-1</v>
      </c>
      <c r="AW2370" s="17">
        <v>-1</v>
      </c>
      <c r="AX2370" s="17">
        <v>-1</v>
      </c>
      <c r="AY2370" s="17">
        <v>0.13991667566478747</v>
      </c>
      <c r="AZ2370" s="17">
        <v>-0.84808391819069695</v>
      </c>
      <c r="BA2370" s="17">
        <v>1.3609044310112099</v>
      </c>
      <c r="BB2370" s="17">
        <v>-0.34238336392694413</v>
      </c>
      <c r="BC2370" s="17">
        <v>0.52187054341412331</v>
      </c>
      <c r="BD2370" s="17">
        <v>-11.487315815357318</v>
      </c>
      <c r="BE2370" s="17">
        <v>18.538597866639385</v>
      </c>
      <c r="BF2370" s="17">
        <v>-1</v>
      </c>
      <c r="BG2370" s="22">
        <v>275.01182850909095</v>
      </c>
    </row>
    <row r="2371" spans="1:59" x14ac:dyDescent="0.25">
      <c r="A2371">
        <v>5568</v>
      </c>
      <c r="B2371" t="s">
        <v>2132</v>
      </c>
      <c r="C2371" s="49">
        <v>0</v>
      </c>
      <c r="D2371" s="22">
        <v>1510.8313671875001</v>
      </c>
      <c r="E2371" s="17">
        <v>14.056104424824866</v>
      </c>
      <c r="F2371" s="17">
        <v>-81.874953799008068</v>
      </c>
      <c r="G2371" s="17">
        <v>-0.24956593306736535</v>
      </c>
      <c r="H2371" s="17">
        <v>-1.0639319310515845</v>
      </c>
      <c r="I2371" s="17">
        <v>6.4744867883106423</v>
      </c>
      <c r="J2371" s="17">
        <v>-5.9142519832116465</v>
      </c>
      <c r="K2371" s="17">
        <v>-1</v>
      </c>
      <c r="L2371" s="17">
        <v>-1</v>
      </c>
      <c r="M2371" s="17">
        <v>-1</v>
      </c>
      <c r="N2371" s="17">
        <v>0.16666666666666666</v>
      </c>
      <c r="O2371" s="17">
        <v>-1</v>
      </c>
      <c r="P2371" s="17">
        <v>-1</v>
      </c>
      <c r="Q2371" s="17">
        <v>-5.9521128327524764E-2</v>
      </c>
      <c r="R2371" s="17">
        <v>-1</v>
      </c>
      <c r="S2371" s="17">
        <v>-1.1874095592309848</v>
      </c>
      <c r="T2371" s="17">
        <v>-0.12476497054260945</v>
      </c>
      <c r="U2371" s="17">
        <v>-0.76580532127945289</v>
      </c>
      <c r="V2371" s="17">
        <v>-1.2523801934852243</v>
      </c>
      <c r="W2371" s="17">
        <v>-2.5687056620036239</v>
      </c>
      <c r="X2371" s="17">
        <v>-4.4409684752827019</v>
      </c>
      <c r="Y2371" s="17">
        <v>0</v>
      </c>
      <c r="Z2371" s="17">
        <v>0.82147536173142655</v>
      </c>
      <c r="AA2371" s="17">
        <v>-1.2487210707920813</v>
      </c>
      <c r="AB2371" s="17">
        <v>-1.606195286507607</v>
      </c>
      <c r="AC2371" s="17">
        <v>-13.003093517118719</v>
      </c>
      <c r="AD2371" s="17">
        <v>-0.95725665159931617</v>
      </c>
      <c r="AE2371" s="17">
        <v>-9.5725665159931611E-2</v>
      </c>
      <c r="AF2371" s="17">
        <v>2.8594528637661654</v>
      </c>
      <c r="AG2371" s="17">
        <v>-74.745500313490965</v>
      </c>
      <c r="AH2371" s="17">
        <v>-1</v>
      </c>
      <c r="AI2371" s="17">
        <v>-1</v>
      </c>
      <c r="AJ2371" s="17">
        <v>-1</v>
      </c>
      <c r="AK2371" s="17">
        <v>-1</v>
      </c>
      <c r="AL2371" s="17">
        <v>-1</v>
      </c>
      <c r="AM2371" s="17">
        <v>-1</v>
      </c>
      <c r="AN2371" s="17">
        <v>-1</v>
      </c>
      <c r="AO2371" s="17">
        <v>-1</v>
      </c>
      <c r="AP2371" s="17">
        <v>-1</v>
      </c>
      <c r="AQ2371" s="17">
        <v>-1</v>
      </c>
      <c r="AR2371" s="17">
        <v>-0.47862832579965808</v>
      </c>
      <c r="AS2371" s="17">
        <v>-5.7435399095958966</v>
      </c>
      <c r="AT2371" s="17">
        <v>-3.4666018824746665</v>
      </c>
      <c r="AU2371" s="17">
        <v>-1</v>
      </c>
      <c r="AV2371" s="17">
        <v>-1</v>
      </c>
      <c r="AW2371" s="17">
        <v>-1</v>
      </c>
      <c r="AX2371" s="17">
        <v>-1</v>
      </c>
      <c r="AY2371" s="17">
        <v>-9.5725665159931611E-2</v>
      </c>
      <c r="AZ2371" s="17">
        <v>1.1997009000585108</v>
      </c>
      <c r="BA2371" s="17">
        <v>-0.68688038723799827</v>
      </c>
      <c r="BB2371" s="17">
        <v>0.45880059487710095</v>
      </c>
      <c r="BC2371" s="17">
        <v>-0.27931341538992122</v>
      </c>
      <c r="BD2371" s="17">
        <v>16.347421391051537</v>
      </c>
      <c r="BE2371" s="17">
        <v>-9.296139339769498</v>
      </c>
      <c r="BF2371" s="17">
        <v>-1</v>
      </c>
      <c r="BG2371" s="22">
        <v>352.84612097383791</v>
      </c>
    </row>
    <row r="2372" spans="1:59" x14ac:dyDescent="0.25">
      <c r="A2372">
        <v>5570</v>
      </c>
      <c r="B2372" t="s">
        <v>2133</v>
      </c>
      <c r="C2372" s="49">
        <v>0</v>
      </c>
      <c r="D2372" s="22">
        <v>1462.0350390624999</v>
      </c>
      <c r="E2372" s="17">
        <v>15.324861779727122</v>
      </c>
      <c r="F2372" s="17">
        <v>-79.747519483013505</v>
      </c>
      <c r="G2372" s="17">
        <v>-0.23408678294603408</v>
      </c>
      <c r="H2372" s="17">
        <v>-0.94667548369091747</v>
      </c>
      <c r="I2372" s="17">
        <v>7.6074501051398258</v>
      </c>
      <c r="J2372" s="17">
        <v>-5.6090033696509716</v>
      </c>
      <c r="K2372" s="17">
        <v>-1</v>
      </c>
      <c r="L2372" s="17">
        <v>-1</v>
      </c>
      <c r="M2372" s="17">
        <v>-1</v>
      </c>
      <c r="N2372" s="17">
        <v>0.16666666666666666</v>
      </c>
      <c r="O2372" s="17">
        <v>-1</v>
      </c>
      <c r="P2372" s="17">
        <v>-1</v>
      </c>
      <c r="Q2372" s="17">
        <v>1.3647878571503291E-2</v>
      </c>
      <c r="R2372" s="17">
        <v>-1</v>
      </c>
      <c r="S2372" s="17">
        <v>-1.1502265517088237</v>
      </c>
      <c r="T2372" s="17">
        <v>-0.12085682937409144</v>
      </c>
      <c r="U2372" s="17">
        <v>-0.74324165772270379</v>
      </c>
      <c r="V2372" s="17">
        <v>-1.2198384151187533</v>
      </c>
      <c r="W2372" s="17">
        <v>-2.4839716695801379</v>
      </c>
      <c r="X2372" s="17">
        <v>-4.3149145135126785</v>
      </c>
      <c r="Y2372" s="17">
        <v>0</v>
      </c>
      <c r="Z2372" s="17">
        <v>1.5543308578663613</v>
      </c>
      <c r="AA2372" s="17">
        <v>-1.207946183292552</v>
      </c>
      <c r="AB2372" s="17">
        <v>-1.5411410709242817</v>
      </c>
      <c r="AC2372" s="17">
        <v>-12.255141890947927</v>
      </c>
      <c r="AD2372" s="17">
        <v>-0.9290520721533797</v>
      </c>
      <c r="AE2372" s="17">
        <v>-9.2905207215337973E-2</v>
      </c>
      <c r="AF2372" s="17">
        <v>3.9730856730857198</v>
      </c>
      <c r="AG2372" s="17">
        <v>-72.803317326451179</v>
      </c>
      <c r="AH2372" s="17">
        <v>-1</v>
      </c>
      <c r="AI2372" s="17">
        <v>-1</v>
      </c>
      <c r="AJ2372" s="17">
        <v>-1</v>
      </c>
      <c r="AK2372" s="17">
        <v>-1</v>
      </c>
      <c r="AL2372" s="17">
        <v>-1</v>
      </c>
      <c r="AM2372" s="17">
        <v>-1</v>
      </c>
      <c r="AN2372" s="17">
        <v>-1</v>
      </c>
      <c r="AO2372" s="17">
        <v>-1</v>
      </c>
      <c r="AP2372" s="17">
        <v>-1</v>
      </c>
      <c r="AQ2372" s="17">
        <v>-1</v>
      </c>
      <c r="AR2372" s="17">
        <v>-0.46452603607668985</v>
      </c>
      <c r="AS2372" s="17">
        <v>-5.5743124329202773</v>
      </c>
      <c r="AT2372" s="17">
        <v>-3.2466061627963612</v>
      </c>
      <c r="AU2372" s="17">
        <v>-1</v>
      </c>
      <c r="AV2372" s="17">
        <v>-1</v>
      </c>
      <c r="AW2372" s="17">
        <v>-1</v>
      </c>
      <c r="AX2372" s="17">
        <v>-1</v>
      </c>
      <c r="AY2372" s="17">
        <v>-9.2905207215337973E-2</v>
      </c>
      <c r="AZ2372" s="17">
        <v>1.1751904876290846</v>
      </c>
      <c r="BA2372" s="17">
        <v>-0.66236997480857207</v>
      </c>
      <c r="BB2372" s="17">
        <v>0.44921103786548255</v>
      </c>
      <c r="BC2372" s="17">
        <v>-0.26972385837830287</v>
      </c>
      <c r="BD2372" s="17">
        <v>16.014260952164669</v>
      </c>
      <c r="BE2372" s="17">
        <v>-8.9629789008826304</v>
      </c>
      <c r="BF2372" s="17">
        <v>-1</v>
      </c>
      <c r="BG2372" s="22">
        <v>25.484581964413564</v>
      </c>
    </row>
    <row r="2373" spans="1:59" x14ac:dyDescent="0.25">
      <c r="A2373">
        <v>5572</v>
      </c>
      <c r="B2373" t="s">
        <v>2134</v>
      </c>
      <c r="C2373" s="49">
        <v>0</v>
      </c>
      <c r="D2373" s="22">
        <v>1517.100556640625</v>
      </c>
      <c r="E2373" s="17">
        <v>89.526401476945694</v>
      </c>
      <c r="F2373" s="17">
        <v>44.672568598883963</v>
      </c>
      <c r="G2373" s="17">
        <v>0.67119015418403161</v>
      </c>
      <c r="H2373" s="17">
        <v>5.9109075679222567</v>
      </c>
      <c r="I2373" s="17">
        <v>73.867261096083027</v>
      </c>
      <c r="J2373" s="17">
        <v>12.243044564595799</v>
      </c>
      <c r="K2373" s="17">
        <v>-1</v>
      </c>
      <c r="L2373" s="17">
        <v>-1</v>
      </c>
      <c r="M2373" s="17">
        <v>-1</v>
      </c>
      <c r="N2373" s="17">
        <v>0.16666666666666666</v>
      </c>
      <c r="O2373" s="17">
        <v>-1</v>
      </c>
      <c r="P2373" s="17">
        <v>-1</v>
      </c>
      <c r="Q2373" s="17">
        <v>4.2928372358166609</v>
      </c>
      <c r="R2373" s="17">
        <v>-1</v>
      </c>
      <c r="S2373" s="17">
        <v>1.0243708195356893</v>
      </c>
      <c r="T2373" s="17">
        <v>0.10770546501391627</v>
      </c>
      <c r="U2373" s="17">
        <v>0.57636336419244383</v>
      </c>
      <c r="V2373" s="17">
        <v>0.6833230128311848</v>
      </c>
      <c r="W2373" s="17">
        <v>2.4715800584328491</v>
      </c>
      <c r="X2373" s="17">
        <v>3.0571791434266684</v>
      </c>
      <c r="Y2373" s="17">
        <v>0</v>
      </c>
      <c r="Z2373" s="17">
        <v>44.41438284390577</v>
      </c>
      <c r="AA2373" s="17">
        <v>1.1767173788580021</v>
      </c>
      <c r="AB2373" s="17">
        <v>2.2634658079453098</v>
      </c>
      <c r="AC2373" s="17">
        <v>31.487786626054724</v>
      </c>
      <c r="AD2373" s="17">
        <v>0.72045420524055481</v>
      </c>
      <c r="AE2373" s="17">
        <v>7.2045420524055478E-2</v>
      </c>
      <c r="AF2373" s="17">
        <v>69.102378354282152</v>
      </c>
      <c r="AG2373" s="17">
        <v>40.782599992780476</v>
      </c>
      <c r="AH2373" s="17">
        <v>-1</v>
      </c>
      <c r="AI2373" s="17">
        <v>-1</v>
      </c>
      <c r="AJ2373" s="17">
        <v>-1</v>
      </c>
      <c r="AK2373" s="17">
        <v>-1</v>
      </c>
      <c r="AL2373" s="17">
        <v>-1</v>
      </c>
      <c r="AM2373" s="17">
        <v>-1</v>
      </c>
      <c r="AN2373" s="17">
        <v>-1</v>
      </c>
      <c r="AO2373" s="17">
        <v>-1</v>
      </c>
      <c r="AP2373" s="17">
        <v>-1</v>
      </c>
      <c r="AQ2373" s="17">
        <v>-1</v>
      </c>
      <c r="AR2373" s="17">
        <v>0.36022710262027741</v>
      </c>
      <c r="AS2373" s="17">
        <v>4.3227252314433287</v>
      </c>
      <c r="AT2373" s="17">
        <v>9.619542800876328</v>
      </c>
      <c r="AU2373" s="17">
        <v>-1</v>
      </c>
      <c r="AV2373" s="17">
        <v>-1</v>
      </c>
      <c r="AW2373" s="17">
        <v>-1</v>
      </c>
      <c r="AX2373" s="17">
        <v>-1</v>
      </c>
      <c r="AY2373" s="17">
        <v>7.2045420524055478E-2</v>
      </c>
      <c r="AZ2373" s="17">
        <v>-0.25826748118588466</v>
      </c>
      <c r="BA2373" s="17">
        <v>0.77108799400639771</v>
      </c>
      <c r="BB2373" s="17">
        <v>-0.11162109644845537</v>
      </c>
      <c r="BC2373" s="17">
        <v>0.29110827593563476</v>
      </c>
      <c r="BD2373" s="17">
        <v>-3.4701719349345188</v>
      </c>
      <c r="BE2373" s="17">
        <v>10.521453986216578</v>
      </c>
      <c r="BF2373" s="17">
        <v>-1</v>
      </c>
      <c r="BG2373" s="22">
        <v>582.94917096618383</v>
      </c>
    </row>
    <row r="2374" spans="1:59" x14ac:dyDescent="0.25">
      <c r="A2374">
        <v>5576</v>
      </c>
      <c r="B2374" t="s">
        <v>2135</v>
      </c>
      <c r="C2374" s="49">
        <v>0</v>
      </c>
      <c r="D2374" s="22">
        <v>1583.4569335937501</v>
      </c>
      <c r="E2374" s="17">
        <v>67.021047475563208</v>
      </c>
      <c r="F2374" s="17">
        <v>6.9359105916208792</v>
      </c>
      <c r="G2374" s="17">
        <v>0.39661932960903823</v>
      </c>
      <c r="H2374" s="17">
        <v>3.8310001320362543</v>
      </c>
      <c r="I2374" s="17">
        <v>53.770636302301718</v>
      </c>
      <c r="J2374" s="17">
        <v>6.8285119275468595</v>
      </c>
      <c r="K2374" s="17">
        <v>-1</v>
      </c>
      <c r="L2374" s="17">
        <v>-1</v>
      </c>
      <c r="M2374" s="17">
        <v>-1</v>
      </c>
      <c r="N2374" s="17">
        <v>0.16666666666666666</v>
      </c>
      <c r="O2374" s="17">
        <v>-1</v>
      </c>
      <c r="P2374" s="17">
        <v>-1</v>
      </c>
      <c r="Q2374" s="17">
        <v>2.9949575460322642</v>
      </c>
      <c r="R2374" s="17">
        <v>-1</v>
      </c>
      <c r="S2374" s="17">
        <v>0.36481464522940266</v>
      </c>
      <c r="T2374" s="17">
        <v>3.8382437923642446E-2</v>
      </c>
      <c r="U2374" s="17">
        <v>0.17612668067635071</v>
      </c>
      <c r="V2374" s="17">
        <v>0.10609345893561423</v>
      </c>
      <c r="W2374" s="17">
        <v>0.96855941538175194</v>
      </c>
      <c r="X2374" s="17">
        <v>0.82122045365051088</v>
      </c>
      <c r="Y2374" s="17">
        <v>0</v>
      </c>
      <c r="Z2374" s="17">
        <v>31.414913474409243</v>
      </c>
      <c r="AA2374" s="17">
        <v>0.4534480523805664</v>
      </c>
      <c r="AB2374" s="17">
        <v>1.1095271566121128</v>
      </c>
      <c r="AC2374" s="17">
        <v>18.220540483327909</v>
      </c>
      <c r="AD2374" s="17">
        <v>0.22015835084543839</v>
      </c>
      <c r="AE2374" s="17">
        <v>2.2015835084543838E-2</v>
      </c>
      <c r="AF2374" s="17">
        <v>49.34864017538397</v>
      </c>
      <c r="AG2374" s="17">
        <v>6.3319499217430373</v>
      </c>
      <c r="AH2374" s="17">
        <v>-1</v>
      </c>
      <c r="AI2374" s="17">
        <v>-1</v>
      </c>
      <c r="AJ2374" s="17">
        <v>-1</v>
      </c>
      <c r="AK2374" s="17">
        <v>-1</v>
      </c>
      <c r="AL2374" s="17">
        <v>-1</v>
      </c>
      <c r="AM2374" s="17">
        <v>-1</v>
      </c>
      <c r="AN2374" s="17">
        <v>-1</v>
      </c>
      <c r="AO2374" s="17">
        <v>-1</v>
      </c>
      <c r="AP2374" s="17">
        <v>-1</v>
      </c>
      <c r="AQ2374" s="17">
        <v>-1</v>
      </c>
      <c r="AR2374" s="17">
        <v>0.11007917542271919</v>
      </c>
      <c r="AS2374" s="17">
        <v>1.32095010507263</v>
      </c>
      <c r="AT2374" s="17">
        <v>5.717235136594419</v>
      </c>
      <c r="AU2374" s="17">
        <v>-1</v>
      </c>
      <c r="AV2374" s="17">
        <v>-1</v>
      </c>
      <c r="AW2374" s="17">
        <v>-1</v>
      </c>
      <c r="AX2374" s="17">
        <v>-1</v>
      </c>
      <c r="AY2374" s="17">
        <v>2.2015835084543838E-2</v>
      </c>
      <c r="AZ2374" s="17">
        <v>0.17650084257024437</v>
      </c>
      <c r="BA2374" s="17">
        <v>0.33631967025026854</v>
      </c>
      <c r="BB2374" s="17">
        <v>5.8479494045884275E-2</v>
      </c>
      <c r="BC2374" s="17">
        <v>0.1210076854412952</v>
      </c>
      <c r="BD2374" s="17">
        <v>2.4394636525435054</v>
      </c>
      <c r="BE2374" s="17">
        <v>4.6118183987385466</v>
      </c>
      <c r="BF2374" s="17">
        <v>-1</v>
      </c>
      <c r="BG2374" s="22">
        <v>142.43834653410545</v>
      </c>
    </row>
    <row r="2375" spans="1:59" x14ac:dyDescent="0.25">
      <c r="A2375">
        <v>5577</v>
      </c>
      <c r="B2375" t="s">
        <v>2136</v>
      </c>
      <c r="C2375" s="49">
        <v>0</v>
      </c>
      <c r="D2375" s="22">
        <v>1494.3939746093749</v>
      </c>
      <c r="E2375" s="17">
        <v>58.045040589465728</v>
      </c>
      <c r="F2375" s="17">
        <v>-8.1149302932055214</v>
      </c>
      <c r="G2375" s="17">
        <v>0.28710984968905084</v>
      </c>
      <c r="H2375" s="17">
        <v>3.0014524845826189</v>
      </c>
      <c r="I2375" s="17">
        <v>45.755323922624541</v>
      </c>
      <c r="J2375" s="17">
        <v>4.6689865882802426</v>
      </c>
      <c r="K2375" s="17">
        <v>-1</v>
      </c>
      <c r="L2375" s="17">
        <v>-1</v>
      </c>
      <c r="M2375" s="17">
        <v>-1</v>
      </c>
      <c r="N2375" s="17">
        <v>0.16666666666666666</v>
      </c>
      <c r="O2375" s="17">
        <v>-1</v>
      </c>
      <c r="P2375" s="17">
        <v>-1</v>
      </c>
      <c r="Q2375" s="17">
        <v>2.4773128543684417</v>
      </c>
      <c r="R2375" s="17">
        <v>-1</v>
      </c>
      <c r="S2375" s="17">
        <v>0.10175809601992722</v>
      </c>
      <c r="T2375" s="17">
        <v>1.0733729598983523E-2</v>
      </c>
      <c r="U2375" s="17">
        <v>1.649678873647796E-2</v>
      </c>
      <c r="V2375" s="17">
        <v>-0.12412804525878053</v>
      </c>
      <c r="W2375" s="17">
        <v>0.369096565735194</v>
      </c>
      <c r="X2375" s="17">
        <v>-7.0566478260331522E-2</v>
      </c>
      <c r="Y2375" s="17">
        <v>0</v>
      </c>
      <c r="Z2375" s="17">
        <v>26.230221575359518</v>
      </c>
      <c r="AA2375" s="17">
        <v>0.16498023025407396</v>
      </c>
      <c r="AB2375" s="17">
        <v>0.6492917264178335</v>
      </c>
      <c r="AC2375" s="17">
        <v>12.929048835191619</v>
      </c>
      <c r="AD2375" s="17">
        <v>2.0620985920597454E-2</v>
      </c>
      <c r="AE2375" s="17">
        <v>2.062098592059745E-3</v>
      </c>
      <c r="AF2375" s="17">
        <v>41.470084258908955</v>
      </c>
      <c r="AG2375" s="17">
        <v>-7.4083037196425163</v>
      </c>
      <c r="AH2375" s="17">
        <v>-1</v>
      </c>
      <c r="AI2375" s="17">
        <v>-1</v>
      </c>
      <c r="AJ2375" s="17">
        <v>-1</v>
      </c>
      <c r="AK2375" s="17">
        <v>-1</v>
      </c>
      <c r="AL2375" s="17">
        <v>-1</v>
      </c>
      <c r="AM2375" s="17">
        <v>-1</v>
      </c>
      <c r="AN2375" s="17">
        <v>-1</v>
      </c>
      <c r="AO2375" s="17">
        <v>-1</v>
      </c>
      <c r="AP2375" s="17">
        <v>-1</v>
      </c>
      <c r="AQ2375" s="17">
        <v>-1</v>
      </c>
      <c r="AR2375" s="17">
        <v>1.0310492960298727E-2</v>
      </c>
      <c r="AS2375" s="17">
        <v>0.12372591552358458</v>
      </c>
      <c r="AT2375" s="17">
        <v>4.16084369018066</v>
      </c>
      <c r="AU2375" s="17">
        <v>-1</v>
      </c>
      <c r="AV2375" s="17">
        <v>-1</v>
      </c>
      <c r="AW2375" s="17">
        <v>-1</v>
      </c>
      <c r="AX2375" s="17">
        <v>-1</v>
      </c>
      <c r="AY2375" s="17">
        <v>2.062098592059745E-3</v>
      </c>
      <c r="AZ2375" s="17">
        <v>0.34990329016792915</v>
      </c>
      <c r="BA2375" s="17">
        <v>0.16291722265258374</v>
      </c>
      <c r="BB2375" s="17">
        <v>0.12632219812033021</v>
      </c>
      <c r="BC2375" s="17">
        <v>5.3164981366849294E-2</v>
      </c>
      <c r="BD2375" s="17">
        <v>4.7964552254941442</v>
      </c>
      <c r="BE2375" s="17">
        <v>2.2548268257879052</v>
      </c>
      <c r="BF2375" s="17">
        <v>-1</v>
      </c>
      <c r="BG2375" s="22">
        <v>255.63850569008343</v>
      </c>
    </row>
    <row r="2376" spans="1:59" x14ac:dyDescent="0.25">
      <c r="A2376">
        <v>5578</v>
      </c>
      <c r="B2376" t="s">
        <v>2137</v>
      </c>
      <c r="C2376" s="49">
        <v>0</v>
      </c>
      <c r="D2376" s="22">
        <v>1465.2499609375</v>
      </c>
      <c r="E2376" s="17">
        <v>38.483587679265092</v>
      </c>
      <c r="F2376" s="17">
        <v>-40.915296754985086</v>
      </c>
      <c r="G2376" s="17">
        <v>4.845533862876017E-2</v>
      </c>
      <c r="H2376" s="17">
        <v>1.1936154977855722</v>
      </c>
      <c r="I2376" s="17">
        <v>28.287516949520512</v>
      </c>
      <c r="J2376" s="17">
        <v>-3.7276872577605147E-2</v>
      </c>
      <c r="K2376" s="17">
        <v>-1</v>
      </c>
      <c r="L2376" s="17">
        <v>-1</v>
      </c>
      <c r="M2376" s="17">
        <v>-1</v>
      </c>
      <c r="N2376" s="17">
        <v>0.16666666666666666</v>
      </c>
      <c r="O2376" s="17">
        <v>-1</v>
      </c>
      <c r="P2376" s="17">
        <v>-1</v>
      </c>
      <c r="Q2376" s="17">
        <v>1.3492074074039682</v>
      </c>
      <c r="R2376" s="17">
        <v>-1</v>
      </c>
      <c r="S2376" s="17">
        <v>-0.47152224627248729</v>
      </c>
      <c r="T2376" s="17">
        <v>-4.9521227063135762E-2</v>
      </c>
      <c r="U2376" s="17">
        <v>-0.33138536575236005</v>
      </c>
      <c r="V2376" s="17">
        <v>-0.62585082359013677</v>
      </c>
      <c r="W2376" s="17">
        <v>-0.93731556758638923</v>
      </c>
      <c r="X2376" s="17">
        <v>-2.0140418226838586</v>
      </c>
      <c r="Y2376" s="17">
        <v>0</v>
      </c>
      <c r="Z2376" s="17">
        <v>14.931198777789609</v>
      </c>
      <c r="AA2376" s="17">
        <v>-0.46367901547082241</v>
      </c>
      <c r="AB2376" s="17">
        <v>-0.35370145413503151</v>
      </c>
      <c r="AC2376" s="17">
        <v>1.3972768553752104</v>
      </c>
      <c r="AD2376" s="17">
        <v>-0.4142317071904501</v>
      </c>
      <c r="AE2376" s="17">
        <v>-4.1423170719045006E-2</v>
      </c>
      <c r="AF2376" s="17">
        <v>24.300311272302647</v>
      </c>
      <c r="AG2376" s="17">
        <v>-37.352501400292276</v>
      </c>
      <c r="AH2376" s="17">
        <v>-1</v>
      </c>
      <c r="AI2376" s="17">
        <v>-1</v>
      </c>
      <c r="AJ2376" s="17">
        <v>-1</v>
      </c>
      <c r="AK2376" s="17">
        <v>-1</v>
      </c>
      <c r="AL2376" s="17">
        <v>-1</v>
      </c>
      <c r="AM2376" s="17">
        <v>-1</v>
      </c>
      <c r="AN2376" s="17">
        <v>-1</v>
      </c>
      <c r="AO2376" s="17">
        <v>-1</v>
      </c>
      <c r="AP2376" s="17">
        <v>-1</v>
      </c>
      <c r="AQ2376" s="17">
        <v>-1</v>
      </c>
      <c r="AR2376" s="17">
        <v>-0.20711585359522505</v>
      </c>
      <c r="AS2376" s="17">
        <v>-2.4853902431427004</v>
      </c>
      <c r="AT2376" s="17">
        <v>0.76899268391448938</v>
      </c>
      <c r="AU2376" s="17">
        <v>-1</v>
      </c>
      <c r="AV2376" s="17">
        <v>-1</v>
      </c>
      <c r="AW2376" s="17">
        <v>-1</v>
      </c>
      <c r="AX2376" s="17">
        <v>-1</v>
      </c>
      <c r="AY2376" s="17">
        <v>-4.1423170719045006E-2</v>
      </c>
      <c r="AZ2376" s="17">
        <v>0.72780003826973405</v>
      </c>
      <c r="BA2376" s="17">
        <v>-0.21497952544922122</v>
      </c>
      <c r="BB2376" s="17">
        <v>0.27417211377808642</v>
      </c>
      <c r="BC2376" s="17">
        <v>-9.4684934290906866E-2</v>
      </c>
      <c r="BD2376" s="17">
        <v>9.9330577536657074</v>
      </c>
      <c r="BE2376" s="17">
        <v>-2.8817757023836617</v>
      </c>
      <c r="BF2376" s="17">
        <v>-1</v>
      </c>
      <c r="BG2376" s="22">
        <v>23.543984577248239</v>
      </c>
    </row>
    <row r="2377" spans="1:59" x14ac:dyDescent="0.25">
      <c r="A2377">
        <v>5582</v>
      </c>
      <c r="B2377" t="s">
        <v>2138</v>
      </c>
      <c r="C2377" s="49">
        <v>0</v>
      </c>
      <c r="D2377" s="22">
        <v>1512.1325488281252</v>
      </c>
      <c r="E2377" s="17">
        <v>61.255732601899595</v>
      </c>
      <c r="F2377" s="17">
        <v>-2.7312875194715347</v>
      </c>
      <c r="G2377" s="17">
        <v>0.32628107771133202</v>
      </c>
      <c r="H2377" s="17">
        <v>3.2981793074795513</v>
      </c>
      <c r="I2377" s="17">
        <v>48.622378255487305</v>
      </c>
      <c r="J2377" s="17">
        <v>5.4414426308631585</v>
      </c>
      <c r="K2377" s="17">
        <v>-1</v>
      </c>
      <c r="L2377" s="17">
        <v>-1</v>
      </c>
      <c r="M2377" s="17">
        <v>-1</v>
      </c>
      <c r="N2377" s="17">
        <v>0.16666666666666666</v>
      </c>
      <c r="O2377" s="17">
        <v>-1</v>
      </c>
      <c r="P2377" s="17">
        <v>-1</v>
      </c>
      <c r="Q2377" s="17">
        <v>2.662472881304029</v>
      </c>
      <c r="R2377" s="17">
        <v>-1</v>
      </c>
      <c r="S2377" s="17">
        <v>0.19585267193579811</v>
      </c>
      <c r="T2377" s="17">
        <v>2.0623593555036207E-2</v>
      </c>
      <c r="U2377" s="17">
        <v>7.3595944909235905E-2</v>
      </c>
      <c r="V2377" s="17">
        <v>-4.1778471112138581E-2</v>
      </c>
      <c r="W2377" s="17">
        <v>0.58352271396956223</v>
      </c>
      <c r="X2377" s="17">
        <v>0.24842315882582158</v>
      </c>
      <c r="Y2377" s="17">
        <v>0</v>
      </c>
      <c r="Z2377" s="17">
        <v>28.08477105136231</v>
      </c>
      <c r="AA2377" s="17">
        <v>0.26816434587460025</v>
      </c>
      <c r="AB2377" s="17">
        <v>0.81391662458413705</v>
      </c>
      <c r="AC2377" s="17">
        <v>14.82180027624117</v>
      </c>
      <c r="AD2377" s="17">
        <v>9.1994931136544889E-2</v>
      </c>
      <c r="AE2377" s="17">
        <v>9.1994931136544882E-3</v>
      </c>
      <c r="AF2377" s="17">
        <v>44.288221195693076</v>
      </c>
      <c r="AG2377" s="17">
        <v>-2.4934542576238612</v>
      </c>
      <c r="AH2377" s="17">
        <v>-1</v>
      </c>
      <c r="AI2377" s="17">
        <v>-1</v>
      </c>
      <c r="AJ2377" s="17">
        <v>-1</v>
      </c>
      <c r="AK2377" s="17">
        <v>-1</v>
      </c>
      <c r="AL2377" s="17">
        <v>-1</v>
      </c>
      <c r="AM2377" s="17">
        <v>-1</v>
      </c>
      <c r="AN2377" s="17">
        <v>-1</v>
      </c>
      <c r="AO2377" s="17">
        <v>-1</v>
      </c>
      <c r="AP2377" s="17">
        <v>-1</v>
      </c>
      <c r="AQ2377" s="17">
        <v>-1</v>
      </c>
      <c r="AR2377" s="17">
        <v>4.5997465568272444E-2</v>
      </c>
      <c r="AS2377" s="17">
        <v>0.55196958681926911</v>
      </c>
      <c r="AT2377" s="17">
        <v>4.71756046286505</v>
      </c>
      <c r="AU2377" s="17">
        <v>-1</v>
      </c>
      <c r="AV2377" s="17">
        <v>-1</v>
      </c>
      <c r="AW2377" s="17">
        <v>-1</v>
      </c>
      <c r="AX2377" s="17">
        <v>-1</v>
      </c>
      <c r="AY2377" s="17">
        <v>9.1994931136544882E-3</v>
      </c>
      <c r="AZ2377" s="17">
        <v>0.28787773019418622</v>
      </c>
      <c r="BA2377" s="17">
        <v>0.22494278262632666</v>
      </c>
      <c r="BB2377" s="17">
        <v>0.10205505674690808</v>
      </c>
      <c r="BC2377" s="17">
        <v>7.7432122740271406E-2</v>
      </c>
      <c r="BD2377" s="17">
        <v>3.9533660754214526</v>
      </c>
      <c r="BE2377" s="17">
        <v>3.0979159758605981</v>
      </c>
      <c r="BF2377" s="17">
        <v>-1</v>
      </c>
      <c r="BG2377" s="22">
        <v>2357.132872366461</v>
      </c>
    </row>
    <row r="2378" spans="1:59" x14ac:dyDescent="0.25">
      <c r="A2378">
        <v>5583</v>
      </c>
      <c r="B2378" t="s">
        <v>2139</v>
      </c>
      <c r="C2378" s="49">
        <v>0</v>
      </c>
      <c r="D2378" s="22">
        <v>1517.030751953125</v>
      </c>
      <c r="E2378" s="17">
        <v>16.269845945001123</v>
      </c>
      <c r="F2378" s="17">
        <v>-78.162983453718738</v>
      </c>
      <c r="G2378" s="17">
        <v>-0.22255774494673602</v>
      </c>
      <c r="H2378" s="17">
        <v>-0.85934161673520659</v>
      </c>
      <c r="I2378" s="17">
        <v>8.4512934059121463</v>
      </c>
      <c r="J2378" s="17">
        <v>-5.3816509092517171</v>
      </c>
      <c r="K2378" s="17">
        <v>-1</v>
      </c>
      <c r="L2378" s="17">
        <v>-1</v>
      </c>
      <c r="M2378" s="17">
        <v>-1</v>
      </c>
      <c r="N2378" s="17">
        <v>0.16666666666666666</v>
      </c>
      <c r="O2378" s="17">
        <v>-1</v>
      </c>
      <c r="P2378" s="17">
        <v>-1</v>
      </c>
      <c r="Q2378" s="17">
        <v>6.8144944256479878E-2</v>
      </c>
      <c r="R2378" s="17">
        <v>-1</v>
      </c>
      <c r="S2378" s="17">
        <v>-1.1225322465763716</v>
      </c>
      <c r="T2378" s="17">
        <v>-0.11794600367078791</v>
      </c>
      <c r="U2378" s="17">
        <v>-0.72643599768903988</v>
      </c>
      <c r="V2378" s="17">
        <v>-1.195600947530997</v>
      </c>
      <c r="W2378" s="17">
        <v>-2.420860877913587</v>
      </c>
      <c r="X2378" s="17">
        <v>-4.2210281629173716</v>
      </c>
      <c r="Y2378" s="17">
        <v>0</v>
      </c>
      <c r="Z2378" s="17">
        <v>2.1001695374260763</v>
      </c>
      <c r="AA2378" s="17">
        <v>-1.1775766072037874</v>
      </c>
      <c r="AB2378" s="17">
        <v>-1.4926879893535352</v>
      </c>
      <c r="AC2378" s="17">
        <v>-11.698059450880587</v>
      </c>
      <c r="AD2378" s="17">
        <v>-0.90804499711129982</v>
      </c>
      <c r="AE2378" s="17">
        <v>-9.0804499711129985E-2</v>
      </c>
      <c r="AF2378" s="17">
        <v>4.802531403327535</v>
      </c>
      <c r="AG2378" s="17">
        <v>-71.356758485451564</v>
      </c>
      <c r="AH2378" s="17">
        <v>-1</v>
      </c>
      <c r="AI2378" s="17">
        <v>-1</v>
      </c>
      <c r="AJ2378" s="17">
        <v>-1</v>
      </c>
      <c r="AK2378" s="17">
        <v>-1</v>
      </c>
      <c r="AL2378" s="17">
        <v>-1</v>
      </c>
      <c r="AM2378" s="17">
        <v>-1</v>
      </c>
      <c r="AN2378" s="17">
        <v>-1</v>
      </c>
      <c r="AO2378" s="17">
        <v>-1</v>
      </c>
      <c r="AP2378" s="17">
        <v>-1</v>
      </c>
      <c r="AQ2378" s="17">
        <v>-1</v>
      </c>
      <c r="AR2378" s="17">
        <v>-0.45402249855564991</v>
      </c>
      <c r="AS2378" s="17">
        <v>-5.4482699826677994</v>
      </c>
      <c r="AT2378" s="17">
        <v>-3.0827509774681392</v>
      </c>
      <c r="AU2378" s="17">
        <v>-1</v>
      </c>
      <c r="AV2378" s="17">
        <v>-1</v>
      </c>
      <c r="AW2378" s="17">
        <v>-1</v>
      </c>
      <c r="AX2378" s="17">
        <v>-1</v>
      </c>
      <c r="AY2378" s="17">
        <v>-9.0804499711129985E-2</v>
      </c>
      <c r="AZ2378" s="17">
        <v>1.1569348680335421</v>
      </c>
      <c r="BA2378" s="17">
        <v>-0.64411435521302951</v>
      </c>
      <c r="BB2378" s="17">
        <v>0.44206863235117544</v>
      </c>
      <c r="BC2378" s="17">
        <v>-0.2625814528639957</v>
      </c>
      <c r="BD2378" s="17">
        <v>15.766119463149947</v>
      </c>
      <c r="BE2378" s="17">
        <v>-8.7148374118679079</v>
      </c>
      <c r="BF2378" s="17">
        <v>-1</v>
      </c>
      <c r="BG2378" s="22">
        <v>555.20277347380033</v>
      </c>
    </row>
    <row r="2379" spans="1:59" x14ac:dyDescent="0.25">
      <c r="A2379">
        <v>5584</v>
      </c>
      <c r="B2379" t="s">
        <v>2140</v>
      </c>
      <c r="C2379" s="49">
        <v>0</v>
      </c>
      <c r="D2379" s="22">
        <v>1488.5252343749999</v>
      </c>
      <c r="E2379" s="17">
        <v>11.125940989822091</v>
      </c>
      <c r="F2379" s="17">
        <v>-86.788210237689015</v>
      </c>
      <c r="G2379" s="17">
        <v>-0.28531464381587363</v>
      </c>
      <c r="H2379" s="17">
        <v>-1.3347327687744288</v>
      </c>
      <c r="I2379" s="17">
        <v>3.8579362939664676</v>
      </c>
      <c r="J2379" s="17">
        <v>-6.6192160353094431</v>
      </c>
      <c r="K2379" s="17">
        <v>-1</v>
      </c>
      <c r="L2379" s="17">
        <v>-1</v>
      </c>
      <c r="M2379" s="17">
        <v>-1</v>
      </c>
      <c r="N2379" s="17">
        <v>0.16666666666666666</v>
      </c>
      <c r="O2379" s="17">
        <v>-1</v>
      </c>
      <c r="P2379" s="17">
        <v>-1</v>
      </c>
      <c r="Q2379" s="17">
        <v>-0.22850312300334119</v>
      </c>
      <c r="R2379" s="17">
        <v>-1</v>
      </c>
      <c r="S2379" s="17">
        <v>-1.2732827867822545</v>
      </c>
      <c r="T2379" s="17">
        <v>-0.13379072499957773</v>
      </c>
      <c r="U2379" s="17">
        <v>-0.81791553893315383</v>
      </c>
      <c r="V2379" s="17">
        <v>-1.3275346181756273</v>
      </c>
      <c r="W2379" s="17">
        <v>-2.7643967020135762</v>
      </c>
      <c r="X2379" s="17">
        <v>-4.7320869528928009</v>
      </c>
      <c r="Y2379" s="17">
        <v>0</v>
      </c>
      <c r="Z2379" s="17">
        <v>-0.87103610992093294</v>
      </c>
      <c r="AA2379" s="17">
        <v>-1.3428896554752228</v>
      </c>
      <c r="AB2379" s="17">
        <v>-1.7564363732359132</v>
      </c>
      <c r="AC2379" s="17">
        <v>-14.730469124194775</v>
      </c>
      <c r="AD2379" s="17">
        <v>-1.0223944236664424</v>
      </c>
      <c r="AE2379" s="17">
        <v>-0.10223944236664423</v>
      </c>
      <c r="AF2379" s="17">
        <v>0.28754569390471119</v>
      </c>
      <c r="AG2379" s="17">
        <v>-79.230923432986373</v>
      </c>
      <c r="AH2379" s="17">
        <v>-1</v>
      </c>
      <c r="AI2379" s="17">
        <v>-1</v>
      </c>
      <c r="AJ2379" s="17">
        <v>-1</v>
      </c>
      <c r="AK2379" s="17">
        <v>-1</v>
      </c>
      <c r="AL2379" s="17">
        <v>-1</v>
      </c>
      <c r="AM2379" s="17">
        <v>-1</v>
      </c>
      <c r="AN2379" s="17">
        <v>-1</v>
      </c>
      <c r="AO2379" s="17">
        <v>-1</v>
      </c>
      <c r="AP2379" s="17">
        <v>-1</v>
      </c>
      <c r="AQ2379" s="17">
        <v>-1</v>
      </c>
      <c r="AR2379" s="17">
        <v>-0.5111972118332212</v>
      </c>
      <c r="AS2379" s="17">
        <v>-6.1343665419986548</v>
      </c>
      <c r="AT2379" s="17">
        <v>-3.9746765045982499</v>
      </c>
      <c r="AU2379" s="17">
        <v>-1</v>
      </c>
      <c r="AV2379" s="17">
        <v>-1</v>
      </c>
      <c r="AW2379" s="17">
        <v>-1</v>
      </c>
      <c r="AX2379" s="17">
        <v>-1</v>
      </c>
      <c r="AY2379" s="17">
        <v>-0.10223944236664423</v>
      </c>
      <c r="AZ2379" s="17">
        <v>1.2563070856305927</v>
      </c>
      <c r="BA2379" s="17">
        <v>-0.74348657281008013</v>
      </c>
      <c r="BB2379" s="17">
        <v>0.4809474373799239</v>
      </c>
      <c r="BC2379" s="17">
        <v>-0.30146025789274422</v>
      </c>
      <c r="BD2379" s="17">
        <v>17.116847106885885</v>
      </c>
      <c r="BE2379" s="17">
        <v>-10.065565055603852</v>
      </c>
      <c r="BF2379" s="17">
        <v>-1</v>
      </c>
      <c r="BG2379" s="22">
        <v>844.33770537953444</v>
      </c>
    </row>
    <row r="2380" spans="1:59" x14ac:dyDescent="0.25">
      <c r="A2380">
        <v>5586</v>
      </c>
      <c r="B2380" t="s">
        <v>2141</v>
      </c>
      <c r="C2380" s="49">
        <v>0</v>
      </c>
      <c r="D2380" s="22">
        <v>1438.5426464843749</v>
      </c>
      <c r="E2380" s="17">
        <v>44.481707205123698</v>
      </c>
      <c r="F2380" s="17">
        <v>-30.857735108982599</v>
      </c>
      <c r="G2380" s="17">
        <v>0.12163386423707528</v>
      </c>
      <c r="H2380" s="17">
        <v>1.7479517416144832</v>
      </c>
      <c r="I2380" s="17">
        <v>33.643662761402823</v>
      </c>
      <c r="J2380" s="17">
        <v>1.4058025800578378</v>
      </c>
      <c r="K2380" s="17">
        <v>-1</v>
      </c>
      <c r="L2380" s="17">
        <v>-1</v>
      </c>
      <c r="M2380" s="17">
        <v>-1</v>
      </c>
      <c r="N2380" s="17">
        <v>0.16666666666666666</v>
      </c>
      <c r="O2380" s="17">
        <v>-1</v>
      </c>
      <c r="P2380" s="17">
        <v>-1</v>
      </c>
      <c r="Q2380" s="17">
        <v>1.6951178742658926</v>
      </c>
      <c r="R2380" s="17">
        <v>-1</v>
      </c>
      <c r="S2380" s="17">
        <v>-0.29573755222750053</v>
      </c>
      <c r="T2380" s="17">
        <v>-3.1045276746768661E-2</v>
      </c>
      <c r="U2380" s="17">
        <v>-0.22471441686547311</v>
      </c>
      <c r="V2380" s="17">
        <v>-0.47200779326450909</v>
      </c>
      <c r="W2380" s="17">
        <v>-0.53673100151826436</v>
      </c>
      <c r="X2380" s="17">
        <v>-1.4181148501360936</v>
      </c>
      <c r="Y2380" s="17">
        <v>0</v>
      </c>
      <c r="Z2380" s="17">
        <v>18.395813066735613</v>
      </c>
      <c r="AA2380" s="17">
        <v>-0.27091351312269613</v>
      </c>
      <c r="AB2380" s="17">
        <v>-4.6154105367293474E-2</v>
      </c>
      <c r="AC2380" s="17">
        <v>4.9332589216059173</v>
      </c>
      <c r="AD2380" s="17">
        <v>-0.28089302108184144</v>
      </c>
      <c r="AE2380" s="17">
        <v>-2.8089302108184139E-2</v>
      </c>
      <c r="AF2380" s="17">
        <v>29.565071056675254</v>
      </c>
      <c r="AG2380" s="17">
        <v>-28.170725505679904</v>
      </c>
      <c r="AH2380" s="17">
        <v>-1</v>
      </c>
      <c r="AI2380" s="17">
        <v>-1</v>
      </c>
      <c r="AJ2380" s="17">
        <v>-1</v>
      </c>
      <c r="AK2380" s="17">
        <v>-1</v>
      </c>
      <c r="AL2380" s="17">
        <v>-1</v>
      </c>
      <c r="AM2380" s="17">
        <v>-1</v>
      </c>
      <c r="AN2380" s="17">
        <v>-1</v>
      </c>
      <c r="AO2380" s="17">
        <v>-1</v>
      </c>
      <c r="AP2380" s="17">
        <v>-1</v>
      </c>
      <c r="AQ2380" s="17">
        <v>-1</v>
      </c>
      <c r="AR2380" s="17">
        <v>-0.14044651054092072</v>
      </c>
      <c r="AS2380" s="17">
        <v>-1.6853581264910487</v>
      </c>
      <c r="AT2380" s="17">
        <v>1.8090344355616366</v>
      </c>
      <c r="AU2380" s="17">
        <v>-1</v>
      </c>
      <c r="AV2380" s="17">
        <v>-1</v>
      </c>
      <c r="AW2380" s="17">
        <v>-1</v>
      </c>
      <c r="AX2380" s="17">
        <v>-1</v>
      </c>
      <c r="AY2380" s="17">
        <v>-2.8089302108184139E-2</v>
      </c>
      <c r="AZ2380" s="17">
        <v>0.61192572801510492</v>
      </c>
      <c r="BA2380" s="17">
        <v>-9.9105215194592144E-2</v>
      </c>
      <c r="BB2380" s="17">
        <v>0.22883696050115948</v>
      </c>
      <c r="BC2380" s="17">
        <v>-4.9349781013979924E-2</v>
      </c>
      <c r="BD2380" s="17">
        <v>8.3580236259739866</v>
      </c>
      <c r="BE2380" s="17">
        <v>-1.3067415746919409</v>
      </c>
      <c r="BF2380" s="17">
        <v>-1</v>
      </c>
      <c r="BG2380" s="22">
        <v>228.98056596137548</v>
      </c>
    </row>
    <row r="2381" spans="1:59" x14ac:dyDescent="0.25">
      <c r="A2381">
        <v>5587</v>
      </c>
      <c r="B2381" t="s">
        <v>281</v>
      </c>
      <c r="C2381" s="49">
        <v>0</v>
      </c>
      <c r="D2381" s="22">
        <v>1555.1140625</v>
      </c>
      <c r="E2381" s="17">
        <v>98.809496048878145</v>
      </c>
      <c r="F2381" s="17">
        <v>60.238329754588307</v>
      </c>
      <c r="G2381" s="17">
        <v>0.78444617899779634</v>
      </c>
      <c r="H2381" s="17">
        <v>6.768835749234543</v>
      </c>
      <c r="I2381" s="17">
        <v>82.156793823533306</v>
      </c>
      <c r="J2381" s="17">
        <v>14.476451714265714</v>
      </c>
      <c r="K2381" s="17">
        <v>-1</v>
      </c>
      <c r="L2381" s="17">
        <v>-1</v>
      </c>
      <c r="M2381" s="17">
        <v>-1</v>
      </c>
      <c r="N2381" s="17">
        <v>0.16666666666666666</v>
      </c>
      <c r="O2381" s="17">
        <v>-1</v>
      </c>
      <c r="P2381" s="17">
        <v>-1</v>
      </c>
      <c r="Q2381" s="17">
        <v>4.8281916187123386</v>
      </c>
      <c r="R2381" s="17">
        <v>-1</v>
      </c>
      <c r="S2381" s="17">
        <v>1.2964270751809506</v>
      </c>
      <c r="T2381" s="17">
        <v>0.13630009260573797</v>
      </c>
      <c r="U2381" s="17">
        <v>0.74145452356759733</v>
      </c>
      <c r="V2381" s="17">
        <v>0.9214208689323502</v>
      </c>
      <c r="W2381" s="17">
        <v>3.0915517670384083</v>
      </c>
      <c r="X2381" s="17">
        <v>3.9794759433282012</v>
      </c>
      <c r="Y2381" s="17">
        <v>0</v>
      </c>
      <c r="Z2381" s="17">
        <v>49.77645373310672</v>
      </c>
      <c r="AA2381" s="17">
        <v>1.4750542794131087</v>
      </c>
      <c r="AB2381" s="17">
        <v>2.7394468402754923</v>
      </c>
      <c r="AC2381" s="17">
        <v>36.960311103762258</v>
      </c>
      <c r="AD2381" s="17">
        <v>0.92681815445949667</v>
      </c>
      <c r="AE2381" s="17">
        <v>9.2681815445949667E-2</v>
      </c>
      <c r="AF2381" s="17">
        <v>77.250475898210567</v>
      </c>
      <c r="AG2381" s="17">
        <v>54.992936015681785</v>
      </c>
      <c r="AH2381" s="17">
        <v>-1</v>
      </c>
      <c r="AI2381" s="17">
        <v>-1</v>
      </c>
      <c r="AJ2381" s="17">
        <v>-1</v>
      </c>
      <c r="AK2381" s="17">
        <v>-1</v>
      </c>
      <c r="AL2381" s="17">
        <v>-1</v>
      </c>
      <c r="AM2381" s="17">
        <v>-1</v>
      </c>
      <c r="AN2381" s="17">
        <v>-1</v>
      </c>
      <c r="AO2381" s="17">
        <v>-1</v>
      </c>
      <c r="AP2381" s="17">
        <v>-1</v>
      </c>
      <c r="AQ2381" s="17">
        <v>-1</v>
      </c>
      <c r="AR2381" s="17">
        <v>0.46340907722974833</v>
      </c>
      <c r="AS2381" s="17">
        <v>5.56090892675698</v>
      </c>
      <c r="AT2381" s="17">
        <v>11.229181604784074</v>
      </c>
      <c r="AU2381" s="17">
        <v>-1</v>
      </c>
      <c r="AV2381" s="17">
        <v>-1</v>
      </c>
      <c r="AW2381" s="17">
        <v>-1</v>
      </c>
      <c r="AX2381" s="17">
        <v>-1</v>
      </c>
      <c r="AY2381" s="17">
        <v>9.2681815445949667E-2</v>
      </c>
      <c r="AZ2381" s="17">
        <v>-0.43760238371888899</v>
      </c>
      <c r="BA2381" s="17">
        <v>0.95042289653940193</v>
      </c>
      <c r="BB2381" s="17">
        <v>-0.18178483918289562</v>
      </c>
      <c r="BC2381" s="17">
        <v>0.36127201867007502</v>
      </c>
      <c r="BD2381" s="17">
        <v>-5.9078010449163489</v>
      </c>
      <c r="BE2381" s="17">
        <v>12.959083096198409</v>
      </c>
      <c r="BF2381" s="17">
        <v>-1</v>
      </c>
      <c r="BG2381" s="22">
        <v>414.592748732166</v>
      </c>
    </row>
    <row r="2382" spans="1:59" x14ac:dyDescent="0.25">
      <c r="A2382">
        <v>5588</v>
      </c>
      <c r="B2382" t="s">
        <v>3079</v>
      </c>
      <c r="C2382" s="49">
        <v>0</v>
      </c>
      <c r="D2382" s="22">
        <v>1603.6861328125001</v>
      </c>
      <c r="E2382" s="17">
        <v>125.2569586952888</v>
      </c>
      <c r="F2382" s="17">
        <v>104.58505955880091</v>
      </c>
      <c r="G2382" s="17">
        <v>1.1071116934480569</v>
      </c>
      <c r="H2382" s="17">
        <v>9.2130663183341319</v>
      </c>
      <c r="I2382" s="17">
        <v>105.77360667259187</v>
      </c>
      <c r="J2382" s="17">
        <v>20.839410930873754</v>
      </c>
      <c r="K2382" s="17">
        <v>-1</v>
      </c>
      <c r="L2382" s="17">
        <v>-1</v>
      </c>
      <c r="M2382" s="17">
        <v>-1</v>
      </c>
      <c r="N2382" s="17">
        <v>0.16666666666666666</v>
      </c>
      <c r="O2382" s="17">
        <v>-1</v>
      </c>
      <c r="P2382" s="17">
        <v>-1</v>
      </c>
      <c r="Q2382" s="17">
        <v>6.3534120001824235</v>
      </c>
      <c r="R2382" s="17">
        <v>-1</v>
      </c>
      <c r="S2382" s="17">
        <v>2.0715131850063497</v>
      </c>
      <c r="T2382" s="17">
        <v>0.21776595932320908</v>
      </c>
      <c r="U2382" s="17">
        <v>1.2117979243585788</v>
      </c>
      <c r="V2382" s="17">
        <v>1.5997597683835474</v>
      </c>
      <c r="W2382" s="17">
        <v>4.8578462368537307</v>
      </c>
      <c r="X2382" s="17">
        <v>6.6070921951383088</v>
      </c>
      <c r="Y2382" s="17">
        <v>0</v>
      </c>
      <c r="Z2382" s="17">
        <v>65.052951074663724</v>
      </c>
      <c r="AA2382" s="17">
        <v>2.3250137376883049</v>
      </c>
      <c r="AB2382" s="17">
        <v>4.0955130179285737</v>
      </c>
      <c r="AC2382" s="17">
        <v>52.551489841006244</v>
      </c>
      <c r="AD2382" s="17">
        <v>1.5147474054482233</v>
      </c>
      <c r="AE2382" s="17">
        <v>0.15147474054482235</v>
      </c>
      <c r="AF2382" s="17">
        <v>100.46434103364868</v>
      </c>
      <c r="AG2382" s="17">
        <v>95.478070390477981</v>
      </c>
      <c r="AH2382" s="17">
        <v>-1</v>
      </c>
      <c r="AI2382" s="17">
        <v>-1</v>
      </c>
      <c r="AJ2382" s="17">
        <v>-1</v>
      </c>
      <c r="AK2382" s="17">
        <v>-1</v>
      </c>
      <c r="AL2382" s="17">
        <v>-1</v>
      </c>
      <c r="AM2382" s="17">
        <v>-1</v>
      </c>
      <c r="AN2382" s="17">
        <v>-1</v>
      </c>
      <c r="AO2382" s="17">
        <v>-1</v>
      </c>
      <c r="AP2382" s="17">
        <v>-1</v>
      </c>
      <c r="AQ2382" s="17">
        <v>-1</v>
      </c>
      <c r="AR2382" s="17">
        <v>0.75737370272411164</v>
      </c>
      <c r="AS2382" s="17">
        <v>9.0884844326893415</v>
      </c>
      <c r="AT2382" s="17">
        <v>15.815029762496142</v>
      </c>
      <c r="AU2382" s="17">
        <v>-1</v>
      </c>
      <c r="AV2382" s="17">
        <v>-1</v>
      </c>
      <c r="AW2382" s="17">
        <v>-1</v>
      </c>
      <c r="AX2382" s="17">
        <v>-1</v>
      </c>
      <c r="AY2382" s="17">
        <v>0.15147474054482235</v>
      </c>
      <c r="AZ2382" s="17">
        <v>-0.9485260955465924</v>
      </c>
      <c r="BA2382" s="17">
        <v>1.4613466083671056</v>
      </c>
      <c r="BB2382" s="17">
        <v>-0.38168078451906279</v>
      </c>
      <c r="BC2382" s="17">
        <v>0.56116796400624203</v>
      </c>
      <c r="BD2382" s="17">
        <v>-12.852587003143139</v>
      </c>
      <c r="BE2382" s="17">
        <v>19.903869054425208</v>
      </c>
      <c r="BF2382" s="17">
        <v>-1</v>
      </c>
      <c r="BG2382" s="22">
        <v>1822.763589189932</v>
      </c>
    </row>
    <row r="2383" spans="1:59" x14ac:dyDescent="0.25">
      <c r="A2383">
        <v>5589</v>
      </c>
      <c r="B2383" t="s">
        <v>109</v>
      </c>
      <c r="C2383" s="49">
        <v>0</v>
      </c>
      <c r="D2383" s="22">
        <v>1484.46583984375</v>
      </c>
      <c r="E2383" s="17">
        <v>37.661499604857028</v>
      </c>
      <c r="F2383" s="17">
        <v>-42.293762364274365</v>
      </c>
      <c r="G2383" s="17">
        <v>3.8425663003590071E-2</v>
      </c>
      <c r="H2383" s="17">
        <v>1.1176394834198571</v>
      </c>
      <c r="I2383" s="17">
        <v>27.553416273841016</v>
      </c>
      <c r="J2383" s="17">
        <v>-0.23506192893076161</v>
      </c>
      <c r="K2383" s="17">
        <v>-1</v>
      </c>
      <c r="L2383" s="17">
        <v>-1</v>
      </c>
      <c r="M2383" s="17">
        <v>-1</v>
      </c>
      <c r="N2383" s="17">
        <v>0.16666666666666666</v>
      </c>
      <c r="O2383" s="17">
        <v>-1</v>
      </c>
      <c r="P2383" s="17">
        <v>-1</v>
      </c>
      <c r="Q2383" s="17">
        <v>1.3017977370240823</v>
      </c>
      <c r="R2383" s="17">
        <v>-1</v>
      </c>
      <c r="S2383" s="17">
        <v>-0.49561488064145098</v>
      </c>
      <c r="T2383" s="17">
        <v>-5.2053497110933294E-2</v>
      </c>
      <c r="U2383" s="17">
        <v>-0.34600543368992742</v>
      </c>
      <c r="V2383" s="17">
        <v>-0.6469361854300032</v>
      </c>
      <c r="W2383" s="17">
        <v>-0.99221874067869165</v>
      </c>
      <c r="X2383" s="17">
        <v>-2.0957181639500808</v>
      </c>
      <c r="Y2383" s="17">
        <v>0</v>
      </c>
      <c r="Z2383" s="17">
        <v>14.456346938461087</v>
      </c>
      <c r="AA2383" s="17">
        <v>-0.49009899925982331</v>
      </c>
      <c r="AB2383" s="17">
        <v>-0.39585316629211531</v>
      </c>
      <c r="AC2383" s="17">
        <v>0.91264351730365156</v>
      </c>
      <c r="AD2383" s="17">
        <v>-0.43250679211240928</v>
      </c>
      <c r="AE2383" s="17">
        <v>-4.3250679211240928E-2</v>
      </c>
      <c r="AF2383" s="17">
        <v>23.578735749391349</v>
      </c>
      <c r="AG2383" s="17">
        <v>-38.610933886058348</v>
      </c>
      <c r="AH2383" s="17">
        <v>-1</v>
      </c>
      <c r="AI2383" s="17">
        <v>-1</v>
      </c>
      <c r="AJ2383" s="17">
        <v>-1</v>
      </c>
      <c r="AK2383" s="17">
        <v>-1</v>
      </c>
      <c r="AL2383" s="17">
        <v>-1</v>
      </c>
      <c r="AM2383" s="17">
        <v>-1</v>
      </c>
      <c r="AN2383" s="17">
        <v>-1</v>
      </c>
      <c r="AO2383" s="17">
        <v>-1</v>
      </c>
      <c r="AP2383" s="17">
        <v>-1</v>
      </c>
      <c r="AQ2383" s="17">
        <v>-1</v>
      </c>
      <c r="AR2383" s="17">
        <v>-0.21625339605620464</v>
      </c>
      <c r="AS2383" s="17">
        <v>-2.5950407526744557</v>
      </c>
      <c r="AT2383" s="17">
        <v>0.62644702152320786</v>
      </c>
      <c r="AU2383" s="17">
        <v>-1</v>
      </c>
      <c r="AV2383" s="17">
        <v>-1</v>
      </c>
      <c r="AW2383" s="17">
        <v>-1</v>
      </c>
      <c r="AX2383" s="17">
        <v>-1</v>
      </c>
      <c r="AY2383" s="17">
        <v>-4.3250679211240928E-2</v>
      </c>
      <c r="AZ2383" s="17">
        <v>0.74368149714695675</v>
      </c>
      <c r="BA2383" s="17">
        <v>-0.23086098432644403</v>
      </c>
      <c r="BB2383" s="17">
        <v>0.28038564265155252</v>
      </c>
      <c r="BC2383" s="17">
        <v>-0.10089846316437294</v>
      </c>
      <c r="BD2383" s="17">
        <v>10.148928205659695</v>
      </c>
      <c r="BE2383" s="17">
        <v>-3.0976461543776512</v>
      </c>
      <c r="BF2383" s="17">
        <v>-1</v>
      </c>
      <c r="BG2383" s="22">
        <v>35.025365093274786</v>
      </c>
    </row>
    <row r="2384" spans="1:59" x14ac:dyDescent="0.25">
      <c r="A2384">
        <v>5590</v>
      </c>
      <c r="B2384" t="s">
        <v>2142</v>
      </c>
      <c r="C2384" s="49">
        <v>0</v>
      </c>
      <c r="D2384" s="22">
        <v>1481.436748046875</v>
      </c>
      <c r="E2384" s="17">
        <v>40.992757516532023</v>
      </c>
      <c r="F2384" s="17">
        <v>-36.707956402761987</v>
      </c>
      <c r="G2384" s="17">
        <v>7.9067824492113525E-2</v>
      </c>
      <c r="H2384" s="17">
        <v>1.4255088064672203</v>
      </c>
      <c r="I2384" s="17">
        <v>30.528132438631641</v>
      </c>
      <c r="J2384" s="17">
        <v>0.56640090005134347</v>
      </c>
      <c r="K2384" s="17">
        <v>-1</v>
      </c>
      <c r="L2384" s="17">
        <v>-1</v>
      </c>
      <c r="M2384" s="17">
        <v>-1</v>
      </c>
      <c r="N2384" s="17">
        <v>0.16666666666666666</v>
      </c>
      <c r="O2384" s="17">
        <v>-1</v>
      </c>
      <c r="P2384" s="17">
        <v>-1</v>
      </c>
      <c r="Q2384" s="17">
        <v>1.4939107775357297</v>
      </c>
      <c r="R2384" s="17">
        <v>-1</v>
      </c>
      <c r="S2384" s="17">
        <v>-0.39798692403535008</v>
      </c>
      <c r="T2384" s="17">
        <v>-4.1792255166392067E-2</v>
      </c>
      <c r="U2384" s="17">
        <v>-0.28676212570091986</v>
      </c>
      <c r="V2384" s="17">
        <v>-0.56149427155701426</v>
      </c>
      <c r="W2384" s="17">
        <v>-0.76974059577738363</v>
      </c>
      <c r="X2384" s="17">
        <v>-1.7647500274329777</v>
      </c>
      <c r="Y2384" s="17">
        <v>0</v>
      </c>
      <c r="Z2384" s="17">
        <v>16.380537296988745</v>
      </c>
      <c r="AA2384" s="17">
        <v>-0.38304017823653275</v>
      </c>
      <c r="AB2384" s="17">
        <v>-0.22504637686746787</v>
      </c>
      <c r="AC2384" s="17">
        <v>2.8764703771870064</v>
      </c>
      <c r="AD2384" s="17">
        <v>-0.35845265712614982</v>
      </c>
      <c r="AE2384" s="17">
        <v>-3.5845265712614982E-2</v>
      </c>
      <c r="AF2384" s="17">
        <v>26.502697602627187</v>
      </c>
      <c r="AG2384" s="17">
        <v>-33.511525069630032</v>
      </c>
      <c r="AH2384" s="17">
        <v>-1</v>
      </c>
      <c r="AI2384" s="17">
        <v>-1</v>
      </c>
      <c r="AJ2384" s="17">
        <v>-1</v>
      </c>
      <c r="AK2384" s="17">
        <v>-1</v>
      </c>
      <c r="AL2384" s="17">
        <v>-1</v>
      </c>
      <c r="AM2384" s="17">
        <v>-1</v>
      </c>
      <c r="AN2384" s="17">
        <v>-1</v>
      </c>
      <c r="AO2384" s="17">
        <v>-1</v>
      </c>
      <c r="AP2384" s="17">
        <v>-1</v>
      </c>
      <c r="AQ2384" s="17">
        <v>-1</v>
      </c>
      <c r="AR2384" s="17">
        <v>-0.17922632856307491</v>
      </c>
      <c r="AS2384" s="17">
        <v>-2.1507159427568991</v>
      </c>
      <c r="AT2384" s="17">
        <v>1.2040692744160317</v>
      </c>
      <c r="AU2384" s="17">
        <v>-1</v>
      </c>
      <c r="AV2384" s="17">
        <v>-1</v>
      </c>
      <c r="AW2384" s="17">
        <v>-1</v>
      </c>
      <c r="AX2384" s="17">
        <v>-1</v>
      </c>
      <c r="AY2384" s="17">
        <v>-3.5845265712614982E-2</v>
      </c>
      <c r="AZ2384" s="17">
        <v>0.67932679212124114</v>
      </c>
      <c r="BA2384" s="17">
        <v>-0.16650627930072831</v>
      </c>
      <c r="BB2384" s="17">
        <v>0.25520723675622431</v>
      </c>
      <c r="BC2384" s="17">
        <v>-7.5720057269044752E-2</v>
      </c>
      <c r="BD2384" s="17">
        <v>9.2741798988926512</v>
      </c>
      <c r="BE2384" s="17">
        <v>-2.2228978476106054</v>
      </c>
      <c r="BF2384" s="17">
        <v>-1</v>
      </c>
      <c r="BG2384" s="22">
        <v>72.339631315697488</v>
      </c>
    </row>
    <row r="2385" spans="1:59" x14ac:dyDescent="0.25">
      <c r="A2385">
        <v>5593</v>
      </c>
      <c r="B2385" t="s">
        <v>3080</v>
      </c>
      <c r="C2385" s="49">
        <v>0</v>
      </c>
      <c r="D2385" s="22">
        <v>1506.47189453125</v>
      </c>
      <c r="E2385" s="17">
        <v>48.79177648962952</v>
      </c>
      <c r="F2385" s="17">
        <v>-23.630672136899861</v>
      </c>
      <c r="G2385" s="17">
        <v>0.17421776393265084</v>
      </c>
      <c r="H2385" s="17">
        <v>2.1462811859536766</v>
      </c>
      <c r="I2385" s="17">
        <v>37.492428936802433</v>
      </c>
      <c r="J2385" s="17">
        <v>2.4427563114883859</v>
      </c>
      <c r="K2385" s="17">
        <v>-1</v>
      </c>
      <c r="L2385" s="17">
        <v>-1</v>
      </c>
      <c r="M2385" s="17">
        <v>-1</v>
      </c>
      <c r="N2385" s="17">
        <v>0.16666666666666666</v>
      </c>
      <c r="O2385" s="17">
        <v>-1</v>
      </c>
      <c r="P2385" s="17">
        <v>-1</v>
      </c>
      <c r="Q2385" s="17">
        <v>1.9436787893965788</v>
      </c>
      <c r="R2385" s="17">
        <v>-1</v>
      </c>
      <c r="S2385" s="17">
        <v>-0.16942392889551158</v>
      </c>
      <c r="T2385" s="17">
        <v>-1.7769011474407247E-2</v>
      </c>
      <c r="U2385" s="17">
        <v>-0.14806386357716561</v>
      </c>
      <c r="V2385" s="17">
        <v>-0.36146079319503804</v>
      </c>
      <c r="W2385" s="17">
        <v>-0.24888291402784835</v>
      </c>
      <c r="X2385" s="17">
        <v>-0.98989955213917646</v>
      </c>
      <c r="Y2385" s="17">
        <v>0</v>
      </c>
      <c r="Z2385" s="17">
        <v>20.885381266413766</v>
      </c>
      <c r="AA2385" s="17">
        <v>-0.13239798884860043</v>
      </c>
      <c r="AB2385" s="17">
        <v>0.17484022056109538</v>
      </c>
      <c r="AC2385" s="17">
        <v>7.4741098713946883</v>
      </c>
      <c r="AD2385" s="17">
        <v>-0.18507982947145704</v>
      </c>
      <c r="AE2385" s="17">
        <v>-1.8507982947145701E-2</v>
      </c>
      <c r="AF2385" s="17">
        <v>33.3481699661085</v>
      </c>
      <c r="AG2385" s="17">
        <v>-21.572975979353163</v>
      </c>
      <c r="AH2385" s="17">
        <v>-1</v>
      </c>
      <c r="AI2385" s="17">
        <v>-1</v>
      </c>
      <c r="AJ2385" s="17">
        <v>-1</v>
      </c>
      <c r="AK2385" s="17">
        <v>-1</v>
      </c>
      <c r="AL2385" s="17">
        <v>-1</v>
      </c>
      <c r="AM2385" s="17">
        <v>-1</v>
      </c>
      <c r="AN2385" s="17">
        <v>-1</v>
      </c>
      <c r="AO2385" s="17">
        <v>-1</v>
      </c>
      <c r="AP2385" s="17">
        <v>-1</v>
      </c>
      <c r="AQ2385" s="17">
        <v>-1</v>
      </c>
      <c r="AR2385" s="17">
        <v>-9.2539914735728521E-2</v>
      </c>
      <c r="AS2385" s="17">
        <v>-1.1104789768287424</v>
      </c>
      <c r="AT2385" s="17">
        <v>2.5563773301226345</v>
      </c>
      <c r="AU2385" s="17">
        <v>-1</v>
      </c>
      <c r="AV2385" s="17">
        <v>-1</v>
      </c>
      <c r="AW2385" s="17">
        <v>-1</v>
      </c>
      <c r="AX2385" s="17">
        <v>-1</v>
      </c>
      <c r="AY2385" s="17">
        <v>-1.8507982947145701E-2</v>
      </c>
      <c r="AZ2385" s="17">
        <v>0.52866191452511202</v>
      </c>
      <c r="BA2385" s="17">
        <v>-1.584140170459919E-2</v>
      </c>
      <c r="BB2385" s="17">
        <v>0.19626047535362878</v>
      </c>
      <c r="BC2385" s="17">
        <v>-1.6773295866449239E-2</v>
      </c>
      <c r="BD2385" s="17">
        <v>7.2262512118787932</v>
      </c>
      <c r="BE2385" s="17">
        <v>-0.17496916059674605</v>
      </c>
      <c r="BF2385" s="17">
        <v>-1</v>
      </c>
      <c r="BG2385" s="22">
        <v>85.748715242078333</v>
      </c>
    </row>
    <row r="2386" spans="1:59" x14ac:dyDescent="0.25">
      <c r="A2386">
        <v>5595</v>
      </c>
      <c r="B2386" t="s">
        <v>2143</v>
      </c>
      <c r="C2386" s="49">
        <v>0</v>
      </c>
      <c r="D2386" s="22">
        <v>1441.96220703125</v>
      </c>
      <c r="E2386" s="17">
        <v>-6.3533149112123937</v>
      </c>
      <c r="F2386" s="17">
        <v>-116.09717832227255</v>
      </c>
      <c r="G2386" s="17">
        <v>-0.49856584197118997</v>
      </c>
      <c r="H2386" s="17">
        <v>-2.9501365664699728</v>
      </c>
      <c r="I2386" s="17">
        <v>-11.750529473601532</v>
      </c>
      <c r="J2386" s="17">
        <v>-10.824526537942184</v>
      </c>
      <c r="K2386" s="17">
        <v>-1</v>
      </c>
      <c r="L2386" s="17">
        <v>-1</v>
      </c>
      <c r="M2386" s="17">
        <v>-1</v>
      </c>
      <c r="N2386" s="17">
        <v>0.16666666666666666</v>
      </c>
      <c r="O2386" s="17">
        <v>-1</v>
      </c>
      <c r="P2386" s="17">
        <v>-1</v>
      </c>
      <c r="Q2386" s="17">
        <v>-1.2365286455124807</v>
      </c>
      <c r="R2386" s="17">
        <v>-1</v>
      </c>
      <c r="S2386" s="17">
        <v>-1.7855409432679825</v>
      </c>
      <c r="T2386" s="17">
        <v>-0.18763191009139224</v>
      </c>
      <c r="U2386" s="17">
        <v>-1.1287677659956294</v>
      </c>
      <c r="V2386" s="17">
        <v>-1.7758520756819995</v>
      </c>
      <c r="W2386" s="17">
        <v>-3.9317492547800734</v>
      </c>
      <c r="X2386" s="17">
        <v>-6.4686912347156253</v>
      </c>
      <c r="Y2386" s="17">
        <v>0</v>
      </c>
      <c r="Z2386" s="17">
        <v>-10.967347044338194</v>
      </c>
      <c r="AA2386" s="17">
        <v>-1.9046319698636729</v>
      </c>
      <c r="AB2386" s="17">
        <v>-2.6526670648086186</v>
      </c>
      <c r="AC2386" s="17">
        <v>-25.034754514084185</v>
      </c>
      <c r="AD2386" s="17">
        <v>-1.410959707494537</v>
      </c>
      <c r="AE2386" s="17">
        <v>-0.14109597074945368</v>
      </c>
      <c r="AF2386" s="17">
        <v>-15.054609982019599</v>
      </c>
      <c r="AG2386" s="17">
        <v>-105.98774443263225</v>
      </c>
      <c r="AH2386" s="17">
        <v>-1</v>
      </c>
      <c r="AI2386" s="17">
        <v>-1</v>
      </c>
      <c r="AJ2386" s="17">
        <v>-1</v>
      </c>
      <c r="AK2386" s="17">
        <v>-1</v>
      </c>
      <c r="AL2386" s="17">
        <v>-1</v>
      </c>
      <c r="AM2386" s="17">
        <v>-1</v>
      </c>
      <c r="AN2386" s="17">
        <v>-1</v>
      </c>
      <c r="AO2386" s="17">
        <v>-1</v>
      </c>
      <c r="AP2386" s="17">
        <v>-1</v>
      </c>
      <c r="AQ2386" s="17">
        <v>-1</v>
      </c>
      <c r="AR2386" s="17">
        <v>-0.70547985374726851</v>
      </c>
      <c r="AS2386" s="17">
        <v>-8.4657582449672226</v>
      </c>
      <c r="AT2386" s="17">
        <v>-7.005485718457388</v>
      </c>
      <c r="AU2386" s="17">
        <v>-1</v>
      </c>
      <c r="AV2386" s="17">
        <v>-1</v>
      </c>
      <c r="AW2386" s="17">
        <v>-1</v>
      </c>
      <c r="AX2386" s="17">
        <v>-1</v>
      </c>
      <c r="AY2386" s="17">
        <v>-0.14109597074945368</v>
      </c>
      <c r="AZ2386" s="17">
        <v>1.5939790364086326</v>
      </c>
      <c r="BA2386" s="17">
        <v>-1.0811585235881203</v>
      </c>
      <c r="BB2386" s="17">
        <v>0.61305963388147611</v>
      </c>
      <c r="BC2386" s="17">
        <v>-0.43357245439429637</v>
      </c>
      <c r="BD2386" s="17">
        <v>21.706689715406654</v>
      </c>
      <c r="BE2386" s="17">
        <v>-14.655407664124624</v>
      </c>
      <c r="BF2386" s="17">
        <v>-1</v>
      </c>
      <c r="BG2386" s="22">
        <v>-18.750228192811619</v>
      </c>
    </row>
    <row r="2387" spans="1:59" x14ac:dyDescent="0.25">
      <c r="A2387">
        <v>5596</v>
      </c>
      <c r="B2387" t="s">
        <v>631</v>
      </c>
      <c r="C2387" s="49">
        <v>0</v>
      </c>
      <c r="D2387" s="22">
        <v>1491.2634960937501</v>
      </c>
      <c r="E2387" s="17">
        <v>62.843302521378526</v>
      </c>
      <c r="F2387" s="17">
        <v>-6.9272822421478614E-2</v>
      </c>
      <c r="G2387" s="17">
        <v>0.34564981911548892</v>
      </c>
      <c r="H2387" s="17">
        <v>3.4448998825173991</v>
      </c>
      <c r="I2387" s="17">
        <v>50.04003189487026</v>
      </c>
      <c r="J2387" s="17">
        <v>5.8233939275229565</v>
      </c>
      <c r="K2387" s="17">
        <v>-1</v>
      </c>
      <c r="L2387" s="17">
        <v>-1</v>
      </c>
      <c r="M2387" s="17">
        <v>-1</v>
      </c>
      <c r="N2387" s="17">
        <v>0.16666666666666666</v>
      </c>
      <c r="O2387" s="17">
        <v>-1</v>
      </c>
      <c r="P2387" s="17">
        <v>-1</v>
      </c>
      <c r="Q2387" s="17">
        <v>2.7540277510686981</v>
      </c>
      <c r="R2387" s="17">
        <v>-1</v>
      </c>
      <c r="S2387" s="17">
        <v>0.24237900262452838</v>
      </c>
      <c r="T2387" s="17">
        <v>2.5513770022777212E-2</v>
      </c>
      <c r="U2387" s="17">
        <v>0.10182939190958633</v>
      </c>
      <c r="V2387" s="17">
        <v>-1.0596147749952079E-3</v>
      </c>
      <c r="W2387" s="17">
        <v>0.68954861167893466</v>
      </c>
      <c r="X2387" s="17">
        <v>0.40615188226061338</v>
      </c>
      <c r="Y2387" s="17">
        <v>0</v>
      </c>
      <c r="Z2387" s="17">
        <v>29.001778023966811</v>
      </c>
      <c r="AA2387" s="17">
        <v>0.31918512192312742</v>
      </c>
      <c r="AB2387" s="17">
        <v>0.89531762328285247</v>
      </c>
      <c r="AC2387" s="17">
        <v>15.757696725113828</v>
      </c>
      <c r="AD2387" s="17">
        <v>0.12728673988698291</v>
      </c>
      <c r="AE2387" s="17">
        <v>1.2728673988698291E-2</v>
      </c>
      <c r="AF2387" s="17">
        <v>45.681686969577584</v>
      </c>
      <c r="AG2387" s="17">
        <v>-6.3240729060219214E-2</v>
      </c>
      <c r="AH2387" s="17">
        <v>-1</v>
      </c>
      <c r="AI2387" s="17">
        <v>-1</v>
      </c>
      <c r="AJ2387" s="17">
        <v>-1</v>
      </c>
      <c r="AK2387" s="17">
        <v>-1</v>
      </c>
      <c r="AL2387" s="17">
        <v>-1</v>
      </c>
      <c r="AM2387" s="17">
        <v>-1</v>
      </c>
      <c r="AN2387" s="17">
        <v>-1</v>
      </c>
      <c r="AO2387" s="17">
        <v>-1</v>
      </c>
      <c r="AP2387" s="17">
        <v>-1</v>
      </c>
      <c r="AQ2387" s="17">
        <v>-1</v>
      </c>
      <c r="AR2387" s="17">
        <v>6.3643369943491457E-2</v>
      </c>
      <c r="AS2387" s="17">
        <v>0.76372043932189737</v>
      </c>
      <c r="AT2387" s="17">
        <v>4.9928365711184668</v>
      </c>
      <c r="AU2387" s="17">
        <v>-1</v>
      </c>
      <c r="AV2387" s="17">
        <v>-1</v>
      </c>
      <c r="AW2387" s="17">
        <v>-1</v>
      </c>
      <c r="AX2387" s="17">
        <v>-1</v>
      </c>
      <c r="AY2387" s="17">
        <v>1.2728673988698291E-2</v>
      </c>
      <c r="AZ2387" s="17">
        <v>0.25720835646671203</v>
      </c>
      <c r="BA2387" s="17">
        <v>0.25561215635380086</v>
      </c>
      <c r="BB2387" s="17">
        <v>9.005584177175914E-2</v>
      </c>
      <c r="BC2387" s="17">
        <v>8.9431337715420348E-2</v>
      </c>
      <c r="BD2387" s="17">
        <v>3.5364892872053701</v>
      </c>
      <c r="BE2387" s="17">
        <v>3.514792764076681</v>
      </c>
      <c r="BF2387" s="17">
        <v>-1</v>
      </c>
      <c r="BG2387" s="22">
        <v>179.23392493570853</v>
      </c>
    </row>
    <row r="2388" spans="1:59" x14ac:dyDescent="0.25">
      <c r="A2388">
        <v>5599</v>
      </c>
      <c r="B2388" t="s">
        <v>2144</v>
      </c>
      <c r="C2388" s="49">
        <v>0</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25">
      <c r="A2389">
        <v>5600</v>
      </c>
      <c r="B2389" t="s">
        <v>3081</v>
      </c>
      <c r="C2389" s="49">
        <v>0</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25">
      <c r="A2390">
        <v>5601</v>
      </c>
      <c r="B2390" t="s">
        <v>3082</v>
      </c>
      <c r="C2390" s="49">
        <v>0</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25">
      <c r="A2391">
        <v>5603</v>
      </c>
      <c r="B2391" t="s">
        <v>2145</v>
      </c>
      <c r="C2391" s="49">
        <v>0</v>
      </c>
      <c r="D2391" s="22">
        <v>1541.233896484375</v>
      </c>
      <c r="E2391" s="17">
        <v>120.46700692041632</v>
      </c>
      <c r="F2391" s="17">
        <v>96.553336441335546</v>
      </c>
      <c r="G2391" s="17">
        <v>1.0486731099705255</v>
      </c>
      <c r="H2391" s="17">
        <v>8.7703869313100213</v>
      </c>
      <c r="I2391" s="17">
        <v>101.4963194282319</v>
      </c>
      <c r="J2391" s="17">
        <v>19.687002921057761</v>
      </c>
      <c r="K2391" s="17">
        <v>-1</v>
      </c>
      <c r="L2391" s="17">
        <v>-1</v>
      </c>
      <c r="M2391" s="17">
        <v>-1</v>
      </c>
      <c r="N2391" s="17">
        <v>0.16666666666666666</v>
      </c>
      <c r="O2391" s="17">
        <v>-1</v>
      </c>
      <c r="P2391" s="17">
        <v>-1</v>
      </c>
      <c r="Q2391" s="17">
        <v>6.0771763487338024</v>
      </c>
      <c r="R2391" s="17">
        <v>-1</v>
      </c>
      <c r="S2391" s="17">
        <v>1.9311358211331831</v>
      </c>
      <c r="T2391" s="17">
        <v>0.2030115165968164</v>
      </c>
      <c r="U2391" s="17">
        <v>1.1266131095603216</v>
      </c>
      <c r="V2391" s="17">
        <v>1.4769044813251393</v>
      </c>
      <c r="W2391" s="17">
        <v>4.5379491849606417</v>
      </c>
      <c r="X2391" s="17">
        <v>6.1311994678354225</v>
      </c>
      <c r="Y2391" s="17">
        <v>0</v>
      </c>
      <c r="Z2391" s="17">
        <v>62.286194711933533</v>
      </c>
      <c r="AA2391" s="17">
        <v>2.1710759149880445</v>
      </c>
      <c r="AB2391" s="17">
        <v>3.8499132157344889</v>
      </c>
      <c r="AC2391" s="17">
        <v>49.727740914189958</v>
      </c>
      <c r="AD2391" s="17">
        <v>1.408266386950402</v>
      </c>
      <c r="AE2391" s="17">
        <v>0.1408266386950402</v>
      </c>
      <c r="AF2391" s="17">
        <v>96.260032439144155</v>
      </c>
      <c r="AG2391" s="17">
        <v>88.145728386742363</v>
      </c>
      <c r="AH2391" s="17">
        <v>-1</v>
      </c>
      <c r="AI2391" s="17">
        <v>-1</v>
      </c>
      <c r="AJ2391" s="17">
        <v>-1</v>
      </c>
      <c r="AK2391" s="17">
        <v>-1</v>
      </c>
      <c r="AL2391" s="17">
        <v>-1</v>
      </c>
      <c r="AM2391" s="17">
        <v>-1</v>
      </c>
      <c r="AN2391" s="17">
        <v>-1</v>
      </c>
      <c r="AO2391" s="17">
        <v>-1</v>
      </c>
      <c r="AP2391" s="17">
        <v>-1</v>
      </c>
      <c r="AQ2391" s="17">
        <v>-1</v>
      </c>
      <c r="AR2391" s="17">
        <v>0.70413319347520098</v>
      </c>
      <c r="AS2391" s="17">
        <v>8.4495983217024104</v>
      </c>
      <c r="AT2391" s="17">
        <v>14.984477818213135</v>
      </c>
      <c r="AU2391" s="17">
        <v>-1</v>
      </c>
      <c r="AV2391" s="17">
        <v>-1</v>
      </c>
      <c r="AW2391" s="17">
        <v>-1</v>
      </c>
      <c r="AX2391" s="17">
        <v>-1</v>
      </c>
      <c r="AY2391" s="17">
        <v>0.1408266386950402</v>
      </c>
      <c r="AZ2391" s="17">
        <v>-0.85599170111289125</v>
      </c>
      <c r="BA2391" s="17">
        <v>1.3688122139334042</v>
      </c>
      <c r="BB2391" s="17">
        <v>-0.34547723822980342</v>
      </c>
      <c r="BC2391" s="17">
        <v>0.52496441771698277</v>
      </c>
      <c r="BD2391" s="17">
        <v>-11.594803212257155</v>
      </c>
      <c r="BE2391" s="17">
        <v>18.64608526353922</v>
      </c>
      <c r="BF2391" s="17">
        <v>-1</v>
      </c>
      <c r="BG2391" s="22">
        <v>1037.7935187106614</v>
      </c>
    </row>
    <row r="2392" spans="1:59" x14ac:dyDescent="0.25">
      <c r="A2392">
        <v>5605</v>
      </c>
      <c r="B2392" t="s">
        <v>2146</v>
      </c>
      <c r="C2392" s="49">
        <v>0</v>
      </c>
      <c r="D2392" s="22">
        <v>1456.705107421875</v>
      </c>
      <c r="E2392" s="17">
        <v>-2.340608978957647</v>
      </c>
      <c r="F2392" s="17">
        <v>-109.36872999660254</v>
      </c>
      <c r="G2392" s="17">
        <v>-0.44960984792068664</v>
      </c>
      <c r="H2392" s="17">
        <v>-2.5792889492315236</v>
      </c>
      <c r="I2392" s="17">
        <v>-8.167300099677874</v>
      </c>
      <c r="J2392" s="17">
        <v>-9.8591150526690114</v>
      </c>
      <c r="K2392" s="17">
        <v>-1</v>
      </c>
      <c r="L2392" s="17">
        <v>-1</v>
      </c>
      <c r="M2392" s="17">
        <v>-1</v>
      </c>
      <c r="N2392" s="17">
        <v>0.16666666666666666</v>
      </c>
      <c r="O2392" s="17">
        <v>-1</v>
      </c>
      <c r="P2392" s="17">
        <v>-1</v>
      </c>
      <c r="Q2392" s="17">
        <v>-1.005116621056839</v>
      </c>
      <c r="R2392" s="17">
        <v>-1</v>
      </c>
      <c r="S2392" s="17">
        <v>-1.6679420388858739</v>
      </c>
      <c r="T2392" s="17">
        <v>-0.1752716103142854</v>
      </c>
      <c r="U2392" s="17">
        <v>-1.0574055419598585</v>
      </c>
      <c r="V2392" s="17">
        <v>-1.6729320125251512</v>
      </c>
      <c r="W2392" s="17">
        <v>-3.6637605863813452</v>
      </c>
      <c r="X2392" s="17">
        <v>-6.0700196697986648</v>
      </c>
      <c r="Y2392" s="17">
        <v>0</v>
      </c>
      <c r="Z2392" s="17">
        <v>-8.6495408968793193</v>
      </c>
      <c r="AA2392" s="17">
        <v>-1.7756730067300286</v>
      </c>
      <c r="AB2392" s="17">
        <v>-2.4469197359117558</v>
      </c>
      <c r="AC2392" s="17">
        <v>-22.669203752326183</v>
      </c>
      <c r="AD2392" s="17">
        <v>-1.3217569274498233</v>
      </c>
      <c r="AE2392" s="17">
        <v>-0.13217569274498231</v>
      </c>
      <c r="AF2392" s="17">
        <v>-11.532517311546499</v>
      </c>
      <c r="AG2392" s="17">
        <v>-99.845191513820481</v>
      </c>
      <c r="AH2392" s="17">
        <v>-1</v>
      </c>
      <c r="AI2392" s="17">
        <v>-1</v>
      </c>
      <c r="AJ2392" s="17">
        <v>-1</v>
      </c>
      <c r="AK2392" s="17">
        <v>-1</v>
      </c>
      <c r="AL2392" s="17">
        <v>-1</v>
      </c>
      <c r="AM2392" s="17">
        <v>-1</v>
      </c>
      <c r="AN2392" s="17">
        <v>-1</v>
      </c>
      <c r="AO2392" s="17">
        <v>-1</v>
      </c>
      <c r="AP2392" s="17">
        <v>-1</v>
      </c>
      <c r="AQ2392" s="17">
        <v>-1</v>
      </c>
      <c r="AR2392" s="17">
        <v>-0.66087846372491166</v>
      </c>
      <c r="AS2392" s="17">
        <v>-7.930541564698939</v>
      </c>
      <c r="AT2392" s="17">
        <v>-6.3097040341086217</v>
      </c>
      <c r="AU2392" s="17">
        <v>-1</v>
      </c>
      <c r="AV2392" s="17">
        <v>-1</v>
      </c>
      <c r="AW2392" s="17">
        <v>-1</v>
      </c>
      <c r="AX2392" s="17">
        <v>-1</v>
      </c>
      <c r="AY2392" s="17">
        <v>-0.13217569274498231</v>
      </c>
      <c r="AZ2392" s="17">
        <v>1.5164598189021896</v>
      </c>
      <c r="BA2392" s="17">
        <v>-1.0036393060816771</v>
      </c>
      <c r="BB2392" s="17">
        <v>0.58273068866627342</v>
      </c>
      <c r="BC2392" s="17">
        <v>-0.40324350917909363</v>
      </c>
      <c r="BD2392" s="17">
        <v>20.653001345169059</v>
      </c>
      <c r="BE2392" s="17">
        <v>-13.601719293887029</v>
      </c>
      <c r="BF2392" s="17">
        <v>-1</v>
      </c>
      <c r="BG2392" s="22">
        <v>-1.6840738756532119</v>
      </c>
    </row>
    <row r="2393" spans="1:59" x14ac:dyDescent="0.25">
      <c r="A2393">
        <v>5606</v>
      </c>
      <c r="B2393" t="s">
        <v>2147</v>
      </c>
      <c r="C2393" s="49">
        <v>0</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25">
      <c r="A2394">
        <v>5607</v>
      </c>
      <c r="B2394" t="s">
        <v>2148</v>
      </c>
      <c r="C2394" s="49">
        <v>0</v>
      </c>
      <c r="D2394" s="22">
        <v>1462.4359765625002</v>
      </c>
      <c r="E2394" s="17">
        <v>67.660686873772121</v>
      </c>
      <c r="F2394" s="17">
        <v>8.008448851481111</v>
      </c>
      <c r="G2394" s="17">
        <v>0.40442308674994276</v>
      </c>
      <c r="H2394" s="17">
        <v>3.8901145427910748</v>
      </c>
      <c r="I2394" s="17">
        <v>54.341815630933247</v>
      </c>
      <c r="J2394" s="17">
        <v>6.9824019040089826</v>
      </c>
      <c r="K2394" s="17">
        <v>-1</v>
      </c>
      <c r="L2394" s="17">
        <v>-1</v>
      </c>
      <c r="M2394" s="17">
        <v>-1</v>
      </c>
      <c r="N2394" s="17">
        <v>0.16666666666666666</v>
      </c>
      <c r="O2394" s="17">
        <v>-1</v>
      </c>
      <c r="P2394" s="17">
        <v>-1</v>
      </c>
      <c r="Q2394" s="17">
        <v>3.0318454342952199</v>
      </c>
      <c r="R2394" s="17">
        <v>-1</v>
      </c>
      <c r="S2394" s="17">
        <v>0.38356032300866932</v>
      </c>
      <c r="T2394" s="17">
        <v>4.0352713055831831E-2</v>
      </c>
      <c r="U2394" s="17">
        <v>0.18750206945582237</v>
      </c>
      <c r="V2394" s="17">
        <v>0.12249927794470337</v>
      </c>
      <c r="W2394" s="17">
        <v>1.0112777489639617</v>
      </c>
      <c r="X2394" s="17">
        <v>0.88477009924420158</v>
      </c>
      <c r="Y2394" s="17">
        <v>0</v>
      </c>
      <c r="Z2394" s="17">
        <v>31.784379902887956</v>
      </c>
      <c r="AA2394" s="17">
        <v>0.47400456336468921</v>
      </c>
      <c r="AB2394" s="17">
        <v>1.1423240023966059</v>
      </c>
      <c r="AC2394" s="17">
        <v>18.597617570766836</v>
      </c>
      <c r="AD2394" s="17">
        <v>0.23437758681977799</v>
      </c>
      <c r="AE2394" s="17">
        <v>2.3437758681977797E-2</v>
      </c>
      <c r="AF2394" s="17">
        <v>49.910074099078336</v>
      </c>
      <c r="AG2394" s="17">
        <v>7.3110943990078923</v>
      </c>
      <c r="AH2394" s="17">
        <v>-1</v>
      </c>
      <c r="AI2394" s="17">
        <v>-1</v>
      </c>
      <c r="AJ2394" s="17">
        <v>-1</v>
      </c>
      <c r="AK2394" s="17">
        <v>-1</v>
      </c>
      <c r="AL2394" s="17">
        <v>-1</v>
      </c>
      <c r="AM2394" s="17">
        <v>-1</v>
      </c>
      <c r="AN2394" s="17">
        <v>-1</v>
      </c>
      <c r="AO2394" s="17">
        <v>-1</v>
      </c>
      <c r="AP2394" s="17">
        <v>-1</v>
      </c>
      <c r="AQ2394" s="17">
        <v>-1</v>
      </c>
      <c r="AR2394" s="17">
        <v>0.117188793409889</v>
      </c>
      <c r="AS2394" s="17">
        <v>1.4062655209186676</v>
      </c>
      <c r="AT2394" s="17">
        <v>5.8281451771942683</v>
      </c>
      <c r="AU2394" s="17">
        <v>-1</v>
      </c>
      <c r="AV2394" s="17">
        <v>-1</v>
      </c>
      <c r="AW2394" s="17">
        <v>-1</v>
      </c>
      <c r="AX2394" s="17">
        <v>-1</v>
      </c>
      <c r="AY2394" s="17">
        <v>2.3437758681977797E-2</v>
      </c>
      <c r="AZ2394" s="17">
        <v>0.16414400743889809</v>
      </c>
      <c r="BA2394" s="17">
        <v>0.34867650538161482</v>
      </c>
      <c r="BB2394" s="17">
        <v>5.3644953814608813E-2</v>
      </c>
      <c r="BC2394" s="17">
        <v>0.12584222567257064</v>
      </c>
      <c r="BD2394" s="17">
        <v>2.271502031029967</v>
      </c>
      <c r="BE2394" s="17">
        <v>4.7797800202520859</v>
      </c>
      <c r="BF2394" s="17">
        <v>-1</v>
      </c>
      <c r="BG2394" s="22">
        <v>24.540175362404625</v>
      </c>
    </row>
    <row r="2395" spans="1:59" x14ac:dyDescent="0.25">
      <c r="A2395">
        <v>5608</v>
      </c>
      <c r="B2395" t="s">
        <v>2149</v>
      </c>
      <c r="C2395" s="49">
        <v>0</v>
      </c>
      <c r="D2395" s="22">
        <v>1554.904775390625</v>
      </c>
      <c r="E2395" s="17">
        <v>85.086064057803682</v>
      </c>
      <c r="F2395" s="17">
        <v>37.227073868486826</v>
      </c>
      <c r="G2395" s="17">
        <v>0.61701695137681845</v>
      </c>
      <c r="H2395" s="17">
        <v>5.5005389589526308</v>
      </c>
      <c r="I2395" s="17">
        <v>69.902169275496576</v>
      </c>
      <c r="J2395" s="17">
        <v>11.174749799093458</v>
      </c>
      <c r="K2395" s="17">
        <v>-1</v>
      </c>
      <c r="L2395" s="17">
        <v>-1</v>
      </c>
      <c r="M2395" s="17">
        <v>-1</v>
      </c>
      <c r="N2395" s="17">
        <v>0.16666666666666666</v>
      </c>
      <c r="O2395" s="17">
        <v>-1</v>
      </c>
      <c r="P2395" s="17">
        <v>-1</v>
      </c>
      <c r="Q2395" s="17">
        <v>4.0367637809516514</v>
      </c>
      <c r="R2395" s="17">
        <v>-1</v>
      </c>
      <c r="S2395" s="17">
        <v>0.89423947565109863</v>
      </c>
      <c r="T2395" s="17">
        <v>9.4027936049998206E-2</v>
      </c>
      <c r="U2395" s="17">
        <v>0.49739611390077387</v>
      </c>
      <c r="V2395" s="17">
        <v>0.5694348248275789</v>
      </c>
      <c r="W2395" s="17">
        <v>2.1750320102362868</v>
      </c>
      <c r="X2395" s="17">
        <v>2.6160214065939607</v>
      </c>
      <c r="Y2395" s="17">
        <v>0</v>
      </c>
      <c r="Z2395" s="17">
        <v>41.849569588054734</v>
      </c>
      <c r="AA2395" s="17">
        <v>1.0340153420769715</v>
      </c>
      <c r="AB2395" s="17">
        <v>2.0357921187158801</v>
      </c>
      <c r="AC2395" s="17">
        <v>28.870140643107799</v>
      </c>
      <c r="AD2395" s="17">
        <v>0.62174514237596734</v>
      </c>
      <c r="AE2395" s="17">
        <v>6.2174514237596734E-2</v>
      </c>
      <c r="AF2395" s="17">
        <v>65.20493853625895</v>
      </c>
      <c r="AG2395" s="17">
        <v>33.985439165414775</v>
      </c>
      <c r="AH2395" s="17">
        <v>-1</v>
      </c>
      <c r="AI2395" s="17">
        <v>-1</v>
      </c>
      <c r="AJ2395" s="17">
        <v>-1</v>
      </c>
      <c r="AK2395" s="17">
        <v>-1</v>
      </c>
      <c r="AL2395" s="17">
        <v>-1</v>
      </c>
      <c r="AM2395" s="17">
        <v>-1</v>
      </c>
      <c r="AN2395" s="17">
        <v>-1</v>
      </c>
      <c r="AO2395" s="17">
        <v>-1</v>
      </c>
      <c r="AP2395" s="17">
        <v>-1</v>
      </c>
      <c r="AQ2395" s="17">
        <v>-1</v>
      </c>
      <c r="AR2395" s="17">
        <v>0.31087257118798367</v>
      </c>
      <c r="AS2395" s="17">
        <v>3.7304708542558038</v>
      </c>
      <c r="AT2395" s="17">
        <v>8.8496121105325454</v>
      </c>
      <c r="AU2395" s="17">
        <v>-1</v>
      </c>
      <c r="AV2395" s="17">
        <v>-1</v>
      </c>
      <c r="AW2395" s="17">
        <v>-1</v>
      </c>
      <c r="AX2395" s="17">
        <v>-1</v>
      </c>
      <c r="AY2395" s="17">
        <v>6.2174514237596734E-2</v>
      </c>
      <c r="AZ2395" s="17">
        <v>-0.17248709059467698</v>
      </c>
      <c r="BA2395" s="17">
        <v>0.68530760341518993</v>
      </c>
      <c r="BB2395" s="17">
        <v>-7.8060015074495601E-2</v>
      </c>
      <c r="BC2395" s="17">
        <v>0.25754719456167502</v>
      </c>
      <c r="BD2395" s="17">
        <v>-2.3041926736902827</v>
      </c>
      <c r="BE2395" s="17">
        <v>9.3554747249723409</v>
      </c>
      <c r="BF2395" s="17">
        <v>-1</v>
      </c>
      <c r="BG2395" s="22">
        <v>358.02154490011094</v>
      </c>
    </row>
    <row r="2396" spans="1:59" x14ac:dyDescent="0.25">
      <c r="A2396">
        <v>5610</v>
      </c>
      <c r="B2396" t="s">
        <v>3083</v>
      </c>
      <c r="C2396" s="49">
        <v>0</v>
      </c>
      <c r="D2396" s="22">
        <v>1557.7647167968751</v>
      </c>
      <c r="E2396" s="17">
        <v>65.666270030864126</v>
      </c>
      <c r="F2396" s="17">
        <v>4.6642390105640965</v>
      </c>
      <c r="G2396" s="17">
        <v>0.38009071334804628</v>
      </c>
      <c r="H2396" s="17">
        <v>3.7057938508541337</v>
      </c>
      <c r="I2396" s="17">
        <v>52.560859553910078</v>
      </c>
      <c r="J2396" s="17">
        <v>6.5025678570909866</v>
      </c>
      <c r="K2396" s="17">
        <v>-1</v>
      </c>
      <c r="L2396" s="17">
        <v>-1</v>
      </c>
      <c r="M2396" s="17">
        <v>-1</v>
      </c>
      <c r="N2396" s="17">
        <v>0.16666666666666666</v>
      </c>
      <c r="O2396" s="17">
        <v>-1</v>
      </c>
      <c r="P2396" s="17">
        <v>-1</v>
      </c>
      <c r="Q2396" s="17">
        <v>2.9168277761319579</v>
      </c>
      <c r="R2396" s="17">
        <v>-1</v>
      </c>
      <c r="S2396" s="17">
        <v>0.32511067841300489</v>
      </c>
      <c r="T2396" s="17">
        <v>3.4209329893686663E-2</v>
      </c>
      <c r="U2396" s="17">
        <v>0.15203323023182713</v>
      </c>
      <c r="V2396" s="17">
        <v>7.134539054338207E-2</v>
      </c>
      <c r="W2396" s="17">
        <v>0.87808056905933207</v>
      </c>
      <c r="X2396" s="17">
        <v>0.68662019808458752</v>
      </c>
      <c r="Y2396" s="17">
        <v>0</v>
      </c>
      <c r="Z2396" s="17">
        <v>30.632371333824885</v>
      </c>
      <c r="AA2396" s="17">
        <v>0.40990868082061954</v>
      </c>
      <c r="AB2396" s="17">
        <v>1.040062350268846</v>
      </c>
      <c r="AC2396" s="17">
        <v>17.421878714829042</v>
      </c>
      <c r="AD2396" s="17">
        <v>0.19004153778978392</v>
      </c>
      <c r="AE2396" s="17">
        <v>1.9004153778978392E-2</v>
      </c>
      <c r="AF2396" s="17">
        <v>48.159504517636996</v>
      </c>
      <c r="AG2396" s="17">
        <v>4.2580894675331011</v>
      </c>
      <c r="AH2396" s="17">
        <v>-1</v>
      </c>
      <c r="AI2396" s="17">
        <v>-1</v>
      </c>
      <c r="AJ2396" s="17">
        <v>-1</v>
      </c>
      <c r="AK2396" s="17">
        <v>-1</v>
      </c>
      <c r="AL2396" s="17">
        <v>-1</v>
      </c>
      <c r="AM2396" s="17">
        <v>-1</v>
      </c>
      <c r="AN2396" s="17">
        <v>-1</v>
      </c>
      <c r="AO2396" s="17">
        <v>-1</v>
      </c>
      <c r="AP2396" s="17">
        <v>-1</v>
      </c>
      <c r="AQ2396" s="17">
        <v>-1</v>
      </c>
      <c r="AR2396" s="17">
        <v>9.5020768894891958E-2</v>
      </c>
      <c r="AS2396" s="17">
        <v>1.1402492267387032</v>
      </c>
      <c r="AT2396" s="17">
        <v>5.4823239947603142</v>
      </c>
      <c r="AU2396" s="17">
        <v>-1</v>
      </c>
      <c r="AV2396" s="17">
        <v>-1</v>
      </c>
      <c r="AW2396" s="17">
        <v>-1</v>
      </c>
      <c r="AX2396" s="17">
        <v>-1</v>
      </c>
      <c r="AY2396" s="17">
        <v>1.9004153778978392E-2</v>
      </c>
      <c r="AZ2396" s="17">
        <v>0.20267302891569133</v>
      </c>
      <c r="BA2396" s="17">
        <v>0.31014748390482155</v>
      </c>
      <c r="BB2396" s="17">
        <v>6.8719210484806809E-2</v>
      </c>
      <c r="BC2396" s="17">
        <v>0.11076796900237268</v>
      </c>
      <c r="BD2396" s="17">
        <v>2.795211933588738</v>
      </c>
      <c r="BE2396" s="17">
        <v>4.256070117693314</v>
      </c>
      <c r="BF2396" s="17">
        <v>-1</v>
      </c>
      <c r="BG2396" s="22">
        <v>296.73295304258738</v>
      </c>
    </row>
    <row r="2397" spans="1:59" x14ac:dyDescent="0.25">
      <c r="A2397">
        <v>5611</v>
      </c>
      <c r="B2397" t="s">
        <v>2150</v>
      </c>
      <c r="C2397" s="49">
        <v>0</v>
      </c>
      <c r="D2397" s="22">
        <v>1475.692431640625</v>
      </c>
      <c r="E2397" s="17">
        <v>20.612364736183181</v>
      </c>
      <c r="F2397" s="17">
        <v>-70.88150960963327</v>
      </c>
      <c r="G2397" s="17">
        <v>-0.16957795333119358</v>
      </c>
      <c r="H2397" s="17">
        <v>-0.45801324288694722</v>
      </c>
      <c r="I2397" s="17">
        <v>12.329036044440272</v>
      </c>
      <c r="J2397" s="17">
        <v>-4.3368901949608345</v>
      </c>
      <c r="K2397" s="17">
        <v>-1</v>
      </c>
      <c r="L2397" s="17">
        <v>-1</v>
      </c>
      <c r="M2397" s="17">
        <v>-1</v>
      </c>
      <c r="N2397" s="17">
        <v>0.16666666666666666</v>
      </c>
      <c r="O2397" s="17">
        <v>-1</v>
      </c>
      <c r="P2397" s="17">
        <v>-1</v>
      </c>
      <c r="Q2397" s="17">
        <v>0.31857721656092997</v>
      </c>
      <c r="R2397" s="17">
        <v>-1</v>
      </c>
      <c r="S2397" s="17">
        <v>-0.99526763742651125</v>
      </c>
      <c r="T2397" s="17">
        <v>-0.10456978449278058</v>
      </c>
      <c r="U2397" s="17">
        <v>-0.64920836025742024</v>
      </c>
      <c r="V2397" s="17">
        <v>-1.0842216648739385</v>
      </c>
      <c r="W2397" s="17">
        <v>-2.1308456492891903</v>
      </c>
      <c r="X2397" s="17">
        <v>-3.7895889317876024</v>
      </c>
      <c r="Y2397" s="17">
        <v>0</v>
      </c>
      <c r="Z2397" s="17">
        <v>4.6084811155939427</v>
      </c>
      <c r="AA2397" s="17">
        <v>-1.03801823184471</v>
      </c>
      <c r="AB2397" s="17">
        <v>-1.2700298486738615</v>
      </c>
      <c r="AC2397" s="17">
        <v>-9.1380790267339744</v>
      </c>
      <c r="AD2397" s="17">
        <v>-0.81151045032177538</v>
      </c>
      <c r="AE2397" s="17">
        <v>-8.115104503217753E-2</v>
      </c>
      <c r="AF2397" s="17">
        <v>8.6141123823552945</v>
      </c>
      <c r="AG2397" s="17">
        <v>-64.709336041319929</v>
      </c>
      <c r="AH2397" s="17">
        <v>-1</v>
      </c>
      <c r="AI2397" s="17">
        <v>-1</v>
      </c>
      <c r="AJ2397" s="17">
        <v>-1</v>
      </c>
      <c r="AK2397" s="17">
        <v>-1</v>
      </c>
      <c r="AL2397" s="17">
        <v>-1</v>
      </c>
      <c r="AM2397" s="17">
        <v>-1</v>
      </c>
      <c r="AN2397" s="17">
        <v>-1</v>
      </c>
      <c r="AO2397" s="17">
        <v>-1</v>
      </c>
      <c r="AP2397" s="17">
        <v>-1</v>
      </c>
      <c r="AQ2397" s="17">
        <v>-1</v>
      </c>
      <c r="AR2397" s="17">
        <v>-0.40575522516088769</v>
      </c>
      <c r="AS2397" s="17">
        <v>-4.8690627019306518</v>
      </c>
      <c r="AT2397" s="17">
        <v>-2.3297815125098476</v>
      </c>
      <c r="AU2397" s="17">
        <v>-1</v>
      </c>
      <c r="AV2397" s="17">
        <v>-1</v>
      </c>
      <c r="AW2397" s="17">
        <v>-1</v>
      </c>
      <c r="AX2397" s="17">
        <v>-1</v>
      </c>
      <c r="AY2397" s="17">
        <v>-8.115104503217753E-2</v>
      </c>
      <c r="AZ2397" s="17">
        <v>1.0730441807061739</v>
      </c>
      <c r="BA2397" s="17">
        <v>-0.56022366788566114</v>
      </c>
      <c r="BB2397" s="17">
        <v>0.40924688644273705</v>
      </c>
      <c r="BC2397" s="17">
        <v>-0.22975970695555736</v>
      </c>
      <c r="BD2397" s="17">
        <v>14.625826198441244</v>
      </c>
      <c r="BE2397" s="17">
        <v>-7.5745441471592052</v>
      </c>
      <c r="BF2397" s="17">
        <v>-1</v>
      </c>
      <c r="BG2397" s="22">
        <v>37.540572567295612</v>
      </c>
    </row>
    <row r="2398" spans="1:59" x14ac:dyDescent="0.25">
      <c r="A2398">
        <v>5612</v>
      </c>
      <c r="B2398" t="s">
        <v>1320</v>
      </c>
      <c r="C2398" s="49">
        <v>0</v>
      </c>
      <c r="D2398" s="22">
        <v>1530.1891113281251</v>
      </c>
      <c r="E2398" s="17">
        <v>94.326064707734616</v>
      </c>
      <c r="F2398" s="17">
        <v>52.720575747724666</v>
      </c>
      <c r="G2398" s="17">
        <v>0.72974721979957513</v>
      </c>
      <c r="H2398" s="17">
        <v>6.3544844715716398</v>
      </c>
      <c r="I2398" s="17">
        <v>78.153220387358687</v>
      </c>
      <c r="J2398" s="17">
        <v>13.397789040437146</v>
      </c>
      <c r="K2398" s="17">
        <v>-1</v>
      </c>
      <c r="L2398" s="17">
        <v>-1</v>
      </c>
      <c r="M2398" s="17">
        <v>-1</v>
      </c>
      <c r="N2398" s="17">
        <v>0.16666666666666666</v>
      </c>
      <c r="O2398" s="17">
        <v>-1</v>
      </c>
      <c r="P2398" s="17">
        <v>-1</v>
      </c>
      <c r="Q2398" s="17">
        <v>4.569632945169344</v>
      </c>
      <c r="R2398" s="17">
        <v>-1</v>
      </c>
      <c r="S2398" s="17">
        <v>1.1650327934936742</v>
      </c>
      <c r="T2398" s="17">
        <v>0.12248982184526103</v>
      </c>
      <c r="U2398" s="17">
        <v>0.66172088815616759</v>
      </c>
      <c r="V2398" s="17">
        <v>0.80642738459032592</v>
      </c>
      <c r="W2398" s="17">
        <v>2.792125690157901</v>
      </c>
      <c r="X2398" s="17">
        <v>3.5340367262144063</v>
      </c>
      <c r="Y2398" s="17">
        <v>0</v>
      </c>
      <c r="Z2398" s="17">
        <v>47.186748706211532</v>
      </c>
      <c r="AA2398" s="17">
        <v>1.3309673049883783</v>
      </c>
      <c r="AB2398" s="17">
        <v>2.5095635549547493</v>
      </c>
      <c r="AC2398" s="17">
        <v>34.317260602832</v>
      </c>
      <c r="AD2398" s="17">
        <v>0.82715111019520959</v>
      </c>
      <c r="AE2398" s="17">
        <v>8.2715111019520948E-2</v>
      </c>
      <c r="AF2398" s="17">
        <v>73.315211034099789</v>
      </c>
      <c r="AG2398" s="17">
        <v>48.129808057695904</v>
      </c>
      <c r="AH2398" s="17">
        <v>-1</v>
      </c>
      <c r="AI2398" s="17">
        <v>-1</v>
      </c>
      <c r="AJ2398" s="17">
        <v>-1</v>
      </c>
      <c r="AK2398" s="17">
        <v>-1</v>
      </c>
      <c r="AL2398" s="17">
        <v>-1</v>
      </c>
      <c r="AM2398" s="17">
        <v>-1</v>
      </c>
      <c r="AN2398" s="17">
        <v>-1</v>
      </c>
      <c r="AO2398" s="17">
        <v>-1</v>
      </c>
      <c r="AP2398" s="17">
        <v>-1</v>
      </c>
      <c r="AQ2398" s="17">
        <v>-1</v>
      </c>
      <c r="AR2398" s="17">
        <v>0.4135755550976048</v>
      </c>
      <c r="AS2398" s="17">
        <v>4.9629066611712576</v>
      </c>
      <c r="AT2398" s="17">
        <v>10.451778659522635</v>
      </c>
      <c r="AU2398" s="17">
        <v>-1</v>
      </c>
      <c r="AV2398" s="17">
        <v>-1</v>
      </c>
      <c r="AW2398" s="17">
        <v>-1</v>
      </c>
      <c r="AX2398" s="17">
        <v>-1</v>
      </c>
      <c r="AY2398" s="17">
        <v>8.2715111019520948E-2</v>
      </c>
      <c r="AZ2398" s="17">
        <v>-0.35098948579491412</v>
      </c>
      <c r="BA2398" s="17">
        <v>0.86380999861542707</v>
      </c>
      <c r="BB2398" s="17">
        <v>-0.14789804413303803</v>
      </c>
      <c r="BC2398" s="17">
        <v>0.32738522362021738</v>
      </c>
      <c r="BD2398" s="17">
        <v>-4.7305058374733342</v>
      </c>
      <c r="BE2398" s="17">
        <v>11.781787888755394</v>
      </c>
      <c r="BF2398" s="17">
        <v>-1</v>
      </c>
      <c r="BG2398" s="22">
        <v>119.63922174669801</v>
      </c>
    </row>
    <row r="2399" spans="1:59" x14ac:dyDescent="0.25">
      <c r="A2399">
        <v>5613</v>
      </c>
      <c r="B2399" t="s">
        <v>2151</v>
      </c>
      <c r="C2399" s="49">
        <v>0</v>
      </c>
      <c r="D2399" s="22">
        <v>1511.620380859375</v>
      </c>
      <c r="E2399" s="17">
        <v>22.297584610268821</v>
      </c>
      <c r="F2399" s="17">
        <v>-68.055756855355057</v>
      </c>
      <c r="G2399" s="17">
        <v>-0.1490178585915401</v>
      </c>
      <c r="H2399" s="17">
        <v>-0.30226802123887664</v>
      </c>
      <c r="I2399" s="17">
        <v>13.833888245496176</v>
      </c>
      <c r="J2399" s="17">
        <v>-3.931445427983177</v>
      </c>
      <c r="K2399" s="17">
        <v>-1</v>
      </c>
      <c r="L2399" s="17">
        <v>-1</v>
      </c>
      <c r="M2399" s="17">
        <v>-1</v>
      </c>
      <c r="N2399" s="17">
        <v>0.16666666666666666</v>
      </c>
      <c r="O2399" s="17">
        <v>-1</v>
      </c>
      <c r="P2399" s="17">
        <v>-1</v>
      </c>
      <c r="Q2399" s="17">
        <v>0.41576354152442185</v>
      </c>
      <c r="R2399" s="17">
        <v>-1</v>
      </c>
      <c r="S2399" s="17">
        <v>-0.94587951525129133</v>
      </c>
      <c r="T2399" s="17">
        <v>-9.9378817802048644E-2</v>
      </c>
      <c r="U2399" s="17">
        <v>-0.61923830009493575</v>
      </c>
      <c r="V2399" s="17">
        <v>-1.0409982294161069</v>
      </c>
      <c r="W2399" s="17">
        <v>-2.0182981968618656</v>
      </c>
      <c r="X2399" s="17">
        <v>-3.6221584607355219</v>
      </c>
      <c r="Y2399" s="17">
        <v>0</v>
      </c>
      <c r="Z2399" s="17">
        <v>5.5818923373279965</v>
      </c>
      <c r="AA2399" s="17">
        <v>-0.98385921514044328</v>
      </c>
      <c r="AB2399" s="17">
        <v>-1.1836219499763856</v>
      </c>
      <c r="AC2399" s="17">
        <v>-8.1446164545506701</v>
      </c>
      <c r="AD2399" s="17">
        <v>-0.77404787511866946</v>
      </c>
      <c r="AE2399" s="17">
        <v>-7.7404787511866968E-2</v>
      </c>
      <c r="AF2399" s="17">
        <v>10.093288944719902</v>
      </c>
      <c r="AG2399" s="17">
        <v>-62.12964233060044</v>
      </c>
      <c r="AH2399" s="17">
        <v>-1</v>
      </c>
      <c r="AI2399" s="17">
        <v>-1</v>
      </c>
      <c r="AJ2399" s="17">
        <v>-1</v>
      </c>
      <c r="AK2399" s="17">
        <v>-1</v>
      </c>
      <c r="AL2399" s="17">
        <v>-1</v>
      </c>
      <c r="AM2399" s="17">
        <v>-1</v>
      </c>
      <c r="AN2399" s="17">
        <v>-1</v>
      </c>
      <c r="AO2399" s="17">
        <v>-1</v>
      </c>
      <c r="AP2399" s="17">
        <v>-1</v>
      </c>
      <c r="AQ2399" s="17">
        <v>-1</v>
      </c>
      <c r="AR2399" s="17">
        <v>-0.38702393755933473</v>
      </c>
      <c r="AS2399" s="17">
        <v>-4.6442872507120168</v>
      </c>
      <c r="AT2399" s="17">
        <v>-2.037573425925622</v>
      </c>
      <c r="AU2399" s="17">
        <v>-1</v>
      </c>
      <c r="AV2399" s="17">
        <v>-1</v>
      </c>
      <c r="AW2399" s="17">
        <v>-1</v>
      </c>
      <c r="AX2399" s="17">
        <v>-1</v>
      </c>
      <c r="AY2399" s="17">
        <v>-7.7404787511866968E-2</v>
      </c>
      <c r="AZ2399" s="17">
        <v>1.0404883622208605</v>
      </c>
      <c r="BA2399" s="17">
        <v>-0.52766784940034772</v>
      </c>
      <c r="BB2399" s="17">
        <v>0.39650961087368108</v>
      </c>
      <c r="BC2399" s="17">
        <v>-0.2170224313865014</v>
      </c>
      <c r="BD2399" s="17">
        <v>14.183307705285793</v>
      </c>
      <c r="BE2399" s="17">
        <v>-7.1320256540037548</v>
      </c>
      <c r="BF2399" s="17">
        <v>-1</v>
      </c>
      <c r="BG2399" s="22">
        <v>328.84811562529893</v>
      </c>
    </row>
    <row r="2400" spans="1:59" x14ac:dyDescent="0.25">
      <c r="A2400">
        <v>5614</v>
      </c>
      <c r="B2400" t="s">
        <v>2152</v>
      </c>
      <c r="C2400" s="49">
        <v>0</v>
      </c>
      <c r="D2400" s="22">
        <v>1549.4581542968751</v>
      </c>
      <c r="E2400" s="17">
        <v>141.93907540551359</v>
      </c>
      <c r="F2400" s="17">
        <v>132.55739596783187</v>
      </c>
      <c r="G2400" s="17">
        <v>1.3106375984616516</v>
      </c>
      <c r="H2400" s="17">
        <v>10.75479983604655</v>
      </c>
      <c r="I2400" s="17">
        <v>120.67025038994299</v>
      </c>
      <c r="J2400" s="17">
        <v>24.85293879526651</v>
      </c>
      <c r="K2400" s="17">
        <v>-1</v>
      </c>
      <c r="L2400" s="17">
        <v>-1</v>
      </c>
      <c r="M2400" s="17">
        <v>-1</v>
      </c>
      <c r="N2400" s="17">
        <v>0.16666666666666666</v>
      </c>
      <c r="O2400" s="17">
        <v>-1</v>
      </c>
      <c r="P2400" s="17">
        <v>-1</v>
      </c>
      <c r="Q2400" s="17">
        <v>7.3154666499108227</v>
      </c>
      <c r="R2400" s="17">
        <v>-1</v>
      </c>
      <c r="S2400" s="17">
        <v>2.5604098749251554</v>
      </c>
      <c r="T2400" s="17">
        <v>0.26915172417520755</v>
      </c>
      <c r="U2400" s="17">
        <v>1.5084737760567399</v>
      </c>
      <c r="V2400" s="17">
        <v>2.0276317665794155</v>
      </c>
      <c r="W2400" s="17">
        <v>5.9719618283576583</v>
      </c>
      <c r="X2400" s="17">
        <v>8.2644988646710704</v>
      </c>
      <c r="Y2400" s="17">
        <v>0</v>
      </c>
      <c r="Z2400" s="17">
        <v>74.688821062739095</v>
      </c>
      <c r="AA2400" s="17">
        <v>2.8611378669279999</v>
      </c>
      <c r="AB2400" s="17">
        <v>4.9508712254376528</v>
      </c>
      <c r="AC2400" s="17">
        <v>62.385849636575443</v>
      </c>
      <c r="AD2400" s="17">
        <v>1.8855922200709248</v>
      </c>
      <c r="AE2400" s="17">
        <v>0.18855922200709249</v>
      </c>
      <c r="AF2400" s="17">
        <v>115.10681969643088</v>
      </c>
      <c r="AG2400" s="17">
        <v>121.01465005027168</v>
      </c>
      <c r="AH2400" s="17">
        <v>-1</v>
      </c>
      <c r="AI2400" s="17">
        <v>-1</v>
      </c>
      <c r="AJ2400" s="17">
        <v>-1</v>
      </c>
      <c r="AK2400" s="17">
        <v>-1</v>
      </c>
      <c r="AL2400" s="17">
        <v>-1</v>
      </c>
      <c r="AM2400" s="17">
        <v>-1</v>
      </c>
      <c r="AN2400" s="17">
        <v>-1</v>
      </c>
      <c r="AO2400" s="17">
        <v>-1</v>
      </c>
      <c r="AP2400" s="17">
        <v>-1</v>
      </c>
      <c r="AQ2400" s="17">
        <v>-1</v>
      </c>
      <c r="AR2400" s="17">
        <v>0.94279611003546238</v>
      </c>
      <c r="AS2400" s="17">
        <v>11.313553320425548</v>
      </c>
      <c r="AT2400" s="17">
        <v>18.707619316553213</v>
      </c>
      <c r="AU2400" s="17">
        <v>-1</v>
      </c>
      <c r="AV2400" s="17">
        <v>-1</v>
      </c>
      <c r="AW2400" s="17">
        <v>-1</v>
      </c>
      <c r="AX2400" s="17">
        <v>-1</v>
      </c>
      <c r="AY2400" s="17">
        <v>0.18855922200709249</v>
      </c>
      <c r="AZ2400" s="17">
        <v>-1.2707985609502916</v>
      </c>
      <c r="BA2400" s="17">
        <v>1.7836190737708051</v>
      </c>
      <c r="BB2400" s="17">
        <v>-0.50776802149078126</v>
      </c>
      <c r="BC2400" s="17">
        <v>0.68725520097796056</v>
      </c>
      <c r="BD2400" s="17">
        <v>-17.23311043677365</v>
      </c>
      <c r="BE2400" s="17">
        <v>24.284392488055726</v>
      </c>
      <c r="BF2400" s="17">
        <v>-1</v>
      </c>
      <c r="BG2400" s="22">
        <v>1800.9481599589596</v>
      </c>
    </row>
    <row r="2401" spans="1:59" x14ac:dyDescent="0.25">
      <c r="A2401">
        <v>5616</v>
      </c>
      <c r="B2401" t="s">
        <v>2153</v>
      </c>
      <c r="C2401" s="49">
        <v>0</v>
      </c>
      <c r="D2401" s="22">
        <v>1483.2114843750001</v>
      </c>
      <c r="E2401" s="17">
        <v>32.181647977994807</v>
      </c>
      <c r="F2401" s="17">
        <v>-51.482299756787313</v>
      </c>
      <c r="G2401" s="17">
        <v>-2.842986744679743E-2</v>
      </c>
      <c r="H2401" s="17">
        <v>0.61120069798406274</v>
      </c>
      <c r="I2401" s="17">
        <v>22.660068581381829</v>
      </c>
      <c r="J2401" s="17">
        <v>-1.5534520097092548</v>
      </c>
      <c r="K2401" s="17">
        <v>-1</v>
      </c>
      <c r="L2401" s="17">
        <v>-1</v>
      </c>
      <c r="M2401" s="17">
        <v>-1</v>
      </c>
      <c r="N2401" s="17">
        <v>0.16666666666666666</v>
      </c>
      <c r="O2401" s="17">
        <v>-1</v>
      </c>
      <c r="P2401" s="17">
        <v>-1</v>
      </c>
      <c r="Q2401" s="17">
        <v>0.98577568604458765</v>
      </c>
      <c r="R2401" s="17">
        <v>-1</v>
      </c>
      <c r="S2401" s="17">
        <v>-0.65621088702096886</v>
      </c>
      <c r="T2401" s="17">
        <v>-6.8933031765501043E-2</v>
      </c>
      <c r="U2401" s="17">
        <v>-0.44345947245603051</v>
      </c>
      <c r="V2401" s="17">
        <v>-0.78748639893889916</v>
      </c>
      <c r="W2401" s="17">
        <v>-1.3581907718462576</v>
      </c>
      <c r="X2401" s="17">
        <v>-2.6401540285454086</v>
      </c>
      <c r="Y2401" s="17">
        <v>0</v>
      </c>
      <c r="Z2401" s="17">
        <v>11.291092867434021</v>
      </c>
      <c r="AA2401" s="17">
        <v>-0.66620858612139622</v>
      </c>
      <c r="AB2401" s="17">
        <v>-0.67682686683550497</v>
      </c>
      <c r="AC2401" s="17">
        <v>-2.3178117936742186</v>
      </c>
      <c r="AD2401" s="17">
        <v>-0.55432434057003821</v>
      </c>
      <c r="AE2401" s="17">
        <v>-5.5432434057003814E-2</v>
      </c>
      <c r="AF2401" s="17">
        <v>18.768877868924505</v>
      </c>
      <c r="AG2401" s="17">
        <v>-46.999357850713096</v>
      </c>
      <c r="AH2401" s="17">
        <v>-1</v>
      </c>
      <c r="AI2401" s="17">
        <v>-1</v>
      </c>
      <c r="AJ2401" s="17">
        <v>-1</v>
      </c>
      <c r="AK2401" s="17">
        <v>-1</v>
      </c>
      <c r="AL2401" s="17">
        <v>-1</v>
      </c>
      <c r="AM2401" s="17">
        <v>-1</v>
      </c>
      <c r="AN2401" s="17">
        <v>-1</v>
      </c>
      <c r="AO2401" s="17">
        <v>-1</v>
      </c>
      <c r="AP2401" s="17">
        <v>-1</v>
      </c>
      <c r="AQ2401" s="17">
        <v>-1</v>
      </c>
      <c r="AR2401" s="17">
        <v>-0.2771621702850191</v>
      </c>
      <c r="AS2401" s="17">
        <v>-3.3259460434202293</v>
      </c>
      <c r="AT2401" s="17">
        <v>-0.32372985644629715</v>
      </c>
      <c r="AU2401" s="17">
        <v>-1</v>
      </c>
      <c r="AV2401" s="17">
        <v>-1</v>
      </c>
      <c r="AW2401" s="17">
        <v>-1</v>
      </c>
      <c r="AX2401" s="17">
        <v>-1</v>
      </c>
      <c r="AY2401" s="17">
        <v>-5.5432434057003814E-2</v>
      </c>
      <c r="AZ2401" s="17">
        <v>0.84954368025666627</v>
      </c>
      <c r="BA2401" s="17">
        <v>-0.33672316743615344</v>
      </c>
      <c r="BB2401" s="17">
        <v>0.32180360912714639</v>
      </c>
      <c r="BC2401" s="17">
        <v>-0.14231642963996682</v>
      </c>
      <c r="BD2401" s="17">
        <v>11.587871409406457</v>
      </c>
      <c r="BE2401" s="17">
        <v>-4.5365893581244148</v>
      </c>
      <c r="BF2401" s="17">
        <v>-1</v>
      </c>
      <c r="BG2401" s="22">
        <v>52.87860406226423</v>
      </c>
    </row>
    <row r="2402" spans="1:59" x14ac:dyDescent="0.25">
      <c r="A2402">
        <v>5618</v>
      </c>
      <c r="B2402" t="s">
        <v>2154</v>
      </c>
      <c r="C2402" s="49">
        <v>0</v>
      </c>
      <c r="D2402" s="22">
        <v>1551.5829492187499</v>
      </c>
      <c r="E2402" s="17">
        <v>91.286812165996395</v>
      </c>
      <c r="F2402" s="17">
        <v>47.624400243965198</v>
      </c>
      <c r="G2402" s="17">
        <v>0.692667595261101</v>
      </c>
      <c r="H2402" s="17">
        <v>6.0736017997990279</v>
      </c>
      <c r="I2402" s="17">
        <v>75.439256502093556</v>
      </c>
      <c r="J2402" s="17">
        <v>12.666579387904481</v>
      </c>
      <c r="K2402" s="17">
        <v>-1</v>
      </c>
      <c r="L2402" s="17">
        <v>-1</v>
      </c>
      <c r="M2402" s="17">
        <v>-1</v>
      </c>
      <c r="N2402" s="17">
        <v>0.16666666666666666</v>
      </c>
      <c r="O2402" s="17">
        <v>-1</v>
      </c>
      <c r="P2402" s="17">
        <v>-1</v>
      </c>
      <c r="Q2402" s="17">
        <v>4.3943598014629472</v>
      </c>
      <c r="R2402" s="17">
        <v>-1</v>
      </c>
      <c r="S2402" s="17">
        <v>1.0759625314104213</v>
      </c>
      <c r="T2402" s="17">
        <v>0.11312804125419991</v>
      </c>
      <c r="U2402" s="17">
        <v>0.60767062271273409</v>
      </c>
      <c r="V2402" s="17">
        <v>0.72847498318683013</v>
      </c>
      <c r="W2402" s="17">
        <v>2.5891491313622716</v>
      </c>
      <c r="X2402" s="17">
        <v>3.2320799949092063</v>
      </c>
      <c r="Y2402" s="17">
        <v>0</v>
      </c>
      <c r="Z2402" s="17">
        <v>45.431225539588006</v>
      </c>
      <c r="AA2402" s="17">
        <v>1.2332928521127291</v>
      </c>
      <c r="AB2402" s="17">
        <v>2.3537290375835069</v>
      </c>
      <c r="AC2402" s="17">
        <v>32.525575319469105</v>
      </c>
      <c r="AD2402" s="17">
        <v>0.75958827839091769</v>
      </c>
      <c r="AE2402" s="17">
        <v>7.5958827839091761E-2</v>
      </c>
      <c r="AF2402" s="17">
        <v>70.647552530911639</v>
      </c>
      <c r="AG2402" s="17">
        <v>43.47739397940579</v>
      </c>
      <c r="AH2402" s="17">
        <v>-1</v>
      </c>
      <c r="AI2402" s="17">
        <v>-1</v>
      </c>
      <c r="AJ2402" s="17">
        <v>-1</v>
      </c>
      <c r="AK2402" s="17">
        <v>-1</v>
      </c>
      <c r="AL2402" s="17">
        <v>-1</v>
      </c>
      <c r="AM2402" s="17">
        <v>-1</v>
      </c>
      <c r="AN2402" s="17">
        <v>-1</v>
      </c>
      <c r="AO2402" s="17">
        <v>-1</v>
      </c>
      <c r="AP2402" s="17">
        <v>-1</v>
      </c>
      <c r="AQ2402" s="17">
        <v>-1</v>
      </c>
      <c r="AR2402" s="17">
        <v>0.37979413919545885</v>
      </c>
      <c r="AS2402" s="17">
        <v>4.5575296703455059</v>
      </c>
      <c r="AT2402" s="17">
        <v>9.9247885714491559</v>
      </c>
      <c r="AU2402" s="17">
        <v>-1</v>
      </c>
      <c r="AV2402" s="17">
        <v>-1</v>
      </c>
      <c r="AW2402" s="17">
        <v>-1</v>
      </c>
      <c r="AX2402" s="17">
        <v>-1</v>
      </c>
      <c r="AY2402" s="17">
        <v>7.5958827839091761E-2</v>
      </c>
      <c r="AZ2402" s="17">
        <v>-0.29227586889460172</v>
      </c>
      <c r="BA2402" s="17">
        <v>0.80509638171511488</v>
      </c>
      <c r="BB2402" s="17">
        <v>-0.12492668131957872</v>
      </c>
      <c r="BC2402" s="17">
        <v>0.30441386080675809</v>
      </c>
      <c r="BD2402" s="17">
        <v>-3.9324346327775128</v>
      </c>
      <c r="BE2402" s="17">
        <v>10.983716684059573</v>
      </c>
      <c r="BF2402" s="17">
        <v>-1</v>
      </c>
      <c r="BG2402" s="22">
        <v>959.74979923342755</v>
      </c>
    </row>
    <row r="2403" spans="1:59" x14ac:dyDescent="0.25">
      <c r="A2403">
        <v>5619</v>
      </c>
      <c r="B2403" t="s">
        <v>2155</v>
      </c>
      <c r="C2403" s="49">
        <v>0</v>
      </c>
      <c r="D2403" s="22">
        <v>1422.3167968750001</v>
      </c>
      <c r="E2403" s="17">
        <v>39.3881401574655</v>
      </c>
      <c r="F2403" s="17">
        <v>-39.398556004434155</v>
      </c>
      <c r="G2403" s="17">
        <v>5.9491100154465792E-2</v>
      </c>
      <c r="H2403" s="17">
        <v>1.2772127353781277</v>
      </c>
      <c r="I2403" s="17">
        <v>29.095255932855853</v>
      </c>
      <c r="J2403" s="17">
        <v>0.18034818299089483</v>
      </c>
      <c r="K2403" s="17">
        <v>-1</v>
      </c>
      <c r="L2403" s="17">
        <v>-1</v>
      </c>
      <c r="M2403" s="17">
        <v>-1</v>
      </c>
      <c r="N2403" s="17">
        <v>0.16666666666666666</v>
      </c>
      <c r="O2403" s="17">
        <v>-1</v>
      </c>
      <c r="P2403" s="17">
        <v>-1</v>
      </c>
      <c r="Q2403" s="17">
        <v>1.4013727850171505</v>
      </c>
      <c r="R2403" s="17">
        <v>-1</v>
      </c>
      <c r="S2403" s="17">
        <v>-0.44501285779788302</v>
      </c>
      <c r="T2403" s="17">
        <v>-4.6734942699556775E-2</v>
      </c>
      <c r="U2403" s="17">
        <v>-0.3152987454788484</v>
      </c>
      <c r="V2403" s="17">
        <v>-0.60265036989211085</v>
      </c>
      <c r="W2403" s="17">
        <v>-0.87690500717597597</v>
      </c>
      <c r="X2403" s="17">
        <v>-1.9241724532055315</v>
      </c>
      <c r="Y2403" s="17">
        <v>0</v>
      </c>
      <c r="Z2403" s="17">
        <v>15.453683437784122</v>
      </c>
      <c r="AA2403" s="17">
        <v>-0.43460881903528431</v>
      </c>
      <c r="AB2403" s="17">
        <v>-0.30732146532478832</v>
      </c>
      <c r="AC2403" s="17">
        <v>1.9305242051641187</v>
      </c>
      <c r="AD2403" s="17">
        <v>-0.39412343184856058</v>
      </c>
      <c r="AE2403" s="17">
        <v>-3.941234318485605E-2</v>
      </c>
      <c r="AF2403" s="17">
        <v>25.094268693383285</v>
      </c>
      <c r="AG2403" s="17">
        <v>-35.967834405253768</v>
      </c>
      <c r="AH2403" s="17">
        <v>-1</v>
      </c>
      <c r="AI2403" s="17">
        <v>-1</v>
      </c>
      <c r="AJ2403" s="17">
        <v>-1</v>
      </c>
      <c r="AK2403" s="17">
        <v>-1</v>
      </c>
      <c r="AL2403" s="17">
        <v>-1</v>
      </c>
      <c r="AM2403" s="17">
        <v>-1</v>
      </c>
      <c r="AN2403" s="17">
        <v>-1</v>
      </c>
      <c r="AO2403" s="17">
        <v>-1</v>
      </c>
      <c r="AP2403" s="17">
        <v>-1</v>
      </c>
      <c r="AQ2403" s="17">
        <v>-1</v>
      </c>
      <c r="AR2403" s="17">
        <v>-0.19706171592428029</v>
      </c>
      <c r="AS2403" s="17">
        <v>-2.3647405910913633</v>
      </c>
      <c r="AT2403" s="17">
        <v>0.92583723158122755</v>
      </c>
      <c r="AU2403" s="17">
        <v>-1</v>
      </c>
      <c r="AV2403" s="17">
        <v>-1</v>
      </c>
      <c r="AW2403" s="17">
        <v>-1</v>
      </c>
      <c r="AX2403" s="17">
        <v>-1</v>
      </c>
      <c r="AY2403" s="17">
        <v>-3.941234318485605E-2</v>
      </c>
      <c r="AZ2403" s="17">
        <v>0.71032549578208903</v>
      </c>
      <c r="BA2403" s="17">
        <v>-0.19750498296157637</v>
      </c>
      <c r="BB2403" s="17">
        <v>0.26733530016184398</v>
      </c>
      <c r="BC2403" s="17">
        <v>-8.7848120674664396E-2</v>
      </c>
      <c r="BD2403" s="17">
        <v>9.6955331399410678</v>
      </c>
      <c r="BE2403" s="17">
        <v>-2.6442510886590238</v>
      </c>
      <c r="BF2403" s="17">
        <v>-1</v>
      </c>
      <c r="BG2403" s="22">
        <v>-49.873720013372349</v>
      </c>
    </row>
    <row r="2404" spans="1:59" x14ac:dyDescent="0.25">
      <c r="A2404">
        <v>5621</v>
      </c>
      <c r="B2404" t="s">
        <v>2156</v>
      </c>
      <c r="C2404" s="49">
        <v>0</v>
      </c>
      <c r="D2404" s="22">
        <v>1429.1507519531249</v>
      </c>
      <c r="E2404" s="17">
        <v>-3.3497613172062728</v>
      </c>
      <c r="F2404" s="17">
        <v>-111.06086230713532</v>
      </c>
      <c r="G2404" s="17">
        <v>-0.46192175332851476</v>
      </c>
      <c r="H2404" s="17">
        <v>-2.672553132151557</v>
      </c>
      <c r="I2404" s="17">
        <v>-9.0684437075635245</v>
      </c>
      <c r="J2404" s="17">
        <v>-10.101905646892309</v>
      </c>
      <c r="K2404" s="17">
        <v>-1</v>
      </c>
      <c r="L2404" s="17">
        <v>-1</v>
      </c>
      <c r="M2404" s="17">
        <v>-1</v>
      </c>
      <c r="N2404" s="17">
        <v>0.16666666666666666</v>
      </c>
      <c r="O2404" s="17">
        <v>-1</v>
      </c>
      <c r="P2404" s="17">
        <v>-1</v>
      </c>
      <c r="Q2404" s="17">
        <v>-1.0633142536571016</v>
      </c>
      <c r="R2404" s="17">
        <v>-1</v>
      </c>
      <c r="S2404" s="17">
        <v>-1.6975168971825538</v>
      </c>
      <c r="T2404" s="17">
        <v>-0.17838009262824164</v>
      </c>
      <c r="U2404" s="17">
        <v>-1.0753523729671968</v>
      </c>
      <c r="V2404" s="17">
        <v>-1.6988153002967694</v>
      </c>
      <c r="W2404" s="17">
        <v>-3.7311568511225168</v>
      </c>
      <c r="X2404" s="17">
        <v>-6.170281275986965</v>
      </c>
      <c r="Y2404" s="17">
        <v>0</v>
      </c>
      <c r="Z2404" s="17">
        <v>-9.2324441877768031</v>
      </c>
      <c r="AA2404" s="17">
        <v>-1.8081047974920563</v>
      </c>
      <c r="AB2404" s="17">
        <v>-2.4986629739037829</v>
      </c>
      <c r="AC2404" s="17">
        <v>-23.264114299666616</v>
      </c>
      <c r="AD2404" s="17">
        <v>-1.3441904662089961</v>
      </c>
      <c r="AE2404" s="17">
        <v>-0.1344190466208996</v>
      </c>
      <c r="AF2404" s="17">
        <v>-12.418285696756591</v>
      </c>
      <c r="AG2404" s="17">
        <v>-101.38997743770494</v>
      </c>
      <c r="AH2404" s="17">
        <v>-1</v>
      </c>
      <c r="AI2404" s="17">
        <v>-1</v>
      </c>
      <c r="AJ2404" s="17">
        <v>-1</v>
      </c>
      <c r="AK2404" s="17">
        <v>-1</v>
      </c>
      <c r="AL2404" s="17">
        <v>-1</v>
      </c>
      <c r="AM2404" s="17">
        <v>-1</v>
      </c>
      <c r="AN2404" s="17">
        <v>-1</v>
      </c>
      <c r="AO2404" s="17">
        <v>-1</v>
      </c>
      <c r="AP2404" s="17">
        <v>-1</v>
      </c>
      <c r="AQ2404" s="17">
        <v>-1</v>
      </c>
      <c r="AR2404" s="17">
        <v>-0.67209523310449804</v>
      </c>
      <c r="AS2404" s="17">
        <v>-8.0651427972539764</v>
      </c>
      <c r="AT2404" s="17">
        <v>-6.4846856364301697</v>
      </c>
      <c r="AU2404" s="17">
        <v>-1</v>
      </c>
      <c r="AV2404" s="17">
        <v>-1</v>
      </c>
      <c r="AW2404" s="17">
        <v>-1</v>
      </c>
      <c r="AX2404" s="17">
        <v>-1</v>
      </c>
      <c r="AY2404" s="17">
        <v>-0.1344190466208996</v>
      </c>
      <c r="AZ2404" s="17">
        <v>1.5359550674767277</v>
      </c>
      <c r="BA2404" s="17">
        <v>-1.0231345546562152</v>
      </c>
      <c r="BB2404" s="17">
        <v>0.59035809184439225</v>
      </c>
      <c r="BC2404" s="17">
        <v>-0.4108709123572124</v>
      </c>
      <c r="BD2404" s="17">
        <v>20.917992625507701</v>
      </c>
      <c r="BE2404" s="17">
        <v>-13.866710574225667</v>
      </c>
      <c r="BF2404" s="17">
        <v>-1</v>
      </c>
      <c r="BG2404" s="22">
        <v>-35.755384278190377</v>
      </c>
    </row>
    <row r="2405" spans="1:59" x14ac:dyDescent="0.25">
      <c r="A2405">
        <v>5622</v>
      </c>
      <c r="B2405" t="s">
        <v>2157</v>
      </c>
      <c r="C2405" s="49">
        <v>0</v>
      </c>
      <c r="D2405" s="22">
        <v>1489.1888085937499</v>
      </c>
      <c r="E2405" s="17">
        <v>58.959240169474604</v>
      </c>
      <c r="F2405" s="17">
        <v>-6.5820134193336788</v>
      </c>
      <c r="G2405" s="17">
        <v>0.29826330821690733</v>
      </c>
      <c r="H2405" s="17">
        <v>3.0859412913006787</v>
      </c>
      <c r="I2405" s="17">
        <v>46.571677486533915</v>
      </c>
      <c r="J2405" s="17">
        <v>4.8889326270064233</v>
      </c>
      <c r="K2405" s="17">
        <v>-1</v>
      </c>
      <c r="L2405" s="17">
        <v>-1</v>
      </c>
      <c r="M2405" s="17">
        <v>-1</v>
      </c>
      <c r="N2405" s="17">
        <v>0.16666666666666666</v>
      </c>
      <c r="O2405" s="17">
        <v>-1</v>
      </c>
      <c r="P2405" s="17">
        <v>-1</v>
      </c>
      <c r="Q2405" s="17">
        <v>2.5300345785959326</v>
      </c>
      <c r="R2405" s="17">
        <v>-1</v>
      </c>
      <c r="S2405" s="17">
        <v>0.1285502085770559</v>
      </c>
      <c r="T2405" s="17">
        <v>1.3549729838170117E-2</v>
      </c>
      <c r="U2405" s="17">
        <v>3.2754973697802267E-2</v>
      </c>
      <c r="V2405" s="17">
        <v>-0.10068015744916761</v>
      </c>
      <c r="W2405" s="17">
        <v>0.43015140808682162</v>
      </c>
      <c r="X2405" s="17">
        <v>2.0261352974182134E-2</v>
      </c>
      <c r="Y2405" s="17">
        <v>0</v>
      </c>
      <c r="Z2405" s="17">
        <v>26.758278562919095</v>
      </c>
      <c r="AA2405" s="17">
        <v>0.19436046192953904</v>
      </c>
      <c r="AB2405" s="17">
        <v>0.69616636035338542</v>
      </c>
      <c r="AC2405" s="17">
        <v>13.467983297222748</v>
      </c>
      <c r="AD2405" s="17">
        <v>4.0943717122252837E-2</v>
      </c>
      <c r="AE2405" s="17">
        <v>4.0943717122252834E-3</v>
      </c>
      <c r="AF2405" s="17">
        <v>42.272509279446055</v>
      </c>
      <c r="AG2405" s="17">
        <v>-6.008869175131891</v>
      </c>
      <c r="AH2405" s="17">
        <v>-1</v>
      </c>
      <c r="AI2405" s="17">
        <v>-1</v>
      </c>
      <c r="AJ2405" s="17">
        <v>-1</v>
      </c>
      <c r="AK2405" s="17">
        <v>-1</v>
      </c>
      <c r="AL2405" s="17">
        <v>-1</v>
      </c>
      <c r="AM2405" s="17">
        <v>-1</v>
      </c>
      <c r="AN2405" s="17">
        <v>-1</v>
      </c>
      <c r="AO2405" s="17">
        <v>-1</v>
      </c>
      <c r="AP2405" s="17">
        <v>-1</v>
      </c>
      <c r="AQ2405" s="17">
        <v>-1</v>
      </c>
      <c r="AR2405" s="17">
        <v>2.0471858561126419E-2</v>
      </c>
      <c r="AS2405" s="17">
        <v>0.24566230273351686</v>
      </c>
      <c r="AT2405" s="17">
        <v>4.3193609935535724</v>
      </c>
      <c r="AU2405" s="17">
        <v>-1</v>
      </c>
      <c r="AV2405" s="17">
        <v>-1</v>
      </c>
      <c r="AW2405" s="17">
        <v>-1</v>
      </c>
      <c r="AX2405" s="17">
        <v>-1</v>
      </c>
      <c r="AY2405" s="17">
        <v>4.0943717122252834E-3</v>
      </c>
      <c r="AZ2405" s="17">
        <v>0.33224238072590928</v>
      </c>
      <c r="BA2405" s="17">
        <v>0.18057813209460358</v>
      </c>
      <c r="BB2405" s="17">
        <v>0.11941246951176739</v>
      </c>
      <c r="BC2405" s="17">
        <v>6.0074709975412116E-2</v>
      </c>
      <c r="BD2405" s="17">
        <v>4.5563973987322983</v>
      </c>
      <c r="BE2405" s="17">
        <v>2.4948846525497519</v>
      </c>
      <c r="BF2405" s="17">
        <v>-1</v>
      </c>
      <c r="BG2405" s="22">
        <v>258.02334531820395</v>
      </c>
    </row>
    <row r="2406" spans="1:59" x14ac:dyDescent="0.25">
      <c r="A2406">
        <v>5623</v>
      </c>
      <c r="B2406" t="s">
        <v>2158</v>
      </c>
      <c r="C2406" s="49">
        <v>0</v>
      </c>
      <c r="D2406" s="22">
        <v>1496.7079101562501</v>
      </c>
      <c r="E2406" s="17">
        <v>58.482316140616675</v>
      </c>
      <c r="F2406" s="17">
        <v>-7.3817128584694585</v>
      </c>
      <c r="G2406" s="17">
        <v>0.29244471838912212</v>
      </c>
      <c r="H2406" s="17">
        <v>3.0418647647144548</v>
      </c>
      <c r="I2406" s="17">
        <v>46.145798237422461</v>
      </c>
      <c r="J2406" s="17">
        <v>4.7741901208683064</v>
      </c>
      <c r="K2406" s="17">
        <v>-1</v>
      </c>
      <c r="L2406" s="17">
        <v>-1</v>
      </c>
      <c r="M2406" s="17">
        <v>-1</v>
      </c>
      <c r="N2406" s="17">
        <v>0.16666666666666666</v>
      </c>
      <c r="O2406" s="17">
        <v>-1</v>
      </c>
      <c r="P2406" s="17">
        <v>-1</v>
      </c>
      <c r="Q2406" s="17">
        <v>2.5025304562174604</v>
      </c>
      <c r="R2406" s="17">
        <v>-1</v>
      </c>
      <c r="S2406" s="17">
        <v>0.11457317058472066</v>
      </c>
      <c r="T2406" s="17">
        <v>1.2080665304882183E-2</v>
      </c>
      <c r="U2406" s="17">
        <v>2.4273325660295053E-2</v>
      </c>
      <c r="V2406" s="17">
        <v>-0.11291256420903593</v>
      </c>
      <c r="W2406" s="17">
        <v>0.39830002461173702</v>
      </c>
      <c r="X2406" s="17">
        <v>-2.7122146375458567E-2</v>
      </c>
      <c r="Y2406" s="17">
        <v>0</v>
      </c>
      <c r="Z2406" s="17">
        <v>26.482799256780002</v>
      </c>
      <c r="AA2406" s="17">
        <v>0.17903324152181785</v>
      </c>
      <c r="AB2406" s="17">
        <v>0.67171257612875579</v>
      </c>
      <c r="AC2406" s="17">
        <v>13.186829377944232</v>
      </c>
      <c r="AD2406" s="17">
        <v>3.0341657075368816E-2</v>
      </c>
      <c r="AE2406" s="17">
        <v>3.0341657075368816E-3</v>
      </c>
      <c r="AF2406" s="17">
        <v>41.853896339755963</v>
      </c>
      <c r="AG2406" s="17">
        <v>-6.7389329114163576</v>
      </c>
      <c r="AH2406" s="17">
        <v>-1</v>
      </c>
      <c r="AI2406" s="17">
        <v>-1</v>
      </c>
      <c r="AJ2406" s="17">
        <v>-1</v>
      </c>
      <c r="AK2406" s="17">
        <v>-1</v>
      </c>
      <c r="AL2406" s="17">
        <v>-1</v>
      </c>
      <c r="AM2406" s="17">
        <v>-1</v>
      </c>
      <c r="AN2406" s="17">
        <v>-1</v>
      </c>
      <c r="AO2406" s="17">
        <v>-1</v>
      </c>
      <c r="AP2406" s="17">
        <v>-1</v>
      </c>
      <c r="AQ2406" s="17">
        <v>-1</v>
      </c>
      <c r="AR2406" s="17">
        <v>1.5170828537684408E-2</v>
      </c>
      <c r="AS2406" s="17">
        <v>0.18204994245221273</v>
      </c>
      <c r="AT2406" s="17">
        <v>4.2366649251878767</v>
      </c>
      <c r="AU2406" s="17">
        <v>-1</v>
      </c>
      <c r="AV2406" s="17">
        <v>-1</v>
      </c>
      <c r="AW2406" s="17">
        <v>-1</v>
      </c>
      <c r="AX2406" s="17">
        <v>-1</v>
      </c>
      <c r="AY2406" s="17">
        <v>3.0341657075368816E-3</v>
      </c>
      <c r="AZ2406" s="17">
        <v>0.34145580880941528</v>
      </c>
      <c r="BA2406" s="17">
        <v>0.17136470401109755</v>
      </c>
      <c r="BB2406" s="17">
        <v>0.12301716992770795</v>
      </c>
      <c r="BC2406" s="17">
        <v>5.6470009559471554E-2</v>
      </c>
      <c r="BD2406" s="17">
        <v>4.6816319190730615</v>
      </c>
      <c r="BE2406" s="17">
        <v>2.3696501322089887</v>
      </c>
      <c r="BF2406" s="17">
        <v>-1</v>
      </c>
      <c r="BG2406" s="22">
        <v>555.55479891075186</v>
      </c>
    </row>
    <row r="2407" spans="1:59" x14ac:dyDescent="0.25">
      <c r="A2407">
        <v>5624</v>
      </c>
      <c r="B2407" t="s">
        <v>2159</v>
      </c>
      <c r="C2407" s="49">
        <v>0</v>
      </c>
      <c r="D2407" s="22">
        <v>1530.8814746093749</v>
      </c>
      <c r="E2407" s="17">
        <v>75.69270545818658</v>
      </c>
      <c r="F2407" s="17">
        <v>21.476423556940556</v>
      </c>
      <c r="G2407" s="17">
        <v>0.50241567845007229</v>
      </c>
      <c r="H2407" s="17">
        <v>4.6324203593479689</v>
      </c>
      <c r="I2407" s="17">
        <v>61.514173986982222</v>
      </c>
      <c r="J2407" s="17">
        <v>8.9148143763488612</v>
      </c>
      <c r="K2407" s="17">
        <v>-1</v>
      </c>
      <c r="L2407" s="17">
        <v>-1</v>
      </c>
      <c r="M2407" s="17">
        <v>-1</v>
      </c>
      <c r="N2407" s="17">
        <v>0.16666666666666666</v>
      </c>
      <c r="O2407" s="17">
        <v>-1</v>
      </c>
      <c r="P2407" s="17">
        <v>-1</v>
      </c>
      <c r="Q2407" s="17">
        <v>3.4950504915470173</v>
      </c>
      <c r="R2407" s="17">
        <v>-1</v>
      </c>
      <c r="S2407" s="17">
        <v>0.61895175249553602</v>
      </c>
      <c r="T2407" s="17">
        <v>6.5093663226299822E-2</v>
      </c>
      <c r="U2407" s="17">
        <v>0.33034401186509049</v>
      </c>
      <c r="V2407" s="17">
        <v>0.32850885700209953</v>
      </c>
      <c r="W2407" s="17">
        <v>1.5476963157193833</v>
      </c>
      <c r="X2407" s="17">
        <v>1.682769621898317</v>
      </c>
      <c r="Y2407" s="17">
        <v>0</v>
      </c>
      <c r="Z2407" s="17">
        <v>36.423808349865894</v>
      </c>
      <c r="AA2407" s="17">
        <v>0.73213481412399006</v>
      </c>
      <c r="AB2407" s="17">
        <v>1.5541574128914175</v>
      </c>
      <c r="AC2407" s="17">
        <v>23.33261385546588</v>
      </c>
      <c r="AD2407" s="17">
        <v>0.41293001483136316</v>
      </c>
      <c r="AE2407" s="17">
        <v>4.1293001483136312E-2</v>
      </c>
      <c r="AF2407" s="17">
        <v>56.960058389697409</v>
      </c>
      <c r="AG2407" s="17">
        <v>19.606313643225697</v>
      </c>
      <c r="AH2407" s="17">
        <v>-1</v>
      </c>
      <c r="AI2407" s="17">
        <v>-1</v>
      </c>
      <c r="AJ2407" s="17">
        <v>-1</v>
      </c>
      <c r="AK2407" s="17">
        <v>-1</v>
      </c>
      <c r="AL2407" s="17">
        <v>-1</v>
      </c>
      <c r="AM2407" s="17">
        <v>-1</v>
      </c>
      <c r="AN2407" s="17">
        <v>-1</v>
      </c>
      <c r="AO2407" s="17">
        <v>-1</v>
      </c>
      <c r="AP2407" s="17">
        <v>-1</v>
      </c>
      <c r="AQ2407" s="17">
        <v>-1</v>
      </c>
      <c r="AR2407" s="17">
        <v>0.20646500741568158</v>
      </c>
      <c r="AS2407" s="17">
        <v>2.4775800889881787</v>
      </c>
      <c r="AT2407" s="17">
        <v>7.2208541156846326</v>
      </c>
      <c r="AU2407" s="17">
        <v>-1</v>
      </c>
      <c r="AV2407" s="17">
        <v>-1</v>
      </c>
      <c r="AW2407" s="17">
        <v>-1</v>
      </c>
      <c r="AX2407" s="17">
        <v>-1</v>
      </c>
      <c r="AY2407" s="17">
        <v>4.1293001483136312E-2</v>
      </c>
      <c r="AZ2407" s="17">
        <v>8.9779409060438686E-3</v>
      </c>
      <c r="BA2407" s="17">
        <v>0.50384257191446913</v>
      </c>
      <c r="BB2407" s="17">
        <v>-7.0628717093301624E-3</v>
      </c>
      <c r="BC2407" s="17">
        <v>0.18655005119650958</v>
      </c>
      <c r="BD2407" s="17">
        <v>0.16239044527909385</v>
      </c>
      <c r="BE2407" s="17">
        <v>6.8888916060029608</v>
      </c>
      <c r="BF2407" s="17">
        <v>-1</v>
      </c>
      <c r="BG2407" s="22">
        <v>305.45568647249968</v>
      </c>
    </row>
    <row r="2408" spans="1:59" x14ac:dyDescent="0.25">
      <c r="A2408">
        <v>5625</v>
      </c>
      <c r="B2408" t="s">
        <v>2160</v>
      </c>
      <c r="C2408" s="49">
        <v>0</v>
      </c>
      <c r="D2408" s="22">
        <v>1427.530546875</v>
      </c>
      <c r="E2408" s="17">
        <v>3.9478708077310145</v>
      </c>
      <c r="F2408" s="17">
        <v>-98.824296388436252</v>
      </c>
      <c r="G2408" s="17">
        <v>-0.37288885609588712</v>
      </c>
      <c r="H2408" s="17">
        <v>-1.9981180923790118</v>
      </c>
      <c r="I2408" s="17">
        <v>-2.5518710427256153</v>
      </c>
      <c r="J2408" s="17">
        <v>-8.346178218155913</v>
      </c>
      <c r="K2408" s="17">
        <v>-1</v>
      </c>
      <c r="L2408" s="17">
        <v>-1</v>
      </c>
      <c r="M2408" s="17">
        <v>-1</v>
      </c>
      <c r="N2408" s="17">
        <v>0.16666666666666666</v>
      </c>
      <c r="O2408" s="17">
        <v>-1</v>
      </c>
      <c r="P2408" s="17">
        <v>-1</v>
      </c>
      <c r="Q2408" s="17">
        <v>-0.6424611305339365</v>
      </c>
      <c r="R2408" s="17">
        <v>-1</v>
      </c>
      <c r="S2408" s="17">
        <v>-1.4836478629286327</v>
      </c>
      <c r="T2408" s="17">
        <v>-0.15590126605831509</v>
      </c>
      <c r="U2408" s="17">
        <v>-0.94557080725505693</v>
      </c>
      <c r="V2408" s="17">
        <v>-1.5116416643827213</v>
      </c>
      <c r="W2408" s="17">
        <v>-3.2437843028613429</v>
      </c>
      <c r="X2408" s="17">
        <v>-5.4452447374130424</v>
      </c>
      <c r="Y2408" s="17">
        <v>0</v>
      </c>
      <c r="Z2408" s="17">
        <v>-5.0172096585999419</v>
      </c>
      <c r="AA2408" s="17">
        <v>-1.5735760061849189</v>
      </c>
      <c r="AB2408" s="17">
        <v>-2.1244844663513738</v>
      </c>
      <c r="AC2408" s="17">
        <v>-18.962049926243928</v>
      </c>
      <c r="AD2408" s="17">
        <v>-1.181963509068821</v>
      </c>
      <c r="AE2408" s="17">
        <v>-0.11819635090688212</v>
      </c>
      <c r="AF2408" s="17">
        <v>-6.0128981470618825</v>
      </c>
      <c r="AG2408" s="17">
        <v>-90.218939174190751</v>
      </c>
      <c r="AH2408" s="17">
        <v>-1</v>
      </c>
      <c r="AI2408" s="17">
        <v>-1</v>
      </c>
      <c r="AJ2408" s="17">
        <v>-1</v>
      </c>
      <c r="AK2408" s="17">
        <v>-1</v>
      </c>
      <c r="AL2408" s="17">
        <v>-1</v>
      </c>
      <c r="AM2408" s="17">
        <v>-1</v>
      </c>
      <c r="AN2408" s="17">
        <v>-1</v>
      </c>
      <c r="AO2408" s="17">
        <v>-1</v>
      </c>
      <c r="AP2408" s="17">
        <v>-1</v>
      </c>
      <c r="AQ2408" s="17">
        <v>-1</v>
      </c>
      <c r="AR2408" s="17">
        <v>-0.59098175453441049</v>
      </c>
      <c r="AS2408" s="17">
        <v>-7.0917810544129258</v>
      </c>
      <c r="AT2408" s="17">
        <v>-5.219315370736803</v>
      </c>
      <c r="AU2408" s="17">
        <v>-1</v>
      </c>
      <c r="AV2408" s="17">
        <v>-1</v>
      </c>
      <c r="AW2408" s="17">
        <v>-1</v>
      </c>
      <c r="AX2408" s="17">
        <v>-1</v>
      </c>
      <c r="AY2408" s="17">
        <v>-0.11819635090688212</v>
      </c>
      <c r="AZ2408" s="17">
        <v>1.3949762014632023</v>
      </c>
      <c r="BA2408" s="17">
        <v>-0.88215568864268978</v>
      </c>
      <c r="BB2408" s="17">
        <v>0.53520092641673256</v>
      </c>
      <c r="BC2408" s="17">
        <v>-0.35571374692955293</v>
      </c>
      <c r="BD2408" s="17">
        <v>19.001722101293641</v>
      </c>
      <c r="BE2408" s="17">
        <v>-11.950440050011606</v>
      </c>
      <c r="BF2408" s="17">
        <v>-1</v>
      </c>
      <c r="BG2408" s="22">
        <v>-29.609589187297615</v>
      </c>
    </row>
    <row r="2409" spans="1:59" x14ac:dyDescent="0.25">
      <c r="A2409">
        <v>5626</v>
      </c>
      <c r="B2409" t="s">
        <v>2161</v>
      </c>
      <c r="C2409" s="49">
        <v>0</v>
      </c>
      <c r="D2409" s="22">
        <v>1461.9588085937501</v>
      </c>
      <c r="E2409" s="17">
        <v>10.362468120078276</v>
      </c>
      <c r="F2409" s="17">
        <v>-88.068390704149394</v>
      </c>
      <c r="G2409" s="17">
        <v>-0.29462919960439032</v>
      </c>
      <c r="H2409" s="17">
        <v>-1.4052916632837</v>
      </c>
      <c r="I2409" s="17">
        <v>3.1761772866417957</v>
      </c>
      <c r="J2409" s="17">
        <v>-6.8028989389631844</v>
      </c>
      <c r="K2409" s="17">
        <v>-1</v>
      </c>
      <c r="L2409" s="17">
        <v>-1</v>
      </c>
      <c r="M2409" s="17">
        <v>-1</v>
      </c>
      <c r="N2409" s="17">
        <v>0.16666666666666666</v>
      </c>
      <c r="O2409" s="17">
        <v>-1</v>
      </c>
      <c r="P2409" s="17">
        <v>-1</v>
      </c>
      <c r="Q2409" s="17">
        <v>-0.27253246514481688</v>
      </c>
      <c r="R2409" s="17">
        <v>-1</v>
      </c>
      <c r="S2409" s="17">
        <v>-1.2956576067972578</v>
      </c>
      <c r="T2409" s="17">
        <v>-0.13614244319199931</v>
      </c>
      <c r="U2409" s="17">
        <v>-0.83149319024768131</v>
      </c>
      <c r="V2409" s="17">
        <v>-1.3471165853815872</v>
      </c>
      <c r="W2409" s="17">
        <v>-2.8153852571620046</v>
      </c>
      <c r="X2409" s="17">
        <v>-4.8079397387413216</v>
      </c>
      <c r="Y2409" s="17">
        <v>0</v>
      </c>
      <c r="Z2409" s="17">
        <v>-1.3120308254035962</v>
      </c>
      <c r="AA2409" s="17">
        <v>-1.3674258839766487</v>
      </c>
      <c r="AB2409" s="17">
        <v>-1.7955826516542635</v>
      </c>
      <c r="AC2409" s="17">
        <v>-15.180547913693614</v>
      </c>
      <c r="AD2409" s="17">
        <v>-1.0393664878096016</v>
      </c>
      <c r="AE2409" s="17">
        <v>-0.10393664878096016</v>
      </c>
      <c r="AF2409" s="17">
        <v>-0.38258120899514125</v>
      </c>
      <c r="AG2409" s="17">
        <v>-80.399629185078041</v>
      </c>
      <c r="AH2409" s="17">
        <v>-1</v>
      </c>
      <c r="AI2409" s="17">
        <v>-1</v>
      </c>
      <c r="AJ2409" s="17">
        <v>-1</v>
      </c>
      <c r="AK2409" s="17">
        <v>-1</v>
      </c>
      <c r="AL2409" s="17">
        <v>-1</v>
      </c>
      <c r="AM2409" s="17">
        <v>-1</v>
      </c>
      <c r="AN2409" s="17">
        <v>-1</v>
      </c>
      <c r="AO2409" s="17">
        <v>-1</v>
      </c>
      <c r="AP2409" s="17">
        <v>-1</v>
      </c>
      <c r="AQ2409" s="17">
        <v>-1</v>
      </c>
      <c r="AR2409" s="17">
        <v>-0.51968324390480081</v>
      </c>
      <c r="AS2409" s="17">
        <v>-6.2361989268576092</v>
      </c>
      <c r="AT2409" s="17">
        <v>-4.1070586049148918</v>
      </c>
      <c r="AU2409" s="17">
        <v>-1</v>
      </c>
      <c r="AV2409" s="17">
        <v>-1</v>
      </c>
      <c r="AW2409" s="17">
        <v>-1</v>
      </c>
      <c r="AX2409" s="17">
        <v>-1</v>
      </c>
      <c r="AY2409" s="17">
        <v>-0.10393664878096016</v>
      </c>
      <c r="AZ2409" s="17">
        <v>1.2710561902121695</v>
      </c>
      <c r="BA2409" s="17">
        <v>-0.75823567739165698</v>
      </c>
      <c r="BB2409" s="17">
        <v>0.48671793918859801</v>
      </c>
      <c r="BC2409" s="17">
        <v>-0.30723075970141833</v>
      </c>
      <c r="BD2409" s="17">
        <v>17.317325910322385</v>
      </c>
      <c r="BE2409" s="17">
        <v>-10.266043859040352</v>
      </c>
      <c r="BF2409" s="17">
        <v>-1</v>
      </c>
      <c r="BG2409" s="22">
        <v>55.34703703284665</v>
      </c>
    </row>
    <row r="2410" spans="1:59" x14ac:dyDescent="0.25">
      <c r="A2410">
        <v>5627</v>
      </c>
      <c r="B2410" t="s">
        <v>2162</v>
      </c>
      <c r="C2410" s="49">
        <v>0</v>
      </c>
      <c r="D2410" s="22">
        <v>1534.4122265624999</v>
      </c>
      <c r="E2410" s="17">
        <v>82.520625430827721</v>
      </c>
      <c r="F2410" s="17">
        <v>32.925382808712016</v>
      </c>
      <c r="G2410" s="17">
        <v>0.58571797251329738</v>
      </c>
      <c r="H2410" s="17">
        <v>5.2634453821873555</v>
      </c>
      <c r="I2410" s="17">
        <v>67.611307398156526</v>
      </c>
      <c r="J2410" s="17">
        <v>10.557534394561094</v>
      </c>
      <c r="K2410" s="17">
        <v>-1</v>
      </c>
      <c r="L2410" s="17">
        <v>-1</v>
      </c>
      <c r="M2410" s="17">
        <v>-1</v>
      </c>
      <c r="N2410" s="17">
        <v>0.16666666666666666</v>
      </c>
      <c r="O2410" s="17">
        <v>-1</v>
      </c>
      <c r="P2410" s="17">
        <v>-1</v>
      </c>
      <c r="Q2410" s="17">
        <v>3.888815399907037</v>
      </c>
      <c r="R2410" s="17">
        <v>-1</v>
      </c>
      <c r="S2410" s="17">
        <v>0.81905510458446718</v>
      </c>
      <c r="T2410" s="17">
        <v>8.6125639937465845E-2</v>
      </c>
      <c r="U2410" s="17">
        <v>0.45177218602290697</v>
      </c>
      <c r="V2410" s="17">
        <v>0.50363506028689087</v>
      </c>
      <c r="W2410" s="17">
        <v>2.0036991258662535</v>
      </c>
      <c r="X2410" s="17">
        <v>2.3611391776487087</v>
      </c>
      <c r="Y2410" s="17">
        <v>0</v>
      </c>
      <c r="Z2410" s="17">
        <v>40.367729273583407</v>
      </c>
      <c r="AA2410" s="17">
        <v>0.9515681578319195</v>
      </c>
      <c r="AB2410" s="17">
        <v>1.9042519176993187</v>
      </c>
      <c r="AC2410" s="17">
        <v>27.357775819783605</v>
      </c>
      <c r="AD2410" s="17">
        <v>0.56471523252863365</v>
      </c>
      <c r="AE2410" s="17">
        <v>5.6471523252863372E-2</v>
      </c>
      <c r="AF2410" s="17">
        <v>62.953163116587618</v>
      </c>
      <c r="AG2410" s="17">
        <v>30.058327936182728</v>
      </c>
      <c r="AH2410" s="17">
        <v>-1</v>
      </c>
      <c r="AI2410" s="17">
        <v>-1</v>
      </c>
      <c r="AJ2410" s="17">
        <v>-1</v>
      </c>
      <c r="AK2410" s="17">
        <v>-1</v>
      </c>
      <c r="AL2410" s="17">
        <v>-1</v>
      </c>
      <c r="AM2410" s="17">
        <v>-1</v>
      </c>
      <c r="AN2410" s="17">
        <v>-1</v>
      </c>
      <c r="AO2410" s="17">
        <v>-1</v>
      </c>
      <c r="AP2410" s="17">
        <v>-1</v>
      </c>
      <c r="AQ2410" s="17">
        <v>-1</v>
      </c>
      <c r="AR2410" s="17">
        <v>0.28235761626431682</v>
      </c>
      <c r="AS2410" s="17">
        <v>3.3882913951718017</v>
      </c>
      <c r="AT2410" s="17">
        <v>8.4047788137233432</v>
      </c>
      <c r="AU2410" s="17">
        <v>-1</v>
      </c>
      <c r="AV2410" s="17">
        <v>-1</v>
      </c>
      <c r="AW2410" s="17">
        <v>-1</v>
      </c>
      <c r="AX2410" s="17">
        <v>-1</v>
      </c>
      <c r="AY2410" s="17">
        <v>5.6471523252863372E-2</v>
      </c>
      <c r="AZ2410" s="17">
        <v>-0.12292681922631515</v>
      </c>
      <c r="BA2410" s="17">
        <v>0.6357473320468281</v>
      </c>
      <c r="BB2410" s="17">
        <v>-5.8669845726402173E-2</v>
      </c>
      <c r="BC2410" s="17">
        <v>0.23815702521358156</v>
      </c>
      <c r="BD2410" s="17">
        <v>-1.6305393107377784</v>
      </c>
      <c r="BE2410" s="17">
        <v>8.6818213620198357</v>
      </c>
      <c r="BF2410" s="17">
        <v>-1</v>
      </c>
      <c r="BG2410" s="22">
        <v>1598.0308233970425</v>
      </c>
    </row>
    <row r="2411" spans="1:59" x14ac:dyDescent="0.25">
      <c r="A2411">
        <v>5630</v>
      </c>
      <c r="B2411" t="s">
        <v>3084</v>
      </c>
      <c r="C2411" s="49">
        <v>0</v>
      </c>
      <c r="D2411" s="22">
        <v>1491.5141406250002</v>
      </c>
      <c r="E2411" s="17">
        <v>43.832352422550763</v>
      </c>
      <c r="F2411" s="17">
        <v>-31.946563987383271</v>
      </c>
      <c r="G2411" s="17">
        <v>0.11371157703013721</v>
      </c>
      <c r="H2411" s="17">
        <v>1.6879394511737902</v>
      </c>
      <c r="I2411" s="17">
        <v>33.063807877866495</v>
      </c>
      <c r="J2411" s="17">
        <v>1.249575192430477</v>
      </c>
      <c r="K2411" s="17">
        <v>-1</v>
      </c>
      <c r="L2411" s="17">
        <v>-1</v>
      </c>
      <c r="M2411" s="17">
        <v>-1</v>
      </c>
      <c r="N2411" s="17">
        <v>0.16666666666666666</v>
      </c>
      <c r="O2411" s="17">
        <v>-1</v>
      </c>
      <c r="P2411" s="17">
        <v>-1</v>
      </c>
      <c r="Q2411" s="17">
        <v>1.6576697015460145</v>
      </c>
      <c r="R2411" s="17">
        <v>-1</v>
      </c>
      <c r="S2411" s="17">
        <v>-0.31476795522116074</v>
      </c>
      <c r="T2411" s="17">
        <v>-3.3045478084669719E-2</v>
      </c>
      <c r="U2411" s="17">
        <v>-0.23626258467417943</v>
      </c>
      <c r="V2411" s="17">
        <v>-0.48866279773329024</v>
      </c>
      <c r="W2411" s="17">
        <v>-0.58009817729390944</v>
      </c>
      <c r="X2411" s="17">
        <v>-1.482629741514939</v>
      </c>
      <c r="Y2411" s="17">
        <v>0</v>
      </c>
      <c r="Z2411" s="17">
        <v>18.02073486954421</v>
      </c>
      <c r="AA2411" s="17">
        <v>-0.29178225378803185</v>
      </c>
      <c r="AB2411" s="17">
        <v>-7.9449097394210244E-2</v>
      </c>
      <c r="AC2411" s="17">
        <v>4.5504544683268104</v>
      </c>
      <c r="AD2411" s="17">
        <v>-0.29532823084272419</v>
      </c>
      <c r="AE2411" s="17">
        <v>-2.9532823084272429E-2</v>
      </c>
      <c r="AF2411" s="17">
        <v>28.995109599531634</v>
      </c>
      <c r="AG2411" s="17">
        <v>-29.164742057696834</v>
      </c>
      <c r="AH2411" s="17">
        <v>-1</v>
      </c>
      <c r="AI2411" s="17">
        <v>-1</v>
      </c>
      <c r="AJ2411" s="17">
        <v>-1</v>
      </c>
      <c r="AK2411" s="17">
        <v>-1</v>
      </c>
      <c r="AL2411" s="17">
        <v>-1</v>
      </c>
      <c r="AM2411" s="17">
        <v>-1</v>
      </c>
      <c r="AN2411" s="17">
        <v>-1</v>
      </c>
      <c r="AO2411" s="17">
        <v>-1</v>
      </c>
      <c r="AP2411" s="17">
        <v>-1</v>
      </c>
      <c r="AQ2411" s="17">
        <v>-1</v>
      </c>
      <c r="AR2411" s="17">
        <v>-0.1476641154213621</v>
      </c>
      <c r="AS2411" s="17">
        <v>-1.7719693850563458</v>
      </c>
      <c r="AT2411" s="17">
        <v>1.6964397994267504</v>
      </c>
      <c r="AU2411" s="17">
        <v>-1</v>
      </c>
      <c r="AV2411" s="17">
        <v>-1</v>
      </c>
      <c r="AW2411" s="17">
        <v>-1</v>
      </c>
      <c r="AX2411" s="17">
        <v>-1</v>
      </c>
      <c r="AY2411" s="17">
        <v>-2.9532823084272429E-2</v>
      </c>
      <c r="AZ2411" s="17">
        <v>0.624470249213257</v>
      </c>
      <c r="BA2411" s="17">
        <v>-0.11164973639274423</v>
      </c>
      <c r="BB2411" s="17">
        <v>0.23374493181985961</v>
      </c>
      <c r="BC2411" s="17">
        <v>-5.4257752332680056E-2</v>
      </c>
      <c r="BD2411" s="17">
        <v>8.528536390703497</v>
      </c>
      <c r="BE2411" s="17">
        <v>-1.4772543394214503</v>
      </c>
      <c r="BF2411" s="17">
        <v>-1</v>
      </c>
      <c r="BG2411" s="22">
        <v>103.7182681728041</v>
      </c>
    </row>
    <row r="2412" spans="1:59" x14ac:dyDescent="0.25">
      <c r="A2412">
        <v>5632</v>
      </c>
      <c r="B2412" t="s">
        <v>2163</v>
      </c>
      <c r="C2412" s="49">
        <v>0</v>
      </c>
      <c r="D2412" s="22">
        <v>1498.270029296875</v>
      </c>
      <c r="E2412" s="17">
        <v>92.959468310547351</v>
      </c>
      <c r="F2412" s="17">
        <v>50.429086314968103</v>
      </c>
      <c r="G2412" s="17">
        <v>0.71307440942681355</v>
      </c>
      <c r="H2412" s="17">
        <v>6.2281859024315942</v>
      </c>
      <c r="I2412" s="17">
        <v>76.932889659074277</v>
      </c>
      <c r="J2412" s="17">
        <v>13.069001464210203</v>
      </c>
      <c r="K2412" s="17">
        <v>-1</v>
      </c>
      <c r="L2412" s="17">
        <v>-1</v>
      </c>
      <c r="M2412" s="17">
        <v>-1</v>
      </c>
      <c r="N2412" s="17">
        <v>0.16666666666666666</v>
      </c>
      <c r="O2412" s="17">
        <v>-1</v>
      </c>
      <c r="P2412" s="17">
        <v>-1</v>
      </c>
      <c r="Q2412" s="17">
        <v>4.4908215784193288</v>
      </c>
      <c r="R2412" s="17">
        <v>-1</v>
      </c>
      <c r="S2412" s="17">
        <v>1.1249824529616295</v>
      </c>
      <c r="T2412" s="17">
        <v>0.1182803080087818</v>
      </c>
      <c r="U2412" s="17">
        <v>0.63741724868968019</v>
      </c>
      <c r="V2412" s="17">
        <v>0.7713761772796015</v>
      </c>
      <c r="W2412" s="17">
        <v>2.700857514791029</v>
      </c>
      <c r="X2412" s="17">
        <v>3.3982622305312926</v>
      </c>
      <c r="Y2412" s="17">
        <v>0</v>
      </c>
      <c r="Z2412" s="17">
        <v>46.397379740737421</v>
      </c>
      <c r="AA2412" s="17">
        <v>1.2870480999983389</v>
      </c>
      <c r="AB2412" s="17">
        <v>2.4394927440983549</v>
      </c>
      <c r="AC2412" s="17">
        <v>33.511631383307915</v>
      </c>
      <c r="AD2412" s="17">
        <v>0.79677156086210021</v>
      </c>
      <c r="AE2412" s="17">
        <v>7.9677156086210024E-2</v>
      </c>
      <c r="AF2412" s="17">
        <v>72.115701467416045</v>
      </c>
      <c r="AG2412" s="17">
        <v>46.037855437668391</v>
      </c>
      <c r="AH2412" s="17">
        <v>-1</v>
      </c>
      <c r="AI2412" s="17">
        <v>-1</v>
      </c>
      <c r="AJ2412" s="17">
        <v>-1</v>
      </c>
      <c r="AK2412" s="17">
        <v>-1</v>
      </c>
      <c r="AL2412" s="17">
        <v>-1</v>
      </c>
      <c r="AM2412" s="17">
        <v>-1</v>
      </c>
      <c r="AN2412" s="17">
        <v>-1</v>
      </c>
      <c r="AO2412" s="17">
        <v>-1</v>
      </c>
      <c r="AP2412" s="17">
        <v>-1</v>
      </c>
      <c r="AQ2412" s="17">
        <v>-1</v>
      </c>
      <c r="AR2412" s="17">
        <v>0.39838578043105011</v>
      </c>
      <c r="AS2412" s="17">
        <v>4.7806293651726017</v>
      </c>
      <c r="AT2412" s="17">
        <v>10.214818174724382</v>
      </c>
      <c r="AU2412" s="17">
        <v>-1</v>
      </c>
      <c r="AV2412" s="17">
        <v>-1</v>
      </c>
      <c r="AW2412" s="17">
        <v>-1</v>
      </c>
      <c r="AX2412" s="17">
        <v>-1</v>
      </c>
      <c r="AY2412" s="17">
        <v>7.9677156086210024E-2</v>
      </c>
      <c r="AZ2412" s="17">
        <v>-0.32458897572874174</v>
      </c>
      <c r="BA2412" s="17">
        <v>0.83740948854925468</v>
      </c>
      <c r="BB2412" s="17">
        <v>-0.13756899735978084</v>
      </c>
      <c r="BC2412" s="17">
        <v>0.31705617684696019</v>
      </c>
      <c r="BD2412" s="17">
        <v>-4.3716540414944314</v>
      </c>
      <c r="BE2412" s="17">
        <v>11.422936092776492</v>
      </c>
      <c r="BF2412" s="17">
        <v>-1</v>
      </c>
      <c r="BG2412" s="22">
        <v>559.68414372153268</v>
      </c>
    </row>
    <row r="2413" spans="1:59" x14ac:dyDescent="0.25">
      <c r="A2413">
        <v>5633</v>
      </c>
      <c r="B2413" t="s">
        <v>3085</v>
      </c>
      <c r="C2413" s="49">
        <v>0</v>
      </c>
      <c r="D2413" s="22">
        <v>1487.39162109375</v>
      </c>
      <c r="E2413" s="17">
        <v>64.665559911655293</v>
      </c>
      <c r="F2413" s="17">
        <v>2.9862624930353543</v>
      </c>
      <c r="G2413" s="17">
        <v>0.3678818050778262</v>
      </c>
      <c r="H2413" s="17">
        <v>3.6133098837954076</v>
      </c>
      <c r="I2413" s="17">
        <v>51.667254601424339</v>
      </c>
      <c r="J2413" s="17">
        <v>6.2618083649119907</v>
      </c>
      <c r="K2413" s="17">
        <v>-1</v>
      </c>
      <c r="L2413" s="17">
        <v>-1</v>
      </c>
      <c r="M2413" s="17">
        <v>-1</v>
      </c>
      <c r="N2413" s="17">
        <v>0.16666666666666666</v>
      </c>
      <c r="O2413" s="17">
        <v>-1</v>
      </c>
      <c r="P2413" s="17">
        <v>-1</v>
      </c>
      <c r="Q2413" s="17">
        <v>2.8591170047749248</v>
      </c>
      <c r="R2413" s="17">
        <v>-1</v>
      </c>
      <c r="S2413" s="17">
        <v>0.29578323314045224</v>
      </c>
      <c r="T2413" s="17">
        <v>3.1126852066447698E-2</v>
      </c>
      <c r="U2413" s="17">
        <v>0.13423653619855241</v>
      </c>
      <c r="V2413" s="17">
        <v>4.5678633395095668E-2</v>
      </c>
      <c r="W2413" s="17">
        <v>0.81124811813282771</v>
      </c>
      <c r="X2413" s="17">
        <v>0.58719734577777727</v>
      </c>
      <c r="Y2413" s="17">
        <v>0</v>
      </c>
      <c r="Z2413" s="17">
        <v>30.054344410027049</v>
      </c>
      <c r="AA2413" s="17">
        <v>0.3777482031905024</v>
      </c>
      <c r="AB2413" s="17">
        <v>0.98875197828960981</v>
      </c>
      <c r="AC2413" s="17">
        <v>16.831944983138104</v>
      </c>
      <c r="AD2413" s="17">
        <v>0.16779567024819053</v>
      </c>
      <c r="AE2413" s="17">
        <v>1.6779567024819052E-2</v>
      </c>
      <c r="AF2413" s="17">
        <v>47.281146164037629</v>
      </c>
      <c r="AG2413" s="17">
        <v>2.7262266878011312</v>
      </c>
      <c r="AH2413" s="17">
        <v>-1</v>
      </c>
      <c r="AI2413" s="17">
        <v>-1</v>
      </c>
      <c r="AJ2413" s="17">
        <v>-1</v>
      </c>
      <c r="AK2413" s="17">
        <v>-1</v>
      </c>
      <c r="AL2413" s="17">
        <v>-1</v>
      </c>
      <c r="AM2413" s="17">
        <v>-1</v>
      </c>
      <c r="AN2413" s="17">
        <v>-1</v>
      </c>
      <c r="AO2413" s="17">
        <v>-1</v>
      </c>
      <c r="AP2413" s="17">
        <v>-1</v>
      </c>
      <c r="AQ2413" s="17">
        <v>-1</v>
      </c>
      <c r="AR2413" s="17">
        <v>8.3897835124095266E-2</v>
      </c>
      <c r="AS2413" s="17">
        <v>1.006774021489143</v>
      </c>
      <c r="AT2413" s="17">
        <v>5.3088062279358859</v>
      </c>
      <c r="AU2413" s="17">
        <v>-1</v>
      </c>
      <c r="AV2413" s="17">
        <v>-1</v>
      </c>
      <c r="AW2413" s="17">
        <v>-1</v>
      </c>
      <c r="AX2413" s="17">
        <v>-1</v>
      </c>
      <c r="AY2413" s="17">
        <v>1.6779567024819052E-2</v>
      </c>
      <c r="AZ2413" s="17">
        <v>0.2220051869909429</v>
      </c>
      <c r="BA2413" s="17">
        <v>0.29081532582956998</v>
      </c>
      <c r="BB2413" s="17">
        <v>7.6282805448948554E-2</v>
      </c>
      <c r="BC2413" s="17">
        <v>0.10320437403823092</v>
      </c>
      <c r="BD2413" s="17">
        <v>3.057986388630086</v>
      </c>
      <c r="BE2413" s="17">
        <v>3.9932956626519656</v>
      </c>
      <c r="BF2413" s="17">
        <v>-1</v>
      </c>
      <c r="BG2413" s="22">
        <v>131.17242761325122</v>
      </c>
    </row>
    <row r="2414" spans="1:59" x14ac:dyDescent="0.25">
      <c r="A2414">
        <v>5634</v>
      </c>
      <c r="B2414" t="s">
        <v>2164</v>
      </c>
      <c r="C2414" s="49">
        <v>0</v>
      </c>
      <c r="D2414" s="22">
        <v>1455.47509765625</v>
      </c>
      <c r="E2414" s="17">
        <v>-9.4103239193719475</v>
      </c>
      <c r="F2414" s="17">
        <v>-121.22312761678054</v>
      </c>
      <c r="G2414" s="17">
        <v>-0.53586209974398424</v>
      </c>
      <c r="H2414" s="17">
        <v>-3.2326602613761253</v>
      </c>
      <c r="I2414" s="17">
        <v>-14.480349365544491</v>
      </c>
      <c r="J2414" s="17">
        <v>-11.560008194681096</v>
      </c>
      <c r="K2414" s="17">
        <v>-1</v>
      </c>
      <c r="L2414" s="17">
        <v>-1</v>
      </c>
      <c r="M2414" s="17">
        <v>-1</v>
      </c>
      <c r="N2414" s="17">
        <v>0.16666666666666666</v>
      </c>
      <c r="O2414" s="17">
        <v>-1</v>
      </c>
      <c r="P2414" s="17">
        <v>-1</v>
      </c>
      <c r="Q2414" s="17">
        <v>-1.4128258014218917</v>
      </c>
      <c r="R2414" s="17">
        <v>-1</v>
      </c>
      <c r="S2414" s="17">
        <v>-1.875131587614999</v>
      </c>
      <c r="T2414" s="17">
        <v>-0.19704838575646452</v>
      </c>
      <c r="U2414" s="17">
        <v>-1.1831338135961</v>
      </c>
      <c r="V2414" s="17">
        <v>-1.8542599045891246</v>
      </c>
      <c r="W2414" s="17">
        <v>-4.1359116796401629</v>
      </c>
      <c r="X2414" s="17">
        <v>-6.7724121118055134</v>
      </c>
      <c r="Y2414" s="17">
        <v>0</v>
      </c>
      <c r="Z2414" s="17">
        <v>-12.733126643335122</v>
      </c>
      <c r="AA2414" s="17">
        <v>-2.0028770739500685</v>
      </c>
      <c r="AB2414" s="17">
        <v>-2.8094120265529376</v>
      </c>
      <c r="AC2414" s="17">
        <v>-26.836907502626133</v>
      </c>
      <c r="AD2414" s="17">
        <v>-1.4789172669951249</v>
      </c>
      <c r="AE2414" s="17">
        <v>-0.1478917266995125</v>
      </c>
      <c r="AF2414" s="17">
        <v>-17.737853958275537</v>
      </c>
      <c r="AG2414" s="17">
        <v>-110.66733967906316</v>
      </c>
      <c r="AH2414" s="17">
        <v>-1</v>
      </c>
      <c r="AI2414" s="17">
        <v>-1</v>
      </c>
      <c r="AJ2414" s="17">
        <v>-1</v>
      </c>
      <c r="AK2414" s="17">
        <v>-1</v>
      </c>
      <c r="AL2414" s="17">
        <v>-1</v>
      </c>
      <c r="AM2414" s="17">
        <v>-1</v>
      </c>
      <c r="AN2414" s="17">
        <v>-1</v>
      </c>
      <c r="AO2414" s="17">
        <v>-1</v>
      </c>
      <c r="AP2414" s="17">
        <v>-1</v>
      </c>
      <c r="AQ2414" s="17">
        <v>-1</v>
      </c>
      <c r="AR2414" s="17">
        <v>-0.73945863349756247</v>
      </c>
      <c r="AS2414" s="17">
        <v>-8.8735036019707501</v>
      </c>
      <c r="AT2414" s="17">
        <v>-7.5355546825619761</v>
      </c>
      <c r="AU2414" s="17">
        <v>-1</v>
      </c>
      <c r="AV2414" s="17">
        <v>-1</v>
      </c>
      <c r="AW2414" s="17">
        <v>-1</v>
      </c>
      <c r="AX2414" s="17">
        <v>-1</v>
      </c>
      <c r="AY2414" s="17">
        <v>-0.1478917266995125</v>
      </c>
      <c r="AZ2414" s="17">
        <v>1.6530356805344379</v>
      </c>
      <c r="BA2414" s="17">
        <v>-1.1402151677139254</v>
      </c>
      <c r="BB2414" s="17">
        <v>0.6361652041116761</v>
      </c>
      <c r="BC2414" s="17">
        <v>-0.45667802462449625</v>
      </c>
      <c r="BD2414" s="17">
        <v>22.509423554863293</v>
      </c>
      <c r="BE2414" s="17">
        <v>-15.45814150358126</v>
      </c>
      <c r="BF2414" s="17">
        <v>-1</v>
      </c>
      <c r="BG2414" s="22">
        <v>-22.770707123344209</v>
      </c>
    </row>
    <row r="2415" spans="1:59" x14ac:dyDescent="0.25">
      <c r="A2415">
        <v>5635</v>
      </c>
      <c r="B2415" t="s">
        <v>2165</v>
      </c>
      <c r="C2415" s="49">
        <v>0</v>
      </c>
      <c r="D2415" s="22">
        <v>1576.0919824218749</v>
      </c>
      <c r="E2415" s="17">
        <v>106.26055166703132</v>
      </c>
      <c r="F2415" s="17">
        <v>72.732154008055744</v>
      </c>
      <c r="G2415" s="17">
        <v>0.87535088038151065</v>
      </c>
      <c r="H2415" s="17">
        <v>7.4574499334168927</v>
      </c>
      <c r="I2415" s="17">
        <v>88.810369193484036</v>
      </c>
      <c r="J2415" s="17">
        <v>16.269091093432067</v>
      </c>
      <c r="K2415" s="17">
        <v>-1</v>
      </c>
      <c r="L2415" s="17">
        <v>-1</v>
      </c>
      <c r="M2415" s="17">
        <v>-1</v>
      </c>
      <c r="N2415" s="17">
        <v>0.16666666666666666</v>
      </c>
      <c r="O2415" s="17">
        <v>-1</v>
      </c>
      <c r="P2415" s="17">
        <v>-1</v>
      </c>
      <c r="Q2415" s="17">
        <v>5.2578926469059368</v>
      </c>
      <c r="R2415" s="17">
        <v>-1</v>
      </c>
      <c r="S2415" s="17">
        <v>1.5147924356081002</v>
      </c>
      <c r="T2415" s="17">
        <v>0.159251508097209</v>
      </c>
      <c r="U2415" s="17">
        <v>0.87396458269043498</v>
      </c>
      <c r="V2415" s="17">
        <v>1.1125295940052127</v>
      </c>
      <c r="W2415" s="17">
        <v>3.5891707072211814</v>
      </c>
      <c r="X2415" s="17">
        <v>4.7197554588777741</v>
      </c>
      <c r="Y2415" s="17">
        <v>0</v>
      </c>
      <c r="Z2415" s="17">
        <v>54.080308241356057</v>
      </c>
      <c r="AA2415" s="17">
        <v>1.7145137421772367</v>
      </c>
      <c r="AB2415" s="17">
        <v>3.1214919780899057</v>
      </c>
      <c r="AC2415" s="17">
        <v>41.352820944003533</v>
      </c>
      <c r="AD2415" s="17">
        <v>1.0924557283630438</v>
      </c>
      <c r="AE2415" s="17">
        <v>0.10924557283630437</v>
      </c>
      <c r="AF2415" s="17">
        <v>83.790528626479798</v>
      </c>
      <c r="AG2415" s="17">
        <v>66.398831241549573</v>
      </c>
      <c r="AH2415" s="17">
        <v>-1</v>
      </c>
      <c r="AI2415" s="17">
        <v>-1</v>
      </c>
      <c r="AJ2415" s="17">
        <v>-1</v>
      </c>
      <c r="AK2415" s="17">
        <v>-1</v>
      </c>
      <c r="AL2415" s="17">
        <v>-1</v>
      </c>
      <c r="AM2415" s="17">
        <v>-1</v>
      </c>
      <c r="AN2415" s="17">
        <v>-1</v>
      </c>
      <c r="AO2415" s="17">
        <v>-1</v>
      </c>
      <c r="AP2415" s="17">
        <v>-1</v>
      </c>
      <c r="AQ2415" s="17">
        <v>-1</v>
      </c>
      <c r="AR2415" s="17">
        <v>0.54622786418152192</v>
      </c>
      <c r="AS2415" s="17">
        <v>6.5547343701782621</v>
      </c>
      <c r="AT2415" s="17">
        <v>12.521154681231742</v>
      </c>
      <c r="AU2415" s="17">
        <v>-1</v>
      </c>
      <c r="AV2415" s="17">
        <v>-1</v>
      </c>
      <c r="AW2415" s="17">
        <v>-1</v>
      </c>
      <c r="AX2415" s="17">
        <v>-1</v>
      </c>
      <c r="AY2415" s="17">
        <v>0.10924557283630437</v>
      </c>
      <c r="AZ2415" s="17">
        <v>-0.58154515223162373</v>
      </c>
      <c r="BA2415" s="17">
        <v>1.0943656650521367</v>
      </c>
      <c r="BB2415" s="17">
        <v>-0.23810161431010163</v>
      </c>
      <c r="BC2415" s="17">
        <v>0.41758879379728098</v>
      </c>
      <c r="BD2415" s="17">
        <v>-7.8643587352602218</v>
      </c>
      <c r="BE2415" s="17">
        <v>14.915640786542285</v>
      </c>
      <c r="BF2415" s="17">
        <v>-1</v>
      </c>
      <c r="BG2415" s="22">
        <v>326.50018945521879</v>
      </c>
    </row>
    <row r="2416" spans="1:59" x14ac:dyDescent="0.25">
      <c r="A2416">
        <v>5636</v>
      </c>
      <c r="B2416" t="s">
        <v>2166</v>
      </c>
      <c r="C2416" s="49">
        <v>0</v>
      </c>
      <c r="D2416" s="22">
        <v>1439.7794140624999</v>
      </c>
      <c r="E2416" s="17">
        <v>-8.1040208959020532</v>
      </c>
      <c r="F2416" s="17">
        <v>-119.03273725689068</v>
      </c>
      <c r="G2416" s="17">
        <v>-0.51992488328087494</v>
      </c>
      <c r="H2416" s="17">
        <v>-3.1119339056890087</v>
      </c>
      <c r="I2416" s="17">
        <v>-13.313858861638451</v>
      </c>
      <c r="J2416" s="17">
        <v>-11.245726519573076</v>
      </c>
      <c r="K2416" s="17">
        <v>-1</v>
      </c>
      <c r="L2416" s="17">
        <v>-1</v>
      </c>
      <c r="M2416" s="17">
        <v>-1</v>
      </c>
      <c r="N2416" s="17">
        <v>0.16666666666666666</v>
      </c>
      <c r="O2416" s="17">
        <v>-1</v>
      </c>
      <c r="P2416" s="17">
        <v>-1</v>
      </c>
      <c r="Q2416" s="17">
        <v>-1.3374915426156817</v>
      </c>
      <c r="R2416" s="17">
        <v>-1</v>
      </c>
      <c r="S2416" s="17">
        <v>-1.83684824292326</v>
      </c>
      <c r="T2416" s="17">
        <v>-0.19302459302347544</v>
      </c>
      <c r="U2416" s="17">
        <v>-1.1599024354205549</v>
      </c>
      <c r="V2416" s="17">
        <v>-1.8207551345044755</v>
      </c>
      <c r="W2416" s="17">
        <v>-4.0486701987803322</v>
      </c>
      <c r="X2416" s="17">
        <v>-6.6426279014958718</v>
      </c>
      <c r="Y2416" s="17">
        <v>0</v>
      </c>
      <c r="Z2416" s="17">
        <v>-11.97858414025632</v>
      </c>
      <c r="AA2416" s="17">
        <v>-1.9608955566674491</v>
      </c>
      <c r="AB2416" s="17">
        <v>-2.7424326958104515</v>
      </c>
      <c r="AC2416" s="17">
        <v>-26.066822137681477</v>
      </c>
      <c r="AD2416" s="17">
        <v>-1.4498780442756936</v>
      </c>
      <c r="AE2416" s="17">
        <v>-0.14498780442756937</v>
      </c>
      <c r="AF2416" s="17">
        <v>-16.59126599941284</v>
      </c>
      <c r="AG2416" s="17">
        <v>-108.66768269319503</v>
      </c>
      <c r="AH2416" s="17">
        <v>-1</v>
      </c>
      <c r="AI2416" s="17">
        <v>-1</v>
      </c>
      <c r="AJ2416" s="17">
        <v>-1</v>
      </c>
      <c r="AK2416" s="17">
        <v>-1</v>
      </c>
      <c r="AL2416" s="17">
        <v>-1</v>
      </c>
      <c r="AM2416" s="17">
        <v>-1</v>
      </c>
      <c r="AN2416" s="17">
        <v>-1</v>
      </c>
      <c r="AO2416" s="17">
        <v>-1</v>
      </c>
      <c r="AP2416" s="17">
        <v>-1</v>
      </c>
      <c r="AQ2416" s="17">
        <v>-1</v>
      </c>
      <c r="AR2416" s="17">
        <v>-0.72493902213784678</v>
      </c>
      <c r="AS2416" s="17">
        <v>-8.6992682656541618</v>
      </c>
      <c r="AT2416" s="17">
        <v>-7.3090487453504096</v>
      </c>
      <c r="AU2416" s="17">
        <v>-1</v>
      </c>
      <c r="AV2416" s="17">
        <v>-1</v>
      </c>
      <c r="AW2416" s="17">
        <v>-1</v>
      </c>
      <c r="AX2416" s="17">
        <v>-1</v>
      </c>
      <c r="AY2416" s="17">
        <v>-0.14498780442756937</v>
      </c>
      <c r="AZ2416" s="17">
        <v>1.6277999443715374</v>
      </c>
      <c r="BA2416" s="17">
        <v>-1.1149794315510249</v>
      </c>
      <c r="BB2416" s="17">
        <v>0.62629186838706941</v>
      </c>
      <c r="BC2416" s="17">
        <v>-0.44680468889988956</v>
      </c>
      <c r="BD2416" s="17">
        <v>22.166404074474155</v>
      </c>
      <c r="BE2416" s="17">
        <v>-15.115122023192125</v>
      </c>
      <c r="BF2416" s="17">
        <v>-1</v>
      </c>
      <c r="BG2416" s="22">
        <v>-34.002772614486048</v>
      </c>
    </row>
    <row r="2417" spans="1:59" x14ac:dyDescent="0.25">
      <c r="A2417">
        <v>5637</v>
      </c>
      <c r="B2417" t="s">
        <v>2167</v>
      </c>
      <c r="C2417" s="49">
        <v>0</v>
      </c>
      <c r="D2417" s="22">
        <v>1435.4970019531249</v>
      </c>
      <c r="E2417" s="17">
        <v>10.182633505533843</v>
      </c>
      <c r="F2417" s="17">
        <v>-88.369934832116229</v>
      </c>
      <c r="G2417" s="17">
        <v>-0.29682322589695881</v>
      </c>
      <c r="H2417" s="17">
        <v>-1.4219116796583675</v>
      </c>
      <c r="I2417" s="17">
        <v>3.0155902204169323</v>
      </c>
      <c r="J2417" s="17">
        <v>-6.8461651053013002</v>
      </c>
      <c r="K2417" s="17">
        <v>-1</v>
      </c>
      <c r="L2417" s="17">
        <v>-1</v>
      </c>
      <c r="M2417" s="17">
        <v>-1</v>
      </c>
      <c r="N2417" s="17">
        <v>0.16666666666666666</v>
      </c>
      <c r="O2417" s="17">
        <v>-1</v>
      </c>
      <c r="P2417" s="17">
        <v>-1</v>
      </c>
      <c r="Q2417" s="17">
        <v>-0.28290349479949795</v>
      </c>
      <c r="R2417" s="17">
        <v>-1</v>
      </c>
      <c r="S2417" s="17">
        <v>-1.3009279540386072</v>
      </c>
      <c r="T2417" s="17">
        <v>-0.13669638603844675</v>
      </c>
      <c r="U2417" s="17">
        <v>-0.83469138076280236</v>
      </c>
      <c r="V2417" s="17">
        <v>-1.3517290813379756</v>
      </c>
      <c r="W2417" s="17">
        <v>-2.8273955164975759</v>
      </c>
      <c r="X2417" s="17">
        <v>-4.8258067213752538</v>
      </c>
      <c r="Y2417" s="17">
        <v>0</v>
      </c>
      <c r="Z2417" s="17">
        <v>-1.4159063104638214</v>
      </c>
      <c r="AA2417" s="17">
        <v>-1.3732053469671397</v>
      </c>
      <c r="AB2417" s="17">
        <v>-1.8048034847305923</v>
      </c>
      <c r="AC2417" s="17">
        <v>-15.286563135493592</v>
      </c>
      <c r="AD2417" s="17">
        <v>-1.043364225953503</v>
      </c>
      <c r="AE2417" s="17">
        <v>-0.10433642259535029</v>
      </c>
      <c r="AF2417" s="17">
        <v>-0.54042835465637751</v>
      </c>
      <c r="AG2417" s="17">
        <v>-80.674915651398436</v>
      </c>
      <c r="AH2417" s="17">
        <v>-1</v>
      </c>
      <c r="AI2417" s="17">
        <v>-1</v>
      </c>
      <c r="AJ2417" s="17">
        <v>-1</v>
      </c>
      <c r="AK2417" s="17">
        <v>-1</v>
      </c>
      <c r="AL2417" s="17">
        <v>-1</v>
      </c>
      <c r="AM2417" s="17">
        <v>-1</v>
      </c>
      <c r="AN2417" s="17">
        <v>-1</v>
      </c>
      <c r="AO2417" s="17">
        <v>-1</v>
      </c>
      <c r="AP2417" s="17">
        <v>-1</v>
      </c>
      <c r="AQ2417" s="17">
        <v>-1</v>
      </c>
      <c r="AR2417" s="17">
        <v>-0.52168211297675149</v>
      </c>
      <c r="AS2417" s="17">
        <v>-6.2601853557210179</v>
      </c>
      <c r="AT2417" s="17">
        <v>-4.1382409624373224</v>
      </c>
      <c r="AU2417" s="17">
        <v>-1</v>
      </c>
      <c r="AV2417" s="17">
        <v>-1</v>
      </c>
      <c r="AW2417" s="17">
        <v>-1</v>
      </c>
      <c r="AX2417" s="17">
        <v>-1</v>
      </c>
      <c r="AY2417" s="17">
        <v>-0.10433642259535029</v>
      </c>
      <c r="AZ2417" s="17">
        <v>1.2745303143656492</v>
      </c>
      <c r="BA2417" s="17">
        <v>-0.76170980154513668</v>
      </c>
      <c r="BB2417" s="17">
        <v>0.4880771701575245</v>
      </c>
      <c r="BC2417" s="17">
        <v>-0.30858999067034476</v>
      </c>
      <c r="BD2417" s="17">
        <v>17.364548319616944</v>
      </c>
      <c r="BE2417" s="17">
        <v>-10.31326626833491</v>
      </c>
      <c r="BF2417" s="17">
        <v>-1</v>
      </c>
      <c r="BG2417" s="22">
        <v>178.83465206660898</v>
      </c>
    </row>
    <row r="2418" spans="1:59" x14ac:dyDescent="0.25">
      <c r="A2418">
        <v>5638</v>
      </c>
      <c r="B2418" t="s">
        <v>2168</v>
      </c>
      <c r="C2418" s="49">
        <v>0</v>
      </c>
      <c r="D2418" s="22">
        <v>1529.599384765625</v>
      </c>
      <c r="E2418" s="17">
        <v>88.198032255413651</v>
      </c>
      <c r="F2418" s="17">
        <v>42.445177951429592</v>
      </c>
      <c r="G2418" s="17">
        <v>0.654983724706242</v>
      </c>
      <c r="H2418" s="17">
        <v>5.788141890861727</v>
      </c>
      <c r="I2418" s="17">
        <v>72.681066120829712</v>
      </c>
      <c r="J2418" s="17">
        <v>11.923454012783342</v>
      </c>
      <c r="K2418" s="17">
        <v>-1</v>
      </c>
      <c r="L2418" s="17">
        <v>-1</v>
      </c>
      <c r="M2418" s="17">
        <v>-1</v>
      </c>
      <c r="N2418" s="17">
        <v>0.16666666666666666</v>
      </c>
      <c r="O2418" s="17">
        <v>-1</v>
      </c>
      <c r="P2418" s="17">
        <v>-1</v>
      </c>
      <c r="Q2418" s="17">
        <v>4.2162304233641557</v>
      </c>
      <c r="R2418" s="17">
        <v>-1</v>
      </c>
      <c r="S2418" s="17">
        <v>0.98544078885205411</v>
      </c>
      <c r="T2418" s="17">
        <v>0.10361370198168425</v>
      </c>
      <c r="U2418" s="17">
        <v>0.55273955931125063</v>
      </c>
      <c r="V2418" s="17">
        <v>0.64925227690290543</v>
      </c>
      <c r="W2418" s="17">
        <v>2.3828648859706107</v>
      </c>
      <c r="X2418" s="17">
        <v>2.925202605580016</v>
      </c>
      <c r="Y2418" s="17">
        <v>0</v>
      </c>
      <c r="Z2418" s="17">
        <v>43.647094535282534</v>
      </c>
      <c r="AA2418" s="17">
        <v>1.1340267056914384</v>
      </c>
      <c r="AB2418" s="17">
        <v>2.1953550558161474</v>
      </c>
      <c r="AC2418" s="17">
        <v>30.704692904027272</v>
      </c>
      <c r="AD2418" s="17">
        <v>0.69092444913906326</v>
      </c>
      <c r="AE2418" s="17">
        <v>6.9092444913906328E-2</v>
      </c>
      <c r="AF2418" s="17">
        <v>67.93642211980395</v>
      </c>
      <c r="AG2418" s="17">
        <v>38.749164606102013</v>
      </c>
      <c r="AH2418" s="17">
        <v>-1</v>
      </c>
      <c r="AI2418" s="17">
        <v>-1</v>
      </c>
      <c r="AJ2418" s="17">
        <v>-1</v>
      </c>
      <c r="AK2418" s="17">
        <v>-1</v>
      </c>
      <c r="AL2418" s="17">
        <v>-1</v>
      </c>
      <c r="AM2418" s="17">
        <v>-1</v>
      </c>
      <c r="AN2418" s="17">
        <v>-1</v>
      </c>
      <c r="AO2418" s="17">
        <v>-1</v>
      </c>
      <c r="AP2418" s="17">
        <v>-1</v>
      </c>
      <c r="AQ2418" s="17">
        <v>-1</v>
      </c>
      <c r="AR2418" s="17">
        <v>0.34546222456953163</v>
      </c>
      <c r="AS2418" s="17">
        <v>4.1455466948343798</v>
      </c>
      <c r="AT2418" s="17">
        <v>9.389210703284693</v>
      </c>
      <c r="AU2418" s="17">
        <v>-1</v>
      </c>
      <c r="AV2418" s="17">
        <v>-1</v>
      </c>
      <c r="AW2418" s="17">
        <v>-1</v>
      </c>
      <c r="AX2418" s="17">
        <v>-1</v>
      </c>
      <c r="AY2418" s="17">
        <v>6.9092444913906328E-2</v>
      </c>
      <c r="AZ2418" s="17">
        <v>-0.23260546050675007</v>
      </c>
      <c r="BA2418" s="17">
        <v>0.74542597332726301</v>
      </c>
      <c r="BB2418" s="17">
        <v>-0.10158097937394826</v>
      </c>
      <c r="BC2418" s="17">
        <v>0.28106815886112763</v>
      </c>
      <c r="BD2418" s="17">
        <v>-3.1213581360316427</v>
      </c>
      <c r="BE2418" s="17">
        <v>10.172640187313702</v>
      </c>
      <c r="BF2418" s="17">
        <v>-1</v>
      </c>
      <c r="BG2418" s="22">
        <v>135.41339482830904</v>
      </c>
    </row>
    <row r="2419" spans="1:59" x14ac:dyDescent="0.25">
      <c r="A2419">
        <v>5639</v>
      </c>
      <c r="B2419" t="s">
        <v>2169</v>
      </c>
      <c r="C2419" s="49">
        <v>0</v>
      </c>
      <c r="D2419" s="22">
        <v>1482.6183300781249</v>
      </c>
      <c r="E2419" s="17">
        <v>10.524951165654301</v>
      </c>
      <c r="F2419" s="17">
        <v>-87.795941440631736</v>
      </c>
      <c r="G2419" s="17">
        <v>-0.2926468666981617</v>
      </c>
      <c r="H2419" s="17">
        <v>-1.3902752500925004</v>
      </c>
      <c r="I2419" s="17">
        <v>3.3212699078061405</v>
      </c>
      <c r="J2419" s="17">
        <v>-6.7638073631015265</v>
      </c>
      <c r="K2419" s="17">
        <v>-1</v>
      </c>
      <c r="L2419" s="17">
        <v>-1</v>
      </c>
      <c r="M2419" s="17">
        <v>-1</v>
      </c>
      <c r="N2419" s="17">
        <v>0.16666666666666666</v>
      </c>
      <c r="O2419" s="17">
        <v>-1</v>
      </c>
      <c r="P2419" s="17">
        <v>-1</v>
      </c>
      <c r="Q2419" s="17">
        <v>-0.26316209733036366</v>
      </c>
      <c r="R2419" s="17">
        <v>-1</v>
      </c>
      <c r="S2419" s="17">
        <v>-1.2908957756381845</v>
      </c>
      <c r="T2419" s="17">
        <v>-0.13564194821780406</v>
      </c>
      <c r="U2419" s="17">
        <v>-0.8286035811668846</v>
      </c>
      <c r="V2419" s="17">
        <v>-1.3429491318988436</v>
      </c>
      <c r="W2419" s="17">
        <v>-2.804533822804137</v>
      </c>
      <c r="X2419" s="17">
        <v>-4.7917966743987348</v>
      </c>
      <c r="Y2419" s="17">
        <v>0</v>
      </c>
      <c r="Z2419" s="17">
        <v>-1.2181778971671307</v>
      </c>
      <c r="AA2419" s="17">
        <v>-1.3622040597418219</v>
      </c>
      <c r="AB2419" s="17">
        <v>-1.7872515022546591</v>
      </c>
      <c r="AC2419" s="17">
        <v>-15.084761703907956</v>
      </c>
      <c r="AD2419" s="17">
        <v>-1.0357544764586057</v>
      </c>
      <c r="AE2419" s="17">
        <v>-0.10357544764586057</v>
      </c>
      <c r="AF2419" s="17">
        <v>-0.23996414371274</v>
      </c>
      <c r="AG2419" s="17">
        <v>-80.150904079697682</v>
      </c>
      <c r="AH2419" s="17">
        <v>-1</v>
      </c>
      <c r="AI2419" s="17">
        <v>-1</v>
      </c>
      <c r="AJ2419" s="17">
        <v>-1</v>
      </c>
      <c r="AK2419" s="17">
        <v>-1</v>
      </c>
      <c r="AL2419" s="17">
        <v>-1</v>
      </c>
      <c r="AM2419" s="17">
        <v>-1</v>
      </c>
      <c r="AN2419" s="17">
        <v>-1</v>
      </c>
      <c r="AO2419" s="17">
        <v>-1</v>
      </c>
      <c r="AP2419" s="17">
        <v>-1</v>
      </c>
      <c r="AQ2419" s="17">
        <v>-1</v>
      </c>
      <c r="AR2419" s="17">
        <v>-0.51787723822930287</v>
      </c>
      <c r="AS2419" s="17">
        <v>-6.2145268587516336</v>
      </c>
      <c r="AT2419" s="17">
        <v>-4.0788849163771239</v>
      </c>
      <c r="AU2419" s="17">
        <v>-1</v>
      </c>
      <c r="AV2419" s="17">
        <v>-1</v>
      </c>
      <c r="AW2419" s="17">
        <v>-1</v>
      </c>
      <c r="AX2419" s="17">
        <v>-1</v>
      </c>
      <c r="AY2419" s="17">
        <v>-0.10357544764586057</v>
      </c>
      <c r="AZ2419" s="17">
        <v>1.267917271297162</v>
      </c>
      <c r="BA2419" s="17">
        <v>-0.75509675847664948</v>
      </c>
      <c r="BB2419" s="17">
        <v>0.48548985532925942</v>
      </c>
      <c r="BC2419" s="17">
        <v>-0.30600267584207963</v>
      </c>
      <c r="BD2419" s="17">
        <v>17.274659814581838</v>
      </c>
      <c r="BE2419" s="17">
        <v>-10.223377763299803</v>
      </c>
      <c r="BF2419" s="17">
        <v>-1</v>
      </c>
      <c r="BG2419" s="22">
        <v>43.381568334698159</v>
      </c>
    </row>
    <row r="2420" spans="1:59" x14ac:dyDescent="0.25">
      <c r="A2420">
        <v>5641</v>
      </c>
      <c r="B2420" t="s">
        <v>3086</v>
      </c>
      <c r="C2420" s="49">
        <v>0</v>
      </c>
      <c r="D2420" s="22">
        <v>1459.8286816406251</v>
      </c>
      <c r="E2420" s="17">
        <v>63.476208068438879</v>
      </c>
      <c r="F2420" s="17">
        <v>0.99197421145539588</v>
      </c>
      <c r="G2420" s="17">
        <v>0.35337142162499724</v>
      </c>
      <c r="H2420" s="17">
        <v>3.5033919619338549</v>
      </c>
      <c r="I2420" s="17">
        <v>50.605198090807164</v>
      </c>
      <c r="J2420" s="17">
        <v>5.9756638158578417</v>
      </c>
      <c r="K2420" s="17">
        <v>-1</v>
      </c>
      <c r="L2420" s="17">
        <v>-1</v>
      </c>
      <c r="M2420" s="17">
        <v>-1</v>
      </c>
      <c r="N2420" s="17">
        <v>0.16666666666666666</v>
      </c>
      <c r="O2420" s="17">
        <v>-1</v>
      </c>
      <c r="P2420" s="17">
        <v>-1</v>
      </c>
      <c r="Q2420" s="17">
        <v>2.7905272993553436</v>
      </c>
      <c r="R2420" s="17">
        <v>-1</v>
      </c>
      <c r="S2420" s="17">
        <v>0.26092733389231071</v>
      </c>
      <c r="T2420" s="17">
        <v>2.746330293755625E-2</v>
      </c>
      <c r="U2420" s="17">
        <v>0.11308502544100346</v>
      </c>
      <c r="V2420" s="17">
        <v>1.5173490759147307E-2</v>
      </c>
      <c r="W2420" s="17">
        <v>0.73181722483982159</v>
      </c>
      <c r="X2420" s="17">
        <v>0.4690325042526155</v>
      </c>
      <c r="Y2420" s="17">
        <v>0</v>
      </c>
      <c r="Z2420" s="17">
        <v>29.367354867249972</v>
      </c>
      <c r="AA2420" s="17">
        <v>0.33952522271505692</v>
      </c>
      <c r="AB2420" s="17">
        <v>0.92776919784378831</v>
      </c>
      <c r="AC2420" s="17">
        <v>16.130804105581205</v>
      </c>
      <c r="AD2420" s="17">
        <v>0.14135628180125434</v>
      </c>
      <c r="AE2420" s="17">
        <v>1.4135628180125433E-2</v>
      </c>
      <c r="AF2420" s="17">
        <v>46.237210356049729</v>
      </c>
      <c r="AG2420" s="17">
        <v>0.90559573218608103</v>
      </c>
      <c r="AH2420" s="17">
        <v>-1</v>
      </c>
      <c r="AI2420" s="17">
        <v>-1</v>
      </c>
      <c r="AJ2420" s="17">
        <v>-1</v>
      </c>
      <c r="AK2420" s="17">
        <v>-1</v>
      </c>
      <c r="AL2420" s="17">
        <v>-1</v>
      </c>
      <c r="AM2420" s="17">
        <v>-1</v>
      </c>
      <c r="AN2420" s="17">
        <v>-1</v>
      </c>
      <c r="AO2420" s="17">
        <v>-1</v>
      </c>
      <c r="AP2420" s="17">
        <v>-1</v>
      </c>
      <c r="AQ2420" s="17">
        <v>-1</v>
      </c>
      <c r="AR2420" s="17">
        <v>7.067814090062717E-2</v>
      </c>
      <c r="AS2420" s="17">
        <v>0.84813769080752588</v>
      </c>
      <c r="AT2420" s="17">
        <v>5.1025789980497835</v>
      </c>
      <c r="AU2420" s="17">
        <v>-1</v>
      </c>
      <c r="AV2420" s="17">
        <v>-1</v>
      </c>
      <c r="AW2420" s="17">
        <v>-1</v>
      </c>
      <c r="AX2420" s="17">
        <v>-1</v>
      </c>
      <c r="AY2420" s="17">
        <v>1.4135628180125433E-2</v>
      </c>
      <c r="AZ2420" s="17">
        <v>0.24498160883259434</v>
      </c>
      <c r="BA2420" s="17">
        <v>0.26783890398791854</v>
      </c>
      <c r="BB2420" s="17">
        <v>8.5272197520906867E-2</v>
      </c>
      <c r="BC2420" s="17">
        <v>9.4214981966272621E-2</v>
      </c>
      <c r="BD2420" s="17">
        <v>3.3702958941047623</v>
      </c>
      <c r="BE2420" s="17">
        <v>3.6809861571772888</v>
      </c>
      <c r="BF2420" s="17">
        <v>-1</v>
      </c>
      <c r="BG2420" s="22">
        <v>33.48818273293864</v>
      </c>
    </row>
    <row r="2421" spans="1:59" x14ac:dyDescent="0.25">
      <c r="A2421">
        <v>5642</v>
      </c>
      <c r="B2421" t="s">
        <v>2171</v>
      </c>
      <c r="C2421" s="49">
        <v>0</v>
      </c>
      <c r="D2421" s="22">
        <v>1457.68728515625</v>
      </c>
      <c r="E2421" s="17">
        <v>32.888618851473183</v>
      </c>
      <c r="F2421" s="17">
        <v>-50.296861035320823</v>
      </c>
      <c r="G2421" s="17">
        <v>-1.9804649835488797E-2</v>
      </c>
      <c r="H2421" s="17">
        <v>0.67653777184711661</v>
      </c>
      <c r="I2421" s="17">
        <v>23.291372953823785</v>
      </c>
      <c r="J2421" s="17">
        <v>-1.3833628448084712</v>
      </c>
      <c r="K2421" s="17">
        <v>-1</v>
      </c>
      <c r="L2421" s="17">
        <v>-1</v>
      </c>
      <c r="M2421" s="17">
        <v>-1</v>
      </c>
      <c r="N2421" s="17">
        <v>0.16666666666666666</v>
      </c>
      <c r="O2421" s="17">
        <v>-1</v>
      </c>
      <c r="P2421" s="17">
        <v>-1</v>
      </c>
      <c r="Q2421" s="17">
        <v>1.0265465682933341</v>
      </c>
      <c r="R2421" s="17">
        <v>-1</v>
      </c>
      <c r="S2421" s="17">
        <v>-0.63549195033467054</v>
      </c>
      <c r="T2421" s="17">
        <v>-6.6755356132797594E-2</v>
      </c>
      <c r="U2421" s="17">
        <v>-0.43088665632854023</v>
      </c>
      <c r="V2421" s="17">
        <v>-0.76935362564904031</v>
      </c>
      <c r="W2421" s="17">
        <v>-1.3109757039646954</v>
      </c>
      <c r="X2421" s="17">
        <v>-2.5699148459990906</v>
      </c>
      <c r="Y2421" s="17">
        <v>0</v>
      </c>
      <c r="Z2421" s="17">
        <v>11.699451083631992</v>
      </c>
      <c r="AA2421" s="17">
        <v>-0.64348819934283408</v>
      </c>
      <c r="AB2421" s="17">
        <v>-0.64057766959011253</v>
      </c>
      <c r="AC2421" s="17">
        <v>-1.901041784475515</v>
      </c>
      <c r="AD2421" s="17">
        <v>-0.5386083204106753</v>
      </c>
      <c r="AE2421" s="17">
        <v>-5.3860832041067529E-2</v>
      </c>
      <c r="AF2421" s="17">
        <v>19.389410988907464</v>
      </c>
      <c r="AG2421" s="17">
        <v>-45.917143984131705</v>
      </c>
      <c r="AH2421" s="17">
        <v>-1</v>
      </c>
      <c r="AI2421" s="17">
        <v>-1</v>
      </c>
      <c r="AJ2421" s="17">
        <v>-1</v>
      </c>
      <c r="AK2421" s="17">
        <v>-1</v>
      </c>
      <c r="AL2421" s="17">
        <v>-1</v>
      </c>
      <c r="AM2421" s="17">
        <v>-1</v>
      </c>
      <c r="AN2421" s="17">
        <v>-1</v>
      </c>
      <c r="AO2421" s="17">
        <v>-1</v>
      </c>
      <c r="AP2421" s="17">
        <v>-1</v>
      </c>
      <c r="AQ2421" s="17">
        <v>-1</v>
      </c>
      <c r="AR2421" s="17">
        <v>-0.26930416020533765</v>
      </c>
      <c r="AS2421" s="17">
        <v>-3.2316499224640518</v>
      </c>
      <c r="AT2421" s="17">
        <v>-0.20114489920326672</v>
      </c>
      <c r="AU2421" s="17">
        <v>-1</v>
      </c>
      <c r="AV2421" s="17">
        <v>-1</v>
      </c>
      <c r="AW2421" s="17">
        <v>-1</v>
      </c>
      <c r="AX2421" s="17">
        <v>-1</v>
      </c>
      <c r="AY2421" s="17">
        <v>-5.3860832041067529E-2</v>
      </c>
      <c r="AZ2421" s="17">
        <v>0.83588610608175129</v>
      </c>
      <c r="BA2421" s="17">
        <v>-0.32306559326123846</v>
      </c>
      <c r="BB2421" s="17">
        <v>0.31646016227296297</v>
      </c>
      <c r="BC2421" s="17">
        <v>-0.1369729827857834</v>
      </c>
      <c r="BD2421" s="17">
        <v>11.402229351389437</v>
      </c>
      <c r="BE2421" s="17">
        <v>-4.3509473001073946</v>
      </c>
      <c r="BF2421" s="17">
        <v>-1</v>
      </c>
      <c r="BG2421" s="22">
        <v>-5.5665940198744011</v>
      </c>
    </row>
    <row r="2422" spans="1:59" x14ac:dyDescent="0.25">
      <c r="A2422">
        <v>5648</v>
      </c>
      <c r="B2422" t="s">
        <v>2172</v>
      </c>
      <c r="C2422" s="49">
        <v>0</v>
      </c>
      <c r="D2422" s="22">
        <v>1457.4189843749998</v>
      </c>
      <c r="E2422" s="17">
        <v>56.15428546386886</v>
      </c>
      <c r="F2422" s="17">
        <v>-11.285321638560314</v>
      </c>
      <c r="G2422" s="17">
        <v>0.2640421745983752</v>
      </c>
      <c r="H2422" s="17">
        <v>2.8267120363796301</v>
      </c>
      <c r="I2422" s="17">
        <v>44.066934736046761</v>
      </c>
      <c r="J2422" s="17">
        <v>4.2140923735265909</v>
      </c>
      <c r="K2422" s="17">
        <v>-1</v>
      </c>
      <c r="L2422" s="17">
        <v>-1</v>
      </c>
      <c r="M2422" s="17">
        <v>-1</v>
      </c>
      <c r="N2422" s="17">
        <v>0.16666666666666666</v>
      </c>
      <c r="O2422" s="17">
        <v>-1</v>
      </c>
      <c r="P2422" s="17">
        <v>-1</v>
      </c>
      <c r="Q2422" s="17">
        <v>2.3682733486705008</v>
      </c>
      <c r="R2422" s="17">
        <v>-1</v>
      </c>
      <c r="S2422" s="17">
        <v>4.6346427440438542E-2</v>
      </c>
      <c r="T2422" s="17">
        <v>4.9096546350982963E-3</v>
      </c>
      <c r="U2422" s="17">
        <v>-1.7128523745319008E-2</v>
      </c>
      <c r="V2422" s="17">
        <v>-0.17262316058142785</v>
      </c>
      <c r="W2422" s="17">
        <v>0.24282243627461342</v>
      </c>
      <c r="X2422" s="17">
        <v>-0.25841734934893706</v>
      </c>
      <c r="Y2422" s="17">
        <v>0</v>
      </c>
      <c r="Z2422" s="17">
        <v>25.13808975024336</v>
      </c>
      <c r="AA2422" s="17">
        <v>0.1042157923278719</v>
      </c>
      <c r="AB2422" s="17">
        <v>0.55234522117741125</v>
      </c>
      <c r="AC2422" s="17">
        <v>11.81442012749055</v>
      </c>
      <c r="AD2422" s="17">
        <v>-2.1410654681648766E-2</v>
      </c>
      <c r="AE2422" s="17">
        <v>-2.1410654681648759E-3</v>
      </c>
      <c r="AF2422" s="17">
        <v>39.810502200828196</v>
      </c>
      <c r="AG2422" s="17">
        <v>-10.302625808420011</v>
      </c>
      <c r="AH2422" s="17">
        <v>-1</v>
      </c>
      <c r="AI2422" s="17">
        <v>-1</v>
      </c>
      <c r="AJ2422" s="17">
        <v>-1</v>
      </c>
      <c r="AK2422" s="17">
        <v>-1</v>
      </c>
      <c r="AL2422" s="17">
        <v>-1</v>
      </c>
      <c r="AM2422" s="17">
        <v>-1</v>
      </c>
      <c r="AN2422" s="17">
        <v>-1</v>
      </c>
      <c r="AO2422" s="17">
        <v>-1</v>
      </c>
      <c r="AP2422" s="17">
        <v>-1</v>
      </c>
      <c r="AQ2422" s="17">
        <v>-1</v>
      </c>
      <c r="AR2422" s="17">
        <v>-1.0705327340824383E-2</v>
      </c>
      <c r="AS2422" s="17">
        <v>-0.1284639280898926</v>
      </c>
      <c r="AT2422" s="17">
        <v>3.8329968934831395</v>
      </c>
      <c r="AU2422" s="17">
        <v>-1</v>
      </c>
      <c r="AV2422" s="17">
        <v>-1</v>
      </c>
      <c r="AW2422" s="17">
        <v>-1</v>
      </c>
      <c r="AX2422" s="17">
        <v>-1</v>
      </c>
      <c r="AY2422" s="17">
        <v>-2.1410654681648759E-3</v>
      </c>
      <c r="AZ2422" s="17">
        <v>0.38642972901170664</v>
      </c>
      <c r="BA2422" s="17">
        <v>0.1263907838088062</v>
      </c>
      <c r="BB2422" s="17">
        <v>0.14061295592509393</v>
      </c>
      <c r="BC2422" s="17">
        <v>3.8874223562085579E-2</v>
      </c>
      <c r="BD2422" s="17">
        <v>5.2929448064510742</v>
      </c>
      <c r="BE2422" s="17">
        <v>1.7583372448309751</v>
      </c>
      <c r="BF2422" s="17">
        <v>-1</v>
      </c>
      <c r="BG2422" s="22">
        <v>150.74056152207621</v>
      </c>
    </row>
    <row r="2423" spans="1:59" x14ac:dyDescent="0.25">
      <c r="A2423">
        <v>5651</v>
      </c>
      <c r="B2423" t="s">
        <v>2173</v>
      </c>
      <c r="C2423" s="49">
        <v>0</v>
      </c>
      <c r="D2423" s="22">
        <v>1416.8844628906249</v>
      </c>
      <c r="E2423" s="17">
        <v>-7.4046000193157795</v>
      </c>
      <c r="F2423" s="17">
        <v>-117.85995826300083</v>
      </c>
      <c r="G2423" s="17">
        <v>-0.51139177747869757</v>
      </c>
      <c r="H2423" s="17">
        <v>-3.0472945899983364</v>
      </c>
      <c r="I2423" s="17">
        <v>-12.689296416238641</v>
      </c>
      <c r="J2423" s="17">
        <v>-11.077453798198551</v>
      </c>
      <c r="K2423" s="17">
        <v>-1</v>
      </c>
      <c r="L2423" s="17">
        <v>-1</v>
      </c>
      <c r="M2423" s="17">
        <v>-1</v>
      </c>
      <c r="N2423" s="17">
        <v>0.16666666666666666</v>
      </c>
      <c r="O2423" s="17">
        <v>-1</v>
      </c>
      <c r="P2423" s="17">
        <v>-1</v>
      </c>
      <c r="Q2423" s="17">
        <v>-1.2971560673204805</v>
      </c>
      <c r="R2423" s="17">
        <v>-1</v>
      </c>
      <c r="S2423" s="17">
        <v>-1.816350571233099</v>
      </c>
      <c r="T2423" s="17">
        <v>-0.19087017357412508</v>
      </c>
      <c r="U2423" s="17">
        <v>-1.1474638889302571</v>
      </c>
      <c r="V2423" s="17">
        <v>-1.8028160076392705</v>
      </c>
      <c r="W2423" s="17">
        <v>-4.0019593576344672</v>
      </c>
      <c r="X2423" s="17">
        <v>-6.5731388285082675</v>
      </c>
      <c r="Y2423" s="17">
        <v>0</v>
      </c>
      <c r="Z2423" s="17">
        <v>-11.574586928703415</v>
      </c>
      <c r="AA2423" s="17">
        <v>-1.9384178090922839</v>
      </c>
      <c r="AB2423" s="17">
        <v>-2.7065706168139312</v>
      </c>
      <c r="AC2423" s="17">
        <v>-25.65450296569859</v>
      </c>
      <c r="AD2423" s="17">
        <v>-1.4343298611628215</v>
      </c>
      <c r="AE2423" s="17">
        <v>-0.14343298611628214</v>
      </c>
      <c r="AF2423" s="17">
        <v>-15.977359776382897</v>
      </c>
      <c r="AG2423" s="17">
        <v>-107.59702617874198</v>
      </c>
      <c r="AH2423" s="17">
        <v>-1</v>
      </c>
      <c r="AI2423" s="17">
        <v>-1</v>
      </c>
      <c r="AJ2423" s="17">
        <v>-1</v>
      </c>
      <c r="AK2423" s="17">
        <v>-1</v>
      </c>
      <c r="AL2423" s="17">
        <v>-1</v>
      </c>
      <c r="AM2423" s="17">
        <v>-1</v>
      </c>
      <c r="AN2423" s="17">
        <v>-1</v>
      </c>
      <c r="AO2423" s="17">
        <v>-1</v>
      </c>
      <c r="AP2423" s="17">
        <v>-1</v>
      </c>
      <c r="AQ2423" s="17">
        <v>-1</v>
      </c>
      <c r="AR2423" s="17">
        <v>-0.71716493058141073</v>
      </c>
      <c r="AS2423" s="17">
        <v>-8.6059791669769261</v>
      </c>
      <c r="AT2423" s="17">
        <v>-7.1877729170700064</v>
      </c>
      <c r="AU2423" s="17">
        <v>-1</v>
      </c>
      <c r="AV2423" s="17">
        <v>-1</v>
      </c>
      <c r="AW2423" s="17">
        <v>-1</v>
      </c>
      <c r="AX2423" s="17">
        <v>-1</v>
      </c>
      <c r="AY2423" s="17">
        <v>-0.14343298611628214</v>
      </c>
      <c r="AZ2423" s="17">
        <v>1.614288224356168</v>
      </c>
      <c r="BA2423" s="17">
        <v>-1.1014677115356555</v>
      </c>
      <c r="BB2423" s="17">
        <v>0.62100548612869277</v>
      </c>
      <c r="BC2423" s="17">
        <v>-0.44151830664151293</v>
      </c>
      <c r="BD2423" s="17">
        <v>21.982744554937362</v>
      </c>
      <c r="BE2423" s="17">
        <v>-14.931462503655332</v>
      </c>
      <c r="BF2423" s="17">
        <v>-1</v>
      </c>
      <c r="BG2423" s="22">
        <v>11.568551055222642</v>
      </c>
    </row>
    <row r="2424" spans="1:59" x14ac:dyDescent="0.25">
      <c r="A2424">
        <v>5653</v>
      </c>
      <c r="B2424" t="s">
        <v>2174</v>
      </c>
      <c r="C2424" s="49">
        <v>0</v>
      </c>
      <c r="D2424" s="22">
        <v>1511.228076171875</v>
      </c>
      <c r="E2424" s="17">
        <v>47.945738681637387</v>
      </c>
      <c r="F2424" s="17">
        <v>-25.049296319370061</v>
      </c>
      <c r="G2424" s="17">
        <v>0.16389589569864083</v>
      </c>
      <c r="H2424" s="17">
        <v>2.0680917769901281</v>
      </c>
      <c r="I2424" s="17">
        <v>36.73694184748463</v>
      </c>
      <c r="J2424" s="17">
        <v>2.239209221170706</v>
      </c>
      <c r="K2424" s="17">
        <v>-1</v>
      </c>
      <c r="L2424" s="17">
        <v>-1</v>
      </c>
      <c r="M2424" s="17">
        <v>-1</v>
      </c>
      <c r="N2424" s="17">
        <v>0.16666666666666666</v>
      </c>
      <c r="O2424" s="17">
        <v>-1</v>
      </c>
      <c r="P2424" s="17">
        <v>-1</v>
      </c>
      <c r="Q2424" s="17">
        <v>1.8948879422179363</v>
      </c>
      <c r="R2424" s="17">
        <v>-1</v>
      </c>
      <c r="S2424" s="17">
        <v>-0.19421844934266788</v>
      </c>
      <c r="T2424" s="17">
        <v>-2.0375053657935297E-2</v>
      </c>
      <c r="U2424" s="17">
        <v>-0.16310985513896004</v>
      </c>
      <c r="V2424" s="17">
        <v>-0.38316043082153739</v>
      </c>
      <c r="W2424" s="17">
        <v>-0.30538557069060368</v>
      </c>
      <c r="X2424" s="17">
        <v>-1.0739553545292646</v>
      </c>
      <c r="Y2424" s="17">
        <v>0</v>
      </c>
      <c r="Z2424" s="17">
        <v>20.39669565987969</v>
      </c>
      <c r="AA2424" s="17">
        <v>-0.15958766093833199</v>
      </c>
      <c r="AB2424" s="17">
        <v>0.13146051068977471</v>
      </c>
      <c r="AC2424" s="17">
        <v>6.9753578035980581</v>
      </c>
      <c r="AD2424" s="17">
        <v>-0.20388731892370007</v>
      </c>
      <c r="AE2424" s="17">
        <v>-2.0388731892370004E-2</v>
      </c>
      <c r="AF2424" s="17">
        <v>32.605572922422851</v>
      </c>
      <c r="AG2424" s="17">
        <v>-22.868070136424148</v>
      </c>
      <c r="AH2424" s="17">
        <v>-1</v>
      </c>
      <c r="AI2424" s="17">
        <v>-1</v>
      </c>
      <c r="AJ2424" s="17">
        <v>-1</v>
      </c>
      <c r="AK2424" s="17">
        <v>-1</v>
      </c>
      <c r="AL2424" s="17">
        <v>-1</v>
      </c>
      <c r="AM2424" s="17">
        <v>-1</v>
      </c>
      <c r="AN2424" s="17">
        <v>-1</v>
      </c>
      <c r="AO2424" s="17">
        <v>-1</v>
      </c>
      <c r="AP2424" s="17">
        <v>-1</v>
      </c>
      <c r="AQ2424" s="17">
        <v>-1</v>
      </c>
      <c r="AR2424" s="17">
        <v>-0.10194365946185004</v>
      </c>
      <c r="AS2424" s="17">
        <v>-1.2233239135422005</v>
      </c>
      <c r="AT2424" s="17">
        <v>2.4096789123951394</v>
      </c>
      <c r="AU2424" s="17">
        <v>-1</v>
      </c>
      <c r="AV2424" s="17">
        <v>-1</v>
      </c>
      <c r="AW2424" s="17">
        <v>-1</v>
      </c>
      <c r="AX2424" s="17">
        <v>-1</v>
      </c>
      <c r="AY2424" s="17">
        <v>-2.0388731892370004E-2</v>
      </c>
      <c r="AZ2424" s="17">
        <v>0.5450060448859344</v>
      </c>
      <c r="BA2424" s="17">
        <v>-3.2185532065421574E-2</v>
      </c>
      <c r="BB2424" s="17">
        <v>0.20265502176739142</v>
      </c>
      <c r="BC2424" s="17">
        <v>-2.3167842280211862E-2</v>
      </c>
      <c r="BD2424" s="17">
        <v>7.4484105761862862</v>
      </c>
      <c r="BE2424" s="17">
        <v>-0.39712852490423911</v>
      </c>
      <c r="BF2424" s="17">
        <v>-1</v>
      </c>
      <c r="BG2424" s="22">
        <v>94.213315041429041</v>
      </c>
    </row>
    <row r="2425" spans="1:59" x14ac:dyDescent="0.25">
      <c r="A2425">
        <v>5654</v>
      </c>
      <c r="B2425" t="s">
        <v>651</v>
      </c>
      <c r="C2425" s="49">
        <v>0</v>
      </c>
      <c r="D2425" s="22">
        <v>1574.5947265625</v>
      </c>
      <c r="E2425" s="17">
        <v>121.66549255282098</v>
      </c>
      <c r="F2425" s="17">
        <v>98.562940130924034</v>
      </c>
      <c r="G2425" s="17">
        <v>1.0632949278859609</v>
      </c>
      <c r="H2425" s="17">
        <v>8.8811489827973187</v>
      </c>
      <c r="I2425" s="17">
        <v>102.56653214622312</v>
      </c>
      <c r="J2425" s="17">
        <v>19.975344956081546</v>
      </c>
      <c r="K2425" s="17">
        <v>-1</v>
      </c>
      <c r="L2425" s="17">
        <v>-1</v>
      </c>
      <c r="M2425" s="17">
        <v>-1</v>
      </c>
      <c r="N2425" s="17">
        <v>0.16666666666666666</v>
      </c>
      <c r="O2425" s="17">
        <v>-1</v>
      </c>
      <c r="P2425" s="17">
        <v>-1</v>
      </c>
      <c r="Q2425" s="17">
        <v>6.1462927981218414</v>
      </c>
      <c r="R2425" s="17">
        <v>-1</v>
      </c>
      <c r="S2425" s="17">
        <v>1.966259400998726</v>
      </c>
      <c r="T2425" s="17">
        <v>0.20670320044935164</v>
      </c>
      <c r="U2425" s="17">
        <v>1.1479270562205635</v>
      </c>
      <c r="V2425" s="17">
        <v>1.5076438923515423</v>
      </c>
      <c r="W2425" s="17">
        <v>4.6179900785983827</v>
      </c>
      <c r="X2425" s="17">
        <v>6.2502717723271646</v>
      </c>
      <c r="Y2425" s="17">
        <v>0</v>
      </c>
      <c r="Z2425" s="17">
        <v>62.978460084309788</v>
      </c>
      <c r="AA2425" s="17">
        <v>2.2095924340389761</v>
      </c>
      <c r="AB2425" s="17">
        <v>3.9113643217341676</v>
      </c>
      <c r="AC2425" s="17">
        <v>50.434266298445529</v>
      </c>
      <c r="AD2425" s="17">
        <v>1.4349088202757043</v>
      </c>
      <c r="AE2425" s="17">
        <v>0.14349088202757043</v>
      </c>
      <c r="AF2425" s="17">
        <v>97.311985294106506</v>
      </c>
      <c r="AG2425" s="17">
        <v>89.980341125320166</v>
      </c>
      <c r="AH2425" s="17">
        <v>-1</v>
      </c>
      <c r="AI2425" s="17">
        <v>-1</v>
      </c>
      <c r="AJ2425" s="17">
        <v>-1</v>
      </c>
      <c r="AK2425" s="17">
        <v>-1</v>
      </c>
      <c r="AL2425" s="17">
        <v>-1</v>
      </c>
      <c r="AM2425" s="17">
        <v>-1</v>
      </c>
      <c r="AN2425" s="17">
        <v>-1</v>
      </c>
      <c r="AO2425" s="17">
        <v>-1</v>
      </c>
      <c r="AP2425" s="17">
        <v>-1</v>
      </c>
      <c r="AQ2425" s="17">
        <v>-1</v>
      </c>
      <c r="AR2425" s="17">
        <v>0.71745441013785216</v>
      </c>
      <c r="AS2425" s="17">
        <v>8.6094529216542259</v>
      </c>
      <c r="AT2425" s="17">
        <v>15.192288798150495</v>
      </c>
      <c r="AU2425" s="17">
        <v>-1</v>
      </c>
      <c r="AV2425" s="17">
        <v>-1</v>
      </c>
      <c r="AW2425" s="17">
        <v>-1</v>
      </c>
      <c r="AX2425" s="17">
        <v>-1</v>
      </c>
      <c r="AY2425" s="17">
        <v>0.14349088202757043</v>
      </c>
      <c r="AZ2425" s="17">
        <v>-0.87914457351002717</v>
      </c>
      <c r="BA2425" s="17">
        <v>1.3919650863305402</v>
      </c>
      <c r="BB2425" s="17">
        <v>-0.35453566556040628</v>
      </c>
      <c r="BC2425" s="17">
        <v>0.53402284504758557</v>
      </c>
      <c r="BD2425" s="17">
        <v>-11.90951114104177</v>
      </c>
      <c r="BE2425" s="17">
        <v>18.960793192323838</v>
      </c>
      <c r="BF2425" s="17">
        <v>-1</v>
      </c>
      <c r="BG2425" s="22">
        <v>296.53763942534334</v>
      </c>
    </row>
    <row r="2426" spans="1:59" x14ac:dyDescent="0.25">
      <c r="A2426">
        <v>5655</v>
      </c>
      <c r="B2426" t="s">
        <v>3087</v>
      </c>
      <c r="C2426" s="49">
        <v>0</v>
      </c>
      <c r="D2426" s="22">
        <v>1450</v>
      </c>
      <c r="E2426" s="17">
        <v>42.510834345099084</v>
      </c>
      <c r="F2426" s="17">
        <v>-34.162466733731819</v>
      </c>
      <c r="G2426" s="17">
        <v>9.7588733186206644E-2</v>
      </c>
      <c r="H2426" s="17">
        <v>1.5658069454695622</v>
      </c>
      <c r="I2426" s="17">
        <v>31.883730774475264</v>
      </c>
      <c r="J2426" s="17">
        <v>0.93163294809285269</v>
      </c>
      <c r="K2426" s="17">
        <v>-1</v>
      </c>
      <c r="L2426" s="17">
        <v>-1</v>
      </c>
      <c r="M2426" s="17">
        <v>-1</v>
      </c>
      <c r="N2426" s="17">
        <v>0.16666666666666666</v>
      </c>
      <c r="O2426" s="17">
        <v>-1</v>
      </c>
      <c r="P2426" s="17">
        <v>-1</v>
      </c>
      <c r="Q2426" s="17">
        <v>1.5814579933319561</v>
      </c>
      <c r="R2426" s="17">
        <v>-1</v>
      </c>
      <c r="S2426" s="17">
        <v>-0.35349720193228051</v>
      </c>
      <c r="T2426" s="17">
        <v>-3.7116137603193253E-2</v>
      </c>
      <c r="U2426" s="17">
        <v>-0.25976454836216811</v>
      </c>
      <c r="V2426" s="17">
        <v>-0.52255781179374472</v>
      </c>
      <c r="W2426" s="17">
        <v>-0.66835579592337224</v>
      </c>
      <c r="X2426" s="17">
        <v>-1.6139256024373154</v>
      </c>
      <c r="Y2426" s="17">
        <v>0</v>
      </c>
      <c r="Z2426" s="17">
        <v>17.257403896478259</v>
      </c>
      <c r="AA2426" s="17">
        <v>-0.33425274724250115</v>
      </c>
      <c r="AB2426" s="17">
        <v>-0.1472085642265627</v>
      </c>
      <c r="AC2426" s="17">
        <v>3.7713995992259974</v>
      </c>
      <c r="AD2426" s="17">
        <v>-0.32470568545271017</v>
      </c>
      <c r="AE2426" s="17">
        <v>-3.2470568545271014E-2</v>
      </c>
      <c r="AF2426" s="17">
        <v>27.835166854393844</v>
      </c>
      <c r="AG2426" s="17">
        <v>-31.187689879181502</v>
      </c>
      <c r="AH2426" s="17">
        <v>-1</v>
      </c>
      <c r="AI2426" s="17">
        <v>-1</v>
      </c>
      <c r="AJ2426" s="17">
        <v>-1</v>
      </c>
      <c r="AK2426" s="17">
        <v>-1</v>
      </c>
      <c r="AL2426" s="17">
        <v>-1</v>
      </c>
      <c r="AM2426" s="17">
        <v>-1</v>
      </c>
      <c r="AN2426" s="17">
        <v>-1</v>
      </c>
      <c r="AO2426" s="17">
        <v>-1</v>
      </c>
      <c r="AP2426" s="17">
        <v>-1</v>
      </c>
      <c r="AQ2426" s="17">
        <v>-1</v>
      </c>
      <c r="AR2426" s="17">
        <v>-0.16235284272635508</v>
      </c>
      <c r="AS2426" s="17">
        <v>-1.948234112716261</v>
      </c>
      <c r="AT2426" s="17">
        <v>1.4672956534688604</v>
      </c>
      <c r="AU2426" s="17">
        <v>-1</v>
      </c>
      <c r="AV2426" s="17">
        <v>-1</v>
      </c>
      <c r="AW2426" s="17">
        <v>-1</v>
      </c>
      <c r="AX2426" s="17">
        <v>-1</v>
      </c>
      <c r="AY2426" s="17">
        <v>-3.2470568545271014E-2</v>
      </c>
      <c r="AZ2426" s="17">
        <v>0.64999991647873501</v>
      </c>
      <c r="BA2426" s="17">
        <v>-0.13717940365822218</v>
      </c>
      <c r="BB2426" s="17">
        <v>0.24373326638725484</v>
      </c>
      <c r="BC2426" s="17">
        <v>-6.4246086900075286E-2</v>
      </c>
      <c r="BD2426" s="17">
        <v>8.8755511614786737</v>
      </c>
      <c r="BE2426" s="17">
        <v>-1.8242691101966289</v>
      </c>
      <c r="BF2426" s="17">
        <v>-1</v>
      </c>
      <c r="BG2426" s="22">
        <v>0</v>
      </c>
    </row>
    <row r="2427" spans="1:59" x14ac:dyDescent="0.25">
      <c r="A2427">
        <v>5657</v>
      </c>
      <c r="B2427" t="s">
        <v>2175</v>
      </c>
      <c r="C2427" s="49">
        <v>0</v>
      </c>
      <c r="D2427" s="22">
        <v>1501.9120117187499</v>
      </c>
      <c r="E2427" s="17">
        <v>63.434979748494513</v>
      </c>
      <c r="F2427" s="17">
        <v>0.92284315002624373</v>
      </c>
      <c r="G2427" s="17">
        <v>0.35286842603549129</v>
      </c>
      <c r="H2427" s="17">
        <v>3.4995817090839734</v>
      </c>
      <c r="I2427" s="17">
        <v>50.568382403449</v>
      </c>
      <c r="J2427" s="17">
        <v>5.9657447502036991</v>
      </c>
      <c r="K2427" s="17">
        <v>-1</v>
      </c>
      <c r="L2427" s="17">
        <v>-1</v>
      </c>
      <c r="M2427" s="17">
        <v>-1</v>
      </c>
      <c r="N2427" s="17">
        <v>0.16666666666666666</v>
      </c>
      <c r="O2427" s="17">
        <v>-1</v>
      </c>
      <c r="P2427" s="17">
        <v>-1</v>
      </c>
      <c r="Q2427" s="17">
        <v>2.7881496696101538</v>
      </c>
      <c r="R2427" s="17">
        <v>-1</v>
      </c>
      <c r="S2427" s="17">
        <v>0.25971907060643179</v>
      </c>
      <c r="T2427" s="17">
        <v>2.7336307737204642E-2</v>
      </c>
      <c r="U2427" s="17">
        <v>0.11235181830991556</v>
      </c>
      <c r="V2427" s="17">
        <v>1.4116044396477977E-2</v>
      </c>
      <c r="W2427" s="17">
        <v>0.72906379043701752</v>
      </c>
      <c r="X2427" s="17">
        <v>0.46493637582740593</v>
      </c>
      <c r="Y2427" s="17">
        <v>0</v>
      </c>
      <c r="Z2427" s="17">
        <v>29.343540699197355</v>
      </c>
      <c r="AA2427" s="17">
        <v>0.33820024114862063</v>
      </c>
      <c r="AB2427" s="17">
        <v>0.92565525856025577</v>
      </c>
      <c r="AC2427" s="17">
        <v>16.106499388191764</v>
      </c>
      <c r="AD2427" s="17">
        <v>0.14043977288739445</v>
      </c>
      <c r="AE2427" s="17">
        <v>1.4043977288739445E-2</v>
      </c>
      <c r="AF2427" s="17">
        <v>46.201022814290255</v>
      </c>
      <c r="AG2427" s="17">
        <v>0.84248441994754797</v>
      </c>
      <c r="AH2427" s="17">
        <v>-1</v>
      </c>
      <c r="AI2427" s="17">
        <v>-1</v>
      </c>
      <c r="AJ2427" s="17">
        <v>-1</v>
      </c>
      <c r="AK2427" s="17">
        <v>-1</v>
      </c>
      <c r="AL2427" s="17">
        <v>-1</v>
      </c>
      <c r="AM2427" s="17">
        <v>-1</v>
      </c>
      <c r="AN2427" s="17">
        <v>-1</v>
      </c>
      <c r="AO2427" s="17">
        <v>-1</v>
      </c>
      <c r="AP2427" s="17">
        <v>-1</v>
      </c>
      <c r="AQ2427" s="17">
        <v>-1</v>
      </c>
      <c r="AR2427" s="17">
        <v>7.0219886443697227E-2</v>
      </c>
      <c r="AS2427" s="17">
        <v>0.8426386373243665</v>
      </c>
      <c r="AT2427" s="17">
        <v>5.0954302285216766</v>
      </c>
      <c r="AU2427" s="17">
        <v>-1</v>
      </c>
      <c r="AV2427" s="17">
        <v>-1</v>
      </c>
      <c r="AW2427" s="17">
        <v>-1</v>
      </c>
      <c r="AX2427" s="17">
        <v>-1</v>
      </c>
      <c r="AY2427" s="17">
        <v>1.4043977288739445E-2</v>
      </c>
      <c r="AZ2427" s="17">
        <v>0.24577807564455342</v>
      </c>
      <c r="BA2427" s="17">
        <v>0.26704243717595949</v>
      </c>
      <c r="BB2427" s="17">
        <v>8.5583810551619233E-2</v>
      </c>
      <c r="BC2427" s="17">
        <v>9.3903368935560255E-2</v>
      </c>
      <c r="BD2427" s="17">
        <v>3.3811219556161771</v>
      </c>
      <c r="BE2427" s="17">
        <v>3.670160095665874</v>
      </c>
      <c r="BF2427" s="17">
        <v>-1</v>
      </c>
      <c r="BG2427" s="22">
        <v>93.936536496432836</v>
      </c>
    </row>
    <row r="2428" spans="1:59" x14ac:dyDescent="0.25">
      <c r="A2428">
        <v>5658</v>
      </c>
      <c r="B2428" t="s">
        <v>2176</v>
      </c>
      <c r="C2428" s="49">
        <v>0</v>
      </c>
      <c r="D2428" s="22">
        <v>1517.65166015625</v>
      </c>
      <c r="E2428" s="17">
        <v>61.952826817286976</v>
      </c>
      <c r="F2428" s="17">
        <v>-1.5624098380407574</v>
      </c>
      <c r="G2428" s="17">
        <v>0.33478579767768368</v>
      </c>
      <c r="H2428" s="17">
        <v>3.3626035970067569</v>
      </c>
      <c r="I2428" s="17">
        <v>49.244863060289525</v>
      </c>
      <c r="J2428" s="17">
        <v>5.609155583971166</v>
      </c>
      <c r="K2428" s="17">
        <v>-1</v>
      </c>
      <c r="L2428" s="17">
        <v>-1</v>
      </c>
      <c r="M2428" s="17">
        <v>-1</v>
      </c>
      <c r="N2428" s="17">
        <v>0.16666666666666666</v>
      </c>
      <c r="O2428" s="17">
        <v>-1</v>
      </c>
      <c r="P2428" s="17">
        <v>-1</v>
      </c>
      <c r="Q2428" s="17">
        <v>2.702674178469223</v>
      </c>
      <c r="R2428" s="17">
        <v>-1</v>
      </c>
      <c r="S2428" s="17">
        <v>0.2162821570176012</v>
      </c>
      <c r="T2428" s="17">
        <v>2.277084621210633E-2</v>
      </c>
      <c r="U2428" s="17">
        <v>8.5993113905011659E-2</v>
      </c>
      <c r="V2428" s="17">
        <v>-2.3899019718193821E-2</v>
      </c>
      <c r="W2428" s="17">
        <v>0.63007816898770463</v>
      </c>
      <c r="X2428" s="17">
        <v>0.31768107267122703</v>
      </c>
      <c r="Y2428" s="17">
        <v>0</v>
      </c>
      <c r="Z2428" s="17">
        <v>28.487424344442026</v>
      </c>
      <c r="AA2428" s="17">
        <v>0.29056732001237978</v>
      </c>
      <c r="AB2428" s="17">
        <v>0.84965940644426097</v>
      </c>
      <c r="AC2428" s="17">
        <v>15.232747846301487</v>
      </c>
      <c r="AD2428" s="17">
        <v>0.10749139238126458</v>
      </c>
      <c r="AE2428" s="17">
        <v>1.0749139238126457E-2</v>
      </c>
      <c r="AF2428" s="17">
        <v>44.900085226622821</v>
      </c>
      <c r="AG2428" s="17">
        <v>-1.4263593397043439</v>
      </c>
      <c r="AH2428" s="17">
        <v>-1</v>
      </c>
      <c r="AI2428" s="17">
        <v>-1</v>
      </c>
      <c r="AJ2428" s="17">
        <v>-1</v>
      </c>
      <c r="AK2428" s="17">
        <v>-1</v>
      </c>
      <c r="AL2428" s="17">
        <v>-1</v>
      </c>
      <c r="AM2428" s="17">
        <v>-1</v>
      </c>
      <c r="AN2428" s="17">
        <v>-1</v>
      </c>
      <c r="AO2428" s="17">
        <v>-1</v>
      </c>
      <c r="AP2428" s="17">
        <v>-1</v>
      </c>
      <c r="AQ2428" s="17">
        <v>-1</v>
      </c>
      <c r="AR2428" s="17">
        <v>5.374569619063229E-2</v>
      </c>
      <c r="AS2428" s="17">
        <v>0.64494835428758734</v>
      </c>
      <c r="AT2428" s="17">
        <v>4.8384328605738638</v>
      </c>
      <c r="AU2428" s="17">
        <v>-1</v>
      </c>
      <c r="AV2428" s="17">
        <v>-1</v>
      </c>
      <c r="AW2428" s="17">
        <v>-1</v>
      </c>
      <c r="AX2428" s="17">
        <v>-1</v>
      </c>
      <c r="AY2428" s="17">
        <v>1.0749139238126457E-2</v>
      </c>
      <c r="AZ2428" s="17">
        <v>0.27441095764284373</v>
      </c>
      <c r="BA2428" s="17">
        <v>0.23840955517766915</v>
      </c>
      <c r="BB2428" s="17">
        <v>9.6786259923703391E-2</v>
      </c>
      <c r="BC2428" s="17">
        <v>8.2700919563476111E-2</v>
      </c>
      <c r="BD2428" s="17">
        <v>3.7703175091636081</v>
      </c>
      <c r="BE2428" s="17">
        <v>3.280964542118443</v>
      </c>
      <c r="BF2428" s="17">
        <v>-1</v>
      </c>
      <c r="BG2428" s="22">
        <v>109.23215383709908</v>
      </c>
    </row>
    <row r="2429" spans="1:59" x14ac:dyDescent="0.25">
      <c r="A2429">
        <v>5659</v>
      </c>
      <c r="B2429" t="s">
        <v>2177</v>
      </c>
      <c r="C2429" s="49">
        <v>0</v>
      </c>
      <c r="D2429" s="22">
        <v>1531.6677929687501</v>
      </c>
      <c r="E2429" s="17">
        <v>72.082212072404602</v>
      </c>
      <c r="F2429" s="17">
        <v>15.422399517666594</v>
      </c>
      <c r="G2429" s="17">
        <v>0.45836677586467767</v>
      </c>
      <c r="H2429" s="17">
        <v>4.2987445575879137</v>
      </c>
      <c r="I2429" s="17">
        <v>58.29010868723033</v>
      </c>
      <c r="J2429" s="17">
        <v>8.0461706628589518</v>
      </c>
      <c r="K2429" s="17">
        <v>-1</v>
      </c>
      <c r="L2429" s="17">
        <v>-1</v>
      </c>
      <c r="M2429" s="17">
        <v>-1</v>
      </c>
      <c r="N2429" s="17">
        <v>0.16666666666666666</v>
      </c>
      <c r="O2429" s="17">
        <v>-1</v>
      </c>
      <c r="P2429" s="17">
        <v>-1</v>
      </c>
      <c r="Q2429" s="17">
        <v>3.2868339918101337</v>
      </c>
      <c r="R2429" s="17">
        <v>-1</v>
      </c>
      <c r="S2429" s="17">
        <v>0.51314034403076658</v>
      </c>
      <c r="T2429" s="17">
        <v>5.3972294916499242E-2</v>
      </c>
      <c r="U2429" s="17">
        <v>0.26613476199088715</v>
      </c>
      <c r="V2429" s="17">
        <v>0.23590495988989155</v>
      </c>
      <c r="W2429" s="17">
        <v>1.3065694225322595</v>
      </c>
      <c r="X2429" s="17">
        <v>1.3240587986949737</v>
      </c>
      <c r="Y2429" s="17">
        <v>0</v>
      </c>
      <c r="Z2429" s="17">
        <v>34.338326905123473</v>
      </c>
      <c r="AA2429" s="17">
        <v>0.61610201947319898</v>
      </c>
      <c r="AB2429" s="17">
        <v>1.3690331145586403</v>
      </c>
      <c r="AC2429" s="17">
        <v>21.204173465551811</v>
      </c>
      <c r="AD2429" s="17">
        <v>0.33266845248860893</v>
      </c>
      <c r="AE2429" s="17">
        <v>3.3266845248860893E-2</v>
      </c>
      <c r="AF2429" s="17">
        <v>53.791001771658891</v>
      </c>
      <c r="AG2429" s="17">
        <v>14.079457935480356</v>
      </c>
      <c r="AH2429" s="17">
        <v>-1</v>
      </c>
      <c r="AI2429" s="17">
        <v>-1</v>
      </c>
      <c r="AJ2429" s="17">
        <v>-1</v>
      </c>
      <c r="AK2429" s="17">
        <v>-1</v>
      </c>
      <c r="AL2429" s="17">
        <v>-1</v>
      </c>
      <c r="AM2429" s="17">
        <v>-1</v>
      </c>
      <c r="AN2429" s="17">
        <v>-1</v>
      </c>
      <c r="AO2429" s="17">
        <v>-1</v>
      </c>
      <c r="AP2429" s="17">
        <v>-1</v>
      </c>
      <c r="AQ2429" s="17">
        <v>-1</v>
      </c>
      <c r="AR2429" s="17">
        <v>0.16633422624430447</v>
      </c>
      <c r="AS2429" s="17">
        <v>1.9960107149316535</v>
      </c>
      <c r="AT2429" s="17">
        <v>6.5948139294111492</v>
      </c>
      <c r="AU2429" s="17">
        <v>-1</v>
      </c>
      <c r="AV2429" s="17">
        <v>-1</v>
      </c>
      <c r="AW2429" s="17">
        <v>-1</v>
      </c>
      <c r="AX2429" s="17">
        <v>-1</v>
      </c>
      <c r="AY2429" s="17">
        <v>3.3266845248860893E-2</v>
      </c>
      <c r="AZ2429" s="17">
        <v>7.8727039594853498E-2</v>
      </c>
      <c r="BA2429" s="17">
        <v>0.43409347322565939</v>
      </c>
      <c r="BB2429" s="17">
        <v>2.022605948720628E-2</v>
      </c>
      <c r="BC2429" s="17">
        <v>0.15926111999997317</v>
      </c>
      <c r="BD2429" s="17">
        <v>1.1104626328865641</v>
      </c>
      <c r="BE2429" s="17">
        <v>5.9408194183954892</v>
      </c>
      <c r="BF2429" s="17">
        <v>-1</v>
      </c>
      <c r="BG2429" s="22">
        <v>127.7753399825599</v>
      </c>
    </row>
    <row r="2430" spans="1:59" x14ac:dyDescent="0.25">
      <c r="A2430">
        <v>5660</v>
      </c>
      <c r="B2430" t="s">
        <v>2178</v>
      </c>
      <c r="C2430" s="49">
        <v>0</v>
      </c>
      <c r="D2430" s="22">
        <v>1475.1129589843749</v>
      </c>
      <c r="E2430" s="17">
        <v>63.685782029156321</v>
      </c>
      <c r="F2430" s="17">
        <v>1.3433848527781709</v>
      </c>
      <c r="G2430" s="17">
        <v>0.35592827521637382</v>
      </c>
      <c r="H2430" s="17">
        <v>3.5227604392854008</v>
      </c>
      <c r="I2430" s="17">
        <v>50.792341525868281</v>
      </c>
      <c r="J2430" s="17">
        <v>6.0260849312115718</v>
      </c>
      <c r="K2430" s="17">
        <v>-1</v>
      </c>
      <c r="L2430" s="17">
        <v>-1</v>
      </c>
      <c r="M2430" s="17">
        <v>-1</v>
      </c>
      <c r="N2430" s="17">
        <v>0.16666666666666666</v>
      </c>
      <c r="O2430" s="17">
        <v>-1</v>
      </c>
      <c r="P2430" s="17">
        <v>-1</v>
      </c>
      <c r="Q2430" s="17">
        <v>2.8026133917183493</v>
      </c>
      <c r="R2430" s="17">
        <v>-1</v>
      </c>
      <c r="S2430" s="17">
        <v>0.26706924126939635</v>
      </c>
      <c r="T2430" s="17">
        <v>2.8108851608123223E-2</v>
      </c>
      <c r="U2430" s="17">
        <v>0.11681210242827193</v>
      </c>
      <c r="V2430" s="17">
        <v>2.0548757633226639E-2</v>
      </c>
      <c r="W2430" s="17">
        <v>0.7458136271707938</v>
      </c>
      <c r="X2430" s="17">
        <v>0.48985415933914284</v>
      </c>
      <c r="Y2430" s="17">
        <v>0</v>
      </c>
      <c r="Z2430" s="17">
        <v>29.488408296706055</v>
      </c>
      <c r="AA2430" s="17">
        <v>0.34626043858440098</v>
      </c>
      <c r="AB2430" s="17">
        <v>0.93851488500649605</v>
      </c>
      <c r="AC2430" s="17">
        <v>16.254351121183525</v>
      </c>
      <c r="AD2430" s="17">
        <v>0.14601512803533992</v>
      </c>
      <c r="AE2430" s="17">
        <v>1.4601512803533992E-2</v>
      </c>
      <c r="AF2430" s="17">
        <v>46.421160768421508</v>
      </c>
      <c r="AG2430" s="17">
        <v>1.2264064683440019</v>
      </c>
      <c r="AH2430" s="17">
        <v>-1</v>
      </c>
      <c r="AI2430" s="17">
        <v>-1</v>
      </c>
      <c r="AJ2430" s="17">
        <v>-1</v>
      </c>
      <c r="AK2430" s="17">
        <v>-1</v>
      </c>
      <c r="AL2430" s="17">
        <v>-1</v>
      </c>
      <c r="AM2430" s="17">
        <v>-1</v>
      </c>
      <c r="AN2430" s="17">
        <v>-1</v>
      </c>
      <c r="AO2430" s="17">
        <v>-1</v>
      </c>
      <c r="AP2430" s="17">
        <v>-1</v>
      </c>
      <c r="AQ2430" s="17">
        <v>-1</v>
      </c>
      <c r="AR2430" s="17">
        <v>7.300756401766996E-2</v>
      </c>
      <c r="AS2430" s="17">
        <v>0.87609076821203935</v>
      </c>
      <c r="AT2430" s="17">
        <v>5.1389179986756517</v>
      </c>
      <c r="AU2430" s="17">
        <v>-1</v>
      </c>
      <c r="AV2430" s="17">
        <v>-1</v>
      </c>
      <c r="AW2430" s="17">
        <v>-1</v>
      </c>
      <c r="AX2430" s="17">
        <v>-1</v>
      </c>
      <c r="AY2430" s="17">
        <v>1.4601512803533992E-2</v>
      </c>
      <c r="AZ2430" s="17">
        <v>0.24093296691394422</v>
      </c>
      <c r="BA2430" s="17">
        <v>0.27188754590656866</v>
      </c>
      <c r="BB2430" s="17">
        <v>8.3688189801317758E-2</v>
      </c>
      <c r="BC2430" s="17">
        <v>9.579898968586173E-2</v>
      </c>
      <c r="BD2430" s="17">
        <v>3.3152642897856985</v>
      </c>
      <c r="BE2430" s="17">
        <v>3.736017761496353</v>
      </c>
      <c r="BF2430" s="17">
        <v>-1</v>
      </c>
      <c r="BG2430" s="22">
        <v>26.437686818133898</v>
      </c>
    </row>
    <row r="2431" spans="1:59" x14ac:dyDescent="0.25">
      <c r="A2431">
        <v>5661</v>
      </c>
      <c r="B2431" t="s">
        <v>1908</v>
      </c>
      <c r="C2431" s="49">
        <v>0</v>
      </c>
      <c r="D2431" s="22">
        <v>1464.1580371093748</v>
      </c>
      <c r="E2431" s="17">
        <v>10.929809896452802</v>
      </c>
      <c r="F2431" s="17">
        <v>-87.117080069934829</v>
      </c>
      <c r="G2431" s="17">
        <v>-0.28770749113691069</v>
      </c>
      <c r="H2431" s="17">
        <v>-1.3528588786539775</v>
      </c>
      <c r="I2431" s="17">
        <v>3.6827969474094431</v>
      </c>
      <c r="J2431" s="17">
        <v>-6.6664029494154304</v>
      </c>
      <c r="K2431" s="17">
        <v>-1</v>
      </c>
      <c r="L2431" s="17">
        <v>-1</v>
      </c>
      <c r="M2431" s="17">
        <v>-1</v>
      </c>
      <c r="N2431" s="17">
        <v>0.16666666666666666</v>
      </c>
      <c r="O2431" s="17">
        <v>-1</v>
      </c>
      <c r="P2431" s="17">
        <v>-1</v>
      </c>
      <c r="Q2431" s="17">
        <v>-0.23981396764073537</v>
      </c>
      <c r="R2431" s="17">
        <v>-1</v>
      </c>
      <c r="S2431" s="17">
        <v>-1.2790307289651328</v>
      </c>
      <c r="T2431" s="17">
        <v>-0.13439486573418019</v>
      </c>
      <c r="U2431" s="17">
        <v>-0.82140354709066554</v>
      </c>
      <c r="V2431" s="17">
        <v>-1.3325650950800854</v>
      </c>
      <c r="W2431" s="17">
        <v>-2.7774953221046048</v>
      </c>
      <c r="X2431" s="17">
        <v>-4.7515730281852582</v>
      </c>
      <c r="Y2431" s="17">
        <v>0</v>
      </c>
      <c r="Z2431" s="17">
        <v>-0.98432471406833955</v>
      </c>
      <c r="AA2431" s="17">
        <v>-1.3491928490972283</v>
      </c>
      <c r="AB2431" s="17">
        <v>-1.7664927913377193</v>
      </c>
      <c r="AC2431" s="17">
        <v>-14.84609136643156</v>
      </c>
      <c r="AD2431" s="17">
        <v>-1.0267544338633317</v>
      </c>
      <c r="AE2431" s="17">
        <v>-0.10267544338633319</v>
      </c>
      <c r="AF2431" s="17">
        <v>0.11539455747202965</v>
      </c>
      <c r="AG2431" s="17">
        <v>-79.531156153844719</v>
      </c>
      <c r="AH2431" s="17">
        <v>-1</v>
      </c>
      <c r="AI2431" s="17">
        <v>-1</v>
      </c>
      <c r="AJ2431" s="17">
        <v>-1</v>
      </c>
      <c r="AK2431" s="17">
        <v>-1</v>
      </c>
      <c r="AL2431" s="17">
        <v>-1</v>
      </c>
      <c r="AM2431" s="17">
        <v>-1</v>
      </c>
      <c r="AN2431" s="17">
        <v>-1</v>
      </c>
      <c r="AO2431" s="17">
        <v>-1</v>
      </c>
      <c r="AP2431" s="17">
        <v>-1</v>
      </c>
      <c r="AQ2431" s="17">
        <v>-1</v>
      </c>
      <c r="AR2431" s="17">
        <v>-0.51337721693166583</v>
      </c>
      <c r="AS2431" s="17">
        <v>-6.1605266031799903</v>
      </c>
      <c r="AT2431" s="17">
        <v>-4.008684584133988</v>
      </c>
      <c r="AU2431" s="17">
        <v>-1</v>
      </c>
      <c r="AV2431" s="17">
        <v>-1</v>
      </c>
      <c r="AW2431" s="17">
        <v>-1</v>
      </c>
      <c r="AX2431" s="17">
        <v>-1</v>
      </c>
      <c r="AY2431" s="17">
        <v>-0.10267544338633319</v>
      </c>
      <c r="AZ2431" s="17">
        <v>1.260096032327249</v>
      </c>
      <c r="BA2431" s="17">
        <v>-0.74727551950673643</v>
      </c>
      <c r="BB2431" s="17">
        <v>0.48242984084686624</v>
      </c>
      <c r="BC2431" s="17">
        <v>-0.30294266135968656</v>
      </c>
      <c r="BD2431" s="17">
        <v>17.168348775738323</v>
      </c>
      <c r="BE2431" s="17">
        <v>-10.117066724456288</v>
      </c>
      <c r="BF2431" s="17">
        <v>-1</v>
      </c>
      <c r="BG2431" s="22">
        <v>347.17488239397125</v>
      </c>
    </row>
    <row r="2432" spans="1:59" x14ac:dyDescent="0.25">
      <c r="A2432">
        <v>5662</v>
      </c>
      <c r="B2432" t="s">
        <v>2179</v>
      </c>
      <c r="C2432" s="49">
        <v>0</v>
      </c>
      <c r="D2432" s="22">
        <v>1452.6241601562499</v>
      </c>
      <c r="E2432" s="17">
        <v>31.085876395883336</v>
      </c>
      <c r="F2432" s="17">
        <v>-53.319673985412109</v>
      </c>
      <c r="G2432" s="17">
        <v>-4.1798548820470127E-2</v>
      </c>
      <c r="H2432" s="17">
        <v>0.50993130841897427</v>
      </c>
      <c r="I2432" s="17">
        <v>21.681576514826038</v>
      </c>
      <c r="J2432" s="17">
        <v>-1.8170822104929822</v>
      </c>
      <c r="K2432" s="17">
        <v>-1</v>
      </c>
      <c r="L2432" s="17">
        <v>-1</v>
      </c>
      <c r="M2432" s="17">
        <v>-1</v>
      </c>
      <c r="N2432" s="17">
        <v>0.16666666666666666</v>
      </c>
      <c r="O2432" s="17">
        <v>-1</v>
      </c>
      <c r="P2432" s="17">
        <v>-1</v>
      </c>
      <c r="Q2432" s="17">
        <v>0.92258273733655916</v>
      </c>
      <c r="R2432" s="17">
        <v>-1</v>
      </c>
      <c r="S2432" s="17">
        <v>-0.68832426380084943</v>
      </c>
      <c r="T2432" s="17">
        <v>-7.2308326509445076E-2</v>
      </c>
      <c r="U2432" s="17">
        <v>-0.46294674574613465</v>
      </c>
      <c r="V2432" s="17">
        <v>-0.81559134416547929</v>
      </c>
      <c r="W2432" s="17">
        <v>-1.4313719050059994</v>
      </c>
      <c r="X2432" s="17">
        <v>-2.7490214558643218</v>
      </c>
      <c r="Y2432" s="17">
        <v>0</v>
      </c>
      <c r="Z2432" s="17">
        <v>10.658156850664508</v>
      </c>
      <c r="AA2432" s="17">
        <v>-0.70142411635114499</v>
      </c>
      <c r="AB2432" s="17">
        <v>-0.73301141658990032</v>
      </c>
      <c r="AC2432" s="17">
        <v>-2.9637856937152929</v>
      </c>
      <c r="AD2432" s="17">
        <v>-0.57868343218266827</v>
      </c>
      <c r="AE2432" s="17">
        <v>-5.7868343218266831E-2</v>
      </c>
      <c r="AF2432" s="17">
        <v>17.807080736758653</v>
      </c>
      <c r="AG2432" s="17">
        <v>-48.676738412280379</v>
      </c>
      <c r="AH2432" s="17">
        <v>-1</v>
      </c>
      <c r="AI2432" s="17">
        <v>-1</v>
      </c>
      <c r="AJ2432" s="17">
        <v>-1</v>
      </c>
      <c r="AK2432" s="17">
        <v>-1</v>
      </c>
      <c r="AL2432" s="17">
        <v>-1</v>
      </c>
      <c r="AM2432" s="17">
        <v>-1</v>
      </c>
      <c r="AN2432" s="17">
        <v>-1</v>
      </c>
      <c r="AO2432" s="17">
        <v>-1</v>
      </c>
      <c r="AP2432" s="17">
        <v>-1</v>
      </c>
      <c r="AQ2432" s="17">
        <v>-1</v>
      </c>
      <c r="AR2432" s="17">
        <v>-0.28934171609133413</v>
      </c>
      <c r="AS2432" s="17">
        <v>-3.4721005930960098</v>
      </c>
      <c r="AT2432" s="17">
        <v>-0.51373077102481179</v>
      </c>
      <c r="AU2432" s="17">
        <v>-1</v>
      </c>
      <c r="AV2432" s="17">
        <v>-1</v>
      </c>
      <c r="AW2432" s="17">
        <v>-1</v>
      </c>
      <c r="AX2432" s="17">
        <v>-1</v>
      </c>
      <c r="AY2432" s="17">
        <v>-5.7868343218266831E-2</v>
      </c>
      <c r="AZ2432" s="17">
        <v>0.87071227746890911</v>
      </c>
      <c r="BA2432" s="17">
        <v>-0.35789176464839639</v>
      </c>
      <c r="BB2432" s="17">
        <v>0.3300857002754406</v>
      </c>
      <c r="BC2432" s="17">
        <v>-0.15059852078826103</v>
      </c>
      <c r="BD2432" s="17">
        <v>11.875607862563127</v>
      </c>
      <c r="BE2432" s="17">
        <v>-4.824325811281085</v>
      </c>
      <c r="BF2432" s="17">
        <v>-1</v>
      </c>
      <c r="BG2432" s="22">
        <v>-28.313358219532574</v>
      </c>
    </row>
    <row r="2433" spans="1:59" x14ac:dyDescent="0.25">
      <c r="A2433">
        <v>5663</v>
      </c>
      <c r="B2433" t="s">
        <v>2180</v>
      </c>
      <c r="C2433" s="49">
        <v>0</v>
      </c>
      <c r="D2433" s="22">
        <v>1524.22</v>
      </c>
      <c r="E2433" s="17">
        <v>73.023401548283047</v>
      </c>
      <c r="F2433" s="17">
        <v>17.000572665668557</v>
      </c>
      <c r="G2433" s="17">
        <v>0.4698495177250091</v>
      </c>
      <c r="H2433" s="17">
        <v>4.3857277256525879</v>
      </c>
      <c r="I2433" s="17">
        <v>59.130563441037943</v>
      </c>
      <c r="J2433" s="17">
        <v>8.2726101640762106</v>
      </c>
      <c r="K2433" s="17">
        <v>-1</v>
      </c>
      <c r="L2433" s="17">
        <v>-1</v>
      </c>
      <c r="M2433" s="17">
        <v>-1</v>
      </c>
      <c r="N2433" s="17">
        <v>0.16666666666666666</v>
      </c>
      <c r="O2433" s="17">
        <v>-1</v>
      </c>
      <c r="P2433" s="17">
        <v>-1</v>
      </c>
      <c r="Q2433" s="17">
        <v>3.3411122184448461</v>
      </c>
      <c r="R2433" s="17">
        <v>-1</v>
      </c>
      <c r="S2433" s="17">
        <v>0.54072343958969882</v>
      </c>
      <c r="T2433" s="17">
        <v>5.6871431874282473E-2</v>
      </c>
      <c r="U2433" s="17">
        <v>0.2828729370208245</v>
      </c>
      <c r="V2433" s="17">
        <v>0.26004509922114366</v>
      </c>
      <c r="W2433" s="17">
        <v>1.3694267857703963</v>
      </c>
      <c r="X2433" s="17">
        <v>1.4175681381697949</v>
      </c>
      <c r="Y2433" s="17">
        <v>0</v>
      </c>
      <c r="Z2433" s="17">
        <v>34.881973708538467</v>
      </c>
      <c r="AA2433" s="17">
        <v>0.64634964313930277</v>
      </c>
      <c r="AB2433" s="17">
        <v>1.4172916273719676</v>
      </c>
      <c r="AC2433" s="17">
        <v>21.75901887889907</v>
      </c>
      <c r="AD2433" s="17">
        <v>0.35359117127603068</v>
      </c>
      <c r="AE2433" s="17">
        <v>3.5359117127603062E-2</v>
      </c>
      <c r="AF2433" s="17">
        <v>54.617116769987518</v>
      </c>
      <c r="AG2433" s="17">
        <v>15.520207957987884</v>
      </c>
      <c r="AH2433" s="17">
        <v>-1</v>
      </c>
      <c r="AI2433" s="17">
        <v>-1</v>
      </c>
      <c r="AJ2433" s="17">
        <v>-1</v>
      </c>
      <c r="AK2433" s="17">
        <v>-1</v>
      </c>
      <c r="AL2433" s="17">
        <v>-1</v>
      </c>
      <c r="AM2433" s="17">
        <v>-1</v>
      </c>
      <c r="AN2433" s="17">
        <v>-1</v>
      </c>
      <c r="AO2433" s="17">
        <v>-1</v>
      </c>
      <c r="AP2433" s="17">
        <v>-1</v>
      </c>
      <c r="AQ2433" s="17">
        <v>-1</v>
      </c>
      <c r="AR2433" s="17">
        <v>0.17679558563801534</v>
      </c>
      <c r="AS2433" s="17">
        <v>2.1215470276561836</v>
      </c>
      <c r="AT2433" s="17">
        <v>6.7580111359530388</v>
      </c>
      <c r="AU2433" s="17">
        <v>-1</v>
      </c>
      <c r="AV2433" s="17">
        <v>-1</v>
      </c>
      <c r="AW2433" s="17">
        <v>-1</v>
      </c>
      <c r="AX2433" s="17">
        <v>-1</v>
      </c>
      <c r="AY2433" s="17">
        <v>3.5359117127603062E-2</v>
      </c>
      <c r="AZ2433" s="17">
        <v>6.054472747750364E-2</v>
      </c>
      <c r="BA2433" s="17">
        <v>0.45227578534300927</v>
      </c>
      <c r="BB2433" s="17">
        <v>1.3112335099482883E-2</v>
      </c>
      <c r="BC2433" s="17">
        <v>0.16637484438769656</v>
      </c>
      <c r="BD2433" s="17">
        <v>0.86331758371873457</v>
      </c>
      <c r="BE2433" s="17">
        <v>6.1879644675633196</v>
      </c>
      <c r="BF2433" s="17">
        <v>-1</v>
      </c>
      <c r="BG2433" s="22">
        <v>574.41885678896926</v>
      </c>
    </row>
    <row r="2434" spans="1:59" x14ac:dyDescent="0.25">
      <c r="A2434">
        <v>5664</v>
      </c>
      <c r="B2434" t="s">
        <v>2181</v>
      </c>
      <c r="C2434" s="49">
        <v>0</v>
      </c>
      <c r="D2434" s="22">
        <v>1369.5634765625</v>
      </c>
      <c r="E2434" s="17">
        <v>19.655878588982119</v>
      </c>
      <c r="F2434" s="17">
        <v>-72.485331998892008</v>
      </c>
      <c r="G2434" s="17">
        <v>-0.18124731832387136</v>
      </c>
      <c r="H2434" s="17">
        <v>-0.54641010390780576</v>
      </c>
      <c r="I2434" s="17">
        <v>11.474921809242367</v>
      </c>
      <c r="J2434" s="17">
        <v>-4.5670099016131802</v>
      </c>
      <c r="K2434" s="17">
        <v>-1</v>
      </c>
      <c r="L2434" s="17">
        <v>-1</v>
      </c>
      <c r="M2434" s="17">
        <v>-1</v>
      </c>
      <c r="N2434" s="17">
        <v>0.16666666666666666</v>
      </c>
      <c r="O2434" s="17">
        <v>-1</v>
      </c>
      <c r="P2434" s="17">
        <v>-1</v>
      </c>
      <c r="Q2434" s="17">
        <v>0.26341683366110447</v>
      </c>
      <c r="R2434" s="17">
        <v>-1</v>
      </c>
      <c r="S2434" s="17">
        <v>-1.0232990269343647</v>
      </c>
      <c r="T2434" s="17">
        <v>-0.10751603964121405</v>
      </c>
      <c r="U2434" s="17">
        <v>-0.66621857228791392</v>
      </c>
      <c r="V2434" s="17">
        <v>-1.1087541415469222</v>
      </c>
      <c r="W2434" s="17">
        <v>-2.1947246011131556</v>
      </c>
      <c r="X2434" s="17">
        <v>-3.8846180307457145</v>
      </c>
      <c r="Y2434" s="17">
        <v>0</v>
      </c>
      <c r="Z2434" s="17">
        <v>4.0559986986488852</v>
      </c>
      <c r="AA2434" s="17">
        <v>-1.0687574546726919</v>
      </c>
      <c r="AB2434" s="17">
        <v>-1.3190726824214343</v>
      </c>
      <c r="AC2434" s="17">
        <v>-9.7019420588926923</v>
      </c>
      <c r="AD2434" s="17">
        <v>-0.83277321535989246</v>
      </c>
      <c r="AE2434" s="17">
        <v>-8.327732153598924E-2</v>
      </c>
      <c r="AF2434" s="17">
        <v>7.7745709593502497</v>
      </c>
      <c r="AG2434" s="17">
        <v>-66.173501837289834</v>
      </c>
      <c r="AH2434" s="17">
        <v>-1</v>
      </c>
      <c r="AI2434" s="17">
        <v>-1</v>
      </c>
      <c r="AJ2434" s="17">
        <v>-1</v>
      </c>
      <c r="AK2434" s="17">
        <v>-1</v>
      </c>
      <c r="AL2434" s="17">
        <v>-1</v>
      </c>
      <c r="AM2434" s="17">
        <v>-1</v>
      </c>
      <c r="AN2434" s="17">
        <v>-1</v>
      </c>
      <c r="AO2434" s="17">
        <v>-1</v>
      </c>
      <c r="AP2434" s="17">
        <v>-1</v>
      </c>
      <c r="AQ2434" s="17">
        <v>-1</v>
      </c>
      <c r="AR2434" s="17">
        <v>-0.41638660767994623</v>
      </c>
      <c r="AS2434" s="17">
        <v>-4.9966392921593545</v>
      </c>
      <c r="AT2434" s="17">
        <v>-2.4956310798071613</v>
      </c>
      <c r="AU2434" s="17">
        <v>-1</v>
      </c>
      <c r="AV2434" s="17">
        <v>-1</v>
      </c>
      <c r="AW2434" s="17">
        <v>-1</v>
      </c>
      <c r="AX2434" s="17">
        <v>-1</v>
      </c>
      <c r="AY2434" s="17">
        <v>-8.327732153598924E-2</v>
      </c>
      <c r="AZ2434" s="17">
        <v>1.0915220006457764</v>
      </c>
      <c r="BA2434" s="17">
        <v>-0.57870148782526387</v>
      </c>
      <c r="BB2434" s="17">
        <v>0.41647622655569688</v>
      </c>
      <c r="BC2434" s="17">
        <v>-0.2369890470685172</v>
      </c>
      <c r="BD2434" s="17">
        <v>14.876987969728285</v>
      </c>
      <c r="BE2434" s="17">
        <v>-7.8257059184462463</v>
      </c>
      <c r="BF2434" s="17">
        <v>-1</v>
      </c>
      <c r="BG2434" s="22">
        <v>-122.53221812422225</v>
      </c>
    </row>
    <row r="2435" spans="1:59" x14ac:dyDescent="0.25">
      <c r="A2435">
        <v>5665</v>
      </c>
      <c r="B2435" t="s">
        <v>2182</v>
      </c>
      <c r="C2435" s="49">
        <v>0</v>
      </c>
      <c r="D2435" s="22">
        <v>1475.1858886718751</v>
      </c>
      <c r="E2435" s="17">
        <v>38.42736559413818</v>
      </c>
      <c r="F2435" s="17">
        <v>-41.009569148956729</v>
      </c>
      <c r="G2435" s="17">
        <v>4.7769415435920226E-2</v>
      </c>
      <c r="H2435" s="17">
        <v>1.1884195460618483</v>
      </c>
      <c r="I2435" s="17">
        <v>28.237312267121368</v>
      </c>
      <c r="J2435" s="17">
        <v>-5.0803267888868575E-2</v>
      </c>
      <c r="K2435" s="17">
        <v>-1</v>
      </c>
      <c r="L2435" s="17">
        <v>-1</v>
      </c>
      <c r="M2435" s="17">
        <v>-1</v>
      </c>
      <c r="N2435" s="17">
        <v>0.16666666666666666</v>
      </c>
      <c r="O2435" s="17">
        <v>-1</v>
      </c>
      <c r="P2435" s="17">
        <v>-1</v>
      </c>
      <c r="Q2435" s="17">
        <v>1.3459650899359084</v>
      </c>
      <c r="R2435" s="17">
        <v>-1</v>
      </c>
      <c r="S2435" s="17">
        <v>-0.47316992634788402</v>
      </c>
      <c r="T2435" s="17">
        <v>-4.9694407415246E-2</v>
      </c>
      <c r="U2435" s="17">
        <v>-0.33238522298145207</v>
      </c>
      <c r="V2435" s="17">
        <v>-0.62729283819319048</v>
      </c>
      <c r="W2435" s="17">
        <v>-0.94107036098070507</v>
      </c>
      <c r="X2435" s="17">
        <v>-2.0196276161705611</v>
      </c>
      <c r="Y2435" s="17">
        <v>0</v>
      </c>
      <c r="Z2435" s="17">
        <v>14.898723959866208</v>
      </c>
      <c r="AA2435" s="17">
        <v>-0.46548586150578825</v>
      </c>
      <c r="AB2435" s="17">
        <v>-0.35658418315509077</v>
      </c>
      <c r="AC2435" s="17">
        <v>1.364133086919475</v>
      </c>
      <c r="AD2435" s="17">
        <v>-0.4154815287268151</v>
      </c>
      <c r="AE2435" s="17">
        <v>-4.1548152872681508E-2</v>
      </c>
      <c r="AF2435" s="17">
        <v>24.250963177204895</v>
      </c>
      <c r="AG2435" s="17">
        <v>-37.438564804620526</v>
      </c>
      <c r="AH2435" s="17">
        <v>-1</v>
      </c>
      <c r="AI2435" s="17">
        <v>-1</v>
      </c>
      <c r="AJ2435" s="17">
        <v>-1</v>
      </c>
      <c r="AK2435" s="17">
        <v>-1</v>
      </c>
      <c r="AL2435" s="17">
        <v>-1</v>
      </c>
      <c r="AM2435" s="17">
        <v>-1</v>
      </c>
      <c r="AN2435" s="17">
        <v>-1</v>
      </c>
      <c r="AO2435" s="17">
        <v>-1</v>
      </c>
      <c r="AP2435" s="17">
        <v>-1</v>
      </c>
      <c r="AQ2435" s="17">
        <v>-1</v>
      </c>
      <c r="AR2435" s="17">
        <v>-0.20774076436340755</v>
      </c>
      <c r="AS2435" s="17">
        <v>-2.4928891723608908</v>
      </c>
      <c r="AT2435" s="17">
        <v>0.75924407593084187</v>
      </c>
      <c r="AU2435" s="17">
        <v>-1</v>
      </c>
      <c r="AV2435" s="17">
        <v>-1</v>
      </c>
      <c r="AW2435" s="17">
        <v>-1</v>
      </c>
      <c r="AX2435" s="17">
        <v>-1</v>
      </c>
      <c r="AY2435" s="17">
        <v>-4.1548152872681508E-2</v>
      </c>
      <c r="AZ2435" s="17">
        <v>0.72888616122995054</v>
      </c>
      <c r="BA2435" s="17">
        <v>-0.21606564840943782</v>
      </c>
      <c r="BB2435" s="17">
        <v>0.27459705310045052</v>
      </c>
      <c r="BC2435" s="17">
        <v>-9.5109873613270932E-2</v>
      </c>
      <c r="BD2435" s="17">
        <v>9.947820997782987</v>
      </c>
      <c r="BE2435" s="17">
        <v>-2.896538946500943</v>
      </c>
      <c r="BF2435" s="17">
        <v>-1</v>
      </c>
      <c r="BG2435" s="22">
        <v>593.03007187452772</v>
      </c>
    </row>
    <row r="2436" spans="1:59" x14ac:dyDescent="0.25">
      <c r="A2436">
        <v>5666</v>
      </c>
      <c r="B2436" t="s">
        <v>2183</v>
      </c>
      <c r="C2436" s="49">
        <v>0</v>
      </c>
      <c r="D2436" s="22">
        <v>1442.2098437500001</v>
      </c>
      <c r="E2436" s="17">
        <v>45.563169471544754</v>
      </c>
      <c r="F2436" s="17">
        <v>-29.04435453771125</v>
      </c>
      <c r="G2436" s="17">
        <v>0.13482796845866316</v>
      </c>
      <c r="H2436" s="17">
        <v>1.8478986879909367</v>
      </c>
      <c r="I2436" s="17">
        <v>34.609377026353343</v>
      </c>
      <c r="J2436" s="17">
        <v>1.6659901219607116</v>
      </c>
      <c r="K2436" s="17">
        <v>-1</v>
      </c>
      <c r="L2436" s="17">
        <v>-1</v>
      </c>
      <c r="M2436" s="17">
        <v>-1</v>
      </c>
      <c r="N2436" s="17">
        <v>0.16666666666666666</v>
      </c>
      <c r="O2436" s="17">
        <v>-1</v>
      </c>
      <c r="P2436" s="17">
        <v>-1</v>
      </c>
      <c r="Q2436" s="17">
        <v>1.7574856073293168</v>
      </c>
      <c r="R2436" s="17">
        <v>-1</v>
      </c>
      <c r="S2436" s="17">
        <v>-0.26404353332633324</v>
      </c>
      <c r="T2436" s="17">
        <v>-2.7714058851346524E-2</v>
      </c>
      <c r="U2436" s="17">
        <v>-0.20548162137896037</v>
      </c>
      <c r="V2436" s="17">
        <v>-0.44426986114565542</v>
      </c>
      <c r="W2436" s="17">
        <v>-0.46450551637318227</v>
      </c>
      <c r="X2436" s="17">
        <v>-1.3106690862471704</v>
      </c>
      <c r="Y2436" s="17">
        <v>0</v>
      </c>
      <c r="Z2436" s="17">
        <v>19.02048378312351</v>
      </c>
      <c r="AA2436" s="17">
        <v>-0.23615785075910617</v>
      </c>
      <c r="AB2436" s="17">
        <v>9.296749087383982E-3</v>
      </c>
      <c r="AC2436" s="17">
        <v>5.5707972638953969</v>
      </c>
      <c r="AD2436" s="17">
        <v>-0.25685202672370055</v>
      </c>
      <c r="AE2436" s="17">
        <v>-2.5685202672370046E-2</v>
      </c>
      <c r="AF2436" s="17">
        <v>30.51430840081688</v>
      </c>
      <c r="AG2436" s="17">
        <v>-26.5152492975201</v>
      </c>
      <c r="AH2436" s="17">
        <v>-1</v>
      </c>
      <c r="AI2436" s="17">
        <v>-1</v>
      </c>
      <c r="AJ2436" s="17">
        <v>-1</v>
      </c>
      <c r="AK2436" s="17">
        <v>-1</v>
      </c>
      <c r="AL2436" s="17">
        <v>-1</v>
      </c>
      <c r="AM2436" s="17">
        <v>-1</v>
      </c>
      <c r="AN2436" s="17">
        <v>-1</v>
      </c>
      <c r="AO2436" s="17">
        <v>-1</v>
      </c>
      <c r="AP2436" s="17">
        <v>-1</v>
      </c>
      <c r="AQ2436" s="17">
        <v>-1</v>
      </c>
      <c r="AR2436" s="17">
        <v>-0.12842601336185028</v>
      </c>
      <c r="AS2436" s="17">
        <v>-1.5411121603422031</v>
      </c>
      <c r="AT2436" s="17">
        <v>1.9965541915551359</v>
      </c>
      <c r="AU2436" s="17">
        <v>-1</v>
      </c>
      <c r="AV2436" s="17">
        <v>-1</v>
      </c>
      <c r="AW2436" s="17">
        <v>-1</v>
      </c>
      <c r="AX2436" s="17">
        <v>-1</v>
      </c>
      <c r="AY2436" s="17">
        <v>-2.5685202672370046E-2</v>
      </c>
      <c r="AZ2436" s="17">
        <v>0.59103356445489164</v>
      </c>
      <c r="BA2436" s="17">
        <v>-7.821305163437875E-2</v>
      </c>
      <c r="BB2436" s="17">
        <v>0.22066302241939156</v>
      </c>
      <c r="BC2436" s="17">
        <v>-4.1175842932212006E-2</v>
      </c>
      <c r="BD2436" s="17">
        <v>8.0740446272093429</v>
      </c>
      <c r="BE2436" s="17">
        <v>-1.0227625759272954</v>
      </c>
      <c r="BF2436" s="17">
        <v>-1</v>
      </c>
      <c r="BG2436" s="22">
        <v>1056.7726949943665</v>
      </c>
    </row>
    <row r="2437" spans="1:59" x14ac:dyDescent="0.25">
      <c r="A2437">
        <v>5667</v>
      </c>
      <c r="B2437" t="s">
        <v>2184</v>
      </c>
      <c r="C2437" s="49">
        <v>0</v>
      </c>
      <c r="D2437" s="22">
        <v>1476.1481152343749</v>
      </c>
      <c r="E2437" s="17">
        <v>68.735656598264967</v>
      </c>
      <c r="F2437" s="17">
        <v>9.8109428206431328</v>
      </c>
      <c r="G2437" s="17">
        <v>0.41753798037165712</v>
      </c>
      <c r="H2437" s="17">
        <v>3.9894614592264994</v>
      </c>
      <c r="I2437" s="17">
        <v>55.30173224528555</v>
      </c>
      <c r="J2437" s="17">
        <v>7.2410274140431046</v>
      </c>
      <c r="K2437" s="17">
        <v>-1</v>
      </c>
      <c r="L2437" s="17">
        <v>-1</v>
      </c>
      <c r="M2437" s="17">
        <v>-1</v>
      </c>
      <c r="N2437" s="17">
        <v>0.16666666666666666</v>
      </c>
      <c r="O2437" s="17">
        <v>-1</v>
      </c>
      <c r="P2437" s="17">
        <v>-1</v>
      </c>
      <c r="Q2437" s="17">
        <v>3.0938387436413732</v>
      </c>
      <c r="R2437" s="17">
        <v>-1</v>
      </c>
      <c r="S2437" s="17">
        <v>0.41506406735937051</v>
      </c>
      <c r="T2437" s="17">
        <v>4.3663932036331496E-2</v>
      </c>
      <c r="U2437" s="17">
        <v>0.20661940115319516</v>
      </c>
      <c r="V2437" s="17">
        <v>0.15007068581867561</v>
      </c>
      <c r="W2437" s="17">
        <v>1.0830696295301792</v>
      </c>
      <c r="X2437" s="17">
        <v>0.99157081415756876</v>
      </c>
      <c r="Y2437" s="17">
        <v>0</v>
      </c>
      <c r="Z2437" s="17">
        <v>32.405300418327194</v>
      </c>
      <c r="AA2437" s="17">
        <v>0.5085515706488144</v>
      </c>
      <c r="AB2437" s="17">
        <v>1.197441958507365</v>
      </c>
      <c r="AC2437" s="17">
        <v>19.231328461515307</v>
      </c>
      <c r="AD2437" s="17">
        <v>0.25827425144149396</v>
      </c>
      <c r="AE2437" s="17">
        <v>2.5827425144149395E-2</v>
      </c>
      <c r="AF2437" s="17">
        <v>50.853612711560039</v>
      </c>
      <c r="AG2437" s="17">
        <v>8.9566319814510571</v>
      </c>
      <c r="AH2437" s="17">
        <v>-1</v>
      </c>
      <c r="AI2437" s="17">
        <v>-1</v>
      </c>
      <c r="AJ2437" s="17">
        <v>-1</v>
      </c>
      <c r="AK2437" s="17">
        <v>-1</v>
      </c>
      <c r="AL2437" s="17">
        <v>-1</v>
      </c>
      <c r="AM2437" s="17">
        <v>-1</v>
      </c>
      <c r="AN2437" s="17">
        <v>-1</v>
      </c>
      <c r="AO2437" s="17">
        <v>-1</v>
      </c>
      <c r="AP2437" s="17">
        <v>-1</v>
      </c>
      <c r="AQ2437" s="17">
        <v>-1</v>
      </c>
      <c r="AR2437" s="17">
        <v>0.12913712572074698</v>
      </c>
      <c r="AS2437" s="17">
        <v>1.5496455086489638</v>
      </c>
      <c r="AT2437" s="17">
        <v>6.0145391612436532</v>
      </c>
      <c r="AU2437" s="17">
        <v>-1</v>
      </c>
      <c r="AV2437" s="17">
        <v>-1</v>
      </c>
      <c r="AW2437" s="17">
        <v>-1</v>
      </c>
      <c r="AX2437" s="17">
        <v>-1</v>
      </c>
      <c r="AY2437" s="17">
        <v>2.5827425144149395E-2</v>
      </c>
      <c r="AZ2437" s="17">
        <v>0.14337726965829564</v>
      </c>
      <c r="BA2437" s="17">
        <v>0.36944324316221727</v>
      </c>
      <c r="BB2437" s="17">
        <v>4.5520087843225372E-2</v>
      </c>
      <c r="BC2437" s="17">
        <v>0.13396709164395409</v>
      </c>
      <c r="BD2437" s="17">
        <v>1.9892278957760121</v>
      </c>
      <c r="BE2437" s="17">
        <v>5.0620541555060408</v>
      </c>
      <c r="BF2437" s="17">
        <v>-1</v>
      </c>
      <c r="BG2437" s="22">
        <v>62.882394172372642</v>
      </c>
    </row>
    <row r="2438" spans="1:59" x14ac:dyDescent="0.25">
      <c r="A2438">
        <v>5669</v>
      </c>
      <c r="B2438" t="s">
        <v>2185</v>
      </c>
      <c r="C2438" s="49">
        <v>0</v>
      </c>
      <c r="D2438" s="22">
        <v>1469.2096093749999</v>
      </c>
      <c r="E2438" s="17">
        <v>27.145924159811202</v>
      </c>
      <c r="F2438" s="17">
        <v>-59.926129946445755</v>
      </c>
      <c r="G2438" s="17">
        <v>-8.9866929978925203E-2</v>
      </c>
      <c r="H2438" s="17">
        <v>0.14580746693935476</v>
      </c>
      <c r="I2438" s="17">
        <v>18.163314069858615</v>
      </c>
      <c r="J2438" s="17">
        <v>-2.7649899825420716</v>
      </c>
      <c r="K2438" s="17">
        <v>-1</v>
      </c>
      <c r="L2438" s="17">
        <v>-1</v>
      </c>
      <c r="M2438" s="17">
        <v>-1</v>
      </c>
      <c r="N2438" s="17">
        <v>0.16666666666666666</v>
      </c>
      <c r="O2438" s="17">
        <v>-1</v>
      </c>
      <c r="P2438" s="17">
        <v>-1</v>
      </c>
      <c r="Q2438" s="17">
        <v>0.69536640536486338</v>
      </c>
      <c r="R2438" s="17">
        <v>-1</v>
      </c>
      <c r="S2438" s="17">
        <v>-0.8037910022317849</v>
      </c>
      <c r="T2438" s="17">
        <v>-8.4444523770720564E-2</v>
      </c>
      <c r="U2438" s="17">
        <v>-0.5330151133034926</v>
      </c>
      <c r="V2438" s="17">
        <v>-0.91664538097192394</v>
      </c>
      <c r="W2438" s="17">
        <v>-1.6945017159428981</v>
      </c>
      <c r="X2438" s="17">
        <v>-3.1404647737080373</v>
      </c>
      <c r="Y2438" s="17">
        <v>0</v>
      </c>
      <c r="Z2438" s="17">
        <v>8.382374456530524</v>
      </c>
      <c r="AA2438" s="17">
        <v>-0.82804494621954472</v>
      </c>
      <c r="AB2438" s="17">
        <v>-0.93502837528030847</v>
      </c>
      <c r="AC2438" s="17">
        <v>-5.2864470525788239</v>
      </c>
      <c r="AD2438" s="17">
        <v>-0.66626889162936587</v>
      </c>
      <c r="AE2438" s="17">
        <v>-6.6626889162936576E-2</v>
      </c>
      <c r="AF2438" s="17">
        <v>14.348846535956813</v>
      </c>
      <c r="AG2438" s="17">
        <v>-54.707921737509771</v>
      </c>
      <c r="AH2438" s="17">
        <v>-1</v>
      </c>
      <c r="AI2438" s="17">
        <v>-1</v>
      </c>
      <c r="AJ2438" s="17">
        <v>-1</v>
      </c>
      <c r="AK2438" s="17">
        <v>-1</v>
      </c>
      <c r="AL2438" s="17">
        <v>-1</v>
      </c>
      <c r="AM2438" s="17">
        <v>-1</v>
      </c>
      <c r="AN2438" s="17">
        <v>-1</v>
      </c>
      <c r="AO2438" s="17">
        <v>-1</v>
      </c>
      <c r="AP2438" s="17">
        <v>-1</v>
      </c>
      <c r="AQ2438" s="17">
        <v>-1</v>
      </c>
      <c r="AR2438" s="17">
        <v>-0.33313444581468293</v>
      </c>
      <c r="AS2438" s="17">
        <v>-3.997613349776195</v>
      </c>
      <c r="AT2438" s="17">
        <v>-1.1968973547090531</v>
      </c>
      <c r="AU2438" s="17">
        <v>-1</v>
      </c>
      <c r="AV2438" s="17">
        <v>-1</v>
      </c>
      <c r="AW2438" s="17">
        <v>-1</v>
      </c>
      <c r="AX2438" s="17">
        <v>-1</v>
      </c>
      <c r="AY2438" s="17">
        <v>-6.6626889162936576E-2</v>
      </c>
      <c r="AZ2438" s="17">
        <v>0.94682600708414055</v>
      </c>
      <c r="BA2438" s="17">
        <v>-0.43400549426362794</v>
      </c>
      <c r="BB2438" s="17">
        <v>0.35986475648731781</v>
      </c>
      <c r="BC2438" s="17">
        <v>-0.18037757700013818</v>
      </c>
      <c r="BD2438" s="17">
        <v>12.910191986226554</v>
      </c>
      <c r="BE2438" s="17">
        <v>-5.8589099349445135</v>
      </c>
      <c r="BF2438" s="17">
        <v>-1</v>
      </c>
      <c r="BG2438" s="22">
        <v>15.027887441005305</v>
      </c>
    </row>
    <row r="2439" spans="1:59" x14ac:dyDescent="0.25">
      <c r="A2439">
        <v>5672</v>
      </c>
      <c r="B2439" t="s">
        <v>2186</v>
      </c>
      <c r="C2439" s="49">
        <v>0</v>
      </c>
      <c r="D2439" s="22">
        <v>1491.3714648437501</v>
      </c>
      <c r="E2439" s="17">
        <v>74.333497225796293</v>
      </c>
      <c r="F2439" s="17">
        <v>19.197322494001575</v>
      </c>
      <c r="G2439" s="17">
        <v>0.48583300549529029</v>
      </c>
      <c r="H2439" s="17">
        <v>4.5068045921268727</v>
      </c>
      <c r="I2439" s="17">
        <v>60.300440674398544</v>
      </c>
      <c r="J2439" s="17">
        <v>8.587804308683598</v>
      </c>
      <c r="K2439" s="17">
        <v>-1</v>
      </c>
      <c r="L2439" s="17">
        <v>-1</v>
      </c>
      <c r="M2439" s="17">
        <v>-1</v>
      </c>
      <c r="N2439" s="17">
        <v>0.16666666666666666</v>
      </c>
      <c r="O2439" s="17">
        <v>-1</v>
      </c>
      <c r="P2439" s="17">
        <v>-1</v>
      </c>
      <c r="Q2439" s="17">
        <v>3.4166651989229271</v>
      </c>
      <c r="R2439" s="17">
        <v>-1</v>
      </c>
      <c r="S2439" s="17">
        <v>0.57911793420563584</v>
      </c>
      <c r="T2439" s="17">
        <v>6.0906907083315934E-2</v>
      </c>
      <c r="U2439" s="17">
        <v>0.30617176400325985</v>
      </c>
      <c r="V2439" s="17">
        <v>0.29364714535847741</v>
      </c>
      <c r="W2439" s="17">
        <v>1.4569215591275919</v>
      </c>
      <c r="X2439" s="17">
        <v>1.5477291573829992</v>
      </c>
      <c r="Y2439" s="17">
        <v>0</v>
      </c>
      <c r="Z2439" s="17">
        <v>35.638706912108475</v>
      </c>
      <c r="AA2439" s="17">
        <v>0.68845304743313407</v>
      </c>
      <c r="AB2439" s="17">
        <v>1.4844654225113025</v>
      </c>
      <c r="AC2439" s="17">
        <v>22.531340070692941</v>
      </c>
      <c r="AD2439" s="17">
        <v>0.38271470500407478</v>
      </c>
      <c r="AE2439" s="17">
        <v>3.8271470500407481E-2</v>
      </c>
      <c r="AF2439" s="17">
        <v>55.767033674263416</v>
      </c>
      <c r="AG2439" s="17">
        <v>17.525670646680311</v>
      </c>
      <c r="AH2439" s="17">
        <v>-1</v>
      </c>
      <c r="AI2439" s="17">
        <v>-1</v>
      </c>
      <c r="AJ2439" s="17">
        <v>-1</v>
      </c>
      <c r="AK2439" s="17">
        <v>-1</v>
      </c>
      <c r="AL2439" s="17">
        <v>-1</v>
      </c>
      <c r="AM2439" s="17">
        <v>-1</v>
      </c>
      <c r="AN2439" s="17">
        <v>-1</v>
      </c>
      <c r="AO2439" s="17">
        <v>-1</v>
      </c>
      <c r="AP2439" s="17">
        <v>-1</v>
      </c>
      <c r="AQ2439" s="17">
        <v>-1</v>
      </c>
      <c r="AR2439" s="17">
        <v>0.19135735250203739</v>
      </c>
      <c r="AS2439" s="17">
        <v>2.2962882300244485</v>
      </c>
      <c r="AT2439" s="17">
        <v>6.9851746990317833</v>
      </c>
      <c r="AU2439" s="17">
        <v>-1</v>
      </c>
      <c r="AV2439" s="17">
        <v>-1</v>
      </c>
      <c r="AW2439" s="17">
        <v>-1</v>
      </c>
      <c r="AX2439" s="17">
        <v>-1</v>
      </c>
      <c r="AY2439" s="17">
        <v>3.8271470500407481E-2</v>
      </c>
      <c r="AZ2439" s="17">
        <v>3.5235723156238907E-2</v>
      </c>
      <c r="BA2439" s="17">
        <v>0.47758478966427403</v>
      </c>
      <c r="BB2439" s="17">
        <v>3.2103336319478787E-3</v>
      </c>
      <c r="BC2439" s="17">
        <v>0.17627684585523157</v>
      </c>
      <c r="BD2439" s="17">
        <v>0.51930219794174137</v>
      </c>
      <c r="BE2439" s="17">
        <v>6.5319798533403128</v>
      </c>
      <c r="BF2439" s="17">
        <v>-1</v>
      </c>
      <c r="BG2439" s="22">
        <v>78.276068100436532</v>
      </c>
    </row>
    <row r="2440" spans="1:59" x14ac:dyDescent="0.25">
      <c r="A2440">
        <v>5674</v>
      </c>
      <c r="B2440" t="s">
        <v>3088</v>
      </c>
      <c r="C2440" s="49">
        <v>0</v>
      </c>
      <c r="D2440" s="22">
        <v>1510.903310546875</v>
      </c>
      <c r="E2440" s="17">
        <v>98.363003920037016</v>
      </c>
      <c r="F2440" s="17">
        <v>59.489658093259315</v>
      </c>
      <c r="G2440" s="17">
        <v>0.77899886579514166</v>
      </c>
      <c r="H2440" s="17">
        <v>6.7275716883011238</v>
      </c>
      <c r="I2440" s="17">
        <v>81.7580893736435</v>
      </c>
      <c r="J2440" s="17">
        <v>14.369030777734473</v>
      </c>
      <c r="K2440" s="17">
        <v>-1</v>
      </c>
      <c r="L2440" s="17">
        <v>-1</v>
      </c>
      <c r="M2440" s="17">
        <v>-1</v>
      </c>
      <c r="N2440" s="17">
        <v>0.16666666666666666</v>
      </c>
      <c r="O2440" s="17">
        <v>-1</v>
      </c>
      <c r="P2440" s="17">
        <v>-1</v>
      </c>
      <c r="Q2440" s="17">
        <v>4.8024424984969496</v>
      </c>
      <c r="R2440" s="17">
        <v>-1</v>
      </c>
      <c r="S2440" s="17">
        <v>1.2833418937464252</v>
      </c>
      <c r="T2440" s="17">
        <v>0.13492476716356339</v>
      </c>
      <c r="U2440" s="17">
        <v>0.73351407842496907</v>
      </c>
      <c r="V2440" s="17">
        <v>0.90996899608764814</v>
      </c>
      <c r="W2440" s="17">
        <v>3.0617327787849109</v>
      </c>
      <c r="X2440" s="17">
        <v>3.9351159232486408</v>
      </c>
      <c r="Y2440" s="17">
        <v>0</v>
      </c>
      <c r="Z2440" s="17">
        <v>49.5185524020619</v>
      </c>
      <c r="AA2440" s="17">
        <v>1.4607050689414782</v>
      </c>
      <c r="AB2440" s="17">
        <v>2.7165534201162651</v>
      </c>
      <c r="AC2440" s="17">
        <v>36.697097249238517</v>
      </c>
      <c r="AD2440" s="17">
        <v>0.91689259803121148</v>
      </c>
      <c r="AE2440" s="17">
        <v>9.1689259803121134E-2</v>
      </c>
      <c r="AF2440" s="17">
        <v>76.858574104018643</v>
      </c>
      <c r="AG2440" s="17">
        <v>54.30945669386206</v>
      </c>
      <c r="AH2440" s="17">
        <v>-1</v>
      </c>
      <c r="AI2440" s="17">
        <v>-1</v>
      </c>
      <c r="AJ2440" s="17">
        <v>-1</v>
      </c>
      <c r="AK2440" s="17">
        <v>-1</v>
      </c>
      <c r="AL2440" s="17">
        <v>-1</v>
      </c>
      <c r="AM2440" s="17">
        <v>-1</v>
      </c>
      <c r="AN2440" s="17">
        <v>-1</v>
      </c>
      <c r="AO2440" s="17">
        <v>-1</v>
      </c>
      <c r="AP2440" s="17">
        <v>-1</v>
      </c>
      <c r="AQ2440" s="17">
        <v>-1</v>
      </c>
      <c r="AR2440" s="17">
        <v>0.45844629901560574</v>
      </c>
      <c r="AS2440" s="17">
        <v>5.501355588187268</v>
      </c>
      <c r="AT2440" s="17">
        <v>11.151762264643448</v>
      </c>
      <c r="AU2440" s="17">
        <v>-1</v>
      </c>
      <c r="AV2440" s="17">
        <v>-1</v>
      </c>
      <c r="AW2440" s="17">
        <v>-1</v>
      </c>
      <c r="AX2440" s="17">
        <v>-1</v>
      </c>
      <c r="AY2440" s="17">
        <v>9.1689259803121134E-2</v>
      </c>
      <c r="AZ2440" s="17">
        <v>-0.42897685246021017</v>
      </c>
      <c r="BA2440" s="17">
        <v>0.94179736528072322</v>
      </c>
      <c r="BB2440" s="17">
        <v>-0.17841014999727861</v>
      </c>
      <c r="BC2440" s="17">
        <v>0.35789732948445802</v>
      </c>
      <c r="BD2440" s="17">
        <v>-5.7905575759193191</v>
      </c>
      <c r="BE2440" s="17">
        <v>12.841839627201381</v>
      </c>
      <c r="BF2440" s="17">
        <v>-1</v>
      </c>
      <c r="BG2440" s="22">
        <v>126.94716838714089</v>
      </c>
    </row>
    <row r="2441" spans="1:59" x14ac:dyDescent="0.25">
      <c r="A2441">
        <v>5675</v>
      </c>
      <c r="B2441" t="s">
        <v>830</v>
      </c>
      <c r="C2441" s="49">
        <v>0</v>
      </c>
      <c r="D2441" s="22">
        <v>1589.9666992187501</v>
      </c>
      <c r="E2441" s="17">
        <v>115.92057385381185</v>
      </c>
      <c r="F2441" s="17">
        <v>88.929942035860918</v>
      </c>
      <c r="G2441" s="17">
        <v>0.99320551430880322</v>
      </c>
      <c r="H2441" s="17">
        <v>8.3502131388245644</v>
      </c>
      <c r="I2441" s="17">
        <v>97.436487288556251</v>
      </c>
      <c r="J2441" s="17">
        <v>18.593182747432579</v>
      </c>
      <c r="K2441" s="17">
        <v>-1</v>
      </c>
      <c r="L2441" s="17">
        <v>-1</v>
      </c>
      <c r="M2441" s="17">
        <v>-1</v>
      </c>
      <c r="N2441" s="17">
        <v>0.16666666666666666</v>
      </c>
      <c r="O2441" s="17">
        <v>-1</v>
      </c>
      <c r="P2441" s="17">
        <v>-1</v>
      </c>
      <c r="Q2441" s="17">
        <v>5.8149843770924035</v>
      </c>
      <c r="R2441" s="17">
        <v>-1</v>
      </c>
      <c r="S2441" s="17">
        <v>1.7978951709321227</v>
      </c>
      <c r="T2441" s="17">
        <v>0.18900718222282803</v>
      </c>
      <c r="U2441" s="17">
        <v>1.0457590473538843</v>
      </c>
      <c r="V2441" s="17">
        <v>1.3602950944791934</v>
      </c>
      <c r="W2441" s="17">
        <v>4.2343155362325726</v>
      </c>
      <c r="X2441" s="17">
        <v>5.6795008843723291</v>
      </c>
      <c r="Y2441" s="17">
        <v>0</v>
      </c>
      <c r="Z2441" s="17">
        <v>59.66009883331904</v>
      </c>
      <c r="AA2441" s="17">
        <v>2.0249642127790608</v>
      </c>
      <c r="AB2441" s="17">
        <v>3.6167995823772028</v>
      </c>
      <c r="AC2441" s="17">
        <v>47.047549944415906</v>
      </c>
      <c r="AD2441" s="17">
        <v>1.307198809192355</v>
      </c>
      <c r="AE2441" s="17">
        <v>0.13071988091923553</v>
      </c>
      <c r="AF2441" s="17">
        <v>92.269468751940082</v>
      </c>
      <c r="AG2441" s="17">
        <v>81.186158915435101</v>
      </c>
      <c r="AH2441" s="17">
        <v>-1</v>
      </c>
      <c r="AI2441" s="17">
        <v>-1</v>
      </c>
      <c r="AJ2441" s="17">
        <v>-1</v>
      </c>
      <c r="AK2441" s="17">
        <v>-1</v>
      </c>
      <c r="AL2441" s="17">
        <v>-1</v>
      </c>
      <c r="AM2441" s="17">
        <v>-1</v>
      </c>
      <c r="AN2441" s="17">
        <v>-1</v>
      </c>
      <c r="AO2441" s="17">
        <v>-1</v>
      </c>
      <c r="AP2441" s="17">
        <v>-1</v>
      </c>
      <c r="AQ2441" s="17">
        <v>-1</v>
      </c>
      <c r="AR2441" s="17">
        <v>0.65359940459617749</v>
      </c>
      <c r="AS2441" s="17">
        <v>7.8431928551541308</v>
      </c>
      <c r="AT2441" s="17">
        <v>14.196150711700371</v>
      </c>
      <c r="AU2441" s="17">
        <v>-1</v>
      </c>
      <c r="AV2441" s="17">
        <v>-1</v>
      </c>
      <c r="AW2441" s="17">
        <v>-1</v>
      </c>
      <c r="AX2441" s="17">
        <v>-1</v>
      </c>
      <c r="AY2441" s="17">
        <v>0.13071988091923553</v>
      </c>
      <c r="AZ2441" s="17">
        <v>-0.76816170815585383</v>
      </c>
      <c r="BA2441" s="17">
        <v>1.2809822209763668</v>
      </c>
      <c r="BB2441" s="17">
        <v>-0.31111426179206758</v>
      </c>
      <c r="BC2441" s="17">
        <v>0.49060144127924687</v>
      </c>
      <c r="BD2441" s="17">
        <v>-10.400964508593921</v>
      </c>
      <c r="BE2441" s="17">
        <v>17.452246559875988</v>
      </c>
      <c r="BF2441" s="17">
        <v>-1</v>
      </c>
      <c r="BG2441" s="22">
        <v>682.17599732019517</v>
      </c>
    </row>
    <row r="2442" spans="1:59" x14ac:dyDescent="0.25">
      <c r="A2442">
        <v>5676</v>
      </c>
      <c r="B2442" t="s">
        <v>2187</v>
      </c>
      <c r="C2442" s="49">
        <v>0</v>
      </c>
      <c r="D2442" s="22">
        <v>1501.410390625</v>
      </c>
      <c r="E2442" s="17">
        <v>94.343485791645733</v>
      </c>
      <c r="F2442" s="17">
        <v>52.749787173842613</v>
      </c>
      <c r="G2442" s="17">
        <v>0.72995976128522222</v>
      </c>
      <c r="H2442" s="17">
        <v>6.3560944992106503</v>
      </c>
      <c r="I2442" s="17">
        <v>78.168776907235753</v>
      </c>
      <c r="J2442" s="17">
        <v>13.401980355419518</v>
      </c>
      <c r="K2442" s="17">
        <v>-1</v>
      </c>
      <c r="L2442" s="17">
        <v>-1</v>
      </c>
      <c r="M2442" s="17">
        <v>-1</v>
      </c>
      <c r="N2442" s="17">
        <v>0.16666666666666666</v>
      </c>
      <c r="O2442" s="17">
        <v>-1</v>
      </c>
      <c r="P2442" s="17">
        <v>-1</v>
      </c>
      <c r="Q2442" s="17">
        <v>4.5706376159237294</v>
      </c>
      <c r="R2442" s="17">
        <v>-1</v>
      </c>
      <c r="S2442" s="17">
        <v>1.1655433468249385</v>
      </c>
      <c r="T2442" s="17">
        <v>0.12254348384372765</v>
      </c>
      <c r="U2442" s="17">
        <v>0.66203070584876722</v>
      </c>
      <c r="V2442" s="17">
        <v>0.80687421002101123</v>
      </c>
      <c r="W2442" s="17">
        <v>2.7932891576928323</v>
      </c>
      <c r="X2442" s="17">
        <v>3.5357675509752164</v>
      </c>
      <c r="Y2442" s="17">
        <v>0</v>
      </c>
      <c r="Z2442" s="17">
        <v>47.196811416030371</v>
      </c>
      <c r="AA2442" s="17">
        <v>1.3315271777913624</v>
      </c>
      <c r="AB2442" s="17">
        <v>2.5104568029379593</v>
      </c>
      <c r="AC2442" s="17">
        <v>34.327530594955107</v>
      </c>
      <c r="AD2442" s="17">
        <v>0.82753838231095889</v>
      </c>
      <c r="AE2442" s="17">
        <v>8.2753838231095903E-2</v>
      </c>
      <c r="AF2442" s="17">
        <v>73.330502130180832</v>
      </c>
      <c r="AG2442" s="17">
        <v>48.15647583042427</v>
      </c>
      <c r="AH2442" s="17">
        <v>-1</v>
      </c>
      <c r="AI2442" s="17">
        <v>-1</v>
      </c>
      <c r="AJ2442" s="17">
        <v>-1</v>
      </c>
      <c r="AK2442" s="17">
        <v>-1</v>
      </c>
      <c r="AL2442" s="17">
        <v>-1</v>
      </c>
      <c r="AM2442" s="17">
        <v>-1</v>
      </c>
      <c r="AN2442" s="17">
        <v>-1</v>
      </c>
      <c r="AO2442" s="17">
        <v>-1</v>
      </c>
      <c r="AP2442" s="17">
        <v>-1</v>
      </c>
      <c r="AQ2442" s="17">
        <v>-1</v>
      </c>
      <c r="AR2442" s="17">
        <v>0.41376919115547944</v>
      </c>
      <c r="AS2442" s="17">
        <v>4.9652302938657531</v>
      </c>
      <c r="AT2442" s="17">
        <v>10.454799382025481</v>
      </c>
      <c r="AU2442" s="17">
        <v>-1</v>
      </c>
      <c r="AV2442" s="17">
        <v>-1</v>
      </c>
      <c r="AW2442" s="17">
        <v>-1</v>
      </c>
      <c r="AX2442" s="17">
        <v>-1</v>
      </c>
      <c r="AY2442" s="17">
        <v>8.2753838231095903E-2</v>
      </c>
      <c r="AZ2442" s="17">
        <v>-0.35132603395361389</v>
      </c>
      <c r="BA2442" s="17">
        <v>0.86414654677412694</v>
      </c>
      <c r="BB2442" s="17">
        <v>-0.14802971665239278</v>
      </c>
      <c r="BC2442" s="17">
        <v>0.32751689613957219</v>
      </c>
      <c r="BD2442" s="17">
        <v>-4.7350804048161663</v>
      </c>
      <c r="BE2442" s="17">
        <v>11.786362456098226</v>
      </c>
      <c r="BF2442" s="17">
        <v>-1</v>
      </c>
      <c r="BG2442" s="22">
        <v>104.85286804444263</v>
      </c>
    </row>
    <row r="2443" spans="1:59" x14ac:dyDescent="0.25">
      <c r="A2443">
        <v>5678</v>
      </c>
      <c r="B2443" t="s">
        <v>2188</v>
      </c>
      <c r="C2443" s="49">
        <v>0</v>
      </c>
      <c r="D2443" s="22">
        <v>1453.09330078125</v>
      </c>
      <c r="E2443" s="17">
        <v>38.18349273859323</v>
      </c>
      <c r="F2443" s="17">
        <v>-41.418491690072464</v>
      </c>
      <c r="G2443" s="17">
        <v>4.4794106936692779E-2</v>
      </c>
      <c r="H2443" s="17">
        <v>1.1658812218200909</v>
      </c>
      <c r="I2443" s="17">
        <v>28.019540919246818</v>
      </c>
      <c r="J2443" s="17">
        <v>-0.10947630789336493</v>
      </c>
      <c r="K2443" s="17">
        <v>-1</v>
      </c>
      <c r="L2443" s="17">
        <v>-1</v>
      </c>
      <c r="M2443" s="17">
        <v>-1</v>
      </c>
      <c r="N2443" s="17">
        <v>0.16666666666666666</v>
      </c>
      <c r="O2443" s="17">
        <v>-1</v>
      </c>
      <c r="P2443" s="17">
        <v>-1</v>
      </c>
      <c r="Q2443" s="17">
        <v>1.3319009865193578</v>
      </c>
      <c r="R2443" s="17">
        <v>-1</v>
      </c>
      <c r="S2443" s="17">
        <v>-0.48031701888464207</v>
      </c>
      <c r="T2443" s="17">
        <v>-5.0445606644126673E-2</v>
      </c>
      <c r="U2443" s="17">
        <v>-0.33672227375154501</v>
      </c>
      <c r="V2443" s="17">
        <v>-0.63354782176753477</v>
      </c>
      <c r="W2443" s="17">
        <v>-0.95735741588067957</v>
      </c>
      <c r="X2443" s="17">
        <v>-2.0438569453569748</v>
      </c>
      <c r="Y2443" s="17">
        <v>0</v>
      </c>
      <c r="Z2443" s="17">
        <v>14.757858914352438</v>
      </c>
      <c r="AA2443" s="17">
        <v>-0.47332336346044718</v>
      </c>
      <c r="AB2443" s="17">
        <v>-0.36908851052568148</v>
      </c>
      <c r="AC2443" s="17">
        <v>1.2203663547078527</v>
      </c>
      <c r="AD2443" s="17">
        <v>-0.4209028421894313</v>
      </c>
      <c r="AE2443" s="17">
        <v>-4.2090284218943126E-2</v>
      </c>
      <c r="AF2443" s="17">
        <v>24.036907422424083</v>
      </c>
      <c r="AG2443" s="17">
        <v>-37.811879457111118</v>
      </c>
      <c r="AH2443" s="17">
        <v>-1</v>
      </c>
      <c r="AI2443" s="17">
        <v>-1</v>
      </c>
      <c r="AJ2443" s="17">
        <v>-1</v>
      </c>
      <c r="AK2443" s="17">
        <v>-1</v>
      </c>
      <c r="AL2443" s="17">
        <v>-1</v>
      </c>
      <c r="AM2443" s="17">
        <v>-1</v>
      </c>
      <c r="AN2443" s="17">
        <v>-1</v>
      </c>
      <c r="AO2443" s="17">
        <v>-1</v>
      </c>
      <c r="AP2443" s="17">
        <v>-1</v>
      </c>
      <c r="AQ2443" s="17">
        <v>-1</v>
      </c>
      <c r="AR2443" s="17">
        <v>-0.21045142109471565</v>
      </c>
      <c r="AS2443" s="17">
        <v>-2.5254170531365876</v>
      </c>
      <c r="AT2443" s="17">
        <v>0.71695783092243559</v>
      </c>
      <c r="AU2443" s="17">
        <v>-1</v>
      </c>
      <c r="AV2443" s="17">
        <v>-1</v>
      </c>
      <c r="AW2443" s="17">
        <v>-1</v>
      </c>
      <c r="AX2443" s="17">
        <v>-1</v>
      </c>
      <c r="AY2443" s="17">
        <v>-4.2090284218943126E-2</v>
      </c>
      <c r="AZ2443" s="17">
        <v>0.73359740427942166</v>
      </c>
      <c r="BA2443" s="17">
        <v>-0.22077689145890889</v>
      </c>
      <c r="BB2443" s="17">
        <v>0.27644029967774003</v>
      </c>
      <c r="BC2443" s="17">
        <v>-9.6953120190560446E-2</v>
      </c>
      <c r="BD2443" s="17">
        <v>10.011859079826035</v>
      </c>
      <c r="BE2443" s="17">
        <v>-2.9605770285439901</v>
      </c>
      <c r="BF2443" s="17">
        <v>-1</v>
      </c>
      <c r="BG2443" s="22">
        <v>15.053863837798644</v>
      </c>
    </row>
    <row r="2444" spans="1:59" x14ac:dyDescent="0.25">
      <c r="A2444">
        <v>5679</v>
      </c>
      <c r="B2444" t="s">
        <v>2189</v>
      </c>
      <c r="C2444" s="49">
        <v>0</v>
      </c>
      <c r="D2444" s="22">
        <v>1478.7046582031251</v>
      </c>
      <c r="E2444" s="17">
        <v>67.662118818687659</v>
      </c>
      <c r="F2444" s="17">
        <v>8.0108499163814724</v>
      </c>
      <c r="G2444" s="17">
        <v>0.40444055682822644</v>
      </c>
      <c r="H2444" s="17">
        <v>3.8902468807617385</v>
      </c>
      <c r="I2444" s="17">
        <v>54.343094315982647</v>
      </c>
      <c r="J2444" s="17">
        <v>6.982746413696729</v>
      </c>
      <c r="K2444" s="17">
        <v>-1</v>
      </c>
      <c r="L2444" s="17">
        <v>-1</v>
      </c>
      <c r="M2444" s="17">
        <v>-1</v>
      </c>
      <c r="N2444" s="17">
        <v>0.16666666666666666</v>
      </c>
      <c r="O2444" s="17">
        <v>-1</v>
      </c>
      <c r="P2444" s="17">
        <v>-1</v>
      </c>
      <c r="Q2444" s="17">
        <v>3.0319280142991891</v>
      </c>
      <c r="R2444" s="17">
        <v>-1</v>
      </c>
      <c r="S2444" s="17">
        <v>0.38360228849431566</v>
      </c>
      <c r="T2444" s="17">
        <v>4.0357123862085557E-2</v>
      </c>
      <c r="U2444" s="17">
        <v>0.18752753525760174</v>
      </c>
      <c r="V2444" s="17">
        <v>0.12253600524633787</v>
      </c>
      <c r="W2444" s="17">
        <v>1.0113733814417993</v>
      </c>
      <c r="X2444" s="17">
        <v>0.88491236626550618</v>
      </c>
      <c r="Y2444" s="17">
        <v>0</v>
      </c>
      <c r="Z2444" s="17">
        <v>31.785207018252024</v>
      </c>
      <c r="AA2444" s="17">
        <v>0.47405058271788636</v>
      </c>
      <c r="AB2444" s="17">
        <v>1.1423974238848671</v>
      </c>
      <c r="AC2444" s="17">
        <v>18.598461723925062</v>
      </c>
      <c r="AD2444" s="17">
        <v>0.23440941907200216</v>
      </c>
      <c r="AE2444" s="17">
        <v>2.3440941907200218E-2</v>
      </c>
      <c r="AF2444" s="17">
        <v>49.911330967330507</v>
      </c>
      <c r="AG2444" s="17">
        <v>7.3132863855548802</v>
      </c>
      <c r="AH2444" s="17">
        <v>-1</v>
      </c>
      <c r="AI2444" s="17">
        <v>-1</v>
      </c>
      <c r="AJ2444" s="17">
        <v>-1</v>
      </c>
      <c r="AK2444" s="17">
        <v>-1</v>
      </c>
      <c r="AL2444" s="17">
        <v>-1</v>
      </c>
      <c r="AM2444" s="17">
        <v>-1</v>
      </c>
      <c r="AN2444" s="17">
        <v>-1</v>
      </c>
      <c r="AO2444" s="17">
        <v>-1</v>
      </c>
      <c r="AP2444" s="17">
        <v>-1</v>
      </c>
      <c r="AQ2444" s="17">
        <v>-1</v>
      </c>
      <c r="AR2444" s="17">
        <v>0.11720470953600108</v>
      </c>
      <c r="AS2444" s="17">
        <v>1.4064565144320129</v>
      </c>
      <c r="AT2444" s="17">
        <v>5.8283934687616163</v>
      </c>
      <c r="AU2444" s="17">
        <v>-1</v>
      </c>
      <c r="AV2444" s="17">
        <v>-1</v>
      </c>
      <c r="AW2444" s="17">
        <v>-1</v>
      </c>
      <c r="AX2444" s="17">
        <v>-1</v>
      </c>
      <c r="AY2444" s="17">
        <v>2.3440941907200218E-2</v>
      </c>
      <c r="AZ2444" s="17">
        <v>0.16411634449742196</v>
      </c>
      <c r="BA2444" s="17">
        <v>0.34870416832309092</v>
      </c>
      <c r="BB2444" s="17">
        <v>5.3634130848852594E-2</v>
      </c>
      <c r="BC2444" s="17">
        <v>0.12585304863832689</v>
      </c>
      <c r="BD2444" s="17">
        <v>2.2711260194981482</v>
      </c>
      <c r="BE2444" s="17">
        <v>4.7801560317839042</v>
      </c>
      <c r="BF2444" s="17">
        <v>-1</v>
      </c>
      <c r="BG2444" s="22">
        <v>721.18568614172773</v>
      </c>
    </row>
    <row r="2445" spans="1:59" x14ac:dyDescent="0.25">
      <c r="A2445">
        <v>5681</v>
      </c>
      <c r="B2445" t="s">
        <v>2190</v>
      </c>
      <c r="C2445" s="49">
        <v>0</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25">
      <c r="A2446">
        <v>5682</v>
      </c>
      <c r="B2446" t="s">
        <v>2191</v>
      </c>
      <c r="C2446" s="49">
        <v>0</v>
      </c>
      <c r="D2446" s="22">
        <v>1498.3119335937499</v>
      </c>
      <c r="E2446" s="17">
        <v>19.694487120297858</v>
      </c>
      <c r="F2446" s="17">
        <v>-72.420593761833615</v>
      </c>
      <c r="G2446" s="17">
        <v>-0.18077628479654534</v>
      </c>
      <c r="H2446" s="17">
        <v>-0.54284196757156744</v>
      </c>
      <c r="I2446" s="17">
        <v>11.509398101756744</v>
      </c>
      <c r="J2446" s="17">
        <v>-4.5577211273568521</v>
      </c>
      <c r="K2446" s="17">
        <v>-1</v>
      </c>
      <c r="L2446" s="17">
        <v>-1</v>
      </c>
      <c r="M2446" s="17">
        <v>-1</v>
      </c>
      <c r="N2446" s="17">
        <v>0.16666666666666666</v>
      </c>
      <c r="O2446" s="17">
        <v>-1</v>
      </c>
      <c r="P2446" s="17">
        <v>-1</v>
      </c>
      <c r="Q2446" s="17">
        <v>0.26564338067049764</v>
      </c>
      <c r="R2446" s="17">
        <v>-1</v>
      </c>
      <c r="S2446" s="17">
        <v>-1.0221675408351625</v>
      </c>
      <c r="T2446" s="17">
        <v>-0.10739711415076618</v>
      </c>
      <c r="U2446" s="17">
        <v>-0.6655319556486784</v>
      </c>
      <c r="V2446" s="17">
        <v>-1.1077638889471817</v>
      </c>
      <c r="W2446" s="17">
        <v>-2.1921461293609728</v>
      </c>
      <c r="X2446" s="17">
        <v>-3.8807821843471371</v>
      </c>
      <c r="Y2446" s="17">
        <v>0</v>
      </c>
      <c r="Z2446" s="17">
        <v>4.0782996329158756</v>
      </c>
      <c r="AA2446" s="17">
        <v>-1.0675166669721605</v>
      </c>
      <c r="AB2446" s="17">
        <v>-1.3170930700788022</v>
      </c>
      <c r="AC2446" s="17">
        <v>-9.6791817464735441</v>
      </c>
      <c r="AD2446" s="17">
        <v>-0.83191494456084791</v>
      </c>
      <c r="AE2446" s="17">
        <v>-8.31914944560848E-2</v>
      </c>
      <c r="AF2446" s="17">
        <v>7.8084590207882556</v>
      </c>
      <c r="AG2446" s="17">
        <v>-66.11440083394487</v>
      </c>
      <c r="AH2446" s="17">
        <v>-1</v>
      </c>
      <c r="AI2446" s="17">
        <v>-1</v>
      </c>
      <c r="AJ2446" s="17">
        <v>-1</v>
      </c>
      <c r="AK2446" s="17">
        <v>-1</v>
      </c>
      <c r="AL2446" s="17">
        <v>-1</v>
      </c>
      <c r="AM2446" s="17">
        <v>-1</v>
      </c>
      <c r="AN2446" s="17">
        <v>-1</v>
      </c>
      <c r="AO2446" s="17">
        <v>-1</v>
      </c>
      <c r="AP2446" s="17">
        <v>-1</v>
      </c>
      <c r="AQ2446" s="17">
        <v>-1</v>
      </c>
      <c r="AR2446" s="17">
        <v>-0.41595747228042396</v>
      </c>
      <c r="AS2446" s="17">
        <v>-4.9914896673650873</v>
      </c>
      <c r="AT2446" s="17">
        <v>-2.4889365675746138</v>
      </c>
      <c r="AU2446" s="17">
        <v>-1</v>
      </c>
      <c r="AV2446" s="17">
        <v>-1</v>
      </c>
      <c r="AW2446" s="17">
        <v>-1</v>
      </c>
      <c r="AX2446" s="17">
        <v>-1</v>
      </c>
      <c r="AY2446" s="17">
        <v>-8.31914944560848E-2</v>
      </c>
      <c r="AZ2446" s="17">
        <v>1.0907761440624144</v>
      </c>
      <c r="BA2446" s="17">
        <v>-0.57795563124190164</v>
      </c>
      <c r="BB2446" s="17">
        <v>0.41618441448402171</v>
      </c>
      <c r="BC2446" s="17">
        <v>-0.23669723499684209</v>
      </c>
      <c r="BD2446" s="17">
        <v>14.86684983323731</v>
      </c>
      <c r="BE2446" s="17">
        <v>-7.8155677819552718</v>
      </c>
      <c r="BF2446" s="17">
        <v>-1</v>
      </c>
      <c r="BG2446" s="22">
        <v>85.534475892698765</v>
      </c>
    </row>
    <row r="2447" spans="1:59" x14ac:dyDescent="0.25">
      <c r="A2447">
        <v>5683</v>
      </c>
      <c r="B2447" t="s">
        <v>3089</v>
      </c>
      <c r="C2447" s="49">
        <v>0</v>
      </c>
      <c r="D2447" s="22">
        <v>1501.8670117187501</v>
      </c>
      <c r="E2447" s="17">
        <v>11.469101565003605</v>
      </c>
      <c r="F2447" s="17">
        <v>-86.212803458199787</v>
      </c>
      <c r="G2447" s="17">
        <v>-0.28112800084711914</v>
      </c>
      <c r="H2447" s="17">
        <v>-1.3030184383986825</v>
      </c>
      <c r="I2447" s="17">
        <v>4.1643686799230508</v>
      </c>
      <c r="J2447" s="17">
        <v>-6.536655497316807</v>
      </c>
      <c r="K2447" s="17">
        <v>-1</v>
      </c>
      <c r="L2447" s="17">
        <v>-1</v>
      </c>
      <c r="M2447" s="17">
        <v>-1</v>
      </c>
      <c r="N2447" s="17">
        <v>0.16666666666666666</v>
      </c>
      <c r="O2447" s="17">
        <v>-1</v>
      </c>
      <c r="P2447" s="17">
        <v>-1</v>
      </c>
      <c r="Q2447" s="17">
        <v>-0.2087131147752781</v>
      </c>
      <c r="R2447" s="17">
        <v>-1</v>
      </c>
      <c r="S2447" s="17">
        <v>-1.2632259053785866</v>
      </c>
      <c r="T2447" s="17">
        <v>-0.13273369075571906</v>
      </c>
      <c r="U2447" s="17">
        <v>-0.81181274888080956</v>
      </c>
      <c r="V2447" s="17">
        <v>-1.3187330491927796</v>
      </c>
      <c r="W2447" s="17">
        <v>-2.7414787142162091</v>
      </c>
      <c r="X2447" s="17">
        <v>-4.6979931603659839</v>
      </c>
      <c r="Y2447" s="17">
        <v>0</v>
      </c>
      <c r="Z2447" s="17">
        <v>-0.67282081476863453</v>
      </c>
      <c r="AA2447" s="17">
        <v>-1.3318612789355826</v>
      </c>
      <c r="AB2447" s="17">
        <v>-1.7388411711657143</v>
      </c>
      <c r="AC2447" s="17">
        <v>-14.528170781447836</v>
      </c>
      <c r="AD2447" s="17">
        <v>-1.014765936101012</v>
      </c>
      <c r="AE2447" s="17">
        <v>-0.1014765936101012</v>
      </c>
      <c r="AF2447" s="17">
        <v>0.58874976094757869</v>
      </c>
      <c r="AG2447" s="17">
        <v>-78.705621547353829</v>
      </c>
      <c r="AH2447" s="17">
        <v>-1</v>
      </c>
      <c r="AI2447" s="17">
        <v>-1</v>
      </c>
      <c r="AJ2447" s="17">
        <v>-1</v>
      </c>
      <c r="AK2447" s="17">
        <v>-1</v>
      </c>
      <c r="AL2447" s="17">
        <v>-1</v>
      </c>
      <c r="AM2447" s="17">
        <v>-1</v>
      </c>
      <c r="AN2447" s="17">
        <v>-1</v>
      </c>
      <c r="AO2447" s="17">
        <v>-1</v>
      </c>
      <c r="AP2447" s="17">
        <v>-1</v>
      </c>
      <c r="AQ2447" s="17">
        <v>-1</v>
      </c>
      <c r="AR2447" s="17">
        <v>-0.50738296805050598</v>
      </c>
      <c r="AS2447" s="17">
        <v>-6.0885956166060708</v>
      </c>
      <c r="AT2447" s="17">
        <v>-3.9151743015878928</v>
      </c>
      <c r="AU2447" s="17">
        <v>-1</v>
      </c>
      <c r="AV2447" s="17">
        <v>-1</v>
      </c>
      <c r="AW2447" s="17">
        <v>-1</v>
      </c>
      <c r="AX2447" s="17">
        <v>-1</v>
      </c>
      <c r="AY2447" s="17">
        <v>-0.1014765936101012</v>
      </c>
      <c r="AZ2447" s="17">
        <v>1.249677758758343</v>
      </c>
      <c r="BA2447" s="17">
        <v>-0.73685724593783042</v>
      </c>
      <c r="BB2447" s="17">
        <v>0.47835375160767751</v>
      </c>
      <c r="BC2447" s="17">
        <v>-0.29886657212049783</v>
      </c>
      <c r="BD2447" s="17">
        <v>17.026737262482303</v>
      </c>
      <c r="BE2447" s="17">
        <v>-9.9754552112002663</v>
      </c>
      <c r="BF2447" s="17">
        <v>-1</v>
      </c>
      <c r="BG2447" s="22">
        <v>82.534628172871862</v>
      </c>
    </row>
    <row r="2448" spans="1:59" x14ac:dyDescent="0.25">
      <c r="A2448">
        <v>5684</v>
      </c>
      <c r="B2448" t="s">
        <v>2192</v>
      </c>
      <c r="C2448" s="49">
        <v>0</v>
      </c>
      <c r="D2448" s="22">
        <v>1531.507314453125</v>
      </c>
      <c r="E2448" s="17">
        <v>73.906479800698989</v>
      </c>
      <c r="F2448" s="17">
        <v>18.481305739364018</v>
      </c>
      <c r="G2448" s="17">
        <v>0.48062328844264329</v>
      </c>
      <c r="H2448" s="17">
        <v>4.4673403509663814</v>
      </c>
      <c r="I2448" s="17">
        <v>59.919126567006138</v>
      </c>
      <c r="J2448" s="17">
        <v>8.4850687647487657</v>
      </c>
      <c r="K2448" s="17">
        <v>-1</v>
      </c>
      <c r="L2448" s="17">
        <v>-1</v>
      </c>
      <c r="M2448" s="17">
        <v>-1</v>
      </c>
      <c r="N2448" s="17">
        <v>0.16666666666666666</v>
      </c>
      <c r="O2448" s="17">
        <v>-1</v>
      </c>
      <c r="P2448" s="17">
        <v>-1</v>
      </c>
      <c r="Q2448" s="17">
        <v>3.392039181345786</v>
      </c>
      <c r="R2448" s="17">
        <v>-1</v>
      </c>
      <c r="S2448" s="17">
        <v>0.56660349078732741</v>
      </c>
      <c r="T2448" s="17">
        <v>5.9591569385174362E-2</v>
      </c>
      <c r="U2448" s="17">
        <v>0.29857765826228683</v>
      </c>
      <c r="V2448" s="17">
        <v>0.28269477030232792</v>
      </c>
      <c r="W2448" s="17">
        <v>1.4284031894621179</v>
      </c>
      <c r="X2448" s="17">
        <v>1.505303993918629</v>
      </c>
      <c r="Y2448" s="17">
        <v>0</v>
      </c>
      <c r="Z2448" s="17">
        <v>35.392054496089926</v>
      </c>
      <c r="AA2448" s="17">
        <v>0.67472970829235512</v>
      </c>
      <c r="AB2448" s="17">
        <v>1.4625705475592223</v>
      </c>
      <c r="AC2448" s="17">
        <v>22.27960684820502</v>
      </c>
      <c r="AD2448" s="17">
        <v>0.37322207282785852</v>
      </c>
      <c r="AE2448" s="17">
        <v>3.7322207282785853E-2</v>
      </c>
      <c r="AF2448" s="17">
        <v>55.392225510273576</v>
      </c>
      <c r="AG2448" s="17">
        <v>16.872002729021286</v>
      </c>
      <c r="AH2448" s="17">
        <v>-1</v>
      </c>
      <c r="AI2448" s="17">
        <v>-1</v>
      </c>
      <c r="AJ2448" s="17">
        <v>-1</v>
      </c>
      <c r="AK2448" s="17">
        <v>-1</v>
      </c>
      <c r="AL2448" s="17">
        <v>-1</v>
      </c>
      <c r="AM2448" s="17">
        <v>-1</v>
      </c>
      <c r="AN2448" s="17">
        <v>-1</v>
      </c>
      <c r="AO2448" s="17">
        <v>-1</v>
      </c>
      <c r="AP2448" s="17">
        <v>-1</v>
      </c>
      <c r="AQ2448" s="17">
        <v>-1</v>
      </c>
      <c r="AR2448" s="17">
        <v>0.18661103641392926</v>
      </c>
      <c r="AS2448" s="17">
        <v>2.2393324369671506</v>
      </c>
      <c r="AT2448" s="17">
        <v>6.9111321680572964</v>
      </c>
      <c r="AU2448" s="17">
        <v>-1</v>
      </c>
      <c r="AV2448" s="17">
        <v>-1</v>
      </c>
      <c r="AW2448" s="17">
        <v>-1</v>
      </c>
      <c r="AX2448" s="17">
        <v>-1</v>
      </c>
      <c r="AY2448" s="17">
        <v>3.7322207282785853E-2</v>
      </c>
      <c r="AZ2448" s="17">
        <v>4.3485033525354239E-2</v>
      </c>
      <c r="BA2448" s="17">
        <v>0.46933547929515873</v>
      </c>
      <c r="BB2448" s="17">
        <v>6.437828571861412E-3</v>
      </c>
      <c r="BC2448" s="17">
        <v>0.17304935091531803</v>
      </c>
      <c r="BD2448" s="17">
        <v>0.63143184369951433</v>
      </c>
      <c r="BE2448" s="17">
        <v>6.4198502075825399</v>
      </c>
      <c r="BF2448" s="17">
        <v>-1</v>
      </c>
      <c r="BG2448" s="22">
        <v>97.038857792860654</v>
      </c>
    </row>
    <row r="2449" spans="1:59" x14ac:dyDescent="0.25">
      <c r="A2449">
        <v>5685</v>
      </c>
      <c r="B2449" t="s">
        <v>2193</v>
      </c>
      <c r="C2449" s="49">
        <v>0</v>
      </c>
      <c r="D2449" s="22">
        <v>1462.3908007812499</v>
      </c>
      <c r="E2449" s="17">
        <v>23.362795014585771</v>
      </c>
      <c r="F2449" s="17">
        <v>-66.269627175678934</v>
      </c>
      <c r="G2449" s="17">
        <v>-0.13602203106351279</v>
      </c>
      <c r="H2449" s="17">
        <v>-0.20382304496408254</v>
      </c>
      <c r="I2449" s="17">
        <v>14.785090071544978</v>
      </c>
      <c r="J2449" s="17">
        <v>-3.675167899571762</v>
      </c>
      <c r="K2449" s="17">
        <v>-1</v>
      </c>
      <c r="L2449" s="17">
        <v>-1</v>
      </c>
      <c r="M2449" s="17">
        <v>-1</v>
      </c>
      <c r="N2449" s="17">
        <v>0.16666666666666666</v>
      </c>
      <c r="O2449" s="17">
        <v>-1</v>
      </c>
      <c r="P2449" s="17">
        <v>-1</v>
      </c>
      <c r="Q2449" s="17">
        <v>0.47719403264333815</v>
      </c>
      <c r="R2449" s="17">
        <v>-1</v>
      </c>
      <c r="S2449" s="17">
        <v>-0.91466178372574491</v>
      </c>
      <c r="T2449" s="17">
        <v>-9.6097660362322562E-2</v>
      </c>
      <c r="U2449" s="17">
        <v>-0.6002945287841418</v>
      </c>
      <c r="V2449" s="17">
        <v>-1.0136771338914143</v>
      </c>
      <c r="W2449" s="17">
        <v>-1.9471580927434049</v>
      </c>
      <c r="X2449" s="17">
        <v>-3.5163273567312867</v>
      </c>
      <c r="Y2449" s="17">
        <v>0</v>
      </c>
      <c r="Z2449" s="17">
        <v>6.1971757059938071</v>
      </c>
      <c r="AA2449" s="17">
        <v>-0.94962584953154194</v>
      </c>
      <c r="AB2449" s="17">
        <v>-1.1290043928711704</v>
      </c>
      <c r="AC2449" s="17">
        <v>-7.516658830467156</v>
      </c>
      <c r="AD2449" s="17">
        <v>-0.75036816098017711</v>
      </c>
      <c r="AE2449" s="17">
        <v>-7.5036816098017725E-2</v>
      </c>
      <c r="AF2449" s="17">
        <v>11.028261459749999</v>
      </c>
      <c r="AG2449" s="17">
        <v>-60.499044078784571</v>
      </c>
      <c r="AH2449" s="17">
        <v>-1</v>
      </c>
      <c r="AI2449" s="17">
        <v>-1</v>
      </c>
      <c r="AJ2449" s="17">
        <v>-1</v>
      </c>
      <c r="AK2449" s="17">
        <v>-1</v>
      </c>
      <c r="AL2449" s="17">
        <v>-1</v>
      </c>
      <c r="AM2449" s="17">
        <v>-1</v>
      </c>
      <c r="AN2449" s="17">
        <v>-1</v>
      </c>
      <c r="AO2449" s="17">
        <v>-1</v>
      </c>
      <c r="AP2449" s="17">
        <v>-1</v>
      </c>
      <c r="AQ2449" s="17">
        <v>-1</v>
      </c>
      <c r="AR2449" s="17">
        <v>-0.37518408049008856</v>
      </c>
      <c r="AS2449" s="17">
        <v>-4.5022089658810618</v>
      </c>
      <c r="AT2449" s="17">
        <v>-1.852871655645381</v>
      </c>
      <c r="AU2449" s="17">
        <v>-1</v>
      </c>
      <c r="AV2449" s="17">
        <v>-1</v>
      </c>
      <c r="AW2449" s="17">
        <v>-1</v>
      </c>
      <c r="AX2449" s="17">
        <v>-1</v>
      </c>
      <c r="AY2449" s="17">
        <v>-7.5036816098017725E-2</v>
      </c>
      <c r="AZ2449" s="17">
        <v>1.0199101592783955</v>
      </c>
      <c r="BA2449" s="17">
        <v>-0.50708964645788268</v>
      </c>
      <c r="BB2449" s="17">
        <v>0.38845850806659366</v>
      </c>
      <c r="BC2449" s="17">
        <v>-0.20897132857941403</v>
      </c>
      <c r="BD2449" s="17">
        <v>13.903596250264176</v>
      </c>
      <c r="BE2449" s="17">
        <v>-6.8523141989821372</v>
      </c>
      <c r="BF2449" s="17">
        <v>-1</v>
      </c>
      <c r="BG2449" s="22">
        <v>39.359044168601031</v>
      </c>
    </row>
    <row r="2450" spans="1:59" x14ac:dyDescent="0.25">
      <c r="A2450">
        <v>5686</v>
      </c>
      <c r="B2450" t="s">
        <v>2194</v>
      </c>
      <c r="C2450" s="49">
        <v>0</v>
      </c>
      <c r="D2450" s="22">
        <v>1422.993173828125</v>
      </c>
      <c r="E2450" s="17">
        <v>-2.0762288869940733</v>
      </c>
      <c r="F2450" s="17">
        <v>-108.9254212126685</v>
      </c>
      <c r="G2450" s="17">
        <v>-0.44638434612021766</v>
      </c>
      <c r="H2450" s="17">
        <v>-2.5548553802620475</v>
      </c>
      <c r="I2450" s="17">
        <v>-7.9312163877393331</v>
      </c>
      <c r="J2450" s="17">
        <v>-9.795508204430373</v>
      </c>
      <c r="K2450" s="17">
        <v>-1</v>
      </c>
      <c r="L2450" s="17">
        <v>-1</v>
      </c>
      <c r="M2450" s="17">
        <v>-1</v>
      </c>
      <c r="N2450" s="17">
        <v>0.16666666666666666</v>
      </c>
      <c r="O2450" s="17">
        <v>-1</v>
      </c>
      <c r="P2450" s="17">
        <v>-1</v>
      </c>
      <c r="Q2450" s="17">
        <v>-0.98986986902966434</v>
      </c>
      <c r="R2450" s="17">
        <v>-1</v>
      </c>
      <c r="S2450" s="17">
        <v>-1.6601939482756338</v>
      </c>
      <c r="T2450" s="17">
        <v>-0.17445724284083025</v>
      </c>
      <c r="U2450" s="17">
        <v>-1.0527037891596724</v>
      </c>
      <c r="V2450" s="17">
        <v>-1.6661510482029003</v>
      </c>
      <c r="W2450" s="17">
        <v>-3.6461039551722303</v>
      </c>
      <c r="X2450" s="17">
        <v>-6.0437528995006513</v>
      </c>
      <c r="Y2450" s="17">
        <v>0</v>
      </c>
      <c r="Z2450" s="17">
        <v>-8.4968305281744314</v>
      </c>
      <c r="AA2450" s="17">
        <v>-1.7671764502645406</v>
      </c>
      <c r="AB2450" s="17">
        <v>-2.4333639212935521</v>
      </c>
      <c r="AC2450" s="17">
        <v>-22.513347694469822</v>
      </c>
      <c r="AD2450" s="17">
        <v>-1.3158797364495904</v>
      </c>
      <c r="AE2450" s="17">
        <v>-0.13158797364495906</v>
      </c>
      <c r="AF2450" s="17">
        <v>-11.30046163643734</v>
      </c>
      <c r="AG2450" s="17">
        <v>-99.440484881193143</v>
      </c>
      <c r="AH2450" s="17">
        <v>-1</v>
      </c>
      <c r="AI2450" s="17">
        <v>-1</v>
      </c>
      <c r="AJ2450" s="17">
        <v>-1</v>
      </c>
      <c r="AK2450" s="17">
        <v>-1</v>
      </c>
      <c r="AL2450" s="17">
        <v>-1</v>
      </c>
      <c r="AM2450" s="17">
        <v>-1</v>
      </c>
      <c r="AN2450" s="17">
        <v>-1</v>
      </c>
      <c r="AO2450" s="17">
        <v>-1</v>
      </c>
      <c r="AP2450" s="17">
        <v>-1</v>
      </c>
      <c r="AQ2450" s="17">
        <v>-1</v>
      </c>
      <c r="AR2450" s="17">
        <v>-0.65793986822479522</v>
      </c>
      <c r="AS2450" s="17">
        <v>-7.8952784186975444</v>
      </c>
      <c r="AT2450" s="17">
        <v>-6.2638619443068073</v>
      </c>
      <c r="AU2450" s="17">
        <v>-1</v>
      </c>
      <c r="AV2450" s="17">
        <v>-1</v>
      </c>
      <c r="AW2450" s="17">
        <v>-1</v>
      </c>
      <c r="AX2450" s="17">
        <v>-1</v>
      </c>
      <c r="AY2450" s="17">
        <v>-0.13158797364495906</v>
      </c>
      <c r="AZ2450" s="17">
        <v>1.5113524080429586</v>
      </c>
      <c r="BA2450" s="17">
        <v>-0.99853189522244645</v>
      </c>
      <c r="BB2450" s="17">
        <v>0.58073244372619426</v>
      </c>
      <c r="BC2450" s="17">
        <v>-0.40124526423901452</v>
      </c>
      <c r="BD2450" s="17">
        <v>20.583578309210921</v>
      </c>
      <c r="BE2450" s="17">
        <v>-13.532296257928888</v>
      </c>
      <c r="BF2450" s="17">
        <v>-1</v>
      </c>
      <c r="BG2450" s="22">
        <v>-11.006183580552161</v>
      </c>
    </row>
    <row r="2451" spans="1:59" x14ac:dyDescent="0.25">
      <c r="A2451">
        <v>5687</v>
      </c>
      <c r="B2451" t="s">
        <v>2195</v>
      </c>
      <c r="C2451" s="49">
        <v>0</v>
      </c>
      <c r="D2451" s="22">
        <v>1656.127412109375</v>
      </c>
      <c r="E2451" s="17">
        <v>151.43866518045255</v>
      </c>
      <c r="F2451" s="17">
        <v>148.48617320564571</v>
      </c>
      <c r="G2451" s="17">
        <v>1.4265349177159474</v>
      </c>
      <c r="H2451" s="17">
        <v>11.632736144426699</v>
      </c>
      <c r="I2451" s="17">
        <v>129.15310701997254</v>
      </c>
      <c r="J2451" s="17">
        <v>27.138432232598078</v>
      </c>
      <c r="K2451" s="17">
        <v>-1</v>
      </c>
      <c r="L2451" s="17">
        <v>-1</v>
      </c>
      <c r="M2451" s="17">
        <v>-1</v>
      </c>
      <c r="N2451" s="17">
        <v>0.16666666666666666</v>
      </c>
      <c r="O2451" s="17">
        <v>-1</v>
      </c>
      <c r="P2451" s="17">
        <v>-1</v>
      </c>
      <c r="Q2451" s="17">
        <v>7.8633062719589546</v>
      </c>
      <c r="R2451" s="17">
        <v>-1</v>
      </c>
      <c r="S2451" s="17">
        <v>2.8388108762625692</v>
      </c>
      <c r="T2451" s="17">
        <v>0.29841321987414782</v>
      </c>
      <c r="U2451" s="17">
        <v>1.6774151002434823</v>
      </c>
      <c r="V2451" s="17">
        <v>2.2712824093394492</v>
      </c>
      <c r="W2451" s="17">
        <v>6.6063921746376266</v>
      </c>
      <c r="X2451" s="17">
        <v>9.2083049610016907</v>
      </c>
      <c r="Y2451" s="17">
        <v>0</v>
      </c>
      <c r="Z2451" s="17">
        <v>80.175943206852693</v>
      </c>
      <c r="AA2451" s="17">
        <v>3.1664324158566668</v>
      </c>
      <c r="AB2451" s="17">
        <v>5.4379528244401971</v>
      </c>
      <c r="AC2451" s="17">
        <v>67.986001306764848</v>
      </c>
      <c r="AD2451" s="17">
        <v>2.096768875304353</v>
      </c>
      <c r="AE2451" s="17">
        <v>0.20967688753043529</v>
      </c>
      <c r="AF2451" s="17">
        <v>123.44494266972671</v>
      </c>
      <c r="AG2451" s="17">
        <v>135.55639167916246</v>
      </c>
      <c r="AH2451" s="17">
        <v>-1</v>
      </c>
      <c r="AI2451" s="17">
        <v>-1</v>
      </c>
      <c r="AJ2451" s="17">
        <v>-1</v>
      </c>
      <c r="AK2451" s="17">
        <v>-1</v>
      </c>
      <c r="AL2451" s="17">
        <v>-1</v>
      </c>
      <c r="AM2451" s="17">
        <v>-1</v>
      </c>
      <c r="AN2451" s="17">
        <v>-1</v>
      </c>
      <c r="AO2451" s="17">
        <v>-1</v>
      </c>
      <c r="AP2451" s="17">
        <v>-1</v>
      </c>
      <c r="AQ2451" s="17">
        <v>-1</v>
      </c>
      <c r="AR2451" s="17">
        <v>1.0483844376521765</v>
      </c>
      <c r="AS2451" s="17">
        <v>12.580613251826115</v>
      </c>
      <c r="AT2451" s="17">
        <v>20.35479722737395</v>
      </c>
      <c r="AU2451" s="17">
        <v>-1</v>
      </c>
      <c r="AV2451" s="17">
        <v>-1</v>
      </c>
      <c r="AW2451" s="17">
        <v>-1</v>
      </c>
      <c r="AX2451" s="17">
        <v>-1</v>
      </c>
      <c r="AY2451" s="17">
        <v>0.20967688753043529</v>
      </c>
      <c r="AZ2451" s="17">
        <v>-1.4543158130036193</v>
      </c>
      <c r="BA2451" s="17">
        <v>1.9671363258241326</v>
      </c>
      <c r="BB2451" s="17">
        <v>-0.57956808427014683</v>
      </c>
      <c r="BC2451" s="17">
        <v>0.7590552637573259</v>
      </c>
      <c r="BD2451" s="17">
        <v>-19.727588586149711</v>
      </c>
      <c r="BE2451" s="17">
        <v>26.778870637431787</v>
      </c>
      <c r="BF2451" s="17">
        <v>-1</v>
      </c>
      <c r="BG2451" s="22">
        <v>1416.2532598462265</v>
      </c>
    </row>
    <row r="2452" spans="1:59" x14ac:dyDescent="0.25">
      <c r="A2452">
        <v>5688</v>
      </c>
      <c r="B2452" t="s">
        <v>2196</v>
      </c>
      <c r="C2452" s="49">
        <v>0</v>
      </c>
      <c r="D2452" s="22">
        <v>1517.5563769531252</v>
      </c>
      <c r="E2452" s="17">
        <v>83.403117958176935</v>
      </c>
      <c r="F2452" s="17">
        <v>34.40513374693306</v>
      </c>
      <c r="G2452" s="17">
        <v>0.59648459724182468</v>
      </c>
      <c r="H2452" s="17">
        <v>5.3450038757633598</v>
      </c>
      <c r="I2452" s="17">
        <v>68.399347488721801</v>
      </c>
      <c r="J2452" s="17">
        <v>10.769852076433176</v>
      </c>
      <c r="K2452" s="17">
        <v>-1</v>
      </c>
      <c r="L2452" s="17">
        <v>-1</v>
      </c>
      <c r="M2452" s="17">
        <v>-1</v>
      </c>
      <c r="N2452" s="17">
        <v>0.16666666666666666</v>
      </c>
      <c r="O2452" s="17">
        <v>-1</v>
      </c>
      <c r="P2452" s="17">
        <v>-1</v>
      </c>
      <c r="Q2452" s="17">
        <v>3.9397085841494484</v>
      </c>
      <c r="R2452" s="17">
        <v>-1</v>
      </c>
      <c r="S2452" s="17">
        <v>0.84491799015190061</v>
      </c>
      <c r="T2452" s="17">
        <v>8.8843973245026159E-2</v>
      </c>
      <c r="U2452" s="17">
        <v>0.46746649069157764</v>
      </c>
      <c r="V2452" s="17">
        <v>0.52626970837314935</v>
      </c>
      <c r="W2452" s="17">
        <v>2.0626364118944012</v>
      </c>
      <c r="X2452" s="17">
        <v>2.4488168402648038</v>
      </c>
      <c r="Y2452" s="17">
        <v>0</v>
      </c>
      <c r="Z2452" s="17">
        <v>40.877471736527156</v>
      </c>
      <c r="AA2452" s="17">
        <v>0.97992939915422994</v>
      </c>
      <c r="AB2452" s="17">
        <v>1.9495008054421383</v>
      </c>
      <c r="AC2452" s="17">
        <v>27.878018495314944</v>
      </c>
      <c r="AD2452" s="17">
        <v>0.58433311336447213</v>
      </c>
      <c r="AE2452" s="17">
        <v>5.8433311336447205E-2</v>
      </c>
      <c r="AF2452" s="17">
        <v>63.727757745448798</v>
      </c>
      <c r="AG2452" s="17">
        <v>31.409226093489899</v>
      </c>
      <c r="AH2452" s="17">
        <v>-1</v>
      </c>
      <c r="AI2452" s="17">
        <v>-1</v>
      </c>
      <c r="AJ2452" s="17">
        <v>-1</v>
      </c>
      <c r="AK2452" s="17">
        <v>-1</v>
      </c>
      <c r="AL2452" s="17">
        <v>-1</v>
      </c>
      <c r="AM2452" s="17">
        <v>-1</v>
      </c>
      <c r="AN2452" s="17">
        <v>-1</v>
      </c>
      <c r="AO2452" s="17">
        <v>-1</v>
      </c>
      <c r="AP2452" s="17">
        <v>-1</v>
      </c>
      <c r="AQ2452" s="17">
        <v>-1</v>
      </c>
      <c r="AR2452" s="17">
        <v>0.29216655668223607</v>
      </c>
      <c r="AS2452" s="17">
        <v>3.5059986801868321</v>
      </c>
      <c r="AT2452" s="17">
        <v>8.5577982842428817</v>
      </c>
      <c r="AU2452" s="17">
        <v>-1</v>
      </c>
      <c r="AV2452" s="17">
        <v>-1</v>
      </c>
      <c r="AW2452" s="17">
        <v>-1</v>
      </c>
      <c r="AX2452" s="17">
        <v>-1</v>
      </c>
      <c r="AY2452" s="17">
        <v>5.8433311336447205E-2</v>
      </c>
      <c r="AZ2452" s="17">
        <v>-0.13997519788409396</v>
      </c>
      <c r="BA2452" s="17">
        <v>0.65279571070460696</v>
      </c>
      <c r="BB2452" s="17">
        <v>-6.5339925210587221E-2</v>
      </c>
      <c r="BC2452" s="17">
        <v>0.24482710469776664</v>
      </c>
      <c r="BD2452" s="17">
        <v>-1.8622712463912228</v>
      </c>
      <c r="BE2452" s="17">
        <v>8.9135532976732783</v>
      </c>
      <c r="BF2452" s="17">
        <v>-1</v>
      </c>
      <c r="BG2452" s="22">
        <v>85.536770562108131</v>
      </c>
    </row>
    <row r="2453" spans="1:59" x14ac:dyDescent="0.25">
      <c r="A2453">
        <v>5689</v>
      </c>
      <c r="B2453" t="s">
        <v>2197</v>
      </c>
      <c r="C2453" s="49">
        <v>0</v>
      </c>
      <c r="D2453" s="22">
        <v>1480.11005859375</v>
      </c>
      <c r="E2453" s="17">
        <v>78.217088379660638</v>
      </c>
      <c r="F2453" s="17">
        <v>25.709272992732146</v>
      </c>
      <c r="G2453" s="17">
        <v>0.53321376766251405</v>
      </c>
      <c r="H2453" s="17">
        <v>4.8657196360034245</v>
      </c>
      <c r="I2453" s="17">
        <v>63.768374316627209</v>
      </c>
      <c r="J2453" s="17">
        <v>9.5221522443019975</v>
      </c>
      <c r="K2453" s="17">
        <v>-1</v>
      </c>
      <c r="L2453" s="17">
        <v>-1</v>
      </c>
      <c r="M2453" s="17">
        <v>-1</v>
      </c>
      <c r="N2453" s="17">
        <v>0.16666666666666666</v>
      </c>
      <c r="O2453" s="17">
        <v>-1</v>
      </c>
      <c r="P2453" s="17">
        <v>-1</v>
      </c>
      <c r="Q2453" s="17">
        <v>3.6406311974900794</v>
      </c>
      <c r="R2453" s="17">
        <v>-1</v>
      </c>
      <c r="S2453" s="17">
        <v>0.69293291902458831</v>
      </c>
      <c r="T2453" s="17">
        <v>7.2869495841099849E-2</v>
      </c>
      <c r="U2453" s="17">
        <v>0.37523780239837318</v>
      </c>
      <c r="V2453" s="17">
        <v>0.39325560248917568</v>
      </c>
      <c r="W2453" s="17">
        <v>1.7162872937465701</v>
      </c>
      <c r="X2453" s="17">
        <v>1.9335728720602869</v>
      </c>
      <c r="Y2453" s="17">
        <v>0</v>
      </c>
      <c r="Z2453" s="17">
        <v>37.881934201277346</v>
      </c>
      <c r="AA2453" s="17">
        <v>0.81326256422618881</v>
      </c>
      <c r="AB2453" s="17">
        <v>1.6835925252506976</v>
      </c>
      <c r="AC2453" s="17">
        <v>24.820775720221913</v>
      </c>
      <c r="AD2453" s="17">
        <v>0.46904725299796646</v>
      </c>
      <c r="AE2453" s="17">
        <v>4.6904725299796647E-2</v>
      </c>
      <c r="AF2453" s="17">
        <v>59.175797777356777</v>
      </c>
      <c r="AG2453" s="17">
        <v>23.470577794221207</v>
      </c>
      <c r="AH2453" s="17">
        <v>-1</v>
      </c>
      <c r="AI2453" s="17">
        <v>-1</v>
      </c>
      <c r="AJ2453" s="17">
        <v>-1</v>
      </c>
      <c r="AK2453" s="17">
        <v>-1</v>
      </c>
      <c r="AL2453" s="17">
        <v>-1</v>
      </c>
      <c r="AM2453" s="17">
        <v>-1</v>
      </c>
      <c r="AN2453" s="17">
        <v>-1</v>
      </c>
      <c r="AO2453" s="17">
        <v>-1</v>
      </c>
      <c r="AP2453" s="17">
        <v>-1</v>
      </c>
      <c r="AQ2453" s="17">
        <v>-1</v>
      </c>
      <c r="AR2453" s="17">
        <v>0.23452362649898323</v>
      </c>
      <c r="AS2453" s="17">
        <v>2.8142835179877985</v>
      </c>
      <c r="AT2453" s="17">
        <v>7.6585685733841382</v>
      </c>
      <c r="AU2453" s="17">
        <v>-1</v>
      </c>
      <c r="AV2453" s="17">
        <v>-1</v>
      </c>
      <c r="AW2453" s="17">
        <v>-1</v>
      </c>
      <c r="AX2453" s="17">
        <v>-1</v>
      </c>
      <c r="AY2453" s="17">
        <v>4.6904725299796647E-2</v>
      </c>
      <c r="AZ2453" s="17">
        <v>-3.9789198292053296E-2</v>
      </c>
      <c r="BA2453" s="17">
        <v>0.55260971111256629</v>
      </c>
      <c r="BB2453" s="17">
        <v>-2.6142732685975292E-2</v>
      </c>
      <c r="BC2453" s="17">
        <v>0.20562991217315474</v>
      </c>
      <c r="BD2453" s="17">
        <v>-0.50048218264083832</v>
      </c>
      <c r="BE2453" s="17">
        <v>7.5517642339228939</v>
      </c>
      <c r="BF2453" s="17">
        <v>-1</v>
      </c>
      <c r="BG2453" s="22">
        <v>172.78455789579243</v>
      </c>
    </row>
    <row r="2454" spans="1:59" x14ac:dyDescent="0.25">
      <c r="A2454">
        <v>5690</v>
      </c>
      <c r="B2454" t="s">
        <v>2198</v>
      </c>
      <c r="C2454" s="49">
        <v>0</v>
      </c>
      <c r="D2454" s="22">
        <v>1565.4880859374998</v>
      </c>
      <c r="E2454" s="17">
        <v>114.89183369175991</v>
      </c>
      <c r="F2454" s="17">
        <v>87.204965140527221</v>
      </c>
      <c r="G2454" s="17">
        <v>0.98065463265856745</v>
      </c>
      <c r="H2454" s="17">
        <v>8.2551386817635919</v>
      </c>
      <c r="I2454" s="17">
        <v>96.517852325258986</v>
      </c>
      <c r="J2454" s="17">
        <v>18.34567954521096</v>
      </c>
      <c r="K2454" s="17">
        <v>-1</v>
      </c>
      <c r="L2454" s="17">
        <v>-1</v>
      </c>
      <c r="M2454" s="17">
        <v>-1</v>
      </c>
      <c r="N2454" s="17">
        <v>0.16666666666666666</v>
      </c>
      <c r="O2454" s="17">
        <v>-1</v>
      </c>
      <c r="P2454" s="17">
        <v>-1</v>
      </c>
      <c r="Q2454" s="17">
        <v>5.7556571182405456</v>
      </c>
      <c r="R2454" s="17">
        <v>-1</v>
      </c>
      <c r="S2454" s="17">
        <v>1.7677462594510356</v>
      </c>
      <c r="T2454" s="17">
        <v>0.18583836372219928</v>
      </c>
      <c r="U2454" s="17">
        <v>1.0274638652103736</v>
      </c>
      <c r="V2454" s="17">
        <v>1.3339094075542413</v>
      </c>
      <c r="W2454" s="17">
        <v>4.1656110981773073</v>
      </c>
      <c r="X2454" s="17">
        <v>5.5772931828307106</v>
      </c>
      <c r="Y2454" s="17">
        <v>0</v>
      </c>
      <c r="Z2454" s="17">
        <v>59.065881287354486</v>
      </c>
      <c r="AA2454" s="17">
        <v>1.9919029152726146</v>
      </c>
      <c r="AB2454" s="17">
        <v>3.5640519990644677</v>
      </c>
      <c r="AC2454" s="17">
        <v>46.441092079055807</v>
      </c>
      <c r="AD2454" s="17">
        <v>1.284329831512967</v>
      </c>
      <c r="AE2454" s="17">
        <v>0.1284329831512967</v>
      </c>
      <c r="AF2454" s="17">
        <v>91.366507447085993</v>
      </c>
      <c r="AG2454" s="17">
        <v>79.611388425946402</v>
      </c>
      <c r="AH2454" s="17">
        <v>-1</v>
      </c>
      <c r="AI2454" s="17">
        <v>-1</v>
      </c>
      <c r="AJ2454" s="17">
        <v>-1</v>
      </c>
      <c r="AK2454" s="17">
        <v>-1</v>
      </c>
      <c r="AL2454" s="17">
        <v>-1</v>
      </c>
      <c r="AM2454" s="17">
        <v>-1</v>
      </c>
      <c r="AN2454" s="17">
        <v>-1</v>
      </c>
      <c r="AO2454" s="17">
        <v>-1</v>
      </c>
      <c r="AP2454" s="17">
        <v>-1</v>
      </c>
      <c r="AQ2454" s="17">
        <v>-1</v>
      </c>
      <c r="AR2454" s="17">
        <v>0.64216491575648349</v>
      </c>
      <c r="AS2454" s="17">
        <v>7.7059789890778019</v>
      </c>
      <c r="AT2454" s="17">
        <v>14.017772685801141</v>
      </c>
      <c r="AU2454" s="17">
        <v>-1</v>
      </c>
      <c r="AV2454" s="17">
        <v>-1</v>
      </c>
      <c r="AW2454" s="17">
        <v>-1</v>
      </c>
      <c r="AX2454" s="17">
        <v>-1</v>
      </c>
      <c r="AY2454" s="17">
        <v>0.1284329831512967</v>
      </c>
      <c r="AZ2454" s="17">
        <v>-0.74828805338870552</v>
      </c>
      <c r="BA2454" s="17">
        <v>1.2611085662092185</v>
      </c>
      <c r="BB2454" s="17">
        <v>-0.30333880938107555</v>
      </c>
      <c r="BC2454" s="17">
        <v>0.4828259888682549</v>
      </c>
      <c r="BD2454" s="17">
        <v>-10.130829701047388</v>
      </c>
      <c r="BE2454" s="17">
        <v>17.182111752329455</v>
      </c>
      <c r="BF2454" s="17">
        <v>-1</v>
      </c>
      <c r="BG2454" s="22">
        <v>333.30151639369035</v>
      </c>
    </row>
    <row r="2455" spans="1:59" x14ac:dyDescent="0.25">
      <c r="A2455">
        <v>5695</v>
      </c>
      <c r="B2455" t="s">
        <v>2199</v>
      </c>
      <c r="C2455" s="49">
        <v>0</v>
      </c>
      <c r="D2455" s="22">
        <v>1522.5225585937501</v>
      </c>
      <c r="E2455" s="17">
        <v>77.178543198198355</v>
      </c>
      <c r="F2455" s="17">
        <v>23.967855180085191</v>
      </c>
      <c r="G2455" s="17">
        <v>0.52054326237675108</v>
      </c>
      <c r="H2455" s="17">
        <v>4.7697390153344816</v>
      </c>
      <c r="I2455" s="17">
        <v>62.84098375694284</v>
      </c>
      <c r="J2455" s="17">
        <v>9.272290065740755</v>
      </c>
      <c r="K2455" s="17">
        <v>-1</v>
      </c>
      <c r="L2455" s="17">
        <v>-1</v>
      </c>
      <c r="M2455" s="17">
        <v>-1</v>
      </c>
      <c r="N2455" s="17">
        <v>0.16666666666666666</v>
      </c>
      <c r="O2455" s="17">
        <v>-1</v>
      </c>
      <c r="P2455" s="17">
        <v>-1</v>
      </c>
      <c r="Q2455" s="17">
        <v>3.5807384849444093</v>
      </c>
      <c r="R2455" s="17">
        <v>-1</v>
      </c>
      <c r="S2455" s="17">
        <v>0.6624966554276055</v>
      </c>
      <c r="T2455" s="17">
        <v>6.9670475032781953E-2</v>
      </c>
      <c r="U2455" s="17">
        <v>0.35676824715011768</v>
      </c>
      <c r="V2455" s="17">
        <v>0.36661843109613562</v>
      </c>
      <c r="W2455" s="17">
        <v>1.6469280272190068</v>
      </c>
      <c r="X2455" s="17">
        <v>1.8303910192854722</v>
      </c>
      <c r="Y2455" s="17">
        <v>0</v>
      </c>
      <c r="Z2455" s="17">
        <v>37.282053111896232</v>
      </c>
      <c r="AA2455" s="17">
        <v>0.77988615637823999</v>
      </c>
      <c r="AB2455" s="17">
        <v>1.6303421997516385</v>
      </c>
      <c r="AC2455" s="17">
        <v>24.208537647807834</v>
      </c>
      <c r="AD2455" s="17">
        <v>0.44596030893764715</v>
      </c>
      <c r="AE2455" s="17">
        <v>4.459603089376471E-2</v>
      </c>
      <c r="AF2455" s="17">
        <v>58.264230263230942</v>
      </c>
      <c r="AG2455" s="17">
        <v>21.880798018825484</v>
      </c>
      <c r="AH2455" s="17">
        <v>-1</v>
      </c>
      <c r="AI2455" s="17">
        <v>-1</v>
      </c>
      <c r="AJ2455" s="17">
        <v>-1</v>
      </c>
      <c r="AK2455" s="17">
        <v>-1</v>
      </c>
      <c r="AL2455" s="17">
        <v>-1</v>
      </c>
      <c r="AM2455" s="17">
        <v>-1</v>
      </c>
      <c r="AN2455" s="17">
        <v>-1</v>
      </c>
      <c r="AO2455" s="17">
        <v>-1</v>
      </c>
      <c r="AP2455" s="17">
        <v>-1</v>
      </c>
      <c r="AQ2455" s="17">
        <v>-1</v>
      </c>
      <c r="AR2455" s="17">
        <v>0.22298015446882358</v>
      </c>
      <c r="AS2455" s="17">
        <v>2.6757618536258825</v>
      </c>
      <c r="AT2455" s="17">
        <v>7.4784904097136469</v>
      </c>
      <c r="AU2455" s="17">
        <v>-1</v>
      </c>
      <c r="AV2455" s="17">
        <v>-1</v>
      </c>
      <c r="AW2455" s="17">
        <v>-1</v>
      </c>
      <c r="AX2455" s="17">
        <v>-1</v>
      </c>
      <c r="AY2455" s="17">
        <v>4.459603089376471E-2</v>
      </c>
      <c r="AZ2455" s="17">
        <v>-1.9726125848863851E-2</v>
      </c>
      <c r="BA2455" s="17">
        <v>0.53254663866937679</v>
      </c>
      <c r="BB2455" s="17">
        <v>-1.829317170546671E-2</v>
      </c>
      <c r="BC2455" s="17">
        <v>0.19778035119264614</v>
      </c>
      <c r="BD2455" s="17">
        <v>-0.22777269479202378</v>
      </c>
      <c r="BE2455" s="17">
        <v>7.2790547460740784</v>
      </c>
      <c r="BF2455" s="17">
        <v>-1</v>
      </c>
      <c r="BG2455" s="22">
        <v>140.22765164101679</v>
      </c>
    </row>
    <row r="2456" spans="1:59" x14ac:dyDescent="0.25">
      <c r="A2456">
        <v>5696</v>
      </c>
      <c r="B2456" t="s">
        <v>3090</v>
      </c>
      <c r="C2456" s="49">
        <v>0</v>
      </c>
      <c r="D2456" s="22">
        <v>1486.8416796874999</v>
      </c>
      <c r="E2456" s="17">
        <v>60.350168824657807</v>
      </c>
      <c r="F2456" s="17">
        <v>-4.2497240018943216</v>
      </c>
      <c r="G2456" s="17">
        <v>0.31523297808991529</v>
      </c>
      <c r="H2456" s="17">
        <v>3.2144886073093377</v>
      </c>
      <c r="I2456" s="17">
        <v>47.813736211600784</v>
      </c>
      <c r="J2456" s="17">
        <v>5.2235742682280364</v>
      </c>
      <c r="K2456" s="17">
        <v>-1</v>
      </c>
      <c r="L2456" s="17">
        <v>-1</v>
      </c>
      <c r="M2456" s="17">
        <v>-1</v>
      </c>
      <c r="N2456" s="17">
        <v>0.16666666666666666</v>
      </c>
      <c r="O2456" s="17">
        <v>-1</v>
      </c>
      <c r="P2456" s="17">
        <v>-1</v>
      </c>
      <c r="Q2456" s="17">
        <v>2.6102491822582659</v>
      </c>
      <c r="R2456" s="17">
        <v>-1</v>
      </c>
      <c r="S2456" s="17">
        <v>0.16931364569025423</v>
      </c>
      <c r="T2456" s="17">
        <v>1.7834194096674121E-2</v>
      </c>
      <c r="U2456" s="17">
        <v>5.7491339627608433E-2</v>
      </c>
      <c r="V2456" s="17">
        <v>-6.5004863157744994E-2</v>
      </c>
      <c r="W2456" s="17">
        <v>0.52304461392678459</v>
      </c>
      <c r="X2456" s="17">
        <v>0.15845331446141303</v>
      </c>
      <c r="Y2456" s="17">
        <v>0</v>
      </c>
      <c r="Z2456" s="17">
        <v>27.56170224810522</v>
      </c>
      <c r="AA2456" s="17">
        <v>0.23906164865829349</v>
      </c>
      <c r="AB2456" s="17">
        <v>0.76748478246592833</v>
      </c>
      <c r="AC2456" s="17">
        <v>14.287956750391</v>
      </c>
      <c r="AD2456" s="17">
        <v>7.186417453451055E-2</v>
      </c>
      <c r="AE2456" s="17">
        <v>7.1864174534510541E-3</v>
      </c>
      <c r="AF2456" s="17">
        <v>43.493376121990636</v>
      </c>
      <c r="AG2456" s="17">
        <v>-3.8796693247073386</v>
      </c>
      <c r="AH2456" s="17">
        <v>-1</v>
      </c>
      <c r="AI2456" s="17">
        <v>-1</v>
      </c>
      <c r="AJ2456" s="17">
        <v>-1</v>
      </c>
      <c r="AK2456" s="17">
        <v>-1</v>
      </c>
      <c r="AL2456" s="17">
        <v>-1</v>
      </c>
      <c r="AM2456" s="17">
        <v>-1</v>
      </c>
      <c r="AN2456" s="17">
        <v>-1</v>
      </c>
      <c r="AO2456" s="17">
        <v>-1</v>
      </c>
      <c r="AP2456" s="17">
        <v>-1</v>
      </c>
      <c r="AQ2456" s="17">
        <v>-1</v>
      </c>
      <c r="AR2456" s="17">
        <v>3.5932087267255275E-2</v>
      </c>
      <c r="AS2456" s="17">
        <v>0.43118504720706313</v>
      </c>
      <c r="AT2456" s="17">
        <v>4.5605405613691818</v>
      </c>
      <c r="AU2456" s="17">
        <v>-1</v>
      </c>
      <c r="AV2456" s="17">
        <v>-1</v>
      </c>
      <c r="AW2456" s="17">
        <v>-1</v>
      </c>
      <c r="AX2456" s="17">
        <v>-1</v>
      </c>
      <c r="AY2456" s="17">
        <v>7.1864174534510541E-3</v>
      </c>
      <c r="AZ2456" s="17">
        <v>0.30537180940136049</v>
      </c>
      <c r="BA2456" s="17">
        <v>0.20744870341915236</v>
      </c>
      <c r="BB2456" s="17">
        <v>0.10889951399159976</v>
      </c>
      <c r="BC2456" s="17">
        <v>7.0587665495579738E-2</v>
      </c>
      <c r="BD2456" s="17">
        <v>4.1911562441248806</v>
      </c>
      <c r="BE2456" s="17">
        <v>2.8601258071571696</v>
      </c>
      <c r="BF2456" s="17">
        <v>-1</v>
      </c>
      <c r="BG2456" s="22">
        <v>207.6500288199218</v>
      </c>
    </row>
    <row r="2457" spans="1:59" x14ac:dyDescent="0.25">
      <c r="A2457">
        <v>5697</v>
      </c>
      <c r="B2457" t="s">
        <v>1949</v>
      </c>
      <c r="C2457" s="49">
        <v>0</v>
      </c>
      <c r="D2457" s="22">
        <v>1439.331982421875</v>
      </c>
      <c r="E2457" s="17">
        <v>36.36847464743974</v>
      </c>
      <c r="F2457" s="17">
        <v>-44.461888251559451</v>
      </c>
      <c r="G2457" s="17">
        <v>2.2650442194697085E-2</v>
      </c>
      <c r="H2457" s="17">
        <v>0.99814026454273108</v>
      </c>
      <c r="I2457" s="17">
        <v>26.398782695688276</v>
      </c>
      <c r="J2457" s="17">
        <v>-0.54614905211152553</v>
      </c>
      <c r="K2457" s="17">
        <v>-1</v>
      </c>
      <c r="L2457" s="17">
        <v>-1</v>
      </c>
      <c r="M2457" s="17">
        <v>-1</v>
      </c>
      <c r="N2457" s="17">
        <v>0.16666666666666666</v>
      </c>
      <c r="O2457" s="17">
        <v>-1</v>
      </c>
      <c r="P2457" s="17">
        <v>-1</v>
      </c>
      <c r="Q2457" s="17">
        <v>1.2272292218826117</v>
      </c>
      <c r="R2457" s="17">
        <v>-1</v>
      </c>
      <c r="S2457" s="17">
        <v>-0.53350908991024604</v>
      </c>
      <c r="T2457" s="17">
        <v>-5.6036389543815388E-2</v>
      </c>
      <c r="U2457" s="17">
        <v>-0.36900067387270546</v>
      </c>
      <c r="V2457" s="17">
        <v>-0.68010039245824971</v>
      </c>
      <c r="W2457" s="17">
        <v>-1.0785734455573208</v>
      </c>
      <c r="X2457" s="17">
        <v>-2.2241831678534654</v>
      </c>
      <c r="Y2457" s="17">
        <v>0</v>
      </c>
      <c r="Z2457" s="17">
        <v>13.709474068702711</v>
      </c>
      <c r="AA2457" s="17">
        <v>-0.53165379062245965</v>
      </c>
      <c r="AB2457" s="17">
        <v>-0.46215167798895973</v>
      </c>
      <c r="AC2457" s="17">
        <v>0.15038577287135624</v>
      </c>
      <c r="AD2457" s="17">
        <v>-0.46125084234088187</v>
      </c>
      <c r="AE2457" s="17">
        <v>-4.6125084234088183E-2</v>
      </c>
      <c r="AF2457" s="17">
        <v>22.443802414593186</v>
      </c>
      <c r="AG2457" s="17">
        <v>-40.590265130453126</v>
      </c>
      <c r="AH2457" s="17">
        <v>-1</v>
      </c>
      <c r="AI2457" s="17">
        <v>-1</v>
      </c>
      <c r="AJ2457" s="17">
        <v>-1</v>
      </c>
      <c r="AK2457" s="17">
        <v>-1</v>
      </c>
      <c r="AL2457" s="17">
        <v>-1</v>
      </c>
      <c r="AM2457" s="17">
        <v>-1</v>
      </c>
      <c r="AN2457" s="17">
        <v>-1</v>
      </c>
      <c r="AO2457" s="17">
        <v>-1</v>
      </c>
      <c r="AP2457" s="17">
        <v>-1</v>
      </c>
      <c r="AQ2457" s="17">
        <v>-1</v>
      </c>
      <c r="AR2457" s="17">
        <v>-0.23062542117044094</v>
      </c>
      <c r="AS2457" s="17">
        <v>-2.7675050540452912</v>
      </c>
      <c r="AT2457" s="17">
        <v>0.40224342974112126</v>
      </c>
      <c r="AU2457" s="17">
        <v>-1</v>
      </c>
      <c r="AV2457" s="17">
        <v>-1</v>
      </c>
      <c r="AW2457" s="17">
        <v>-1</v>
      </c>
      <c r="AX2457" s="17">
        <v>-1</v>
      </c>
      <c r="AY2457" s="17">
        <v>-4.6125084234088183E-2</v>
      </c>
      <c r="AZ2457" s="17">
        <v>0.76866072179175116</v>
      </c>
      <c r="BA2457" s="17">
        <v>-0.25584020897123844</v>
      </c>
      <c r="BB2457" s="17">
        <v>0.29015861972923324</v>
      </c>
      <c r="BC2457" s="17">
        <v>-0.11067144024205365</v>
      </c>
      <c r="BD2457" s="17">
        <v>10.488461025422543</v>
      </c>
      <c r="BE2457" s="17">
        <v>-3.4371789741405001</v>
      </c>
      <c r="BF2457" s="17">
        <v>-1</v>
      </c>
      <c r="BG2457" s="22">
        <v>-22.291894703630078</v>
      </c>
    </row>
    <row r="2458" spans="1:59" x14ac:dyDescent="0.25">
      <c r="A2458">
        <v>5699</v>
      </c>
      <c r="B2458" t="s">
        <v>3091</v>
      </c>
      <c r="C2458" s="49">
        <v>0</v>
      </c>
      <c r="D2458" s="22">
        <v>1450</v>
      </c>
      <c r="E2458" s="17">
        <v>42.510834345099084</v>
      </c>
      <c r="F2458" s="17">
        <v>-34.162466733731819</v>
      </c>
      <c r="G2458" s="17">
        <v>9.7588733186206644E-2</v>
      </c>
      <c r="H2458" s="17">
        <v>1.5658069454695622</v>
      </c>
      <c r="I2458" s="17">
        <v>31.883730774475264</v>
      </c>
      <c r="J2458" s="17">
        <v>0.93163294809285269</v>
      </c>
      <c r="K2458" s="17">
        <v>-1</v>
      </c>
      <c r="L2458" s="17">
        <v>-1</v>
      </c>
      <c r="M2458" s="17">
        <v>-1</v>
      </c>
      <c r="N2458" s="17">
        <v>0.16666666666666666</v>
      </c>
      <c r="O2458" s="17">
        <v>-1</v>
      </c>
      <c r="P2458" s="17">
        <v>-1</v>
      </c>
      <c r="Q2458" s="17">
        <v>1.5814579933319561</v>
      </c>
      <c r="R2458" s="17">
        <v>-1</v>
      </c>
      <c r="S2458" s="17">
        <v>-0.35349720193228051</v>
      </c>
      <c r="T2458" s="17">
        <v>-3.7116137603193253E-2</v>
      </c>
      <c r="U2458" s="17">
        <v>-0.25976454836216811</v>
      </c>
      <c r="V2458" s="17">
        <v>-0.52255781179374472</v>
      </c>
      <c r="W2458" s="17">
        <v>-0.66835579592337224</v>
      </c>
      <c r="X2458" s="17">
        <v>-1.6139256024373154</v>
      </c>
      <c r="Y2458" s="17">
        <v>0</v>
      </c>
      <c r="Z2458" s="17">
        <v>17.257403896478259</v>
      </c>
      <c r="AA2458" s="17">
        <v>-0.33425274724250115</v>
      </c>
      <c r="AB2458" s="17">
        <v>-0.1472085642265627</v>
      </c>
      <c r="AC2458" s="17">
        <v>3.7713995992259974</v>
      </c>
      <c r="AD2458" s="17">
        <v>-0.32470568545271017</v>
      </c>
      <c r="AE2458" s="17">
        <v>-3.2470568545271014E-2</v>
      </c>
      <c r="AF2458" s="17">
        <v>27.835166854393844</v>
      </c>
      <c r="AG2458" s="17">
        <v>-31.187689879181502</v>
      </c>
      <c r="AH2458" s="17">
        <v>-1</v>
      </c>
      <c r="AI2458" s="17">
        <v>-1</v>
      </c>
      <c r="AJ2458" s="17">
        <v>-1</v>
      </c>
      <c r="AK2458" s="17">
        <v>-1</v>
      </c>
      <c r="AL2458" s="17">
        <v>-1</v>
      </c>
      <c r="AM2458" s="17">
        <v>-1</v>
      </c>
      <c r="AN2458" s="17">
        <v>-1</v>
      </c>
      <c r="AO2458" s="17">
        <v>-1</v>
      </c>
      <c r="AP2458" s="17">
        <v>-1</v>
      </c>
      <c r="AQ2458" s="17">
        <v>-1</v>
      </c>
      <c r="AR2458" s="17">
        <v>-0.16235284272635508</v>
      </c>
      <c r="AS2458" s="17">
        <v>-1.948234112716261</v>
      </c>
      <c r="AT2458" s="17">
        <v>1.4672956534688604</v>
      </c>
      <c r="AU2458" s="17">
        <v>-1</v>
      </c>
      <c r="AV2458" s="17">
        <v>-1</v>
      </c>
      <c r="AW2458" s="17">
        <v>-1</v>
      </c>
      <c r="AX2458" s="17">
        <v>-1</v>
      </c>
      <c r="AY2458" s="17">
        <v>-3.2470568545271014E-2</v>
      </c>
      <c r="AZ2458" s="17">
        <v>0.64999991647873501</v>
      </c>
      <c r="BA2458" s="17">
        <v>-0.13717940365822218</v>
      </c>
      <c r="BB2458" s="17">
        <v>0.24373326638725484</v>
      </c>
      <c r="BC2458" s="17">
        <v>-6.4246086900075286E-2</v>
      </c>
      <c r="BD2458" s="17">
        <v>8.8755511614786737</v>
      </c>
      <c r="BE2458" s="17">
        <v>-1.8242691101966289</v>
      </c>
      <c r="BF2458" s="17">
        <v>-1</v>
      </c>
      <c r="BG2458" s="22">
        <v>0</v>
      </c>
    </row>
    <row r="2459" spans="1:59" x14ac:dyDescent="0.25">
      <c r="A2459">
        <v>5700</v>
      </c>
      <c r="B2459" t="s">
        <v>2200</v>
      </c>
      <c r="C2459" s="49">
        <v>0</v>
      </c>
      <c r="D2459" s="22">
        <v>1483.91013671875</v>
      </c>
      <c r="E2459" s="17">
        <v>41.962148191236281</v>
      </c>
      <c r="F2459" s="17">
        <v>-35.082495885033737</v>
      </c>
      <c r="G2459" s="17">
        <v>9.0894627877321665E-2</v>
      </c>
      <c r="H2459" s="17">
        <v>1.5150982824857748</v>
      </c>
      <c r="I2459" s="17">
        <v>31.393770040551846</v>
      </c>
      <c r="J2459" s="17">
        <v>0.79962528949728107</v>
      </c>
      <c r="K2459" s="17">
        <v>-1</v>
      </c>
      <c r="L2459" s="17">
        <v>-1</v>
      </c>
      <c r="M2459" s="17">
        <v>-1</v>
      </c>
      <c r="N2459" s="17">
        <v>0.16666666666666666</v>
      </c>
      <c r="O2459" s="17">
        <v>-1</v>
      </c>
      <c r="P2459" s="17">
        <v>-1</v>
      </c>
      <c r="Q2459" s="17">
        <v>1.549815362199795</v>
      </c>
      <c r="R2459" s="17">
        <v>-1</v>
      </c>
      <c r="S2459" s="17">
        <v>-0.36957734626212968</v>
      </c>
      <c r="T2459" s="17">
        <v>-3.8806250325079464E-2</v>
      </c>
      <c r="U2459" s="17">
        <v>-0.26952241871158628</v>
      </c>
      <c r="V2459" s="17">
        <v>-0.53663081254740741</v>
      </c>
      <c r="W2459" s="17">
        <v>-0.70499981475380025</v>
      </c>
      <c r="X2459" s="17">
        <v>-1.6684388339827525</v>
      </c>
      <c r="Y2459" s="17">
        <v>0</v>
      </c>
      <c r="Z2459" s="17">
        <v>16.940473585132423</v>
      </c>
      <c r="AA2459" s="17">
        <v>-0.35188623414199488</v>
      </c>
      <c r="AB2459" s="17">
        <v>-0.17534187687539948</v>
      </c>
      <c r="AC2459" s="17">
        <v>3.4479408232406605</v>
      </c>
      <c r="AD2459" s="17">
        <v>-0.33690302338948286</v>
      </c>
      <c r="AE2459" s="17">
        <v>-3.3690302338948284E-2</v>
      </c>
      <c r="AF2459" s="17">
        <v>27.353565781816773</v>
      </c>
      <c r="AG2459" s="17">
        <v>-32.027605335938581</v>
      </c>
      <c r="AH2459" s="17">
        <v>-1</v>
      </c>
      <c r="AI2459" s="17">
        <v>-1</v>
      </c>
      <c r="AJ2459" s="17">
        <v>-1</v>
      </c>
      <c r="AK2459" s="17">
        <v>-1</v>
      </c>
      <c r="AL2459" s="17">
        <v>-1</v>
      </c>
      <c r="AM2459" s="17">
        <v>-1</v>
      </c>
      <c r="AN2459" s="17">
        <v>-1</v>
      </c>
      <c r="AO2459" s="17">
        <v>-1</v>
      </c>
      <c r="AP2459" s="17">
        <v>-1</v>
      </c>
      <c r="AQ2459" s="17">
        <v>-1</v>
      </c>
      <c r="AR2459" s="17">
        <v>-0.16845151169474143</v>
      </c>
      <c r="AS2459" s="17">
        <v>-2.0214181403368969</v>
      </c>
      <c r="AT2459" s="17">
        <v>1.3721564175620342</v>
      </c>
      <c r="AU2459" s="17">
        <v>-1</v>
      </c>
      <c r="AV2459" s="17">
        <v>-1</v>
      </c>
      <c r="AW2459" s="17">
        <v>-1</v>
      </c>
      <c r="AX2459" s="17">
        <v>-1</v>
      </c>
      <c r="AY2459" s="17">
        <v>-3.3690302338948284E-2</v>
      </c>
      <c r="AZ2459" s="17">
        <v>0.66059967684546694</v>
      </c>
      <c r="BA2459" s="17">
        <v>-0.14777916402495417</v>
      </c>
      <c r="BB2459" s="17">
        <v>0.24788036128575758</v>
      </c>
      <c r="BC2459" s="17">
        <v>-6.8393181798577965E-2</v>
      </c>
      <c r="BD2459" s="17">
        <v>9.0196295537148004</v>
      </c>
      <c r="BE2459" s="17">
        <v>-1.9683475024327555</v>
      </c>
      <c r="BF2459" s="17">
        <v>-1</v>
      </c>
      <c r="BG2459" s="22">
        <v>1281.4162682031288</v>
      </c>
    </row>
    <row r="2460" spans="1:59" x14ac:dyDescent="0.25">
      <c r="A2460">
        <v>5701</v>
      </c>
      <c r="B2460" t="s">
        <v>2201</v>
      </c>
      <c r="C2460" s="49">
        <v>0</v>
      </c>
      <c r="D2460" s="22">
        <v>1461.3362500000001</v>
      </c>
      <c r="E2460" s="17">
        <v>21.769536488596977</v>
      </c>
      <c r="F2460" s="17">
        <v>-68.941180447344934</v>
      </c>
      <c r="G2460" s="17">
        <v>-0.1554601748587629</v>
      </c>
      <c r="H2460" s="17">
        <v>-0.35106935156691499</v>
      </c>
      <c r="I2460" s="17">
        <v>13.362356672447014</v>
      </c>
      <c r="J2460" s="17">
        <v>-4.0584878103668958</v>
      </c>
      <c r="K2460" s="17">
        <v>-1</v>
      </c>
      <c r="L2460" s="17">
        <v>-1</v>
      </c>
      <c r="M2460" s="17">
        <v>-1</v>
      </c>
      <c r="N2460" s="17">
        <v>0.16666666666666666</v>
      </c>
      <c r="O2460" s="17">
        <v>-1</v>
      </c>
      <c r="P2460" s="17">
        <v>-1</v>
      </c>
      <c r="Q2460" s="17">
        <v>0.38531110197138974</v>
      </c>
      <c r="R2460" s="17">
        <v>-1</v>
      </c>
      <c r="S2460" s="17">
        <v>-0.96135482832382069</v>
      </c>
      <c r="T2460" s="17">
        <v>-0.10100535939039144</v>
      </c>
      <c r="U2460" s="17">
        <v>-0.62862914233371392</v>
      </c>
      <c r="V2460" s="17">
        <v>-1.0545418947007901</v>
      </c>
      <c r="W2460" s="17">
        <v>-2.0535639041841494</v>
      </c>
      <c r="X2460" s="17">
        <v>-3.6746212563085048</v>
      </c>
      <c r="Y2460" s="17">
        <v>0</v>
      </c>
      <c r="Z2460" s="17">
        <v>5.2768828990018264</v>
      </c>
      <c r="AA2460" s="17">
        <v>-1.000829444059562</v>
      </c>
      <c r="AB2460" s="17">
        <v>-1.2106970689602328</v>
      </c>
      <c r="AC2460" s="17">
        <v>-8.4559087988077106</v>
      </c>
      <c r="AD2460" s="17">
        <v>-0.78578642791714237</v>
      </c>
      <c r="AE2460" s="17">
        <v>-7.857864279171424E-2</v>
      </c>
      <c r="AF2460" s="17">
        <v>9.6298025965058756</v>
      </c>
      <c r="AG2460" s="17">
        <v>-62.937965588224721</v>
      </c>
      <c r="AH2460" s="17">
        <v>-1</v>
      </c>
      <c r="AI2460" s="17">
        <v>-1</v>
      </c>
      <c r="AJ2460" s="17">
        <v>-1</v>
      </c>
      <c r="AK2460" s="17">
        <v>-1</v>
      </c>
      <c r="AL2460" s="17">
        <v>-1</v>
      </c>
      <c r="AM2460" s="17">
        <v>-1</v>
      </c>
      <c r="AN2460" s="17">
        <v>-1</v>
      </c>
      <c r="AO2460" s="17">
        <v>-1</v>
      </c>
      <c r="AP2460" s="17">
        <v>-1</v>
      </c>
      <c r="AQ2460" s="17">
        <v>-1</v>
      </c>
      <c r="AR2460" s="17">
        <v>-0.39289321395857119</v>
      </c>
      <c r="AS2460" s="17">
        <v>-4.714718567502854</v>
      </c>
      <c r="AT2460" s="17">
        <v>-2.1291341377537112</v>
      </c>
      <c r="AU2460" s="17">
        <v>-1</v>
      </c>
      <c r="AV2460" s="17">
        <v>-1</v>
      </c>
      <c r="AW2460" s="17">
        <v>-1</v>
      </c>
      <c r="AX2460" s="17">
        <v>-1</v>
      </c>
      <c r="AY2460" s="17">
        <v>-7.857864279171424E-2</v>
      </c>
      <c r="AZ2460" s="17">
        <v>1.0506894280075945</v>
      </c>
      <c r="BA2460" s="17">
        <v>-0.53786891518708191</v>
      </c>
      <c r="BB2460" s="17">
        <v>0.40050071882516192</v>
      </c>
      <c r="BC2460" s="17">
        <v>-0.22101353933798218</v>
      </c>
      <c r="BD2460" s="17">
        <v>14.321966798208356</v>
      </c>
      <c r="BE2460" s="17">
        <v>-7.2706847469263174</v>
      </c>
      <c r="BF2460" s="17">
        <v>-1</v>
      </c>
      <c r="BG2460" s="22">
        <v>2.1398617689012553</v>
      </c>
    </row>
    <row r="2461" spans="1:59" x14ac:dyDescent="0.25">
      <c r="A2461">
        <v>5702</v>
      </c>
      <c r="B2461" t="s">
        <v>2202</v>
      </c>
      <c r="C2461" s="49">
        <v>0</v>
      </c>
      <c r="D2461" s="22">
        <v>1438.079130859375</v>
      </c>
      <c r="E2461" s="17">
        <v>20.868664851352641</v>
      </c>
      <c r="F2461" s="17">
        <v>-70.451749216049677</v>
      </c>
      <c r="G2461" s="17">
        <v>-0.16645102922431559</v>
      </c>
      <c r="H2461" s="17">
        <v>-0.43432641195211019</v>
      </c>
      <c r="I2461" s="17">
        <v>12.557904572740135</v>
      </c>
      <c r="J2461" s="17">
        <v>-4.2752272973952516</v>
      </c>
      <c r="K2461" s="17">
        <v>-1</v>
      </c>
      <c r="L2461" s="17">
        <v>-1</v>
      </c>
      <c r="M2461" s="17">
        <v>-1</v>
      </c>
      <c r="N2461" s="17">
        <v>0.16666666666666666</v>
      </c>
      <c r="O2461" s="17">
        <v>-1</v>
      </c>
      <c r="P2461" s="17">
        <v>-1</v>
      </c>
      <c r="Q2461" s="17">
        <v>0.33335799778958464</v>
      </c>
      <c r="R2461" s="17">
        <v>-1</v>
      </c>
      <c r="S2461" s="17">
        <v>-0.98775634373946009</v>
      </c>
      <c r="T2461" s="17">
        <v>-0.10378030569471138</v>
      </c>
      <c r="U2461" s="17">
        <v>-0.64465030229157272</v>
      </c>
      <c r="V2461" s="17">
        <v>-1.0776479401889782</v>
      </c>
      <c r="W2461" s="17">
        <v>-2.1137286395370927</v>
      </c>
      <c r="X2461" s="17">
        <v>-3.7641249257706968</v>
      </c>
      <c r="Y2461" s="17">
        <v>0</v>
      </c>
      <c r="Z2461" s="17">
        <v>4.756524354386773</v>
      </c>
      <c r="AA2461" s="17">
        <v>-1.0297813468944301</v>
      </c>
      <c r="AB2461" s="17">
        <v>-1.2568883264735429</v>
      </c>
      <c r="AC2461" s="17">
        <v>-8.9869862372513634</v>
      </c>
      <c r="AD2461" s="17">
        <v>-0.80581287786446587</v>
      </c>
      <c r="AE2461" s="17">
        <v>-8.058128778644659E-2</v>
      </c>
      <c r="AF2461" s="17">
        <v>8.8390759785719055</v>
      </c>
      <c r="AG2461" s="17">
        <v>-64.31699804120106</v>
      </c>
      <c r="AH2461" s="17">
        <v>-1</v>
      </c>
      <c r="AI2461" s="17">
        <v>-1</v>
      </c>
      <c r="AJ2461" s="17">
        <v>-1</v>
      </c>
      <c r="AK2461" s="17">
        <v>-1</v>
      </c>
      <c r="AL2461" s="17">
        <v>-1</v>
      </c>
      <c r="AM2461" s="17">
        <v>-1</v>
      </c>
      <c r="AN2461" s="17">
        <v>-1</v>
      </c>
      <c r="AO2461" s="17">
        <v>-1</v>
      </c>
      <c r="AP2461" s="17">
        <v>-1</v>
      </c>
      <c r="AQ2461" s="17">
        <v>-1</v>
      </c>
      <c r="AR2461" s="17">
        <v>-0.40290643893223294</v>
      </c>
      <c r="AS2461" s="17">
        <v>-4.834877267186795</v>
      </c>
      <c r="AT2461" s="17">
        <v>-2.2853404473428345</v>
      </c>
      <c r="AU2461" s="17">
        <v>-1</v>
      </c>
      <c r="AV2461" s="17">
        <v>-1</v>
      </c>
      <c r="AW2461" s="17">
        <v>-1</v>
      </c>
      <c r="AX2461" s="17">
        <v>-1</v>
      </c>
      <c r="AY2461" s="17">
        <v>-8.058128778644659E-2</v>
      </c>
      <c r="AZ2461" s="17">
        <v>1.0680928623912571</v>
      </c>
      <c r="BA2461" s="17">
        <v>-0.55527234957074456</v>
      </c>
      <c r="BB2461" s="17">
        <v>0.4073097118072519</v>
      </c>
      <c r="BC2461" s="17">
        <v>-0.22782253232007221</v>
      </c>
      <c r="BD2461" s="17">
        <v>14.558524867318564</v>
      </c>
      <c r="BE2461" s="17">
        <v>-7.5072428160365252</v>
      </c>
      <c r="BF2461" s="17">
        <v>-1</v>
      </c>
      <c r="BG2461" s="22">
        <v>-23.980214553502719</v>
      </c>
    </row>
    <row r="2462" spans="1:59" x14ac:dyDescent="0.25">
      <c r="A2462">
        <v>5705</v>
      </c>
      <c r="B2462" t="s">
        <v>2203</v>
      </c>
      <c r="C2462" s="49">
        <v>0</v>
      </c>
      <c r="D2462" s="22">
        <v>1405.8373046875001</v>
      </c>
      <c r="E2462" s="17">
        <v>14.724851042292777</v>
      </c>
      <c r="F2462" s="17">
        <v>-80.753608967224892</v>
      </c>
      <c r="G2462" s="17">
        <v>-0.24140706073064827</v>
      </c>
      <c r="H2462" s="17">
        <v>-1.002127479439328</v>
      </c>
      <c r="I2462" s="17">
        <v>7.0716580148791195</v>
      </c>
      <c r="J2462" s="17">
        <v>-5.7533591402919724</v>
      </c>
      <c r="K2462" s="17">
        <v>-1</v>
      </c>
      <c r="L2462" s="17">
        <v>-1</v>
      </c>
      <c r="M2462" s="17">
        <v>-1</v>
      </c>
      <c r="N2462" s="17">
        <v>0.16666666666666666</v>
      </c>
      <c r="O2462" s="17">
        <v>-1</v>
      </c>
      <c r="P2462" s="17">
        <v>-1</v>
      </c>
      <c r="Q2462" s="17">
        <v>-2.0954632000903306E-2</v>
      </c>
      <c r="R2462" s="17">
        <v>-1</v>
      </c>
      <c r="S2462" s="17">
        <v>-1.1678108468281354</v>
      </c>
      <c r="T2462" s="17">
        <v>-0.12270503672079931</v>
      </c>
      <c r="U2462" s="17">
        <v>-0.75391228781410402</v>
      </c>
      <c r="V2462" s="17">
        <v>-1.2352278166931743</v>
      </c>
      <c r="W2462" s="17">
        <v>-2.5240434020381448</v>
      </c>
      <c r="X2462" s="17">
        <v>-4.3745269604994226</v>
      </c>
      <c r="Y2462" s="17">
        <v>0</v>
      </c>
      <c r="Z2462" s="17">
        <v>1.2077546075142145</v>
      </c>
      <c r="AA2462" s="17">
        <v>-1.2272291220064557</v>
      </c>
      <c r="AB2462" s="17">
        <v>-1.5719059982876944</v>
      </c>
      <c r="AC2462" s="17">
        <v>-12.608857284241962</v>
      </c>
      <c r="AD2462" s="17">
        <v>-0.94239035976762997</v>
      </c>
      <c r="AE2462" s="17">
        <v>-9.4239035976763003E-2</v>
      </c>
      <c r="AF2462" s="17">
        <v>3.4464352142181269</v>
      </c>
      <c r="AG2462" s="17">
        <v>-73.721799210937235</v>
      </c>
      <c r="AH2462" s="17">
        <v>-1</v>
      </c>
      <c r="AI2462" s="17">
        <v>-1</v>
      </c>
      <c r="AJ2462" s="17">
        <v>-1</v>
      </c>
      <c r="AK2462" s="17">
        <v>-1</v>
      </c>
      <c r="AL2462" s="17">
        <v>-1</v>
      </c>
      <c r="AM2462" s="17">
        <v>-1</v>
      </c>
      <c r="AN2462" s="17">
        <v>-1</v>
      </c>
      <c r="AO2462" s="17">
        <v>-1</v>
      </c>
      <c r="AP2462" s="17">
        <v>-1</v>
      </c>
      <c r="AQ2462" s="17">
        <v>-1</v>
      </c>
      <c r="AR2462" s="17">
        <v>-0.47119517988381499</v>
      </c>
      <c r="AS2462" s="17">
        <v>-5.6543421586057798</v>
      </c>
      <c r="AT2462" s="17">
        <v>-3.350644806187514</v>
      </c>
      <c r="AU2462" s="17">
        <v>-1</v>
      </c>
      <c r="AV2462" s="17">
        <v>-1</v>
      </c>
      <c r="AW2462" s="17">
        <v>-1</v>
      </c>
      <c r="AX2462" s="17">
        <v>-1</v>
      </c>
      <c r="AY2462" s="17">
        <v>-9.4239035976763003E-2</v>
      </c>
      <c r="AZ2462" s="17">
        <v>1.1867817588676524</v>
      </c>
      <c r="BA2462" s="17">
        <v>-0.67396124604713981</v>
      </c>
      <c r="BB2462" s="17">
        <v>0.45374605565432763</v>
      </c>
      <c r="BC2462" s="17">
        <v>-0.27425887616714795</v>
      </c>
      <c r="BD2462" s="17">
        <v>16.171816563446903</v>
      </c>
      <c r="BE2462" s="17">
        <v>-9.1205345121648644</v>
      </c>
      <c r="BF2462" s="17">
        <v>-1</v>
      </c>
      <c r="BG2462" s="22">
        <v>669.74336832984625</v>
      </c>
    </row>
    <row r="2463" spans="1:59" x14ac:dyDescent="0.25">
      <c r="A2463">
        <v>5706</v>
      </c>
      <c r="B2463" t="s">
        <v>2204</v>
      </c>
      <c r="C2463" s="49">
        <v>0</v>
      </c>
      <c r="D2463" s="22">
        <v>1436.68291015625</v>
      </c>
      <c r="E2463" s="17">
        <v>9.9276922412718633</v>
      </c>
      <c r="F2463" s="17">
        <v>-88.797416723794214</v>
      </c>
      <c r="G2463" s="17">
        <v>-0.29993357169033324</v>
      </c>
      <c r="H2463" s="17">
        <v>-1.4454729278493588</v>
      </c>
      <c r="I2463" s="17">
        <v>2.7879351063489466</v>
      </c>
      <c r="J2463" s="17">
        <v>-6.9075010787675337</v>
      </c>
      <c r="K2463" s="17">
        <v>-1</v>
      </c>
      <c r="L2463" s="17">
        <v>-1</v>
      </c>
      <c r="M2463" s="17">
        <v>-1</v>
      </c>
      <c r="N2463" s="17">
        <v>0.16666666666666666</v>
      </c>
      <c r="O2463" s="17">
        <v>-1</v>
      </c>
      <c r="P2463" s="17">
        <v>-1</v>
      </c>
      <c r="Q2463" s="17">
        <v>-0.29760591134239078</v>
      </c>
      <c r="R2463" s="17">
        <v>-1</v>
      </c>
      <c r="S2463" s="17">
        <v>-1.3083994243793586</v>
      </c>
      <c r="T2463" s="17">
        <v>-0.13748167918103749</v>
      </c>
      <c r="U2463" s="17">
        <v>-0.83922527283547754</v>
      </c>
      <c r="V2463" s="17">
        <v>-1.3582679534761557</v>
      </c>
      <c r="W2463" s="17">
        <v>-2.8444217753570351</v>
      </c>
      <c r="X2463" s="17">
        <v>-4.8511357224286957</v>
      </c>
      <c r="Y2463" s="17">
        <v>0</v>
      </c>
      <c r="Z2463" s="17">
        <v>-1.5631646542157434</v>
      </c>
      <c r="AA2463" s="17">
        <v>-1.3813985616343136</v>
      </c>
      <c r="AB2463" s="17">
        <v>-1.8178753332619944</v>
      </c>
      <c r="AC2463" s="17">
        <v>-15.43685486183986</v>
      </c>
      <c r="AD2463" s="17">
        <v>-1.0490315910443471</v>
      </c>
      <c r="AE2463" s="17">
        <v>-0.10490315910443469</v>
      </c>
      <c r="AF2463" s="17">
        <v>-0.76419923979415216</v>
      </c>
      <c r="AG2463" s="17">
        <v>-81.065173555505069</v>
      </c>
      <c r="AH2463" s="17">
        <v>-1</v>
      </c>
      <c r="AI2463" s="17">
        <v>-1</v>
      </c>
      <c r="AJ2463" s="17">
        <v>-1</v>
      </c>
      <c r="AK2463" s="17">
        <v>-1</v>
      </c>
      <c r="AL2463" s="17">
        <v>-1</v>
      </c>
      <c r="AM2463" s="17">
        <v>-1</v>
      </c>
      <c r="AN2463" s="17">
        <v>-1</v>
      </c>
      <c r="AO2463" s="17">
        <v>-1</v>
      </c>
      <c r="AP2463" s="17">
        <v>-1</v>
      </c>
      <c r="AQ2463" s="17">
        <v>-1</v>
      </c>
      <c r="AR2463" s="17">
        <v>-0.52451579552217353</v>
      </c>
      <c r="AS2463" s="17">
        <v>-6.2941895462660815</v>
      </c>
      <c r="AT2463" s="17">
        <v>-4.1824464101459053</v>
      </c>
      <c r="AU2463" s="17">
        <v>-1</v>
      </c>
      <c r="AV2463" s="17">
        <v>-1</v>
      </c>
      <c r="AW2463" s="17">
        <v>-1</v>
      </c>
      <c r="AX2463" s="17">
        <v>-1</v>
      </c>
      <c r="AY2463" s="17">
        <v>-0.10490315910443469</v>
      </c>
      <c r="AZ2463" s="17">
        <v>1.2794553818012755</v>
      </c>
      <c r="BA2463" s="17">
        <v>-0.76663486898076294</v>
      </c>
      <c r="BB2463" s="17">
        <v>0.49000407428841142</v>
      </c>
      <c r="BC2463" s="17">
        <v>-0.31051689480123168</v>
      </c>
      <c r="BD2463" s="17">
        <v>17.43149283281619</v>
      </c>
      <c r="BE2463" s="17">
        <v>-10.380210781534156</v>
      </c>
      <c r="BF2463" s="17">
        <v>-1</v>
      </c>
      <c r="BG2463" s="22">
        <v>-29.58750782742527</v>
      </c>
    </row>
    <row r="2464" spans="1:59" x14ac:dyDescent="0.25">
      <c r="A2464">
        <v>5708</v>
      </c>
      <c r="B2464" t="s">
        <v>2205</v>
      </c>
      <c r="C2464" s="49">
        <v>0</v>
      </c>
      <c r="D2464" s="22">
        <v>1498.7757714843751</v>
      </c>
      <c r="E2464" s="17">
        <v>55.16221596772688</v>
      </c>
      <c r="F2464" s="17">
        <v>-12.948809682029797</v>
      </c>
      <c r="G2464" s="17">
        <v>0.25193868404343128</v>
      </c>
      <c r="H2464" s="17">
        <v>2.7350266213528487</v>
      </c>
      <c r="I2464" s="17">
        <v>43.181045607970994</v>
      </c>
      <c r="J2464" s="17">
        <v>3.9754117171480465</v>
      </c>
      <c r="K2464" s="17">
        <v>-1</v>
      </c>
      <c r="L2464" s="17">
        <v>-1</v>
      </c>
      <c r="M2464" s="17">
        <v>-1</v>
      </c>
      <c r="N2464" s="17">
        <v>0.16666666666666666</v>
      </c>
      <c r="O2464" s="17">
        <v>-1</v>
      </c>
      <c r="P2464" s="17">
        <v>-1</v>
      </c>
      <c r="Q2464" s="17">
        <v>2.3110608804810102</v>
      </c>
      <c r="R2464" s="17">
        <v>-1</v>
      </c>
      <c r="S2464" s="17">
        <v>1.7272209746232198E-2</v>
      </c>
      <c r="T2464" s="17">
        <v>1.8537924366071983E-3</v>
      </c>
      <c r="U2464" s="17">
        <v>-3.4771552374371364E-2</v>
      </c>
      <c r="V2464" s="17">
        <v>-0.19806829833203882</v>
      </c>
      <c r="W2464" s="17">
        <v>0.17656704958080238</v>
      </c>
      <c r="X2464" s="17">
        <v>-0.35698173587777188</v>
      </c>
      <c r="Y2464" s="17">
        <v>0</v>
      </c>
      <c r="Z2464" s="17">
        <v>24.565053795033887</v>
      </c>
      <c r="AA2464" s="17">
        <v>7.2333004070049167E-2</v>
      </c>
      <c r="AB2464" s="17">
        <v>0.5014778881713825</v>
      </c>
      <c r="AC2464" s="17">
        <v>11.2295801736201</v>
      </c>
      <c r="AD2464" s="17">
        <v>-4.3464440467964216E-2</v>
      </c>
      <c r="AE2464" s="17">
        <v>-4.3464440467964206E-3</v>
      </c>
      <c r="AF2464" s="17">
        <v>38.939728025009579</v>
      </c>
      <c r="AG2464" s="17">
        <v>-11.821261731926853</v>
      </c>
      <c r="AH2464" s="17">
        <v>-1</v>
      </c>
      <c r="AI2464" s="17">
        <v>-1</v>
      </c>
      <c r="AJ2464" s="17">
        <v>-1</v>
      </c>
      <c r="AK2464" s="17">
        <v>-1</v>
      </c>
      <c r="AL2464" s="17">
        <v>-1</v>
      </c>
      <c r="AM2464" s="17">
        <v>-1</v>
      </c>
      <c r="AN2464" s="17">
        <v>-1</v>
      </c>
      <c r="AO2464" s="17">
        <v>-1</v>
      </c>
      <c r="AP2464" s="17">
        <v>-1</v>
      </c>
      <c r="AQ2464" s="17">
        <v>-1</v>
      </c>
      <c r="AR2464" s="17">
        <v>-2.1732220233982108E-2</v>
      </c>
      <c r="AS2464" s="17">
        <v>-0.26078664280778541</v>
      </c>
      <c r="AT2464" s="17">
        <v>3.6609773643498791</v>
      </c>
      <c r="AU2464" s="17">
        <v>-1</v>
      </c>
      <c r="AV2464" s="17">
        <v>-1</v>
      </c>
      <c r="AW2464" s="17">
        <v>-1</v>
      </c>
      <c r="AX2464" s="17">
        <v>-1</v>
      </c>
      <c r="AY2464" s="17">
        <v>-4.3464440467964206E-3</v>
      </c>
      <c r="AZ2464" s="17">
        <v>0.40559496373144233</v>
      </c>
      <c r="BA2464" s="17">
        <v>0.1072255490890705</v>
      </c>
      <c r="BB2464" s="17">
        <v>0.14811124309244117</v>
      </c>
      <c r="BC2464" s="17">
        <v>3.1375936394738325E-2</v>
      </c>
      <c r="BD2464" s="17">
        <v>5.5534503376811948</v>
      </c>
      <c r="BE2464" s="17">
        <v>1.4978317136008545</v>
      </c>
      <c r="BF2464" s="17">
        <v>-1</v>
      </c>
      <c r="BG2464" s="22">
        <v>101.30227823351811</v>
      </c>
    </row>
    <row r="2465" spans="1:59" x14ac:dyDescent="0.25">
      <c r="A2465">
        <v>5709</v>
      </c>
      <c r="B2465" t="s">
        <v>2206</v>
      </c>
      <c r="C2465" s="49">
        <v>0</v>
      </c>
      <c r="D2465" s="22">
        <v>1525.264697265625</v>
      </c>
      <c r="E2465" s="17">
        <v>106.54177442800307</v>
      </c>
      <c r="F2465" s="17">
        <v>73.203704340212141</v>
      </c>
      <c r="G2465" s="17">
        <v>0.87878186686430615</v>
      </c>
      <c r="H2465" s="17">
        <v>7.483440073880784</v>
      </c>
      <c r="I2465" s="17">
        <v>89.061492917659777</v>
      </c>
      <c r="J2465" s="17">
        <v>16.336750096595004</v>
      </c>
      <c r="K2465" s="17">
        <v>-1</v>
      </c>
      <c r="L2465" s="17">
        <v>-1</v>
      </c>
      <c r="M2465" s="17">
        <v>-1</v>
      </c>
      <c r="N2465" s="17">
        <v>0.16666666666666666</v>
      </c>
      <c r="O2465" s="17">
        <v>-1</v>
      </c>
      <c r="P2465" s="17">
        <v>-1</v>
      </c>
      <c r="Q2465" s="17">
        <v>5.2741107126047879</v>
      </c>
      <c r="R2465" s="17">
        <v>-1</v>
      </c>
      <c r="S2465" s="17">
        <v>1.5230341281557038</v>
      </c>
      <c r="T2465" s="17">
        <v>0.16011775588322688</v>
      </c>
      <c r="U2465" s="17">
        <v>0.87896586661485843</v>
      </c>
      <c r="V2465" s="17">
        <v>1.1197425482582777</v>
      </c>
      <c r="W2465" s="17">
        <v>3.6079521765111293</v>
      </c>
      <c r="X2465" s="17">
        <v>4.7476955870854445</v>
      </c>
      <c r="Y2465" s="17">
        <v>0</v>
      </c>
      <c r="Z2465" s="17">
        <v>54.242747217745098</v>
      </c>
      <c r="AA2465" s="17">
        <v>1.7235515825464958</v>
      </c>
      <c r="AB2465" s="17">
        <v>3.1359113830679393</v>
      </c>
      <c r="AC2465" s="17">
        <v>41.51860600966036</v>
      </c>
      <c r="AD2465" s="17">
        <v>1.0987073332685731</v>
      </c>
      <c r="AE2465" s="17">
        <v>0.1098707333268573</v>
      </c>
      <c r="AF2465" s="17">
        <v>84.037367702632139</v>
      </c>
      <c r="AG2465" s="17">
        <v>66.829320223400444</v>
      </c>
      <c r="AH2465" s="17">
        <v>-1</v>
      </c>
      <c r="AI2465" s="17">
        <v>-1</v>
      </c>
      <c r="AJ2465" s="17">
        <v>-1</v>
      </c>
      <c r="AK2465" s="17">
        <v>-1</v>
      </c>
      <c r="AL2465" s="17">
        <v>-1</v>
      </c>
      <c r="AM2465" s="17">
        <v>-1</v>
      </c>
      <c r="AN2465" s="17">
        <v>-1</v>
      </c>
      <c r="AO2465" s="17">
        <v>-1</v>
      </c>
      <c r="AP2465" s="17">
        <v>-1</v>
      </c>
      <c r="AQ2465" s="17">
        <v>-1</v>
      </c>
      <c r="AR2465" s="17">
        <v>0.54935366663428653</v>
      </c>
      <c r="AS2465" s="17">
        <v>6.5922439996114379</v>
      </c>
      <c r="AT2465" s="17">
        <v>12.569917199494871</v>
      </c>
      <c r="AU2465" s="17">
        <v>-1</v>
      </c>
      <c r="AV2465" s="17">
        <v>-1</v>
      </c>
      <c r="AW2465" s="17">
        <v>-1</v>
      </c>
      <c r="AX2465" s="17">
        <v>-1</v>
      </c>
      <c r="AY2465" s="17">
        <v>0.1098707333268573</v>
      </c>
      <c r="AZ2465" s="17">
        <v>-0.58697793717614166</v>
      </c>
      <c r="BA2465" s="17">
        <v>1.0997984499966547</v>
      </c>
      <c r="BB2465" s="17">
        <v>-0.24022715997798161</v>
      </c>
      <c r="BC2465" s="17">
        <v>0.41971433946516096</v>
      </c>
      <c r="BD2465" s="17">
        <v>-7.9382044537566028</v>
      </c>
      <c r="BE2465" s="17">
        <v>14.989486505038666</v>
      </c>
      <c r="BF2465" s="17">
        <v>-1</v>
      </c>
      <c r="BG2465" s="22">
        <v>605.04769440587063</v>
      </c>
    </row>
    <row r="2466" spans="1:59" x14ac:dyDescent="0.25">
      <c r="A2466">
        <v>5710</v>
      </c>
      <c r="B2466" t="s">
        <v>2207</v>
      </c>
      <c r="C2466" s="49">
        <v>0</v>
      </c>
      <c r="D2466" s="22">
        <v>1512.2254394531251</v>
      </c>
      <c r="E2466" s="17">
        <v>68.218378034969177</v>
      </c>
      <c r="F2466" s="17">
        <v>8.9435774712074991</v>
      </c>
      <c r="G2466" s="17">
        <v>0.41122705535130999</v>
      </c>
      <c r="H2466" s="17">
        <v>3.9416554335955647</v>
      </c>
      <c r="I2466" s="17">
        <v>54.839817573790796</v>
      </c>
      <c r="J2466" s="17">
        <v>7.1165760651223628</v>
      </c>
      <c r="K2466" s="17">
        <v>-1</v>
      </c>
      <c r="L2466" s="17">
        <v>-1</v>
      </c>
      <c r="M2466" s="17">
        <v>-1</v>
      </c>
      <c r="N2466" s="17">
        <v>0.16666666666666666</v>
      </c>
      <c r="O2466" s="17">
        <v>-1</v>
      </c>
      <c r="P2466" s="17">
        <v>-1</v>
      </c>
      <c r="Q2466" s="17">
        <v>3.0640073825696374</v>
      </c>
      <c r="R2466" s="17">
        <v>-1</v>
      </c>
      <c r="S2466" s="17">
        <v>0.39990437379324983</v>
      </c>
      <c r="T2466" s="17">
        <v>4.2070563815846292E-2</v>
      </c>
      <c r="U2466" s="17">
        <v>0.1974200854430419</v>
      </c>
      <c r="V2466" s="17">
        <v>0.13680324402182004</v>
      </c>
      <c r="W2466" s="17">
        <v>1.0485231674397082</v>
      </c>
      <c r="X2466" s="17">
        <v>0.94017799898278387</v>
      </c>
      <c r="Y2466" s="17">
        <v>0</v>
      </c>
      <c r="Z2466" s="17">
        <v>32.106511657277366</v>
      </c>
      <c r="AA2466" s="17">
        <v>0.49192745009273769</v>
      </c>
      <c r="AB2466" s="17">
        <v>1.1709190374434948</v>
      </c>
      <c r="AC2466" s="17">
        <v>18.926384934602567</v>
      </c>
      <c r="AD2466" s="17">
        <v>0.24677510680380241</v>
      </c>
      <c r="AE2466" s="17">
        <v>2.4677510680380238E-2</v>
      </c>
      <c r="AF2466" s="17">
        <v>50.399579182281897</v>
      </c>
      <c r="AG2466" s="17">
        <v>8.1647945025890181</v>
      </c>
      <c r="AH2466" s="17">
        <v>-1</v>
      </c>
      <c r="AI2466" s="17">
        <v>-1</v>
      </c>
      <c r="AJ2466" s="17">
        <v>-1</v>
      </c>
      <c r="AK2466" s="17">
        <v>-1</v>
      </c>
      <c r="AL2466" s="17">
        <v>-1</v>
      </c>
      <c r="AM2466" s="17">
        <v>-1</v>
      </c>
      <c r="AN2466" s="17">
        <v>-1</v>
      </c>
      <c r="AO2466" s="17">
        <v>-1</v>
      </c>
      <c r="AP2466" s="17">
        <v>-1</v>
      </c>
      <c r="AQ2466" s="17">
        <v>-1</v>
      </c>
      <c r="AR2466" s="17">
        <v>0.1233875534019012</v>
      </c>
      <c r="AS2466" s="17">
        <v>1.4806506408228142</v>
      </c>
      <c r="AT2466" s="17">
        <v>5.924845833069659</v>
      </c>
      <c r="AU2466" s="17">
        <v>-1</v>
      </c>
      <c r="AV2466" s="17">
        <v>-1</v>
      </c>
      <c r="AW2466" s="17">
        <v>-1</v>
      </c>
      <c r="AX2466" s="17">
        <v>-1</v>
      </c>
      <c r="AY2466" s="17">
        <v>2.4677510680380238E-2</v>
      </c>
      <c r="AZ2466" s="17">
        <v>0.15337028438116007</v>
      </c>
      <c r="BA2466" s="17">
        <v>0.35945022843935281</v>
      </c>
      <c r="BB2466" s="17">
        <v>4.9429797020040508E-2</v>
      </c>
      <c r="BC2466" s="17">
        <v>0.13005738246713894</v>
      </c>
      <c r="BD2466" s="17">
        <v>2.1250590320516087</v>
      </c>
      <c r="BE2466" s="17">
        <v>4.9262230192304433</v>
      </c>
      <c r="BF2466" s="17">
        <v>-1</v>
      </c>
      <c r="BG2466" s="22">
        <v>481.24222576226992</v>
      </c>
    </row>
    <row r="2467" spans="1:59" x14ac:dyDescent="0.25">
      <c r="A2467">
        <v>5712</v>
      </c>
      <c r="B2467" t="s">
        <v>2208</v>
      </c>
      <c r="C2467" s="49">
        <v>0</v>
      </c>
      <c r="D2467" s="22">
        <v>1486.2440136718749</v>
      </c>
      <c r="E2467" s="17">
        <v>53.349200490111656</v>
      </c>
      <c r="F2467" s="17">
        <v>-15.988848289573472</v>
      </c>
      <c r="G2467" s="17">
        <v>0.22981945167652618</v>
      </c>
      <c r="H2467" s="17">
        <v>2.5674707422923966</v>
      </c>
      <c r="I2467" s="17">
        <v>41.562075659899392</v>
      </c>
      <c r="J2467" s="17">
        <v>3.5392207790086396</v>
      </c>
      <c r="K2467" s="17">
        <v>-1</v>
      </c>
      <c r="L2467" s="17">
        <v>-1</v>
      </c>
      <c r="M2467" s="17">
        <v>-1</v>
      </c>
      <c r="N2467" s="17">
        <v>0.16666666666666666</v>
      </c>
      <c r="O2467" s="17">
        <v>-1</v>
      </c>
      <c r="P2467" s="17">
        <v>-1</v>
      </c>
      <c r="Q2467" s="17">
        <v>2.2065046062043643</v>
      </c>
      <c r="R2467" s="17">
        <v>-1</v>
      </c>
      <c r="S2467" s="17">
        <v>-3.5861171417224419E-2</v>
      </c>
      <c r="T2467" s="17">
        <v>-3.7308218317169059E-3</v>
      </c>
      <c r="U2467" s="17">
        <v>-6.7014337885742861E-2</v>
      </c>
      <c r="V2467" s="17">
        <v>-0.2445695049020537</v>
      </c>
      <c r="W2467" s="17">
        <v>5.5484764500575379E-2</v>
      </c>
      <c r="X2467" s="17">
        <v>-0.53710899411256352</v>
      </c>
      <c r="Y2467" s="17">
        <v>0</v>
      </c>
      <c r="Z2467" s="17">
        <v>23.517825692501731</v>
      </c>
      <c r="AA2467" s="17">
        <v>1.4066936213157244E-2</v>
      </c>
      <c r="AB2467" s="17">
        <v>0.40851740263727343</v>
      </c>
      <c r="AC2467" s="17">
        <v>10.160780162715275</v>
      </c>
      <c r="AD2467" s="17">
        <v>-8.3767922357178559E-2</v>
      </c>
      <c r="AE2467" s="17">
        <v>-8.3767922357178577E-3</v>
      </c>
      <c r="AF2467" s="17">
        <v>37.348380781286991</v>
      </c>
      <c r="AG2467" s="17">
        <v>-14.59658185303492</v>
      </c>
      <c r="AH2467" s="17">
        <v>-1</v>
      </c>
      <c r="AI2467" s="17">
        <v>-1</v>
      </c>
      <c r="AJ2467" s="17">
        <v>-1</v>
      </c>
      <c r="AK2467" s="17">
        <v>-1</v>
      </c>
      <c r="AL2467" s="17">
        <v>-1</v>
      </c>
      <c r="AM2467" s="17">
        <v>-1</v>
      </c>
      <c r="AN2467" s="17">
        <v>-1</v>
      </c>
      <c r="AO2467" s="17">
        <v>-1</v>
      </c>
      <c r="AP2467" s="17">
        <v>-1</v>
      </c>
      <c r="AQ2467" s="17">
        <v>-1</v>
      </c>
      <c r="AR2467" s="17">
        <v>-4.188396117858928E-2</v>
      </c>
      <c r="AS2467" s="17">
        <v>-0.50260753414307158</v>
      </c>
      <c r="AT2467" s="17">
        <v>3.3466102056140068</v>
      </c>
      <c r="AU2467" s="17">
        <v>-1</v>
      </c>
      <c r="AV2467" s="17">
        <v>-1</v>
      </c>
      <c r="AW2467" s="17">
        <v>-1</v>
      </c>
      <c r="AX2467" s="17">
        <v>-1</v>
      </c>
      <c r="AY2467" s="17">
        <v>-8.3767922357178577E-3</v>
      </c>
      <c r="AZ2467" s="17">
        <v>0.44061959387493022</v>
      </c>
      <c r="BA2467" s="17">
        <v>7.2200918945582615E-2</v>
      </c>
      <c r="BB2467" s="17">
        <v>0.16181442693477407</v>
      </c>
      <c r="BC2467" s="17">
        <v>1.7672752552405455E-2</v>
      </c>
      <c r="BD2467" s="17">
        <v>6.0295264210214174</v>
      </c>
      <c r="BE2467" s="17">
        <v>1.0217556302606319</v>
      </c>
      <c r="BF2467" s="17">
        <v>-1</v>
      </c>
      <c r="BG2467" s="22">
        <v>282.39133157069193</v>
      </c>
    </row>
    <row r="2468" spans="1:59" x14ac:dyDescent="0.25">
      <c r="A2468">
        <v>5713</v>
      </c>
      <c r="B2468" t="s">
        <v>2209</v>
      </c>
      <c r="C2468" s="49">
        <v>0</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25">
      <c r="A2469">
        <v>5714</v>
      </c>
      <c r="B2469" t="s">
        <v>2210</v>
      </c>
      <c r="C2469" s="49">
        <v>0</v>
      </c>
      <c r="D2469" s="22">
        <v>1412.5797656249999</v>
      </c>
      <c r="E2469" s="17">
        <v>27.52232102362597</v>
      </c>
      <c r="F2469" s="17">
        <v>-59.294993030140766</v>
      </c>
      <c r="G2469" s="17">
        <v>-8.5274796157847998E-2</v>
      </c>
      <c r="H2469" s="17">
        <v>0.1805934399058069</v>
      </c>
      <c r="I2469" s="17">
        <v>18.499425492286221</v>
      </c>
      <c r="J2469" s="17">
        <v>-2.6744331708837086</v>
      </c>
      <c r="K2469" s="17">
        <v>-1</v>
      </c>
      <c r="L2469" s="17">
        <v>-1</v>
      </c>
      <c r="M2469" s="17">
        <v>-1</v>
      </c>
      <c r="N2469" s="17">
        <v>0.16666666666666666</v>
      </c>
      <c r="O2469" s="17">
        <v>-1</v>
      </c>
      <c r="P2469" s="17">
        <v>-1</v>
      </c>
      <c r="Q2469" s="17">
        <v>0.71707314433967495</v>
      </c>
      <c r="R2469" s="17">
        <v>-1</v>
      </c>
      <c r="S2469" s="17">
        <v>-0.7927600770793386</v>
      </c>
      <c r="T2469" s="17">
        <v>-8.3285112104264536E-2</v>
      </c>
      <c r="U2469" s="17">
        <v>-0.52632124692619298</v>
      </c>
      <c r="V2469" s="17">
        <v>-0.90699134959014038</v>
      </c>
      <c r="W2469" s="17">
        <v>-1.6693640417584108</v>
      </c>
      <c r="X2469" s="17">
        <v>-3.1030688794510777</v>
      </c>
      <c r="Y2469" s="17">
        <v>0</v>
      </c>
      <c r="Z2469" s="17">
        <v>8.5997875886071959</v>
      </c>
      <c r="AA2469" s="17">
        <v>-0.81594843326699085</v>
      </c>
      <c r="AB2469" s="17">
        <v>-0.91572901703116527</v>
      </c>
      <c r="AC2469" s="17">
        <v>-5.0645554156254899</v>
      </c>
      <c r="AD2469" s="17">
        <v>-0.65790155865774114</v>
      </c>
      <c r="AE2469" s="17">
        <v>-6.5790155865774122E-2</v>
      </c>
      <c r="AF2469" s="17">
        <v>14.679223258700151</v>
      </c>
      <c r="AG2469" s="17">
        <v>-54.131742547334746</v>
      </c>
      <c r="AH2469" s="17">
        <v>-1</v>
      </c>
      <c r="AI2469" s="17">
        <v>-1</v>
      </c>
      <c r="AJ2469" s="17">
        <v>-1</v>
      </c>
      <c r="AK2469" s="17">
        <v>-1</v>
      </c>
      <c r="AL2469" s="17">
        <v>-1</v>
      </c>
      <c r="AM2469" s="17">
        <v>-1</v>
      </c>
      <c r="AN2469" s="17">
        <v>-1</v>
      </c>
      <c r="AO2469" s="17">
        <v>-1</v>
      </c>
      <c r="AP2469" s="17">
        <v>-1</v>
      </c>
      <c r="AQ2469" s="17">
        <v>-1</v>
      </c>
      <c r="AR2469" s="17">
        <v>-0.32895077932887057</v>
      </c>
      <c r="AS2469" s="17">
        <v>-3.9474093519464466</v>
      </c>
      <c r="AT2469" s="17">
        <v>-1.1316321575303805</v>
      </c>
      <c r="AU2469" s="17">
        <v>-1</v>
      </c>
      <c r="AV2469" s="17">
        <v>-1</v>
      </c>
      <c r="AW2469" s="17">
        <v>-1</v>
      </c>
      <c r="AX2469" s="17">
        <v>-1</v>
      </c>
      <c r="AY2469" s="17">
        <v>-6.5790155865774122E-2</v>
      </c>
      <c r="AZ2469" s="17">
        <v>0.93955460697473736</v>
      </c>
      <c r="BA2469" s="17">
        <v>-0.42673409415422464</v>
      </c>
      <c r="BB2469" s="17">
        <v>0.35701986327696539</v>
      </c>
      <c r="BC2469" s="17">
        <v>-0.17753268378978576</v>
      </c>
      <c r="BD2469" s="17">
        <v>12.811354691719732</v>
      </c>
      <c r="BE2469" s="17">
        <v>-5.7600726404376914</v>
      </c>
      <c r="BF2469" s="17">
        <v>-1</v>
      </c>
      <c r="BG2469" s="22">
        <v>-42.279155544874357</v>
      </c>
    </row>
    <row r="2470" spans="1:59" x14ac:dyDescent="0.25">
      <c r="A2470">
        <v>5715</v>
      </c>
      <c r="B2470" t="s">
        <v>2211</v>
      </c>
      <c r="C2470" s="49">
        <v>0</v>
      </c>
      <c r="D2470" s="22">
        <v>1519.3647851562498</v>
      </c>
      <c r="E2470" s="17">
        <v>120.09581330352707</v>
      </c>
      <c r="F2470" s="17">
        <v>95.930924255587712</v>
      </c>
      <c r="G2470" s="17">
        <v>1.044144457034873</v>
      </c>
      <c r="H2470" s="17">
        <v>8.7360818337819417</v>
      </c>
      <c r="I2470" s="17">
        <v>101.16485435356515</v>
      </c>
      <c r="J2470" s="17">
        <v>19.597697951529728</v>
      </c>
      <c r="K2470" s="17">
        <v>-1</v>
      </c>
      <c r="L2470" s="17">
        <v>-1</v>
      </c>
      <c r="M2470" s="17">
        <v>-1</v>
      </c>
      <c r="N2470" s="17">
        <v>0.16666666666666666</v>
      </c>
      <c r="O2470" s="17">
        <v>-1</v>
      </c>
      <c r="P2470" s="17">
        <v>-1</v>
      </c>
      <c r="Q2470" s="17">
        <v>6.0557696800669341</v>
      </c>
      <c r="R2470" s="17">
        <v>-1</v>
      </c>
      <c r="S2470" s="17">
        <v>1.9202573856343523</v>
      </c>
      <c r="T2470" s="17">
        <v>0.2018681324421939</v>
      </c>
      <c r="U2470" s="17">
        <v>1.120011778065737</v>
      </c>
      <c r="V2470" s="17">
        <v>1.4673839056491154</v>
      </c>
      <c r="W2470" s="17">
        <v>4.5131590097552632</v>
      </c>
      <c r="X2470" s="17">
        <v>6.0943205281296979</v>
      </c>
      <c r="Y2470" s="17">
        <v>0</v>
      </c>
      <c r="Z2470" s="17">
        <v>62.071787062420086</v>
      </c>
      <c r="AA2470" s="17">
        <v>2.1591466221955953</v>
      </c>
      <c r="AB2470" s="17">
        <v>3.8308806485671218</v>
      </c>
      <c r="AC2470" s="17">
        <v>49.508916669897857</v>
      </c>
      <c r="AD2470" s="17">
        <v>1.4000147225821713</v>
      </c>
      <c r="AE2470" s="17">
        <v>0.14000147225821713</v>
      </c>
      <c r="AF2470" s="17">
        <v>95.934222788637953</v>
      </c>
      <c r="AG2470" s="17">
        <v>87.577514200763815</v>
      </c>
      <c r="AH2470" s="17">
        <v>-1</v>
      </c>
      <c r="AI2470" s="17">
        <v>-1</v>
      </c>
      <c r="AJ2470" s="17">
        <v>-1</v>
      </c>
      <c r="AK2470" s="17">
        <v>-1</v>
      </c>
      <c r="AL2470" s="17">
        <v>-1</v>
      </c>
      <c r="AM2470" s="17">
        <v>-1</v>
      </c>
      <c r="AN2470" s="17">
        <v>-1</v>
      </c>
      <c r="AO2470" s="17">
        <v>-1</v>
      </c>
      <c r="AP2470" s="17">
        <v>-1</v>
      </c>
      <c r="AQ2470" s="17">
        <v>-1</v>
      </c>
      <c r="AR2470" s="17">
        <v>0.70000736129108565</v>
      </c>
      <c r="AS2470" s="17">
        <v>8.4000883354930274</v>
      </c>
      <c r="AT2470" s="17">
        <v>14.920114836140936</v>
      </c>
      <c r="AU2470" s="17">
        <v>-1</v>
      </c>
      <c r="AV2470" s="17">
        <v>-1</v>
      </c>
      <c r="AW2470" s="17">
        <v>-1</v>
      </c>
      <c r="AX2470" s="17">
        <v>-1</v>
      </c>
      <c r="AY2470" s="17">
        <v>0.14000147225821713</v>
      </c>
      <c r="AZ2470" s="17">
        <v>-0.84882081961535949</v>
      </c>
      <c r="BA2470" s="17">
        <v>1.3616413324358725</v>
      </c>
      <c r="BB2470" s="17">
        <v>-0.34267167234460505</v>
      </c>
      <c r="BC2470" s="17">
        <v>0.52215885183178434</v>
      </c>
      <c r="BD2470" s="17">
        <v>-11.497332227882561</v>
      </c>
      <c r="BE2470" s="17">
        <v>18.548614279164628</v>
      </c>
      <c r="BF2470" s="17">
        <v>-1</v>
      </c>
      <c r="BG2470" s="22">
        <v>463.29116839537642</v>
      </c>
    </row>
    <row r="2471" spans="1:59" x14ac:dyDescent="0.25">
      <c r="A2471">
        <v>5716</v>
      </c>
      <c r="B2471" t="s">
        <v>2212</v>
      </c>
      <c r="C2471" s="49">
        <v>0</v>
      </c>
      <c r="D2471" s="22">
        <v>1536.3749609374997</v>
      </c>
      <c r="E2471" s="17">
        <v>37.71032716027814</v>
      </c>
      <c r="F2471" s="17">
        <v>-42.211889012709037</v>
      </c>
      <c r="G2471" s="17">
        <v>3.9021371125005644E-2</v>
      </c>
      <c r="H2471" s="17">
        <v>1.1221520449903291</v>
      </c>
      <c r="I2471" s="17">
        <v>27.597017856861456</v>
      </c>
      <c r="J2471" s="17">
        <v>-0.22331457350597361</v>
      </c>
      <c r="K2471" s="17">
        <v>-1</v>
      </c>
      <c r="L2471" s="17">
        <v>-1</v>
      </c>
      <c r="M2471" s="17">
        <v>-1</v>
      </c>
      <c r="N2471" s="17">
        <v>0.16666666666666666</v>
      </c>
      <c r="O2471" s="17">
        <v>-1</v>
      </c>
      <c r="P2471" s="17">
        <v>-1</v>
      </c>
      <c r="Q2471" s="17">
        <v>1.3046136133030772</v>
      </c>
      <c r="R2471" s="17">
        <v>-1</v>
      </c>
      <c r="S2471" s="17">
        <v>-0.49418390934225265</v>
      </c>
      <c r="T2471" s="17">
        <v>-5.1903094058086324E-2</v>
      </c>
      <c r="U2471" s="17">
        <v>-0.34513708125944609</v>
      </c>
      <c r="V2471" s="17">
        <v>-0.64568382974469352</v>
      </c>
      <c r="W2471" s="17">
        <v>-0.98895779114005566</v>
      </c>
      <c r="X2471" s="17">
        <v>-2.0908670339995075</v>
      </c>
      <c r="Y2471" s="17">
        <v>0</v>
      </c>
      <c r="Z2471" s="17">
        <v>14.484550552189852</v>
      </c>
      <c r="AA2471" s="17">
        <v>-0.4885297960772918</v>
      </c>
      <c r="AB2471" s="17">
        <v>-0.39334958410242515</v>
      </c>
      <c r="AC2471" s="17">
        <v>0.94142809879833678</v>
      </c>
      <c r="AD2471" s="17">
        <v>-0.43142135157430761</v>
      </c>
      <c r="AE2471" s="17">
        <v>-4.3142135157430761E-2</v>
      </c>
      <c r="AF2471" s="17">
        <v>23.621593406535734</v>
      </c>
      <c r="AG2471" s="17">
        <v>-38.536189848460289</v>
      </c>
      <c r="AH2471" s="17">
        <v>-1</v>
      </c>
      <c r="AI2471" s="17">
        <v>-1</v>
      </c>
      <c r="AJ2471" s="17">
        <v>-1</v>
      </c>
      <c r="AK2471" s="17">
        <v>-1</v>
      </c>
      <c r="AL2471" s="17">
        <v>-1</v>
      </c>
      <c r="AM2471" s="17">
        <v>-1</v>
      </c>
      <c r="AN2471" s="17">
        <v>-1</v>
      </c>
      <c r="AO2471" s="17">
        <v>-1</v>
      </c>
      <c r="AP2471" s="17">
        <v>-1</v>
      </c>
      <c r="AQ2471" s="17">
        <v>-1</v>
      </c>
      <c r="AR2471" s="17">
        <v>-0.2157106757871538</v>
      </c>
      <c r="AS2471" s="17">
        <v>-2.5885281094458454</v>
      </c>
      <c r="AT2471" s="17">
        <v>0.6349134577204012</v>
      </c>
      <c r="AU2471" s="17">
        <v>-1</v>
      </c>
      <c r="AV2471" s="17">
        <v>-1</v>
      </c>
      <c r="AW2471" s="17">
        <v>-1</v>
      </c>
      <c r="AX2471" s="17">
        <v>-1</v>
      </c>
      <c r="AY2471" s="17">
        <v>-4.3142135157430761E-2</v>
      </c>
      <c r="AZ2471" s="17">
        <v>0.74273822496282493</v>
      </c>
      <c r="BA2471" s="17">
        <v>-0.2299177121423121</v>
      </c>
      <c r="BB2471" s="17">
        <v>0.28001659286859798</v>
      </c>
      <c r="BC2471" s="17">
        <v>-0.10052941338141839</v>
      </c>
      <c r="BD2471" s="17">
        <v>10.136106676207262</v>
      </c>
      <c r="BE2471" s="17">
        <v>-3.0848246249252185</v>
      </c>
      <c r="BF2471" s="17">
        <v>-1</v>
      </c>
      <c r="BG2471" s="22">
        <v>138.36017433656093</v>
      </c>
    </row>
    <row r="2472" spans="1:59" x14ac:dyDescent="0.25">
      <c r="A2472">
        <v>5719</v>
      </c>
      <c r="B2472" t="s">
        <v>2213</v>
      </c>
      <c r="C2472" s="49">
        <v>0</v>
      </c>
      <c r="D2472" s="22">
        <v>1458.2505664062501</v>
      </c>
      <c r="E2472" s="17">
        <v>77.495165006570474</v>
      </c>
      <c r="F2472" s="17">
        <v>24.498762132246252</v>
      </c>
      <c r="G2472" s="17">
        <v>0.5244061258979299</v>
      </c>
      <c r="H2472" s="17">
        <v>4.7990006769620388</v>
      </c>
      <c r="I2472" s="17">
        <v>63.123717798095541</v>
      </c>
      <c r="J2472" s="17">
        <v>9.3484656777718715</v>
      </c>
      <c r="K2472" s="17">
        <v>-1</v>
      </c>
      <c r="L2472" s="17">
        <v>-1</v>
      </c>
      <c r="M2472" s="17">
        <v>-1</v>
      </c>
      <c r="N2472" s="17">
        <v>0.16666666666666666</v>
      </c>
      <c r="O2472" s="17">
        <v>-1</v>
      </c>
      <c r="P2472" s="17">
        <v>-1</v>
      </c>
      <c r="Q2472" s="17">
        <v>3.5989980072964567</v>
      </c>
      <c r="R2472" s="17">
        <v>-1</v>
      </c>
      <c r="S2472" s="17">
        <v>0.67177577490375429</v>
      </c>
      <c r="T2472" s="17">
        <v>7.0645762166581458E-2</v>
      </c>
      <c r="U2472" s="17">
        <v>0.36239907004248095</v>
      </c>
      <c r="V2472" s="17">
        <v>0.37473931936072452</v>
      </c>
      <c r="W2472" s="17">
        <v>1.668073622795696</v>
      </c>
      <c r="X2472" s="17">
        <v>1.8618481242818559</v>
      </c>
      <c r="Y2472" s="17">
        <v>0</v>
      </c>
      <c r="Z2472" s="17">
        <v>37.464939170893345</v>
      </c>
      <c r="AA2472" s="17">
        <v>0.79006163915781769</v>
      </c>
      <c r="AB2472" s="17">
        <v>1.6465766541180598</v>
      </c>
      <c r="AC2472" s="17">
        <v>24.395190986634233</v>
      </c>
      <c r="AD2472" s="17">
        <v>0.45299883755310122</v>
      </c>
      <c r="AE2472" s="17">
        <v>4.5299883755310119E-2</v>
      </c>
      <c r="AF2472" s="17">
        <v>58.542140324273653</v>
      </c>
      <c r="AG2472" s="17">
        <v>22.365475003884985</v>
      </c>
      <c r="AH2472" s="17">
        <v>-1</v>
      </c>
      <c r="AI2472" s="17">
        <v>-1</v>
      </c>
      <c r="AJ2472" s="17">
        <v>-1</v>
      </c>
      <c r="AK2472" s="17">
        <v>-1</v>
      </c>
      <c r="AL2472" s="17">
        <v>-1</v>
      </c>
      <c r="AM2472" s="17">
        <v>-1</v>
      </c>
      <c r="AN2472" s="17">
        <v>-1</v>
      </c>
      <c r="AO2472" s="17">
        <v>-1</v>
      </c>
      <c r="AP2472" s="17">
        <v>-1</v>
      </c>
      <c r="AQ2472" s="17">
        <v>-1</v>
      </c>
      <c r="AR2472" s="17">
        <v>0.22649941877655061</v>
      </c>
      <c r="AS2472" s="17">
        <v>2.7179930253186066</v>
      </c>
      <c r="AT2472" s="17">
        <v>7.5333909329141893</v>
      </c>
      <c r="AU2472" s="17">
        <v>-1</v>
      </c>
      <c r="AV2472" s="17">
        <v>-1</v>
      </c>
      <c r="AW2472" s="17">
        <v>-1</v>
      </c>
      <c r="AX2472" s="17">
        <v>-1</v>
      </c>
      <c r="AY2472" s="17">
        <v>4.5299883755310119E-2</v>
      </c>
      <c r="AZ2472" s="17">
        <v>-2.5842765155320579E-2</v>
      </c>
      <c r="BA2472" s="17">
        <v>0.53866327797583358</v>
      </c>
      <c r="BB2472" s="17">
        <v>-2.0686271434721099E-2</v>
      </c>
      <c r="BC2472" s="17">
        <v>0.20017345092190053</v>
      </c>
      <c r="BD2472" s="17">
        <v>-0.31091377786108154</v>
      </c>
      <c r="BE2472" s="17">
        <v>7.3621958291431371</v>
      </c>
      <c r="BF2472" s="17">
        <v>-1</v>
      </c>
      <c r="BG2472" s="22">
        <v>140.38425334555362</v>
      </c>
    </row>
    <row r="2473" spans="1:59" x14ac:dyDescent="0.25">
      <c r="A2473">
        <v>5720</v>
      </c>
      <c r="B2473" t="s">
        <v>2214</v>
      </c>
      <c r="C2473" s="49">
        <v>0</v>
      </c>
      <c r="D2473" s="22">
        <v>1479.9400585937499</v>
      </c>
      <c r="E2473" s="17">
        <v>-22.22833343413653</v>
      </c>
      <c r="F2473" s="17">
        <v>-142.71618395185536</v>
      </c>
      <c r="G2473" s="17">
        <v>-0.69224495164948285</v>
      </c>
      <c r="H2473" s="17">
        <v>-4.4172794102852544</v>
      </c>
      <c r="I2473" s="17">
        <v>-25.926458047306092</v>
      </c>
      <c r="J2473" s="17">
        <v>-14.643875742618057</v>
      </c>
      <c r="K2473" s="17">
        <v>-1</v>
      </c>
      <c r="L2473" s="17">
        <v>-1</v>
      </c>
      <c r="M2473" s="17">
        <v>-1</v>
      </c>
      <c r="N2473" s="17">
        <v>0.16666666666666666</v>
      </c>
      <c r="O2473" s="17">
        <v>-1</v>
      </c>
      <c r="P2473" s="17">
        <v>-1</v>
      </c>
      <c r="Q2473" s="17">
        <v>-2.1520380889359711</v>
      </c>
      <c r="R2473" s="17">
        <v>-1</v>
      </c>
      <c r="S2473" s="17">
        <v>-2.2507843019540124</v>
      </c>
      <c r="T2473" s="17">
        <v>-0.23653157810175388</v>
      </c>
      <c r="U2473" s="17">
        <v>-1.411090130886286</v>
      </c>
      <c r="V2473" s="17">
        <v>-2.1830231808114058</v>
      </c>
      <c r="W2473" s="17">
        <v>-4.9919627731858611</v>
      </c>
      <c r="X2473" s="17">
        <v>-8.0459108427479702</v>
      </c>
      <c r="Y2473" s="17">
        <v>0</v>
      </c>
      <c r="Z2473" s="17">
        <v>-20.137023602914663</v>
      </c>
      <c r="AA2473" s="17">
        <v>-2.4148178551506505</v>
      </c>
      <c r="AB2473" s="17">
        <v>-3.4666421510528633</v>
      </c>
      <c r="AC2473" s="17">
        <v>-34.393317736464233</v>
      </c>
      <c r="AD2473" s="17">
        <v>-1.7638626636078574</v>
      </c>
      <c r="AE2473" s="17">
        <v>-0.17638626636078575</v>
      </c>
      <c r="AF2473" s="17">
        <v>-28.988670271306241</v>
      </c>
      <c r="AG2473" s="17">
        <v>-130.28883776228622</v>
      </c>
      <c r="AH2473" s="17">
        <v>-1</v>
      </c>
      <c r="AI2473" s="17">
        <v>-1</v>
      </c>
      <c r="AJ2473" s="17">
        <v>-1</v>
      </c>
      <c r="AK2473" s="17">
        <v>-1</v>
      </c>
      <c r="AL2473" s="17">
        <v>-1</v>
      </c>
      <c r="AM2473" s="17">
        <v>-1</v>
      </c>
      <c r="AN2473" s="17">
        <v>-1</v>
      </c>
      <c r="AO2473" s="17">
        <v>-1</v>
      </c>
      <c r="AP2473" s="17">
        <v>-1</v>
      </c>
      <c r="AQ2473" s="17">
        <v>-1</v>
      </c>
      <c r="AR2473" s="17">
        <v>-0.88193133180392869</v>
      </c>
      <c r="AS2473" s="17">
        <v>-10.583175981647145</v>
      </c>
      <c r="AT2473" s="17">
        <v>-9.7581287761412874</v>
      </c>
      <c r="AU2473" s="17">
        <v>-1</v>
      </c>
      <c r="AV2473" s="17">
        <v>-1</v>
      </c>
      <c r="AW2473" s="17">
        <v>-1</v>
      </c>
      <c r="AX2473" s="17">
        <v>-1</v>
      </c>
      <c r="AY2473" s="17">
        <v>-0.17638626636078575</v>
      </c>
      <c r="AZ2473" s="17">
        <v>1.9006596241650058</v>
      </c>
      <c r="BA2473" s="17">
        <v>-1.3878391113444932</v>
      </c>
      <c r="BB2473" s="17">
        <v>0.73304663896000499</v>
      </c>
      <c r="BC2473" s="17">
        <v>-0.55355945947282525</v>
      </c>
      <c r="BD2473" s="17">
        <v>25.875278861313099</v>
      </c>
      <c r="BE2473" s="17">
        <v>-18.823996810031073</v>
      </c>
      <c r="BF2473" s="17">
        <v>-1</v>
      </c>
      <c r="BG2473" s="22">
        <v>59.201366625239189</v>
      </c>
    </row>
    <row r="2474" spans="1:59" x14ac:dyDescent="0.25">
      <c r="A2474">
        <v>5721</v>
      </c>
      <c r="B2474" t="s">
        <v>2215</v>
      </c>
      <c r="C2474" s="49">
        <v>0</v>
      </c>
      <c r="D2474" s="22">
        <v>1468.52265625</v>
      </c>
      <c r="E2474" s="17">
        <v>56.653924433420585</v>
      </c>
      <c r="F2474" s="17">
        <v>-10.447534109427622</v>
      </c>
      <c r="G2474" s="17">
        <v>0.27013789225965662</v>
      </c>
      <c r="H2474" s="17">
        <v>2.8728878400557338</v>
      </c>
      <c r="I2474" s="17">
        <v>44.513097764756097</v>
      </c>
      <c r="J2474" s="17">
        <v>4.3342998364802128</v>
      </c>
      <c r="K2474" s="17">
        <v>-1</v>
      </c>
      <c r="L2474" s="17">
        <v>-1</v>
      </c>
      <c r="M2474" s="17">
        <v>-1</v>
      </c>
      <c r="N2474" s="17">
        <v>0.16666666666666666</v>
      </c>
      <c r="O2474" s="17">
        <v>-1</v>
      </c>
      <c r="P2474" s="17">
        <v>-1</v>
      </c>
      <c r="Q2474" s="17">
        <v>2.3970874375653546</v>
      </c>
      <c r="R2474" s="17">
        <v>-1</v>
      </c>
      <c r="S2474" s="17">
        <v>6.0989163887580355E-2</v>
      </c>
      <c r="T2474" s="17">
        <v>6.4486877833643957E-3</v>
      </c>
      <c r="U2474" s="17">
        <v>-8.2429117208871056E-3</v>
      </c>
      <c r="V2474" s="17">
        <v>-0.1598081486742404</v>
      </c>
      <c r="W2474" s="17">
        <v>0.27619083764536684</v>
      </c>
      <c r="X2474" s="17">
        <v>-0.20877706838951021</v>
      </c>
      <c r="Y2474" s="17">
        <v>0</v>
      </c>
      <c r="Z2474" s="17">
        <v>25.426689586535446</v>
      </c>
      <c r="AA2474" s="17">
        <v>0.12027301768710677</v>
      </c>
      <c r="AB2474" s="17">
        <v>0.57796369039334139</v>
      </c>
      <c r="AC2474" s="17">
        <v>12.108964847432921</v>
      </c>
      <c r="AD2474" s="17">
        <v>-1.0303639651108865E-2</v>
      </c>
      <c r="AE2474" s="17">
        <v>-1.0303639651108882E-3</v>
      </c>
      <c r="AF2474" s="17">
        <v>40.249052840284612</v>
      </c>
      <c r="AG2474" s="17">
        <v>-9.5377905918389736</v>
      </c>
      <c r="AH2474" s="17">
        <v>-1</v>
      </c>
      <c r="AI2474" s="17">
        <v>-1</v>
      </c>
      <c r="AJ2474" s="17">
        <v>-1</v>
      </c>
      <c r="AK2474" s="17">
        <v>-1</v>
      </c>
      <c r="AL2474" s="17">
        <v>-1</v>
      </c>
      <c r="AM2474" s="17">
        <v>-1</v>
      </c>
      <c r="AN2474" s="17">
        <v>-1</v>
      </c>
      <c r="AO2474" s="17">
        <v>-1</v>
      </c>
      <c r="AP2474" s="17">
        <v>-1</v>
      </c>
      <c r="AQ2474" s="17">
        <v>-1</v>
      </c>
      <c r="AR2474" s="17">
        <v>-5.1518198255544323E-3</v>
      </c>
      <c r="AS2474" s="17">
        <v>-6.1821837906653299E-2</v>
      </c>
      <c r="AT2474" s="17">
        <v>3.9196316107213507</v>
      </c>
      <c r="AU2474" s="17">
        <v>-1</v>
      </c>
      <c r="AV2474" s="17">
        <v>-1</v>
      </c>
      <c r="AW2474" s="17">
        <v>-1</v>
      </c>
      <c r="AX2474" s="17">
        <v>-1</v>
      </c>
      <c r="AY2474" s="17">
        <v>-1.0303639651108882E-3</v>
      </c>
      <c r="AZ2474" s="17">
        <v>0.37677748371656938</v>
      </c>
      <c r="BA2474" s="17">
        <v>0.1360430291039435</v>
      </c>
      <c r="BB2474" s="17">
        <v>0.13683657081471037</v>
      </c>
      <c r="BC2474" s="17">
        <v>4.2650608672469136E-2</v>
      </c>
      <c r="BD2474" s="17">
        <v>5.161745615575323</v>
      </c>
      <c r="BE2474" s="17">
        <v>1.8895364357067264</v>
      </c>
      <c r="BF2474" s="17">
        <v>-1</v>
      </c>
      <c r="BG2474" s="22">
        <v>416.69815864711057</v>
      </c>
    </row>
    <row r="2475" spans="1:59" x14ac:dyDescent="0.25">
      <c r="A2475">
        <v>5722</v>
      </c>
      <c r="B2475" t="s">
        <v>2216</v>
      </c>
      <c r="C2475" s="49">
        <v>0</v>
      </c>
      <c r="D2475" s="22">
        <v>1459.4946679687498</v>
      </c>
      <c r="E2475" s="17">
        <v>-75.388978479211602</v>
      </c>
      <c r="F2475" s="17">
        <v>-231.85519866756565</v>
      </c>
      <c r="G2475" s="17">
        <v>-1.3408178265337507</v>
      </c>
      <c r="H2475" s="17">
        <v>-9.3302979266327775</v>
      </c>
      <c r="I2475" s="17">
        <v>-73.397363734932071</v>
      </c>
      <c r="J2475" s="17">
        <v>-27.433723331127492</v>
      </c>
      <c r="K2475" s="17">
        <v>-1</v>
      </c>
      <c r="L2475" s="17">
        <v>-1</v>
      </c>
      <c r="M2475" s="17">
        <v>-1</v>
      </c>
      <c r="N2475" s="17">
        <v>0.16666666666666666</v>
      </c>
      <c r="O2475" s="17">
        <v>-1</v>
      </c>
      <c r="P2475" s="17">
        <v>-1</v>
      </c>
      <c r="Q2475" s="17">
        <v>-5.2178028618696519</v>
      </c>
      <c r="R2475" s="17">
        <v>-1</v>
      </c>
      <c r="S2475" s="17">
        <v>-3.808743873148952</v>
      </c>
      <c r="T2475" s="17">
        <v>-0.40028180555295451</v>
      </c>
      <c r="U2475" s="17">
        <v>-2.3565025098744172</v>
      </c>
      <c r="V2475" s="17">
        <v>-3.5465163043714467</v>
      </c>
      <c r="W2475" s="17">
        <v>-8.542297813272393</v>
      </c>
      <c r="X2475" s="17">
        <v>-13.327543214997688</v>
      </c>
      <c r="Y2475" s="17">
        <v>0</v>
      </c>
      <c r="Z2475" s="17">
        <v>-50.843502464952536</v>
      </c>
      <c r="AA2475" s="17">
        <v>-4.1232763817081777</v>
      </c>
      <c r="AB2475" s="17">
        <v>-6.1923990106671765</v>
      </c>
      <c r="AC2475" s="17">
        <v>-65.732321018786124</v>
      </c>
      <c r="AD2475" s="17">
        <v>-2.9456281373430215</v>
      </c>
      <c r="AE2475" s="17">
        <v>-0.29456281373430215</v>
      </c>
      <c r="AF2475" s="17">
        <v>-75.6496320840929</v>
      </c>
      <c r="AG2475" s="17">
        <v>-211.66586386398666</v>
      </c>
      <c r="AH2475" s="17">
        <v>-1</v>
      </c>
      <c r="AI2475" s="17">
        <v>-1</v>
      </c>
      <c r="AJ2475" s="17">
        <v>-1</v>
      </c>
      <c r="AK2475" s="17">
        <v>-1</v>
      </c>
      <c r="AL2475" s="17">
        <v>-1</v>
      </c>
      <c r="AM2475" s="17">
        <v>-1</v>
      </c>
      <c r="AN2475" s="17">
        <v>-1</v>
      </c>
      <c r="AO2475" s="17">
        <v>-1</v>
      </c>
      <c r="AP2475" s="17">
        <v>-1</v>
      </c>
      <c r="AQ2475" s="17">
        <v>-1</v>
      </c>
      <c r="AR2475" s="17">
        <v>-1.4728140686715108</v>
      </c>
      <c r="AS2475" s="17">
        <v>-17.673768824058129</v>
      </c>
      <c r="AT2475" s="17">
        <v>-18.975899471275572</v>
      </c>
      <c r="AU2475" s="17">
        <v>-1</v>
      </c>
      <c r="AV2475" s="17">
        <v>-1</v>
      </c>
      <c r="AW2475" s="17">
        <v>-1</v>
      </c>
      <c r="AX2475" s="17">
        <v>-1</v>
      </c>
      <c r="AY2475" s="17">
        <v>-0.29456281373430215</v>
      </c>
      <c r="AZ2475" s="17">
        <v>2.9276403388261509</v>
      </c>
      <c r="BA2475" s="17">
        <v>-2.414819826005639</v>
      </c>
      <c r="BB2475" s="17">
        <v>1.1348469000299608</v>
      </c>
      <c r="BC2475" s="17">
        <v>-0.95535972054278095</v>
      </c>
      <c r="BD2475" s="17">
        <v>39.834625592422697</v>
      </c>
      <c r="BE2475" s="17">
        <v>-32.783343541140681</v>
      </c>
      <c r="BF2475" s="17">
        <v>-1</v>
      </c>
      <c r="BG2475" s="22">
        <v>-3.5496447229554633</v>
      </c>
    </row>
    <row r="2476" spans="1:59" x14ac:dyDescent="0.25">
      <c r="A2476">
        <v>5724</v>
      </c>
      <c r="B2476" t="s">
        <v>400</v>
      </c>
      <c r="C2476" s="49">
        <v>0</v>
      </c>
      <c r="D2476" s="22">
        <v>1492.51123046875</v>
      </c>
      <c r="E2476" s="17">
        <v>65.512464840837239</v>
      </c>
      <c r="F2476" s="17">
        <v>4.4063406520032675</v>
      </c>
      <c r="G2476" s="17">
        <v>0.3782142524024863</v>
      </c>
      <c r="H2476" s="17">
        <v>3.6915794306590484</v>
      </c>
      <c r="I2476" s="17">
        <v>52.423516004676557</v>
      </c>
      <c r="J2476" s="17">
        <v>6.4655640747422636</v>
      </c>
      <c r="K2476" s="17">
        <v>-1</v>
      </c>
      <c r="L2476" s="17">
        <v>-1</v>
      </c>
      <c r="M2476" s="17">
        <v>-1</v>
      </c>
      <c r="N2476" s="17">
        <v>0.16666666666666666</v>
      </c>
      <c r="O2476" s="17">
        <v>-1</v>
      </c>
      <c r="P2476" s="17">
        <v>-1</v>
      </c>
      <c r="Q2476" s="17">
        <v>2.9079578586755574</v>
      </c>
      <c r="R2476" s="17">
        <v>-1</v>
      </c>
      <c r="S2476" s="17">
        <v>0.32060316599101157</v>
      </c>
      <c r="T2476" s="17">
        <v>3.3735565235099026E-2</v>
      </c>
      <c r="U2476" s="17">
        <v>0.14929794870014609</v>
      </c>
      <c r="V2476" s="17">
        <v>6.7400511417259806E-2</v>
      </c>
      <c r="W2476" s="17">
        <v>0.86780868550643997</v>
      </c>
      <c r="X2476" s="17">
        <v>0.67133929865273778</v>
      </c>
      <c r="Y2476" s="17">
        <v>0</v>
      </c>
      <c r="Z2476" s="17">
        <v>30.543530880282084</v>
      </c>
      <c r="AA2476" s="17">
        <v>0.40496574252279716</v>
      </c>
      <c r="AB2476" s="17">
        <v>1.0321761488993064</v>
      </c>
      <c r="AC2476" s="17">
        <v>17.331208231974593</v>
      </c>
      <c r="AD2476" s="17">
        <v>0.18662243587518262</v>
      </c>
      <c r="AE2476" s="17">
        <v>1.8662243587518262E-2</v>
      </c>
      <c r="AF2476" s="17">
        <v>48.024504310390306</v>
      </c>
      <c r="AG2476" s="17">
        <v>4.0226482129587282</v>
      </c>
      <c r="AH2476" s="17">
        <v>-1</v>
      </c>
      <c r="AI2476" s="17">
        <v>-1</v>
      </c>
      <c r="AJ2476" s="17">
        <v>-1</v>
      </c>
      <c r="AK2476" s="17">
        <v>-1</v>
      </c>
      <c r="AL2476" s="17">
        <v>-1</v>
      </c>
      <c r="AM2476" s="17">
        <v>-1</v>
      </c>
      <c r="AN2476" s="17">
        <v>-1</v>
      </c>
      <c r="AO2476" s="17">
        <v>-1</v>
      </c>
      <c r="AP2476" s="17">
        <v>-1</v>
      </c>
      <c r="AQ2476" s="17">
        <v>-1</v>
      </c>
      <c r="AR2476" s="17">
        <v>9.3311217937591312E-2</v>
      </c>
      <c r="AS2476" s="17">
        <v>1.1197346152510956</v>
      </c>
      <c r="AT2476" s="17">
        <v>5.4556549998264243</v>
      </c>
      <c r="AU2476" s="17">
        <v>-1</v>
      </c>
      <c r="AV2476" s="17">
        <v>-1</v>
      </c>
      <c r="AW2476" s="17">
        <v>-1</v>
      </c>
      <c r="AX2476" s="17">
        <v>-1</v>
      </c>
      <c r="AY2476" s="17">
        <v>1.8662243587518262E-2</v>
      </c>
      <c r="AZ2476" s="17">
        <v>0.20564430520171983</v>
      </c>
      <c r="BA2476" s="17">
        <v>0.30717620761879305</v>
      </c>
      <c r="BB2476" s="17">
        <v>6.9881705135771244E-2</v>
      </c>
      <c r="BC2476" s="17">
        <v>0.10960547435140823</v>
      </c>
      <c r="BD2476" s="17">
        <v>2.835599328715511</v>
      </c>
      <c r="BE2476" s="17">
        <v>4.215682722566541</v>
      </c>
      <c r="BF2476" s="17">
        <v>-1</v>
      </c>
      <c r="BG2476" s="22">
        <v>77.923837900983472</v>
      </c>
    </row>
    <row r="2477" spans="1:59" x14ac:dyDescent="0.25">
      <c r="A2477">
        <v>5725</v>
      </c>
      <c r="B2477" t="s">
        <v>2217</v>
      </c>
      <c r="C2477" s="49">
        <v>0</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25">
      <c r="A2478">
        <v>5726</v>
      </c>
      <c r="B2478" t="s">
        <v>2218</v>
      </c>
      <c r="C2478" s="49">
        <v>0</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25">
      <c r="A2479">
        <v>5727</v>
      </c>
      <c r="B2479" t="s">
        <v>2219</v>
      </c>
      <c r="C2479" s="49">
        <v>0</v>
      </c>
      <c r="D2479" s="22">
        <v>1438.421376953125</v>
      </c>
      <c r="E2479" s="17">
        <v>12.209011138965685</v>
      </c>
      <c r="F2479" s="17">
        <v>-84.972133591500892</v>
      </c>
      <c r="G2479" s="17">
        <v>-0.27210092303171479</v>
      </c>
      <c r="H2479" s="17">
        <v>-1.2346372245474164</v>
      </c>
      <c r="I2479" s="17">
        <v>4.8250863512971165</v>
      </c>
      <c r="J2479" s="17">
        <v>-6.3586416550801319</v>
      </c>
      <c r="K2479" s="17">
        <v>-1</v>
      </c>
      <c r="L2479" s="17">
        <v>-1</v>
      </c>
      <c r="M2479" s="17">
        <v>-1</v>
      </c>
      <c r="N2479" s="17">
        <v>0.16666666666666666</v>
      </c>
      <c r="O2479" s="17">
        <v>-1</v>
      </c>
      <c r="P2479" s="17">
        <v>-1</v>
      </c>
      <c r="Q2479" s="17">
        <v>-0.16604266363447762</v>
      </c>
      <c r="R2479" s="17">
        <v>-1</v>
      </c>
      <c r="S2479" s="17">
        <v>-1.2415416462505122</v>
      </c>
      <c r="T2479" s="17">
        <v>-0.13045455435835449</v>
      </c>
      <c r="U2479" s="17">
        <v>-0.79865414875542617</v>
      </c>
      <c r="V2479" s="17">
        <v>-1.2997554462066212</v>
      </c>
      <c r="W2479" s="17">
        <v>-2.6920638343797116</v>
      </c>
      <c r="X2479" s="17">
        <v>-4.624481442156732</v>
      </c>
      <c r="Y2479" s="17">
        <v>0</v>
      </c>
      <c r="Z2479" s="17">
        <v>-0.24543665354520172</v>
      </c>
      <c r="AA2479" s="17">
        <v>-1.3080823195297058</v>
      </c>
      <c r="AB2479" s="17">
        <v>-1.7009030762646575</v>
      </c>
      <c r="AC2479" s="17">
        <v>-14.091982910752177</v>
      </c>
      <c r="AD2479" s="17">
        <v>-0.99831768594428261</v>
      </c>
      <c r="AE2479" s="17">
        <v>-9.9831768594428272E-2</v>
      </c>
      <c r="AF2479" s="17">
        <v>1.2381943330795764</v>
      </c>
      <c r="AG2479" s="17">
        <v>-77.572985916951737</v>
      </c>
      <c r="AH2479" s="17">
        <v>-1</v>
      </c>
      <c r="AI2479" s="17">
        <v>-1</v>
      </c>
      <c r="AJ2479" s="17">
        <v>-1</v>
      </c>
      <c r="AK2479" s="17">
        <v>-1</v>
      </c>
      <c r="AL2479" s="17">
        <v>-1</v>
      </c>
      <c r="AM2479" s="17">
        <v>-1</v>
      </c>
      <c r="AN2479" s="17">
        <v>-1</v>
      </c>
      <c r="AO2479" s="17">
        <v>-1</v>
      </c>
      <c r="AP2479" s="17">
        <v>-1</v>
      </c>
      <c r="AQ2479" s="17">
        <v>-1</v>
      </c>
      <c r="AR2479" s="17">
        <v>-0.4991588429721413</v>
      </c>
      <c r="AS2479" s="17">
        <v>-5.9899061156656961</v>
      </c>
      <c r="AT2479" s="17">
        <v>-3.7868779503654046</v>
      </c>
      <c r="AU2479" s="17">
        <v>-1</v>
      </c>
      <c r="AV2479" s="17">
        <v>-1</v>
      </c>
      <c r="AW2479" s="17">
        <v>-1</v>
      </c>
      <c r="AX2479" s="17">
        <v>-1</v>
      </c>
      <c r="AY2479" s="17">
        <v>-9.9831768594428272E-2</v>
      </c>
      <c r="AZ2479" s="17">
        <v>1.2353838602849911</v>
      </c>
      <c r="BA2479" s="17">
        <v>-0.72256334746447859</v>
      </c>
      <c r="BB2479" s="17">
        <v>0.47276134655438956</v>
      </c>
      <c r="BC2479" s="17">
        <v>-0.29327416706720988</v>
      </c>
      <c r="BD2479" s="17">
        <v>16.832445897434972</v>
      </c>
      <c r="BE2479" s="17">
        <v>-9.7811638461529373</v>
      </c>
      <c r="BF2479" s="17">
        <v>-1</v>
      </c>
      <c r="BG2479" s="22">
        <v>-36.215173872744344</v>
      </c>
    </row>
    <row r="2480" spans="1:59" x14ac:dyDescent="0.25">
      <c r="A2480">
        <v>5728</v>
      </c>
      <c r="B2480" t="s">
        <v>2220</v>
      </c>
      <c r="C2480" s="49">
        <v>0</v>
      </c>
      <c r="D2480" s="22">
        <v>1461.78763671875</v>
      </c>
      <c r="E2480" s="17">
        <v>16.544026729751231</v>
      </c>
      <c r="F2480" s="17">
        <v>-77.703241007292789</v>
      </c>
      <c r="G2480" s="17">
        <v>-0.21921267229660885</v>
      </c>
      <c r="H2480" s="17">
        <v>-0.83400228401714394</v>
      </c>
      <c r="I2480" s="17">
        <v>8.6961288506889289</v>
      </c>
      <c r="J2480" s="17">
        <v>-5.3156861256100134</v>
      </c>
      <c r="K2480" s="17">
        <v>-1</v>
      </c>
      <c r="L2480" s="17">
        <v>-1</v>
      </c>
      <c r="M2480" s="17">
        <v>-1</v>
      </c>
      <c r="N2480" s="17">
        <v>0.16666666666666666</v>
      </c>
      <c r="O2480" s="17">
        <v>-1</v>
      </c>
      <c r="P2480" s="17">
        <v>-1</v>
      </c>
      <c r="Q2480" s="17">
        <v>8.3956900461853667E-2</v>
      </c>
      <c r="R2480" s="17">
        <v>-1</v>
      </c>
      <c r="S2480" s="17">
        <v>-1.1144969306490164</v>
      </c>
      <c r="T2480" s="17">
        <v>-0.11710144721690159</v>
      </c>
      <c r="U2480" s="17">
        <v>-0.72155994872906881</v>
      </c>
      <c r="V2480" s="17">
        <v>-1.1885686097122576</v>
      </c>
      <c r="W2480" s="17">
        <v>-2.4025497071858553</v>
      </c>
      <c r="X2480" s="17">
        <v>-4.1937876712461915</v>
      </c>
      <c r="Y2480" s="17">
        <v>0</v>
      </c>
      <c r="Z2480" s="17">
        <v>2.2585409504171636</v>
      </c>
      <c r="AA2480" s="17">
        <v>-1.1687650794443449</v>
      </c>
      <c r="AB2480" s="17">
        <v>-1.4786296543921487</v>
      </c>
      <c r="AC2480" s="17">
        <v>-11.536425736580332</v>
      </c>
      <c r="AD2480" s="17">
        <v>-0.9019499359113361</v>
      </c>
      <c r="AE2480" s="17">
        <v>-9.0194993591133601E-2</v>
      </c>
      <c r="AF2480" s="17">
        <v>5.0431894900790581</v>
      </c>
      <c r="AG2480" s="17">
        <v>-70.937049190007997</v>
      </c>
      <c r="AH2480" s="17">
        <v>-1</v>
      </c>
      <c r="AI2480" s="17">
        <v>-1</v>
      </c>
      <c r="AJ2480" s="17">
        <v>-1</v>
      </c>
      <c r="AK2480" s="17">
        <v>-1</v>
      </c>
      <c r="AL2480" s="17">
        <v>-1</v>
      </c>
      <c r="AM2480" s="17">
        <v>-1</v>
      </c>
      <c r="AN2480" s="17">
        <v>-1</v>
      </c>
      <c r="AO2480" s="17">
        <v>-1</v>
      </c>
      <c r="AP2480" s="17">
        <v>-1</v>
      </c>
      <c r="AQ2480" s="17">
        <v>-1</v>
      </c>
      <c r="AR2480" s="17">
        <v>-0.45097496795566805</v>
      </c>
      <c r="AS2480" s="17">
        <v>-5.4116996154680166</v>
      </c>
      <c r="AT2480" s="17">
        <v>-3.0352095001084205</v>
      </c>
      <c r="AU2480" s="17">
        <v>-1</v>
      </c>
      <c r="AV2480" s="17">
        <v>-1</v>
      </c>
      <c r="AW2480" s="17">
        <v>-1</v>
      </c>
      <c r="AX2480" s="17">
        <v>-1</v>
      </c>
      <c r="AY2480" s="17">
        <v>-9.0194993591133601E-2</v>
      </c>
      <c r="AZ2480" s="17">
        <v>1.1516381230818911</v>
      </c>
      <c r="BA2480" s="17">
        <v>-0.63881761026137829</v>
      </c>
      <c r="BB2480" s="17">
        <v>0.43999631154318775</v>
      </c>
      <c r="BC2480" s="17">
        <v>-0.26050913205600806</v>
      </c>
      <c r="BD2480" s="17">
        <v>15.694122883008959</v>
      </c>
      <c r="BE2480" s="17">
        <v>-8.6428408317269199</v>
      </c>
      <c r="BF2480" s="17">
        <v>-1</v>
      </c>
      <c r="BG2480" s="22">
        <v>522.36270171196338</v>
      </c>
    </row>
    <row r="2481" spans="1:59" x14ac:dyDescent="0.25">
      <c r="A2481">
        <v>5729</v>
      </c>
      <c r="B2481" t="s">
        <v>3092</v>
      </c>
      <c r="C2481" s="49">
        <v>0</v>
      </c>
      <c r="D2481" s="22">
        <v>1484.125205078125</v>
      </c>
      <c r="E2481" s="17">
        <v>15.092283675917933</v>
      </c>
      <c r="F2481" s="17">
        <v>-80.137503144807326</v>
      </c>
      <c r="G2481" s="17">
        <v>-0.23692429271091303</v>
      </c>
      <c r="H2481" s="17">
        <v>-0.96816996573760239</v>
      </c>
      <c r="I2481" s="17">
        <v>7.3997646411735474</v>
      </c>
      <c r="J2481" s="17">
        <v>-5.6649590206334226</v>
      </c>
      <c r="K2481" s="17">
        <v>-1</v>
      </c>
      <c r="L2481" s="17">
        <v>-1</v>
      </c>
      <c r="M2481" s="17">
        <v>-1</v>
      </c>
      <c r="N2481" s="17">
        <v>0.16666666666666666</v>
      </c>
      <c r="O2481" s="17">
        <v>-1</v>
      </c>
      <c r="P2481" s="17">
        <v>-1</v>
      </c>
      <c r="Q2481" s="17">
        <v>2.3514144219705102E-4</v>
      </c>
      <c r="R2481" s="17">
        <v>-1</v>
      </c>
      <c r="S2481" s="17">
        <v>-1.1570426330895647</v>
      </c>
      <c r="T2481" s="17">
        <v>-0.12157323748702224</v>
      </c>
      <c r="U2481" s="17">
        <v>-0.74737784189120582</v>
      </c>
      <c r="V2481" s="17">
        <v>-1.2258037047604722</v>
      </c>
      <c r="W2481" s="17">
        <v>-2.4995044041963292</v>
      </c>
      <c r="X2481" s="17">
        <v>-4.3380216831324887</v>
      </c>
      <c r="Y2481" s="17">
        <v>0</v>
      </c>
      <c r="Z2481" s="17">
        <v>1.4199898501089407</v>
      </c>
      <c r="AA2481" s="17">
        <v>-1.2154206984006077</v>
      </c>
      <c r="AB2481" s="17">
        <v>-1.5530662716308656</v>
      </c>
      <c r="AC2481" s="17">
        <v>-12.392250196396299</v>
      </c>
      <c r="AD2481" s="17">
        <v>-0.93422230236400727</v>
      </c>
      <c r="AE2481" s="17">
        <v>-9.3422230236400727E-2</v>
      </c>
      <c r="AF2481" s="17">
        <v>3.7689437178643388</v>
      </c>
      <c r="AG2481" s="17">
        <v>-73.159342246922279</v>
      </c>
      <c r="AH2481" s="17">
        <v>-1</v>
      </c>
      <c r="AI2481" s="17">
        <v>-1</v>
      </c>
      <c r="AJ2481" s="17">
        <v>-1</v>
      </c>
      <c r="AK2481" s="17">
        <v>-1</v>
      </c>
      <c r="AL2481" s="17">
        <v>-1</v>
      </c>
      <c r="AM2481" s="17">
        <v>-1</v>
      </c>
      <c r="AN2481" s="17">
        <v>-1</v>
      </c>
      <c r="AO2481" s="17">
        <v>-1</v>
      </c>
      <c r="AP2481" s="17">
        <v>-1</v>
      </c>
      <c r="AQ2481" s="17">
        <v>-1</v>
      </c>
      <c r="AR2481" s="17">
        <v>-0.46711115118200364</v>
      </c>
      <c r="AS2481" s="17">
        <v>-5.6053338141840428</v>
      </c>
      <c r="AT2481" s="17">
        <v>-3.2869339584392563</v>
      </c>
      <c r="AU2481" s="17">
        <v>-1</v>
      </c>
      <c r="AV2481" s="17">
        <v>-1</v>
      </c>
      <c r="AW2481" s="17">
        <v>-1</v>
      </c>
      <c r="AX2481" s="17">
        <v>-1</v>
      </c>
      <c r="AY2481" s="17">
        <v>-9.3422230236400727E-2</v>
      </c>
      <c r="AZ2481" s="17">
        <v>1.1796835336984464</v>
      </c>
      <c r="BA2481" s="17">
        <v>-0.66686302087793381</v>
      </c>
      <c r="BB2481" s="17">
        <v>0.45096891613709594</v>
      </c>
      <c r="BC2481" s="17">
        <v>-0.27148173664991626</v>
      </c>
      <c r="BD2481" s="17">
        <v>16.075333168094023</v>
      </c>
      <c r="BE2481" s="17">
        <v>-9.0240511168119841</v>
      </c>
      <c r="BF2481" s="17">
        <v>-1</v>
      </c>
      <c r="BG2481" s="22">
        <v>61.596548131482677</v>
      </c>
    </row>
    <row r="2482" spans="1:59" x14ac:dyDescent="0.25">
      <c r="A2482">
        <v>5730</v>
      </c>
      <c r="B2482" t="s">
        <v>2221</v>
      </c>
      <c r="C2482" s="49">
        <v>0</v>
      </c>
      <c r="D2482" s="22">
        <v>1515.531982421875</v>
      </c>
      <c r="E2482" s="17">
        <v>40.774873730162028</v>
      </c>
      <c r="F2482" s="17">
        <v>-37.073300841737129</v>
      </c>
      <c r="G2482" s="17">
        <v>7.6409588994842237E-2</v>
      </c>
      <c r="H2482" s="17">
        <v>1.4053723488313126</v>
      </c>
      <c r="I2482" s="17">
        <v>30.333568571604392</v>
      </c>
      <c r="J2482" s="17">
        <v>0.51398053499902385</v>
      </c>
      <c r="K2482" s="17">
        <v>-1</v>
      </c>
      <c r="L2482" s="17">
        <v>-1</v>
      </c>
      <c r="M2482" s="17">
        <v>-1</v>
      </c>
      <c r="N2482" s="17">
        <v>0.16666666666666666</v>
      </c>
      <c r="O2482" s="17">
        <v>-1</v>
      </c>
      <c r="P2482" s="17">
        <v>-1</v>
      </c>
      <c r="Q2482" s="17">
        <v>1.4813454590321606</v>
      </c>
      <c r="R2482" s="17">
        <v>-1</v>
      </c>
      <c r="S2482" s="17">
        <v>-0.40437236443201019</v>
      </c>
      <c r="T2482" s="17">
        <v>-4.2463400513589489E-2</v>
      </c>
      <c r="U2482" s="17">
        <v>-0.29063698516961778</v>
      </c>
      <c r="V2482" s="17">
        <v>-0.56708267335685736</v>
      </c>
      <c r="W2482" s="17">
        <v>-0.78429197002726758</v>
      </c>
      <c r="X2482" s="17">
        <v>-1.7863972828134267</v>
      </c>
      <c r="Y2482" s="17">
        <v>0</v>
      </c>
      <c r="Z2482" s="17">
        <v>16.254683973070684</v>
      </c>
      <c r="AA2482" s="17">
        <v>-0.39004245242464369</v>
      </c>
      <c r="AB2482" s="17">
        <v>-0.2362181417095458</v>
      </c>
      <c r="AC2482" s="17">
        <v>2.7480245938368544</v>
      </c>
      <c r="AD2482" s="17">
        <v>-0.36329623146202228</v>
      </c>
      <c r="AE2482" s="17">
        <v>-3.6329623146202222E-2</v>
      </c>
      <c r="AF2482" s="17">
        <v>26.311453364961984</v>
      </c>
      <c r="AG2482" s="17">
        <v>-33.845056285354261</v>
      </c>
      <c r="AH2482" s="17">
        <v>-1</v>
      </c>
      <c r="AI2482" s="17">
        <v>-1</v>
      </c>
      <c r="AJ2482" s="17">
        <v>-1</v>
      </c>
      <c r="AK2482" s="17">
        <v>-1</v>
      </c>
      <c r="AL2482" s="17">
        <v>-1</v>
      </c>
      <c r="AM2482" s="17">
        <v>-1</v>
      </c>
      <c r="AN2482" s="17">
        <v>-1</v>
      </c>
      <c r="AO2482" s="17">
        <v>-1</v>
      </c>
      <c r="AP2482" s="17">
        <v>-1</v>
      </c>
      <c r="AQ2482" s="17">
        <v>-1</v>
      </c>
      <c r="AR2482" s="17">
        <v>-0.18164811573101114</v>
      </c>
      <c r="AS2482" s="17">
        <v>-2.1797773887721332</v>
      </c>
      <c r="AT2482" s="17">
        <v>1.1662893945962263</v>
      </c>
      <c r="AU2482" s="17">
        <v>-1</v>
      </c>
      <c r="AV2482" s="17">
        <v>-1</v>
      </c>
      <c r="AW2482" s="17">
        <v>-1</v>
      </c>
      <c r="AX2482" s="17">
        <v>-1</v>
      </c>
      <c r="AY2482" s="17">
        <v>-3.6329623146202222E-2</v>
      </c>
      <c r="AZ2482" s="17">
        <v>0.68353596690551255</v>
      </c>
      <c r="BA2482" s="17">
        <v>-0.17071545408499972</v>
      </c>
      <c r="BB2482" s="17">
        <v>0.256854052030421</v>
      </c>
      <c r="BC2482" s="17">
        <v>-7.7366872543241386E-2</v>
      </c>
      <c r="BD2482" s="17">
        <v>9.3313935635960572</v>
      </c>
      <c r="BE2482" s="17">
        <v>-2.2801115123140123</v>
      </c>
      <c r="BF2482" s="17">
        <v>-1</v>
      </c>
      <c r="BG2482" s="22">
        <v>153.02833830806799</v>
      </c>
    </row>
    <row r="2483" spans="1:59" x14ac:dyDescent="0.25">
      <c r="A2483">
        <v>5732</v>
      </c>
      <c r="B2483" t="s">
        <v>2222</v>
      </c>
      <c r="C2483" s="49">
        <v>0</v>
      </c>
      <c r="D2483" s="22">
        <v>1437.647021484375</v>
      </c>
      <c r="E2483" s="17">
        <v>4.8809047603948699</v>
      </c>
      <c r="F2483" s="17">
        <v>-97.259798305949843</v>
      </c>
      <c r="G2483" s="17">
        <v>-0.36150561361395844</v>
      </c>
      <c r="H2483" s="17">
        <v>-1.9118886442236773</v>
      </c>
      <c r="I2483" s="17">
        <v>-1.7186989333070173</v>
      </c>
      <c r="J2483" s="17">
        <v>-8.1217008432226905</v>
      </c>
      <c r="K2483" s="17">
        <v>-1</v>
      </c>
      <c r="L2483" s="17">
        <v>-1</v>
      </c>
      <c r="M2483" s="17">
        <v>-1</v>
      </c>
      <c r="N2483" s="17">
        <v>0.16666666666666666</v>
      </c>
      <c r="O2483" s="17">
        <v>-1</v>
      </c>
      <c r="P2483" s="17">
        <v>-1</v>
      </c>
      <c r="Q2483" s="17">
        <v>-0.58865323144613324</v>
      </c>
      <c r="R2483" s="17">
        <v>-1</v>
      </c>
      <c r="S2483" s="17">
        <v>-1.4563037783041899</v>
      </c>
      <c r="T2483" s="17">
        <v>-0.15302725048083571</v>
      </c>
      <c r="U2483" s="17">
        <v>-0.92897767058192759</v>
      </c>
      <c r="V2483" s="17">
        <v>-1.4877107023444216</v>
      </c>
      <c r="W2483" s="17">
        <v>-3.1814716064498496</v>
      </c>
      <c r="X2483" s="17">
        <v>-5.3525456679299852</v>
      </c>
      <c r="Y2483" s="17">
        <v>0</v>
      </c>
      <c r="Z2483" s="17">
        <v>-4.4782736219746617</v>
      </c>
      <c r="AA2483" s="17">
        <v>-1.5435904819189015</v>
      </c>
      <c r="AB2483" s="17">
        <v>-2.0766441195201764</v>
      </c>
      <c r="AC2483" s="17">
        <v>-18.41201231702648</v>
      </c>
      <c r="AD2483" s="17">
        <v>-1.1612220882274096</v>
      </c>
      <c r="AE2483" s="17">
        <v>-0.11612220882274095</v>
      </c>
      <c r="AF2483" s="17">
        <v>-5.1939415373674933</v>
      </c>
      <c r="AG2483" s="17">
        <v>-88.790673428819915</v>
      </c>
      <c r="AH2483" s="17">
        <v>-1</v>
      </c>
      <c r="AI2483" s="17">
        <v>-1</v>
      </c>
      <c r="AJ2483" s="17">
        <v>-1</v>
      </c>
      <c r="AK2483" s="17">
        <v>-1</v>
      </c>
      <c r="AL2483" s="17">
        <v>-1</v>
      </c>
      <c r="AM2483" s="17">
        <v>-1</v>
      </c>
      <c r="AN2483" s="17">
        <v>-1</v>
      </c>
      <c r="AO2483" s="17">
        <v>-1</v>
      </c>
      <c r="AP2483" s="17">
        <v>-1</v>
      </c>
      <c r="AQ2483" s="17">
        <v>-1</v>
      </c>
      <c r="AR2483" s="17">
        <v>-0.58061104411370479</v>
      </c>
      <c r="AS2483" s="17">
        <v>-6.967332529364457</v>
      </c>
      <c r="AT2483" s="17">
        <v>-5.0575322881737943</v>
      </c>
      <c r="AU2483" s="17">
        <v>-1</v>
      </c>
      <c r="AV2483" s="17">
        <v>-1</v>
      </c>
      <c r="AW2483" s="17">
        <v>-1</v>
      </c>
      <c r="AX2483" s="17">
        <v>-1</v>
      </c>
      <c r="AY2483" s="17">
        <v>-0.11612220882274095</v>
      </c>
      <c r="AZ2483" s="17">
        <v>1.3769514413291337</v>
      </c>
      <c r="BA2483" s="17">
        <v>-0.86413092850862117</v>
      </c>
      <c r="BB2483" s="17">
        <v>0.52814884333065271</v>
      </c>
      <c r="BC2483" s="17">
        <v>-0.34866166384347302</v>
      </c>
      <c r="BD2483" s="17">
        <v>18.756718594543695</v>
      </c>
      <c r="BE2483" s="17">
        <v>-11.705436543261662</v>
      </c>
      <c r="BF2483" s="17">
        <v>-1</v>
      </c>
      <c r="BG2483" s="22">
        <v>-9.4931329542087042</v>
      </c>
    </row>
    <row r="2484" spans="1:59" x14ac:dyDescent="0.25">
      <c r="A2484">
        <v>5734</v>
      </c>
      <c r="B2484" t="s">
        <v>2223</v>
      </c>
      <c r="C2484" s="49">
        <v>0</v>
      </c>
      <c r="D2484" s="22">
        <v>1442.0413964843749</v>
      </c>
      <c r="E2484" s="17">
        <v>22.840212652895616</v>
      </c>
      <c r="F2484" s="17">
        <v>-67.145885858946826</v>
      </c>
      <c r="G2484" s="17">
        <v>-0.14239766372180379</v>
      </c>
      <c r="H2484" s="17">
        <v>-0.25211923883312615</v>
      </c>
      <c r="I2484" s="17">
        <v>14.318439262760094</v>
      </c>
      <c r="J2484" s="17">
        <v>-3.8008952821645314</v>
      </c>
      <c r="K2484" s="17">
        <v>-1</v>
      </c>
      <c r="L2484" s="17">
        <v>-1</v>
      </c>
      <c r="M2484" s="17">
        <v>-1</v>
      </c>
      <c r="N2484" s="17">
        <v>0.16666666666666666</v>
      </c>
      <c r="O2484" s="17">
        <v>-1</v>
      </c>
      <c r="P2484" s="17">
        <v>-1</v>
      </c>
      <c r="Q2484" s="17">
        <v>0.44705680247866031</v>
      </c>
      <c r="R2484" s="17">
        <v>-1</v>
      </c>
      <c r="S2484" s="17">
        <v>-0.92997691377058378</v>
      </c>
      <c r="T2484" s="17">
        <v>-9.7707365822370912E-2</v>
      </c>
      <c r="U2484" s="17">
        <v>-0.60958816759089085</v>
      </c>
      <c r="V2484" s="17">
        <v>-1.0270806103927648</v>
      </c>
      <c r="W2484" s="17">
        <v>-1.9820587691454046</v>
      </c>
      <c r="X2484" s="17">
        <v>-3.5682471164770377</v>
      </c>
      <c r="Y2484" s="17">
        <v>0</v>
      </c>
      <c r="Z2484" s="17">
        <v>5.8953233821684172</v>
      </c>
      <c r="AA2484" s="17">
        <v>-0.96642042173624532</v>
      </c>
      <c r="AB2484" s="17">
        <v>-1.1557992606889447</v>
      </c>
      <c r="AC2484" s="17">
        <v>-7.8247290266509157</v>
      </c>
      <c r="AD2484" s="17">
        <v>-0.76198520948861359</v>
      </c>
      <c r="AE2484" s="17">
        <v>-7.6198520948861356E-2</v>
      </c>
      <c r="AF2484" s="17">
        <v>10.569572600685461</v>
      </c>
      <c r="AG2484" s="17">
        <v>-61.29900048359287</v>
      </c>
      <c r="AH2484" s="17">
        <v>-1</v>
      </c>
      <c r="AI2484" s="17">
        <v>-1</v>
      </c>
      <c r="AJ2484" s="17">
        <v>-1</v>
      </c>
      <c r="AK2484" s="17">
        <v>-1</v>
      </c>
      <c r="AL2484" s="17">
        <v>-1</v>
      </c>
      <c r="AM2484" s="17">
        <v>-1</v>
      </c>
      <c r="AN2484" s="17">
        <v>-1</v>
      </c>
      <c r="AO2484" s="17">
        <v>-1</v>
      </c>
      <c r="AP2484" s="17">
        <v>-1</v>
      </c>
      <c r="AQ2484" s="17">
        <v>-1</v>
      </c>
      <c r="AR2484" s="17">
        <v>-0.3809926047443068</v>
      </c>
      <c r="AS2484" s="17">
        <v>-4.5719112569316804</v>
      </c>
      <c r="AT2484" s="17">
        <v>-1.9434846340111864</v>
      </c>
      <c r="AU2484" s="17">
        <v>-1</v>
      </c>
      <c r="AV2484" s="17">
        <v>-1</v>
      </c>
      <c r="AW2484" s="17">
        <v>-1</v>
      </c>
      <c r="AX2484" s="17">
        <v>-1</v>
      </c>
      <c r="AY2484" s="17">
        <v>-7.6198520948861356E-2</v>
      </c>
      <c r="AZ2484" s="17">
        <v>1.030005635110617</v>
      </c>
      <c r="BA2484" s="17">
        <v>-0.51718512229010427</v>
      </c>
      <c r="BB2484" s="17">
        <v>0.39240830455946202</v>
      </c>
      <c r="BC2484" s="17">
        <v>-0.21292112507228239</v>
      </c>
      <c r="BD2484" s="17">
        <v>14.040820100279722</v>
      </c>
      <c r="BE2484" s="17">
        <v>-6.9895380489976819</v>
      </c>
      <c r="BF2484" s="17">
        <v>-1</v>
      </c>
      <c r="BG2484" s="22">
        <v>-33.802272145691404</v>
      </c>
    </row>
    <row r="2485" spans="1:59" x14ac:dyDescent="0.25">
      <c r="A2485">
        <v>5735</v>
      </c>
      <c r="B2485" t="s">
        <v>2224</v>
      </c>
      <c r="C2485" s="49">
        <v>0</v>
      </c>
      <c r="D2485" s="22">
        <v>1564.5442480468751</v>
      </c>
      <c r="E2485" s="17">
        <v>120.60450063521836</v>
      </c>
      <c r="F2485" s="17">
        <v>96.783883949866805</v>
      </c>
      <c r="G2485" s="17">
        <v>1.0503505669278681</v>
      </c>
      <c r="H2485" s="17">
        <v>8.7830938720578438</v>
      </c>
      <c r="I2485" s="17">
        <v>101.6190973057854</v>
      </c>
      <c r="J2485" s="17">
        <v>19.720082347675049</v>
      </c>
      <c r="K2485" s="17">
        <v>-1</v>
      </c>
      <c r="L2485" s="17">
        <v>-1</v>
      </c>
      <c r="M2485" s="17">
        <v>-1</v>
      </c>
      <c r="N2485" s="17">
        <v>0.16666666666666666</v>
      </c>
      <c r="O2485" s="17">
        <v>-1</v>
      </c>
      <c r="P2485" s="17">
        <v>-1</v>
      </c>
      <c r="Q2485" s="17">
        <v>6.085105586367817</v>
      </c>
      <c r="R2485" s="17">
        <v>-1</v>
      </c>
      <c r="S2485" s="17">
        <v>1.9351652991196402</v>
      </c>
      <c r="T2485" s="17">
        <v>0.20343503717398126</v>
      </c>
      <c r="U2485" s="17">
        <v>1.1290583067526563</v>
      </c>
      <c r="V2485" s="17">
        <v>1.4804309948673726</v>
      </c>
      <c r="W2485" s="17">
        <v>4.5471317062231185</v>
      </c>
      <c r="X2485" s="17">
        <v>6.1448597846819082</v>
      </c>
      <c r="Y2485" s="17">
        <v>0</v>
      </c>
      <c r="Z2485" s="17">
        <v>62.365613384217369</v>
      </c>
      <c r="AA2485" s="17">
        <v>2.1754946407052071</v>
      </c>
      <c r="AB2485" s="17">
        <v>3.8569630631537168</v>
      </c>
      <c r="AC2485" s="17">
        <v>49.808795536003267</v>
      </c>
      <c r="AD2485" s="17">
        <v>1.4113228834408202</v>
      </c>
      <c r="AE2485" s="17">
        <v>0.14113228834408204</v>
      </c>
      <c r="AF2485" s="17">
        <v>96.380715492753382</v>
      </c>
      <c r="AG2485" s="17">
        <v>88.356200430653402</v>
      </c>
      <c r="AH2485" s="17">
        <v>-1</v>
      </c>
      <c r="AI2485" s="17">
        <v>-1</v>
      </c>
      <c r="AJ2485" s="17">
        <v>-1</v>
      </c>
      <c r="AK2485" s="17">
        <v>-1</v>
      </c>
      <c r="AL2485" s="17">
        <v>-1</v>
      </c>
      <c r="AM2485" s="17">
        <v>-1</v>
      </c>
      <c r="AN2485" s="17">
        <v>-1</v>
      </c>
      <c r="AO2485" s="17">
        <v>-1</v>
      </c>
      <c r="AP2485" s="17">
        <v>-1</v>
      </c>
      <c r="AQ2485" s="17">
        <v>-1</v>
      </c>
      <c r="AR2485" s="17">
        <v>0.70566144172041012</v>
      </c>
      <c r="AS2485" s="17">
        <v>8.4679373006449215</v>
      </c>
      <c r="AT2485" s="17">
        <v>15.008318490838398</v>
      </c>
      <c r="AU2485" s="17">
        <v>-1</v>
      </c>
      <c r="AV2485" s="17">
        <v>-1</v>
      </c>
      <c r="AW2485" s="17">
        <v>-1</v>
      </c>
      <c r="AX2485" s="17">
        <v>-1</v>
      </c>
      <c r="AY2485" s="17">
        <v>0.14113228834408204</v>
      </c>
      <c r="AZ2485" s="17">
        <v>-0.8586478651486944</v>
      </c>
      <c r="BA2485" s="17">
        <v>1.3714683779692074</v>
      </c>
      <c r="BB2485" s="17">
        <v>-0.34651644703654566</v>
      </c>
      <c r="BC2485" s="17">
        <v>0.5260036265237249</v>
      </c>
      <c r="BD2485" s="17">
        <v>-11.630907409951568</v>
      </c>
      <c r="BE2485" s="17">
        <v>18.682189461233634</v>
      </c>
      <c r="BF2485" s="17">
        <v>-1</v>
      </c>
      <c r="BG2485" s="22">
        <v>412.04126782074582</v>
      </c>
    </row>
    <row r="2486" spans="1:59" x14ac:dyDescent="0.25">
      <c r="A2486">
        <v>5736</v>
      </c>
      <c r="B2486" t="s">
        <v>2225</v>
      </c>
      <c r="C2486" s="49">
        <v>0</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25">
      <c r="A2487">
        <v>5737</v>
      </c>
      <c r="B2487" t="s">
        <v>2226</v>
      </c>
      <c r="C2487" s="49">
        <v>0</v>
      </c>
      <c r="D2487" s="22">
        <v>1460.8994531249998</v>
      </c>
      <c r="E2487" s="17">
        <v>38.319643206219297</v>
      </c>
      <c r="F2487" s="17">
        <v>-41.190196519331394</v>
      </c>
      <c r="G2487" s="17">
        <v>4.6455175949873528E-2</v>
      </c>
      <c r="H2487" s="17">
        <v>1.178464021895016</v>
      </c>
      <c r="I2487" s="17">
        <v>28.141119316245632</v>
      </c>
      <c r="J2487" s="17">
        <v>-7.6720051294801195E-2</v>
      </c>
      <c r="K2487" s="17">
        <v>-1</v>
      </c>
      <c r="L2487" s="17">
        <v>-1</v>
      </c>
      <c r="M2487" s="17">
        <v>-1</v>
      </c>
      <c r="N2487" s="17">
        <v>0.16666666666666666</v>
      </c>
      <c r="O2487" s="17">
        <v>-1</v>
      </c>
      <c r="P2487" s="17">
        <v>-1</v>
      </c>
      <c r="Q2487" s="17">
        <v>1.3397527593319813</v>
      </c>
      <c r="R2487" s="17">
        <v>-1</v>
      </c>
      <c r="S2487" s="17">
        <v>-0.47632690695163526</v>
      </c>
      <c r="T2487" s="17">
        <v>-5.0026223658415123E-2</v>
      </c>
      <c r="U2487" s="17">
        <v>-0.33430096495460393</v>
      </c>
      <c r="V2487" s="17">
        <v>-0.63005576055909351</v>
      </c>
      <c r="W2487" s="17">
        <v>-0.94826460341523389</v>
      </c>
      <c r="X2487" s="17">
        <v>-2.0303300832073328</v>
      </c>
      <c r="Y2487" s="17">
        <v>0</v>
      </c>
      <c r="Z2487" s="17">
        <v>14.836501704571999</v>
      </c>
      <c r="AA2487" s="17">
        <v>-0.46894780655903406</v>
      </c>
      <c r="AB2487" s="17">
        <v>-0.36210753671024387</v>
      </c>
      <c r="AC2487" s="17">
        <v>1.3006291120202427</v>
      </c>
      <c r="AD2487" s="17">
        <v>-0.41787620619325494</v>
      </c>
      <c r="AE2487" s="17">
        <v>-4.1787620619325491E-2</v>
      </c>
      <c r="AF2487" s="17">
        <v>24.156411460896649</v>
      </c>
      <c r="AG2487" s="17">
        <v>-37.603463623398582</v>
      </c>
      <c r="AH2487" s="17">
        <v>-1</v>
      </c>
      <c r="AI2487" s="17">
        <v>-1</v>
      </c>
      <c r="AJ2487" s="17">
        <v>-1</v>
      </c>
      <c r="AK2487" s="17">
        <v>-1</v>
      </c>
      <c r="AL2487" s="17">
        <v>-1</v>
      </c>
      <c r="AM2487" s="17">
        <v>-1</v>
      </c>
      <c r="AN2487" s="17">
        <v>-1</v>
      </c>
      <c r="AO2487" s="17">
        <v>-1</v>
      </c>
      <c r="AP2487" s="17">
        <v>-1</v>
      </c>
      <c r="AQ2487" s="17">
        <v>-1</v>
      </c>
      <c r="AR2487" s="17">
        <v>-0.20893810309662747</v>
      </c>
      <c r="AS2487" s="17">
        <v>-2.5072572371595294</v>
      </c>
      <c r="AT2487" s="17">
        <v>0.74056559169261149</v>
      </c>
      <c r="AU2487" s="17">
        <v>-1</v>
      </c>
      <c r="AV2487" s="17">
        <v>-1</v>
      </c>
      <c r="AW2487" s="17">
        <v>-1</v>
      </c>
      <c r="AX2487" s="17">
        <v>-1</v>
      </c>
      <c r="AY2487" s="17">
        <v>-4.1787620619325491E-2</v>
      </c>
      <c r="AZ2487" s="17">
        <v>0.73096718968316332</v>
      </c>
      <c r="BA2487" s="17">
        <v>-0.21814667686265055</v>
      </c>
      <c r="BB2487" s="17">
        <v>0.27541124343904005</v>
      </c>
      <c r="BC2487" s="17">
        <v>-9.5924063951860469E-2</v>
      </c>
      <c r="BD2487" s="17">
        <v>9.9761076027026192</v>
      </c>
      <c r="BE2487" s="17">
        <v>-2.9248255514205743</v>
      </c>
      <c r="BF2487" s="17">
        <v>-1</v>
      </c>
      <c r="BG2487" s="22">
        <v>5.9207236152287805</v>
      </c>
    </row>
    <row r="2488" spans="1:59" x14ac:dyDescent="0.25">
      <c r="A2488">
        <v>5740</v>
      </c>
      <c r="B2488" t="s">
        <v>2227</v>
      </c>
      <c r="C2488" s="49">
        <v>0</v>
      </c>
      <c r="D2488" s="22">
        <v>1531.9746484374998</v>
      </c>
      <c r="E2488" s="17">
        <v>64.253109207559021</v>
      </c>
      <c r="F2488" s="17">
        <v>2.2946710093208864</v>
      </c>
      <c r="G2488" s="17">
        <v>0.36284980558502594</v>
      </c>
      <c r="H2488" s="17">
        <v>3.5751918747948146</v>
      </c>
      <c r="I2488" s="17">
        <v>51.298948151072821</v>
      </c>
      <c r="J2488" s="17">
        <v>6.1625774086530569</v>
      </c>
      <c r="K2488" s="17">
        <v>-1</v>
      </c>
      <c r="L2488" s="17">
        <v>-1</v>
      </c>
      <c r="M2488" s="17">
        <v>-1</v>
      </c>
      <c r="N2488" s="17">
        <v>0.16666666666666666</v>
      </c>
      <c r="O2488" s="17">
        <v>-1</v>
      </c>
      <c r="P2488" s="17">
        <v>-1</v>
      </c>
      <c r="Q2488" s="17">
        <v>2.835331047360039</v>
      </c>
      <c r="R2488" s="17">
        <v>-1</v>
      </c>
      <c r="S2488" s="17">
        <v>0.28369569128410321</v>
      </c>
      <c r="T2488" s="17">
        <v>2.9856384099949094E-2</v>
      </c>
      <c r="U2488" s="17">
        <v>0.12690148597400477</v>
      </c>
      <c r="V2488" s="17">
        <v>3.5099873518011609E-2</v>
      </c>
      <c r="W2488" s="17">
        <v>0.78370258730227249</v>
      </c>
      <c r="X2488" s="17">
        <v>0.54621941955312525</v>
      </c>
      <c r="Y2488" s="17">
        <v>0</v>
      </c>
      <c r="Z2488" s="17">
        <v>29.816105976008313</v>
      </c>
      <c r="AA2488" s="17">
        <v>0.36449300431922393</v>
      </c>
      <c r="AB2488" s="17">
        <v>0.96760399682719744</v>
      </c>
      <c r="AC2488" s="17">
        <v>16.588799062720682</v>
      </c>
      <c r="AD2488" s="17">
        <v>0.15862685746750599</v>
      </c>
      <c r="AE2488" s="17">
        <v>1.5862685746750597E-2</v>
      </c>
      <c r="AF2488" s="17">
        <v>46.919123721737044</v>
      </c>
      <c r="AG2488" s="17">
        <v>2.0948571533561089</v>
      </c>
      <c r="AH2488" s="17">
        <v>-1</v>
      </c>
      <c r="AI2488" s="17">
        <v>-1</v>
      </c>
      <c r="AJ2488" s="17">
        <v>-1</v>
      </c>
      <c r="AK2488" s="17">
        <v>-1</v>
      </c>
      <c r="AL2488" s="17">
        <v>-1</v>
      </c>
      <c r="AM2488" s="17">
        <v>-1</v>
      </c>
      <c r="AN2488" s="17">
        <v>-1</v>
      </c>
      <c r="AO2488" s="17">
        <v>-1</v>
      </c>
      <c r="AP2488" s="17">
        <v>-1</v>
      </c>
      <c r="AQ2488" s="17">
        <v>-1</v>
      </c>
      <c r="AR2488" s="17">
        <v>7.9313428733752994E-2</v>
      </c>
      <c r="AS2488" s="17">
        <v>0.95176114480503571</v>
      </c>
      <c r="AT2488" s="17">
        <v>5.2372894882465468</v>
      </c>
      <c r="AU2488" s="17">
        <v>-1</v>
      </c>
      <c r="AV2488" s="17">
        <v>-1</v>
      </c>
      <c r="AW2488" s="17">
        <v>-1</v>
      </c>
      <c r="AX2488" s="17">
        <v>-1</v>
      </c>
      <c r="AY2488" s="17">
        <v>1.5862685746750597E-2</v>
      </c>
      <c r="AZ2488" s="17">
        <v>0.22997309103906191</v>
      </c>
      <c r="BA2488" s="17">
        <v>0.282847421781451</v>
      </c>
      <c r="BB2488" s="17">
        <v>7.94002017943813E-2</v>
      </c>
      <c r="BC2488" s="17">
        <v>0.10008697769279817</v>
      </c>
      <c r="BD2488" s="17">
        <v>3.1662909884536616</v>
      </c>
      <c r="BE2488" s="17">
        <v>3.8849910628283899</v>
      </c>
      <c r="BF2488" s="17">
        <v>-1</v>
      </c>
      <c r="BG2488" s="22">
        <v>610.18167480273291</v>
      </c>
    </row>
    <row r="2489" spans="1:59" x14ac:dyDescent="0.25">
      <c r="A2489">
        <v>5744</v>
      </c>
      <c r="B2489" t="s">
        <v>3093</v>
      </c>
      <c r="C2489" s="49">
        <v>0</v>
      </c>
      <c r="D2489" s="22">
        <v>1446.06708984375</v>
      </c>
      <c r="E2489" s="17">
        <v>13.553207698391958</v>
      </c>
      <c r="F2489" s="17">
        <v>-82.718203888618064</v>
      </c>
      <c r="G2489" s="17">
        <v>-0.25570139615958171</v>
      </c>
      <c r="H2489" s="17">
        <v>-1.1104088112075807</v>
      </c>
      <c r="I2489" s="17">
        <v>6.025414677713222</v>
      </c>
      <c r="J2489" s="17">
        <v>-6.035243225480877</v>
      </c>
      <c r="K2489" s="17">
        <v>-1</v>
      </c>
      <c r="L2489" s="17">
        <v>-1</v>
      </c>
      <c r="M2489" s="17">
        <v>-1</v>
      </c>
      <c r="N2489" s="17">
        <v>0.16666666666666666</v>
      </c>
      <c r="O2489" s="17">
        <v>-1</v>
      </c>
      <c r="P2489" s="17">
        <v>-1</v>
      </c>
      <c r="Q2489" s="17">
        <v>-8.8523091471771398E-2</v>
      </c>
      <c r="R2489" s="17">
        <v>-1</v>
      </c>
      <c r="S2489" s="17">
        <v>-1.2021477695669283</v>
      </c>
      <c r="T2489" s="17">
        <v>-0.12631403852829751</v>
      </c>
      <c r="U2489" s="17">
        <v>-0.77474886946475319</v>
      </c>
      <c r="V2489" s="17">
        <v>-1.2652787621118975</v>
      </c>
      <c r="W2489" s="17">
        <v>-2.6022916327510757</v>
      </c>
      <c r="X2489" s="17">
        <v>-4.4909324218821904</v>
      </c>
      <c r="Y2489" s="17">
        <v>0</v>
      </c>
      <c r="Z2489" s="17">
        <v>0.53099379050695106</v>
      </c>
      <c r="AA2489" s="17">
        <v>-1.2648829928215011</v>
      </c>
      <c r="AB2489" s="17">
        <v>-1.6319807938239643</v>
      </c>
      <c r="AC2489" s="17">
        <v>-13.299558733953214</v>
      </c>
      <c r="AD2489" s="17">
        <v>-0.96843608683094162</v>
      </c>
      <c r="AE2489" s="17">
        <v>-9.6843608683094148E-2</v>
      </c>
      <c r="AF2489" s="17">
        <v>2.4180427768877095</v>
      </c>
      <c r="AG2489" s="17">
        <v>-75.515322425293604</v>
      </c>
      <c r="AH2489" s="17">
        <v>-1</v>
      </c>
      <c r="AI2489" s="17">
        <v>-1</v>
      </c>
      <c r="AJ2489" s="17">
        <v>-1</v>
      </c>
      <c r="AK2489" s="17">
        <v>-1</v>
      </c>
      <c r="AL2489" s="17">
        <v>-1</v>
      </c>
      <c r="AM2489" s="17">
        <v>-1</v>
      </c>
      <c r="AN2489" s="17">
        <v>-1</v>
      </c>
      <c r="AO2489" s="17">
        <v>-1</v>
      </c>
      <c r="AP2489" s="17">
        <v>-1</v>
      </c>
      <c r="AQ2489" s="17">
        <v>-1</v>
      </c>
      <c r="AR2489" s="17">
        <v>-0.48421804341547081</v>
      </c>
      <c r="AS2489" s="17">
        <v>-5.8106165209856488</v>
      </c>
      <c r="AT2489" s="17">
        <v>-3.5538014772813451</v>
      </c>
      <c r="AU2489" s="17">
        <v>-1</v>
      </c>
      <c r="AV2489" s="17">
        <v>-1</v>
      </c>
      <c r="AW2489" s="17">
        <v>-1</v>
      </c>
      <c r="AX2489" s="17">
        <v>-1</v>
      </c>
      <c r="AY2489" s="17">
        <v>-9.6843608683094148E-2</v>
      </c>
      <c r="AZ2489" s="17">
        <v>1.2094160801334497</v>
      </c>
      <c r="BA2489" s="17">
        <v>-0.69659556731293715</v>
      </c>
      <c r="BB2489" s="17">
        <v>0.46260160285585361</v>
      </c>
      <c r="BC2489" s="17">
        <v>-0.28311442336867387</v>
      </c>
      <c r="BD2489" s="17">
        <v>16.479476029746465</v>
      </c>
      <c r="BE2489" s="17">
        <v>-9.4281939784644297</v>
      </c>
      <c r="BF2489" s="17">
        <v>-1</v>
      </c>
      <c r="BG2489" s="22">
        <v>-5.7670798946633113</v>
      </c>
    </row>
    <row r="2490" spans="1:59" x14ac:dyDescent="0.25">
      <c r="A2490">
        <v>5746</v>
      </c>
      <c r="B2490" t="s">
        <v>2228</v>
      </c>
      <c r="C2490" s="49">
        <v>0</v>
      </c>
      <c r="D2490" s="22">
        <v>1478.4921093749999</v>
      </c>
      <c r="E2490" s="17">
        <v>46.380729695964234</v>
      </c>
      <c r="F2490" s="17">
        <v>-27.673481162986093</v>
      </c>
      <c r="G2490" s="17">
        <v>0.14480240320626972</v>
      </c>
      <c r="H2490" s="17">
        <v>1.9234562459813713</v>
      </c>
      <c r="I2490" s="17">
        <v>35.339434464039897</v>
      </c>
      <c r="J2490" s="17">
        <v>1.862685829017817</v>
      </c>
      <c r="K2490" s="17">
        <v>-1</v>
      </c>
      <c r="L2490" s="17">
        <v>-1</v>
      </c>
      <c r="M2490" s="17">
        <v>-1</v>
      </c>
      <c r="N2490" s="17">
        <v>0.16666666666666666</v>
      </c>
      <c r="O2490" s="17">
        <v>-1</v>
      </c>
      <c r="P2490" s="17">
        <v>-1</v>
      </c>
      <c r="Q2490" s="17">
        <v>1.8046341574203062</v>
      </c>
      <c r="R2490" s="17">
        <v>-1</v>
      </c>
      <c r="S2490" s="17">
        <v>-0.24008359500010293</v>
      </c>
      <c r="T2490" s="17">
        <v>-2.5195735896645127E-2</v>
      </c>
      <c r="U2490" s="17">
        <v>-0.19094207702092775</v>
      </c>
      <c r="V2490" s="17">
        <v>-0.42330063206374752</v>
      </c>
      <c r="W2490" s="17">
        <v>-0.40990473585826581</v>
      </c>
      <c r="X2490" s="17">
        <v>-1.229442597292862</v>
      </c>
      <c r="Y2490" s="17">
        <v>0</v>
      </c>
      <c r="Z2490" s="17">
        <v>19.492720260470499</v>
      </c>
      <c r="AA2490" s="17">
        <v>-0.20988338145574409</v>
      </c>
      <c r="AB2490" s="17">
        <v>5.1216300439135054E-2</v>
      </c>
      <c r="AC2490" s="17">
        <v>6.0527613660023896</v>
      </c>
      <c r="AD2490" s="17">
        <v>-0.23867759627615973</v>
      </c>
      <c r="AE2490" s="17">
        <v>-2.3867759627615968E-2</v>
      </c>
      <c r="AF2490" s="17">
        <v>31.231909671060023</v>
      </c>
      <c r="AG2490" s="17">
        <v>-25.263747934700195</v>
      </c>
      <c r="AH2490" s="17">
        <v>-1</v>
      </c>
      <c r="AI2490" s="17">
        <v>-1</v>
      </c>
      <c r="AJ2490" s="17">
        <v>-1</v>
      </c>
      <c r="AK2490" s="17">
        <v>-1</v>
      </c>
      <c r="AL2490" s="17">
        <v>-1</v>
      </c>
      <c r="AM2490" s="17">
        <v>-1</v>
      </c>
      <c r="AN2490" s="17">
        <v>-1</v>
      </c>
      <c r="AO2490" s="17">
        <v>-1</v>
      </c>
      <c r="AP2490" s="17">
        <v>-1</v>
      </c>
      <c r="AQ2490" s="17">
        <v>-1</v>
      </c>
      <c r="AR2490" s="17">
        <v>-0.11933879813807986</v>
      </c>
      <c r="AS2490" s="17">
        <v>-1.4320655776569584</v>
      </c>
      <c r="AT2490" s="17">
        <v>2.1383147490459544</v>
      </c>
      <c r="AU2490" s="17">
        <v>-1</v>
      </c>
      <c r="AV2490" s="17">
        <v>-1</v>
      </c>
      <c r="AW2490" s="17">
        <v>-1</v>
      </c>
      <c r="AX2490" s="17">
        <v>-1</v>
      </c>
      <c r="AY2490" s="17">
        <v>-2.3867759627615968E-2</v>
      </c>
      <c r="AZ2490" s="17">
        <v>0.57523957657455371</v>
      </c>
      <c r="BA2490" s="17">
        <v>-6.2419063754040993E-2</v>
      </c>
      <c r="BB2490" s="17">
        <v>0.21448371606722766</v>
      </c>
      <c r="BC2490" s="17">
        <v>-3.4996536580048129E-2</v>
      </c>
      <c r="BD2490" s="17">
        <v>7.8593631342259771</v>
      </c>
      <c r="BE2490" s="17">
        <v>-0.80808108294393044</v>
      </c>
      <c r="BF2490" s="17">
        <v>-1</v>
      </c>
      <c r="BG2490" s="22">
        <v>7.9124983420972512</v>
      </c>
    </row>
    <row r="2491" spans="1:59" x14ac:dyDescent="0.25">
      <c r="A2491">
        <v>5747</v>
      </c>
      <c r="B2491" t="s">
        <v>2229</v>
      </c>
      <c r="C2491" s="49">
        <v>0</v>
      </c>
      <c r="D2491" s="22">
        <v>1474.3653515624999</v>
      </c>
      <c r="E2491" s="17">
        <v>42.10872846563025</v>
      </c>
      <c r="F2491" s="17">
        <v>-34.836712162410386</v>
      </c>
      <c r="G2491" s="17">
        <v>9.2682943084641145E-2</v>
      </c>
      <c r="H2491" s="17">
        <v>1.5286449879784989</v>
      </c>
      <c r="I2491" s="17">
        <v>31.524661950827248</v>
      </c>
      <c r="J2491" s="17">
        <v>0.83489083917959128</v>
      </c>
      <c r="K2491" s="17">
        <v>-1</v>
      </c>
      <c r="L2491" s="17">
        <v>-1</v>
      </c>
      <c r="M2491" s="17">
        <v>-1</v>
      </c>
      <c r="N2491" s="17">
        <v>0.16666666666666666</v>
      </c>
      <c r="O2491" s="17">
        <v>-1</v>
      </c>
      <c r="P2491" s="17">
        <v>-1</v>
      </c>
      <c r="Q2491" s="17">
        <v>1.5582686200799987</v>
      </c>
      <c r="R2491" s="17">
        <v>-1</v>
      </c>
      <c r="S2491" s="17">
        <v>-0.36528157179876808</v>
      </c>
      <c r="T2491" s="17">
        <v>-3.8354740505145549E-2</v>
      </c>
      <c r="U2491" s="17">
        <v>-0.26691562555078024</v>
      </c>
      <c r="V2491" s="17">
        <v>-0.53287124198508151</v>
      </c>
      <c r="W2491" s="17">
        <v>-0.6952104473763886</v>
      </c>
      <c r="X2491" s="17">
        <v>-1.6538757465387224</v>
      </c>
      <c r="Y2491" s="17">
        <v>0</v>
      </c>
      <c r="Z2491" s="17">
        <v>17.025140806409624</v>
      </c>
      <c r="AA2491" s="17">
        <v>-0.34717548769786893</v>
      </c>
      <c r="AB2491" s="17">
        <v>-0.16782612555081078</v>
      </c>
      <c r="AC2491" s="17">
        <v>3.534352109192163</v>
      </c>
      <c r="AD2491" s="17">
        <v>-0.33364453193847532</v>
      </c>
      <c r="AE2491" s="17">
        <v>-3.3364453193847531E-2</v>
      </c>
      <c r="AF2491" s="17">
        <v>27.482224427328045</v>
      </c>
      <c r="AG2491" s="17">
        <v>-31.803223806985372</v>
      </c>
      <c r="AH2491" s="17">
        <v>-1</v>
      </c>
      <c r="AI2491" s="17">
        <v>-1</v>
      </c>
      <c r="AJ2491" s="17">
        <v>-1</v>
      </c>
      <c r="AK2491" s="17">
        <v>-1</v>
      </c>
      <c r="AL2491" s="17">
        <v>-1</v>
      </c>
      <c r="AM2491" s="17">
        <v>-1</v>
      </c>
      <c r="AN2491" s="17">
        <v>-1</v>
      </c>
      <c r="AO2491" s="17">
        <v>-1</v>
      </c>
      <c r="AP2491" s="17">
        <v>-1</v>
      </c>
      <c r="AQ2491" s="17">
        <v>-1</v>
      </c>
      <c r="AR2491" s="17">
        <v>-0.16682226596923766</v>
      </c>
      <c r="AS2491" s="17">
        <v>-2.0018671916308524</v>
      </c>
      <c r="AT2491" s="17">
        <v>1.3975726508798925</v>
      </c>
      <c r="AU2491" s="17">
        <v>-1</v>
      </c>
      <c r="AV2491" s="17">
        <v>-1</v>
      </c>
      <c r="AW2491" s="17">
        <v>-1</v>
      </c>
      <c r="AX2491" s="17">
        <v>-1</v>
      </c>
      <c r="AY2491" s="17">
        <v>-3.3364453193847531E-2</v>
      </c>
      <c r="AZ2491" s="17">
        <v>0.65776797465628722</v>
      </c>
      <c r="BA2491" s="17">
        <v>-0.1449474618357745</v>
      </c>
      <c r="BB2491" s="17">
        <v>0.24677247419241499</v>
      </c>
      <c r="BC2491" s="17">
        <v>-6.7285294705235407E-2</v>
      </c>
      <c r="BD2491" s="17">
        <v>8.981139334635035</v>
      </c>
      <c r="BE2491" s="17">
        <v>-1.9298572833529883</v>
      </c>
      <c r="BF2491" s="17">
        <v>-1</v>
      </c>
      <c r="BG2491" s="22">
        <v>581.66495907265903</v>
      </c>
    </row>
    <row r="2492" spans="1:59" x14ac:dyDescent="0.25">
      <c r="A2492">
        <v>5748</v>
      </c>
      <c r="B2492" t="s">
        <v>3094</v>
      </c>
      <c r="C2492" s="49">
        <v>0</v>
      </c>
      <c r="D2492" s="22">
        <v>1519.274609375</v>
      </c>
      <c r="E2492" s="17">
        <v>91.510478633315913</v>
      </c>
      <c r="F2492" s="17">
        <v>47.999441000240843</v>
      </c>
      <c r="G2492" s="17">
        <v>0.69539638088064404</v>
      </c>
      <c r="H2492" s="17">
        <v>6.0942726832033784</v>
      </c>
      <c r="I2492" s="17">
        <v>75.638984134566911</v>
      </c>
      <c r="J2492" s="17">
        <v>12.720391000334153</v>
      </c>
      <c r="K2492" s="17">
        <v>-1</v>
      </c>
      <c r="L2492" s="17">
        <v>-1</v>
      </c>
      <c r="M2492" s="17">
        <v>-1</v>
      </c>
      <c r="N2492" s="17">
        <v>0.16666666666666666</v>
      </c>
      <c r="O2492" s="17">
        <v>-1</v>
      </c>
      <c r="P2492" s="17">
        <v>-1</v>
      </c>
      <c r="Q2492" s="17">
        <v>4.4072586061296946</v>
      </c>
      <c r="R2492" s="17">
        <v>-1</v>
      </c>
      <c r="S2492" s="17">
        <v>1.0825174427216055</v>
      </c>
      <c r="T2492" s="17">
        <v>0.11381699893832364</v>
      </c>
      <c r="U2492" s="17">
        <v>0.61164832175662509</v>
      </c>
      <c r="V2492" s="17">
        <v>0.73421170233127542</v>
      </c>
      <c r="W2492" s="17">
        <v>2.6040867021073888</v>
      </c>
      <c r="X2492" s="17">
        <v>3.2543017729440642</v>
      </c>
      <c r="Y2492" s="17">
        <v>0</v>
      </c>
      <c r="Z2492" s="17">
        <v>45.560419036865369</v>
      </c>
      <c r="AA2492" s="17">
        <v>1.2404809681123192</v>
      </c>
      <c r="AB2492" s="17">
        <v>2.3651973033851155</v>
      </c>
      <c r="AC2492" s="17">
        <v>32.657430080590395</v>
      </c>
      <c r="AD2492" s="17">
        <v>0.76456040219578136</v>
      </c>
      <c r="AE2492" s="17">
        <v>7.6456040219578136E-2</v>
      </c>
      <c r="AF2492" s="17">
        <v>70.843872430370112</v>
      </c>
      <c r="AG2492" s="17">
        <v>43.819777182877132</v>
      </c>
      <c r="AH2492" s="17">
        <v>-1</v>
      </c>
      <c r="AI2492" s="17">
        <v>-1</v>
      </c>
      <c r="AJ2492" s="17">
        <v>-1</v>
      </c>
      <c r="AK2492" s="17">
        <v>-1</v>
      </c>
      <c r="AL2492" s="17">
        <v>-1</v>
      </c>
      <c r="AM2492" s="17">
        <v>-1</v>
      </c>
      <c r="AN2492" s="17">
        <v>-1</v>
      </c>
      <c r="AO2492" s="17">
        <v>-1</v>
      </c>
      <c r="AP2492" s="17">
        <v>-1</v>
      </c>
      <c r="AQ2492" s="17">
        <v>-1</v>
      </c>
      <c r="AR2492" s="17">
        <v>0.38228020109789068</v>
      </c>
      <c r="AS2492" s="17">
        <v>4.587362413174688</v>
      </c>
      <c r="AT2492" s="17">
        <v>9.9635711371270936</v>
      </c>
      <c r="AU2492" s="17">
        <v>-1</v>
      </c>
      <c r="AV2492" s="17">
        <v>-1</v>
      </c>
      <c r="AW2492" s="17">
        <v>-1</v>
      </c>
      <c r="AX2492" s="17">
        <v>-1</v>
      </c>
      <c r="AY2492" s="17">
        <v>7.6456040219578136E-2</v>
      </c>
      <c r="AZ2492" s="17">
        <v>-0.29659675605198615</v>
      </c>
      <c r="BA2492" s="17">
        <v>0.80941726887249921</v>
      </c>
      <c r="BB2492" s="17">
        <v>-0.1266172034132324</v>
      </c>
      <c r="BC2492" s="17">
        <v>0.30610438290041181</v>
      </c>
      <c r="BD2492" s="17">
        <v>-3.9911667600266894</v>
      </c>
      <c r="BE2492" s="17">
        <v>11.042448811308748</v>
      </c>
      <c r="BF2492" s="17">
        <v>-1</v>
      </c>
      <c r="BG2492" s="22">
        <v>481.44047363134518</v>
      </c>
    </row>
    <row r="2493" spans="1:59" x14ac:dyDescent="0.25">
      <c r="A2493">
        <v>5752</v>
      </c>
      <c r="B2493" t="s">
        <v>3095</v>
      </c>
      <c r="C2493" s="49">
        <v>0</v>
      </c>
      <c r="D2493" s="22">
        <v>1536.04591796875</v>
      </c>
      <c r="E2493" s="17">
        <v>98.952859176362736</v>
      </c>
      <c r="F2493" s="17">
        <v>60.4787190109584</v>
      </c>
      <c r="G2493" s="17">
        <v>0.78619524422577181</v>
      </c>
      <c r="H2493" s="17">
        <v>6.7820851313535169</v>
      </c>
      <c r="I2493" s="17">
        <v>82.284812915441123</v>
      </c>
      <c r="J2493" s="17">
        <v>14.510943254930531</v>
      </c>
      <c r="K2493" s="17">
        <v>-1</v>
      </c>
      <c r="L2493" s="17">
        <v>-1</v>
      </c>
      <c r="M2493" s="17">
        <v>-1</v>
      </c>
      <c r="N2493" s="17">
        <v>0.16666666666666666</v>
      </c>
      <c r="O2493" s="17">
        <v>-1</v>
      </c>
      <c r="P2493" s="17">
        <v>-1</v>
      </c>
      <c r="Q2493" s="17">
        <v>4.8364593443128694</v>
      </c>
      <c r="R2493" s="17">
        <v>-1</v>
      </c>
      <c r="S2493" s="17">
        <v>1.300628565897094</v>
      </c>
      <c r="T2493" s="17">
        <v>0.13674169267875841</v>
      </c>
      <c r="U2493" s="17">
        <v>0.7440041027779225</v>
      </c>
      <c r="V2493" s="17">
        <v>0.92509792436182392</v>
      </c>
      <c r="W2493" s="17">
        <v>3.1011262771771277</v>
      </c>
      <c r="X2493" s="17">
        <v>3.9937193998262854</v>
      </c>
      <c r="Y2493" s="17">
        <v>0</v>
      </c>
      <c r="Z2493" s="17">
        <v>49.859262676451351</v>
      </c>
      <c r="AA2493" s="17">
        <v>1.4796616342963562</v>
      </c>
      <c r="AB2493" s="17">
        <v>2.7467976357337789</v>
      </c>
      <c r="AC2493" s="17">
        <v>37.044825833013462</v>
      </c>
      <c r="AD2493" s="17">
        <v>0.93000512847240313</v>
      </c>
      <c r="AE2493" s="17">
        <v>9.3000512847240313E-2</v>
      </c>
      <c r="AF2493" s="17">
        <v>77.376310741095722</v>
      </c>
      <c r="AG2493" s="17">
        <v>55.212392814173292</v>
      </c>
      <c r="AH2493" s="17">
        <v>-1</v>
      </c>
      <c r="AI2493" s="17">
        <v>-1</v>
      </c>
      <c r="AJ2493" s="17">
        <v>-1</v>
      </c>
      <c r="AK2493" s="17">
        <v>-1</v>
      </c>
      <c r="AL2493" s="17">
        <v>-1</v>
      </c>
      <c r="AM2493" s="17">
        <v>-1</v>
      </c>
      <c r="AN2493" s="17">
        <v>-1</v>
      </c>
      <c r="AO2493" s="17">
        <v>-1</v>
      </c>
      <c r="AP2493" s="17">
        <v>-1</v>
      </c>
      <c r="AQ2493" s="17">
        <v>-1</v>
      </c>
      <c r="AR2493" s="17">
        <v>0.46500256423620157</v>
      </c>
      <c r="AS2493" s="17">
        <v>5.5800307708344183</v>
      </c>
      <c r="AT2493" s="17">
        <v>11.254040002084745</v>
      </c>
      <c r="AU2493" s="17">
        <v>-1</v>
      </c>
      <c r="AV2493" s="17">
        <v>-1</v>
      </c>
      <c r="AW2493" s="17">
        <v>-1</v>
      </c>
      <c r="AX2493" s="17">
        <v>-1</v>
      </c>
      <c r="AY2493" s="17">
        <v>9.3000512847240313E-2</v>
      </c>
      <c r="AZ2493" s="17">
        <v>-0.44037193564955784</v>
      </c>
      <c r="BA2493" s="17">
        <v>0.9531924484700709</v>
      </c>
      <c r="BB2493" s="17">
        <v>-0.18286841034728379</v>
      </c>
      <c r="BC2493" s="17">
        <v>0.3623555898344632</v>
      </c>
      <c r="BD2493" s="17">
        <v>-5.9454464798676554</v>
      </c>
      <c r="BE2493" s="17">
        <v>12.996728531149717</v>
      </c>
      <c r="BF2493" s="17">
        <v>-1</v>
      </c>
      <c r="BG2493" s="22">
        <v>177.27864975910347</v>
      </c>
    </row>
    <row r="2494" spans="1:59" x14ac:dyDescent="0.25">
      <c r="A2494">
        <v>5753</v>
      </c>
      <c r="B2494" t="s">
        <v>2230</v>
      </c>
      <c r="C2494" s="49">
        <v>0</v>
      </c>
      <c r="D2494" s="22">
        <v>1506.361611328125</v>
      </c>
      <c r="E2494" s="17">
        <v>7.1247680376648503</v>
      </c>
      <c r="F2494" s="17">
        <v>-93.497320226103042</v>
      </c>
      <c r="G2494" s="17">
        <v>-0.33412993268773433</v>
      </c>
      <c r="H2494" s="17">
        <v>-1.7045145271483051</v>
      </c>
      <c r="I2494" s="17">
        <v>0.28500553493060465</v>
      </c>
      <c r="J2494" s="17">
        <v>-7.581852816521681</v>
      </c>
      <c r="K2494" s="17">
        <v>-1</v>
      </c>
      <c r="L2494" s="17">
        <v>-1</v>
      </c>
      <c r="M2494" s="17">
        <v>-1</v>
      </c>
      <c r="N2494" s="17">
        <v>0.16666666666666666</v>
      </c>
      <c r="O2494" s="17">
        <v>-1</v>
      </c>
      <c r="P2494" s="17">
        <v>-1</v>
      </c>
      <c r="Q2494" s="17">
        <v>-0.45925004258525703</v>
      </c>
      <c r="R2494" s="17">
        <v>-1</v>
      </c>
      <c r="S2494" s="17">
        <v>-1.390543698336923</v>
      </c>
      <c r="T2494" s="17">
        <v>-0.14611549984818611</v>
      </c>
      <c r="U2494" s="17">
        <v>-0.88907265969860971</v>
      </c>
      <c r="V2494" s="17">
        <v>-1.430158877189321</v>
      </c>
      <c r="W2494" s="17">
        <v>-3.031615140041283</v>
      </c>
      <c r="X2494" s="17">
        <v>-5.1296126897074146</v>
      </c>
      <c r="Y2494" s="17">
        <v>0</v>
      </c>
      <c r="Z2494" s="17">
        <v>-3.1821806149320899</v>
      </c>
      <c r="AA2494" s="17">
        <v>-1.4714779756611094</v>
      </c>
      <c r="AB2494" s="17">
        <v>-1.961592360556955</v>
      </c>
      <c r="AC2494" s="17">
        <v>-17.08922101997166</v>
      </c>
      <c r="AD2494" s="17">
        <v>-1.1113408246232621</v>
      </c>
      <c r="AE2494" s="17">
        <v>-0.11113408246232621</v>
      </c>
      <c r="AF2494" s="17">
        <v>-3.2244240756242561</v>
      </c>
      <c r="AG2494" s="17">
        <v>-85.355821945580374</v>
      </c>
      <c r="AH2494" s="17">
        <v>-1</v>
      </c>
      <c r="AI2494" s="17">
        <v>-1</v>
      </c>
      <c r="AJ2494" s="17">
        <v>-1</v>
      </c>
      <c r="AK2494" s="17">
        <v>-1</v>
      </c>
      <c r="AL2494" s="17">
        <v>-1</v>
      </c>
      <c r="AM2494" s="17">
        <v>-1</v>
      </c>
      <c r="AN2494" s="17">
        <v>-1</v>
      </c>
      <c r="AO2494" s="17">
        <v>-1</v>
      </c>
      <c r="AP2494" s="17">
        <v>-1</v>
      </c>
      <c r="AQ2494" s="17">
        <v>-1</v>
      </c>
      <c r="AR2494" s="17">
        <v>-0.55567041231163106</v>
      </c>
      <c r="AS2494" s="17">
        <v>-6.6680449477395722</v>
      </c>
      <c r="AT2494" s="17">
        <v>-4.6684584320614437</v>
      </c>
      <c r="AU2494" s="17">
        <v>-1</v>
      </c>
      <c r="AV2494" s="17">
        <v>-1</v>
      </c>
      <c r="AW2494" s="17">
        <v>-1</v>
      </c>
      <c r="AX2494" s="17">
        <v>-1</v>
      </c>
      <c r="AY2494" s="17">
        <v>-0.11113408246232621</v>
      </c>
      <c r="AZ2494" s="17">
        <v>1.3336035039566898</v>
      </c>
      <c r="BA2494" s="17">
        <v>-0.82078299113617725</v>
      </c>
      <c r="BB2494" s="17">
        <v>0.51118921370524262</v>
      </c>
      <c r="BC2494" s="17">
        <v>-0.33170203421806288</v>
      </c>
      <c r="BD2494" s="17">
        <v>18.167507055104004</v>
      </c>
      <c r="BE2494" s="17">
        <v>-11.116225003821967</v>
      </c>
      <c r="BF2494" s="17">
        <v>-1</v>
      </c>
      <c r="BG2494" s="22">
        <v>76.631269581216657</v>
      </c>
    </row>
    <row r="2495" spans="1:59" x14ac:dyDescent="0.25">
      <c r="A2495">
        <v>5754</v>
      </c>
      <c r="B2495" t="s">
        <v>2231</v>
      </c>
      <c r="C2495" s="49">
        <v>0</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25">
      <c r="A2496">
        <v>5756</v>
      </c>
      <c r="B2496" t="s">
        <v>2232</v>
      </c>
      <c r="C2496" s="49">
        <v>0</v>
      </c>
      <c r="D2496" s="22">
        <v>1480.7469433593749</v>
      </c>
      <c r="E2496" s="17">
        <v>85.848818589813206</v>
      </c>
      <c r="F2496" s="17">
        <v>38.506049836434947</v>
      </c>
      <c r="G2496" s="17">
        <v>0.62632274326924109</v>
      </c>
      <c r="H2496" s="17">
        <v>5.571031465881644</v>
      </c>
      <c r="I2496" s="17">
        <v>70.583286828173598</v>
      </c>
      <c r="J2496" s="17">
        <v>11.358259878844652</v>
      </c>
      <c r="K2496" s="17">
        <v>-1</v>
      </c>
      <c r="L2496" s="17">
        <v>-1</v>
      </c>
      <c r="M2496" s="17">
        <v>-1</v>
      </c>
      <c r="N2496" s="17">
        <v>0.16666666666666666</v>
      </c>
      <c r="O2496" s="17">
        <v>-1</v>
      </c>
      <c r="P2496" s="17">
        <v>-1</v>
      </c>
      <c r="Q2496" s="17">
        <v>4.0807516966860735</v>
      </c>
      <c r="R2496" s="17">
        <v>-1</v>
      </c>
      <c r="S2496" s="17">
        <v>0.91659324360498529</v>
      </c>
      <c r="T2496" s="17">
        <v>9.6377441553554238E-2</v>
      </c>
      <c r="U2496" s="17">
        <v>0.51096099025017971</v>
      </c>
      <c r="V2496" s="17">
        <v>0.58899836771682357</v>
      </c>
      <c r="W2496" s="17">
        <v>2.2259725911807435</v>
      </c>
      <c r="X2496" s="17">
        <v>2.6918028239361655</v>
      </c>
      <c r="Y2496" s="17">
        <v>0</v>
      </c>
      <c r="Z2496" s="17">
        <v>42.290149379632034</v>
      </c>
      <c r="AA2496" s="17">
        <v>1.0585284848873555</v>
      </c>
      <c r="AB2496" s="17">
        <v>2.0749015651130032</v>
      </c>
      <c r="AC2496" s="17">
        <v>29.319795961661285</v>
      </c>
      <c r="AD2496" s="17">
        <v>0.63870123781272459</v>
      </c>
      <c r="AE2496" s="17">
        <v>6.3870123781272464E-2</v>
      </c>
      <c r="AF2496" s="17">
        <v>65.874434928946599</v>
      </c>
      <c r="AG2496" s="17">
        <v>35.153045303525005</v>
      </c>
      <c r="AH2496" s="17">
        <v>-1</v>
      </c>
      <c r="AI2496" s="17">
        <v>-1</v>
      </c>
      <c r="AJ2496" s="17">
        <v>-1</v>
      </c>
      <c r="AK2496" s="17">
        <v>-1</v>
      </c>
      <c r="AL2496" s="17">
        <v>-1</v>
      </c>
      <c r="AM2496" s="17">
        <v>-1</v>
      </c>
      <c r="AN2496" s="17">
        <v>-1</v>
      </c>
      <c r="AO2496" s="17">
        <v>-1</v>
      </c>
      <c r="AP2496" s="17">
        <v>-1</v>
      </c>
      <c r="AQ2496" s="17">
        <v>-1</v>
      </c>
      <c r="AR2496" s="17">
        <v>0.31935061890636229</v>
      </c>
      <c r="AS2496" s="17">
        <v>3.8322074268763471</v>
      </c>
      <c r="AT2496" s="17">
        <v>8.9818696549392527</v>
      </c>
      <c r="AU2496" s="17">
        <v>-1</v>
      </c>
      <c r="AV2496" s="17">
        <v>-1</v>
      </c>
      <c r="AW2496" s="17">
        <v>-1</v>
      </c>
      <c r="AX2496" s="17">
        <v>-1</v>
      </c>
      <c r="AY2496" s="17">
        <v>6.3870123781272464E-2</v>
      </c>
      <c r="AZ2496" s="17">
        <v>-0.18722231801206385</v>
      </c>
      <c r="BA2496" s="17">
        <v>0.70004283083257679</v>
      </c>
      <c r="BB2496" s="17">
        <v>-8.38250875229931E-2</v>
      </c>
      <c r="BC2496" s="17">
        <v>0.26331226701017246</v>
      </c>
      <c r="BD2496" s="17">
        <v>-2.5044828502676735</v>
      </c>
      <c r="BE2496" s="17">
        <v>9.5557649015497308</v>
      </c>
      <c r="BF2496" s="17">
        <v>-1</v>
      </c>
      <c r="BG2496" s="22">
        <v>126.40283593955178</v>
      </c>
    </row>
    <row r="2497" spans="1:59" x14ac:dyDescent="0.25">
      <c r="A2497">
        <v>5762</v>
      </c>
      <c r="B2497" t="s">
        <v>2233</v>
      </c>
      <c r="C2497" s="49">
        <v>0</v>
      </c>
      <c r="D2497" s="22">
        <v>1414.6378710937499</v>
      </c>
      <c r="E2497" s="17">
        <v>-7.1210377499023991</v>
      </c>
      <c r="F2497" s="17">
        <v>-117.38448507631117</v>
      </c>
      <c r="G2497" s="17">
        <v>-0.50793224842057172</v>
      </c>
      <c r="H2497" s="17">
        <v>-3.0210882360501428</v>
      </c>
      <c r="I2497" s="17">
        <v>-12.436083579252205</v>
      </c>
      <c r="J2497" s="17">
        <v>-11.00923193586836</v>
      </c>
      <c r="K2497" s="17">
        <v>-1</v>
      </c>
      <c r="L2497" s="17">
        <v>-1</v>
      </c>
      <c r="M2497" s="17">
        <v>-1</v>
      </c>
      <c r="N2497" s="17">
        <v>0.16666666666666666</v>
      </c>
      <c r="O2497" s="17">
        <v>-1</v>
      </c>
      <c r="P2497" s="17">
        <v>-1</v>
      </c>
      <c r="Q2497" s="17">
        <v>-1.2808030825934602</v>
      </c>
      <c r="R2497" s="17">
        <v>-1</v>
      </c>
      <c r="S2497" s="17">
        <v>-1.8080403155676952</v>
      </c>
      <c r="T2497" s="17">
        <v>-0.18999671942258781</v>
      </c>
      <c r="U2497" s="17">
        <v>-1.1424209990351084</v>
      </c>
      <c r="V2497" s="17">
        <v>-1.7955430484018797</v>
      </c>
      <c r="W2497" s="17">
        <v>-3.983021644213359</v>
      </c>
      <c r="X2497" s="17">
        <v>-6.5449662647552795</v>
      </c>
      <c r="Y2497" s="17">
        <v>0</v>
      </c>
      <c r="Z2497" s="17">
        <v>-11.410796613058618</v>
      </c>
      <c r="AA2497" s="17">
        <v>-1.9293047824053706</v>
      </c>
      <c r="AB2497" s="17">
        <v>-2.6920312559704729</v>
      </c>
      <c r="AC2497" s="17">
        <v>-25.487338724475514</v>
      </c>
      <c r="AD2497" s="17">
        <v>-1.4280262487938855</v>
      </c>
      <c r="AE2497" s="17">
        <v>-0.14280262487938855</v>
      </c>
      <c r="AF2497" s="17">
        <v>-15.728467231655003</v>
      </c>
      <c r="AG2497" s="17">
        <v>-107.16295593411</v>
      </c>
      <c r="AH2497" s="17">
        <v>-1</v>
      </c>
      <c r="AI2497" s="17">
        <v>-1</v>
      </c>
      <c r="AJ2497" s="17">
        <v>-1</v>
      </c>
      <c r="AK2497" s="17">
        <v>-1</v>
      </c>
      <c r="AL2497" s="17">
        <v>-1</v>
      </c>
      <c r="AM2497" s="17">
        <v>-1</v>
      </c>
      <c r="AN2497" s="17">
        <v>-1</v>
      </c>
      <c r="AO2497" s="17">
        <v>-1</v>
      </c>
      <c r="AP2497" s="17">
        <v>-1</v>
      </c>
      <c r="AQ2497" s="17">
        <v>-1</v>
      </c>
      <c r="AR2497" s="17">
        <v>-0.71401312439694276</v>
      </c>
      <c r="AS2497" s="17">
        <v>-8.5681574927633122</v>
      </c>
      <c r="AT2497" s="17">
        <v>-7.1386047405923083</v>
      </c>
      <c r="AU2497" s="17">
        <v>-1</v>
      </c>
      <c r="AV2497" s="17">
        <v>-1</v>
      </c>
      <c r="AW2497" s="17">
        <v>-1</v>
      </c>
      <c r="AX2497" s="17">
        <v>-1</v>
      </c>
      <c r="AY2497" s="17">
        <v>-0.14280262487938855</v>
      </c>
      <c r="AZ2497" s="17">
        <v>1.6088102437589389</v>
      </c>
      <c r="BA2497" s="17">
        <v>-1.0959897309384263</v>
      </c>
      <c r="BB2497" s="17">
        <v>0.61886225792325467</v>
      </c>
      <c r="BC2497" s="17">
        <v>-0.43937507843607482</v>
      </c>
      <c r="BD2497" s="17">
        <v>21.908284509630434</v>
      </c>
      <c r="BE2497" s="17">
        <v>-14.857002458348404</v>
      </c>
      <c r="BF2497" s="17">
        <v>-1</v>
      </c>
      <c r="BG2497" s="22">
        <v>-72.322924771352973</v>
      </c>
    </row>
    <row r="2498" spans="1:59" x14ac:dyDescent="0.25">
      <c r="A2498">
        <v>5763</v>
      </c>
      <c r="B2498" t="s">
        <v>374</v>
      </c>
      <c r="C2498" s="49">
        <v>0</v>
      </c>
      <c r="D2498" s="22">
        <v>1486.8317285156249</v>
      </c>
      <c r="E2498" s="17">
        <v>46.37050166017125</v>
      </c>
      <c r="F2498" s="17">
        <v>-27.690631388162839</v>
      </c>
      <c r="G2498" s="17">
        <v>0.14467761866738663</v>
      </c>
      <c r="H2498" s="17">
        <v>1.9225109879019369</v>
      </c>
      <c r="I2498" s="17">
        <v>35.330301126359608</v>
      </c>
      <c r="J2498" s="17">
        <v>1.8602250797396391</v>
      </c>
      <c r="K2498" s="17">
        <v>-1</v>
      </c>
      <c r="L2498" s="17">
        <v>-1</v>
      </c>
      <c r="M2498" s="17">
        <v>-1</v>
      </c>
      <c r="N2498" s="17">
        <v>0.16666666666666666</v>
      </c>
      <c r="O2498" s="17">
        <v>-1</v>
      </c>
      <c r="P2498" s="17">
        <v>-1</v>
      </c>
      <c r="Q2498" s="17">
        <v>1.8040443084483107</v>
      </c>
      <c r="R2498" s="17">
        <v>-1</v>
      </c>
      <c r="S2498" s="17">
        <v>-0.24038334430233008</v>
      </c>
      <c r="T2498" s="17">
        <v>-2.5227241217659586E-2</v>
      </c>
      <c r="U2498" s="17">
        <v>-0.19112397307661377</v>
      </c>
      <c r="V2498" s="17">
        <v>-0.42356296628597973</v>
      </c>
      <c r="W2498" s="17">
        <v>-0.41058781549050727</v>
      </c>
      <c r="X2498" s="17">
        <v>-1.2304587761767516</v>
      </c>
      <c r="Y2498" s="17">
        <v>0</v>
      </c>
      <c r="Z2498" s="17">
        <v>19.486812375707039</v>
      </c>
      <c r="AA2498" s="17">
        <v>-0.21021208655226137</v>
      </c>
      <c r="AB2498" s="17">
        <v>5.0691868527154349E-2</v>
      </c>
      <c r="AC2498" s="17">
        <v>6.0467317844008797</v>
      </c>
      <c r="AD2498" s="17">
        <v>-0.23890496634576722</v>
      </c>
      <c r="AE2498" s="17">
        <v>-2.3890496634576722E-2</v>
      </c>
      <c r="AF2498" s="17">
        <v>31.222932165479506</v>
      </c>
      <c r="AG2498" s="17">
        <v>-25.279404763826125</v>
      </c>
      <c r="AH2498" s="17">
        <v>-1</v>
      </c>
      <c r="AI2498" s="17">
        <v>-1</v>
      </c>
      <c r="AJ2498" s="17">
        <v>-1</v>
      </c>
      <c r="AK2498" s="17">
        <v>-1</v>
      </c>
      <c r="AL2498" s="17">
        <v>-1</v>
      </c>
      <c r="AM2498" s="17">
        <v>-1</v>
      </c>
      <c r="AN2498" s="17">
        <v>-1</v>
      </c>
      <c r="AO2498" s="17">
        <v>-1</v>
      </c>
      <c r="AP2498" s="17">
        <v>-1</v>
      </c>
      <c r="AQ2498" s="17">
        <v>-1</v>
      </c>
      <c r="AR2498" s="17">
        <v>-0.11945248317288361</v>
      </c>
      <c r="AS2498" s="17">
        <v>-1.4334297980746031</v>
      </c>
      <c r="AT2498" s="17">
        <v>2.1365412625030156</v>
      </c>
      <c r="AU2498" s="17">
        <v>-1</v>
      </c>
      <c r="AV2498" s="17">
        <v>-1</v>
      </c>
      <c r="AW2498" s="17">
        <v>-1</v>
      </c>
      <c r="AX2498" s="17">
        <v>-1</v>
      </c>
      <c r="AY2498" s="17">
        <v>-2.3890496634576722E-2</v>
      </c>
      <c r="AZ2498" s="17">
        <v>0.57543716626706698</v>
      </c>
      <c r="BA2498" s="17">
        <v>-6.261665344655426E-2</v>
      </c>
      <c r="BB2498" s="17">
        <v>0.21456102189089421</v>
      </c>
      <c r="BC2498" s="17">
        <v>-3.5073842403714681E-2</v>
      </c>
      <c r="BD2498" s="17">
        <v>7.8620488935483381</v>
      </c>
      <c r="BE2498" s="17">
        <v>-0.81076684226629148</v>
      </c>
      <c r="BF2498" s="17">
        <v>-1</v>
      </c>
      <c r="BG2498" s="22">
        <v>385.07225123540661</v>
      </c>
    </row>
    <row r="2499" spans="1:59" x14ac:dyDescent="0.25">
      <c r="A2499">
        <v>5765</v>
      </c>
      <c r="B2499" t="s">
        <v>2234</v>
      </c>
      <c r="C2499" s="49">
        <v>0</v>
      </c>
      <c r="D2499" s="22">
        <v>1485.9083300781249</v>
      </c>
      <c r="E2499" s="17">
        <v>34.01642031402011</v>
      </c>
      <c r="F2499" s="17">
        <v>-48.405779558015013</v>
      </c>
      <c r="G2499" s="17">
        <v>-6.0451960846448216E-3</v>
      </c>
      <c r="H2499" s="17">
        <v>0.78076730976108877</v>
      </c>
      <c r="I2499" s="17">
        <v>24.298466769512757</v>
      </c>
      <c r="J2499" s="17">
        <v>-1.1120266184733172</v>
      </c>
      <c r="K2499" s="17">
        <v>-1</v>
      </c>
      <c r="L2499" s="17">
        <v>-1</v>
      </c>
      <c r="M2499" s="17">
        <v>-1</v>
      </c>
      <c r="N2499" s="17">
        <v>0.16666666666666666</v>
      </c>
      <c r="O2499" s="17">
        <v>-1</v>
      </c>
      <c r="P2499" s="17">
        <v>-1</v>
      </c>
      <c r="Q2499" s="17">
        <v>1.0915866744058123</v>
      </c>
      <c r="R2499" s="17">
        <v>-1</v>
      </c>
      <c r="S2499" s="17">
        <v>-0.60243988556960215</v>
      </c>
      <c r="T2499" s="17">
        <v>-6.3281400053911266E-2</v>
      </c>
      <c r="U2499" s="17">
        <v>-0.41082976155556067</v>
      </c>
      <c r="V2499" s="17">
        <v>-0.74042716063681513</v>
      </c>
      <c r="W2499" s="17">
        <v>-1.2356554544202036</v>
      </c>
      <c r="X2499" s="17">
        <v>-2.4578651763796233</v>
      </c>
      <c r="Y2499" s="17">
        <v>0</v>
      </c>
      <c r="Z2499" s="17">
        <v>12.350888095747042</v>
      </c>
      <c r="AA2499" s="17">
        <v>-0.60724330383190495</v>
      </c>
      <c r="AB2499" s="17">
        <v>-0.58275082098408493</v>
      </c>
      <c r="AC2499" s="17">
        <v>-1.2361857860842793</v>
      </c>
      <c r="AD2499" s="17">
        <v>-0.51353720194445096</v>
      </c>
      <c r="AE2499" s="17">
        <v>-5.1353720194445084E-2</v>
      </c>
      <c r="AF2499" s="17">
        <v>20.379321870005441</v>
      </c>
      <c r="AG2499" s="17">
        <v>-44.190732858431488</v>
      </c>
      <c r="AH2499" s="17">
        <v>-1</v>
      </c>
      <c r="AI2499" s="17">
        <v>-1</v>
      </c>
      <c r="AJ2499" s="17">
        <v>-1</v>
      </c>
      <c r="AK2499" s="17">
        <v>-1</v>
      </c>
      <c r="AL2499" s="17">
        <v>-1</v>
      </c>
      <c r="AM2499" s="17">
        <v>-1</v>
      </c>
      <c r="AN2499" s="17">
        <v>-1</v>
      </c>
      <c r="AO2499" s="17">
        <v>-1</v>
      </c>
      <c r="AP2499" s="17">
        <v>-1</v>
      </c>
      <c r="AQ2499" s="17">
        <v>-1</v>
      </c>
      <c r="AR2499" s="17">
        <v>-0.25676860097222548</v>
      </c>
      <c r="AS2499" s="17">
        <v>-3.0812232116667051</v>
      </c>
      <c r="AT2499" s="17">
        <v>-5.590175166716449E-3</v>
      </c>
      <c r="AU2499" s="17">
        <v>-1</v>
      </c>
      <c r="AV2499" s="17">
        <v>-1</v>
      </c>
      <c r="AW2499" s="17">
        <v>-1</v>
      </c>
      <c r="AX2499" s="17">
        <v>-1</v>
      </c>
      <c r="AY2499" s="17">
        <v>-5.1353720194445084E-2</v>
      </c>
      <c r="AZ2499" s="17">
        <v>0.81409874155635342</v>
      </c>
      <c r="BA2499" s="17">
        <v>-0.30127822873584081</v>
      </c>
      <c r="BB2499" s="17">
        <v>0.30793598199444672</v>
      </c>
      <c r="BC2499" s="17">
        <v>-0.12844880250726715</v>
      </c>
      <c r="BD2499" s="17">
        <v>11.106082236428808</v>
      </c>
      <c r="BE2499" s="17">
        <v>-4.0548001851467639</v>
      </c>
      <c r="BF2499" s="17">
        <v>-1</v>
      </c>
      <c r="BG2499" s="22">
        <v>66.973543264691898</v>
      </c>
    </row>
    <row r="2500" spans="1:59" x14ac:dyDescent="0.25">
      <c r="A2500">
        <v>5773</v>
      </c>
      <c r="B2500" t="s">
        <v>2235</v>
      </c>
      <c r="C2500" s="49">
        <v>0</v>
      </c>
      <c r="D2500" s="22">
        <v>1456.0451953125</v>
      </c>
      <c r="E2500" s="17">
        <v>2.041911096831619</v>
      </c>
      <c r="F2500" s="17">
        <v>-102.02018256651701</v>
      </c>
      <c r="G2500" s="17">
        <v>-0.39614203084693594</v>
      </c>
      <c r="H2500" s="17">
        <v>-2.1742637231011619</v>
      </c>
      <c r="I2500" s="17">
        <v>-4.2538374805632984</v>
      </c>
      <c r="J2500" s="17">
        <v>-8.8047304834938025</v>
      </c>
      <c r="K2500" s="17">
        <v>-1</v>
      </c>
      <c r="L2500" s="17">
        <v>-1</v>
      </c>
      <c r="M2500" s="17">
        <v>-1</v>
      </c>
      <c r="N2500" s="17">
        <v>0.16666666666666666</v>
      </c>
      <c r="O2500" s="17">
        <v>-1</v>
      </c>
      <c r="P2500" s="17">
        <v>-1</v>
      </c>
      <c r="Q2500" s="17">
        <v>-0.75237748191288878</v>
      </c>
      <c r="R2500" s="17">
        <v>-1</v>
      </c>
      <c r="S2500" s="17">
        <v>-1.5395051267257496</v>
      </c>
      <c r="T2500" s="17">
        <v>-0.16177217556116197</v>
      </c>
      <c r="U2500" s="17">
        <v>-0.97946651907362259</v>
      </c>
      <c r="V2500" s="17">
        <v>-1.560526755174797</v>
      </c>
      <c r="W2500" s="17">
        <v>-3.3710738709405437</v>
      </c>
      <c r="X2500" s="17">
        <v>-5.6346062190270159</v>
      </c>
      <c r="Y2500" s="17">
        <v>0</v>
      </c>
      <c r="Z2500" s="17">
        <v>-6.1181239068187914</v>
      </c>
      <c r="AA2500" s="17">
        <v>-1.634829083844157</v>
      </c>
      <c r="AB2500" s="17">
        <v>-2.2222105709110065</v>
      </c>
      <c r="AC2500" s="17">
        <v>-20.085641966656596</v>
      </c>
      <c r="AD2500" s="17">
        <v>-1.2243331488420282</v>
      </c>
      <c r="AE2500" s="17">
        <v>-0.12243331488420282</v>
      </c>
      <c r="AF2500" s="17">
        <v>-7.6858258026909496</v>
      </c>
      <c r="AG2500" s="17">
        <v>-93.136536073384491</v>
      </c>
      <c r="AH2500" s="17">
        <v>-1</v>
      </c>
      <c r="AI2500" s="17">
        <v>-1</v>
      </c>
      <c r="AJ2500" s="17">
        <v>-1</v>
      </c>
      <c r="AK2500" s="17">
        <v>-1</v>
      </c>
      <c r="AL2500" s="17">
        <v>-1</v>
      </c>
      <c r="AM2500" s="17">
        <v>-1</v>
      </c>
      <c r="AN2500" s="17">
        <v>-1</v>
      </c>
      <c r="AO2500" s="17">
        <v>-1</v>
      </c>
      <c r="AP2500" s="17">
        <v>-1</v>
      </c>
      <c r="AQ2500" s="17">
        <v>-1</v>
      </c>
      <c r="AR2500" s="17">
        <v>-0.61216657442101408</v>
      </c>
      <c r="AS2500" s="17">
        <v>-7.3459988930521698</v>
      </c>
      <c r="AT2500" s="17">
        <v>-5.5497985609678206</v>
      </c>
      <c r="AU2500" s="17">
        <v>-1</v>
      </c>
      <c r="AV2500" s="17">
        <v>-1</v>
      </c>
      <c r="AW2500" s="17">
        <v>-1</v>
      </c>
      <c r="AX2500" s="17">
        <v>-1</v>
      </c>
      <c r="AY2500" s="17">
        <v>-0.12243331488420282</v>
      </c>
      <c r="AZ2500" s="17">
        <v>1.4317963691710083</v>
      </c>
      <c r="BA2500" s="17">
        <v>-0.91897585635049572</v>
      </c>
      <c r="BB2500" s="17">
        <v>0.54960660393962302</v>
      </c>
      <c r="BC2500" s="17">
        <v>-0.37011942445244328</v>
      </c>
      <c r="BD2500" s="17">
        <v>19.502204223687201</v>
      </c>
      <c r="BE2500" s="17">
        <v>-12.45092217240517</v>
      </c>
      <c r="BF2500" s="17">
        <v>-1</v>
      </c>
      <c r="BG2500" s="22">
        <v>-3.6965373039884071</v>
      </c>
    </row>
    <row r="2501" spans="1:59" x14ac:dyDescent="0.25">
      <c r="A2501">
        <v>5774</v>
      </c>
      <c r="B2501" t="s">
        <v>2236</v>
      </c>
      <c r="C2501" s="49">
        <v>0</v>
      </c>
      <c r="D2501" s="22">
        <v>1470.6251171874999</v>
      </c>
      <c r="E2501" s="17">
        <v>35.523825085137311</v>
      </c>
      <c r="F2501" s="17">
        <v>-45.878184643370609</v>
      </c>
      <c r="G2501" s="17">
        <v>1.2345510897725009E-2</v>
      </c>
      <c r="H2501" s="17">
        <v>0.92007915493997849</v>
      </c>
      <c r="I2501" s="17">
        <v>25.644535269285619</v>
      </c>
      <c r="J2501" s="17">
        <v>-0.74936214627901254</v>
      </c>
      <c r="K2501" s="17">
        <v>-1</v>
      </c>
      <c r="L2501" s="17">
        <v>-1</v>
      </c>
      <c r="M2501" s="17">
        <v>-1</v>
      </c>
      <c r="N2501" s="17">
        <v>0.16666666666666666</v>
      </c>
      <c r="O2501" s="17">
        <v>-1</v>
      </c>
      <c r="P2501" s="17">
        <v>-1</v>
      </c>
      <c r="Q2501" s="17">
        <v>1.1785184345814987</v>
      </c>
      <c r="R2501" s="17">
        <v>-1</v>
      </c>
      <c r="S2501" s="17">
        <v>-0.55826292554897639</v>
      </c>
      <c r="T2501" s="17">
        <v>-5.8638155527397873E-2</v>
      </c>
      <c r="U2501" s="17">
        <v>-0.38402197678260303</v>
      </c>
      <c r="V2501" s="17">
        <v>-0.70176442360461455</v>
      </c>
      <c r="W2501" s="17">
        <v>-1.134983388196154</v>
      </c>
      <c r="X2501" s="17">
        <v>-2.3081010448408574</v>
      </c>
      <c r="Y2501" s="17">
        <v>0</v>
      </c>
      <c r="Z2501" s="17">
        <v>13.221590336128031</v>
      </c>
      <c r="AA2501" s="17">
        <v>-0.55879884774968391</v>
      </c>
      <c r="AB2501" s="17">
        <v>-0.50546020700443572</v>
      </c>
      <c r="AC2501" s="17">
        <v>-0.34754790312077866</v>
      </c>
      <c r="AD2501" s="17">
        <v>-0.48002747097825382</v>
      </c>
      <c r="AE2501" s="17">
        <v>-4.8002747097825378E-2</v>
      </c>
      <c r="AF2501" s="17">
        <v>21.702423882817232</v>
      </c>
      <c r="AG2501" s="17">
        <v>-41.88323419469215</v>
      </c>
      <c r="AH2501" s="17">
        <v>-1</v>
      </c>
      <c r="AI2501" s="17">
        <v>-1</v>
      </c>
      <c r="AJ2501" s="17">
        <v>-1</v>
      </c>
      <c r="AK2501" s="17">
        <v>-1</v>
      </c>
      <c r="AL2501" s="17">
        <v>-1</v>
      </c>
      <c r="AM2501" s="17">
        <v>-1</v>
      </c>
      <c r="AN2501" s="17">
        <v>-1</v>
      </c>
      <c r="AO2501" s="17">
        <v>-1</v>
      </c>
      <c r="AP2501" s="17">
        <v>-1</v>
      </c>
      <c r="AQ2501" s="17">
        <v>-1</v>
      </c>
      <c r="AR2501" s="17">
        <v>-0.24001373548912691</v>
      </c>
      <c r="AS2501" s="17">
        <v>-2.8801648258695227</v>
      </c>
      <c r="AT2501" s="17">
        <v>0.25578572636961994</v>
      </c>
      <c r="AU2501" s="17">
        <v>-1</v>
      </c>
      <c r="AV2501" s="17">
        <v>-1</v>
      </c>
      <c r="AW2501" s="17">
        <v>-1</v>
      </c>
      <c r="AX2501" s="17">
        <v>-1</v>
      </c>
      <c r="AY2501" s="17">
        <v>-4.8002747097825378E-2</v>
      </c>
      <c r="AZ2501" s="17">
        <v>0.7849780334119556</v>
      </c>
      <c r="BA2501" s="17">
        <v>-0.27215752059144288</v>
      </c>
      <c r="BB2501" s="17">
        <v>0.29654267346593971</v>
      </c>
      <c r="BC2501" s="17">
        <v>-0.11705549397876013</v>
      </c>
      <c r="BD2501" s="17">
        <v>10.710255853089929</v>
      </c>
      <c r="BE2501" s="17">
        <v>-3.6589738018078855</v>
      </c>
      <c r="BF2501" s="17">
        <v>-1</v>
      </c>
      <c r="BG2501" s="22">
        <v>12.887703540613984</v>
      </c>
    </row>
    <row r="2502" spans="1:59" x14ac:dyDescent="0.25">
      <c r="A2502">
        <v>5775</v>
      </c>
      <c r="B2502" t="s">
        <v>2237</v>
      </c>
      <c r="C2502" s="49">
        <v>0</v>
      </c>
      <c r="D2502" s="22">
        <v>1502.553193359375</v>
      </c>
      <c r="E2502" s="17">
        <v>17.620997620559514</v>
      </c>
      <c r="F2502" s="17">
        <v>-75.897391510870136</v>
      </c>
      <c r="G2502" s="17">
        <v>-0.20607336395627657</v>
      </c>
      <c r="H2502" s="17">
        <v>-0.73447042311474231</v>
      </c>
      <c r="I2502" s="17">
        <v>9.6578324482003879</v>
      </c>
      <c r="J2502" s="17">
        <v>-5.0565791576825196</v>
      </c>
      <c r="K2502" s="17">
        <v>-1</v>
      </c>
      <c r="L2502" s="17">
        <v>-1</v>
      </c>
      <c r="M2502" s="17">
        <v>-1</v>
      </c>
      <c r="N2502" s="17">
        <v>0.16666666666666666</v>
      </c>
      <c r="O2502" s="17">
        <v>-1</v>
      </c>
      <c r="P2502" s="17">
        <v>-1</v>
      </c>
      <c r="Q2502" s="17">
        <v>0.14606561670702911</v>
      </c>
      <c r="R2502" s="17">
        <v>-1</v>
      </c>
      <c r="S2502" s="17">
        <v>-1.0829345388493981</v>
      </c>
      <c r="T2502" s="17">
        <v>-0.11378406406290399</v>
      </c>
      <c r="U2502" s="17">
        <v>-0.70240702815941236</v>
      </c>
      <c r="V2502" s="17">
        <v>-1.1609458748367434</v>
      </c>
      <c r="W2502" s="17">
        <v>-2.3306241786760373</v>
      </c>
      <c r="X2502" s="17">
        <v>-4.0867881358560423</v>
      </c>
      <c r="Y2502" s="17">
        <v>0</v>
      </c>
      <c r="Z2502" s="17">
        <v>2.8806173730338251</v>
      </c>
      <c r="AA2502" s="17">
        <v>-1.1341537593654489</v>
      </c>
      <c r="AB2502" s="17">
        <v>-1.4234090905570684</v>
      </c>
      <c r="AC2502" s="17">
        <v>-10.901535128059907</v>
      </c>
      <c r="AD2502" s="17">
        <v>-0.87800878519926551</v>
      </c>
      <c r="AE2502" s="17">
        <v>-8.7800878519926545E-2</v>
      </c>
      <c r="AF2502" s="17">
        <v>5.9884845963908617</v>
      </c>
      <c r="AG2502" s="17">
        <v>-69.288448270704507</v>
      </c>
      <c r="AH2502" s="17">
        <v>-1</v>
      </c>
      <c r="AI2502" s="17">
        <v>-1</v>
      </c>
      <c r="AJ2502" s="17">
        <v>-1</v>
      </c>
      <c r="AK2502" s="17">
        <v>-1</v>
      </c>
      <c r="AL2502" s="17">
        <v>-1</v>
      </c>
      <c r="AM2502" s="17">
        <v>-1</v>
      </c>
      <c r="AN2502" s="17">
        <v>-1</v>
      </c>
      <c r="AO2502" s="17">
        <v>-1</v>
      </c>
      <c r="AP2502" s="17">
        <v>-1</v>
      </c>
      <c r="AQ2502" s="17">
        <v>-1</v>
      </c>
      <c r="AR2502" s="17">
        <v>-0.43900439259963275</v>
      </c>
      <c r="AS2502" s="17">
        <v>-5.268052711195593</v>
      </c>
      <c r="AT2502" s="17">
        <v>-2.8484685245542698</v>
      </c>
      <c r="AU2502" s="17">
        <v>-1</v>
      </c>
      <c r="AV2502" s="17">
        <v>-1</v>
      </c>
      <c r="AW2502" s="17">
        <v>-1</v>
      </c>
      <c r="AX2502" s="17">
        <v>-1</v>
      </c>
      <c r="AY2502" s="17">
        <v>-8.7800878519926545E-2</v>
      </c>
      <c r="AZ2502" s="17">
        <v>1.1308327258905337</v>
      </c>
      <c r="BA2502" s="17">
        <v>-0.61801221307002119</v>
      </c>
      <c r="BB2502" s="17">
        <v>0.43185632030108373</v>
      </c>
      <c r="BC2502" s="17">
        <v>-0.25236914081390399</v>
      </c>
      <c r="BD2502" s="17">
        <v>15.411323265522045</v>
      </c>
      <c r="BE2502" s="17">
        <v>-8.360041214240006</v>
      </c>
      <c r="BF2502" s="17">
        <v>-1</v>
      </c>
      <c r="BG2502" s="22">
        <v>77.769506183291014</v>
      </c>
    </row>
    <row r="2503" spans="1:59" x14ac:dyDescent="0.25">
      <c r="A2503">
        <v>5776</v>
      </c>
      <c r="B2503" t="s">
        <v>651</v>
      </c>
      <c r="C2503" s="49">
        <v>0</v>
      </c>
      <c r="D2503" s="22">
        <v>1470.0747851562501</v>
      </c>
      <c r="E2503" s="17">
        <v>41.563484557635846</v>
      </c>
      <c r="F2503" s="17">
        <v>-35.750969404721026</v>
      </c>
      <c r="G2503" s="17">
        <v>8.6030834017468971E-2</v>
      </c>
      <c r="H2503" s="17">
        <v>1.4782544516403704</v>
      </c>
      <c r="I2503" s="17">
        <v>31.037775042077204</v>
      </c>
      <c r="J2503" s="17">
        <v>0.70371134585518114</v>
      </c>
      <c r="K2503" s="17">
        <v>-1</v>
      </c>
      <c r="L2503" s="17">
        <v>-1</v>
      </c>
      <c r="M2503" s="17">
        <v>-1</v>
      </c>
      <c r="N2503" s="17">
        <v>0.16666666666666666</v>
      </c>
      <c r="O2503" s="17">
        <v>-1</v>
      </c>
      <c r="P2503" s="17">
        <v>-1</v>
      </c>
      <c r="Q2503" s="17">
        <v>1.5268245026437146</v>
      </c>
      <c r="R2503" s="17">
        <v>-1</v>
      </c>
      <c r="S2503" s="17">
        <v>-0.38126083548857759</v>
      </c>
      <c r="T2503" s="17">
        <v>-4.0034250109943645E-2</v>
      </c>
      <c r="U2503" s="17">
        <v>-0.27661227877514771</v>
      </c>
      <c r="V2503" s="17">
        <v>-0.54685595414542143</v>
      </c>
      <c r="W2503" s="17">
        <v>-0.73162457572838446</v>
      </c>
      <c r="X2503" s="17">
        <v>-1.7080469830388336</v>
      </c>
      <c r="Y2503" s="17">
        <v>0</v>
      </c>
      <c r="Z2503" s="17">
        <v>16.710198793924839</v>
      </c>
      <c r="AA2503" s="17">
        <v>-0.36469834888355906</v>
      </c>
      <c r="AB2503" s="17">
        <v>-0.19578294061801904</v>
      </c>
      <c r="AC2503" s="17">
        <v>3.2129225891437443</v>
      </c>
      <c r="AD2503" s="17">
        <v>-0.34576534846893459</v>
      </c>
      <c r="AE2503" s="17">
        <v>-3.4576534846893464E-2</v>
      </c>
      <c r="AF2503" s="17">
        <v>27.003644734624739</v>
      </c>
      <c r="AG2503" s="17">
        <v>-32.63786995725372</v>
      </c>
      <c r="AH2503" s="17">
        <v>-1</v>
      </c>
      <c r="AI2503" s="17">
        <v>-1</v>
      </c>
      <c r="AJ2503" s="17">
        <v>-1</v>
      </c>
      <c r="AK2503" s="17">
        <v>-1</v>
      </c>
      <c r="AL2503" s="17">
        <v>-1</v>
      </c>
      <c r="AM2503" s="17">
        <v>-1</v>
      </c>
      <c r="AN2503" s="17">
        <v>-1</v>
      </c>
      <c r="AO2503" s="17">
        <v>-1</v>
      </c>
      <c r="AP2503" s="17">
        <v>-1</v>
      </c>
      <c r="AQ2503" s="17">
        <v>-1</v>
      </c>
      <c r="AR2503" s="17">
        <v>-0.17288267423446729</v>
      </c>
      <c r="AS2503" s="17">
        <v>-2.0745920908136077</v>
      </c>
      <c r="AT2503" s="17">
        <v>1.3030302819423101</v>
      </c>
      <c r="AU2503" s="17">
        <v>-1</v>
      </c>
      <c r="AV2503" s="17">
        <v>-1</v>
      </c>
      <c r="AW2503" s="17">
        <v>-1</v>
      </c>
      <c r="AX2503" s="17">
        <v>-1</v>
      </c>
      <c r="AY2503" s="17">
        <v>-3.4576534846893464E-2</v>
      </c>
      <c r="AZ2503" s="17">
        <v>0.66830123620384652</v>
      </c>
      <c r="BA2503" s="17">
        <v>-0.15548072338333363</v>
      </c>
      <c r="BB2503" s="17">
        <v>0.25089355181277118</v>
      </c>
      <c r="BC2503" s="17">
        <v>-7.1406372325591591E-2</v>
      </c>
      <c r="BD2503" s="17">
        <v>9.1243138344603381</v>
      </c>
      <c r="BE2503" s="17">
        <v>-2.0730317831782932</v>
      </c>
      <c r="BF2503" s="17">
        <v>-1</v>
      </c>
      <c r="BG2503" s="22">
        <v>13.538622088181683</v>
      </c>
    </row>
    <row r="2504" spans="1:59" x14ac:dyDescent="0.25">
      <c r="A2504">
        <v>5777</v>
      </c>
      <c r="B2504" t="s">
        <v>2238</v>
      </c>
      <c r="C2504" s="49">
        <v>0</v>
      </c>
      <c r="D2504" s="22">
        <v>1468.1629980468749</v>
      </c>
      <c r="E2504" s="17">
        <v>-22.581221194153287</v>
      </c>
      <c r="F2504" s="17">
        <v>-143.3079011367476</v>
      </c>
      <c r="G2504" s="17">
        <v>-0.69655026865290681</v>
      </c>
      <c r="H2504" s="17">
        <v>-4.4498927109268216</v>
      </c>
      <c r="I2504" s="17">
        <v>-26.241576525644156</v>
      </c>
      <c r="J2504" s="17">
        <v>-14.728776530835315</v>
      </c>
      <c r="K2504" s="17">
        <v>-1</v>
      </c>
      <c r="L2504" s="17">
        <v>-1</v>
      </c>
      <c r="M2504" s="17">
        <v>-1</v>
      </c>
      <c r="N2504" s="17">
        <v>0.16666666666666666</v>
      </c>
      <c r="O2504" s="17">
        <v>-1</v>
      </c>
      <c r="P2504" s="17">
        <v>-1</v>
      </c>
      <c r="Q2504" s="17">
        <v>-2.172389062151995</v>
      </c>
      <c r="R2504" s="17">
        <v>-1</v>
      </c>
      <c r="S2504" s="17">
        <v>-2.2611262544041661</v>
      </c>
      <c r="T2504" s="17">
        <v>-0.23761857490020302</v>
      </c>
      <c r="U2504" s="17">
        <v>-1.4173659098282145</v>
      </c>
      <c r="V2504" s="17">
        <v>-2.1920742379188467</v>
      </c>
      <c r="W2504" s="17">
        <v>-5.0155303912714357</v>
      </c>
      <c r="X2504" s="17">
        <v>-8.0809710534639017</v>
      </c>
      <c r="Y2504" s="17">
        <v>0</v>
      </c>
      <c r="Z2504" s="17">
        <v>-20.340857482929447</v>
      </c>
      <c r="AA2504" s="17">
        <v>-2.4261588406109889</v>
      </c>
      <c r="AB2504" s="17">
        <v>-3.4847361044223919</v>
      </c>
      <c r="AC2504" s="17">
        <v>-34.601350401607398</v>
      </c>
      <c r="AD2504" s="17">
        <v>-1.7717073872852684</v>
      </c>
      <c r="AE2504" s="17">
        <v>-0.17717073872852682</v>
      </c>
      <c r="AF2504" s="17">
        <v>-29.298412229485642</v>
      </c>
      <c r="AG2504" s="17">
        <v>-130.82902978654599</v>
      </c>
      <c r="AH2504" s="17">
        <v>-1</v>
      </c>
      <c r="AI2504" s="17">
        <v>-1</v>
      </c>
      <c r="AJ2504" s="17">
        <v>-1</v>
      </c>
      <c r="AK2504" s="17">
        <v>-1</v>
      </c>
      <c r="AL2504" s="17">
        <v>-1</v>
      </c>
      <c r="AM2504" s="17">
        <v>-1</v>
      </c>
      <c r="AN2504" s="17">
        <v>-1</v>
      </c>
      <c r="AO2504" s="17">
        <v>-1</v>
      </c>
      <c r="AP2504" s="17">
        <v>-1</v>
      </c>
      <c r="AQ2504" s="17">
        <v>-1</v>
      </c>
      <c r="AR2504" s="17">
        <v>-0.88585369364263422</v>
      </c>
      <c r="AS2504" s="17">
        <v>-10.630244323711608</v>
      </c>
      <c r="AT2504" s="17">
        <v>-9.8193176208250943</v>
      </c>
      <c r="AU2504" s="17">
        <v>-1</v>
      </c>
      <c r="AV2504" s="17">
        <v>-1</v>
      </c>
      <c r="AW2504" s="17">
        <v>-1</v>
      </c>
      <c r="AX2504" s="17">
        <v>-1</v>
      </c>
      <c r="AY2504" s="17">
        <v>-0.17717073872852682</v>
      </c>
      <c r="AZ2504" s="17">
        <v>1.9074768650707525</v>
      </c>
      <c r="BA2504" s="17">
        <v>-1.3946563522502402</v>
      </c>
      <c r="BB2504" s="17">
        <v>0.73571384501032489</v>
      </c>
      <c r="BC2504" s="17">
        <v>-0.55622666552314493</v>
      </c>
      <c r="BD2504" s="17">
        <v>25.967942947594626</v>
      </c>
      <c r="BE2504" s="17">
        <v>-18.9166608963126</v>
      </c>
      <c r="BF2504" s="17">
        <v>-1</v>
      </c>
      <c r="BG2504" s="22">
        <v>33.659556455137817</v>
      </c>
    </row>
    <row r="2505" spans="1:59" x14ac:dyDescent="0.25">
      <c r="A2505">
        <v>5781</v>
      </c>
      <c r="B2505" t="s">
        <v>2239</v>
      </c>
      <c r="C2505" s="49">
        <v>0</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25">
      <c r="A2506">
        <v>5783</v>
      </c>
      <c r="B2506" t="s">
        <v>2240</v>
      </c>
      <c r="C2506" s="49">
        <v>0</v>
      </c>
      <c r="D2506" s="22">
        <v>1439.72119140625</v>
      </c>
      <c r="E2506" s="17">
        <v>-35.239098162470711</v>
      </c>
      <c r="F2506" s="17">
        <v>-164.53244949186632</v>
      </c>
      <c r="G2506" s="17">
        <v>-0.85097946431658045</v>
      </c>
      <c r="H2506" s="17">
        <v>-5.6197126758701135</v>
      </c>
      <c r="I2506" s="17">
        <v>-37.544691513415295</v>
      </c>
      <c r="J2506" s="17">
        <v>-17.774118006312428</v>
      </c>
      <c r="K2506" s="17">
        <v>-1</v>
      </c>
      <c r="L2506" s="17">
        <v>-1</v>
      </c>
      <c r="M2506" s="17">
        <v>-1</v>
      </c>
      <c r="N2506" s="17">
        <v>0.16666666666666666</v>
      </c>
      <c r="O2506" s="17">
        <v>-1</v>
      </c>
      <c r="P2506" s="17">
        <v>-1</v>
      </c>
      <c r="Q2506" s="17">
        <v>-2.9023665347107346</v>
      </c>
      <c r="R2506" s="17">
        <v>-1</v>
      </c>
      <c r="S2506" s="17">
        <v>-2.6320860228019547</v>
      </c>
      <c r="T2506" s="17">
        <v>-0.27660851249132551</v>
      </c>
      <c r="U2506" s="17">
        <v>-1.6424744194674277</v>
      </c>
      <c r="V2506" s="17">
        <v>-2.5167303475378309</v>
      </c>
      <c r="W2506" s="17">
        <v>-5.8608870286037549</v>
      </c>
      <c r="X2506" s="17">
        <v>-9.3385602475591494</v>
      </c>
      <c r="Y2506" s="17">
        <v>0</v>
      </c>
      <c r="Z2506" s="17">
        <v>-27.652259201933301</v>
      </c>
      <c r="AA2506" s="17">
        <v>-2.8329533371093243</v>
      </c>
      <c r="AB2506" s="17">
        <v>-4.1337555989242105</v>
      </c>
      <c r="AC2506" s="17">
        <v>-42.063360080402219</v>
      </c>
      <c r="AD2506" s="17">
        <v>-2.0530930243342844</v>
      </c>
      <c r="AE2506" s="17">
        <v>-0.20530930243342846</v>
      </c>
      <c r="AF2506" s="17">
        <v>-40.408674592721006</v>
      </c>
      <c r="AG2506" s="17">
        <v>-150.20540085144728</v>
      </c>
      <c r="AH2506" s="17">
        <v>-1</v>
      </c>
      <c r="AI2506" s="17">
        <v>-1</v>
      </c>
      <c r="AJ2506" s="17">
        <v>-1</v>
      </c>
      <c r="AK2506" s="17">
        <v>-1</v>
      </c>
      <c r="AL2506" s="17">
        <v>-1</v>
      </c>
      <c r="AM2506" s="17">
        <v>-1</v>
      </c>
      <c r="AN2506" s="17">
        <v>-1</v>
      </c>
      <c r="AO2506" s="17">
        <v>-1</v>
      </c>
      <c r="AP2506" s="17">
        <v>-1</v>
      </c>
      <c r="AQ2506" s="17">
        <v>-1</v>
      </c>
      <c r="AR2506" s="17">
        <v>-1.0265465121671422</v>
      </c>
      <c r="AS2506" s="17">
        <v>-12.318558146005707</v>
      </c>
      <c r="AT2506" s="17">
        <v>-12.014125589807421</v>
      </c>
      <c r="AU2506" s="17">
        <v>-1</v>
      </c>
      <c r="AV2506" s="17">
        <v>-1</v>
      </c>
      <c r="AW2506" s="17">
        <v>-1</v>
      </c>
      <c r="AX2506" s="17">
        <v>-1</v>
      </c>
      <c r="AY2506" s="17">
        <v>-0.20530930243342846</v>
      </c>
      <c r="AZ2506" s="17">
        <v>2.1520072977619522</v>
      </c>
      <c r="BA2506" s="17">
        <v>-1.6391867849414399</v>
      </c>
      <c r="BB2506" s="17">
        <v>0.83138496160699038</v>
      </c>
      <c r="BC2506" s="17">
        <v>-0.65189778211981053</v>
      </c>
      <c r="BD2506" s="17">
        <v>29.291749371136866</v>
      </c>
      <c r="BE2506" s="17">
        <v>-22.240467319854844</v>
      </c>
      <c r="BF2506" s="17">
        <v>-1</v>
      </c>
      <c r="BG2506" s="22">
        <v>-32.647453291614738</v>
      </c>
    </row>
    <row r="2507" spans="1:59" x14ac:dyDescent="0.25">
      <c r="A2507">
        <v>5785</v>
      </c>
      <c r="B2507" t="s">
        <v>2241</v>
      </c>
      <c r="C2507" s="49">
        <v>0</v>
      </c>
      <c r="D2507" s="22">
        <v>1475.3596582031248</v>
      </c>
      <c r="E2507" s="17">
        <v>28.41397260424305</v>
      </c>
      <c r="F2507" s="17">
        <v>-57.799884321461263</v>
      </c>
      <c r="G2507" s="17">
        <v>-7.439642873876251E-2</v>
      </c>
      <c r="H2507" s="17">
        <v>0.26299839797183111</v>
      </c>
      <c r="I2507" s="17">
        <v>19.29564435031185</v>
      </c>
      <c r="J2507" s="17">
        <v>-2.4599119247912986</v>
      </c>
      <c r="K2507" s="17">
        <v>-1</v>
      </c>
      <c r="L2507" s="17">
        <v>-1</v>
      </c>
      <c r="M2507" s="17">
        <v>-1</v>
      </c>
      <c r="N2507" s="17">
        <v>0.16666666666666666</v>
      </c>
      <c r="O2507" s="17">
        <v>-1</v>
      </c>
      <c r="P2507" s="17">
        <v>-1</v>
      </c>
      <c r="Q2507" s="17">
        <v>0.76849452952543862</v>
      </c>
      <c r="R2507" s="17">
        <v>-1</v>
      </c>
      <c r="S2507" s="17">
        <v>-0.76662877048936795</v>
      </c>
      <c r="T2507" s="17">
        <v>-8.053856625235721E-2</v>
      </c>
      <c r="U2507" s="17">
        <v>-0.51046405705678954</v>
      </c>
      <c r="V2507" s="17">
        <v>-0.88412178512657968</v>
      </c>
      <c r="W2507" s="17">
        <v>-1.609815068123325</v>
      </c>
      <c r="X2507" s="17">
        <v>-3.0144812438239765</v>
      </c>
      <c r="Y2507" s="17">
        <v>0</v>
      </c>
      <c r="Z2507" s="17">
        <v>9.1148204741055849</v>
      </c>
      <c r="AA2507" s="17">
        <v>-0.78729284144089329</v>
      </c>
      <c r="AB2507" s="17">
        <v>-0.87001050834504678</v>
      </c>
      <c r="AC2507" s="17">
        <v>-4.538913339838933</v>
      </c>
      <c r="AD2507" s="17">
        <v>-0.63808007132098687</v>
      </c>
      <c r="AE2507" s="17">
        <v>-6.3808007132098693E-2</v>
      </c>
      <c r="AF2507" s="17">
        <v>15.461857109704159</v>
      </c>
      <c r="AG2507" s="17">
        <v>-52.766823933424511</v>
      </c>
      <c r="AH2507" s="17">
        <v>-1</v>
      </c>
      <c r="AI2507" s="17">
        <v>-1</v>
      </c>
      <c r="AJ2507" s="17">
        <v>-1</v>
      </c>
      <c r="AK2507" s="17">
        <v>-1</v>
      </c>
      <c r="AL2507" s="17">
        <v>-1</v>
      </c>
      <c r="AM2507" s="17">
        <v>-1</v>
      </c>
      <c r="AN2507" s="17">
        <v>-1</v>
      </c>
      <c r="AO2507" s="17">
        <v>-1</v>
      </c>
      <c r="AP2507" s="17">
        <v>-1</v>
      </c>
      <c r="AQ2507" s="17">
        <v>-1</v>
      </c>
      <c r="AR2507" s="17">
        <v>-0.31904003566049344</v>
      </c>
      <c r="AS2507" s="17">
        <v>-3.8284804279259212</v>
      </c>
      <c r="AT2507" s="17">
        <v>-0.97702455630369656</v>
      </c>
      <c r="AU2507" s="17">
        <v>-1</v>
      </c>
      <c r="AV2507" s="17">
        <v>-1</v>
      </c>
      <c r="AW2507" s="17">
        <v>-1</v>
      </c>
      <c r="AX2507" s="17">
        <v>-1</v>
      </c>
      <c r="AY2507" s="17">
        <v>-6.3808007132098693E-2</v>
      </c>
      <c r="AZ2507" s="17">
        <v>0.92232928969887618</v>
      </c>
      <c r="BA2507" s="17">
        <v>-0.40950877687836335</v>
      </c>
      <c r="BB2507" s="17">
        <v>0.35028055758246901</v>
      </c>
      <c r="BC2507" s="17">
        <v>-0.17079337809528933</v>
      </c>
      <c r="BD2507" s="17">
        <v>12.577217698712557</v>
      </c>
      <c r="BE2507" s="17">
        <v>-5.5259356474305168</v>
      </c>
      <c r="BF2507" s="17">
        <v>-1</v>
      </c>
      <c r="BG2507" s="22">
        <v>31.845753241305601</v>
      </c>
    </row>
    <row r="2508" spans="1:59" x14ac:dyDescent="0.25">
      <c r="A2508">
        <v>5787</v>
      </c>
      <c r="B2508" t="s">
        <v>3096</v>
      </c>
      <c r="C2508" s="49">
        <v>0</v>
      </c>
      <c r="D2508" s="22">
        <v>1450</v>
      </c>
      <c r="E2508" s="17">
        <v>42.510834345099084</v>
      </c>
      <c r="F2508" s="17">
        <v>-34.162466733731819</v>
      </c>
      <c r="G2508" s="17">
        <v>9.7588733186206644E-2</v>
      </c>
      <c r="H2508" s="17">
        <v>1.5658069454695622</v>
      </c>
      <c r="I2508" s="17">
        <v>31.883730774475264</v>
      </c>
      <c r="J2508" s="17">
        <v>0.93163294809285269</v>
      </c>
      <c r="K2508" s="17">
        <v>-1</v>
      </c>
      <c r="L2508" s="17">
        <v>-1</v>
      </c>
      <c r="M2508" s="17">
        <v>-1</v>
      </c>
      <c r="N2508" s="17">
        <v>0.16666666666666666</v>
      </c>
      <c r="O2508" s="17">
        <v>-1</v>
      </c>
      <c r="P2508" s="17">
        <v>-1</v>
      </c>
      <c r="Q2508" s="17">
        <v>1.5814579933319561</v>
      </c>
      <c r="R2508" s="17">
        <v>-1</v>
      </c>
      <c r="S2508" s="17">
        <v>-0.35349720193228051</v>
      </c>
      <c r="T2508" s="17">
        <v>-3.7116137603193253E-2</v>
      </c>
      <c r="U2508" s="17">
        <v>-0.25976454836216811</v>
      </c>
      <c r="V2508" s="17">
        <v>-0.52255781179374472</v>
      </c>
      <c r="W2508" s="17">
        <v>-0.66835579592337224</v>
      </c>
      <c r="X2508" s="17">
        <v>-1.6139256024373154</v>
      </c>
      <c r="Y2508" s="17">
        <v>0</v>
      </c>
      <c r="Z2508" s="17">
        <v>17.257403896478259</v>
      </c>
      <c r="AA2508" s="17">
        <v>-0.33425274724250115</v>
      </c>
      <c r="AB2508" s="17">
        <v>-0.1472085642265627</v>
      </c>
      <c r="AC2508" s="17">
        <v>3.7713995992259974</v>
      </c>
      <c r="AD2508" s="17">
        <v>-0.32470568545271017</v>
      </c>
      <c r="AE2508" s="17">
        <v>-3.2470568545271014E-2</v>
      </c>
      <c r="AF2508" s="17">
        <v>27.835166854393844</v>
      </c>
      <c r="AG2508" s="17">
        <v>-31.187689879181502</v>
      </c>
      <c r="AH2508" s="17">
        <v>-1</v>
      </c>
      <c r="AI2508" s="17">
        <v>-1</v>
      </c>
      <c r="AJ2508" s="17">
        <v>-1</v>
      </c>
      <c r="AK2508" s="17">
        <v>-1</v>
      </c>
      <c r="AL2508" s="17">
        <v>-1</v>
      </c>
      <c r="AM2508" s="17">
        <v>-1</v>
      </c>
      <c r="AN2508" s="17">
        <v>-1</v>
      </c>
      <c r="AO2508" s="17">
        <v>-1</v>
      </c>
      <c r="AP2508" s="17">
        <v>-1</v>
      </c>
      <c r="AQ2508" s="17">
        <v>-1</v>
      </c>
      <c r="AR2508" s="17">
        <v>-0.16235284272635508</v>
      </c>
      <c r="AS2508" s="17">
        <v>-1.948234112716261</v>
      </c>
      <c r="AT2508" s="17">
        <v>1.4672956534688604</v>
      </c>
      <c r="AU2508" s="17">
        <v>-1</v>
      </c>
      <c r="AV2508" s="17">
        <v>-1</v>
      </c>
      <c r="AW2508" s="17">
        <v>-1</v>
      </c>
      <c r="AX2508" s="17">
        <v>-1</v>
      </c>
      <c r="AY2508" s="17">
        <v>-3.2470568545271014E-2</v>
      </c>
      <c r="AZ2508" s="17">
        <v>0.64999991647873501</v>
      </c>
      <c r="BA2508" s="17">
        <v>-0.13717940365822218</v>
      </c>
      <c r="BB2508" s="17">
        <v>0.24373326638725484</v>
      </c>
      <c r="BC2508" s="17">
        <v>-6.4246086900075286E-2</v>
      </c>
      <c r="BD2508" s="17">
        <v>8.8755511614786737</v>
      </c>
      <c r="BE2508" s="17">
        <v>-1.8242691101966289</v>
      </c>
      <c r="BF2508" s="17">
        <v>-1</v>
      </c>
      <c r="BG2508" s="22">
        <v>0</v>
      </c>
    </row>
    <row r="2509" spans="1:59" x14ac:dyDescent="0.25">
      <c r="A2509">
        <v>5800</v>
      </c>
      <c r="B2509" t="s">
        <v>2242</v>
      </c>
      <c r="C2509" s="49">
        <v>0</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25">
      <c r="A2510">
        <v>5801</v>
      </c>
      <c r="B2510" t="s">
        <v>2243</v>
      </c>
      <c r="C2510" s="49">
        <v>0</v>
      </c>
      <c r="D2510" s="22">
        <v>1585.7125878906249</v>
      </c>
      <c r="E2510" s="17">
        <v>130.82603914236273</v>
      </c>
      <c r="F2510" s="17">
        <v>113.92321456997091</v>
      </c>
      <c r="G2510" s="17">
        <v>1.1750558373341577</v>
      </c>
      <c r="H2510" s="17">
        <v>9.7277514831266902</v>
      </c>
      <c r="I2510" s="17">
        <v>110.74663309929699</v>
      </c>
      <c r="J2510" s="17">
        <v>22.179268452651929</v>
      </c>
      <c r="K2510" s="17">
        <v>-1</v>
      </c>
      <c r="L2510" s="17">
        <v>-1</v>
      </c>
      <c r="M2510" s="17">
        <v>-1</v>
      </c>
      <c r="N2510" s="17">
        <v>0.16666666666666666</v>
      </c>
      <c r="O2510" s="17">
        <v>-1</v>
      </c>
      <c r="P2510" s="17">
        <v>-1</v>
      </c>
      <c r="Q2510" s="17">
        <v>6.6745798610651565</v>
      </c>
      <c r="R2510" s="17">
        <v>-1</v>
      </c>
      <c r="S2510" s="17">
        <v>2.2347241877681987</v>
      </c>
      <c r="T2510" s="17">
        <v>0.23492034466088049</v>
      </c>
      <c r="U2510" s="17">
        <v>1.3108388142834506</v>
      </c>
      <c r="V2510" s="17">
        <v>1.7425985711802312</v>
      </c>
      <c r="W2510" s="17">
        <v>5.229777417063123</v>
      </c>
      <c r="X2510" s="17">
        <v>7.1603931482773939</v>
      </c>
      <c r="Y2510" s="17">
        <v>0</v>
      </c>
      <c r="Z2510" s="17">
        <v>68.269745206564636</v>
      </c>
      <c r="AA2510" s="17">
        <v>2.5039909296847691</v>
      </c>
      <c r="AB2510" s="17">
        <v>4.3810618335511942</v>
      </c>
      <c r="AC2510" s="17">
        <v>55.834546889361853</v>
      </c>
      <c r="AD2510" s="17">
        <v>1.6385485178543131</v>
      </c>
      <c r="AE2510" s="17">
        <v>0.16385485178543133</v>
      </c>
      <c r="AF2510" s="17">
        <v>105.3525181777168</v>
      </c>
      <c r="AG2510" s="17">
        <v>104.00308366899897</v>
      </c>
      <c r="AH2510" s="17">
        <v>-1</v>
      </c>
      <c r="AI2510" s="17">
        <v>-1</v>
      </c>
      <c r="AJ2510" s="17">
        <v>-1</v>
      </c>
      <c r="AK2510" s="17">
        <v>-1</v>
      </c>
      <c r="AL2510" s="17">
        <v>-1</v>
      </c>
      <c r="AM2510" s="17">
        <v>-1</v>
      </c>
      <c r="AN2510" s="17">
        <v>-1</v>
      </c>
      <c r="AO2510" s="17">
        <v>-1</v>
      </c>
      <c r="AP2510" s="17">
        <v>-1</v>
      </c>
      <c r="AQ2510" s="17">
        <v>-1</v>
      </c>
      <c r="AR2510" s="17">
        <v>0.81927425892715655</v>
      </c>
      <c r="AS2510" s="17">
        <v>9.8312911071258782</v>
      </c>
      <c r="AT2510" s="17">
        <v>16.780678439263639</v>
      </c>
      <c r="AU2510" s="17">
        <v>-1</v>
      </c>
      <c r="AV2510" s="17">
        <v>-1</v>
      </c>
      <c r="AW2510" s="17">
        <v>-1</v>
      </c>
      <c r="AX2510" s="17">
        <v>-1</v>
      </c>
      <c r="AY2510" s="17">
        <v>0.16385485178543133</v>
      </c>
      <c r="AZ2510" s="17">
        <v>-1.056112040237293</v>
      </c>
      <c r="BA2510" s="17">
        <v>1.568932553057806</v>
      </c>
      <c r="BB2510" s="17">
        <v>-0.42377316273713328</v>
      </c>
      <c r="BC2510" s="17">
        <v>0.60326034222431246</v>
      </c>
      <c r="BD2510" s="17">
        <v>-14.314960623106387</v>
      </c>
      <c r="BE2510" s="17">
        <v>21.366242674388459</v>
      </c>
      <c r="BF2510" s="17">
        <v>-1</v>
      </c>
      <c r="BG2510" s="22">
        <v>316.0175808795716</v>
      </c>
    </row>
    <row r="2511" spans="1:59" x14ac:dyDescent="0.25">
      <c r="A2511">
        <v>5802</v>
      </c>
      <c r="B2511" t="s">
        <v>2244</v>
      </c>
      <c r="C2511" s="49">
        <v>0</v>
      </c>
      <c r="D2511" s="22">
        <v>1609.8582128906251</v>
      </c>
      <c r="E2511" s="17">
        <v>122.73596026443938</v>
      </c>
      <c r="F2511" s="17">
        <v>100.35788518882799</v>
      </c>
      <c r="G2511" s="17">
        <v>1.0763548958492248</v>
      </c>
      <c r="H2511" s="17">
        <v>8.9800798306806353</v>
      </c>
      <c r="I2511" s="17">
        <v>103.5224285943719</v>
      </c>
      <c r="J2511" s="17">
        <v>20.23288733293591</v>
      </c>
      <c r="K2511" s="17">
        <v>-1</v>
      </c>
      <c r="L2511" s="17">
        <v>-1</v>
      </c>
      <c r="M2511" s="17">
        <v>-1</v>
      </c>
      <c r="N2511" s="17">
        <v>0.16666666666666666</v>
      </c>
      <c r="O2511" s="17">
        <v>-1</v>
      </c>
      <c r="P2511" s="17">
        <v>-1</v>
      </c>
      <c r="Q2511" s="17">
        <v>6.2080264772007903</v>
      </c>
      <c r="R2511" s="17">
        <v>-1</v>
      </c>
      <c r="S2511" s="17">
        <v>1.997631206505543</v>
      </c>
      <c r="T2511" s="17">
        <v>0.21000055192257114</v>
      </c>
      <c r="U2511" s="17">
        <v>1.1669643238273246</v>
      </c>
      <c r="V2511" s="17">
        <v>1.5350998301519048</v>
      </c>
      <c r="W2511" s="17">
        <v>4.6894812921195426</v>
      </c>
      <c r="X2511" s="17">
        <v>6.3566252019053415</v>
      </c>
      <c r="Y2511" s="17">
        <v>0</v>
      </c>
      <c r="Z2511" s="17">
        <v>63.596780161717291</v>
      </c>
      <c r="AA2511" s="17">
        <v>2.24399475718175</v>
      </c>
      <c r="AB2511" s="17">
        <v>3.966251441810785</v>
      </c>
      <c r="AC2511" s="17">
        <v>51.065323184598498</v>
      </c>
      <c r="AD2511" s="17">
        <v>1.4587054047841557</v>
      </c>
      <c r="AE2511" s="17">
        <v>0.14587054047841558</v>
      </c>
      <c r="AF2511" s="17">
        <v>98.251572332060903</v>
      </c>
      <c r="AG2511" s="17">
        <v>91.618987135644815</v>
      </c>
      <c r="AH2511" s="17">
        <v>-1</v>
      </c>
      <c r="AI2511" s="17">
        <v>-1</v>
      </c>
      <c r="AJ2511" s="17">
        <v>-1</v>
      </c>
      <c r="AK2511" s="17">
        <v>-1</v>
      </c>
      <c r="AL2511" s="17">
        <v>-1</v>
      </c>
      <c r="AM2511" s="17">
        <v>-1</v>
      </c>
      <c r="AN2511" s="17">
        <v>-1</v>
      </c>
      <c r="AO2511" s="17">
        <v>-1</v>
      </c>
      <c r="AP2511" s="17">
        <v>-1</v>
      </c>
      <c r="AQ2511" s="17">
        <v>-1</v>
      </c>
      <c r="AR2511" s="17">
        <v>0.72935270239207783</v>
      </c>
      <c r="AS2511" s="17">
        <v>8.7522324287049322</v>
      </c>
      <c r="AT2511" s="17">
        <v>15.377902157316415</v>
      </c>
      <c r="AU2511" s="17">
        <v>-1</v>
      </c>
      <c r="AV2511" s="17">
        <v>-1</v>
      </c>
      <c r="AW2511" s="17">
        <v>-1</v>
      </c>
      <c r="AX2511" s="17">
        <v>-1</v>
      </c>
      <c r="AY2511" s="17">
        <v>0.14587054047841558</v>
      </c>
      <c r="AZ2511" s="17">
        <v>-0.89982433942647555</v>
      </c>
      <c r="BA2511" s="17">
        <v>1.4126448522469885</v>
      </c>
      <c r="BB2511" s="17">
        <v>-0.36262650429327975</v>
      </c>
      <c r="BC2511" s="17">
        <v>0.54211368378045899</v>
      </c>
      <c r="BD2511" s="17">
        <v>-12.190603101800871</v>
      </c>
      <c r="BE2511" s="17">
        <v>19.24188515308294</v>
      </c>
      <c r="BF2511" s="17">
        <v>-1</v>
      </c>
      <c r="BG2511" s="22">
        <v>580.04603808465299</v>
      </c>
    </row>
    <row r="2512" spans="1:59" x14ac:dyDescent="0.25">
      <c r="A2512">
        <v>5803</v>
      </c>
      <c r="B2512" t="s">
        <v>2245</v>
      </c>
      <c r="C2512" s="49">
        <v>0</v>
      </c>
      <c r="D2512" s="22">
        <v>1615.0866015624999</v>
      </c>
      <c r="E2512" s="17">
        <v>142.27755748762442</v>
      </c>
      <c r="F2512" s="17">
        <v>133.12495791657605</v>
      </c>
      <c r="G2512" s="17">
        <v>1.3147671626703872</v>
      </c>
      <c r="H2512" s="17">
        <v>10.786081787863582</v>
      </c>
      <c r="I2512" s="17">
        <v>120.97250501802753</v>
      </c>
      <c r="J2512" s="17">
        <v>24.934373740948004</v>
      </c>
      <c r="K2512" s="17">
        <v>-1</v>
      </c>
      <c r="L2512" s="17">
        <v>-1</v>
      </c>
      <c r="M2512" s="17">
        <v>-1</v>
      </c>
      <c r="N2512" s="17">
        <v>0.16666666666666666</v>
      </c>
      <c r="O2512" s="17">
        <v>-1</v>
      </c>
      <c r="P2512" s="17">
        <v>-1</v>
      </c>
      <c r="Q2512" s="17">
        <v>7.3349868502907238</v>
      </c>
      <c r="R2512" s="17">
        <v>-1</v>
      </c>
      <c r="S2512" s="17">
        <v>2.5703296454444073</v>
      </c>
      <c r="T2512" s="17">
        <v>0.27019434730152225</v>
      </c>
      <c r="U2512" s="17">
        <v>1.5144933634831512</v>
      </c>
      <c r="V2512" s="17">
        <v>2.0363133390286414</v>
      </c>
      <c r="W2512" s="17">
        <v>5.9945673628755438</v>
      </c>
      <c r="X2512" s="17">
        <v>8.2981278381492363</v>
      </c>
      <c r="Y2512" s="17">
        <v>0</v>
      </c>
      <c r="Z2512" s="17">
        <v>74.884333981942802</v>
      </c>
      <c r="AA2512" s="17">
        <v>2.8720158876664401</v>
      </c>
      <c r="AB2512" s="17">
        <v>4.9682265426349481</v>
      </c>
      <c r="AC2512" s="17">
        <v>62.585389936985344</v>
      </c>
      <c r="AD2512" s="17">
        <v>1.893116704353939</v>
      </c>
      <c r="AE2512" s="17">
        <v>0.1893116704353939</v>
      </c>
      <c r="AF2512" s="17">
        <v>115.40391728609131</v>
      </c>
      <c r="AG2512" s="17">
        <v>121.5327902121816</v>
      </c>
      <c r="AH2512" s="17">
        <v>-1</v>
      </c>
      <c r="AI2512" s="17">
        <v>-1</v>
      </c>
      <c r="AJ2512" s="17">
        <v>-1</v>
      </c>
      <c r="AK2512" s="17">
        <v>-1</v>
      </c>
      <c r="AL2512" s="17">
        <v>-1</v>
      </c>
      <c r="AM2512" s="17">
        <v>-1</v>
      </c>
      <c r="AN2512" s="17">
        <v>-1</v>
      </c>
      <c r="AO2512" s="17">
        <v>-1</v>
      </c>
      <c r="AP2512" s="17">
        <v>-1</v>
      </c>
      <c r="AQ2512" s="17">
        <v>-1</v>
      </c>
      <c r="AR2512" s="17">
        <v>0.94655835217696949</v>
      </c>
      <c r="AS2512" s="17">
        <v>11.358700226123634</v>
      </c>
      <c r="AT2512" s="17">
        <v>18.766310293960725</v>
      </c>
      <c r="AU2512" s="17">
        <v>-1</v>
      </c>
      <c r="AV2512" s="17">
        <v>-1</v>
      </c>
      <c r="AW2512" s="17">
        <v>-1</v>
      </c>
      <c r="AX2512" s="17">
        <v>-1</v>
      </c>
      <c r="AY2512" s="17">
        <v>0.1893116704353939</v>
      </c>
      <c r="AZ2512" s="17">
        <v>-1.2773375066363613</v>
      </c>
      <c r="BA2512" s="17">
        <v>1.7901580194568745</v>
      </c>
      <c r="BB2512" s="17">
        <v>-0.51032634614700623</v>
      </c>
      <c r="BC2512" s="17">
        <v>0.6898135256341853</v>
      </c>
      <c r="BD2512" s="17">
        <v>-17.321991765103032</v>
      </c>
      <c r="BE2512" s="17">
        <v>24.373273816385105</v>
      </c>
      <c r="BF2512" s="17">
        <v>-1</v>
      </c>
      <c r="BG2512" s="22">
        <v>645.13379065846584</v>
      </c>
    </row>
    <row r="2513" spans="1:59" x14ac:dyDescent="0.25">
      <c r="A2513">
        <v>5804</v>
      </c>
      <c r="B2513" t="s">
        <v>2246</v>
      </c>
      <c r="C2513" s="49">
        <v>0</v>
      </c>
      <c r="D2513" s="22">
        <v>1548.237099609375</v>
      </c>
      <c r="E2513" s="17">
        <v>97.974584474337007</v>
      </c>
      <c r="F2513" s="17">
        <v>58.838361882373164</v>
      </c>
      <c r="G2513" s="17">
        <v>0.77426005353383442</v>
      </c>
      <c r="H2513" s="17">
        <v>6.6916746082860961</v>
      </c>
      <c r="I2513" s="17">
        <v>81.411242136210035</v>
      </c>
      <c r="J2513" s="17">
        <v>14.275581469384203</v>
      </c>
      <c r="K2513" s="17">
        <v>-1</v>
      </c>
      <c r="L2513" s="17">
        <v>-1</v>
      </c>
      <c r="M2513" s="17">
        <v>-1</v>
      </c>
      <c r="N2513" s="17">
        <v>0.16666666666666666</v>
      </c>
      <c r="O2513" s="17">
        <v>-1</v>
      </c>
      <c r="P2513" s="17">
        <v>-1</v>
      </c>
      <c r="Q2513" s="17">
        <v>4.7800424194019762</v>
      </c>
      <c r="R2513" s="17">
        <v>-1</v>
      </c>
      <c r="S2513" s="17">
        <v>1.2719586271861067</v>
      </c>
      <c r="T2513" s="17">
        <v>0.13372832245289601</v>
      </c>
      <c r="U2513" s="17">
        <v>0.7266064016672259</v>
      </c>
      <c r="V2513" s="17">
        <v>0.90000660298989876</v>
      </c>
      <c r="W2513" s="17">
        <v>3.0357921761614763</v>
      </c>
      <c r="X2513" s="17">
        <v>3.8965255578254783</v>
      </c>
      <c r="Y2513" s="17">
        <v>0</v>
      </c>
      <c r="Z2513" s="17">
        <v>49.294194825345542</v>
      </c>
      <c r="AA2513" s="17">
        <v>1.4482221783873048</v>
      </c>
      <c r="AB2513" s="17">
        <v>2.6966376164681587</v>
      </c>
      <c r="AC2513" s="17">
        <v>36.468118118654438</v>
      </c>
      <c r="AD2513" s="17">
        <v>0.9082580020840324</v>
      </c>
      <c r="AE2513" s="17">
        <v>9.0825800208403237E-2</v>
      </c>
      <c r="AF2513" s="17">
        <v>76.517644739678076</v>
      </c>
      <c r="AG2513" s="17">
        <v>53.714873626927165</v>
      </c>
      <c r="AH2513" s="17">
        <v>-1</v>
      </c>
      <c r="AI2513" s="17">
        <v>-1</v>
      </c>
      <c r="AJ2513" s="17">
        <v>-1</v>
      </c>
      <c r="AK2513" s="17">
        <v>-1</v>
      </c>
      <c r="AL2513" s="17">
        <v>-1</v>
      </c>
      <c r="AM2513" s="17">
        <v>-1</v>
      </c>
      <c r="AN2513" s="17">
        <v>-1</v>
      </c>
      <c r="AO2513" s="17">
        <v>-1</v>
      </c>
      <c r="AP2513" s="17">
        <v>-1</v>
      </c>
      <c r="AQ2513" s="17">
        <v>-1</v>
      </c>
      <c r="AR2513" s="17">
        <v>0.4541290010420162</v>
      </c>
      <c r="AS2513" s="17">
        <v>5.4495480125041942</v>
      </c>
      <c r="AT2513" s="17">
        <v>11.084412416255454</v>
      </c>
      <c r="AU2513" s="17">
        <v>-1</v>
      </c>
      <c r="AV2513" s="17">
        <v>-1</v>
      </c>
      <c r="AW2513" s="17">
        <v>-1</v>
      </c>
      <c r="AX2513" s="17">
        <v>-1</v>
      </c>
      <c r="AY2513" s="17">
        <v>9.0825800208403237E-2</v>
      </c>
      <c r="AZ2513" s="17">
        <v>-0.42147319482785722</v>
      </c>
      <c r="BA2513" s="17">
        <v>0.93429370764837039</v>
      </c>
      <c r="BB2513" s="17">
        <v>-0.17547438737523779</v>
      </c>
      <c r="BC2513" s="17">
        <v>0.35496156686241714</v>
      </c>
      <c r="BD2513" s="17">
        <v>-5.6885632958455083</v>
      </c>
      <c r="BE2513" s="17">
        <v>12.73984534712757</v>
      </c>
      <c r="BF2513" s="17">
        <v>-1</v>
      </c>
      <c r="BG2513" s="22">
        <v>201.93051420311519</v>
      </c>
    </row>
    <row r="2514" spans="1:59" x14ac:dyDescent="0.25">
      <c r="A2514">
        <v>5805</v>
      </c>
      <c r="B2514" t="s">
        <v>2247</v>
      </c>
      <c r="C2514" s="49">
        <v>0</v>
      </c>
      <c r="D2514" s="22">
        <v>1541.39970703125</v>
      </c>
      <c r="E2514" s="17">
        <v>108.10865737479756</v>
      </c>
      <c r="F2514" s="17">
        <v>75.831031415225681</v>
      </c>
      <c r="G2514" s="17">
        <v>0.89789822214080761</v>
      </c>
      <c r="H2514" s="17">
        <v>7.628248793263765</v>
      </c>
      <c r="I2514" s="17">
        <v>90.46067369373506</v>
      </c>
      <c r="J2514" s="17">
        <v>16.71372434251591</v>
      </c>
      <c r="K2514" s="17">
        <v>-1</v>
      </c>
      <c r="L2514" s="17">
        <v>-1</v>
      </c>
      <c r="M2514" s="17">
        <v>-1</v>
      </c>
      <c r="N2514" s="17">
        <v>0.16666666666666666</v>
      </c>
      <c r="O2514" s="17">
        <v>-1</v>
      </c>
      <c r="P2514" s="17">
        <v>-1</v>
      </c>
      <c r="Q2514" s="17">
        <v>5.3644725684009318</v>
      </c>
      <c r="R2514" s="17">
        <v>-1</v>
      </c>
      <c r="S2514" s="17">
        <v>1.5689541933059812</v>
      </c>
      <c r="T2514" s="17">
        <v>0.16494421046648963</v>
      </c>
      <c r="U2514" s="17">
        <v>0.90683141514364085</v>
      </c>
      <c r="V2514" s="17">
        <v>1.1599308138740596</v>
      </c>
      <c r="W2514" s="17">
        <v>3.7125964942202483</v>
      </c>
      <c r="X2514" s="17">
        <v>4.9033690121971762</v>
      </c>
      <c r="Y2514" s="17">
        <v>0</v>
      </c>
      <c r="Z2514" s="17">
        <v>55.147805048481302</v>
      </c>
      <c r="AA2514" s="17">
        <v>1.7739075277819014</v>
      </c>
      <c r="AB2514" s="17">
        <v>3.2162516787286943</v>
      </c>
      <c r="AC2514" s="17">
        <v>42.442307175644544</v>
      </c>
      <c r="AD2514" s="17">
        <v>1.1335392689295511</v>
      </c>
      <c r="AE2514" s="17">
        <v>0.11335392689295511</v>
      </c>
      <c r="AF2514" s="17">
        <v>85.412675795366766</v>
      </c>
      <c r="AG2514" s="17">
        <v>69.227866635910871</v>
      </c>
      <c r="AH2514" s="17">
        <v>-1</v>
      </c>
      <c r="AI2514" s="17">
        <v>-1</v>
      </c>
      <c r="AJ2514" s="17">
        <v>-1</v>
      </c>
      <c r="AK2514" s="17">
        <v>-1</v>
      </c>
      <c r="AL2514" s="17">
        <v>-1</v>
      </c>
      <c r="AM2514" s="17">
        <v>-1</v>
      </c>
      <c r="AN2514" s="17">
        <v>-1</v>
      </c>
      <c r="AO2514" s="17">
        <v>-1</v>
      </c>
      <c r="AP2514" s="17">
        <v>-1</v>
      </c>
      <c r="AQ2514" s="17">
        <v>-1</v>
      </c>
      <c r="AR2514" s="17">
        <v>0.56676963446477557</v>
      </c>
      <c r="AS2514" s="17">
        <v>6.8012356135773064</v>
      </c>
      <c r="AT2514" s="17">
        <v>12.841606297650499</v>
      </c>
      <c r="AU2514" s="17">
        <v>-1</v>
      </c>
      <c r="AV2514" s="17">
        <v>-1</v>
      </c>
      <c r="AW2514" s="17">
        <v>-1</v>
      </c>
      <c r="AX2514" s="17">
        <v>-1</v>
      </c>
      <c r="AY2514" s="17">
        <v>0.11335392689295511</v>
      </c>
      <c r="AZ2514" s="17">
        <v>-0.61724767086964683</v>
      </c>
      <c r="BA2514" s="17">
        <v>1.1300681836901598</v>
      </c>
      <c r="BB2514" s="17">
        <v>-0.25207001810271412</v>
      </c>
      <c r="BC2514" s="17">
        <v>0.43155719758989347</v>
      </c>
      <c r="BD2514" s="17">
        <v>-8.3496490914734913</v>
      </c>
      <c r="BE2514" s="17">
        <v>15.400931142755557</v>
      </c>
      <c r="BF2514" s="17">
        <v>-1</v>
      </c>
      <c r="BG2514" s="22">
        <v>142.55725794583236</v>
      </c>
    </row>
    <row r="2515" spans="1:59" x14ac:dyDescent="0.25">
      <c r="A2515">
        <v>5806</v>
      </c>
      <c r="B2515" t="s">
        <v>2248</v>
      </c>
      <c r="C2515" s="49">
        <v>0</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25">
      <c r="A2516">
        <v>5809</v>
      </c>
      <c r="B2516" t="s">
        <v>2249</v>
      </c>
      <c r="C2516" s="49">
        <v>0</v>
      </c>
      <c r="D2516" s="22">
        <v>1496.06708984375</v>
      </c>
      <c r="E2516" s="17">
        <v>38.476234771525981</v>
      </c>
      <c r="F2516" s="17">
        <v>-40.927626006268703</v>
      </c>
      <c r="G2516" s="17">
        <v>4.8365631355511918E-2</v>
      </c>
      <c r="H2516" s="17">
        <v>1.1929359542653488</v>
      </c>
      <c r="I2516" s="17">
        <v>28.280951017344229</v>
      </c>
      <c r="J2516" s="17">
        <v>-3.9045898691489E-2</v>
      </c>
      <c r="K2516" s="17">
        <v>-1</v>
      </c>
      <c r="L2516" s="17">
        <v>-1</v>
      </c>
      <c r="M2516" s="17">
        <v>-1</v>
      </c>
      <c r="N2516" s="17">
        <v>0.16666666666666666</v>
      </c>
      <c r="O2516" s="17">
        <v>-1</v>
      </c>
      <c r="P2516" s="17">
        <v>-1</v>
      </c>
      <c r="Q2516" s="17">
        <v>1.3487833665461852</v>
      </c>
      <c r="R2516" s="17">
        <v>-1</v>
      </c>
      <c r="S2516" s="17">
        <v>-0.47173773524893869</v>
      </c>
      <c r="T2516" s="17">
        <v>-4.9543876154652361E-2</v>
      </c>
      <c r="U2516" s="17">
        <v>-0.33151613034320015</v>
      </c>
      <c r="V2516" s="17">
        <v>-0.62603941496505233</v>
      </c>
      <c r="W2516" s="17">
        <v>-0.93780663171795797</v>
      </c>
      <c r="X2516" s="17">
        <v>-2.0147723509818527</v>
      </c>
      <c r="Y2516" s="17">
        <v>0</v>
      </c>
      <c r="Z2516" s="17">
        <v>14.926951615139981</v>
      </c>
      <c r="AA2516" s="17">
        <v>-0.46391532069080649</v>
      </c>
      <c r="AB2516" s="17">
        <v>-0.35407846684228905</v>
      </c>
      <c r="AC2516" s="17">
        <v>1.3929422051922558</v>
      </c>
      <c r="AD2516" s="17">
        <v>-0.41439516292900025</v>
      </c>
      <c r="AE2516" s="17">
        <v>-4.1439516292900019E-2</v>
      </c>
      <c r="AF2516" s="17">
        <v>24.293857367408588</v>
      </c>
      <c r="AG2516" s="17">
        <v>-37.36375705312534</v>
      </c>
      <c r="AH2516" s="17">
        <v>-1</v>
      </c>
      <c r="AI2516" s="17">
        <v>-1</v>
      </c>
      <c r="AJ2516" s="17">
        <v>-1</v>
      </c>
      <c r="AK2516" s="17">
        <v>-1</v>
      </c>
      <c r="AL2516" s="17">
        <v>-1</v>
      </c>
      <c r="AM2516" s="17">
        <v>-1</v>
      </c>
      <c r="AN2516" s="17">
        <v>-1</v>
      </c>
      <c r="AO2516" s="17">
        <v>-1</v>
      </c>
      <c r="AP2516" s="17">
        <v>-1</v>
      </c>
      <c r="AQ2516" s="17">
        <v>-1</v>
      </c>
      <c r="AR2516" s="17">
        <v>-0.20719758146450012</v>
      </c>
      <c r="AS2516" s="17">
        <v>-2.4863709775740013</v>
      </c>
      <c r="AT2516" s="17">
        <v>0.76771772915379799</v>
      </c>
      <c r="AU2516" s="17">
        <v>-1</v>
      </c>
      <c r="AV2516" s="17">
        <v>-1</v>
      </c>
      <c r="AW2516" s="17">
        <v>-1</v>
      </c>
      <c r="AX2516" s="17">
        <v>-1</v>
      </c>
      <c r="AY2516" s="17">
        <v>-4.1439516292900019E-2</v>
      </c>
      <c r="AZ2516" s="17">
        <v>0.72794208497436574</v>
      </c>
      <c r="BA2516" s="17">
        <v>-0.21512157215385297</v>
      </c>
      <c r="BB2516" s="17">
        <v>0.27422768872919345</v>
      </c>
      <c r="BC2516" s="17">
        <v>-9.4740509242013923E-2</v>
      </c>
      <c r="BD2516" s="17">
        <v>9.934988538902136</v>
      </c>
      <c r="BE2516" s="17">
        <v>-2.883706487620092</v>
      </c>
      <c r="BF2516" s="17">
        <v>-1</v>
      </c>
      <c r="BG2516" s="22">
        <v>84.290242632835316</v>
      </c>
    </row>
    <row r="2517" spans="1:59" x14ac:dyDescent="0.25">
      <c r="A2517">
        <v>5810</v>
      </c>
      <c r="B2517" t="s">
        <v>3097</v>
      </c>
      <c r="C2517" s="49">
        <v>0</v>
      </c>
      <c r="D2517" s="22">
        <v>1486.513466796875</v>
      </c>
      <c r="E2517" s="17">
        <v>33.541445218670219</v>
      </c>
      <c r="F2517" s="17">
        <v>-49.202211053119917</v>
      </c>
      <c r="G2517" s="17">
        <v>-1.1840008446840744E-2</v>
      </c>
      <c r="H2517" s="17">
        <v>0.73687090037253888</v>
      </c>
      <c r="I2517" s="17">
        <v>23.874327861186718</v>
      </c>
      <c r="J2517" s="17">
        <v>-1.2263002333384501</v>
      </c>
      <c r="K2517" s="17">
        <v>-1</v>
      </c>
      <c r="L2517" s="17">
        <v>-1</v>
      </c>
      <c r="M2517" s="17">
        <v>-1</v>
      </c>
      <c r="N2517" s="17">
        <v>0.16666666666666666</v>
      </c>
      <c r="O2517" s="17">
        <v>-1</v>
      </c>
      <c r="P2517" s="17">
        <v>-1</v>
      </c>
      <c r="Q2517" s="17">
        <v>1.0641949466698177</v>
      </c>
      <c r="R2517" s="17">
        <v>-1</v>
      </c>
      <c r="S2517" s="17">
        <v>-0.61635980688079317</v>
      </c>
      <c r="T2517" s="17">
        <v>-6.4744461305919293E-2</v>
      </c>
      <c r="U2517" s="17">
        <v>-0.41927674963243805</v>
      </c>
      <c r="V2517" s="17">
        <v>-0.75260958009058088</v>
      </c>
      <c r="W2517" s="17">
        <v>-1.2673766783210678</v>
      </c>
      <c r="X2517" s="17">
        <v>-2.505055044702051</v>
      </c>
      <c r="Y2517" s="17">
        <v>0</v>
      </c>
      <c r="Z2517" s="17">
        <v>12.076534526241076</v>
      </c>
      <c r="AA2517" s="17">
        <v>-0.62250789008485485</v>
      </c>
      <c r="AB2517" s="17">
        <v>-0.60710467566734161</v>
      </c>
      <c r="AC2517" s="17">
        <v>-1.5161907796198246</v>
      </c>
      <c r="AD2517" s="17">
        <v>-0.52409593704054769</v>
      </c>
      <c r="AE2517" s="17">
        <v>-5.2409593704054756E-2</v>
      </c>
      <c r="AF2517" s="17">
        <v>19.962419577579261</v>
      </c>
      <c r="AG2517" s="17">
        <v>-44.91781321457038</v>
      </c>
      <c r="AH2517" s="17">
        <v>-1</v>
      </c>
      <c r="AI2517" s="17">
        <v>-1</v>
      </c>
      <c r="AJ2517" s="17">
        <v>-1</v>
      </c>
      <c r="AK2517" s="17">
        <v>-1</v>
      </c>
      <c r="AL2517" s="17">
        <v>-1</v>
      </c>
      <c r="AM2517" s="17">
        <v>-1</v>
      </c>
      <c r="AN2517" s="17">
        <v>-1</v>
      </c>
      <c r="AO2517" s="17">
        <v>-1</v>
      </c>
      <c r="AP2517" s="17">
        <v>-1</v>
      </c>
      <c r="AQ2517" s="17">
        <v>-1</v>
      </c>
      <c r="AR2517" s="17">
        <v>-0.26204796852027384</v>
      </c>
      <c r="AS2517" s="17">
        <v>-3.1445756222432859</v>
      </c>
      <c r="AT2517" s="17">
        <v>-8.7948308916271145E-2</v>
      </c>
      <c r="AU2517" s="17">
        <v>-1</v>
      </c>
      <c r="AV2517" s="17">
        <v>-1</v>
      </c>
      <c r="AW2517" s="17">
        <v>-1</v>
      </c>
      <c r="AX2517" s="17">
        <v>-1</v>
      </c>
      <c r="AY2517" s="17">
        <v>-5.2409593704054756E-2</v>
      </c>
      <c r="AZ2517" s="17">
        <v>0.82327451928544404</v>
      </c>
      <c r="BA2517" s="17">
        <v>-0.31045400646493121</v>
      </c>
      <c r="BB2517" s="17">
        <v>0.31152595192711963</v>
      </c>
      <c r="BC2517" s="17">
        <v>-0.13203877243994</v>
      </c>
      <c r="BD2517" s="17">
        <v>11.230804990244327</v>
      </c>
      <c r="BE2517" s="17">
        <v>-4.1795229389622826</v>
      </c>
      <c r="BF2517" s="17">
        <v>-1</v>
      </c>
      <c r="BG2517" s="22">
        <v>28.975206540199451</v>
      </c>
    </row>
    <row r="2518" spans="1:59" x14ac:dyDescent="0.25">
      <c r="A2518">
        <v>5811</v>
      </c>
      <c r="B2518" t="s">
        <v>2250</v>
      </c>
      <c r="C2518" s="49">
        <v>0</v>
      </c>
      <c r="D2518" s="22">
        <v>1511.2294921875</v>
      </c>
      <c r="E2518" s="17">
        <v>40.967900287999456</v>
      </c>
      <c r="F2518" s="17">
        <v>-36.74963665058587</v>
      </c>
      <c r="G2518" s="17">
        <v>7.8764560222890412E-2</v>
      </c>
      <c r="H2518" s="17">
        <v>1.4232115426935765</v>
      </c>
      <c r="I2518" s="17">
        <v>30.505935658469838</v>
      </c>
      <c r="J2518" s="17">
        <v>0.56042053310630902</v>
      </c>
      <c r="K2518" s="17">
        <v>-1</v>
      </c>
      <c r="L2518" s="17">
        <v>-1</v>
      </c>
      <c r="M2518" s="17">
        <v>-1</v>
      </c>
      <c r="N2518" s="17">
        <v>0.16666666666666666</v>
      </c>
      <c r="O2518" s="17">
        <v>-1</v>
      </c>
      <c r="P2518" s="17">
        <v>-1</v>
      </c>
      <c r="Q2518" s="17">
        <v>1.4924772656676306</v>
      </c>
      <c r="R2518" s="17">
        <v>-1</v>
      </c>
      <c r="S2518" s="17">
        <v>-0.39871540573591746</v>
      </c>
      <c r="T2518" s="17">
        <v>-4.1868822650149337E-2</v>
      </c>
      <c r="U2518" s="17">
        <v>-0.28720418827450417</v>
      </c>
      <c r="V2518" s="17">
        <v>-0.56213182326742306</v>
      </c>
      <c r="W2518" s="17">
        <v>-0.77140068642120074</v>
      </c>
      <c r="X2518" s="17">
        <v>-1.7672196502675146</v>
      </c>
      <c r="Y2518" s="17">
        <v>0</v>
      </c>
      <c r="Z2518" s="17">
        <v>16.366179345503074</v>
      </c>
      <c r="AA2518" s="17">
        <v>-0.38383903129779723</v>
      </c>
      <c r="AB2518" s="17">
        <v>-0.22632090544262329</v>
      </c>
      <c r="AC2518" s="17">
        <v>2.8618166654814559</v>
      </c>
      <c r="AD2518" s="17">
        <v>-0.35900523534313022</v>
      </c>
      <c r="AE2518" s="17">
        <v>-3.5900523534313021E-2</v>
      </c>
      <c r="AF2518" s="17">
        <v>26.480879541722427</v>
      </c>
      <c r="AG2518" s="17">
        <v>-33.54957591219214</v>
      </c>
      <c r="AH2518" s="17">
        <v>-1</v>
      </c>
      <c r="AI2518" s="17">
        <v>-1</v>
      </c>
      <c r="AJ2518" s="17">
        <v>-1</v>
      </c>
      <c r="AK2518" s="17">
        <v>-1</v>
      </c>
      <c r="AL2518" s="17">
        <v>-1</v>
      </c>
      <c r="AM2518" s="17">
        <v>-1</v>
      </c>
      <c r="AN2518" s="17">
        <v>-1</v>
      </c>
      <c r="AO2518" s="17">
        <v>-1</v>
      </c>
      <c r="AP2518" s="17">
        <v>-1</v>
      </c>
      <c r="AQ2518" s="17">
        <v>-1</v>
      </c>
      <c r="AR2518" s="17">
        <v>-0.17950261767156511</v>
      </c>
      <c r="AS2518" s="17">
        <v>-2.1540314120587811</v>
      </c>
      <c r="AT2518" s="17">
        <v>1.1997591643235848</v>
      </c>
      <c r="AU2518" s="17">
        <v>-1</v>
      </c>
      <c r="AV2518" s="17">
        <v>-1</v>
      </c>
      <c r="AW2518" s="17">
        <v>-1</v>
      </c>
      <c r="AX2518" s="17">
        <v>-1</v>
      </c>
      <c r="AY2518" s="17">
        <v>-3.5900523534313021E-2</v>
      </c>
      <c r="AZ2518" s="17">
        <v>0.67980699499126329</v>
      </c>
      <c r="BA2518" s="17">
        <v>-0.16698648217075046</v>
      </c>
      <c r="BB2518" s="17">
        <v>0.25539511334999765</v>
      </c>
      <c r="BC2518" s="17">
        <v>-7.5907933862818092E-2</v>
      </c>
      <c r="BD2518" s="17">
        <v>9.2807071084772268</v>
      </c>
      <c r="BE2518" s="17">
        <v>-2.2294250571951828</v>
      </c>
      <c r="BF2518" s="17">
        <v>-1</v>
      </c>
      <c r="BG2518" s="22">
        <v>572.99293476553953</v>
      </c>
    </row>
    <row r="2519" spans="1:59" x14ac:dyDescent="0.25">
      <c r="A2519">
        <v>5813</v>
      </c>
      <c r="B2519" t="s">
        <v>2251</v>
      </c>
      <c r="C2519" s="49">
        <v>0</v>
      </c>
      <c r="D2519" s="22">
        <v>1600.609345703125</v>
      </c>
      <c r="E2519" s="17">
        <v>100.04564382585761</v>
      </c>
      <c r="F2519" s="17">
        <v>62.311084793386954</v>
      </c>
      <c r="G2519" s="17">
        <v>0.79952748429079235</v>
      </c>
      <c r="H2519" s="17">
        <v>6.8830784735674113</v>
      </c>
      <c r="I2519" s="17">
        <v>83.260637738278973</v>
      </c>
      <c r="J2519" s="17">
        <v>14.77385483364165</v>
      </c>
      <c r="K2519" s="17">
        <v>-1</v>
      </c>
      <c r="L2519" s="17">
        <v>-1</v>
      </c>
      <c r="M2519" s="17">
        <v>-1</v>
      </c>
      <c r="N2519" s="17">
        <v>0.16666666666666666</v>
      </c>
      <c r="O2519" s="17">
        <v>-1</v>
      </c>
      <c r="P2519" s="17">
        <v>-1</v>
      </c>
      <c r="Q2519" s="17">
        <v>4.8994800371578</v>
      </c>
      <c r="R2519" s="17">
        <v>-1</v>
      </c>
      <c r="S2519" s="17">
        <v>1.3326544057357919</v>
      </c>
      <c r="T2519" s="17">
        <v>0.1401077868026773</v>
      </c>
      <c r="U2519" s="17">
        <v>0.76343825626354445</v>
      </c>
      <c r="V2519" s="17">
        <v>0.95312625911688287</v>
      </c>
      <c r="W2519" s="17">
        <v>3.1741079279656139</v>
      </c>
      <c r="X2519" s="17">
        <v>4.1022900685188084</v>
      </c>
      <c r="Y2519" s="17">
        <v>0</v>
      </c>
      <c r="Z2519" s="17">
        <v>50.490473390919206</v>
      </c>
      <c r="AA2519" s="17">
        <v>1.5147811715129886</v>
      </c>
      <c r="AB2519" s="17">
        <v>2.8028290336206227</v>
      </c>
      <c r="AC2519" s="17">
        <v>37.689038891157374</v>
      </c>
      <c r="AD2519" s="17">
        <v>0.95429782032943056</v>
      </c>
      <c r="AE2519" s="17">
        <v>9.5429782032943056E-2</v>
      </c>
      <c r="AF2519" s="17">
        <v>78.335486137790866</v>
      </c>
      <c r="AG2519" s="17">
        <v>56.88520105173474</v>
      </c>
      <c r="AH2519" s="17">
        <v>-1</v>
      </c>
      <c r="AI2519" s="17">
        <v>-1</v>
      </c>
      <c r="AJ2519" s="17">
        <v>-1</v>
      </c>
      <c r="AK2519" s="17">
        <v>-1</v>
      </c>
      <c r="AL2519" s="17">
        <v>-1</v>
      </c>
      <c r="AM2519" s="17">
        <v>-1</v>
      </c>
      <c r="AN2519" s="17">
        <v>-1</v>
      </c>
      <c r="AO2519" s="17">
        <v>-1</v>
      </c>
      <c r="AP2519" s="17">
        <v>-1</v>
      </c>
      <c r="AQ2519" s="17">
        <v>-1</v>
      </c>
      <c r="AR2519" s="17">
        <v>0.47714891016471528</v>
      </c>
      <c r="AS2519" s="17">
        <v>5.7257869219765825</v>
      </c>
      <c r="AT2519" s="17">
        <v>11.443522998569559</v>
      </c>
      <c r="AU2519" s="17">
        <v>-1</v>
      </c>
      <c r="AV2519" s="17">
        <v>-1</v>
      </c>
      <c r="AW2519" s="17">
        <v>-1</v>
      </c>
      <c r="AX2519" s="17">
        <v>-1</v>
      </c>
      <c r="AY2519" s="17">
        <v>9.5429782032943056E-2</v>
      </c>
      <c r="AZ2519" s="17">
        <v>-0.46148282998421836</v>
      </c>
      <c r="BA2519" s="17">
        <v>0.97430334280473141</v>
      </c>
      <c r="BB2519" s="17">
        <v>-0.19112792557867314</v>
      </c>
      <c r="BC2519" s="17">
        <v>0.37061510506585249</v>
      </c>
      <c r="BD2519" s="17">
        <v>-6.2323986004034122</v>
      </c>
      <c r="BE2519" s="17">
        <v>13.283680651685474</v>
      </c>
      <c r="BF2519" s="17">
        <v>-1</v>
      </c>
      <c r="BG2519" s="22">
        <v>531.02014322969808</v>
      </c>
    </row>
    <row r="2520" spans="1:59" x14ac:dyDescent="0.25">
      <c r="A2520">
        <v>5816</v>
      </c>
      <c r="B2520" t="s">
        <v>2252</v>
      </c>
      <c r="C2520" s="49">
        <v>0</v>
      </c>
      <c r="D2520" s="22">
        <v>1515.8408789062501</v>
      </c>
      <c r="E2520" s="17">
        <v>90.351601599618107</v>
      </c>
      <c r="F2520" s="17">
        <v>46.056252446510939</v>
      </c>
      <c r="G2520" s="17">
        <v>0.68125779755936477</v>
      </c>
      <c r="H2520" s="17">
        <v>5.987171192619515</v>
      </c>
      <c r="I2520" s="17">
        <v>74.604140740105109</v>
      </c>
      <c r="J2520" s="17">
        <v>12.441578344425793</v>
      </c>
      <c r="K2520" s="17">
        <v>-1</v>
      </c>
      <c r="L2520" s="17">
        <v>-1</v>
      </c>
      <c r="M2520" s="17">
        <v>-1</v>
      </c>
      <c r="N2520" s="17">
        <v>0.16666666666666666</v>
      </c>
      <c r="O2520" s="17">
        <v>-1</v>
      </c>
      <c r="P2520" s="17">
        <v>-1</v>
      </c>
      <c r="Q2520" s="17">
        <v>4.3404263774563931</v>
      </c>
      <c r="R2520" s="17">
        <v>-1</v>
      </c>
      <c r="S2520" s="17">
        <v>1.0485546575643405</v>
      </c>
      <c r="T2520" s="17">
        <v>0.11024732107427426</v>
      </c>
      <c r="U2520" s="17">
        <v>0.5910387769993336</v>
      </c>
      <c r="V2520" s="17">
        <v>0.70448819417672159</v>
      </c>
      <c r="W2520" s="17">
        <v>2.5266910697481451</v>
      </c>
      <c r="X2520" s="17">
        <v>3.1391646738466905</v>
      </c>
      <c r="Y2520" s="17">
        <v>0</v>
      </c>
      <c r="Z2520" s="17">
        <v>44.891032254429405</v>
      </c>
      <c r="AA2520" s="17">
        <v>1.2032373765837747</v>
      </c>
      <c r="AB2520" s="17">
        <v>2.3057770871448322</v>
      </c>
      <c r="AC2520" s="17">
        <v>31.974254563587749</v>
      </c>
      <c r="AD2520" s="17">
        <v>0.73879847124916698</v>
      </c>
      <c r="AE2520" s="17">
        <v>7.38798471249167E-2</v>
      </c>
      <c r="AF2520" s="17">
        <v>69.826685431054372</v>
      </c>
      <c r="AG2520" s="17">
        <v>42.045796326551446</v>
      </c>
      <c r="AH2520" s="17">
        <v>-1</v>
      </c>
      <c r="AI2520" s="17">
        <v>-1</v>
      </c>
      <c r="AJ2520" s="17">
        <v>-1</v>
      </c>
      <c r="AK2520" s="17">
        <v>-1</v>
      </c>
      <c r="AL2520" s="17">
        <v>-1</v>
      </c>
      <c r="AM2520" s="17">
        <v>-1</v>
      </c>
      <c r="AN2520" s="17">
        <v>-1</v>
      </c>
      <c r="AO2520" s="17">
        <v>-1</v>
      </c>
      <c r="AP2520" s="17">
        <v>-1</v>
      </c>
      <c r="AQ2520" s="17">
        <v>-1</v>
      </c>
      <c r="AR2520" s="17">
        <v>0.36939923562458349</v>
      </c>
      <c r="AS2520" s="17">
        <v>4.4327908274950012</v>
      </c>
      <c r="AT2520" s="17">
        <v>9.7626280757435033</v>
      </c>
      <c r="AU2520" s="17">
        <v>-1</v>
      </c>
      <c r="AV2520" s="17">
        <v>-1</v>
      </c>
      <c r="AW2520" s="17">
        <v>-1</v>
      </c>
      <c r="AX2520" s="17">
        <v>-1</v>
      </c>
      <c r="AY2520" s="17">
        <v>7.38798471249167E-2</v>
      </c>
      <c r="AZ2520" s="17">
        <v>-0.27420905997978379</v>
      </c>
      <c r="BA2520" s="17">
        <v>0.78702957280029695</v>
      </c>
      <c r="BB2520" s="17">
        <v>-0.11785814689138353</v>
      </c>
      <c r="BC2520" s="17">
        <v>0.29734532637856287</v>
      </c>
      <c r="BD2520" s="17">
        <v>-3.6868595734154104</v>
      </c>
      <c r="BE2520" s="17">
        <v>10.738141624697469</v>
      </c>
      <c r="BF2520" s="17">
        <v>-1</v>
      </c>
      <c r="BG2520" s="22">
        <v>610.98494988066318</v>
      </c>
    </row>
    <row r="2521" spans="1:59" x14ac:dyDescent="0.25">
      <c r="A2521">
        <v>5817</v>
      </c>
      <c r="B2521" t="s">
        <v>2253</v>
      </c>
      <c r="C2521" s="49">
        <v>0</v>
      </c>
      <c r="D2521" s="22">
        <v>1507.316630859375</v>
      </c>
      <c r="E2521" s="17">
        <v>74.685210401090558</v>
      </c>
      <c r="F2521" s="17">
        <v>19.787070151910562</v>
      </c>
      <c r="G2521" s="17">
        <v>0.49012399227774661</v>
      </c>
      <c r="H2521" s="17">
        <v>4.539309339599348</v>
      </c>
      <c r="I2521" s="17">
        <v>60.614510282834118</v>
      </c>
      <c r="J2521" s="17">
        <v>8.6724225051533743</v>
      </c>
      <c r="K2521" s="17">
        <v>-1</v>
      </c>
      <c r="L2521" s="17">
        <v>-1</v>
      </c>
      <c r="M2521" s="17">
        <v>-1</v>
      </c>
      <c r="N2521" s="17">
        <v>0.16666666666666666</v>
      </c>
      <c r="O2521" s="17">
        <v>-1</v>
      </c>
      <c r="P2521" s="17">
        <v>-1</v>
      </c>
      <c r="Q2521" s="17">
        <v>3.4369484340507088</v>
      </c>
      <c r="R2521" s="17">
        <v>-1</v>
      </c>
      <c r="S2521" s="17">
        <v>0.58942546353114411</v>
      </c>
      <c r="T2521" s="17">
        <v>6.1990285819657168E-2</v>
      </c>
      <c r="U2521" s="17">
        <v>0.31242665405386916</v>
      </c>
      <c r="V2521" s="17">
        <v>0.30266807607842194</v>
      </c>
      <c r="W2521" s="17">
        <v>1.4804107325424087</v>
      </c>
      <c r="X2521" s="17">
        <v>1.5826726704048184</v>
      </c>
      <c r="Y2521" s="17">
        <v>0</v>
      </c>
      <c r="Z2521" s="17">
        <v>35.841862332316715</v>
      </c>
      <c r="AA2521" s="17">
        <v>0.6997562844936438</v>
      </c>
      <c r="AB2521" s="17">
        <v>1.5024991502691614</v>
      </c>
      <c r="AC2521" s="17">
        <v>22.73868030039927</v>
      </c>
      <c r="AD2521" s="17">
        <v>0.39053331756733645</v>
      </c>
      <c r="AE2521" s="17">
        <v>3.9053331756733645E-2</v>
      </c>
      <c r="AF2521" s="17">
        <v>56.075744658254372</v>
      </c>
      <c r="AG2521" s="17">
        <v>18.064064645134703</v>
      </c>
      <c r="AH2521" s="17">
        <v>-1</v>
      </c>
      <c r="AI2521" s="17">
        <v>-1</v>
      </c>
      <c r="AJ2521" s="17">
        <v>-1</v>
      </c>
      <c r="AK2521" s="17">
        <v>-1</v>
      </c>
      <c r="AL2521" s="17">
        <v>-1</v>
      </c>
      <c r="AM2521" s="17">
        <v>-1</v>
      </c>
      <c r="AN2521" s="17">
        <v>-1</v>
      </c>
      <c r="AO2521" s="17">
        <v>-1</v>
      </c>
      <c r="AP2521" s="17">
        <v>-1</v>
      </c>
      <c r="AQ2521" s="17">
        <v>-1</v>
      </c>
      <c r="AR2521" s="17">
        <v>0.19526665878366822</v>
      </c>
      <c r="AS2521" s="17">
        <v>2.3431999054040182</v>
      </c>
      <c r="AT2521" s="17">
        <v>7.0461598770252243</v>
      </c>
      <c r="AU2521" s="17">
        <v>-1</v>
      </c>
      <c r="AV2521" s="17">
        <v>-1</v>
      </c>
      <c r="AW2521" s="17">
        <v>-1</v>
      </c>
      <c r="AX2521" s="17">
        <v>-1</v>
      </c>
      <c r="AY2521" s="17">
        <v>3.9053331756733645E-2</v>
      </c>
      <c r="AZ2521" s="17">
        <v>2.8441173394602781E-2</v>
      </c>
      <c r="BA2521" s="17">
        <v>0.48437933942591016</v>
      </c>
      <c r="BB2521" s="17">
        <v>5.5200536043892301E-4</v>
      </c>
      <c r="BC2521" s="17">
        <v>0.17893517412674054</v>
      </c>
      <c r="BD2521" s="17">
        <v>0.42694654349719707</v>
      </c>
      <c r="BE2521" s="17">
        <v>6.624335507784858</v>
      </c>
      <c r="BF2521" s="17">
        <v>-1</v>
      </c>
      <c r="BG2521" s="22">
        <v>800.06962865521223</v>
      </c>
    </row>
    <row r="2522" spans="1:59" x14ac:dyDescent="0.25">
      <c r="A2522">
        <v>5818</v>
      </c>
      <c r="B2522" t="s">
        <v>2254</v>
      </c>
      <c r="C2522" s="49">
        <v>0</v>
      </c>
      <c r="D2522" s="22">
        <v>1597.211220703125</v>
      </c>
      <c r="E2522" s="17">
        <v>97.451415798853702</v>
      </c>
      <c r="F2522" s="17">
        <v>57.96112007646272</v>
      </c>
      <c r="G2522" s="17">
        <v>0.7678772677038298</v>
      </c>
      <c r="H2522" s="17">
        <v>6.6433242282701439</v>
      </c>
      <c r="I2522" s="17">
        <v>80.944067766306688</v>
      </c>
      <c r="J2522" s="17">
        <v>14.149713026350067</v>
      </c>
      <c r="K2522" s="17">
        <v>-1</v>
      </c>
      <c r="L2522" s="17">
        <v>-1</v>
      </c>
      <c r="M2522" s="17">
        <v>-1</v>
      </c>
      <c r="N2522" s="17">
        <v>0.16666666666666666</v>
      </c>
      <c r="O2522" s="17">
        <v>-1</v>
      </c>
      <c r="P2522" s="17">
        <v>-1</v>
      </c>
      <c r="Q2522" s="17">
        <v>4.7498713766270217</v>
      </c>
      <c r="R2522" s="17">
        <v>-1</v>
      </c>
      <c r="S2522" s="17">
        <v>1.2566263142574825</v>
      </c>
      <c r="T2522" s="17">
        <v>0.1321168109760677</v>
      </c>
      <c r="U2522" s="17">
        <v>0.71730233581773595</v>
      </c>
      <c r="V2522" s="17">
        <v>0.88658808839364678</v>
      </c>
      <c r="W2522" s="17">
        <v>3.0008523427777933</v>
      </c>
      <c r="X2522" s="17">
        <v>3.8445475464556624</v>
      </c>
      <c r="Y2522" s="17">
        <v>0</v>
      </c>
      <c r="Z2522" s="17">
        <v>48.992003836854195</v>
      </c>
      <c r="AA2522" s="17">
        <v>1.431408763431572</v>
      </c>
      <c r="AB2522" s="17">
        <v>2.669812686019613</v>
      </c>
      <c r="AC2522" s="17">
        <v>36.159702281632946</v>
      </c>
      <c r="AD2522" s="17">
        <v>0.89662791977216993</v>
      </c>
      <c r="AE2522" s="17">
        <v>8.9662791977216993E-2</v>
      </c>
      <c r="AF2522" s="17">
        <v>76.058441252442847</v>
      </c>
      <c r="AG2522" s="17">
        <v>52.914019707184494</v>
      </c>
      <c r="AH2522" s="17">
        <v>-1</v>
      </c>
      <c r="AI2522" s="17">
        <v>-1</v>
      </c>
      <c r="AJ2522" s="17">
        <v>-1</v>
      </c>
      <c r="AK2522" s="17">
        <v>-1</v>
      </c>
      <c r="AL2522" s="17">
        <v>-1</v>
      </c>
      <c r="AM2522" s="17">
        <v>-1</v>
      </c>
      <c r="AN2522" s="17">
        <v>-1</v>
      </c>
      <c r="AO2522" s="17">
        <v>-1</v>
      </c>
      <c r="AP2522" s="17">
        <v>-1</v>
      </c>
      <c r="AQ2522" s="17">
        <v>-1</v>
      </c>
      <c r="AR2522" s="17">
        <v>0.44831395988608497</v>
      </c>
      <c r="AS2522" s="17">
        <v>5.3797675186330194</v>
      </c>
      <c r="AT2522" s="17">
        <v>10.993697774222927</v>
      </c>
      <c r="AU2522" s="17">
        <v>-1</v>
      </c>
      <c r="AV2522" s="17">
        <v>-1</v>
      </c>
      <c r="AW2522" s="17">
        <v>-1</v>
      </c>
      <c r="AX2522" s="17">
        <v>-1</v>
      </c>
      <c r="AY2522" s="17">
        <v>8.9662791977216993E-2</v>
      </c>
      <c r="AZ2522" s="17">
        <v>-0.41136639232798905</v>
      </c>
      <c r="BA2522" s="17">
        <v>0.9241869051485021</v>
      </c>
      <c r="BB2522" s="17">
        <v>-0.17152015938920451</v>
      </c>
      <c r="BC2522" s="17">
        <v>0.35100733887638391</v>
      </c>
      <c r="BD2522" s="17">
        <v>-5.5511854868716988</v>
      </c>
      <c r="BE2522" s="17">
        <v>12.602467538153759</v>
      </c>
      <c r="BF2522" s="17">
        <v>-1</v>
      </c>
      <c r="BG2522" s="22">
        <v>720.64299739053331</v>
      </c>
    </row>
    <row r="2523" spans="1:59" x14ac:dyDescent="0.25">
      <c r="A2523">
        <v>5819</v>
      </c>
      <c r="B2523" t="s">
        <v>2255</v>
      </c>
      <c r="C2523" s="49">
        <v>0</v>
      </c>
      <c r="D2523" s="22">
        <v>1540.6670996093751</v>
      </c>
      <c r="E2523" s="17">
        <v>83.907246098558318</v>
      </c>
      <c r="F2523" s="17">
        <v>35.250448653965442</v>
      </c>
      <c r="G2523" s="17">
        <v>0.60263508388546816</v>
      </c>
      <c r="H2523" s="17">
        <v>5.3915945611511207</v>
      </c>
      <c r="I2523" s="17">
        <v>68.849519216063158</v>
      </c>
      <c r="J2523" s="17">
        <v>10.891139582916392</v>
      </c>
      <c r="K2523" s="17">
        <v>-1</v>
      </c>
      <c r="L2523" s="17">
        <v>-1</v>
      </c>
      <c r="M2523" s="17">
        <v>-1</v>
      </c>
      <c r="N2523" s="17">
        <v>0.16666666666666666</v>
      </c>
      <c r="O2523" s="17">
        <v>-1</v>
      </c>
      <c r="P2523" s="17">
        <v>-1</v>
      </c>
      <c r="Q2523" s="17">
        <v>3.968781562713108</v>
      </c>
      <c r="R2523" s="17">
        <v>-1</v>
      </c>
      <c r="S2523" s="17">
        <v>0.85969228908581896</v>
      </c>
      <c r="T2523" s="17">
        <v>9.0396834343344376E-2</v>
      </c>
      <c r="U2523" s="17">
        <v>0.47643193842285891</v>
      </c>
      <c r="V2523" s="17">
        <v>0.53919986097420014</v>
      </c>
      <c r="W2523" s="17">
        <v>2.0963046226539217</v>
      </c>
      <c r="X2523" s="17">
        <v>2.4989031306727298</v>
      </c>
      <c r="Y2523" s="17">
        <v>0</v>
      </c>
      <c r="Z2523" s="17">
        <v>41.168664593070815</v>
      </c>
      <c r="AA2523" s="17">
        <v>0.99613089594159709</v>
      </c>
      <c r="AB2523" s="17">
        <v>1.9753494522297008</v>
      </c>
      <c r="AC2523" s="17">
        <v>28.175209649273416</v>
      </c>
      <c r="AD2523" s="17">
        <v>0.59553992302857361</v>
      </c>
      <c r="AE2523" s="17">
        <v>5.9553992302857364E-2</v>
      </c>
      <c r="AF2523" s="17">
        <v>64.170248687519603</v>
      </c>
      <c r="AG2523" s="17">
        <v>32.18093322389872</v>
      </c>
      <c r="AH2523" s="17">
        <v>-1</v>
      </c>
      <c r="AI2523" s="17">
        <v>-1</v>
      </c>
      <c r="AJ2523" s="17">
        <v>-1</v>
      </c>
      <c r="AK2523" s="17">
        <v>-1</v>
      </c>
      <c r="AL2523" s="17">
        <v>-1</v>
      </c>
      <c r="AM2523" s="17">
        <v>-1</v>
      </c>
      <c r="AN2523" s="17">
        <v>-1</v>
      </c>
      <c r="AO2523" s="17">
        <v>-1</v>
      </c>
      <c r="AP2523" s="17">
        <v>-1</v>
      </c>
      <c r="AQ2523" s="17">
        <v>-1</v>
      </c>
      <c r="AR2523" s="17">
        <v>0.29776996151428681</v>
      </c>
      <c r="AS2523" s="17">
        <v>3.5732395381714417</v>
      </c>
      <c r="AT2523" s="17">
        <v>8.645211399622875</v>
      </c>
      <c r="AU2523" s="17">
        <v>-1</v>
      </c>
      <c r="AV2523" s="17">
        <v>-1</v>
      </c>
      <c r="AW2523" s="17">
        <v>-1</v>
      </c>
      <c r="AX2523" s="17">
        <v>-1</v>
      </c>
      <c r="AY2523" s="17">
        <v>5.9553992302857364E-2</v>
      </c>
      <c r="AZ2523" s="17">
        <v>-0.14971416695511769</v>
      </c>
      <c r="BA2523" s="17">
        <v>0.66253467977563063</v>
      </c>
      <c r="BB2523" s="17">
        <v>-6.9150240496381757E-2</v>
      </c>
      <c r="BC2523" s="17">
        <v>0.24863741998356115</v>
      </c>
      <c r="BD2523" s="17">
        <v>-1.9946492395951454</v>
      </c>
      <c r="BE2523" s="17">
        <v>9.0459312908772027</v>
      </c>
      <c r="BF2523" s="17">
        <v>-1</v>
      </c>
      <c r="BG2523" s="22">
        <v>147.74756279849134</v>
      </c>
    </row>
    <row r="2524" spans="1:59" x14ac:dyDescent="0.25">
      <c r="A2524">
        <v>5821</v>
      </c>
      <c r="B2524" t="s">
        <v>2256</v>
      </c>
      <c r="C2524" s="49">
        <v>0</v>
      </c>
      <c r="D2524" s="22">
        <v>1474.9083691406249</v>
      </c>
      <c r="E2524" s="17">
        <v>40.133522575624198</v>
      </c>
      <c r="F2524" s="17">
        <v>-38.148709350302276</v>
      </c>
      <c r="G2524" s="17">
        <v>6.8584948007957169E-2</v>
      </c>
      <c r="H2524" s="17">
        <v>1.3460997403997648</v>
      </c>
      <c r="I2524" s="17">
        <v>29.760860694491527</v>
      </c>
      <c r="J2524" s="17">
        <v>0.35967872940019774</v>
      </c>
      <c r="K2524" s="17">
        <v>-1</v>
      </c>
      <c r="L2524" s="17">
        <v>-1</v>
      </c>
      <c r="M2524" s="17">
        <v>-1</v>
      </c>
      <c r="N2524" s="17">
        <v>0.16666666666666666</v>
      </c>
      <c r="O2524" s="17">
        <v>-1</v>
      </c>
      <c r="P2524" s="17">
        <v>-1</v>
      </c>
      <c r="Q2524" s="17">
        <v>1.444358854091697</v>
      </c>
      <c r="R2524" s="17">
        <v>-1</v>
      </c>
      <c r="S2524" s="17">
        <v>-0.42316820802762323</v>
      </c>
      <c r="T2524" s="17">
        <v>-4.4438948352458096E-2</v>
      </c>
      <c r="U2524" s="17">
        <v>-0.30204281593529558</v>
      </c>
      <c r="V2524" s="17">
        <v>-0.58353239642282373</v>
      </c>
      <c r="W2524" s="17">
        <v>-0.8271246232997197</v>
      </c>
      <c r="X2524" s="17">
        <v>-1.8501169953359995</v>
      </c>
      <c r="Y2524" s="17">
        <v>0</v>
      </c>
      <c r="Z2524" s="17">
        <v>15.884228805469514</v>
      </c>
      <c r="AA2524" s="17">
        <v>-0.41065397524492936</v>
      </c>
      <c r="AB2524" s="17">
        <v>-0.26910275602189604</v>
      </c>
      <c r="AC2524" s="17">
        <v>2.3699384001847701</v>
      </c>
      <c r="AD2524" s="17">
        <v>-0.37755351991911945</v>
      </c>
      <c r="AE2524" s="17">
        <v>-3.7755351991911948E-2</v>
      </c>
      <c r="AF2524" s="17">
        <v>25.748516972728563</v>
      </c>
      <c r="AG2524" s="17">
        <v>-34.826821077691292</v>
      </c>
      <c r="AH2524" s="17">
        <v>-1</v>
      </c>
      <c r="AI2524" s="17">
        <v>-1</v>
      </c>
      <c r="AJ2524" s="17">
        <v>-1</v>
      </c>
      <c r="AK2524" s="17">
        <v>-1</v>
      </c>
      <c r="AL2524" s="17">
        <v>-1</v>
      </c>
      <c r="AM2524" s="17">
        <v>-1</v>
      </c>
      <c r="AN2524" s="17">
        <v>-1</v>
      </c>
      <c r="AO2524" s="17">
        <v>-1</v>
      </c>
      <c r="AP2524" s="17">
        <v>-1</v>
      </c>
      <c r="AQ2524" s="17">
        <v>-1</v>
      </c>
      <c r="AR2524" s="17">
        <v>-0.18877675995955973</v>
      </c>
      <c r="AS2524" s="17">
        <v>-2.2653211195147174</v>
      </c>
      <c r="AT2524" s="17">
        <v>1.055082544630868</v>
      </c>
      <c r="AU2524" s="17">
        <v>-1</v>
      </c>
      <c r="AV2524" s="17">
        <v>-1</v>
      </c>
      <c r="AW2524" s="17">
        <v>-1</v>
      </c>
      <c r="AX2524" s="17">
        <v>-1</v>
      </c>
      <c r="AY2524" s="17">
        <v>-3.7755351991911948E-2</v>
      </c>
      <c r="AZ2524" s="17">
        <v>0.69592587049824606</v>
      </c>
      <c r="BA2524" s="17">
        <v>-0.18310535767773334</v>
      </c>
      <c r="BB2524" s="17">
        <v>0.26170153010583402</v>
      </c>
      <c r="BC2524" s="17">
        <v>-8.2214350618654466E-2</v>
      </c>
      <c r="BD2524" s="17">
        <v>9.4998046717569888</v>
      </c>
      <c r="BE2524" s="17">
        <v>-2.448522620474944</v>
      </c>
      <c r="BF2524" s="17">
        <v>-1</v>
      </c>
      <c r="BG2524" s="22">
        <v>30.537619780006025</v>
      </c>
    </row>
    <row r="2525" spans="1:59" x14ac:dyDescent="0.25">
      <c r="A2525">
        <v>5822</v>
      </c>
      <c r="B2525" t="s">
        <v>2257</v>
      </c>
      <c r="C2525" s="49">
        <v>0</v>
      </c>
      <c r="D2525" s="22">
        <v>1555.160869140625</v>
      </c>
      <c r="E2525" s="17">
        <v>77.690283074485492</v>
      </c>
      <c r="F2525" s="17">
        <v>24.825933337795593</v>
      </c>
      <c r="G2525" s="17">
        <v>0.52678661406059624</v>
      </c>
      <c r="H2525" s="17">
        <v>4.8170331647117202</v>
      </c>
      <c r="I2525" s="17">
        <v>63.297952542465026</v>
      </c>
      <c r="J2525" s="17">
        <v>9.395408869455899</v>
      </c>
      <c r="K2525" s="17">
        <v>-1</v>
      </c>
      <c r="L2525" s="17">
        <v>-1</v>
      </c>
      <c r="M2525" s="17">
        <v>-1</v>
      </c>
      <c r="N2525" s="17">
        <v>0.16666666666666666</v>
      </c>
      <c r="O2525" s="17">
        <v>-1</v>
      </c>
      <c r="P2525" s="17">
        <v>-1</v>
      </c>
      <c r="Q2525" s="17">
        <v>3.6102504309393515</v>
      </c>
      <c r="R2525" s="17">
        <v>-1</v>
      </c>
      <c r="S2525" s="17">
        <v>0.67749402872034203</v>
      </c>
      <c r="T2525" s="17">
        <v>7.1246782488547683E-2</v>
      </c>
      <c r="U2525" s="17">
        <v>0.36586906248923728</v>
      </c>
      <c r="V2525" s="17">
        <v>0.3797438136376256</v>
      </c>
      <c r="W2525" s="17">
        <v>1.6811045879558311</v>
      </c>
      <c r="X2525" s="17">
        <v>1.8812335531651396</v>
      </c>
      <c r="Y2525" s="17">
        <v>0</v>
      </c>
      <c r="Z2525" s="17">
        <v>37.577642634573181</v>
      </c>
      <c r="AA2525" s="17">
        <v>0.79633227651619054</v>
      </c>
      <c r="AB2525" s="17">
        <v>1.6565811303918727</v>
      </c>
      <c r="AC2525" s="17">
        <v>24.51021603506328</v>
      </c>
      <c r="AD2525" s="17">
        <v>0.45733632811154656</v>
      </c>
      <c r="AE2525" s="17">
        <v>4.5733632811154661E-2</v>
      </c>
      <c r="AF2525" s="17">
        <v>58.713402292751418</v>
      </c>
      <c r="AG2525" s="17">
        <v>22.664157009947377</v>
      </c>
      <c r="AH2525" s="17">
        <v>-1</v>
      </c>
      <c r="AI2525" s="17">
        <v>-1</v>
      </c>
      <c r="AJ2525" s="17">
        <v>-1</v>
      </c>
      <c r="AK2525" s="17">
        <v>-1</v>
      </c>
      <c r="AL2525" s="17">
        <v>-1</v>
      </c>
      <c r="AM2525" s="17">
        <v>-1</v>
      </c>
      <c r="AN2525" s="17">
        <v>-1</v>
      </c>
      <c r="AO2525" s="17">
        <v>-1</v>
      </c>
      <c r="AP2525" s="17">
        <v>-1</v>
      </c>
      <c r="AQ2525" s="17">
        <v>-1</v>
      </c>
      <c r="AR2525" s="17">
        <v>0.22866816405577328</v>
      </c>
      <c r="AS2525" s="17">
        <v>2.7440179686692794</v>
      </c>
      <c r="AT2525" s="17">
        <v>7.5672233592700637</v>
      </c>
      <c r="AU2525" s="17">
        <v>-1</v>
      </c>
      <c r="AV2525" s="17">
        <v>-1</v>
      </c>
      <c r="AW2525" s="17">
        <v>-1</v>
      </c>
      <c r="AX2525" s="17">
        <v>-1</v>
      </c>
      <c r="AY2525" s="17">
        <v>4.5733632811154661E-2</v>
      </c>
      <c r="AZ2525" s="17">
        <v>-2.9612141780844259E-2</v>
      </c>
      <c r="BA2525" s="17">
        <v>0.54243265460135726</v>
      </c>
      <c r="BB2525" s="17">
        <v>-2.2161018224592557E-2</v>
      </c>
      <c r="BC2525" s="17">
        <v>0.20164819771177198</v>
      </c>
      <c r="BD2525" s="17">
        <v>-0.36214943839944613</v>
      </c>
      <c r="BE2525" s="17">
        <v>7.4134314896815017</v>
      </c>
      <c r="BF2525" s="17">
        <v>-1</v>
      </c>
      <c r="BG2525" s="22">
        <v>1026.8647025975363</v>
      </c>
    </row>
    <row r="2526" spans="1:59" x14ac:dyDescent="0.25">
      <c r="A2526">
        <v>5823</v>
      </c>
      <c r="B2526" t="s">
        <v>3098</v>
      </c>
      <c r="C2526" s="49">
        <v>0</v>
      </c>
      <c r="D2526" s="22">
        <v>1552.5936132812501</v>
      </c>
      <c r="E2526" s="17">
        <v>115.39860308623193</v>
      </c>
      <c r="F2526" s="17">
        <v>88.054708864912257</v>
      </c>
      <c r="G2526" s="17">
        <v>0.98683734324827888</v>
      </c>
      <c r="H2526" s="17">
        <v>8.3019734674673433</v>
      </c>
      <c r="I2526" s="17">
        <v>96.970382615475728</v>
      </c>
      <c r="J2526" s="17">
        <v>18.467602507438428</v>
      </c>
      <c r="K2526" s="17">
        <v>-1</v>
      </c>
      <c r="L2526" s="17">
        <v>-1</v>
      </c>
      <c r="M2526" s="17">
        <v>-1</v>
      </c>
      <c r="N2526" s="17">
        <v>0.16666666666666666</v>
      </c>
      <c r="O2526" s="17">
        <v>-1</v>
      </c>
      <c r="P2526" s="17">
        <v>-1</v>
      </c>
      <c r="Q2526" s="17">
        <v>5.7848824174493103</v>
      </c>
      <c r="R2526" s="17">
        <v>-1</v>
      </c>
      <c r="S2526" s="17">
        <v>1.7825979646520713</v>
      </c>
      <c r="T2526" s="17">
        <v>0.18739936065027907</v>
      </c>
      <c r="U2526" s="17">
        <v>1.036476285176684</v>
      </c>
      <c r="V2526" s="17">
        <v>1.3469073044760602</v>
      </c>
      <c r="W2526" s="17">
        <v>4.1994557051588801</v>
      </c>
      <c r="X2526" s="17">
        <v>5.6276418879082986</v>
      </c>
      <c r="Y2526" s="17">
        <v>0</v>
      </c>
      <c r="Z2526" s="17">
        <v>59.358599776494117</v>
      </c>
      <c r="AA2526" s="17">
        <v>2.0081892957755225</v>
      </c>
      <c r="AB2526" s="17">
        <v>3.5900360734122012</v>
      </c>
      <c r="AC2526" s="17">
        <v>46.739840292198679</v>
      </c>
      <c r="AD2526" s="17">
        <v>1.2955953564708549</v>
      </c>
      <c r="AE2526" s="17">
        <v>0.1295595356470855</v>
      </c>
      <c r="AF2526" s="17">
        <v>91.811316710466798</v>
      </c>
      <c r="AG2526" s="17">
        <v>80.387138724057436</v>
      </c>
      <c r="AH2526" s="17">
        <v>-1</v>
      </c>
      <c r="AI2526" s="17">
        <v>-1</v>
      </c>
      <c r="AJ2526" s="17">
        <v>-1</v>
      </c>
      <c r="AK2526" s="17">
        <v>-1</v>
      </c>
      <c r="AL2526" s="17">
        <v>-1</v>
      </c>
      <c r="AM2526" s="17">
        <v>-1</v>
      </c>
      <c r="AN2526" s="17">
        <v>-1</v>
      </c>
      <c r="AO2526" s="17">
        <v>-1</v>
      </c>
      <c r="AP2526" s="17">
        <v>-1</v>
      </c>
      <c r="AQ2526" s="17">
        <v>-1</v>
      </c>
      <c r="AR2526" s="17">
        <v>0.64779767823542744</v>
      </c>
      <c r="AS2526" s="17">
        <v>7.7735721388251289</v>
      </c>
      <c r="AT2526" s="17">
        <v>14.105643780472668</v>
      </c>
      <c r="AU2526" s="17">
        <v>-1</v>
      </c>
      <c r="AV2526" s="17">
        <v>-1</v>
      </c>
      <c r="AW2526" s="17">
        <v>-1</v>
      </c>
      <c r="AX2526" s="17">
        <v>-1</v>
      </c>
      <c r="AY2526" s="17">
        <v>0.1295595356470855</v>
      </c>
      <c r="AZ2526" s="17">
        <v>-0.75807804736755946</v>
      </c>
      <c r="BA2526" s="17">
        <v>1.2708985601880725</v>
      </c>
      <c r="BB2526" s="17">
        <v>-0.3071690878667574</v>
      </c>
      <c r="BC2526" s="17">
        <v>0.48665626735393674</v>
      </c>
      <c r="BD2526" s="17">
        <v>-10.263901255844196</v>
      </c>
      <c r="BE2526" s="17">
        <v>17.315183307126262</v>
      </c>
      <c r="BF2526" s="17">
        <v>-1</v>
      </c>
      <c r="BG2526" s="22">
        <v>736.94742973411439</v>
      </c>
    </row>
    <row r="2527" spans="1:59" x14ac:dyDescent="0.25">
      <c r="A2527">
        <v>5826</v>
      </c>
      <c r="B2527" t="s">
        <v>2258</v>
      </c>
      <c r="C2527" s="49">
        <v>0</v>
      </c>
      <c r="D2527" s="22">
        <v>1509.451396484375</v>
      </c>
      <c r="E2527" s="17">
        <v>87.946585220941458</v>
      </c>
      <c r="F2527" s="17">
        <v>42.023555134644099</v>
      </c>
      <c r="G2527" s="17">
        <v>0.6519160093711388</v>
      </c>
      <c r="H2527" s="17">
        <v>5.7649035735840677</v>
      </c>
      <c r="I2527" s="17">
        <v>72.456531252060884</v>
      </c>
      <c r="J2527" s="17">
        <v>11.862958711329508</v>
      </c>
      <c r="K2527" s="17">
        <v>-1</v>
      </c>
      <c r="L2527" s="17">
        <v>-1</v>
      </c>
      <c r="M2527" s="17">
        <v>-1</v>
      </c>
      <c r="N2527" s="17">
        <v>0.16666666666666666</v>
      </c>
      <c r="O2527" s="17">
        <v>-1</v>
      </c>
      <c r="P2527" s="17">
        <v>-1</v>
      </c>
      <c r="Q2527" s="17">
        <v>4.201729518420473</v>
      </c>
      <c r="R2527" s="17">
        <v>-1</v>
      </c>
      <c r="S2527" s="17">
        <v>0.97807172262510411</v>
      </c>
      <c r="T2527" s="17">
        <v>0.10283917208175847</v>
      </c>
      <c r="U2527" s="17">
        <v>0.54826780884907511</v>
      </c>
      <c r="V2527" s="17">
        <v>0.64280302666992395</v>
      </c>
      <c r="W2527" s="17">
        <v>2.3660719893371045</v>
      </c>
      <c r="X2527" s="17">
        <v>2.9002207642940712</v>
      </c>
      <c r="Y2527" s="17">
        <v>0</v>
      </c>
      <c r="Z2527" s="17">
        <v>43.501854517175239</v>
      </c>
      <c r="AA2527" s="17">
        <v>1.1259457873794545</v>
      </c>
      <c r="AB2527" s="17">
        <v>2.1824623702879506</v>
      </c>
      <c r="AC2527" s="17">
        <v>30.556461078924837</v>
      </c>
      <c r="AD2527" s="17">
        <v>0.68533476106134383</v>
      </c>
      <c r="AE2527" s="17">
        <v>6.8533476106134389E-2</v>
      </c>
      <c r="AF2527" s="17">
        <v>67.715718242650141</v>
      </c>
      <c r="AG2527" s="17">
        <v>38.364255584210184</v>
      </c>
      <c r="AH2527" s="17">
        <v>-1</v>
      </c>
      <c r="AI2527" s="17">
        <v>-1</v>
      </c>
      <c r="AJ2527" s="17">
        <v>-1</v>
      </c>
      <c r="AK2527" s="17">
        <v>-1</v>
      </c>
      <c r="AL2527" s="17">
        <v>-1</v>
      </c>
      <c r="AM2527" s="17">
        <v>-1</v>
      </c>
      <c r="AN2527" s="17">
        <v>-1</v>
      </c>
      <c r="AO2527" s="17">
        <v>-1</v>
      </c>
      <c r="AP2527" s="17">
        <v>-1</v>
      </c>
      <c r="AQ2527" s="17">
        <v>-1</v>
      </c>
      <c r="AR2527" s="17">
        <v>0.34266738053067192</v>
      </c>
      <c r="AS2527" s="17">
        <v>4.112008566368063</v>
      </c>
      <c r="AT2527" s="17">
        <v>9.3456111362784817</v>
      </c>
      <c r="AU2527" s="17">
        <v>-1</v>
      </c>
      <c r="AV2527" s="17">
        <v>-1</v>
      </c>
      <c r="AW2527" s="17">
        <v>-1</v>
      </c>
      <c r="AX2527" s="17">
        <v>-1</v>
      </c>
      <c r="AY2527" s="17">
        <v>6.8533476106134389E-2</v>
      </c>
      <c r="AZ2527" s="17">
        <v>-0.22774789613854646</v>
      </c>
      <c r="BA2527" s="17">
        <v>0.7405684089590594</v>
      </c>
      <c r="BB2527" s="17">
        <v>-9.9680485427523627E-2</v>
      </c>
      <c r="BC2527" s="17">
        <v>0.27916766491470302</v>
      </c>
      <c r="BD2527" s="17">
        <v>-3.0553311655964572</v>
      </c>
      <c r="BE2527" s="17">
        <v>10.106613216878515</v>
      </c>
      <c r="BF2527" s="17">
        <v>-1</v>
      </c>
      <c r="BG2527" s="22">
        <v>84.07434932052297</v>
      </c>
    </row>
    <row r="2528" spans="1:59" x14ac:dyDescent="0.25">
      <c r="A2528">
        <v>5827</v>
      </c>
      <c r="B2528" t="s">
        <v>2259</v>
      </c>
      <c r="C2528" s="49">
        <v>0</v>
      </c>
      <c r="D2528" s="22">
        <v>1529.1300683593752</v>
      </c>
      <c r="E2528" s="17">
        <v>100.36386128064119</v>
      </c>
      <c r="F2528" s="17">
        <v>62.844667302792132</v>
      </c>
      <c r="G2528" s="17">
        <v>0.80340981508855347</v>
      </c>
      <c r="H2528" s="17">
        <v>6.9124876021859798</v>
      </c>
      <c r="I2528" s="17">
        <v>83.544796645142867</v>
      </c>
      <c r="J2528" s="17">
        <v>14.850414340081695</v>
      </c>
      <c r="K2528" s="17">
        <v>-1</v>
      </c>
      <c r="L2528" s="17">
        <v>-1</v>
      </c>
      <c r="M2528" s="17">
        <v>-1</v>
      </c>
      <c r="N2528" s="17">
        <v>0.16666666666666666</v>
      </c>
      <c r="O2528" s="17">
        <v>-1</v>
      </c>
      <c r="P2528" s="17">
        <v>-1</v>
      </c>
      <c r="Q2528" s="17">
        <v>4.9178315801494419</v>
      </c>
      <c r="R2528" s="17">
        <v>-1</v>
      </c>
      <c r="S2528" s="17">
        <v>1.3419802882374245</v>
      </c>
      <c r="T2528" s="17">
        <v>0.1410879889908857</v>
      </c>
      <c r="U2528" s="17">
        <v>0.76909745623576831</v>
      </c>
      <c r="V2528" s="17">
        <v>0.96128807338806577</v>
      </c>
      <c r="W2528" s="17">
        <v>3.1953600888287368</v>
      </c>
      <c r="X2528" s="17">
        <v>4.1339057046566845</v>
      </c>
      <c r="Y2528" s="17">
        <v>0</v>
      </c>
      <c r="Z2528" s="17">
        <v>50.674281122005951</v>
      </c>
      <c r="AA2528" s="17">
        <v>1.5250079346281362</v>
      </c>
      <c r="AB2528" s="17">
        <v>2.8191453030994804</v>
      </c>
      <c r="AC2528" s="17">
        <v>37.876632887646672</v>
      </c>
      <c r="AD2528" s="17">
        <v>0.96137182029471036</v>
      </c>
      <c r="AE2528" s="17">
        <v>9.6137182029471038E-2</v>
      </c>
      <c r="AF2528" s="17">
        <v>78.614796753627616</v>
      </c>
      <c r="AG2528" s="17">
        <v>57.372320613620857</v>
      </c>
      <c r="AH2528" s="17">
        <v>-1</v>
      </c>
      <c r="AI2528" s="17">
        <v>-1</v>
      </c>
      <c r="AJ2528" s="17">
        <v>-1</v>
      </c>
      <c r="AK2528" s="17">
        <v>-1</v>
      </c>
      <c r="AL2528" s="17">
        <v>-1</v>
      </c>
      <c r="AM2528" s="17">
        <v>-1</v>
      </c>
      <c r="AN2528" s="17">
        <v>-1</v>
      </c>
      <c r="AO2528" s="17">
        <v>-1</v>
      </c>
      <c r="AP2528" s="17">
        <v>-1</v>
      </c>
      <c r="AQ2528" s="17">
        <v>-1</v>
      </c>
      <c r="AR2528" s="17">
        <v>0.48068591014735518</v>
      </c>
      <c r="AS2528" s="17">
        <v>5.7682309217682626</v>
      </c>
      <c r="AT2528" s="17">
        <v>11.498700198298742</v>
      </c>
      <c r="AU2528" s="17">
        <v>-1</v>
      </c>
      <c r="AV2528" s="17">
        <v>-1</v>
      </c>
      <c r="AW2528" s="17">
        <v>-1</v>
      </c>
      <c r="AX2528" s="17">
        <v>-1</v>
      </c>
      <c r="AY2528" s="17">
        <v>9.6137182029471038E-2</v>
      </c>
      <c r="AZ2528" s="17">
        <v>-0.46763029468962575</v>
      </c>
      <c r="BA2528" s="17">
        <v>0.9804508075101388</v>
      </c>
      <c r="BB2528" s="17">
        <v>-0.19353308556686827</v>
      </c>
      <c r="BC2528" s="17">
        <v>0.37302026505404762</v>
      </c>
      <c r="BD2528" s="17">
        <v>-6.3159586810504518</v>
      </c>
      <c r="BE2528" s="17">
        <v>13.367240732332514</v>
      </c>
      <c r="BF2528" s="17">
        <v>-1</v>
      </c>
      <c r="BG2528" s="22">
        <v>782.94924268873228</v>
      </c>
    </row>
    <row r="2529" spans="1:59" x14ac:dyDescent="0.25">
      <c r="A2529">
        <v>5828</v>
      </c>
      <c r="B2529" t="s">
        <v>2260</v>
      </c>
      <c r="C2529" s="49">
        <v>0</v>
      </c>
      <c r="D2529" s="22">
        <v>1415.59298828125</v>
      </c>
      <c r="E2529" s="17">
        <v>31.851623090543402</v>
      </c>
      <c r="F2529" s="17">
        <v>-52.035680801621091</v>
      </c>
      <c r="G2529" s="17">
        <v>-3.2456251811701753E-2</v>
      </c>
      <c r="H2529" s="17">
        <v>0.5807003460502318</v>
      </c>
      <c r="I2529" s="17">
        <v>22.365365981488782</v>
      </c>
      <c r="J2529" s="17">
        <v>-1.6328522503823972</v>
      </c>
      <c r="K2529" s="17">
        <v>-1</v>
      </c>
      <c r="L2529" s="17">
        <v>-1</v>
      </c>
      <c r="M2529" s="17">
        <v>-1</v>
      </c>
      <c r="N2529" s="17">
        <v>0.16666666666666666</v>
      </c>
      <c r="O2529" s="17">
        <v>-1</v>
      </c>
      <c r="P2529" s="17">
        <v>-1</v>
      </c>
      <c r="Q2529" s="17">
        <v>0.96674321054919021</v>
      </c>
      <c r="R2529" s="17">
        <v>-1</v>
      </c>
      <c r="S2529" s="17">
        <v>-0.66588280563108893</v>
      </c>
      <c r="T2529" s="17">
        <v>-6.994960427584028E-2</v>
      </c>
      <c r="U2529" s="17">
        <v>-0.44932865658098181</v>
      </c>
      <c r="V2529" s="17">
        <v>-0.79595105666195964</v>
      </c>
      <c r="W2529" s="17">
        <v>-1.3802314924023356</v>
      </c>
      <c r="X2529" s="17">
        <v>-2.6729427602798235</v>
      </c>
      <c r="Y2529" s="17">
        <v>0</v>
      </c>
      <c r="Z2529" s="17">
        <v>11.100464965498663</v>
      </c>
      <c r="AA2529" s="17">
        <v>-0.67681481244661224</v>
      </c>
      <c r="AB2529" s="17">
        <v>-0.69374855016066694</v>
      </c>
      <c r="AC2529" s="17">
        <v>-2.5123664500806218</v>
      </c>
      <c r="AD2529" s="17">
        <v>-0.56166082072622725</v>
      </c>
      <c r="AE2529" s="17">
        <v>-5.6166082072622726E-2</v>
      </c>
      <c r="AF2529" s="17">
        <v>18.47920345550115</v>
      </c>
      <c r="AG2529" s="17">
        <v>-47.504551944155196</v>
      </c>
      <c r="AH2529" s="17">
        <v>-1</v>
      </c>
      <c r="AI2529" s="17">
        <v>-1</v>
      </c>
      <c r="AJ2529" s="17">
        <v>-1</v>
      </c>
      <c r="AK2529" s="17">
        <v>-1</v>
      </c>
      <c r="AL2529" s="17">
        <v>-1</v>
      </c>
      <c r="AM2529" s="17">
        <v>-1</v>
      </c>
      <c r="AN2529" s="17">
        <v>-1</v>
      </c>
      <c r="AO2529" s="17">
        <v>-1</v>
      </c>
      <c r="AP2529" s="17">
        <v>-1</v>
      </c>
      <c r="AQ2529" s="17">
        <v>-1</v>
      </c>
      <c r="AR2529" s="17">
        <v>-0.28083041036311363</v>
      </c>
      <c r="AS2529" s="17">
        <v>-3.3699649243573635</v>
      </c>
      <c r="AT2529" s="17">
        <v>-0.38095440166457184</v>
      </c>
      <c r="AU2529" s="17">
        <v>-1</v>
      </c>
      <c r="AV2529" s="17">
        <v>-1</v>
      </c>
      <c r="AW2529" s="17">
        <v>-1</v>
      </c>
      <c r="AX2529" s="17">
        <v>-1</v>
      </c>
      <c r="AY2529" s="17">
        <v>-5.6166082072622726E-2</v>
      </c>
      <c r="AZ2529" s="17">
        <v>0.85591924613784442</v>
      </c>
      <c r="BA2529" s="17">
        <v>-0.34309873331733171</v>
      </c>
      <c r="BB2529" s="17">
        <v>0.32429801238025069</v>
      </c>
      <c r="BC2529" s="17">
        <v>-0.14481083289307106</v>
      </c>
      <c r="BD2529" s="17">
        <v>11.67453198002074</v>
      </c>
      <c r="BE2529" s="17">
        <v>-4.6232499287386997</v>
      </c>
      <c r="BF2529" s="17">
        <v>-1</v>
      </c>
      <c r="BG2529" s="22">
        <v>16.078124195734517</v>
      </c>
    </row>
    <row r="2530" spans="1:59" x14ac:dyDescent="0.25">
      <c r="A2530">
        <v>5829</v>
      </c>
      <c r="B2530" t="s">
        <v>2261</v>
      </c>
      <c r="C2530" s="49">
        <v>0</v>
      </c>
      <c r="D2530" s="22">
        <v>1547.812724609375</v>
      </c>
      <c r="E2530" s="17">
        <v>107.82554969356647</v>
      </c>
      <c r="F2530" s="17">
        <v>75.35632047554482</v>
      </c>
      <c r="G2530" s="17">
        <v>0.89444423916971738</v>
      </c>
      <c r="H2530" s="17">
        <v>7.6020844516003185</v>
      </c>
      <c r="I2530" s="17">
        <v>90.207866790738166</v>
      </c>
      <c r="J2530" s="17">
        <v>16.645611848940792</v>
      </c>
      <c r="K2530" s="17">
        <v>-1</v>
      </c>
      <c r="L2530" s="17">
        <v>-1</v>
      </c>
      <c r="M2530" s="17">
        <v>-1</v>
      </c>
      <c r="N2530" s="17">
        <v>0.16666666666666666</v>
      </c>
      <c r="O2530" s="17">
        <v>-1</v>
      </c>
      <c r="P2530" s="17">
        <v>-1</v>
      </c>
      <c r="Q2530" s="17">
        <v>5.3481457996920634</v>
      </c>
      <c r="R2530" s="17">
        <v>-1</v>
      </c>
      <c r="S2530" s="17">
        <v>1.5606572600900885</v>
      </c>
      <c r="T2530" s="17">
        <v>0.1640721565785907</v>
      </c>
      <c r="U2530" s="17">
        <v>0.9017966096743778</v>
      </c>
      <c r="V2530" s="17">
        <v>1.152669514161494</v>
      </c>
      <c r="W2530" s="17">
        <v>3.6936891404825327</v>
      </c>
      <c r="X2530" s="17">
        <v>4.8752416128258025</v>
      </c>
      <c r="Y2530" s="17">
        <v>0</v>
      </c>
      <c r="Z2530" s="17">
        <v>54.984277310583622</v>
      </c>
      <c r="AA2530" s="17">
        <v>1.7648091104936412</v>
      </c>
      <c r="AB2530" s="17">
        <v>3.2017356264221277</v>
      </c>
      <c r="AC2530" s="17">
        <v>42.275410921021809</v>
      </c>
      <c r="AD2530" s="17">
        <v>1.1272457620929723</v>
      </c>
      <c r="AE2530" s="17">
        <v>0.11272457620929723</v>
      </c>
      <c r="AF2530" s="17">
        <v>85.164182258623015</v>
      </c>
      <c r="AG2530" s="17">
        <v>68.794492263842983</v>
      </c>
      <c r="AH2530" s="17">
        <v>-1</v>
      </c>
      <c r="AI2530" s="17">
        <v>-1</v>
      </c>
      <c r="AJ2530" s="17">
        <v>-1</v>
      </c>
      <c r="AK2530" s="17">
        <v>-1</v>
      </c>
      <c r="AL2530" s="17">
        <v>-1</v>
      </c>
      <c r="AM2530" s="17">
        <v>-1</v>
      </c>
      <c r="AN2530" s="17">
        <v>-1</v>
      </c>
      <c r="AO2530" s="17">
        <v>-1</v>
      </c>
      <c r="AP2530" s="17">
        <v>-1</v>
      </c>
      <c r="AQ2530" s="17">
        <v>-1</v>
      </c>
      <c r="AR2530" s="17">
        <v>0.56362288104648617</v>
      </c>
      <c r="AS2530" s="17">
        <v>6.7634745725578336</v>
      </c>
      <c r="AT2530" s="17">
        <v>12.792516944325186</v>
      </c>
      <c r="AU2530" s="17">
        <v>-1</v>
      </c>
      <c r="AV2530" s="17">
        <v>-1</v>
      </c>
      <c r="AW2530" s="17">
        <v>-1</v>
      </c>
      <c r="AX2530" s="17">
        <v>-1</v>
      </c>
      <c r="AY2530" s="17">
        <v>0.11272457620929723</v>
      </c>
      <c r="AZ2530" s="17">
        <v>-0.61177847220679693</v>
      </c>
      <c r="BA2530" s="17">
        <v>1.1245989850273101</v>
      </c>
      <c r="BB2530" s="17">
        <v>-0.24993022577827734</v>
      </c>
      <c r="BC2530" s="17">
        <v>0.42941740526545674</v>
      </c>
      <c r="BD2530" s="17">
        <v>-8.2753084155619376</v>
      </c>
      <c r="BE2530" s="17">
        <v>15.326590466843999</v>
      </c>
      <c r="BF2530" s="17">
        <v>-1</v>
      </c>
      <c r="BG2530" s="22">
        <v>165.1135744006051</v>
      </c>
    </row>
    <row r="2531" spans="1:59" x14ac:dyDescent="0.25">
      <c r="A2531">
        <v>5830</v>
      </c>
      <c r="B2531" t="s">
        <v>2262</v>
      </c>
      <c r="C2531" s="49">
        <v>0</v>
      </c>
      <c r="D2531" s="22">
        <v>1440.298876953125</v>
      </c>
      <c r="E2531" s="17">
        <v>12.743540579618056</v>
      </c>
      <c r="F2531" s="17">
        <v>-84.075842215880982</v>
      </c>
      <c r="G2531" s="17">
        <v>-0.2655795330873259</v>
      </c>
      <c r="H2531" s="17">
        <v>-1.185236901484533</v>
      </c>
      <c r="I2531" s="17">
        <v>5.3024055531794971</v>
      </c>
      <c r="J2531" s="17">
        <v>-6.2300399409414444</v>
      </c>
      <c r="K2531" s="17">
        <v>-1</v>
      </c>
      <c r="L2531" s="17">
        <v>-1</v>
      </c>
      <c r="M2531" s="17">
        <v>-1</v>
      </c>
      <c r="N2531" s="17">
        <v>0.16666666666666666</v>
      </c>
      <c r="O2531" s="17">
        <v>-1</v>
      </c>
      <c r="P2531" s="17">
        <v>-1</v>
      </c>
      <c r="Q2531" s="17">
        <v>-0.13521644758953588</v>
      </c>
      <c r="R2531" s="17">
        <v>-1</v>
      </c>
      <c r="S2531" s="17">
        <v>-1.2258763875343375</v>
      </c>
      <c r="T2531" s="17">
        <v>-0.12880804842502783</v>
      </c>
      <c r="U2531" s="17">
        <v>-0.78914804231714164</v>
      </c>
      <c r="V2531" s="17">
        <v>-1.2860455445293197</v>
      </c>
      <c r="W2531" s="17">
        <v>-2.6563652720034119</v>
      </c>
      <c r="X2531" s="17">
        <v>-4.5713747126338635</v>
      </c>
      <c r="Y2531" s="17">
        <v>0</v>
      </c>
      <c r="Z2531" s="17">
        <v>6.331650316709414E-2</v>
      </c>
      <c r="AA2531" s="17">
        <v>-1.2909037962103547</v>
      </c>
      <c r="AB2531" s="17">
        <v>-1.6734956343818781</v>
      </c>
      <c r="AC2531" s="17">
        <v>-13.776869731051319</v>
      </c>
      <c r="AD2531" s="17">
        <v>-0.98643505289642697</v>
      </c>
      <c r="AE2531" s="17">
        <v>-9.8643505289642705E-2</v>
      </c>
      <c r="AF2531" s="17">
        <v>1.70736956217889</v>
      </c>
      <c r="AG2531" s="17">
        <v>-76.754741213426925</v>
      </c>
      <c r="AH2531" s="17">
        <v>-1</v>
      </c>
      <c r="AI2531" s="17">
        <v>-1</v>
      </c>
      <c r="AJ2531" s="17">
        <v>-1</v>
      </c>
      <c r="AK2531" s="17">
        <v>-1</v>
      </c>
      <c r="AL2531" s="17">
        <v>-1</v>
      </c>
      <c r="AM2531" s="17">
        <v>-1</v>
      </c>
      <c r="AN2531" s="17">
        <v>-1</v>
      </c>
      <c r="AO2531" s="17">
        <v>-1</v>
      </c>
      <c r="AP2531" s="17">
        <v>-1</v>
      </c>
      <c r="AQ2531" s="17">
        <v>-1</v>
      </c>
      <c r="AR2531" s="17">
        <v>-0.49321752644821348</v>
      </c>
      <c r="AS2531" s="17">
        <v>-5.9186103173785618</v>
      </c>
      <c r="AT2531" s="17">
        <v>-3.6941934125921296</v>
      </c>
      <c r="AU2531" s="17">
        <v>-1</v>
      </c>
      <c r="AV2531" s="17">
        <v>-1</v>
      </c>
      <c r="AW2531" s="17">
        <v>-1</v>
      </c>
      <c r="AX2531" s="17">
        <v>-1</v>
      </c>
      <c r="AY2531" s="17">
        <v>-9.8643505289642705E-2</v>
      </c>
      <c r="AZ2531" s="17">
        <v>1.225057585528484</v>
      </c>
      <c r="BA2531" s="17">
        <v>-0.71223707270797143</v>
      </c>
      <c r="BB2531" s="17">
        <v>0.46872125131811865</v>
      </c>
      <c r="BC2531" s="17">
        <v>-0.28923407183093891</v>
      </c>
      <c r="BD2531" s="17">
        <v>16.692084888012953</v>
      </c>
      <c r="BE2531" s="17">
        <v>-9.6408028367309164</v>
      </c>
      <c r="BF2531" s="17">
        <v>-1</v>
      </c>
      <c r="BG2531" s="22">
        <v>522.90097836316352</v>
      </c>
    </row>
    <row r="2532" spans="1:59" x14ac:dyDescent="0.25">
      <c r="A2532">
        <v>5831</v>
      </c>
      <c r="B2532" t="s">
        <v>2263</v>
      </c>
      <c r="C2532" s="49">
        <v>0</v>
      </c>
      <c r="D2532" s="22">
        <v>1441.349833984375</v>
      </c>
      <c r="E2532" s="17">
        <v>4.1815909610928017</v>
      </c>
      <c r="F2532" s="17">
        <v>-98.432397754170069</v>
      </c>
      <c r="G2532" s="17">
        <v>-0.37003741304707299</v>
      </c>
      <c r="H2532" s="17">
        <v>-1.9765180640095954</v>
      </c>
      <c r="I2532" s="17">
        <v>-2.3431657618147526</v>
      </c>
      <c r="J2532" s="17">
        <v>-8.289947803018439</v>
      </c>
      <c r="K2532" s="17">
        <v>-1</v>
      </c>
      <c r="L2532" s="17">
        <v>-1</v>
      </c>
      <c r="M2532" s="17">
        <v>-1</v>
      </c>
      <c r="N2532" s="17">
        <v>0.16666666666666666</v>
      </c>
      <c r="O2532" s="17">
        <v>-1</v>
      </c>
      <c r="P2532" s="17">
        <v>-1</v>
      </c>
      <c r="Q2532" s="17">
        <v>-0.62898253161374429</v>
      </c>
      <c r="R2532" s="17">
        <v>-1</v>
      </c>
      <c r="S2532" s="17">
        <v>-1.4767983119195656</v>
      </c>
      <c r="T2532" s="17">
        <v>-0.1551813401010497</v>
      </c>
      <c r="U2532" s="17">
        <v>-0.94141431280281906</v>
      </c>
      <c r="V2532" s="17">
        <v>-1.5056470828332311</v>
      </c>
      <c r="W2532" s="17">
        <v>-3.2281752964365489</v>
      </c>
      <c r="X2532" s="17">
        <v>-5.42202410254309</v>
      </c>
      <c r="Y2532" s="17">
        <v>0</v>
      </c>
      <c r="Z2532" s="17">
        <v>-4.88220898389498</v>
      </c>
      <c r="AA2532" s="17">
        <v>-1.5660647882811345</v>
      </c>
      <c r="AB2532" s="17">
        <v>-2.112500708240165</v>
      </c>
      <c r="AC2532" s="17">
        <v>-18.824268365332856</v>
      </c>
      <c r="AD2532" s="17">
        <v>-1.1767678910035237</v>
      </c>
      <c r="AE2532" s="17">
        <v>-0.11767678910035238</v>
      </c>
      <c r="AF2532" s="17">
        <v>-5.8077537749112693</v>
      </c>
      <c r="AG2532" s="17">
        <v>-89.861166031963279</v>
      </c>
      <c r="AH2532" s="17">
        <v>-1</v>
      </c>
      <c r="AI2532" s="17">
        <v>-1</v>
      </c>
      <c r="AJ2532" s="17">
        <v>-1</v>
      </c>
      <c r="AK2532" s="17">
        <v>-1</v>
      </c>
      <c r="AL2532" s="17">
        <v>-1</v>
      </c>
      <c r="AM2532" s="17">
        <v>-1</v>
      </c>
      <c r="AN2532" s="17">
        <v>-1</v>
      </c>
      <c r="AO2532" s="17">
        <v>-1</v>
      </c>
      <c r="AP2532" s="17">
        <v>-1</v>
      </c>
      <c r="AQ2532" s="17">
        <v>-1</v>
      </c>
      <c r="AR2532" s="17">
        <v>-0.58838394550176187</v>
      </c>
      <c r="AS2532" s="17">
        <v>-7.0606073460211416</v>
      </c>
      <c r="AT2532" s="17">
        <v>-5.178789549827485</v>
      </c>
      <c r="AU2532" s="17">
        <v>-1</v>
      </c>
      <c r="AV2532" s="17">
        <v>-1</v>
      </c>
      <c r="AW2532" s="17">
        <v>-1</v>
      </c>
      <c r="AX2532" s="17">
        <v>-1</v>
      </c>
      <c r="AY2532" s="17">
        <v>-0.11767678910035238</v>
      </c>
      <c r="AZ2532" s="17">
        <v>1.3904610927784471</v>
      </c>
      <c r="BA2532" s="17">
        <v>-0.87764057995793454</v>
      </c>
      <c r="BB2532" s="17">
        <v>0.53343441627453148</v>
      </c>
      <c r="BC2532" s="17">
        <v>-0.35394723678735179</v>
      </c>
      <c r="BD2532" s="17">
        <v>18.940349996872051</v>
      </c>
      <c r="BE2532" s="17">
        <v>-11.889067945590016</v>
      </c>
      <c r="BF2532" s="17">
        <v>-1</v>
      </c>
      <c r="BG2532" s="22">
        <v>-32.337176455856024</v>
      </c>
    </row>
    <row r="2533" spans="1:59" x14ac:dyDescent="0.25">
      <c r="A2533">
        <v>5834</v>
      </c>
      <c r="B2533" t="s">
        <v>2264</v>
      </c>
      <c r="C2533" s="49">
        <v>0</v>
      </c>
      <c r="D2533" s="22">
        <v>1431.5748437500001</v>
      </c>
      <c r="E2533" s="17">
        <v>34.350247302168285</v>
      </c>
      <c r="F2533" s="17">
        <v>-47.846023204723778</v>
      </c>
      <c r="G2533" s="17">
        <v>-1.9724251610859778E-3</v>
      </c>
      <c r="H2533" s="17">
        <v>0.81161904552610453</v>
      </c>
      <c r="I2533" s="17">
        <v>24.596564534446365</v>
      </c>
      <c r="J2533" s="17">
        <v>-1.0317116355432558</v>
      </c>
      <c r="K2533" s="17">
        <v>-1</v>
      </c>
      <c r="L2533" s="17">
        <v>-1</v>
      </c>
      <c r="M2533" s="17">
        <v>-1</v>
      </c>
      <c r="N2533" s="17">
        <v>0.16666666666666666</v>
      </c>
      <c r="O2533" s="17">
        <v>-1</v>
      </c>
      <c r="P2533" s="17">
        <v>-1</v>
      </c>
      <c r="Q2533" s="17">
        <v>1.110838416359873</v>
      </c>
      <c r="R2533" s="17">
        <v>-1</v>
      </c>
      <c r="S2533" s="17">
        <v>-0.59265654018566949</v>
      </c>
      <c r="T2533" s="17">
        <v>-6.2253115969091347E-2</v>
      </c>
      <c r="U2533" s="17">
        <v>-0.4048929606238188</v>
      </c>
      <c r="V2533" s="17">
        <v>-0.73186498456816795</v>
      </c>
      <c r="W2533" s="17">
        <v>-1.2133608104717704</v>
      </c>
      <c r="X2533" s="17">
        <v>-2.4246986971948989</v>
      </c>
      <c r="Y2533" s="17">
        <v>0</v>
      </c>
      <c r="Z2533" s="17">
        <v>12.543712154718826</v>
      </c>
      <c r="AA2533" s="17">
        <v>-0.59651488690217858</v>
      </c>
      <c r="AB2533" s="17">
        <v>-0.56563418889473149</v>
      </c>
      <c r="AC2533" s="17">
        <v>-1.0393897338837714</v>
      </c>
      <c r="AD2533" s="17">
        <v>-0.50611620077977348</v>
      </c>
      <c r="AE2533" s="17">
        <v>-5.061162007797735E-2</v>
      </c>
      <c r="AF2533" s="17">
        <v>20.672333520500874</v>
      </c>
      <c r="AG2533" s="17">
        <v>-43.679718601457161</v>
      </c>
      <c r="AH2533" s="17">
        <v>-1</v>
      </c>
      <c r="AI2533" s="17">
        <v>-1</v>
      </c>
      <c r="AJ2533" s="17">
        <v>-1</v>
      </c>
      <c r="AK2533" s="17">
        <v>-1</v>
      </c>
      <c r="AL2533" s="17">
        <v>-1</v>
      </c>
      <c r="AM2533" s="17">
        <v>-1</v>
      </c>
      <c r="AN2533" s="17">
        <v>-1</v>
      </c>
      <c r="AO2533" s="17">
        <v>-1</v>
      </c>
      <c r="AP2533" s="17">
        <v>-1</v>
      </c>
      <c r="AQ2533" s="17">
        <v>-1</v>
      </c>
      <c r="AR2533" s="17">
        <v>-0.25305810038988674</v>
      </c>
      <c r="AS2533" s="17">
        <v>-3.0366972046786409</v>
      </c>
      <c r="AT2533" s="17">
        <v>5.2293633917766869E-2</v>
      </c>
      <c r="AU2533" s="17">
        <v>-1</v>
      </c>
      <c r="AV2533" s="17">
        <v>-1</v>
      </c>
      <c r="AW2533" s="17">
        <v>-1</v>
      </c>
      <c r="AX2533" s="17">
        <v>-1</v>
      </c>
      <c r="AY2533" s="17">
        <v>-5.061162007797735E-2</v>
      </c>
      <c r="AZ2533" s="17">
        <v>0.807649725022207</v>
      </c>
      <c r="BA2533" s="17">
        <v>-0.29482921220169428</v>
      </c>
      <c r="BB2533" s="17">
        <v>0.30541284159845639</v>
      </c>
      <c r="BC2533" s="17">
        <v>-0.12592566211127676</v>
      </c>
      <c r="BD2533" s="17">
        <v>11.018423279848971</v>
      </c>
      <c r="BE2533" s="17">
        <v>-3.967141228566927</v>
      </c>
      <c r="BF2533" s="17">
        <v>-1</v>
      </c>
      <c r="BG2533" s="22">
        <v>-86.422836878097769</v>
      </c>
    </row>
    <row r="2534" spans="1:59" x14ac:dyDescent="0.25">
      <c r="A2534">
        <v>5835</v>
      </c>
      <c r="B2534" t="s">
        <v>2265</v>
      </c>
      <c r="C2534" s="49">
        <v>0</v>
      </c>
      <c r="D2534" s="22">
        <v>1480.93720703125</v>
      </c>
      <c r="E2534" s="17">
        <v>9.2940094275559062</v>
      </c>
      <c r="F2534" s="17">
        <v>-89.859967067361808</v>
      </c>
      <c r="G2534" s="17">
        <v>-0.30766465704319207</v>
      </c>
      <c r="H2534" s="17">
        <v>-1.5040368409591016</v>
      </c>
      <c r="I2534" s="17">
        <v>2.2220748339562135</v>
      </c>
      <c r="J2534" s="17">
        <v>-7.0599579686343299</v>
      </c>
      <c r="K2534" s="17">
        <v>-1</v>
      </c>
      <c r="L2534" s="17">
        <v>-1</v>
      </c>
      <c r="M2534" s="17">
        <v>-1</v>
      </c>
      <c r="N2534" s="17">
        <v>0.16666666666666666</v>
      </c>
      <c r="O2534" s="17">
        <v>-1</v>
      </c>
      <c r="P2534" s="17">
        <v>-1</v>
      </c>
      <c r="Q2534" s="17">
        <v>-0.33415028445630979</v>
      </c>
      <c r="R2534" s="17">
        <v>-1</v>
      </c>
      <c r="S2534" s="17">
        <v>-1.3269705347165905</v>
      </c>
      <c r="T2534" s="17">
        <v>-0.13943360630287582</v>
      </c>
      <c r="U2534" s="17">
        <v>-0.85049472932779657</v>
      </c>
      <c r="V2534" s="17">
        <v>-1.3745209947680224</v>
      </c>
      <c r="W2534" s="17">
        <v>-2.8867422982914119</v>
      </c>
      <c r="X2534" s="17">
        <v>-4.9140935676509008</v>
      </c>
      <c r="Y2534" s="17">
        <v>0</v>
      </c>
      <c r="Z2534" s="17">
        <v>-1.9291904597361054</v>
      </c>
      <c r="AA2534" s="17">
        <v>-1.4017636419546904</v>
      </c>
      <c r="AB2534" s="17">
        <v>-1.8503667613633916</v>
      </c>
      <c r="AC2534" s="17">
        <v>-15.810420452741864</v>
      </c>
      <c r="AD2534" s="17">
        <v>-1.0631184116597456</v>
      </c>
      <c r="AE2534" s="17">
        <v>-0.10631184116597457</v>
      </c>
      <c r="AF2534" s="17">
        <v>-1.3204048604586234</v>
      </c>
      <c r="AG2534" s="17">
        <v>-82.035199837696311</v>
      </c>
      <c r="AH2534" s="17">
        <v>-1</v>
      </c>
      <c r="AI2534" s="17">
        <v>-1</v>
      </c>
      <c r="AJ2534" s="17">
        <v>-1</v>
      </c>
      <c r="AK2534" s="17">
        <v>-1</v>
      </c>
      <c r="AL2534" s="17">
        <v>-1</v>
      </c>
      <c r="AM2534" s="17">
        <v>-1</v>
      </c>
      <c r="AN2534" s="17">
        <v>-1</v>
      </c>
      <c r="AO2534" s="17">
        <v>-1</v>
      </c>
      <c r="AP2534" s="17">
        <v>-1</v>
      </c>
      <c r="AQ2534" s="17">
        <v>-1</v>
      </c>
      <c r="AR2534" s="17">
        <v>-0.53155920582987282</v>
      </c>
      <c r="AS2534" s="17">
        <v>-6.3787104699584738</v>
      </c>
      <c r="AT2534" s="17">
        <v>-4.292323610946017</v>
      </c>
      <c r="AU2534" s="17">
        <v>-1</v>
      </c>
      <c r="AV2534" s="17">
        <v>-1</v>
      </c>
      <c r="AW2534" s="17">
        <v>-1</v>
      </c>
      <c r="AX2534" s="17">
        <v>-1</v>
      </c>
      <c r="AY2534" s="17">
        <v>-0.10631184116597457</v>
      </c>
      <c r="AZ2534" s="17">
        <v>1.2916971450143948</v>
      </c>
      <c r="BA2534" s="17">
        <v>-0.77887663219388226</v>
      </c>
      <c r="BB2534" s="17">
        <v>0.49479359329764705</v>
      </c>
      <c r="BC2534" s="17">
        <v>-0.31530641381046726</v>
      </c>
      <c r="BD2534" s="17">
        <v>17.597890326802684</v>
      </c>
      <c r="BE2534" s="17">
        <v>-10.546608275520651</v>
      </c>
      <c r="BF2534" s="17">
        <v>-1</v>
      </c>
      <c r="BG2534" s="22">
        <v>38.550920995598744</v>
      </c>
    </row>
    <row r="2535" spans="1:59" x14ac:dyDescent="0.25">
      <c r="A2535">
        <v>5836</v>
      </c>
      <c r="B2535" t="s">
        <v>2266</v>
      </c>
      <c r="C2535" s="49">
        <v>0</v>
      </c>
      <c r="D2535" s="22">
        <v>1474.2962207031248</v>
      </c>
      <c r="E2535" s="17">
        <v>1.5005142833407987</v>
      </c>
      <c r="F2535" s="17">
        <v>-102.92798905539382</v>
      </c>
      <c r="G2535" s="17">
        <v>-0.40274720442000284</v>
      </c>
      <c r="H2535" s="17">
        <v>-2.2242987173552118</v>
      </c>
      <c r="I2535" s="17">
        <v>-4.7372890461154569</v>
      </c>
      <c r="J2535" s="17">
        <v>-8.9349844095622508</v>
      </c>
      <c r="K2535" s="17">
        <v>-1</v>
      </c>
      <c r="L2535" s="17">
        <v>-1</v>
      </c>
      <c r="M2535" s="17">
        <v>-1</v>
      </c>
      <c r="N2535" s="17">
        <v>0.16666666666666666</v>
      </c>
      <c r="O2535" s="17">
        <v>-1</v>
      </c>
      <c r="P2535" s="17">
        <v>-1</v>
      </c>
      <c r="Q2535" s="17">
        <v>-0.78359973810581751</v>
      </c>
      <c r="R2535" s="17">
        <v>-1</v>
      </c>
      <c r="S2535" s="17">
        <v>-1.5553716450247144</v>
      </c>
      <c r="T2535" s="17">
        <v>-0.16343983499748571</v>
      </c>
      <c r="U2535" s="17">
        <v>-0.98909475531840385</v>
      </c>
      <c r="V2535" s="17">
        <v>-1.574412794963933</v>
      </c>
      <c r="W2535" s="17">
        <v>-3.4072310709876437</v>
      </c>
      <c r="X2535" s="17">
        <v>-5.6883952378386082</v>
      </c>
      <c r="Y2535" s="17">
        <v>0</v>
      </c>
      <c r="Z2535" s="17">
        <v>-6.4308437730908175</v>
      </c>
      <c r="AA2535" s="17">
        <v>-1.6522283084298481</v>
      </c>
      <c r="AB2535" s="17">
        <v>-2.2499701302033115</v>
      </c>
      <c r="AC2535" s="17">
        <v>-20.404803566382128</v>
      </c>
      <c r="AD2535" s="17">
        <v>-1.2363684441480047</v>
      </c>
      <c r="AE2535" s="17">
        <v>-0.12363684441480048</v>
      </c>
      <c r="AF2535" s="17">
        <v>-8.1610287656805696</v>
      </c>
      <c r="AG2535" s="17">
        <v>-93.965293184692371</v>
      </c>
      <c r="AH2535" s="17">
        <v>-1</v>
      </c>
      <c r="AI2535" s="17">
        <v>-1</v>
      </c>
      <c r="AJ2535" s="17">
        <v>-1</v>
      </c>
      <c r="AK2535" s="17">
        <v>-1</v>
      </c>
      <c r="AL2535" s="17">
        <v>-1</v>
      </c>
      <c r="AM2535" s="17">
        <v>-1</v>
      </c>
      <c r="AN2535" s="17">
        <v>-1</v>
      </c>
      <c r="AO2535" s="17">
        <v>-1</v>
      </c>
      <c r="AP2535" s="17">
        <v>-1</v>
      </c>
      <c r="AQ2535" s="17">
        <v>-1</v>
      </c>
      <c r="AR2535" s="17">
        <v>-0.61818422207400237</v>
      </c>
      <c r="AS2535" s="17">
        <v>-7.4182106648880284</v>
      </c>
      <c r="AT2535" s="17">
        <v>-5.6436738643544384</v>
      </c>
      <c r="AU2535" s="17">
        <v>-1</v>
      </c>
      <c r="AV2535" s="17">
        <v>-1</v>
      </c>
      <c r="AW2535" s="17">
        <v>-1</v>
      </c>
      <c r="AX2535" s="17">
        <v>-1</v>
      </c>
      <c r="AY2535" s="17">
        <v>-0.12363684441480048</v>
      </c>
      <c r="AZ2535" s="17">
        <v>1.4422553108554561</v>
      </c>
      <c r="BA2535" s="17">
        <v>-0.92943479803494355</v>
      </c>
      <c r="BB2535" s="17">
        <v>0.55369860434365514</v>
      </c>
      <c r="BC2535" s="17">
        <v>-0.37421142485647541</v>
      </c>
      <c r="BD2535" s="17">
        <v>19.644368522713826</v>
      </c>
      <c r="BE2535" s="17">
        <v>-12.593086471431793</v>
      </c>
      <c r="BF2535" s="17">
        <v>-1</v>
      </c>
      <c r="BG2535" s="22">
        <v>39.847451669635802</v>
      </c>
    </row>
    <row r="2536" spans="1:59" x14ac:dyDescent="0.25">
      <c r="A2536">
        <v>5837</v>
      </c>
      <c r="B2536" t="s">
        <v>2267</v>
      </c>
      <c r="C2536" s="49">
        <v>0</v>
      </c>
      <c r="D2536" s="22">
        <v>1491.19755859375</v>
      </c>
      <c r="E2536" s="17">
        <v>6.6721809943174364</v>
      </c>
      <c r="F2536" s="17">
        <v>-94.256211753526713</v>
      </c>
      <c r="G2536" s="17">
        <v>-0.3396516053384388</v>
      </c>
      <c r="H2536" s="17">
        <v>-1.7463418699568702</v>
      </c>
      <c r="I2536" s="17">
        <v>-0.11914149586576173</v>
      </c>
      <c r="J2536" s="17">
        <v>-7.6907401202788028</v>
      </c>
      <c r="K2536" s="17">
        <v>-1</v>
      </c>
      <c r="L2536" s="17">
        <v>-1</v>
      </c>
      <c r="M2536" s="17">
        <v>-1</v>
      </c>
      <c r="N2536" s="17">
        <v>0.16666666666666666</v>
      </c>
      <c r="O2536" s="17">
        <v>-1</v>
      </c>
      <c r="P2536" s="17">
        <v>-1</v>
      </c>
      <c r="Q2536" s="17">
        <v>-0.48535065541650146</v>
      </c>
      <c r="R2536" s="17">
        <v>-1</v>
      </c>
      <c r="S2536" s="17">
        <v>-1.4038075012005649</v>
      </c>
      <c r="T2536" s="17">
        <v>-0.1475095993973313</v>
      </c>
      <c r="U2536" s="17">
        <v>-0.89712149719837075</v>
      </c>
      <c r="V2536" s="17">
        <v>-1.4417670757146273</v>
      </c>
      <c r="W2536" s="17">
        <v>-3.061841177316095</v>
      </c>
      <c r="X2536" s="17">
        <v>-5.1745782535634905</v>
      </c>
      <c r="Y2536" s="17">
        <v>0</v>
      </c>
      <c r="Z2536" s="17">
        <v>-3.4436024706675816</v>
      </c>
      <c r="AA2536" s="17">
        <v>-1.4860230623988782</v>
      </c>
      <c r="AB2536" s="17">
        <v>-1.9847982911270372</v>
      </c>
      <c r="AC2536" s="17">
        <v>-17.356027918664765</v>
      </c>
      <c r="AD2536" s="17">
        <v>-1.1214018714979632</v>
      </c>
      <c r="AE2536" s="17">
        <v>-0.11214018714979634</v>
      </c>
      <c r="AF2536" s="17">
        <v>-3.6216755899482393</v>
      </c>
      <c r="AG2536" s="17">
        <v>-86.04863121470315</v>
      </c>
      <c r="AH2536" s="17">
        <v>-1</v>
      </c>
      <c r="AI2536" s="17">
        <v>-1</v>
      </c>
      <c r="AJ2536" s="17">
        <v>-1</v>
      </c>
      <c r="AK2536" s="17">
        <v>-1</v>
      </c>
      <c r="AL2536" s="17">
        <v>-1</v>
      </c>
      <c r="AM2536" s="17">
        <v>-1</v>
      </c>
      <c r="AN2536" s="17">
        <v>-1</v>
      </c>
      <c r="AO2536" s="17">
        <v>-1</v>
      </c>
      <c r="AP2536" s="17">
        <v>-1</v>
      </c>
      <c r="AQ2536" s="17">
        <v>-1</v>
      </c>
      <c r="AR2536" s="17">
        <v>-0.56070093574898161</v>
      </c>
      <c r="AS2536" s="17">
        <v>-6.7284112289877802</v>
      </c>
      <c r="AT2536" s="17">
        <v>-4.7469345976841151</v>
      </c>
      <c r="AU2536" s="17">
        <v>-1</v>
      </c>
      <c r="AV2536" s="17">
        <v>-1</v>
      </c>
      <c r="AW2536" s="17">
        <v>-1</v>
      </c>
      <c r="AX2536" s="17">
        <v>-1</v>
      </c>
      <c r="AY2536" s="17">
        <v>-0.11214018714979634</v>
      </c>
      <c r="AZ2536" s="17">
        <v>1.3423467794536144</v>
      </c>
      <c r="BA2536" s="17">
        <v>-0.82952626663310181</v>
      </c>
      <c r="BB2536" s="17">
        <v>0.51460996964264105</v>
      </c>
      <c r="BC2536" s="17">
        <v>-0.33512279015546131</v>
      </c>
      <c r="BD2536" s="17">
        <v>18.28635097542772</v>
      </c>
      <c r="BE2536" s="17">
        <v>-11.235068924145684</v>
      </c>
      <c r="BF2536" s="17">
        <v>-1</v>
      </c>
      <c r="BG2536" s="22">
        <v>265.96780699039675</v>
      </c>
    </row>
    <row r="2537" spans="1:59" x14ac:dyDescent="0.25">
      <c r="A2537">
        <v>5839</v>
      </c>
      <c r="B2537" t="s">
        <v>2268</v>
      </c>
      <c r="C2537" s="49">
        <v>0</v>
      </c>
      <c r="D2537" s="22">
        <v>1552.9519628906248</v>
      </c>
      <c r="E2537" s="17">
        <v>96.069696603493327</v>
      </c>
      <c r="F2537" s="17">
        <v>55.644272950477394</v>
      </c>
      <c r="G2537" s="17">
        <v>0.75101995549368228</v>
      </c>
      <c r="H2537" s="17">
        <v>6.5156280352415896</v>
      </c>
      <c r="I2537" s="17">
        <v>79.71023282028375</v>
      </c>
      <c r="J2537" s="17">
        <v>13.817287076593569</v>
      </c>
      <c r="K2537" s="17">
        <v>-1</v>
      </c>
      <c r="L2537" s="17">
        <v>-1</v>
      </c>
      <c r="M2537" s="17">
        <v>-1</v>
      </c>
      <c r="N2537" s="17">
        <v>0.16666666666666666</v>
      </c>
      <c r="O2537" s="17">
        <v>-1</v>
      </c>
      <c r="P2537" s="17">
        <v>-1</v>
      </c>
      <c r="Q2537" s="17">
        <v>4.6701878808449377</v>
      </c>
      <c r="R2537" s="17">
        <v>-1</v>
      </c>
      <c r="S2537" s="17">
        <v>1.2161327754132825</v>
      </c>
      <c r="T2537" s="17">
        <v>0.12786071452874076</v>
      </c>
      <c r="U2537" s="17">
        <v>0.69272975152212368</v>
      </c>
      <c r="V2537" s="17">
        <v>0.85114900333425048</v>
      </c>
      <c r="W2537" s="17">
        <v>2.9085741909478315</v>
      </c>
      <c r="X2537" s="17">
        <v>3.7072705659866245</v>
      </c>
      <c r="Y2537" s="17">
        <v>0</v>
      </c>
      <c r="Z2537" s="17">
        <v>48.193899689893023</v>
      </c>
      <c r="AA2537" s="17">
        <v>1.3870035471551314</v>
      </c>
      <c r="AB2537" s="17">
        <v>2.5989664693941199</v>
      </c>
      <c r="AC2537" s="17">
        <v>35.345157944145491</v>
      </c>
      <c r="AD2537" s="17">
        <v>0.86591218940265458</v>
      </c>
      <c r="AE2537" s="17">
        <v>8.659121894026546E-2</v>
      </c>
      <c r="AF2537" s="17">
        <v>74.845657875641479</v>
      </c>
      <c r="AG2537" s="17">
        <v>50.7989174744948</v>
      </c>
      <c r="AH2537" s="17">
        <v>-1</v>
      </c>
      <c r="AI2537" s="17">
        <v>-1</v>
      </c>
      <c r="AJ2537" s="17">
        <v>-1</v>
      </c>
      <c r="AK2537" s="17">
        <v>-1</v>
      </c>
      <c r="AL2537" s="17">
        <v>-1</v>
      </c>
      <c r="AM2537" s="17">
        <v>-1</v>
      </c>
      <c r="AN2537" s="17">
        <v>-1</v>
      </c>
      <c r="AO2537" s="17">
        <v>-1</v>
      </c>
      <c r="AP2537" s="17">
        <v>-1</v>
      </c>
      <c r="AQ2537" s="17">
        <v>-1</v>
      </c>
      <c r="AR2537" s="17">
        <v>0.43295609470132729</v>
      </c>
      <c r="AS2537" s="17">
        <v>5.1954731364159281</v>
      </c>
      <c r="AT2537" s="17">
        <v>10.754115077340707</v>
      </c>
      <c r="AU2537" s="17">
        <v>-1</v>
      </c>
      <c r="AV2537" s="17">
        <v>-1</v>
      </c>
      <c r="AW2537" s="17">
        <v>-1</v>
      </c>
      <c r="AX2537" s="17">
        <v>-1</v>
      </c>
      <c r="AY2537" s="17">
        <v>8.659121894026546E-2</v>
      </c>
      <c r="AZ2537" s="17">
        <v>-0.38467373339751415</v>
      </c>
      <c r="BA2537" s="17">
        <v>0.89749424621802709</v>
      </c>
      <c r="BB2537" s="17">
        <v>-0.1610768110635693</v>
      </c>
      <c r="BC2537" s="17">
        <v>0.34056399055074871</v>
      </c>
      <c r="BD2537" s="17">
        <v>-5.1883626257737738</v>
      </c>
      <c r="BE2537" s="17">
        <v>12.239644677055834</v>
      </c>
      <c r="BF2537" s="17">
        <v>-1</v>
      </c>
      <c r="BG2537" s="22">
        <v>242.8552242369617</v>
      </c>
    </row>
    <row r="2538" spans="1:59" x14ac:dyDescent="0.25">
      <c r="A2538">
        <v>5840</v>
      </c>
      <c r="B2538" t="s">
        <v>2269</v>
      </c>
      <c r="C2538" s="49">
        <v>0</v>
      </c>
      <c r="D2538" s="22">
        <v>1407.700244140625</v>
      </c>
      <c r="E2538" s="17">
        <v>-8.2283460415865193</v>
      </c>
      <c r="F2538" s="17">
        <v>-119.24120389572292</v>
      </c>
      <c r="G2538" s="17">
        <v>-0.52144168047339612</v>
      </c>
      <c r="H2538" s="17">
        <v>-3.1234238291517027</v>
      </c>
      <c r="I2538" s="17">
        <v>-13.424877591008325</v>
      </c>
      <c r="J2538" s="17">
        <v>-11.275637737982397</v>
      </c>
      <c r="K2538" s="17">
        <v>-1</v>
      </c>
      <c r="L2538" s="17">
        <v>-1</v>
      </c>
      <c r="M2538" s="17">
        <v>-1</v>
      </c>
      <c r="N2538" s="17">
        <v>0.16666666666666666</v>
      </c>
      <c r="O2538" s="17">
        <v>-1</v>
      </c>
      <c r="P2538" s="17">
        <v>-1</v>
      </c>
      <c r="Q2538" s="17">
        <v>-1.3446613512533703</v>
      </c>
      <c r="R2538" s="17">
        <v>-1</v>
      </c>
      <c r="S2538" s="17">
        <v>-1.8404917944733792</v>
      </c>
      <c r="T2538" s="17">
        <v>-0.19340755058289694</v>
      </c>
      <c r="U2538" s="17">
        <v>-1.1621134419207568</v>
      </c>
      <c r="V2538" s="17">
        <v>-1.8239438934272203</v>
      </c>
      <c r="W2538" s="17">
        <v>-4.0569732568172157</v>
      </c>
      <c r="X2538" s="17">
        <v>-6.6549798907084741</v>
      </c>
      <c r="Y2538" s="17">
        <v>0</v>
      </c>
      <c r="Z2538" s="17">
        <v>-12.05039642648315</v>
      </c>
      <c r="AA2538" s="17">
        <v>-1.9648910754394662</v>
      </c>
      <c r="AB2538" s="17">
        <v>-2.7488073385256526</v>
      </c>
      <c r="AC2538" s="17">
        <v>-26.140113689079634</v>
      </c>
      <c r="AD2538" s="17">
        <v>-1.452641802400946</v>
      </c>
      <c r="AE2538" s="17">
        <v>-0.1452641802400946</v>
      </c>
      <c r="AF2538" s="17">
        <v>-16.700390538256066</v>
      </c>
      <c r="AG2538" s="17">
        <v>-108.85799661088515</v>
      </c>
      <c r="AH2538" s="17">
        <v>-1</v>
      </c>
      <c r="AI2538" s="17">
        <v>-1</v>
      </c>
      <c r="AJ2538" s="17">
        <v>-1</v>
      </c>
      <c r="AK2538" s="17">
        <v>-1</v>
      </c>
      <c r="AL2538" s="17">
        <v>-1</v>
      </c>
      <c r="AM2538" s="17">
        <v>-1</v>
      </c>
      <c r="AN2538" s="17">
        <v>-1</v>
      </c>
      <c r="AO2538" s="17">
        <v>-1</v>
      </c>
      <c r="AP2538" s="17">
        <v>-1</v>
      </c>
      <c r="AQ2538" s="17">
        <v>-1</v>
      </c>
      <c r="AR2538" s="17">
        <v>-0.72632090120047299</v>
      </c>
      <c r="AS2538" s="17">
        <v>-8.7158508144056768</v>
      </c>
      <c r="AT2538" s="17">
        <v>-7.3306060587273798</v>
      </c>
      <c r="AU2538" s="17">
        <v>-1</v>
      </c>
      <c r="AV2538" s="17">
        <v>-1</v>
      </c>
      <c r="AW2538" s="17">
        <v>-1</v>
      </c>
      <c r="AX2538" s="17">
        <v>-1</v>
      </c>
      <c r="AY2538" s="17">
        <v>-0.1452641802400946</v>
      </c>
      <c r="AZ2538" s="17">
        <v>1.6302017121991683</v>
      </c>
      <c r="BA2538" s="17">
        <v>-1.117381199378656</v>
      </c>
      <c r="BB2538" s="17">
        <v>0.62723154614965526</v>
      </c>
      <c r="BC2538" s="17">
        <v>-0.44774436666247541</v>
      </c>
      <c r="BD2538" s="17">
        <v>22.199050364121948</v>
      </c>
      <c r="BE2538" s="17">
        <v>-15.147768312839919</v>
      </c>
      <c r="BF2538" s="17">
        <v>-1</v>
      </c>
      <c r="BG2538" s="22">
        <v>-108.41342413616871</v>
      </c>
    </row>
    <row r="2539" spans="1:59" x14ac:dyDescent="0.25">
      <c r="A2539">
        <v>5841</v>
      </c>
      <c r="B2539" t="s">
        <v>2270</v>
      </c>
      <c r="C2539" s="49">
        <v>0</v>
      </c>
      <c r="D2539" s="22">
        <v>1491.6034277343749</v>
      </c>
      <c r="E2539" s="17">
        <v>32.324071814737188</v>
      </c>
      <c r="F2539" s="17">
        <v>-51.243485489795582</v>
      </c>
      <c r="G2539" s="17">
        <v>-2.6692261795667249E-2</v>
      </c>
      <c r="H2539" s="17">
        <v>0.62436327241278278</v>
      </c>
      <c r="I2539" s="17">
        <v>22.787248914049623</v>
      </c>
      <c r="J2539" s="17">
        <v>-1.5191864517318958</v>
      </c>
      <c r="K2539" s="17">
        <v>-1</v>
      </c>
      <c r="L2539" s="17">
        <v>-1</v>
      </c>
      <c r="M2539" s="17">
        <v>-1</v>
      </c>
      <c r="N2539" s="17">
        <v>0.16666666666666666</v>
      </c>
      <c r="O2539" s="17">
        <v>-1</v>
      </c>
      <c r="P2539" s="17">
        <v>-1</v>
      </c>
      <c r="Q2539" s="17">
        <v>0.99398924291811008</v>
      </c>
      <c r="R2539" s="17">
        <v>-1</v>
      </c>
      <c r="S2539" s="17">
        <v>-0.65203692375489186</v>
      </c>
      <c r="T2539" s="17">
        <v>-6.8494324980787238E-2</v>
      </c>
      <c r="U2539" s="17">
        <v>-0.44092659765353209</v>
      </c>
      <c r="V2539" s="17">
        <v>-0.7838334349490037</v>
      </c>
      <c r="W2539" s="17">
        <v>-1.3486789922638001</v>
      </c>
      <c r="X2539" s="17">
        <v>-2.6260038927432423</v>
      </c>
      <c r="Y2539" s="17">
        <v>0</v>
      </c>
      <c r="Z2539" s="17">
        <v>11.373359260715596</v>
      </c>
      <c r="AA2539" s="17">
        <v>-0.66163141784096546</v>
      </c>
      <c r="AB2539" s="17">
        <v>-0.66952423253443583</v>
      </c>
      <c r="AC2539" s="17">
        <v>-2.2338507905041869</v>
      </c>
      <c r="AD2539" s="17">
        <v>-0.55115824706691519</v>
      </c>
      <c r="AE2539" s="17">
        <v>-5.5115824706691512E-2</v>
      </c>
      <c r="AF2539" s="17">
        <v>18.89388826339643</v>
      </c>
      <c r="AG2539" s="17">
        <v>-46.781338895708664</v>
      </c>
      <c r="AH2539" s="17">
        <v>-1</v>
      </c>
      <c r="AI2539" s="17">
        <v>-1</v>
      </c>
      <c r="AJ2539" s="17">
        <v>-1</v>
      </c>
      <c r="AK2539" s="17">
        <v>-1</v>
      </c>
      <c r="AL2539" s="17">
        <v>-1</v>
      </c>
      <c r="AM2539" s="17">
        <v>-1</v>
      </c>
      <c r="AN2539" s="17">
        <v>-1</v>
      </c>
      <c r="AO2539" s="17">
        <v>-1</v>
      </c>
      <c r="AP2539" s="17">
        <v>-1</v>
      </c>
      <c r="AQ2539" s="17">
        <v>-1</v>
      </c>
      <c r="AR2539" s="17">
        <v>-0.27557912353345759</v>
      </c>
      <c r="AS2539" s="17">
        <v>-3.3069494824014916</v>
      </c>
      <c r="AT2539" s="17">
        <v>-0.29903432712193823</v>
      </c>
      <c r="AU2539" s="17">
        <v>-1</v>
      </c>
      <c r="AV2539" s="17">
        <v>-1</v>
      </c>
      <c r="AW2539" s="17">
        <v>-1</v>
      </c>
      <c r="AX2539" s="17">
        <v>-1</v>
      </c>
      <c r="AY2539" s="17">
        <v>-5.5115824706691512E-2</v>
      </c>
      <c r="AZ2539" s="17">
        <v>0.84679227395754286</v>
      </c>
      <c r="BA2539" s="17">
        <v>-0.33397176113703037</v>
      </c>
      <c r="BB2539" s="17">
        <v>0.32072713733608454</v>
      </c>
      <c r="BC2539" s="17">
        <v>-0.14123995784890497</v>
      </c>
      <c r="BD2539" s="17">
        <v>11.550472620919672</v>
      </c>
      <c r="BE2539" s="17">
        <v>-4.49919056963763</v>
      </c>
      <c r="BF2539" s="17">
        <v>-1</v>
      </c>
      <c r="BG2539" s="22">
        <v>39.64599860578528</v>
      </c>
    </row>
    <row r="2540" spans="1:59" x14ac:dyDescent="0.25">
      <c r="A2540">
        <v>5842</v>
      </c>
      <c r="B2540" t="s">
        <v>877</v>
      </c>
      <c r="C2540" s="49">
        <v>0</v>
      </c>
      <c r="D2540" s="22">
        <v>1607.7003027343749</v>
      </c>
      <c r="E2540" s="17">
        <v>121.96408465634642</v>
      </c>
      <c r="F2540" s="17">
        <v>99.063615130024971</v>
      </c>
      <c r="G2540" s="17">
        <v>1.0669378245971846</v>
      </c>
      <c r="H2540" s="17">
        <v>8.9087443690499093</v>
      </c>
      <c r="I2540" s="17">
        <v>102.83316618675269</v>
      </c>
      <c r="J2540" s="17">
        <v>20.047182825843752</v>
      </c>
      <c r="K2540" s="17">
        <v>-1</v>
      </c>
      <c r="L2540" s="17">
        <v>-1</v>
      </c>
      <c r="M2540" s="17">
        <v>-1</v>
      </c>
      <c r="N2540" s="17">
        <v>0.16666666666666666</v>
      </c>
      <c r="O2540" s="17">
        <v>-1</v>
      </c>
      <c r="P2540" s="17">
        <v>-1</v>
      </c>
      <c r="Q2540" s="17">
        <v>6.1635125506603643</v>
      </c>
      <c r="R2540" s="17">
        <v>-1</v>
      </c>
      <c r="S2540" s="17">
        <v>1.9750101305125656</v>
      </c>
      <c r="T2540" s="17">
        <v>0.20762295085542673</v>
      </c>
      <c r="U2540" s="17">
        <v>1.153237237665911</v>
      </c>
      <c r="V2540" s="17">
        <v>1.5153023449448293</v>
      </c>
      <c r="W2540" s="17">
        <v>4.6379315598753807</v>
      </c>
      <c r="X2540" s="17">
        <v>6.2799375846727621</v>
      </c>
      <c r="Y2540" s="17">
        <v>0</v>
      </c>
      <c r="Z2540" s="17">
        <v>63.150931883843086</v>
      </c>
      <c r="AA2540" s="17">
        <v>2.2191884843652701</v>
      </c>
      <c r="AB2540" s="17">
        <v>3.9266743217110496</v>
      </c>
      <c r="AC2540" s="17">
        <v>50.610290853913668</v>
      </c>
      <c r="AD2540" s="17">
        <v>1.4415465470823887</v>
      </c>
      <c r="AE2540" s="17">
        <v>0.14415465470823888</v>
      </c>
      <c r="AF2540" s="17">
        <v>97.574070051136573</v>
      </c>
      <c r="AG2540" s="17">
        <v>90.437418675484366</v>
      </c>
      <c r="AH2540" s="17">
        <v>-1</v>
      </c>
      <c r="AI2540" s="17">
        <v>-1</v>
      </c>
      <c r="AJ2540" s="17">
        <v>-1</v>
      </c>
      <c r="AK2540" s="17">
        <v>-1</v>
      </c>
      <c r="AL2540" s="17">
        <v>-1</v>
      </c>
      <c r="AM2540" s="17">
        <v>-1</v>
      </c>
      <c r="AN2540" s="17">
        <v>-1</v>
      </c>
      <c r="AO2540" s="17">
        <v>-1</v>
      </c>
      <c r="AP2540" s="17">
        <v>-1</v>
      </c>
      <c r="AQ2540" s="17">
        <v>-1</v>
      </c>
      <c r="AR2540" s="17">
        <v>0.72077327354119436</v>
      </c>
      <c r="AS2540" s="17">
        <v>8.6492792824943301</v>
      </c>
      <c r="AT2540" s="17">
        <v>15.244063067242632</v>
      </c>
      <c r="AU2540" s="17">
        <v>-1</v>
      </c>
      <c r="AV2540" s="17">
        <v>-1</v>
      </c>
      <c r="AW2540" s="17">
        <v>-1</v>
      </c>
      <c r="AX2540" s="17">
        <v>-1</v>
      </c>
      <c r="AY2540" s="17">
        <v>0.14415465470823888</v>
      </c>
      <c r="AZ2540" s="17">
        <v>-0.88491290705095249</v>
      </c>
      <c r="BA2540" s="17">
        <v>1.3977334198714655</v>
      </c>
      <c r="BB2540" s="17">
        <v>-0.35679249267467894</v>
      </c>
      <c r="BC2540" s="17">
        <v>0.53627967216185823</v>
      </c>
      <c r="BD2540" s="17">
        <v>-11.98791784022213</v>
      </c>
      <c r="BE2540" s="17">
        <v>19.039199891504197</v>
      </c>
      <c r="BF2540" s="17">
        <v>-1</v>
      </c>
      <c r="BG2540" s="22">
        <v>1400.7700476321163</v>
      </c>
    </row>
    <row r="2541" spans="1:59" x14ac:dyDescent="0.25">
      <c r="A2541">
        <v>5843</v>
      </c>
      <c r="B2541" t="s">
        <v>2271</v>
      </c>
      <c r="C2541" s="49">
        <v>0</v>
      </c>
      <c r="D2541" s="22">
        <v>1550.3661132812501</v>
      </c>
      <c r="E2541" s="17">
        <v>89.370780180504823</v>
      </c>
      <c r="F2541" s="17">
        <v>44.411625018877388</v>
      </c>
      <c r="G2541" s="17">
        <v>0.66929153629592486</v>
      </c>
      <c r="H2541" s="17">
        <v>5.8965253061889058</v>
      </c>
      <c r="I2541" s="17">
        <v>73.728295816785405</v>
      </c>
      <c r="J2541" s="17">
        <v>12.205603847664744</v>
      </c>
      <c r="K2541" s="17">
        <v>-1</v>
      </c>
      <c r="L2541" s="17">
        <v>-1</v>
      </c>
      <c r="M2541" s="17">
        <v>-1</v>
      </c>
      <c r="N2541" s="17">
        <v>0.16666666666666666</v>
      </c>
      <c r="O2541" s="17">
        <v>-1</v>
      </c>
      <c r="P2541" s="17">
        <v>-1</v>
      </c>
      <c r="Q2541" s="17">
        <v>4.2838625838322439</v>
      </c>
      <c r="R2541" s="17">
        <v>-1</v>
      </c>
      <c r="S2541" s="17">
        <v>1.0198100831475916</v>
      </c>
      <c r="T2541" s="17">
        <v>0.10722610622007853</v>
      </c>
      <c r="U2541" s="17">
        <v>0.57359578490583751</v>
      </c>
      <c r="V2541" s="17">
        <v>0.67933155322047634</v>
      </c>
      <c r="W2541" s="17">
        <v>2.4611868861666126</v>
      </c>
      <c r="X2541" s="17">
        <v>3.041717809644946</v>
      </c>
      <c r="Y2541" s="17">
        <v>0</v>
      </c>
      <c r="Z2541" s="17">
        <v>44.324493376883822</v>
      </c>
      <c r="AA2541" s="17">
        <v>1.1717160751568729</v>
      </c>
      <c r="AB2541" s="17">
        <v>2.2554864876056846</v>
      </c>
      <c r="AC2541" s="17">
        <v>31.396045521035695</v>
      </c>
      <c r="AD2541" s="17">
        <v>0.71699473113229673</v>
      </c>
      <c r="AE2541" s="17">
        <v>7.1699473113229689E-2</v>
      </c>
      <c r="AF2541" s="17">
        <v>68.965784086768522</v>
      </c>
      <c r="AG2541" s="17">
        <v>40.54437868655458</v>
      </c>
      <c r="AH2541" s="17">
        <v>-1</v>
      </c>
      <c r="AI2541" s="17">
        <v>-1</v>
      </c>
      <c r="AJ2541" s="17">
        <v>-1</v>
      </c>
      <c r="AK2541" s="17">
        <v>-1</v>
      </c>
      <c r="AL2541" s="17">
        <v>-1</v>
      </c>
      <c r="AM2541" s="17">
        <v>-1</v>
      </c>
      <c r="AN2541" s="17">
        <v>-1</v>
      </c>
      <c r="AO2541" s="17">
        <v>-1</v>
      </c>
      <c r="AP2541" s="17">
        <v>-1</v>
      </c>
      <c r="AQ2541" s="17">
        <v>-1</v>
      </c>
      <c r="AR2541" s="17">
        <v>0.35849736556614836</v>
      </c>
      <c r="AS2541" s="17">
        <v>4.3019683867937806</v>
      </c>
      <c r="AT2541" s="17">
        <v>9.5925589028319145</v>
      </c>
      <c r="AU2541" s="17">
        <v>-1</v>
      </c>
      <c r="AV2541" s="17">
        <v>-1</v>
      </c>
      <c r="AW2541" s="17">
        <v>-1</v>
      </c>
      <c r="AX2541" s="17">
        <v>-1</v>
      </c>
      <c r="AY2541" s="17">
        <v>7.1699473113229689E-2</v>
      </c>
      <c r="AZ2541" s="17">
        <v>-0.25526112055764488</v>
      </c>
      <c r="BA2541" s="17">
        <v>0.76808163337815794</v>
      </c>
      <c r="BB2541" s="17">
        <v>-0.11044487525164766</v>
      </c>
      <c r="BC2541" s="17">
        <v>0.28993205473882705</v>
      </c>
      <c r="BD2541" s="17">
        <v>-3.4293076520816488</v>
      </c>
      <c r="BE2541" s="17">
        <v>10.480589703363707</v>
      </c>
      <c r="BF2541" s="17">
        <v>-1</v>
      </c>
      <c r="BG2541" s="22">
        <v>702.13487146739112</v>
      </c>
    </row>
    <row r="2542" spans="1:59" x14ac:dyDescent="0.25">
      <c r="A2542">
        <v>5846</v>
      </c>
      <c r="B2542" t="s">
        <v>2272</v>
      </c>
      <c r="C2542" s="49">
        <v>0</v>
      </c>
      <c r="D2542" s="22">
        <v>1578.8783398437499</v>
      </c>
      <c r="E2542" s="17">
        <v>106.07494762024956</v>
      </c>
      <c r="F2542" s="17">
        <v>72.420935778040914</v>
      </c>
      <c r="G2542" s="17">
        <v>0.87308646560420078</v>
      </c>
      <c r="H2542" s="17">
        <v>7.4402967156977571</v>
      </c>
      <c r="I2542" s="17">
        <v>88.644630192526705</v>
      </c>
      <c r="J2542" s="17">
        <v>16.224436867206325</v>
      </c>
      <c r="K2542" s="17">
        <v>-1</v>
      </c>
      <c r="L2542" s="17">
        <v>-1</v>
      </c>
      <c r="M2542" s="17">
        <v>-1</v>
      </c>
      <c r="N2542" s="17">
        <v>0.16666666666666666</v>
      </c>
      <c r="O2542" s="17">
        <v>-1</v>
      </c>
      <c r="P2542" s="17">
        <v>-1</v>
      </c>
      <c r="Q2542" s="17">
        <v>5.2471888951389101</v>
      </c>
      <c r="R2542" s="17">
        <v>-1</v>
      </c>
      <c r="S2542" s="17">
        <v>1.5093530057273872</v>
      </c>
      <c r="T2542" s="17">
        <v>0.15867979372371699</v>
      </c>
      <c r="U2542" s="17">
        <v>0.87066378821608303</v>
      </c>
      <c r="V2542" s="17">
        <v>1.1077691205143949</v>
      </c>
      <c r="W2542" s="17">
        <v>3.5767751362059612</v>
      </c>
      <c r="X2542" s="17">
        <v>4.7013152698794674</v>
      </c>
      <c r="Y2542" s="17">
        <v>0</v>
      </c>
      <c r="Z2542" s="17">
        <v>53.973100235614588</v>
      </c>
      <c r="AA2542" s="17">
        <v>1.7085488631578225</v>
      </c>
      <c r="AB2542" s="17">
        <v>3.1119753233680041</v>
      </c>
      <c r="AC2542" s="17">
        <v>41.243404554748395</v>
      </c>
      <c r="AD2542" s="17">
        <v>1.088329735270104</v>
      </c>
      <c r="AE2542" s="17">
        <v>0.10883297352701038</v>
      </c>
      <c r="AF2542" s="17">
        <v>83.627617447884433</v>
      </c>
      <c r="AG2542" s="17">
        <v>66.114713068289376</v>
      </c>
      <c r="AH2542" s="17">
        <v>-1</v>
      </c>
      <c r="AI2542" s="17">
        <v>-1</v>
      </c>
      <c r="AJ2542" s="17">
        <v>-1</v>
      </c>
      <c r="AK2542" s="17">
        <v>-1</v>
      </c>
      <c r="AL2542" s="17">
        <v>-1</v>
      </c>
      <c r="AM2542" s="17">
        <v>-1</v>
      </c>
      <c r="AN2542" s="17">
        <v>-1</v>
      </c>
      <c r="AO2542" s="17">
        <v>-1</v>
      </c>
      <c r="AP2542" s="17">
        <v>-1</v>
      </c>
      <c r="AQ2542" s="17">
        <v>-1</v>
      </c>
      <c r="AR2542" s="17">
        <v>0.54416486763505201</v>
      </c>
      <c r="AS2542" s="17">
        <v>6.5299784116206228</v>
      </c>
      <c r="AT2542" s="17">
        <v>12.488971935106811</v>
      </c>
      <c r="AU2542" s="17">
        <v>-1</v>
      </c>
      <c r="AV2542" s="17">
        <v>-1</v>
      </c>
      <c r="AW2542" s="17">
        <v>-1</v>
      </c>
      <c r="AX2542" s="17">
        <v>-1</v>
      </c>
      <c r="AY2542" s="17">
        <v>0.10883297352701038</v>
      </c>
      <c r="AZ2542" s="17">
        <v>-0.57795957164947853</v>
      </c>
      <c r="BA2542" s="17">
        <v>1.0907800844699918</v>
      </c>
      <c r="BB2542" s="17">
        <v>-0.23669877665850209</v>
      </c>
      <c r="BC2542" s="17">
        <v>0.41618595614568143</v>
      </c>
      <c r="BD2542" s="17">
        <v>-7.8156213423725518</v>
      </c>
      <c r="BE2542" s="17">
        <v>14.866903393654615</v>
      </c>
      <c r="BF2542" s="17">
        <v>-1</v>
      </c>
      <c r="BG2542" s="22">
        <v>279.46314176365559</v>
      </c>
    </row>
    <row r="2543" spans="1:59" x14ac:dyDescent="0.25">
      <c r="A2543">
        <v>5847</v>
      </c>
      <c r="B2543" t="s">
        <v>2273</v>
      </c>
      <c r="C2543" s="49">
        <v>0</v>
      </c>
      <c r="D2543" s="22">
        <v>1557.10525390625</v>
      </c>
      <c r="E2543" s="17">
        <v>95.733376949751801</v>
      </c>
      <c r="F2543" s="17">
        <v>55.080336930915763</v>
      </c>
      <c r="G2543" s="17">
        <v>0.74691677344007346</v>
      </c>
      <c r="H2543" s="17">
        <v>6.4845459314627014</v>
      </c>
      <c r="I2543" s="17">
        <v>79.409909177669519</v>
      </c>
      <c r="J2543" s="17">
        <v>13.736372386624566</v>
      </c>
      <c r="K2543" s="17">
        <v>-1</v>
      </c>
      <c r="L2543" s="17">
        <v>-1</v>
      </c>
      <c r="M2543" s="17">
        <v>-1</v>
      </c>
      <c r="N2543" s="17">
        <v>0.16666666666666666</v>
      </c>
      <c r="O2543" s="17">
        <v>-1</v>
      </c>
      <c r="P2543" s="17">
        <v>-1</v>
      </c>
      <c r="Q2543" s="17">
        <v>4.6507923873175026</v>
      </c>
      <c r="R2543" s="17">
        <v>-1</v>
      </c>
      <c r="S2543" s="17">
        <v>1.2062763783909496</v>
      </c>
      <c r="T2543" s="17">
        <v>0.12682475230988904</v>
      </c>
      <c r="U2543" s="17">
        <v>0.68674862086288069</v>
      </c>
      <c r="V2543" s="17">
        <v>0.84252289402339009</v>
      </c>
      <c r="W2543" s="17">
        <v>2.8861130742639411</v>
      </c>
      <c r="X2543" s="17">
        <v>3.6738564347412477</v>
      </c>
      <c r="Y2543" s="17">
        <v>0</v>
      </c>
      <c r="Z2543" s="17">
        <v>47.999635825529722</v>
      </c>
      <c r="AA2543" s="17">
        <v>1.3761950217958852</v>
      </c>
      <c r="AB2543" s="17">
        <v>2.5817220284654638</v>
      </c>
      <c r="AC2543" s="17">
        <v>35.146892427924271</v>
      </c>
      <c r="AD2543" s="17">
        <v>0.85843577607860078</v>
      </c>
      <c r="AE2543" s="17">
        <v>8.5843577607860086E-2</v>
      </c>
      <c r="AF2543" s="17">
        <v>74.550458325169188</v>
      </c>
      <c r="AG2543" s="17">
        <v>50.284087505486099</v>
      </c>
      <c r="AH2543" s="17">
        <v>-1</v>
      </c>
      <c r="AI2543" s="17">
        <v>-1</v>
      </c>
      <c r="AJ2543" s="17">
        <v>-1</v>
      </c>
      <c r="AK2543" s="17">
        <v>-1</v>
      </c>
      <c r="AL2543" s="17">
        <v>-1</v>
      </c>
      <c r="AM2543" s="17">
        <v>-1</v>
      </c>
      <c r="AN2543" s="17">
        <v>-1</v>
      </c>
      <c r="AO2543" s="17">
        <v>-1</v>
      </c>
      <c r="AP2543" s="17">
        <v>-1</v>
      </c>
      <c r="AQ2543" s="17">
        <v>-1</v>
      </c>
      <c r="AR2543" s="17">
        <v>0.42921788803930039</v>
      </c>
      <c r="AS2543" s="17">
        <v>5.1506146564716051</v>
      </c>
      <c r="AT2543" s="17">
        <v>10.695799053413086</v>
      </c>
      <c r="AU2543" s="17">
        <v>-1</v>
      </c>
      <c r="AV2543" s="17">
        <v>-1</v>
      </c>
      <c r="AW2543" s="17">
        <v>-1</v>
      </c>
      <c r="AX2543" s="17">
        <v>-1</v>
      </c>
      <c r="AY2543" s="17">
        <v>8.5843577607860086E-2</v>
      </c>
      <c r="AZ2543" s="17">
        <v>-0.3781765624534596</v>
      </c>
      <c r="BA2543" s="17">
        <v>0.89099707527397265</v>
      </c>
      <c r="BB2543" s="17">
        <v>-0.15853483053339101</v>
      </c>
      <c r="BC2543" s="17">
        <v>0.33802201002057036</v>
      </c>
      <c r="BD2543" s="17">
        <v>-5.1000491251553388</v>
      </c>
      <c r="BE2543" s="17">
        <v>12.151331176437399</v>
      </c>
      <c r="BF2543" s="17">
        <v>-1</v>
      </c>
      <c r="BG2543" s="22">
        <v>256.7377480895982</v>
      </c>
    </row>
    <row r="2544" spans="1:59" x14ac:dyDescent="0.25">
      <c r="A2544">
        <v>5848</v>
      </c>
      <c r="B2544" t="s">
        <v>2274</v>
      </c>
      <c r="C2544" s="49">
        <v>0</v>
      </c>
      <c r="D2544" s="22">
        <v>1461.0560937500002</v>
      </c>
      <c r="E2544" s="17">
        <v>1.7522546033264419</v>
      </c>
      <c r="F2544" s="17">
        <v>-102.5058744616241</v>
      </c>
      <c r="G2544" s="17">
        <v>-0.39967591092988558</v>
      </c>
      <c r="H2544" s="17">
        <v>-2.2010332951175391</v>
      </c>
      <c r="I2544" s="17">
        <v>-4.5124922819362681</v>
      </c>
      <c r="J2544" s="17">
        <v>-8.8744185469439749</v>
      </c>
      <c r="K2544" s="17">
        <v>-1</v>
      </c>
      <c r="L2544" s="17">
        <v>-1</v>
      </c>
      <c r="M2544" s="17">
        <v>-1</v>
      </c>
      <c r="N2544" s="17">
        <v>0.16666666666666666</v>
      </c>
      <c r="O2544" s="17">
        <v>-1</v>
      </c>
      <c r="P2544" s="17">
        <v>-1</v>
      </c>
      <c r="Q2544" s="17">
        <v>-0.76908191943968474</v>
      </c>
      <c r="R2544" s="17">
        <v>-1</v>
      </c>
      <c r="S2544" s="17">
        <v>-1.5479939835865439</v>
      </c>
      <c r="T2544" s="17">
        <v>-0.16266440169299259</v>
      </c>
      <c r="U2544" s="17">
        <v>-0.98461778904752684</v>
      </c>
      <c r="V2544" s="17">
        <v>-1.5679560223846651</v>
      </c>
      <c r="W2544" s="17">
        <v>-3.3904185872736141</v>
      </c>
      <c r="X2544" s="17">
        <v>-5.6633842579622478</v>
      </c>
      <c r="Y2544" s="17">
        <v>0</v>
      </c>
      <c r="Z2544" s="17">
        <v>-6.2854343483592778</v>
      </c>
      <c r="AA2544" s="17">
        <v>-1.6441379646089045</v>
      </c>
      <c r="AB2544" s="17">
        <v>-2.2370624067650318</v>
      </c>
      <c r="AC2544" s="17">
        <v>-20.256398845039236</v>
      </c>
      <c r="AD2544" s="17">
        <v>-1.2307722363094087</v>
      </c>
      <c r="AE2544" s="17">
        <v>-0.12307722363094085</v>
      </c>
      <c r="AF2544" s="17">
        <v>-7.940067461549873</v>
      </c>
      <c r="AG2544" s="17">
        <v>-93.579935208449754</v>
      </c>
      <c r="AH2544" s="17">
        <v>-1</v>
      </c>
      <c r="AI2544" s="17">
        <v>-1</v>
      </c>
      <c r="AJ2544" s="17">
        <v>-1</v>
      </c>
      <c r="AK2544" s="17">
        <v>-1</v>
      </c>
      <c r="AL2544" s="17">
        <v>-1</v>
      </c>
      <c r="AM2544" s="17">
        <v>-1</v>
      </c>
      <c r="AN2544" s="17">
        <v>-1</v>
      </c>
      <c r="AO2544" s="17">
        <v>-1</v>
      </c>
      <c r="AP2544" s="17">
        <v>-1</v>
      </c>
      <c r="AQ2544" s="17">
        <v>-1</v>
      </c>
      <c r="AR2544" s="17">
        <v>-0.61538611815470434</v>
      </c>
      <c r="AS2544" s="17">
        <v>-7.3846334178564517</v>
      </c>
      <c r="AT2544" s="17">
        <v>-5.600023443213388</v>
      </c>
      <c r="AU2544" s="17">
        <v>-1</v>
      </c>
      <c r="AV2544" s="17">
        <v>-1</v>
      </c>
      <c r="AW2544" s="17">
        <v>-1</v>
      </c>
      <c r="AX2544" s="17">
        <v>-1</v>
      </c>
      <c r="AY2544" s="17">
        <v>-0.12307722363094085</v>
      </c>
      <c r="AZ2544" s="17">
        <v>1.4373920806687517</v>
      </c>
      <c r="BA2544" s="17">
        <v>-0.92457156784823913</v>
      </c>
      <c r="BB2544" s="17">
        <v>0.55179589367853243</v>
      </c>
      <c r="BC2544" s="17">
        <v>-0.3723087141913527</v>
      </c>
      <c r="BD2544" s="17">
        <v>19.578264539026261</v>
      </c>
      <c r="BE2544" s="17">
        <v>-12.526982487744228</v>
      </c>
      <c r="BF2544" s="17">
        <v>-1</v>
      </c>
      <c r="BG2544" s="22">
        <v>-1.6938863672460229</v>
      </c>
    </row>
    <row r="2545" spans="1:59" x14ac:dyDescent="0.25">
      <c r="A2545">
        <v>5849</v>
      </c>
      <c r="B2545" t="s">
        <v>2275</v>
      </c>
      <c r="C2545" s="49">
        <v>0</v>
      </c>
      <c r="D2545" s="22">
        <v>1458.127900390625</v>
      </c>
      <c r="E2545" s="17">
        <v>69.854043763841048</v>
      </c>
      <c r="F2545" s="17">
        <v>11.686238538473832</v>
      </c>
      <c r="G2545" s="17">
        <v>0.43118257739632282</v>
      </c>
      <c r="H2545" s="17">
        <v>4.0928209434513754</v>
      </c>
      <c r="I2545" s="17">
        <v>56.300419368331127</v>
      </c>
      <c r="J2545" s="17">
        <v>7.5100986674211372</v>
      </c>
      <c r="K2545" s="17">
        <v>-1</v>
      </c>
      <c r="L2545" s="17">
        <v>-1</v>
      </c>
      <c r="M2545" s="17">
        <v>-1</v>
      </c>
      <c r="N2545" s="17">
        <v>0.16666666666666666</v>
      </c>
      <c r="O2545" s="17">
        <v>-1</v>
      </c>
      <c r="P2545" s="17">
        <v>-1</v>
      </c>
      <c r="Q2545" s="17">
        <v>3.1583359289523685</v>
      </c>
      <c r="R2545" s="17">
        <v>-1</v>
      </c>
      <c r="S2545" s="17">
        <v>0.44784023076809953</v>
      </c>
      <c r="T2545" s="17">
        <v>4.7108889346129064E-2</v>
      </c>
      <c r="U2545" s="17">
        <v>0.22650887145477916</v>
      </c>
      <c r="V2545" s="17">
        <v>0.17875568782434731</v>
      </c>
      <c r="W2545" s="17">
        <v>1.157761145010495</v>
      </c>
      <c r="X2545" s="17">
        <v>1.1026851517169929</v>
      </c>
      <c r="Y2545" s="17">
        <v>0</v>
      </c>
      <c r="Z2545" s="17">
        <v>33.051299574850177</v>
      </c>
      <c r="AA2545" s="17">
        <v>0.54449391272161729</v>
      </c>
      <c r="AB2545" s="17">
        <v>1.2547860988143307</v>
      </c>
      <c r="AC2545" s="17">
        <v>19.890634589632771</v>
      </c>
      <c r="AD2545" s="17">
        <v>0.28313608931847395</v>
      </c>
      <c r="AE2545" s="17">
        <v>2.8313608931847395E-2</v>
      </c>
      <c r="AF2545" s="17">
        <v>51.835260334168986</v>
      </c>
      <c r="AG2545" s="17">
        <v>10.668631929678217</v>
      </c>
      <c r="AH2545" s="17">
        <v>-1</v>
      </c>
      <c r="AI2545" s="17">
        <v>-1</v>
      </c>
      <c r="AJ2545" s="17">
        <v>-1</v>
      </c>
      <c r="AK2545" s="17">
        <v>-1</v>
      </c>
      <c r="AL2545" s="17">
        <v>-1</v>
      </c>
      <c r="AM2545" s="17">
        <v>-1</v>
      </c>
      <c r="AN2545" s="17">
        <v>-1</v>
      </c>
      <c r="AO2545" s="17">
        <v>-1</v>
      </c>
      <c r="AP2545" s="17">
        <v>-1</v>
      </c>
      <c r="AQ2545" s="17">
        <v>-1</v>
      </c>
      <c r="AR2545" s="17">
        <v>0.14156804465923697</v>
      </c>
      <c r="AS2545" s="17">
        <v>1.6988165359108436</v>
      </c>
      <c r="AT2545" s="17">
        <v>6.2084614966840963</v>
      </c>
      <c r="AU2545" s="17">
        <v>-1</v>
      </c>
      <c r="AV2545" s="17">
        <v>-1</v>
      </c>
      <c r="AW2545" s="17">
        <v>-1</v>
      </c>
      <c r="AX2545" s="17">
        <v>-1</v>
      </c>
      <c r="AY2545" s="17">
        <v>2.8313608931847395E-2</v>
      </c>
      <c r="AZ2545" s="17">
        <v>0.12177177466106037</v>
      </c>
      <c r="BA2545" s="17">
        <v>0.39104873815945251</v>
      </c>
      <c r="BB2545" s="17">
        <v>3.7067062965052182E-2</v>
      </c>
      <c r="BC2545" s="17">
        <v>0.14242011652212727</v>
      </c>
      <c r="BD2545" s="17">
        <v>1.695552862099091</v>
      </c>
      <c r="BE2545" s="17">
        <v>5.3557291891829619</v>
      </c>
      <c r="BF2545" s="17">
        <v>-1</v>
      </c>
      <c r="BG2545" s="22">
        <v>8.4257765562679197</v>
      </c>
    </row>
    <row r="2546" spans="1:59" x14ac:dyDescent="0.25">
      <c r="A2546">
        <v>5851</v>
      </c>
      <c r="B2546" t="s">
        <v>2276</v>
      </c>
      <c r="C2546" s="49">
        <v>0</v>
      </c>
      <c r="D2546" s="22">
        <v>1525.98994140625</v>
      </c>
      <c r="E2546" s="17">
        <v>71.129200081092876</v>
      </c>
      <c r="F2546" s="17">
        <v>13.824402543669098</v>
      </c>
      <c r="G2546" s="17">
        <v>0.44673979642377459</v>
      </c>
      <c r="H2546" s="17">
        <v>4.2106687722838458</v>
      </c>
      <c r="I2546" s="17">
        <v>57.439096771923879</v>
      </c>
      <c r="J2546" s="17">
        <v>7.8168867986664852</v>
      </c>
      <c r="K2546" s="17">
        <v>-1</v>
      </c>
      <c r="L2546" s="17">
        <v>-1</v>
      </c>
      <c r="M2546" s="17">
        <v>-1</v>
      </c>
      <c r="N2546" s="17">
        <v>0.16666666666666666</v>
      </c>
      <c r="O2546" s="17">
        <v>-1</v>
      </c>
      <c r="P2546" s="17">
        <v>-1</v>
      </c>
      <c r="Q2546" s="17">
        <v>3.2318739628513136</v>
      </c>
      <c r="R2546" s="17">
        <v>-1</v>
      </c>
      <c r="S2546" s="17">
        <v>0.48521077033825893</v>
      </c>
      <c r="T2546" s="17">
        <v>5.1036741177286751E-2</v>
      </c>
      <c r="U2546" s="17">
        <v>0.24918633457533773</v>
      </c>
      <c r="V2546" s="17">
        <v>0.21146159025579431</v>
      </c>
      <c r="W2546" s="17">
        <v>1.2429224922982902</v>
      </c>
      <c r="X2546" s="17">
        <v>1.2293748651161707</v>
      </c>
      <c r="Y2546" s="17">
        <v>0</v>
      </c>
      <c r="Z2546" s="17">
        <v>33.787851218801954</v>
      </c>
      <c r="AA2546" s="17">
        <v>0.58547444787229841</v>
      </c>
      <c r="AB2546" s="17">
        <v>1.3201684145458756</v>
      </c>
      <c r="AC2546" s="17">
        <v>20.642358500769376</v>
      </c>
      <c r="AD2546" s="17">
        <v>0.31148291821917218</v>
      </c>
      <c r="AE2546" s="17">
        <v>3.1148291821917216E-2</v>
      </c>
      <c r="AF2546" s="17">
        <v>52.954509737071653</v>
      </c>
      <c r="AG2546" s="17">
        <v>12.620610293085294</v>
      </c>
      <c r="AH2546" s="17">
        <v>-1</v>
      </c>
      <c r="AI2546" s="17">
        <v>-1</v>
      </c>
      <c r="AJ2546" s="17">
        <v>-1</v>
      </c>
      <c r="AK2546" s="17">
        <v>-1</v>
      </c>
      <c r="AL2546" s="17">
        <v>-1</v>
      </c>
      <c r="AM2546" s="17">
        <v>-1</v>
      </c>
      <c r="AN2546" s="17">
        <v>-1</v>
      </c>
      <c r="AO2546" s="17">
        <v>-1</v>
      </c>
      <c r="AP2546" s="17">
        <v>-1</v>
      </c>
      <c r="AQ2546" s="17">
        <v>-1</v>
      </c>
      <c r="AR2546" s="17">
        <v>0.15574145910958609</v>
      </c>
      <c r="AS2546" s="17">
        <v>1.8688975093150326</v>
      </c>
      <c r="AT2546" s="17">
        <v>6.4295667621095429</v>
      </c>
      <c r="AU2546" s="17">
        <v>-1</v>
      </c>
      <c r="AV2546" s="17">
        <v>-1</v>
      </c>
      <c r="AW2546" s="17">
        <v>-1</v>
      </c>
      <c r="AX2546" s="17">
        <v>-1</v>
      </c>
      <c r="AY2546" s="17">
        <v>3.1148291821917216E-2</v>
      </c>
      <c r="AZ2546" s="17">
        <v>9.71377442634688E-2</v>
      </c>
      <c r="BA2546" s="17">
        <v>0.41568276855704411</v>
      </c>
      <c r="BB2546" s="17">
        <v>2.742914113881479E-2</v>
      </c>
      <c r="BC2546" s="17">
        <v>0.15205803834836468</v>
      </c>
      <c r="BD2546" s="17">
        <v>1.3607121325746454</v>
      </c>
      <c r="BE2546" s="17">
        <v>5.6905699187074088</v>
      </c>
      <c r="BF2546" s="17">
        <v>-1</v>
      </c>
      <c r="BG2546" s="22">
        <v>110.76223998296564</v>
      </c>
    </row>
    <row r="2547" spans="1:59" x14ac:dyDescent="0.25">
      <c r="A2547">
        <v>5852</v>
      </c>
      <c r="B2547" t="s">
        <v>2277</v>
      </c>
      <c r="C2547" s="49">
        <v>0</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25">
      <c r="A2548">
        <v>5853</v>
      </c>
      <c r="B2548" t="s">
        <v>2278</v>
      </c>
      <c r="C2548" s="49">
        <v>0</v>
      </c>
      <c r="D2548" s="22">
        <v>1466.1791210937499</v>
      </c>
      <c r="E2548" s="17">
        <v>77.247524982153223</v>
      </c>
      <c r="F2548" s="17">
        <v>24.083522855860291</v>
      </c>
      <c r="G2548" s="17">
        <v>0.52138485701685222</v>
      </c>
      <c r="H2548" s="17">
        <v>4.7761141972302923</v>
      </c>
      <c r="I2548" s="17">
        <v>62.902582478280948</v>
      </c>
      <c r="J2548" s="17">
        <v>9.2888862997107928</v>
      </c>
      <c r="K2548" s="17">
        <v>-1</v>
      </c>
      <c r="L2548" s="17">
        <v>-1</v>
      </c>
      <c r="M2548" s="17">
        <v>-1</v>
      </c>
      <c r="N2548" s="17">
        <v>0.16666666666666666</v>
      </c>
      <c r="O2548" s="17">
        <v>-1</v>
      </c>
      <c r="P2548" s="17">
        <v>-1</v>
      </c>
      <c r="Q2548" s="17">
        <v>3.5847166519332343</v>
      </c>
      <c r="R2548" s="17">
        <v>-1</v>
      </c>
      <c r="S2548" s="17">
        <v>0.66451827932738072</v>
      </c>
      <c r="T2548" s="17">
        <v>6.9882958963385533E-2</v>
      </c>
      <c r="U2548" s="17">
        <v>0.35799502369544217</v>
      </c>
      <c r="V2548" s="17">
        <v>0.36838771339121723</v>
      </c>
      <c r="W2548" s="17">
        <v>1.651534977426157</v>
      </c>
      <c r="X2548" s="17">
        <v>1.837244518202249</v>
      </c>
      <c r="Y2548" s="17">
        <v>0</v>
      </c>
      <c r="Z2548" s="17">
        <v>37.321898145549973</v>
      </c>
      <c r="AA2548" s="17">
        <v>0.7821030692256089</v>
      </c>
      <c r="AB2548" s="17">
        <v>1.6338791690762957</v>
      </c>
      <c r="AC2548" s="17">
        <v>24.249203451466705</v>
      </c>
      <c r="AD2548" s="17">
        <v>0.4474937796193027</v>
      </c>
      <c r="AE2548" s="17">
        <v>4.4749377961930271E-2</v>
      </c>
      <c r="AF2548" s="17">
        <v>58.324777993307706</v>
      </c>
      <c r="AG2548" s="17">
        <v>21.986393660651832</v>
      </c>
      <c r="AH2548" s="17">
        <v>-1</v>
      </c>
      <c r="AI2548" s="17">
        <v>-1</v>
      </c>
      <c r="AJ2548" s="17">
        <v>-1</v>
      </c>
      <c r="AK2548" s="17">
        <v>-1</v>
      </c>
      <c r="AL2548" s="17">
        <v>-1</v>
      </c>
      <c r="AM2548" s="17">
        <v>-1</v>
      </c>
      <c r="AN2548" s="17">
        <v>-1</v>
      </c>
      <c r="AO2548" s="17">
        <v>-1</v>
      </c>
      <c r="AP2548" s="17">
        <v>-1</v>
      </c>
      <c r="AQ2548" s="17">
        <v>-1</v>
      </c>
      <c r="AR2548" s="17">
        <v>0.22374688980965135</v>
      </c>
      <c r="AS2548" s="17">
        <v>2.6849626777158164</v>
      </c>
      <c r="AT2548" s="17">
        <v>7.4904514810305614</v>
      </c>
      <c r="AU2548" s="17">
        <v>-1</v>
      </c>
      <c r="AV2548" s="17">
        <v>-1</v>
      </c>
      <c r="AW2548" s="17">
        <v>-1</v>
      </c>
      <c r="AX2548" s="17">
        <v>-1</v>
      </c>
      <c r="AY2548" s="17">
        <v>4.4749377961930271E-2</v>
      </c>
      <c r="AZ2548" s="17">
        <v>-2.1058746281225116E-2</v>
      </c>
      <c r="BA2548" s="17">
        <v>0.53387925910173806</v>
      </c>
      <c r="BB2548" s="17">
        <v>-1.8814551737229623E-2</v>
      </c>
      <c r="BC2548" s="17">
        <v>0.19830173122440903</v>
      </c>
      <c r="BD2548" s="17">
        <v>-0.24588648252992673</v>
      </c>
      <c r="BE2548" s="17">
        <v>7.2971685338119823</v>
      </c>
      <c r="BF2548" s="17">
        <v>-1</v>
      </c>
      <c r="BG2548" s="22">
        <v>17.807689125363595</v>
      </c>
    </row>
    <row r="2549" spans="1:59" x14ac:dyDescent="0.25">
      <c r="A2549">
        <v>5854</v>
      </c>
      <c r="B2549" t="s">
        <v>2279</v>
      </c>
      <c r="C2549" s="49">
        <v>0</v>
      </c>
      <c r="D2549" s="22">
        <v>1519.32248046875</v>
      </c>
      <c r="E2549" s="17">
        <v>102.32244430913988</v>
      </c>
      <c r="F2549" s="17">
        <v>66.128791512557711</v>
      </c>
      <c r="G2549" s="17">
        <v>0.82730500718819511</v>
      </c>
      <c r="H2549" s="17">
        <v>7.0934965925144287</v>
      </c>
      <c r="I2549" s="17">
        <v>85.293754170929319</v>
      </c>
      <c r="J2549" s="17">
        <v>15.321627178125695</v>
      </c>
      <c r="K2549" s="17">
        <v>-1</v>
      </c>
      <c r="L2549" s="17">
        <v>-1</v>
      </c>
      <c r="M2549" s="17">
        <v>-1</v>
      </c>
      <c r="N2549" s="17">
        <v>0.16666666666666666</v>
      </c>
      <c r="O2549" s="17">
        <v>-1</v>
      </c>
      <c r="P2549" s="17">
        <v>-1</v>
      </c>
      <c r="Q2549" s="17">
        <v>5.0307827087248338</v>
      </c>
      <c r="R2549" s="17">
        <v>-1</v>
      </c>
      <c r="S2549" s="17">
        <v>1.3993797643469077</v>
      </c>
      <c r="T2549" s="17">
        <v>0.14712099359658198</v>
      </c>
      <c r="U2549" s="17">
        <v>0.80392902456697823</v>
      </c>
      <c r="V2549" s="17">
        <v>1.0115228756372678</v>
      </c>
      <c r="W2549" s="17">
        <v>3.3261641065208041</v>
      </c>
      <c r="X2549" s="17">
        <v>4.3284954339251396</v>
      </c>
      <c r="Y2549" s="17">
        <v>0</v>
      </c>
      <c r="Z2549" s="17">
        <v>51.805591479755513</v>
      </c>
      <c r="AA2549" s="17">
        <v>1.5879522023692867</v>
      </c>
      <c r="AB2549" s="17">
        <v>2.9195696136120382</v>
      </c>
      <c r="AC2549" s="17">
        <v>39.031247168695671</v>
      </c>
      <c r="AD2549" s="17">
        <v>1.0049112807087228</v>
      </c>
      <c r="AE2549" s="17">
        <v>0.10049112807087228</v>
      </c>
      <c r="AF2549" s="17">
        <v>80.333913739933195</v>
      </c>
      <c r="AG2549" s="17">
        <v>60.370472011094371</v>
      </c>
      <c r="AH2549" s="17">
        <v>-1</v>
      </c>
      <c r="AI2549" s="17">
        <v>-1</v>
      </c>
      <c r="AJ2549" s="17">
        <v>-1</v>
      </c>
      <c r="AK2549" s="17">
        <v>-1</v>
      </c>
      <c r="AL2549" s="17">
        <v>-1</v>
      </c>
      <c r="AM2549" s="17">
        <v>-1</v>
      </c>
      <c r="AN2549" s="17">
        <v>-1</v>
      </c>
      <c r="AO2549" s="17">
        <v>-1</v>
      </c>
      <c r="AP2549" s="17">
        <v>-1</v>
      </c>
      <c r="AQ2549" s="17">
        <v>-1</v>
      </c>
      <c r="AR2549" s="17">
        <v>0.50245564035436141</v>
      </c>
      <c r="AS2549" s="17">
        <v>6.0294676842523369</v>
      </c>
      <c r="AT2549" s="17">
        <v>11.838307989528037</v>
      </c>
      <c r="AU2549" s="17">
        <v>-1</v>
      </c>
      <c r="AV2549" s="17">
        <v>-1</v>
      </c>
      <c r="AW2549" s="17">
        <v>-1</v>
      </c>
      <c r="AX2549" s="17">
        <v>-1</v>
      </c>
      <c r="AY2549" s="17">
        <v>0.10049112807087228</v>
      </c>
      <c r="AZ2549" s="17">
        <v>-0.50546706278424325</v>
      </c>
      <c r="BA2549" s="17">
        <v>1.0182875756047565</v>
      </c>
      <c r="BB2549" s="17">
        <v>-0.20833650210763249</v>
      </c>
      <c r="BC2549" s="17">
        <v>0.3878236815948119</v>
      </c>
      <c r="BD2549" s="17">
        <v>-6.8302590544431734</v>
      </c>
      <c r="BE2549" s="17">
        <v>13.881541105725235</v>
      </c>
      <c r="BF2549" s="17">
        <v>-1</v>
      </c>
      <c r="BG2549" s="22">
        <v>1336.4135786668446</v>
      </c>
    </row>
    <row r="2550" spans="1:59" x14ac:dyDescent="0.25">
      <c r="A2550">
        <v>5855</v>
      </c>
      <c r="B2550" t="s">
        <v>2280</v>
      </c>
      <c r="C2550" s="49">
        <v>0</v>
      </c>
      <c r="D2550" s="22">
        <v>1522.1891308593749</v>
      </c>
      <c r="E2550" s="17">
        <v>65.523492713241268</v>
      </c>
      <c r="F2550" s="17">
        <v>4.4248320318515075</v>
      </c>
      <c r="G2550" s="17">
        <v>0.37834879514369785</v>
      </c>
      <c r="H2550" s="17">
        <v>3.6925986083095639</v>
      </c>
      <c r="I2550" s="17">
        <v>52.433363573124666</v>
      </c>
      <c r="J2550" s="17">
        <v>6.4682172556273621</v>
      </c>
      <c r="K2550" s="17">
        <v>-1</v>
      </c>
      <c r="L2550" s="17">
        <v>-1</v>
      </c>
      <c r="M2550" s="17">
        <v>-1</v>
      </c>
      <c r="N2550" s="17">
        <v>0.16666666666666666</v>
      </c>
      <c r="O2550" s="17">
        <v>-1</v>
      </c>
      <c r="P2550" s="17">
        <v>-1</v>
      </c>
      <c r="Q2550" s="17">
        <v>2.9085938340800701</v>
      </c>
      <c r="R2550" s="17">
        <v>-1</v>
      </c>
      <c r="S2550" s="17">
        <v>0.32092635581211343</v>
      </c>
      <c r="T2550" s="17">
        <v>3.3769534285191097E-2</v>
      </c>
      <c r="U2550" s="17">
        <v>0.14949406910229382</v>
      </c>
      <c r="V2550" s="17">
        <v>6.7683360283703101E-2</v>
      </c>
      <c r="W2550" s="17">
        <v>0.86854518224722332</v>
      </c>
      <c r="X2550" s="17">
        <v>0.67243494314382302</v>
      </c>
      <c r="Y2550" s="17">
        <v>0</v>
      </c>
      <c r="Z2550" s="17">
        <v>30.549900764066987</v>
      </c>
      <c r="AA2550" s="17">
        <v>0.40532015249322695</v>
      </c>
      <c r="AB2550" s="17">
        <v>1.0327415916027716</v>
      </c>
      <c r="AC2550" s="17">
        <v>17.337709329340395</v>
      </c>
      <c r="AD2550" s="17">
        <v>0.18686758637786727</v>
      </c>
      <c r="AE2550" s="17">
        <v>1.8686758637786727E-2</v>
      </c>
      <c r="AF2550" s="17">
        <v>48.034183860604273</v>
      </c>
      <c r="AG2550" s="17">
        <v>4.0395294125699852</v>
      </c>
      <c r="AH2550" s="17">
        <v>-1</v>
      </c>
      <c r="AI2550" s="17">
        <v>-1</v>
      </c>
      <c r="AJ2550" s="17">
        <v>-1</v>
      </c>
      <c r="AK2550" s="17">
        <v>-1</v>
      </c>
      <c r="AL2550" s="17">
        <v>-1</v>
      </c>
      <c r="AM2550" s="17">
        <v>-1</v>
      </c>
      <c r="AN2550" s="17">
        <v>-1</v>
      </c>
      <c r="AO2550" s="17">
        <v>-1</v>
      </c>
      <c r="AP2550" s="17">
        <v>-1</v>
      </c>
      <c r="AQ2550" s="17">
        <v>-1</v>
      </c>
      <c r="AR2550" s="17">
        <v>9.3433793188933634E-2</v>
      </c>
      <c r="AS2550" s="17">
        <v>1.1212055182672036</v>
      </c>
      <c r="AT2550" s="17">
        <v>5.457567173747365</v>
      </c>
      <c r="AU2550" s="17">
        <v>-1</v>
      </c>
      <c r="AV2550" s="17">
        <v>-1</v>
      </c>
      <c r="AW2550" s="17">
        <v>-1</v>
      </c>
      <c r="AX2550" s="17">
        <v>-1</v>
      </c>
      <c r="AY2550" s="17">
        <v>1.8686758637786727E-2</v>
      </c>
      <c r="AZ2550" s="17">
        <v>0.20543126391388217</v>
      </c>
      <c r="BA2550" s="17">
        <v>0.30738924890663072</v>
      </c>
      <c r="BB2550" s="17">
        <v>6.9798353964858464E-2</v>
      </c>
      <c r="BC2550" s="17">
        <v>0.10968882552232102</v>
      </c>
      <c r="BD2550" s="17">
        <v>2.8327035419081126</v>
      </c>
      <c r="BE2550" s="17">
        <v>4.2185785093739394</v>
      </c>
      <c r="BF2550" s="17">
        <v>-1</v>
      </c>
      <c r="BG2550" s="22">
        <v>174.96200630128135</v>
      </c>
    </row>
    <row r="2551" spans="1:59" x14ac:dyDescent="0.25">
      <c r="A2551">
        <v>5856</v>
      </c>
      <c r="B2551" t="s">
        <v>674</v>
      </c>
      <c r="C2551" s="49">
        <v>0</v>
      </c>
      <c r="D2551" s="22">
        <v>1504.307392578125</v>
      </c>
      <c r="E2551" s="17">
        <v>53.187225805932066</v>
      </c>
      <c r="F2551" s="17">
        <v>-16.260445139920471</v>
      </c>
      <c r="G2551" s="17">
        <v>0.22784332090370066</v>
      </c>
      <c r="H2551" s="17">
        <v>2.5525013110170773</v>
      </c>
      <c r="I2551" s="17">
        <v>41.417436990636581</v>
      </c>
      <c r="J2551" s="17">
        <v>3.5002515091268056</v>
      </c>
      <c r="K2551" s="17">
        <v>-1</v>
      </c>
      <c r="L2551" s="17">
        <v>-1</v>
      </c>
      <c r="M2551" s="17">
        <v>-1</v>
      </c>
      <c r="N2551" s="17">
        <v>0.16666666666666666</v>
      </c>
      <c r="O2551" s="17">
        <v>-1</v>
      </c>
      <c r="P2551" s="17">
        <v>-1</v>
      </c>
      <c r="Q2551" s="17">
        <v>2.1971635554995848</v>
      </c>
      <c r="R2551" s="17">
        <v>-1</v>
      </c>
      <c r="S2551" s="17">
        <v>-4.0608104214877733E-2</v>
      </c>
      <c r="T2551" s="17">
        <v>-4.2297509051556353E-3</v>
      </c>
      <c r="U2551" s="17">
        <v>-6.9894906234306622E-2</v>
      </c>
      <c r="V2551" s="17">
        <v>-0.24872391965534385</v>
      </c>
      <c r="W2551" s="17">
        <v>4.4667281071581133E-2</v>
      </c>
      <c r="X2551" s="17">
        <v>-0.55320155158101558</v>
      </c>
      <c r="Y2551" s="17">
        <v>0</v>
      </c>
      <c r="Z2551" s="17">
        <v>23.4242664023214</v>
      </c>
      <c r="AA2551" s="17">
        <v>8.861449522044873E-3</v>
      </c>
      <c r="AB2551" s="17">
        <v>0.40021231894026355</v>
      </c>
      <c r="AC2551" s="17">
        <v>10.06529363965196</v>
      </c>
      <c r="AD2551" s="17">
        <v>-8.7368632792883261E-2</v>
      </c>
      <c r="AE2551" s="17">
        <v>-8.7368632792883278E-3</v>
      </c>
      <c r="AF2551" s="17">
        <v>37.206209922623898</v>
      </c>
      <c r="AG2551" s="17">
        <v>-14.844528771119172</v>
      </c>
      <c r="AH2551" s="17">
        <v>-1</v>
      </c>
      <c r="AI2551" s="17">
        <v>-1</v>
      </c>
      <c r="AJ2551" s="17">
        <v>-1</v>
      </c>
      <c r="AK2551" s="17">
        <v>-1</v>
      </c>
      <c r="AL2551" s="17">
        <v>-1</v>
      </c>
      <c r="AM2551" s="17">
        <v>-1</v>
      </c>
      <c r="AN2551" s="17">
        <v>-1</v>
      </c>
      <c r="AO2551" s="17">
        <v>-1</v>
      </c>
      <c r="AP2551" s="17">
        <v>-1</v>
      </c>
      <c r="AQ2551" s="17">
        <v>-1</v>
      </c>
      <c r="AR2551" s="17">
        <v>-4.368431639644163E-2</v>
      </c>
      <c r="AS2551" s="17">
        <v>-0.52421179675729968</v>
      </c>
      <c r="AT2551" s="17">
        <v>3.3185246642155102</v>
      </c>
      <c r="AU2551" s="17">
        <v>-1</v>
      </c>
      <c r="AV2551" s="17">
        <v>-1</v>
      </c>
      <c r="AW2551" s="17">
        <v>-1</v>
      </c>
      <c r="AX2551" s="17">
        <v>-1</v>
      </c>
      <c r="AY2551" s="17">
        <v>-8.7368632792883278E-3</v>
      </c>
      <c r="AZ2551" s="17">
        <v>0.44374869204096495</v>
      </c>
      <c r="BA2551" s="17">
        <v>6.9071820779547849E-2</v>
      </c>
      <c r="BB2551" s="17">
        <v>0.16303866848291368</v>
      </c>
      <c r="BC2551" s="17">
        <v>1.6448511004265851E-2</v>
      </c>
      <c r="BD2551" s="17">
        <v>6.0720590271665777</v>
      </c>
      <c r="BE2551" s="17">
        <v>0.97922302411547069</v>
      </c>
      <c r="BF2551" s="17">
        <v>-1</v>
      </c>
      <c r="BG2551" s="22">
        <v>91.126284996339336</v>
      </c>
    </row>
    <row r="2552" spans="1:59" x14ac:dyDescent="0.25">
      <c r="A2552">
        <v>5857</v>
      </c>
      <c r="B2552" t="s">
        <v>2281</v>
      </c>
      <c r="C2552" s="49">
        <v>0</v>
      </c>
      <c r="D2552" s="22">
        <v>1472.1458593750001</v>
      </c>
      <c r="E2552" s="17">
        <v>30.795975281089262</v>
      </c>
      <c r="F2552" s="17">
        <v>-53.805776058022751</v>
      </c>
      <c r="G2552" s="17">
        <v>-4.5335413342989073E-2</v>
      </c>
      <c r="H2552" s="17">
        <v>0.48313912890938759</v>
      </c>
      <c r="I2552" s="17">
        <v>21.42270327377604</v>
      </c>
      <c r="J2552" s="17">
        <v>-1.8868291270477249</v>
      </c>
      <c r="K2552" s="17">
        <v>-1</v>
      </c>
      <c r="L2552" s="17">
        <v>-1</v>
      </c>
      <c r="M2552" s="17">
        <v>-1</v>
      </c>
      <c r="N2552" s="17">
        <v>0.16666666666666666</v>
      </c>
      <c r="O2552" s="17">
        <v>-1</v>
      </c>
      <c r="P2552" s="17">
        <v>-1</v>
      </c>
      <c r="Q2552" s="17">
        <v>0.90586419254432982</v>
      </c>
      <c r="R2552" s="17">
        <v>-1</v>
      </c>
      <c r="S2552" s="17">
        <v>-0.69682028968824328</v>
      </c>
      <c r="T2552" s="17">
        <v>-7.3201306145896719E-2</v>
      </c>
      <c r="U2552" s="17">
        <v>-0.46810236608099681</v>
      </c>
      <c r="V2552" s="17">
        <v>-0.82302688555514736</v>
      </c>
      <c r="W2552" s="17">
        <v>-1.4507329583781106</v>
      </c>
      <c r="X2552" s="17">
        <v>-2.7778237984873164</v>
      </c>
      <c r="Y2552" s="17">
        <v>0</v>
      </c>
      <c r="Z2552" s="17">
        <v>10.490705111770868</v>
      </c>
      <c r="AA2552" s="17">
        <v>-0.71074085867074088</v>
      </c>
      <c r="AB2552" s="17">
        <v>-0.74787579514643931</v>
      </c>
      <c r="AC2552" s="17">
        <v>-3.1346867800429106</v>
      </c>
      <c r="AD2552" s="17">
        <v>-0.58512795760124592</v>
      </c>
      <c r="AE2552" s="17">
        <v>-5.8512795760124602E-2</v>
      </c>
      <c r="AF2552" s="17">
        <v>17.552624365218747</v>
      </c>
      <c r="AG2552" s="17">
        <v>-49.120512007681754</v>
      </c>
      <c r="AH2552" s="17">
        <v>-1</v>
      </c>
      <c r="AI2552" s="17">
        <v>-1</v>
      </c>
      <c r="AJ2552" s="17">
        <v>-1</v>
      </c>
      <c r="AK2552" s="17">
        <v>-1</v>
      </c>
      <c r="AL2552" s="17">
        <v>-1</v>
      </c>
      <c r="AM2552" s="17">
        <v>-1</v>
      </c>
      <c r="AN2552" s="17">
        <v>-1</v>
      </c>
      <c r="AO2552" s="17">
        <v>-1</v>
      </c>
      <c r="AP2552" s="17">
        <v>-1</v>
      </c>
      <c r="AQ2552" s="17">
        <v>-1</v>
      </c>
      <c r="AR2552" s="17">
        <v>-0.29256397880062296</v>
      </c>
      <c r="AS2552" s="17">
        <v>-3.5107677456074757</v>
      </c>
      <c r="AT2552" s="17">
        <v>-0.56399806928971774</v>
      </c>
      <c r="AU2552" s="17">
        <v>-1</v>
      </c>
      <c r="AV2552" s="17">
        <v>-1</v>
      </c>
      <c r="AW2552" s="17">
        <v>-1</v>
      </c>
      <c r="AX2552" s="17">
        <v>-1</v>
      </c>
      <c r="AY2552" s="17">
        <v>-5.8512795760124602E-2</v>
      </c>
      <c r="AZ2552" s="17">
        <v>0.87631271466826677</v>
      </c>
      <c r="BA2552" s="17">
        <v>-0.36349220184775394</v>
      </c>
      <c r="BB2552" s="17">
        <v>0.33227683891775706</v>
      </c>
      <c r="BC2552" s="17">
        <v>-0.15278965943057743</v>
      </c>
      <c r="BD2552" s="17">
        <v>11.951732412513834</v>
      </c>
      <c r="BE2552" s="17">
        <v>-4.9004503612317922</v>
      </c>
      <c r="BF2552" s="17">
        <v>-1</v>
      </c>
      <c r="BG2552" s="22">
        <v>33.712944289775805</v>
      </c>
    </row>
    <row r="2553" spans="1:59" x14ac:dyDescent="0.25">
      <c r="A2553">
        <v>5858</v>
      </c>
      <c r="B2553" t="s">
        <v>2282</v>
      </c>
      <c r="C2553" s="49">
        <v>0</v>
      </c>
      <c r="D2553" s="22">
        <v>1483.0261035156252</v>
      </c>
      <c r="E2553" s="17">
        <v>34.404093272675333</v>
      </c>
      <c r="F2553" s="17">
        <v>-47.755735046005242</v>
      </c>
      <c r="G2553" s="17">
        <v>-1.3154911479060782E-3</v>
      </c>
      <c r="H2553" s="17">
        <v>0.81659540068333669</v>
      </c>
      <c r="I2553" s="17">
        <v>24.644647415785215</v>
      </c>
      <c r="J2553" s="17">
        <v>-1.0187569064300828</v>
      </c>
      <c r="K2553" s="17">
        <v>-1</v>
      </c>
      <c r="L2553" s="17">
        <v>-1</v>
      </c>
      <c r="M2553" s="17">
        <v>-1</v>
      </c>
      <c r="N2553" s="17">
        <v>0.16666666666666666</v>
      </c>
      <c r="O2553" s="17">
        <v>-1</v>
      </c>
      <c r="P2553" s="17">
        <v>-1</v>
      </c>
      <c r="Q2553" s="17">
        <v>1.1139437037280937</v>
      </c>
      <c r="R2553" s="17">
        <v>-1</v>
      </c>
      <c r="S2553" s="17">
        <v>-0.5910784960319424</v>
      </c>
      <c r="T2553" s="17">
        <v>-6.2087254740161871E-2</v>
      </c>
      <c r="U2553" s="17">
        <v>-0.40393536037211314</v>
      </c>
      <c r="V2553" s="17">
        <v>-0.73048391384459932</v>
      </c>
      <c r="W2553" s="17">
        <v>-1.2097647059531638</v>
      </c>
      <c r="X2553" s="17">
        <v>-2.4193489761615279</v>
      </c>
      <c r="Y2553" s="17">
        <v>0</v>
      </c>
      <c r="Z2553" s="17">
        <v>12.574814489044879</v>
      </c>
      <c r="AA2553" s="17">
        <v>-0.59478440362163254</v>
      </c>
      <c r="AB2553" s="17">
        <v>-0.56287329268386477</v>
      </c>
      <c r="AC2553" s="17">
        <v>-1.0076467208893032</v>
      </c>
      <c r="AD2553" s="17">
        <v>-0.50491920046514149</v>
      </c>
      <c r="AE2553" s="17">
        <v>-5.0491920046514142E-2</v>
      </c>
      <c r="AF2553" s="17">
        <v>20.719596016497142</v>
      </c>
      <c r="AG2553" s="17">
        <v>-43.597292495759824</v>
      </c>
      <c r="AH2553" s="17">
        <v>-1</v>
      </c>
      <c r="AI2553" s="17">
        <v>-1</v>
      </c>
      <c r="AJ2553" s="17">
        <v>-1</v>
      </c>
      <c r="AK2553" s="17">
        <v>-1</v>
      </c>
      <c r="AL2553" s="17">
        <v>-1</v>
      </c>
      <c r="AM2553" s="17">
        <v>-1</v>
      </c>
      <c r="AN2553" s="17">
        <v>-1</v>
      </c>
      <c r="AO2553" s="17">
        <v>-1</v>
      </c>
      <c r="AP2553" s="17">
        <v>-1</v>
      </c>
      <c r="AQ2553" s="17">
        <v>-1</v>
      </c>
      <c r="AR2553" s="17">
        <v>-0.25245960023257075</v>
      </c>
      <c r="AS2553" s="17">
        <v>-3.029515202790849</v>
      </c>
      <c r="AT2553" s="17">
        <v>6.1630236371895464E-2</v>
      </c>
      <c r="AU2553" s="17">
        <v>-1</v>
      </c>
      <c r="AV2553" s="17">
        <v>-1</v>
      </c>
      <c r="AW2553" s="17">
        <v>-1</v>
      </c>
      <c r="AX2553" s="17">
        <v>-1</v>
      </c>
      <c r="AY2553" s="17">
        <v>-5.0491920046514142E-2</v>
      </c>
      <c r="AZ2553" s="17">
        <v>0.80660950488894745</v>
      </c>
      <c r="BA2553" s="17">
        <v>-0.29378899206843462</v>
      </c>
      <c r="BB2553" s="17">
        <v>0.30500586149148151</v>
      </c>
      <c r="BC2553" s="17">
        <v>-0.12551868200430194</v>
      </c>
      <c r="BD2553" s="17">
        <v>11.004283974884864</v>
      </c>
      <c r="BE2553" s="17">
        <v>-3.9530019236028195</v>
      </c>
      <c r="BF2553" s="17">
        <v>-1</v>
      </c>
      <c r="BG2553" s="22">
        <v>56.279109553684748</v>
      </c>
    </row>
    <row r="2554" spans="1:59" x14ac:dyDescent="0.25">
      <c r="A2554">
        <v>5860</v>
      </c>
      <c r="B2554" t="s">
        <v>2283</v>
      </c>
      <c r="C2554" s="49">
        <v>0</v>
      </c>
      <c r="D2554" s="22">
        <v>1530.9171191406249</v>
      </c>
      <c r="E2554" s="17">
        <v>82.935555446569197</v>
      </c>
      <c r="F2554" s="17">
        <v>33.621131566986278</v>
      </c>
      <c r="G2554" s="17">
        <v>0.59078022021471344</v>
      </c>
      <c r="H2554" s="17">
        <v>5.3017925250521154</v>
      </c>
      <c r="I2554" s="17">
        <v>67.981827801502419</v>
      </c>
      <c r="J2554" s="17">
        <v>10.657361845050675</v>
      </c>
      <c r="K2554" s="17">
        <v>-1</v>
      </c>
      <c r="L2554" s="17">
        <v>-1</v>
      </c>
      <c r="M2554" s="17">
        <v>-1</v>
      </c>
      <c r="N2554" s="17">
        <v>0.16666666666666666</v>
      </c>
      <c r="O2554" s="17">
        <v>-1</v>
      </c>
      <c r="P2554" s="17">
        <v>-1</v>
      </c>
      <c r="Q2554" s="17">
        <v>3.9127443387755263</v>
      </c>
      <c r="R2554" s="17">
        <v>-1</v>
      </c>
      <c r="S2554" s="17">
        <v>0.83121530671994526</v>
      </c>
      <c r="T2554" s="17">
        <v>8.7403744903957262E-2</v>
      </c>
      <c r="U2554" s="17">
        <v>0.45915132848747114</v>
      </c>
      <c r="V2554" s="17">
        <v>0.51427741089686685</v>
      </c>
      <c r="W2554" s="17">
        <v>2.0314102375884975</v>
      </c>
      <c r="X2554" s="17">
        <v>2.4023634291885485</v>
      </c>
      <c r="Y2554" s="17">
        <v>0</v>
      </c>
      <c r="Z2554" s="17">
        <v>40.607399799529574</v>
      </c>
      <c r="AA2554" s="17">
        <v>0.96490303596812566</v>
      </c>
      <c r="AB2554" s="17">
        <v>1.9255270232912136</v>
      </c>
      <c r="AC2554" s="17">
        <v>27.602383331867603</v>
      </c>
      <c r="AD2554" s="17">
        <v>0.57393916060933892</v>
      </c>
      <c r="AE2554" s="17">
        <v>5.7393916060933893E-2</v>
      </c>
      <c r="AF2554" s="17">
        <v>63.317361737636624</v>
      </c>
      <c r="AG2554" s="17">
        <v>30.693492740762196</v>
      </c>
      <c r="AH2554" s="17">
        <v>-1</v>
      </c>
      <c r="AI2554" s="17">
        <v>-1</v>
      </c>
      <c r="AJ2554" s="17">
        <v>-1</v>
      </c>
      <c r="AK2554" s="17">
        <v>-1</v>
      </c>
      <c r="AL2554" s="17">
        <v>-1</v>
      </c>
      <c r="AM2554" s="17">
        <v>-1</v>
      </c>
      <c r="AN2554" s="17">
        <v>-1</v>
      </c>
      <c r="AO2554" s="17">
        <v>-1</v>
      </c>
      <c r="AP2554" s="17">
        <v>-1</v>
      </c>
      <c r="AQ2554" s="17">
        <v>-1</v>
      </c>
      <c r="AR2554" s="17">
        <v>0.28696958030466946</v>
      </c>
      <c r="AS2554" s="17">
        <v>3.4436349636560331</v>
      </c>
      <c r="AT2554" s="17">
        <v>8.4767254527528433</v>
      </c>
      <c r="AU2554" s="17">
        <v>-1</v>
      </c>
      <c r="AV2554" s="17">
        <v>-1</v>
      </c>
      <c r="AW2554" s="17">
        <v>-1</v>
      </c>
      <c r="AX2554" s="17">
        <v>-1</v>
      </c>
      <c r="AY2554" s="17">
        <v>5.7393916060933893E-2</v>
      </c>
      <c r="AZ2554" s="17">
        <v>-0.13094261970690069</v>
      </c>
      <c r="BA2554" s="17">
        <v>0.64376313252741357</v>
      </c>
      <c r="BB2554" s="17">
        <v>-6.1805981273841945E-2</v>
      </c>
      <c r="BC2554" s="17">
        <v>0.24129316076102136</v>
      </c>
      <c r="BD2554" s="17">
        <v>-1.7394949480136042</v>
      </c>
      <c r="BE2554" s="17">
        <v>8.7907769992956624</v>
      </c>
      <c r="BF2554" s="17">
        <v>-1</v>
      </c>
      <c r="BG2554" s="22">
        <v>371.8454448633654</v>
      </c>
    </row>
    <row r="2555" spans="1:59" x14ac:dyDescent="0.25">
      <c r="A2555">
        <v>5863</v>
      </c>
      <c r="B2555" t="s">
        <v>2284</v>
      </c>
      <c r="C2555" s="49">
        <v>0</v>
      </c>
      <c r="D2555" s="22">
        <v>1484.4400878906251</v>
      </c>
      <c r="E2555" s="17">
        <v>-5.7412076364560676</v>
      </c>
      <c r="F2555" s="17">
        <v>-115.07080553605384</v>
      </c>
      <c r="G2555" s="17">
        <v>-0.49109798347192463</v>
      </c>
      <c r="H2555" s="17">
        <v>-2.8935666288343596</v>
      </c>
      <c r="I2555" s="17">
        <v>-11.203935528286728</v>
      </c>
      <c r="J2555" s="17">
        <v>-10.677260477770918</v>
      </c>
      <c r="K2555" s="17">
        <v>-1</v>
      </c>
      <c r="L2555" s="17">
        <v>-1</v>
      </c>
      <c r="M2555" s="17">
        <v>-1</v>
      </c>
      <c r="N2555" s="17">
        <v>0.16666666666666666</v>
      </c>
      <c r="O2555" s="17">
        <v>-1</v>
      </c>
      <c r="P2555" s="17">
        <v>-1</v>
      </c>
      <c r="Q2555" s="17">
        <v>-1.2012285298232661</v>
      </c>
      <c r="R2555" s="17">
        <v>-1</v>
      </c>
      <c r="S2555" s="17">
        <v>-1.7676021393558763</v>
      </c>
      <c r="T2555" s="17">
        <v>-0.18574644189624717</v>
      </c>
      <c r="U2555" s="17">
        <v>-1.1178820102954747</v>
      </c>
      <c r="V2555" s="17">
        <v>-1.7601524155423667</v>
      </c>
      <c r="W2555" s="17">
        <v>-3.8908696547673829</v>
      </c>
      <c r="X2555" s="17">
        <v>-6.4078769689199149</v>
      </c>
      <c r="Y2555" s="17">
        <v>0</v>
      </c>
      <c r="Z2555" s="17">
        <v>-10.613783631447543</v>
      </c>
      <c r="AA2555" s="17">
        <v>-1.8849602767937588</v>
      </c>
      <c r="AB2555" s="17">
        <v>-2.6212819000580363</v>
      </c>
      <c r="AC2555" s="17">
        <v>-24.673908029312294</v>
      </c>
      <c r="AD2555" s="17">
        <v>-1.3973525128693436</v>
      </c>
      <c r="AE2555" s="17">
        <v>-0.13973525128693434</v>
      </c>
      <c r="AF2555" s="17">
        <v>-14.517341968275282</v>
      </c>
      <c r="AG2555" s="17">
        <v>-105.05074546219743</v>
      </c>
      <c r="AH2555" s="17">
        <v>-1</v>
      </c>
      <c r="AI2555" s="17">
        <v>-1</v>
      </c>
      <c r="AJ2555" s="17">
        <v>-1</v>
      </c>
      <c r="AK2555" s="17">
        <v>-1</v>
      </c>
      <c r="AL2555" s="17">
        <v>-1</v>
      </c>
      <c r="AM2555" s="17">
        <v>-1</v>
      </c>
      <c r="AN2555" s="17">
        <v>-1</v>
      </c>
      <c r="AO2555" s="17">
        <v>-1</v>
      </c>
      <c r="AP2555" s="17">
        <v>-1</v>
      </c>
      <c r="AQ2555" s="17">
        <v>-1</v>
      </c>
      <c r="AR2555" s="17">
        <v>-0.69867625643467179</v>
      </c>
      <c r="AS2555" s="17">
        <v>-8.3841150772160624</v>
      </c>
      <c r="AT2555" s="17">
        <v>-6.8993496003808783</v>
      </c>
      <c r="AU2555" s="17">
        <v>-1</v>
      </c>
      <c r="AV2555" s="17">
        <v>-1</v>
      </c>
      <c r="AW2555" s="17">
        <v>-1</v>
      </c>
      <c r="AX2555" s="17">
        <v>-1</v>
      </c>
      <c r="AY2555" s="17">
        <v>-0.13973525128693434</v>
      </c>
      <c r="AZ2555" s="17">
        <v>1.5821540789434714</v>
      </c>
      <c r="BA2555" s="17">
        <v>-1.0693335661229588</v>
      </c>
      <c r="BB2555" s="17">
        <v>0.60843318770891031</v>
      </c>
      <c r="BC2555" s="17">
        <v>-0.42894600822173057</v>
      </c>
      <c r="BD2555" s="17">
        <v>21.545957698748218</v>
      </c>
      <c r="BE2555" s="17">
        <v>-14.494675647466185</v>
      </c>
      <c r="BF2555" s="17">
        <v>-1</v>
      </c>
      <c r="BG2555" s="22">
        <v>56.963354654072646</v>
      </c>
    </row>
    <row r="2556" spans="1:59" x14ac:dyDescent="0.25">
      <c r="A2556">
        <v>5864</v>
      </c>
      <c r="B2556" t="s">
        <v>2285</v>
      </c>
      <c r="C2556" s="49">
        <v>0</v>
      </c>
      <c r="D2556" s="22">
        <v>1521.7921582031249</v>
      </c>
      <c r="E2556" s="17">
        <v>39.056555444538589</v>
      </c>
      <c r="F2556" s="17">
        <v>-39.954552542475319</v>
      </c>
      <c r="G2556" s="17">
        <v>5.5445685537161171E-2</v>
      </c>
      <c r="H2556" s="17">
        <v>1.2465682269646869</v>
      </c>
      <c r="I2556" s="17">
        <v>28.799160454302768</v>
      </c>
      <c r="J2556" s="17">
        <v>0.10057266601928827</v>
      </c>
      <c r="K2556" s="17">
        <v>-1</v>
      </c>
      <c r="L2556" s="17">
        <v>-1</v>
      </c>
      <c r="M2556" s="17">
        <v>-1</v>
      </c>
      <c r="N2556" s="17">
        <v>0.16666666666666666</v>
      </c>
      <c r="O2556" s="17">
        <v>-1</v>
      </c>
      <c r="P2556" s="17">
        <v>-1</v>
      </c>
      <c r="Q2556" s="17">
        <v>1.382250354669047</v>
      </c>
      <c r="R2556" s="17">
        <v>-1</v>
      </c>
      <c r="S2556" s="17">
        <v>-0.45473048964242524</v>
      </c>
      <c r="T2556" s="17">
        <v>-4.7756319925417859E-2</v>
      </c>
      <c r="U2556" s="17">
        <v>-0.32119566964179885</v>
      </c>
      <c r="V2556" s="17">
        <v>-0.61115503486692702</v>
      </c>
      <c r="W2556" s="17">
        <v>-0.89904990071636293</v>
      </c>
      <c r="X2556" s="17">
        <v>-1.9571161571890523</v>
      </c>
      <c r="Y2556" s="17">
        <v>0</v>
      </c>
      <c r="Z2556" s="17">
        <v>15.262154554531627</v>
      </c>
      <c r="AA2556" s="17">
        <v>-0.44526517449515129</v>
      </c>
      <c r="AB2556" s="17">
        <v>-0.32432312708110167</v>
      </c>
      <c r="AC2556" s="17">
        <v>1.7350500080776552</v>
      </c>
      <c r="AD2556" s="17">
        <v>-0.40149458705224861</v>
      </c>
      <c r="AE2556" s="17">
        <v>-4.0149458705224857E-2</v>
      </c>
      <c r="AF2556" s="17">
        <v>24.803225166457153</v>
      </c>
      <c r="AG2556" s="17">
        <v>-36.475416241702504</v>
      </c>
      <c r="AH2556" s="17">
        <v>-1</v>
      </c>
      <c r="AI2556" s="17">
        <v>-1</v>
      </c>
      <c r="AJ2556" s="17">
        <v>-1</v>
      </c>
      <c r="AK2556" s="17">
        <v>-1</v>
      </c>
      <c r="AL2556" s="17">
        <v>-1</v>
      </c>
      <c r="AM2556" s="17">
        <v>-1</v>
      </c>
      <c r="AN2556" s="17">
        <v>-1</v>
      </c>
      <c r="AO2556" s="17">
        <v>-1</v>
      </c>
      <c r="AP2556" s="17">
        <v>-1</v>
      </c>
      <c r="AQ2556" s="17">
        <v>-1</v>
      </c>
      <c r="AR2556" s="17">
        <v>-0.2007472935261243</v>
      </c>
      <c r="AS2556" s="17">
        <v>-2.4089675223134916</v>
      </c>
      <c r="AT2556" s="17">
        <v>0.86834222099246094</v>
      </c>
      <c r="AU2556" s="17">
        <v>-1</v>
      </c>
      <c r="AV2556" s="17">
        <v>-1</v>
      </c>
      <c r="AW2556" s="17">
        <v>-1</v>
      </c>
      <c r="AX2556" s="17">
        <v>-1</v>
      </c>
      <c r="AY2556" s="17">
        <v>-4.0149458705224857E-2</v>
      </c>
      <c r="AZ2556" s="17">
        <v>0.71673119505762761</v>
      </c>
      <c r="BA2556" s="17">
        <v>-0.20391068223711495</v>
      </c>
      <c r="BB2556" s="17">
        <v>0.26984149293109794</v>
      </c>
      <c r="BC2556" s="17">
        <v>-9.0354313443918352E-2</v>
      </c>
      <c r="BD2556" s="17">
        <v>9.7826033019858976</v>
      </c>
      <c r="BE2556" s="17">
        <v>-2.7313212507038536</v>
      </c>
      <c r="BF2556" s="17">
        <v>-1</v>
      </c>
      <c r="BG2556" s="22">
        <v>114.4571421025978</v>
      </c>
    </row>
    <row r="2557" spans="1:59" x14ac:dyDescent="0.25">
      <c r="A2557">
        <v>5865</v>
      </c>
      <c r="B2557" t="s">
        <v>2286</v>
      </c>
      <c r="C2557" s="49">
        <v>0</v>
      </c>
      <c r="D2557" s="22">
        <v>1534.200927734375</v>
      </c>
      <c r="E2557" s="17">
        <v>127.1469470553499</v>
      </c>
      <c r="F2557" s="17">
        <v>107.75416520259361</v>
      </c>
      <c r="G2557" s="17">
        <v>1.1301700138116131</v>
      </c>
      <c r="H2557" s="17">
        <v>9.3877359033398857</v>
      </c>
      <c r="I2557" s="17">
        <v>107.46131115990759</v>
      </c>
      <c r="J2557" s="17">
        <v>21.294120670545691</v>
      </c>
      <c r="K2557" s="17">
        <v>-1</v>
      </c>
      <c r="L2557" s="17">
        <v>-1</v>
      </c>
      <c r="M2557" s="17">
        <v>-1</v>
      </c>
      <c r="N2557" s="17">
        <v>0.16666666666666666</v>
      </c>
      <c r="O2557" s="17">
        <v>-1</v>
      </c>
      <c r="P2557" s="17">
        <v>-1</v>
      </c>
      <c r="Q2557" s="17">
        <v>6.4624072866507696</v>
      </c>
      <c r="R2557" s="17">
        <v>-1</v>
      </c>
      <c r="S2557" s="17">
        <v>2.1269023822688653</v>
      </c>
      <c r="T2557" s="17">
        <v>0.22358767242653418</v>
      </c>
      <c r="U2557" s="17">
        <v>1.2454096006320738</v>
      </c>
      <c r="V2557" s="17">
        <v>1.6482352172869006</v>
      </c>
      <c r="W2557" s="17">
        <v>4.9840691578583787</v>
      </c>
      <c r="X2557" s="17">
        <v>6.7948668863071218</v>
      </c>
      <c r="Y2557" s="17">
        <v>0</v>
      </c>
      <c r="Z2557" s="17">
        <v>66.144640003165364</v>
      </c>
      <c r="AA2557" s="17">
        <v>2.3857535335674376</v>
      </c>
      <c r="AB2557" s="17">
        <v>4.192420208062547</v>
      </c>
      <c r="AC2557" s="17">
        <v>53.665666528841456</v>
      </c>
      <c r="AD2557" s="17">
        <v>1.5567620007900922</v>
      </c>
      <c r="AE2557" s="17">
        <v>0.15567620007900923</v>
      </c>
      <c r="AF2557" s="17">
        <v>102.12325007473815</v>
      </c>
      <c r="AG2557" s="17">
        <v>98.37121873317011</v>
      </c>
      <c r="AH2557" s="17">
        <v>-1</v>
      </c>
      <c r="AI2557" s="17">
        <v>-1</v>
      </c>
      <c r="AJ2557" s="17">
        <v>-1</v>
      </c>
      <c r="AK2557" s="17">
        <v>-1</v>
      </c>
      <c r="AL2557" s="17">
        <v>-1</v>
      </c>
      <c r="AM2557" s="17">
        <v>-1</v>
      </c>
      <c r="AN2557" s="17">
        <v>-1</v>
      </c>
      <c r="AO2557" s="17">
        <v>-1</v>
      </c>
      <c r="AP2557" s="17">
        <v>-1</v>
      </c>
      <c r="AQ2557" s="17">
        <v>-1</v>
      </c>
      <c r="AR2557" s="17">
        <v>0.7783810003950461</v>
      </c>
      <c r="AS2557" s="17">
        <v>9.3405720047405545</v>
      </c>
      <c r="AT2557" s="17">
        <v>16.142743606162721</v>
      </c>
      <c r="AU2557" s="17">
        <v>-1</v>
      </c>
      <c r="AV2557" s="17">
        <v>-1</v>
      </c>
      <c r="AW2557" s="17">
        <v>-1</v>
      </c>
      <c r="AX2557" s="17">
        <v>-1</v>
      </c>
      <c r="AY2557" s="17">
        <v>0.15567620007900923</v>
      </c>
      <c r="AZ2557" s="17">
        <v>-0.98503772167661863</v>
      </c>
      <c r="BA2557" s="17">
        <v>1.4978582344971316</v>
      </c>
      <c r="BB2557" s="17">
        <v>-0.39596574693529824</v>
      </c>
      <c r="BC2557" s="17">
        <v>0.57545292642247747</v>
      </c>
      <c r="BD2557" s="17">
        <v>-13.348875240682091</v>
      </c>
      <c r="BE2557" s="17">
        <v>20.40015729196416</v>
      </c>
      <c r="BF2557" s="17">
        <v>-1</v>
      </c>
      <c r="BG2557" s="22">
        <v>139.33613634848484</v>
      </c>
    </row>
    <row r="2558" spans="1:59" x14ac:dyDescent="0.25">
      <c r="A2558">
        <v>5866</v>
      </c>
      <c r="B2558" t="s">
        <v>2287</v>
      </c>
      <c r="C2558" s="49">
        <v>0</v>
      </c>
      <c r="D2558" s="22">
        <v>1484.48017578125</v>
      </c>
      <c r="E2558" s="17">
        <v>80.313798410280228</v>
      </c>
      <c r="F2558" s="17">
        <v>29.225006598212389</v>
      </c>
      <c r="G2558" s="17">
        <v>0.55879414297971708</v>
      </c>
      <c r="H2558" s="17">
        <v>5.0594940944418285</v>
      </c>
      <c r="I2558" s="17">
        <v>65.640675227074169</v>
      </c>
      <c r="J2558" s="17">
        <v>10.026596870701576</v>
      </c>
      <c r="K2558" s="17">
        <v>-1</v>
      </c>
      <c r="L2558" s="17">
        <v>-1</v>
      </c>
      <c r="M2558" s="17">
        <v>-1</v>
      </c>
      <c r="N2558" s="17">
        <v>0.16666666666666666</v>
      </c>
      <c r="O2558" s="17">
        <v>-1</v>
      </c>
      <c r="P2558" s="17">
        <v>-1</v>
      </c>
      <c r="Q2558" s="17">
        <v>3.7615480852644829</v>
      </c>
      <c r="R2558" s="17">
        <v>-1</v>
      </c>
      <c r="S2558" s="17">
        <v>0.7543804326402429</v>
      </c>
      <c r="T2558" s="17">
        <v>7.9327971732843741E-2</v>
      </c>
      <c r="U2558" s="17">
        <v>0.41252583034490359</v>
      </c>
      <c r="V2558" s="17">
        <v>0.44703316117803565</v>
      </c>
      <c r="W2558" s="17">
        <v>1.8563161268109134</v>
      </c>
      <c r="X2558" s="17">
        <v>2.1418858367271265</v>
      </c>
      <c r="Y2558" s="17">
        <v>0</v>
      </c>
      <c r="Z2558" s="17">
        <v>39.093029028671808</v>
      </c>
      <c r="AA2558" s="17">
        <v>0.88064591005454407</v>
      </c>
      <c r="AB2558" s="17">
        <v>1.791099154331997</v>
      </c>
      <c r="AC2558" s="17">
        <v>26.056817955524927</v>
      </c>
      <c r="AD2558" s="17">
        <v>0.51565728793112953</v>
      </c>
      <c r="AE2558" s="17">
        <v>5.1565728793112948E-2</v>
      </c>
      <c r="AF2558" s="17">
        <v>61.016153675752541</v>
      </c>
      <c r="AG2558" s="17">
        <v>26.680170656474004</v>
      </c>
      <c r="AH2558" s="17">
        <v>-1</v>
      </c>
      <c r="AI2558" s="17">
        <v>-1</v>
      </c>
      <c r="AJ2558" s="17">
        <v>-1</v>
      </c>
      <c r="AK2558" s="17">
        <v>-1</v>
      </c>
      <c r="AL2558" s="17">
        <v>-1</v>
      </c>
      <c r="AM2558" s="17">
        <v>-1</v>
      </c>
      <c r="AN2558" s="17">
        <v>-1</v>
      </c>
      <c r="AO2558" s="17">
        <v>-1</v>
      </c>
      <c r="AP2558" s="17">
        <v>-1</v>
      </c>
      <c r="AQ2558" s="17">
        <v>-1</v>
      </c>
      <c r="AR2558" s="17">
        <v>0.25782864396556476</v>
      </c>
      <c r="AS2558" s="17">
        <v>3.0939437275867769</v>
      </c>
      <c r="AT2558" s="17">
        <v>8.022126845862811</v>
      </c>
      <c r="AU2558" s="17">
        <v>-1</v>
      </c>
      <c r="AV2558" s="17">
        <v>-1</v>
      </c>
      <c r="AW2558" s="17">
        <v>-1</v>
      </c>
      <c r="AX2558" s="17">
        <v>-1</v>
      </c>
      <c r="AY2558" s="17">
        <v>5.1565728793112948E-2</v>
      </c>
      <c r="AZ2558" s="17">
        <v>-8.0294364545343166E-2</v>
      </c>
      <c r="BA2558" s="17">
        <v>0.59311487736585622</v>
      </c>
      <c r="BB2558" s="17">
        <v>-4.1990144563250745E-2</v>
      </c>
      <c r="BC2558" s="17">
        <v>0.22147732405043019</v>
      </c>
      <c r="BD2558" s="17">
        <v>-1.051053047369761</v>
      </c>
      <c r="BE2558" s="17">
        <v>8.1023350986518174</v>
      </c>
      <c r="BF2558" s="17">
        <v>-1</v>
      </c>
      <c r="BG2558" s="22">
        <v>69.638755582719796</v>
      </c>
    </row>
    <row r="2559" spans="1:59" x14ac:dyDescent="0.25">
      <c r="A2559">
        <v>5869</v>
      </c>
      <c r="B2559" t="s">
        <v>2288</v>
      </c>
      <c r="C2559" s="49">
        <v>0</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25">
      <c r="A2560">
        <v>5870</v>
      </c>
      <c r="B2560" t="s">
        <v>2289</v>
      </c>
      <c r="C2560" s="49">
        <v>0</v>
      </c>
      <c r="D2560" s="22">
        <v>1437.1331152343751</v>
      </c>
      <c r="E2560" s="17">
        <v>9.8867933005131903</v>
      </c>
      <c r="F2560" s="17">
        <v>-88.865995486882071</v>
      </c>
      <c r="G2560" s="17">
        <v>-0.30043254877319364</v>
      </c>
      <c r="H2560" s="17">
        <v>-1.4492527400219908</v>
      </c>
      <c r="I2560" s="17">
        <v>2.7514135449978241</v>
      </c>
      <c r="J2560" s="17">
        <v>-6.917340899529516</v>
      </c>
      <c r="K2560" s="17">
        <v>-1</v>
      </c>
      <c r="L2560" s="17">
        <v>-1</v>
      </c>
      <c r="M2560" s="17">
        <v>-1</v>
      </c>
      <c r="N2560" s="17">
        <v>0.16666666666666666</v>
      </c>
      <c r="O2560" s="17">
        <v>-1</v>
      </c>
      <c r="P2560" s="17">
        <v>-1</v>
      </c>
      <c r="Q2560" s="17">
        <v>-0.2999645458495892</v>
      </c>
      <c r="R2560" s="17">
        <v>-1</v>
      </c>
      <c r="S2560" s="17">
        <v>-1.3095980346699727</v>
      </c>
      <c r="T2560" s="17">
        <v>-0.13760765979782771</v>
      </c>
      <c r="U2560" s="17">
        <v>-0.83995262226564282</v>
      </c>
      <c r="V2560" s="17">
        <v>-1.3593169517424117</v>
      </c>
      <c r="W2560" s="17">
        <v>-2.8471532121624921</v>
      </c>
      <c r="X2560" s="17">
        <v>-4.8551991262741261</v>
      </c>
      <c r="Y2560" s="17">
        <v>0</v>
      </c>
      <c r="Z2560" s="17">
        <v>-1.5867885673345761</v>
      </c>
      <c r="AA2560" s="17">
        <v>-1.3827129577257657</v>
      </c>
      <c r="AB2560" s="17">
        <v>-1.8199723839698891</v>
      </c>
      <c r="AC2560" s="17">
        <v>-15.460965405223837</v>
      </c>
      <c r="AD2560" s="17">
        <v>-1.0499407778320533</v>
      </c>
      <c r="AE2560" s="17">
        <v>-0.10499407778320535</v>
      </c>
      <c r="AF2560" s="17">
        <v>-0.80009767389528719</v>
      </c>
      <c r="AG2560" s="17">
        <v>-81.12778066207477</v>
      </c>
      <c r="AH2560" s="17">
        <v>-1</v>
      </c>
      <c r="AI2560" s="17">
        <v>-1</v>
      </c>
      <c r="AJ2560" s="17">
        <v>-1</v>
      </c>
      <c r="AK2560" s="17">
        <v>-1</v>
      </c>
      <c r="AL2560" s="17">
        <v>-1</v>
      </c>
      <c r="AM2560" s="17">
        <v>-1</v>
      </c>
      <c r="AN2560" s="17">
        <v>-1</v>
      </c>
      <c r="AO2560" s="17">
        <v>-1</v>
      </c>
      <c r="AP2560" s="17">
        <v>-1</v>
      </c>
      <c r="AQ2560" s="17">
        <v>-1</v>
      </c>
      <c r="AR2560" s="17">
        <v>-0.52497038891602665</v>
      </c>
      <c r="AS2560" s="17">
        <v>-6.2996446669923198</v>
      </c>
      <c r="AT2560" s="17">
        <v>-4.189538067090016</v>
      </c>
      <c r="AU2560" s="17">
        <v>-1</v>
      </c>
      <c r="AV2560" s="17">
        <v>-1</v>
      </c>
      <c r="AW2560" s="17">
        <v>-1</v>
      </c>
      <c r="AX2560" s="17">
        <v>-1</v>
      </c>
      <c r="AY2560" s="17">
        <v>-0.10499407778320535</v>
      </c>
      <c r="AZ2560" s="17">
        <v>1.2802454855213039</v>
      </c>
      <c r="BA2560" s="17">
        <v>-0.76742497270079157</v>
      </c>
      <c r="BB2560" s="17">
        <v>0.49031319779623161</v>
      </c>
      <c r="BC2560" s="17">
        <v>-0.31082601830905193</v>
      </c>
      <c r="BD2560" s="17">
        <v>17.44223240331052</v>
      </c>
      <c r="BE2560" s="17">
        <v>-10.390950352028481</v>
      </c>
      <c r="BF2560" s="17">
        <v>-1</v>
      </c>
      <c r="BG2560" s="22">
        <v>632.857107807494</v>
      </c>
    </row>
    <row r="2561" spans="1:59" x14ac:dyDescent="0.25">
      <c r="A2561">
        <v>5871</v>
      </c>
      <c r="B2561" t="s">
        <v>2290</v>
      </c>
      <c r="C2561" s="49">
        <v>0</v>
      </c>
      <c r="D2561" s="22">
        <v>1474.0059472656251</v>
      </c>
      <c r="E2561" s="17">
        <v>49.674290797673962</v>
      </c>
      <c r="F2561" s="17">
        <v>-22.150884677118349</v>
      </c>
      <c r="G2561" s="17">
        <v>0.18498465439098832</v>
      </c>
      <c r="H2561" s="17">
        <v>2.2278416924653568</v>
      </c>
      <c r="I2561" s="17">
        <v>38.280488476893346</v>
      </c>
      <c r="J2561" s="17">
        <v>2.6550792335484323</v>
      </c>
      <c r="K2561" s="17">
        <v>-1</v>
      </c>
      <c r="L2561" s="17">
        <v>-1</v>
      </c>
      <c r="M2561" s="17">
        <v>-1</v>
      </c>
      <c r="N2561" s="17">
        <v>0.16666666666666666</v>
      </c>
      <c r="O2561" s="17">
        <v>-1</v>
      </c>
      <c r="P2561" s="17">
        <v>-1</v>
      </c>
      <c r="Q2561" s="17">
        <v>1.9945732297277394</v>
      </c>
      <c r="R2561" s="17">
        <v>-1</v>
      </c>
      <c r="S2561" s="17">
        <v>-0.14356040500921349</v>
      </c>
      <c r="T2561" s="17">
        <v>-1.5050611075979343E-2</v>
      </c>
      <c r="U2561" s="17">
        <v>-0.13236917155919031</v>
      </c>
      <c r="V2561" s="17">
        <v>-0.33882558646566785</v>
      </c>
      <c r="W2561" s="17">
        <v>-0.18994417337541214</v>
      </c>
      <c r="X2561" s="17">
        <v>-0.9022197255609079</v>
      </c>
      <c r="Y2561" s="17">
        <v>0</v>
      </c>
      <c r="Z2561" s="17">
        <v>21.395136310251843</v>
      </c>
      <c r="AA2561" s="17">
        <v>-0.10403604754579782</v>
      </c>
      <c r="AB2561" s="17">
        <v>0.22009022508644049</v>
      </c>
      <c r="AC2561" s="17">
        <v>7.9943653869748736</v>
      </c>
      <c r="AD2561" s="17">
        <v>-0.16546146444898788</v>
      </c>
      <c r="AE2561" s="17">
        <v>-1.6546146444898789E-2</v>
      </c>
      <c r="AF2561" s="17">
        <v>34.122783712649451</v>
      </c>
      <c r="AG2561" s="17">
        <v>-20.222044480685998</v>
      </c>
      <c r="AH2561" s="17">
        <v>-1</v>
      </c>
      <c r="AI2561" s="17">
        <v>-1</v>
      </c>
      <c r="AJ2561" s="17">
        <v>-1</v>
      </c>
      <c r="AK2561" s="17">
        <v>-1</v>
      </c>
      <c r="AL2561" s="17">
        <v>-1</v>
      </c>
      <c r="AM2561" s="17">
        <v>-1</v>
      </c>
      <c r="AN2561" s="17">
        <v>-1</v>
      </c>
      <c r="AO2561" s="17">
        <v>-1</v>
      </c>
      <c r="AP2561" s="17">
        <v>-1</v>
      </c>
      <c r="AQ2561" s="17">
        <v>-1</v>
      </c>
      <c r="AR2561" s="17">
        <v>-8.2730732224493939E-2</v>
      </c>
      <c r="AS2561" s="17">
        <v>-0.99276878669392743</v>
      </c>
      <c r="AT2561" s="17">
        <v>2.7094005772978944</v>
      </c>
      <c r="AU2561" s="17">
        <v>-1</v>
      </c>
      <c r="AV2561" s="17">
        <v>-1</v>
      </c>
      <c r="AW2561" s="17">
        <v>-1</v>
      </c>
      <c r="AX2561" s="17">
        <v>-1</v>
      </c>
      <c r="AY2561" s="17">
        <v>-1.6546146444898789E-2</v>
      </c>
      <c r="AZ2561" s="17">
        <v>0.51161311509828622</v>
      </c>
      <c r="BA2561" s="17">
        <v>1.2073977222266108E-3</v>
      </c>
      <c r="BB2561" s="17">
        <v>0.18959023124598925</v>
      </c>
      <c r="BC2561" s="17">
        <v>-1.0103051758809711E-2</v>
      </c>
      <c r="BD2561" s="17">
        <v>6.9945135568764503</v>
      </c>
      <c r="BE2561" s="17">
        <v>5.6768494405597281E-2</v>
      </c>
      <c r="BF2561" s="17">
        <v>-1</v>
      </c>
      <c r="BG2561" s="22">
        <v>118.47553263909276</v>
      </c>
    </row>
    <row r="2562" spans="1:59" x14ac:dyDescent="0.25">
      <c r="A2562">
        <v>5872</v>
      </c>
      <c r="B2562" t="s">
        <v>830</v>
      </c>
      <c r="C2562" s="49">
        <v>0</v>
      </c>
      <c r="D2562" s="22">
        <v>1489.9703027343749</v>
      </c>
      <c r="E2562" s="17">
        <v>88.140163333622411</v>
      </c>
      <c r="F2562" s="17">
        <v>42.348144165124744</v>
      </c>
      <c r="G2562" s="17">
        <v>0.65427770970321153</v>
      </c>
      <c r="H2562" s="17">
        <v>5.7827937412288488</v>
      </c>
      <c r="I2562" s="17">
        <v>72.629390861316452</v>
      </c>
      <c r="J2562" s="17">
        <v>11.909531407269549</v>
      </c>
      <c r="K2562" s="17">
        <v>-1</v>
      </c>
      <c r="L2562" s="17">
        <v>-1</v>
      </c>
      <c r="M2562" s="17">
        <v>-1</v>
      </c>
      <c r="N2562" s="17">
        <v>0.16666666666666666</v>
      </c>
      <c r="O2562" s="17">
        <v>-1</v>
      </c>
      <c r="P2562" s="17">
        <v>-1</v>
      </c>
      <c r="Q2562" s="17">
        <v>4.2128931331238881</v>
      </c>
      <c r="R2562" s="17">
        <v>-1</v>
      </c>
      <c r="S2562" s="17">
        <v>0.9837448455371649</v>
      </c>
      <c r="T2562" s="17">
        <v>0.1034354488943179</v>
      </c>
      <c r="U2562" s="17">
        <v>0.55171041463150217</v>
      </c>
      <c r="V2562" s="17">
        <v>0.64776802333782391</v>
      </c>
      <c r="W2562" s="17">
        <v>2.3790001085475136</v>
      </c>
      <c r="X2562" s="17">
        <v>2.9194531950824447</v>
      </c>
      <c r="Y2562" s="17">
        <v>0</v>
      </c>
      <c r="Z2562" s="17">
        <v>43.613668476922172</v>
      </c>
      <c r="AA2562" s="17">
        <v>1.1321669341861622</v>
      </c>
      <c r="AB2562" s="17">
        <v>2.1923878869566047</v>
      </c>
      <c r="AC2562" s="17">
        <v>30.670578300481314</v>
      </c>
      <c r="AD2562" s="17">
        <v>0.68963801828937776</v>
      </c>
      <c r="AE2562" s="17">
        <v>6.8963801828937771E-2</v>
      </c>
      <c r="AF2562" s="17">
        <v>67.885628538432641</v>
      </c>
      <c r="AG2562" s="17">
        <v>38.660580264149615</v>
      </c>
      <c r="AH2562" s="17">
        <v>-1</v>
      </c>
      <c r="AI2562" s="17">
        <v>-1</v>
      </c>
      <c r="AJ2562" s="17">
        <v>-1</v>
      </c>
      <c r="AK2562" s="17">
        <v>-1</v>
      </c>
      <c r="AL2562" s="17">
        <v>-1</v>
      </c>
      <c r="AM2562" s="17">
        <v>-1</v>
      </c>
      <c r="AN2562" s="17">
        <v>-1</v>
      </c>
      <c r="AO2562" s="17">
        <v>-1</v>
      </c>
      <c r="AP2562" s="17">
        <v>-1</v>
      </c>
      <c r="AQ2562" s="17">
        <v>-1</v>
      </c>
      <c r="AR2562" s="17">
        <v>0.34481900914468888</v>
      </c>
      <c r="AS2562" s="17">
        <v>4.1378281097362661</v>
      </c>
      <c r="AT2562" s="17">
        <v>9.3791765426571452</v>
      </c>
      <c r="AU2562" s="17">
        <v>-1</v>
      </c>
      <c r="AV2562" s="17">
        <v>-1</v>
      </c>
      <c r="AW2562" s="17">
        <v>-1</v>
      </c>
      <c r="AX2562" s="17">
        <v>-1</v>
      </c>
      <c r="AY2562" s="17">
        <v>6.8963801828937771E-2</v>
      </c>
      <c r="AZ2562" s="17">
        <v>-0.23148752323177069</v>
      </c>
      <c r="BA2562" s="17">
        <v>0.74430803605228368</v>
      </c>
      <c r="BB2562" s="17">
        <v>-0.10114359288505516</v>
      </c>
      <c r="BC2562" s="17">
        <v>0.28063077237223455</v>
      </c>
      <c r="BD2562" s="17">
        <v>-3.1061624523909641</v>
      </c>
      <c r="BE2562" s="17">
        <v>10.157444503673023</v>
      </c>
      <c r="BF2562" s="17">
        <v>-1</v>
      </c>
      <c r="BG2562" s="22">
        <v>401.61211308122893</v>
      </c>
    </row>
    <row r="2563" spans="1:59" x14ac:dyDescent="0.25">
      <c r="A2563">
        <v>5874</v>
      </c>
      <c r="B2563" t="s">
        <v>3099</v>
      </c>
      <c r="C2563" s="49">
        <v>0</v>
      </c>
      <c r="D2563" s="22">
        <v>1475.754365234375</v>
      </c>
      <c r="E2563" s="17">
        <v>10.804833080610379</v>
      </c>
      <c r="F2563" s="17">
        <v>-87.326639420034041</v>
      </c>
      <c r="G2563" s="17">
        <v>-0.28923223886478494</v>
      </c>
      <c r="H2563" s="17">
        <v>-1.3644090283902619</v>
      </c>
      <c r="I2563" s="17">
        <v>3.5711962955933174</v>
      </c>
      <c r="J2563" s="17">
        <v>-6.6964709522654067</v>
      </c>
      <c r="K2563" s="17">
        <v>-1</v>
      </c>
      <c r="L2563" s="17">
        <v>-1</v>
      </c>
      <c r="M2563" s="17">
        <v>-1</v>
      </c>
      <c r="N2563" s="17">
        <v>0.16666666666666666</v>
      </c>
      <c r="O2563" s="17">
        <v>-1</v>
      </c>
      <c r="P2563" s="17">
        <v>-1</v>
      </c>
      <c r="Q2563" s="17">
        <v>-0.24702135797842395</v>
      </c>
      <c r="R2563" s="17">
        <v>-1</v>
      </c>
      <c r="S2563" s="17">
        <v>-1.2826933787741051</v>
      </c>
      <c r="T2563" s="17">
        <v>-0.13477983062696833</v>
      </c>
      <c r="U2563" s="17">
        <v>-0.82362614293546332</v>
      </c>
      <c r="V2563" s="17">
        <v>-1.3357705683933061</v>
      </c>
      <c r="W2563" s="17">
        <v>-2.7858419019496687</v>
      </c>
      <c r="X2563" s="17">
        <v>-4.7639897623271112</v>
      </c>
      <c r="Y2563" s="17">
        <v>0</v>
      </c>
      <c r="Z2563" s="17">
        <v>-1.0565134158919633</v>
      </c>
      <c r="AA2563" s="17">
        <v>-1.3532093110206487</v>
      </c>
      <c r="AB2563" s="17">
        <v>-1.7729008477634158</v>
      </c>
      <c r="AC2563" s="17">
        <v>-14.919767087231774</v>
      </c>
      <c r="AD2563" s="17">
        <v>-1.0295326786693293</v>
      </c>
      <c r="AE2563" s="17">
        <v>-0.10295326786693292</v>
      </c>
      <c r="AF2563" s="17">
        <v>5.6980248855040827E-3</v>
      </c>
      <c r="AG2563" s="17">
        <v>-79.722467632407373</v>
      </c>
      <c r="AH2563" s="17">
        <v>-1</v>
      </c>
      <c r="AI2563" s="17">
        <v>-1</v>
      </c>
      <c r="AJ2563" s="17">
        <v>-1</v>
      </c>
      <c r="AK2563" s="17">
        <v>-1</v>
      </c>
      <c r="AL2563" s="17">
        <v>-1</v>
      </c>
      <c r="AM2563" s="17">
        <v>-1</v>
      </c>
      <c r="AN2563" s="17">
        <v>-1</v>
      </c>
      <c r="AO2563" s="17">
        <v>-1</v>
      </c>
      <c r="AP2563" s="17">
        <v>-1</v>
      </c>
      <c r="AQ2563" s="17">
        <v>-1</v>
      </c>
      <c r="AR2563" s="17">
        <v>-0.51476633933466465</v>
      </c>
      <c r="AS2563" s="17">
        <v>-6.1771960720159749</v>
      </c>
      <c r="AT2563" s="17">
        <v>-4.0303548936207676</v>
      </c>
      <c r="AU2563" s="17">
        <v>-1</v>
      </c>
      <c r="AV2563" s="17">
        <v>-1</v>
      </c>
      <c r="AW2563" s="17">
        <v>-1</v>
      </c>
      <c r="AX2563" s="17">
        <v>-1</v>
      </c>
      <c r="AY2563" s="17">
        <v>-0.10295326786693292</v>
      </c>
      <c r="AZ2563" s="17">
        <v>1.2625103894055183</v>
      </c>
      <c r="BA2563" s="17">
        <v>-0.74968987658500597</v>
      </c>
      <c r="BB2563" s="17">
        <v>0.48337444408090535</v>
      </c>
      <c r="BC2563" s="17">
        <v>-0.30388726459372567</v>
      </c>
      <c r="BD2563" s="17">
        <v>17.201166186140611</v>
      </c>
      <c r="BE2563" s="17">
        <v>-10.149884134858576</v>
      </c>
      <c r="BF2563" s="17">
        <v>-1</v>
      </c>
      <c r="BG2563" s="22">
        <v>269.72601479333019</v>
      </c>
    </row>
    <row r="2564" spans="1:59" x14ac:dyDescent="0.25">
      <c r="A2564">
        <v>5875</v>
      </c>
      <c r="B2564" t="s">
        <v>1065</v>
      </c>
      <c r="C2564" s="49">
        <v>0</v>
      </c>
      <c r="D2564" s="22">
        <v>1494.22783203125</v>
      </c>
      <c r="E2564" s="17">
        <v>39.384036714686189</v>
      </c>
      <c r="F2564" s="17">
        <v>-39.405436599016483</v>
      </c>
      <c r="G2564" s="17">
        <v>5.9441037148683151E-2</v>
      </c>
      <c r="H2564" s="17">
        <v>1.2768335020121961</v>
      </c>
      <c r="I2564" s="17">
        <v>29.091591678123692</v>
      </c>
      <c r="J2564" s="17">
        <v>0.17936094125048641</v>
      </c>
      <c r="K2564" s="17">
        <v>-1</v>
      </c>
      <c r="L2564" s="17">
        <v>-1</v>
      </c>
      <c r="M2564" s="17">
        <v>-1</v>
      </c>
      <c r="N2564" s="17">
        <v>0.16666666666666666</v>
      </c>
      <c r="O2564" s="17">
        <v>-1</v>
      </c>
      <c r="P2564" s="17">
        <v>-1</v>
      </c>
      <c r="Q2564" s="17">
        <v>1.4011361402151563</v>
      </c>
      <c r="R2564" s="17">
        <v>-1</v>
      </c>
      <c r="S2564" s="17">
        <v>-0.44513311589383842</v>
      </c>
      <c r="T2564" s="17">
        <v>-4.6747582495177686E-2</v>
      </c>
      <c r="U2564" s="17">
        <v>-0.31537172137289071</v>
      </c>
      <c r="V2564" s="17">
        <v>-0.60275561722324766</v>
      </c>
      <c r="W2564" s="17">
        <v>-0.87717905570702814</v>
      </c>
      <c r="X2564" s="17">
        <v>-1.9245801396849285</v>
      </c>
      <c r="Y2564" s="17">
        <v>0</v>
      </c>
      <c r="Z2564" s="17">
        <v>15.451313220514226</v>
      </c>
      <c r="AA2564" s="17">
        <v>-0.43474069406800103</v>
      </c>
      <c r="AB2564" s="17">
        <v>-0.3075318650912745</v>
      </c>
      <c r="AC2564" s="17">
        <v>1.9281051636603781</v>
      </c>
      <c r="AD2564" s="17">
        <v>-0.39421465171611347</v>
      </c>
      <c r="AE2564" s="17">
        <v>-3.9421465171611339E-2</v>
      </c>
      <c r="AF2564" s="17">
        <v>25.090666957801183</v>
      </c>
      <c r="AG2564" s="17">
        <v>-35.974115855937363</v>
      </c>
      <c r="AH2564" s="17">
        <v>-1</v>
      </c>
      <c r="AI2564" s="17">
        <v>-1</v>
      </c>
      <c r="AJ2564" s="17">
        <v>-1</v>
      </c>
      <c r="AK2564" s="17">
        <v>-1</v>
      </c>
      <c r="AL2564" s="17">
        <v>-1</v>
      </c>
      <c r="AM2564" s="17">
        <v>-1</v>
      </c>
      <c r="AN2564" s="17">
        <v>-1</v>
      </c>
      <c r="AO2564" s="17">
        <v>-1</v>
      </c>
      <c r="AP2564" s="17">
        <v>-1</v>
      </c>
      <c r="AQ2564" s="17">
        <v>-1</v>
      </c>
      <c r="AR2564" s="17">
        <v>-0.19710732585805674</v>
      </c>
      <c r="AS2564" s="17">
        <v>-2.3652879102966806</v>
      </c>
      <c r="AT2564" s="17">
        <v>0.92512571661431497</v>
      </c>
      <c r="AU2564" s="17">
        <v>-1</v>
      </c>
      <c r="AV2564" s="17">
        <v>-1</v>
      </c>
      <c r="AW2564" s="17">
        <v>-1</v>
      </c>
      <c r="AX2564" s="17">
        <v>-1</v>
      </c>
      <c r="AY2564" s="17">
        <v>-3.9421465171611339E-2</v>
      </c>
      <c r="AZ2564" s="17">
        <v>0.71040476789390228</v>
      </c>
      <c r="BA2564" s="17">
        <v>-0.19758425507338945</v>
      </c>
      <c r="BB2564" s="17">
        <v>0.26736631491681195</v>
      </c>
      <c r="BC2564" s="17">
        <v>-8.7879135429632368E-2</v>
      </c>
      <c r="BD2564" s="17">
        <v>9.6966106547172544</v>
      </c>
      <c r="BE2564" s="17">
        <v>-2.6453286034352104</v>
      </c>
      <c r="BF2564" s="17">
        <v>-1</v>
      </c>
      <c r="BG2564" s="22">
        <v>76.534075168190839</v>
      </c>
    </row>
    <row r="2565" spans="1:59" x14ac:dyDescent="0.25">
      <c r="A2565">
        <v>5876</v>
      </c>
      <c r="B2565" t="s">
        <v>2291</v>
      </c>
      <c r="C2565" s="49">
        <v>0</v>
      </c>
      <c r="D2565" s="22">
        <v>1482.0413281250001</v>
      </c>
      <c r="E2565" s="17">
        <v>31.222499830921723</v>
      </c>
      <c r="F2565" s="17">
        <v>-53.090585749630328</v>
      </c>
      <c r="G2565" s="17">
        <v>-4.013170948915129E-2</v>
      </c>
      <c r="H2565" s="17">
        <v>0.52255781935655765</v>
      </c>
      <c r="I2565" s="17">
        <v>21.803577257930783</v>
      </c>
      <c r="J2565" s="17">
        <v>-1.784212163305293</v>
      </c>
      <c r="K2565" s="17">
        <v>-1</v>
      </c>
      <c r="L2565" s="17">
        <v>-1</v>
      </c>
      <c r="M2565" s="17">
        <v>-1</v>
      </c>
      <c r="N2565" s="17">
        <v>0.16666666666666666</v>
      </c>
      <c r="O2565" s="17">
        <v>-1</v>
      </c>
      <c r="P2565" s="17">
        <v>-1</v>
      </c>
      <c r="Q2565" s="17">
        <v>0.93046178609420149</v>
      </c>
      <c r="R2565" s="17">
        <v>-1</v>
      </c>
      <c r="S2565" s="17">
        <v>-0.68432029078496315</v>
      </c>
      <c r="T2565" s="17">
        <v>-7.188748664672838E-2</v>
      </c>
      <c r="U2565" s="17">
        <v>-0.46051702566588254</v>
      </c>
      <c r="V2565" s="17">
        <v>-0.81208715203172999</v>
      </c>
      <c r="W2565" s="17">
        <v>-1.4222475053998154</v>
      </c>
      <c r="X2565" s="17">
        <v>-2.7354476033142845</v>
      </c>
      <c r="Y2565" s="17">
        <v>0</v>
      </c>
      <c r="Z2565" s="17">
        <v>10.737072834782236</v>
      </c>
      <c r="AA2565" s="17">
        <v>-0.69703335938570565</v>
      </c>
      <c r="AB2565" s="17">
        <v>-0.72600619186164128</v>
      </c>
      <c r="AC2565" s="17">
        <v>-2.883244114968841</v>
      </c>
      <c r="AD2565" s="17">
        <v>-0.57564628208235313</v>
      </c>
      <c r="AE2565" s="17">
        <v>-5.7564628208235318E-2</v>
      </c>
      <c r="AF2565" s="17">
        <v>17.92699991530986</v>
      </c>
      <c r="AG2565" s="17">
        <v>-48.467598571524199</v>
      </c>
      <c r="AH2565" s="17">
        <v>-1</v>
      </c>
      <c r="AI2565" s="17">
        <v>-1</v>
      </c>
      <c r="AJ2565" s="17">
        <v>-1</v>
      </c>
      <c r="AK2565" s="17">
        <v>-1</v>
      </c>
      <c r="AL2565" s="17">
        <v>-1</v>
      </c>
      <c r="AM2565" s="17">
        <v>-1</v>
      </c>
      <c r="AN2565" s="17">
        <v>-1</v>
      </c>
      <c r="AO2565" s="17">
        <v>-1</v>
      </c>
      <c r="AP2565" s="17">
        <v>-1</v>
      </c>
      <c r="AQ2565" s="17">
        <v>-1</v>
      </c>
      <c r="AR2565" s="17">
        <v>-0.28782314104117657</v>
      </c>
      <c r="AS2565" s="17">
        <v>-3.4538776924941192</v>
      </c>
      <c r="AT2565" s="17">
        <v>-0.49004100024235431</v>
      </c>
      <c r="AU2565" s="17">
        <v>-1</v>
      </c>
      <c r="AV2565" s="17">
        <v>-1</v>
      </c>
      <c r="AW2565" s="17">
        <v>-1</v>
      </c>
      <c r="AX2565" s="17">
        <v>-1</v>
      </c>
      <c r="AY2565" s="17">
        <v>-5.7564628208235318E-2</v>
      </c>
      <c r="AZ2565" s="17">
        <v>0.86807292588022511</v>
      </c>
      <c r="BA2565" s="17">
        <v>-0.35525241305971239</v>
      </c>
      <c r="BB2565" s="17">
        <v>0.32905306924133348</v>
      </c>
      <c r="BC2565" s="17">
        <v>-0.14956588975415386</v>
      </c>
      <c r="BD2565" s="17">
        <v>11.83973218987934</v>
      </c>
      <c r="BE2565" s="17">
        <v>-4.7884501385972982</v>
      </c>
      <c r="BF2565" s="17">
        <v>-1</v>
      </c>
      <c r="BG2565" s="22">
        <v>760.45557850041837</v>
      </c>
    </row>
    <row r="2566" spans="1:59" x14ac:dyDescent="0.25">
      <c r="A2566">
        <v>5877</v>
      </c>
      <c r="B2566" t="s">
        <v>2292</v>
      </c>
      <c r="C2566" s="49">
        <v>0</v>
      </c>
      <c r="D2566" s="22">
        <v>1424.040498046875</v>
      </c>
      <c r="E2566" s="17">
        <v>-3.9434354471928117</v>
      </c>
      <c r="F2566" s="17">
        <v>-112.05632665795983</v>
      </c>
      <c r="G2566" s="17">
        <v>-0.46916472295206452</v>
      </c>
      <c r="H2566" s="17">
        <v>-2.7274195091646147</v>
      </c>
      <c r="I2566" s="17">
        <v>-9.5985773921694744</v>
      </c>
      <c r="J2566" s="17">
        <v>-10.244736901729997</v>
      </c>
      <c r="K2566" s="17">
        <v>-1</v>
      </c>
      <c r="L2566" s="17">
        <v>-1</v>
      </c>
      <c r="M2566" s="17">
        <v>-1</v>
      </c>
      <c r="N2566" s="17">
        <v>0.16666666666666666</v>
      </c>
      <c r="O2566" s="17">
        <v>-1</v>
      </c>
      <c r="P2566" s="17">
        <v>-1</v>
      </c>
      <c r="Q2566" s="17">
        <v>-1.0975513332254847</v>
      </c>
      <c r="R2566" s="17">
        <v>-1</v>
      </c>
      <c r="S2566" s="17">
        <v>-1.7149154876661554</v>
      </c>
      <c r="T2566" s="17">
        <v>-0.18020878138351848</v>
      </c>
      <c r="U2566" s="17">
        <v>-1.0859103124184277</v>
      </c>
      <c r="V2566" s="17">
        <v>-1.7140421771186325</v>
      </c>
      <c r="W2566" s="17">
        <v>-3.7708053930899244</v>
      </c>
      <c r="X2566" s="17">
        <v>-6.229264166447483</v>
      </c>
      <c r="Y2566" s="17">
        <v>0</v>
      </c>
      <c r="Z2566" s="17">
        <v>-9.5753603075476157</v>
      </c>
      <c r="AA2566" s="17">
        <v>-1.8271840924951952</v>
      </c>
      <c r="AB2566" s="17">
        <v>-2.5291029983017994</v>
      </c>
      <c r="AC2566" s="17">
        <v>-23.61409416715135</v>
      </c>
      <c r="AD2566" s="17">
        <v>-1.357387890523035</v>
      </c>
      <c r="AE2566" s="17">
        <v>-0.13573878905230347</v>
      </c>
      <c r="AF2566" s="17">
        <v>-12.939374293124324</v>
      </c>
      <c r="AG2566" s="17">
        <v>-102.29875939719501</v>
      </c>
      <c r="AH2566" s="17">
        <v>-1</v>
      </c>
      <c r="AI2566" s="17">
        <v>-1</v>
      </c>
      <c r="AJ2566" s="17">
        <v>-1</v>
      </c>
      <c r="AK2566" s="17">
        <v>-1</v>
      </c>
      <c r="AL2566" s="17">
        <v>-1</v>
      </c>
      <c r="AM2566" s="17">
        <v>-1</v>
      </c>
      <c r="AN2566" s="17">
        <v>-1</v>
      </c>
      <c r="AO2566" s="17">
        <v>-1</v>
      </c>
      <c r="AP2566" s="17">
        <v>-1</v>
      </c>
      <c r="AQ2566" s="17">
        <v>-1</v>
      </c>
      <c r="AR2566" s="17">
        <v>-0.6786939452615175</v>
      </c>
      <c r="AS2566" s="17">
        <v>-8.1443273431382082</v>
      </c>
      <c r="AT2566" s="17">
        <v>-6.5876255460796731</v>
      </c>
      <c r="AU2566" s="17">
        <v>-1</v>
      </c>
      <c r="AV2566" s="17">
        <v>-1</v>
      </c>
      <c r="AW2566" s="17">
        <v>-1</v>
      </c>
      <c r="AX2566" s="17">
        <v>-1</v>
      </c>
      <c r="AY2566" s="17">
        <v>-0.13573878905230347</v>
      </c>
      <c r="AZ2566" s="17">
        <v>1.5474239253465383</v>
      </c>
      <c r="BA2566" s="17">
        <v>-1.0346034125260257</v>
      </c>
      <c r="BB2566" s="17">
        <v>0.59484521611116548</v>
      </c>
      <c r="BC2566" s="17">
        <v>-0.41535803662398563</v>
      </c>
      <c r="BD2566" s="17">
        <v>21.073884319800445</v>
      </c>
      <c r="BE2566" s="17">
        <v>-14.022602268518412</v>
      </c>
      <c r="BF2566" s="17">
        <v>-1</v>
      </c>
      <c r="BG2566" s="22">
        <v>-58.755089131401064</v>
      </c>
    </row>
    <row r="2567" spans="1:59" x14ac:dyDescent="0.25">
      <c r="A2567">
        <v>5878</v>
      </c>
      <c r="B2567" t="s">
        <v>2293</v>
      </c>
      <c r="C2567" s="49">
        <v>0</v>
      </c>
      <c r="D2567" s="22">
        <v>1472.856162109375</v>
      </c>
      <c r="E2567" s="17">
        <v>24.192928134980932</v>
      </c>
      <c r="F2567" s="17">
        <v>-64.877671747520367</v>
      </c>
      <c r="G2567" s="17">
        <v>-0.12589420390914274</v>
      </c>
      <c r="H2567" s="17">
        <v>-0.12710352081089216</v>
      </c>
      <c r="I2567" s="17">
        <v>15.526374738671194</v>
      </c>
      <c r="J2567" s="17">
        <v>-3.4754472965010992</v>
      </c>
      <c r="K2567" s="17">
        <v>-1</v>
      </c>
      <c r="L2567" s="17">
        <v>-1</v>
      </c>
      <c r="M2567" s="17">
        <v>-1</v>
      </c>
      <c r="N2567" s="17">
        <v>0.16666666666666666</v>
      </c>
      <c r="O2567" s="17">
        <v>-1</v>
      </c>
      <c r="P2567" s="17">
        <v>-1</v>
      </c>
      <c r="Q2567" s="17">
        <v>0.52506765936842958</v>
      </c>
      <c r="R2567" s="17">
        <v>-1</v>
      </c>
      <c r="S2567" s="17">
        <v>-0.89033337613797081</v>
      </c>
      <c r="T2567" s="17">
        <v>-9.3540609236170441E-2</v>
      </c>
      <c r="U2567" s="17">
        <v>-0.58553138722398601</v>
      </c>
      <c r="V2567" s="17">
        <v>-0.99238542833858434</v>
      </c>
      <c r="W2567" s="17">
        <v>-1.891717631048925</v>
      </c>
      <c r="X2567" s="17">
        <v>-3.4338517216399858</v>
      </c>
      <c r="Y2567" s="17">
        <v>0</v>
      </c>
      <c r="Z2567" s="17">
        <v>6.6766744986152666</v>
      </c>
      <c r="AA2567" s="17">
        <v>-0.92294731682159492</v>
      </c>
      <c r="AB2567" s="17">
        <v>-1.0864401793370497</v>
      </c>
      <c r="AC2567" s="17">
        <v>-7.0272828162602305</v>
      </c>
      <c r="AD2567" s="17">
        <v>-0.73191423402998246</v>
      </c>
      <c r="AE2567" s="17">
        <v>-7.3191423402998251E-2</v>
      </c>
      <c r="AF2567" s="17">
        <v>11.756898401559951</v>
      </c>
      <c r="AG2567" s="17">
        <v>-59.228296431742208</v>
      </c>
      <c r="AH2567" s="17">
        <v>-1</v>
      </c>
      <c r="AI2567" s="17">
        <v>-1</v>
      </c>
      <c r="AJ2567" s="17">
        <v>-1</v>
      </c>
      <c r="AK2567" s="17">
        <v>-1</v>
      </c>
      <c r="AL2567" s="17">
        <v>-1</v>
      </c>
      <c r="AM2567" s="17">
        <v>-1</v>
      </c>
      <c r="AN2567" s="17">
        <v>-1</v>
      </c>
      <c r="AO2567" s="17">
        <v>-1</v>
      </c>
      <c r="AP2567" s="17">
        <v>-1</v>
      </c>
      <c r="AQ2567" s="17">
        <v>-1</v>
      </c>
      <c r="AR2567" s="17">
        <v>-0.36595711701499123</v>
      </c>
      <c r="AS2567" s="17">
        <v>-4.3914854041798943</v>
      </c>
      <c r="AT2567" s="17">
        <v>-1.7089310254338628</v>
      </c>
      <c r="AU2567" s="17">
        <v>-1</v>
      </c>
      <c r="AV2567" s="17">
        <v>-1</v>
      </c>
      <c r="AW2567" s="17">
        <v>-1</v>
      </c>
      <c r="AX2567" s="17">
        <v>-1</v>
      </c>
      <c r="AY2567" s="17">
        <v>-7.3191423402998251E-2</v>
      </c>
      <c r="AZ2567" s="17">
        <v>1.0038732826655468</v>
      </c>
      <c r="BA2567" s="17">
        <v>-0.49105276984503404</v>
      </c>
      <c r="BB2567" s="17">
        <v>0.38218417290352746</v>
      </c>
      <c r="BC2567" s="17">
        <v>-0.20269699341634784</v>
      </c>
      <c r="BD2567" s="17">
        <v>13.685613265844999</v>
      </c>
      <c r="BE2567" s="17">
        <v>-6.6343312145629572</v>
      </c>
      <c r="BF2567" s="17">
        <v>-1</v>
      </c>
      <c r="BG2567" s="22">
        <v>440.33518060317499</v>
      </c>
    </row>
    <row r="2568" spans="1:59" x14ac:dyDescent="0.25">
      <c r="A2568">
        <v>5881</v>
      </c>
      <c r="B2568" t="s">
        <v>2294</v>
      </c>
      <c r="C2568" s="49">
        <v>0</v>
      </c>
      <c r="D2568" s="22">
        <v>1504.5260156250001</v>
      </c>
      <c r="E2568" s="17">
        <v>74.049838172427599</v>
      </c>
      <c r="F2568" s="17">
        <v>18.721687021350007</v>
      </c>
      <c r="G2568" s="17">
        <v>0.48237229564923223</v>
      </c>
      <c r="H2568" s="17">
        <v>4.4805892935662861</v>
      </c>
      <c r="I2568" s="17">
        <v>60.04714141216256</v>
      </c>
      <c r="J2568" s="17">
        <v>8.5195591612326904</v>
      </c>
      <c r="K2568" s="17">
        <v>-1</v>
      </c>
      <c r="L2568" s="17">
        <v>-1</v>
      </c>
      <c r="M2568" s="17">
        <v>-1</v>
      </c>
      <c r="N2568" s="17">
        <v>0.16666666666666666</v>
      </c>
      <c r="O2568" s="17">
        <v>-1</v>
      </c>
      <c r="P2568" s="17">
        <v>-1</v>
      </c>
      <c r="Q2568" s="17">
        <v>3.4003066326827303</v>
      </c>
      <c r="R2568" s="17">
        <v>-1</v>
      </c>
      <c r="S2568" s="17">
        <v>0.57080484212827021</v>
      </c>
      <c r="T2568" s="17">
        <v>6.0033154809085026E-2</v>
      </c>
      <c r="U2568" s="17">
        <v>0.30112715289593722</v>
      </c>
      <c r="V2568" s="17">
        <v>0.28637170375358667</v>
      </c>
      <c r="W2568" s="17">
        <v>1.4379773819875525</v>
      </c>
      <c r="X2568" s="17">
        <v>1.5195469779214161</v>
      </c>
      <c r="Y2568" s="17">
        <v>0</v>
      </c>
      <c r="Z2568" s="17">
        <v>35.474860692430248</v>
      </c>
      <c r="AA2568" s="17">
        <v>0.67933691033675248</v>
      </c>
      <c r="AB2568" s="17">
        <v>1.4699210991710601</v>
      </c>
      <c r="AC2568" s="17">
        <v>22.364118773866231</v>
      </c>
      <c r="AD2568" s="17">
        <v>0.37640894111992151</v>
      </c>
      <c r="AE2568" s="17">
        <v>3.7640894111992153E-2</v>
      </c>
      <c r="AF2568" s="17">
        <v>55.518056178864981</v>
      </c>
      <c r="AG2568" s="17">
        <v>17.091452247516877</v>
      </c>
      <c r="AH2568" s="17">
        <v>-1</v>
      </c>
      <c r="AI2568" s="17">
        <v>-1</v>
      </c>
      <c r="AJ2568" s="17">
        <v>-1</v>
      </c>
      <c r="AK2568" s="17">
        <v>-1</v>
      </c>
      <c r="AL2568" s="17">
        <v>-1</v>
      </c>
      <c r="AM2568" s="17">
        <v>-1</v>
      </c>
      <c r="AN2568" s="17">
        <v>-1</v>
      </c>
      <c r="AO2568" s="17">
        <v>-1</v>
      </c>
      <c r="AP2568" s="17">
        <v>-1</v>
      </c>
      <c r="AQ2568" s="17">
        <v>-1</v>
      </c>
      <c r="AR2568" s="17">
        <v>0.18820447055996076</v>
      </c>
      <c r="AS2568" s="17">
        <v>2.2584536467195289</v>
      </c>
      <c r="AT2568" s="17">
        <v>6.9359897407353879</v>
      </c>
      <c r="AU2568" s="17">
        <v>-1</v>
      </c>
      <c r="AV2568" s="17">
        <v>-1</v>
      </c>
      <c r="AW2568" s="17">
        <v>-1</v>
      </c>
      <c r="AX2568" s="17">
        <v>-1</v>
      </c>
      <c r="AY2568" s="17">
        <v>3.7640894111992153E-2</v>
      </c>
      <c r="AZ2568" s="17">
        <v>4.0715573468470517E-2</v>
      </c>
      <c r="BA2568" s="17">
        <v>0.47210493935204245</v>
      </c>
      <c r="BB2568" s="17">
        <v>5.3542933525599773E-3</v>
      </c>
      <c r="BC2568" s="17">
        <v>0.17413288613461947</v>
      </c>
      <c r="BD2568" s="17">
        <v>0.59378765755259666</v>
      </c>
      <c r="BE2568" s="17">
        <v>6.4574943937294575</v>
      </c>
      <c r="BF2568" s="17">
        <v>-1</v>
      </c>
      <c r="BG2568" s="22">
        <v>87.728953783321458</v>
      </c>
    </row>
    <row r="2569" spans="1:59" x14ac:dyDescent="0.25">
      <c r="A2569">
        <v>5883</v>
      </c>
      <c r="B2569" t="s">
        <v>2295</v>
      </c>
      <c r="C2569" s="49">
        <v>0</v>
      </c>
      <c r="D2569" s="22">
        <v>1458.5708593750001</v>
      </c>
      <c r="E2569" s="17">
        <v>6.9375073263282445</v>
      </c>
      <c r="F2569" s="17">
        <v>-93.811316327718359</v>
      </c>
      <c r="G2569" s="17">
        <v>-0.33641455917790358</v>
      </c>
      <c r="H2569" s="17">
        <v>-1.7218208510539146</v>
      </c>
      <c r="I2569" s="17">
        <v>0.11778718083951389</v>
      </c>
      <c r="J2569" s="17">
        <v>-7.6269056174288261</v>
      </c>
      <c r="K2569" s="17">
        <v>-1</v>
      </c>
      <c r="L2569" s="17">
        <v>-1</v>
      </c>
      <c r="M2569" s="17">
        <v>-1</v>
      </c>
      <c r="N2569" s="17">
        <v>0.16666666666666666</v>
      </c>
      <c r="O2569" s="17">
        <v>-1</v>
      </c>
      <c r="P2569" s="17">
        <v>-1</v>
      </c>
      <c r="Q2569" s="17">
        <v>-0.47004933389715742</v>
      </c>
      <c r="R2569" s="17">
        <v>-1</v>
      </c>
      <c r="S2569" s="17">
        <v>-1.3960316794795198</v>
      </c>
      <c r="T2569" s="17">
        <v>-0.14669231722969164</v>
      </c>
      <c r="U2569" s="17">
        <v>-0.89240291640346436</v>
      </c>
      <c r="V2569" s="17">
        <v>-1.4349618417132455</v>
      </c>
      <c r="W2569" s="17">
        <v>-3.0441213514412047</v>
      </c>
      <c r="X2569" s="17">
        <v>-5.1482174721401215</v>
      </c>
      <c r="Y2569" s="17">
        <v>0</v>
      </c>
      <c r="Z2569" s="17">
        <v>-3.2903455378646917</v>
      </c>
      <c r="AA2569" s="17">
        <v>-1.4774960959961996</v>
      </c>
      <c r="AB2569" s="17">
        <v>-1.9711939590332199</v>
      </c>
      <c r="AC2569" s="17">
        <v>-17.199614038006942</v>
      </c>
      <c r="AD2569" s="17">
        <v>-1.1155036455043306</v>
      </c>
      <c r="AE2569" s="17">
        <v>-0.11155036455043305</v>
      </c>
      <c r="AF2569" s="17">
        <v>-3.3887893667772175</v>
      </c>
      <c r="AG2569" s="17">
        <v>-85.642476100761172</v>
      </c>
      <c r="AH2569" s="17">
        <v>-1</v>
      </c>
      <c r="AI2569" s="17">
        <v>-1</v>
      </c>
      <c r="AJ2569" s="17">
        <v>-1</v>
      </c>
      <c r="AK2569" s="17">
        <v>-1</v>
      </c>
      <c r="AL2569" s="17">
        <v>-1</v>
      </c>
      <c r="AM2569" s="17">
        <v>-1</v>
      </c>
      <c r="AN2569" s="17">
        <v>-1</v>
      </c>
      <c r="AO2569" s="17">
        <v>-1</v>
      </c>
      <c r="AP2569" s="17">
        <v>-1</v>
      </c>
      <c r="AQ2569" s="17">
        <v>-1</v>
      </c>
      <c r="AR2569" s="17">
        <v>-0.55775182275216528</v>
      </c>
      <c r="AS2569" s="17">
        <v>-6.6930218730259821</v>
      </c>
      <c r="AT2569" s="17">
        <v>-4.7009284349337772</v>
      </c>
      <c r="AU2569" s="17">
        <v>-1</v>
      </c>
      <c r="AV2569" s="17">
        <v>-1</v>
      </c>
      <c r="AW2569" s="17">
        <v>-1</v>
      </c>
      <c r="AX2569" s="17">
        <v>-1</v>
      </c>
      <c r="AY2569" s="17">
        <v>-0.11155036455043305</v>
      </c>
      <c r="AZ2569" s="17">
        <v>1.3372210887131082</v>
      </c>
      <c r="BA2569" s="17">
        <v>-0.82440057589259563</v>
      </c>
      <c r="BB2569" s="17">
        <v>0.51260457280480587</v>
      </c>
      <c r="BC2569" s="17">
        <v>-0.33311739331762613</v>
      </c>
      <c r="BD2569" s="17">
        <v>18.21667946820105</v>
      </c>
      <c r="BE2569" s="17">
        <v>-11.165397416919017</v>
      </c>
      <c r="BF2569" s="17">
        <v>-1</v>
      </c>
      <c r="BG2569" s="22">
        <v>546.50526821337633</v>
      </c>
    </row>
    <row r="2570" spans="1:59" x14ac:dyDescent="0.25">
      <c r="A2570">
        <v>5885</v>
      </c>
      <c r="B2570" t="s">
        <v>2296</v>
      </c>
      <c r="C2570" s="49">
        <v>0</v>
      </c>
      <c r="D2570" s="22">
        <v>1568.934580078125</v>
      </c>
      <c r="E2570" s="17">
        <v>121.15452273975275</v>
      </c>
      <c r="F2570" s="17">
        <v>97.70615320428395</v>
      </c>
      <c r="G2570" s="17">
        <v>1.0570609711617762</v>
      </c>
      <c r="H2570" s="17">
        <v>8.8339260013837126</v>
      </c>
      <c r="I2570" s="17">
        <v>102.11025100469786</v>
      </c>
      <c r="J2570" s="17">
        <v>19.852411420833231</v>
      </c>
      <c r="K2570" s="17">
        <v>-1</v>
      </c>
      <c r="L2570" s="17">
        <v>-1</v>
      </c>
      <c r="M2570" s="17">
        <v>-1</v>
      </c>
      <c r="N2570" s="17">
        <v>0.16666666666666666</v>
      </c>
      <c r="O2570" s="17">
        <v>-1</v>
      </c>
      <c r="P2570" s="17">
        <v>-1</v>
      </c>
      <c r="Q2570" s="17">
        <v>6.1168252615332825</v>
      </c>
      <c r="R2570" s="17">
        <v>-1</v>
      </c>
      <c r="S2570" s="17">
        <v>1.9512845956669553</v>
      </c>
      <c r="T2570" s="17">
        <v>0.2051292650119679</v>
      </c>
      <c r="U2570" s="17">
        <v>1.1388399357359578</v>
      </c>
      <c r="V2570" s="17">
        <v>1.4945382608101161</v>
      </c>
      <c r="W2570" s="17">
        <v>4.5838649465533443</v>
      </c>
      <c r="X2570" s="17">
        <v>6.1995057459996943</v>
      </c>
      <c r="Y2570" s="17">
        <v>0</v>
      </c>
      <c r="Z2570" s="17">
        <v>62.683315363044343</v>
      </c>
      <c r="AA2570" s="17">
        <v>2.1931710619279015</v>
      </c>
      <c r="AB2570" s="17">
        <v>3.8851648752856596</v>
      </c>
      <c r="AC2570" s="17">
        <v>50.133041875089958</v>
      </c>
      <c r="AD2570" s="17">
        <v>1.423549919669947</v>
      </c>
      <c r="AE2570" s="17">
        <v>0.14235499196699472</v>
      </c>
      <c r="AF2570" s="17">
        <v>96.863489176069422</v>
      </c>
      <c r="AG2570" s="17">
        <v>89.198160928297</v>
      </c>
      <c r="AH2570" s="17">
        <v>-1</v>
      </c>
      <c r="AI2570" s="17">
        <v>-1</v>
      </c>
      <c r="AJ2570" s="17">
        <v>-1</v>
      </c>
      <c r="AK2570" s="17">
        <v>-1</v>
      </c>
      <c r="AL2570" s="17">
        <v>-1</v>
      </c>
      <c r="AM2570" s="17">
        <v>-1</v>
      </c>
      <c r="AN2570" s="17">
        <v>-1</v>
      </c>
      <c r="AO2570" s="17">
        <v>-1</v>
      </c>
      <c r="AP2570" s="17">
        <v>-1</v>
      </c>
      <c r="AQ2570" s="17">
        <v>-1</v>
      </c>
      <c r="AR2570" s="17">
        <v>0.71177495983497352</v>
      </c>
      <c r="AS2570" s="17">
        <v>8.5412995180196809</v>
      </c>
      <c r="AT2570" s="17">
        <v>15.103689373425588</v>
      </c>
      <c r="AU2570" s="17">
        <v>-1</v>
      </c>
      <c r="AV2570" s="17">
        <v>-1</v>
      </c>
      <c r="AW2570" s="17">
        <v>-1</v>
      </c>
      <c r="AX2570" s="17">
        <v>-1</v>
      </c>
      <c r="AY2570" s="17">
        <v>0.14235499196699472</v>
      </c>
      <c r="AZ2570" s="17">
        <v>-0.86927343399789092</v>
      </c>
      <c r="BA2570" s="17">
        <v>1.3820939468184041</v>
      </c>
      <c r="BB2570" s="17">
        <v>-0.35067363935444879</v>
      </c>
      <c r="BC2570" s="17">
        <v>0.53016081884162813</v>
      </c>
      <c r="BD2570" s="17">
        <v>-11.775336606784299</v>
      </c>
      <c r="BE2570" s="17">
        <v>18.826618658066366</v>
      </c>
      <c r="BF2570" s="17">
        <v>-1</v>
      </c>
      <c r="BG2570" s="22">
        <v>1421.6244070580929</v>
      </c>
    </row>
    <row r="2571" spans="1:59" x14ac:dyDescent="0.25">
      <c r="A2571">
        <v>5887</v>
      </c>
      <c r="B2571" t="s">
        <v>2297</v>
      </c>
      <c r="C2571" s="49">
        <v>0</v>
      </c>
      <c r="D2571" s="22">
        <v>1460.0860351562501</v>
      </c>
      <c r="E2571" s="17">
        <v>53.367538516661753</v>
      </c>
      <c r="F2571" s="17">
        <v>-15.958099347059321</v>
      </c>
      <c r="G2571" s="17">
        <v>0.23004318008669156</v>
      </c>
      <c r="H2571" s="17">
        <v>2.5691655122470785</v>
      </c>
      <c r="I2571" s="17">
        <v>41.578450982812022</v>
      </c>
      <c r="J2571" s="17">
        <v>3.5436326999785774</v>
      </c>
      <c r="K2571" s="17">
        <v>-1</v>
      </c>
      <c r="L2571" s="17">
        <v>-1</v>
      </c>
      <c r="M2571" s="17">
        <v>-1</v>
      </c>
      <c r="N2571" s="17">
        <v>0.16666666666666666</v>
      </c>
      <c r="O2571" s="17">
        <v>-1</v>
      </c>
      <c r="P2571" s="17">
        <v>-1</v>
      </c>
      <c r="Q2571" s="17">
        <v>2.2075621568746908</v>
      </c>
      <c r="R2571" s="17">
        <v>-1</v>
      </c>
      <c r="S2571" s="17">
        <v>-3.532374558357762E-2</v>
      </c>
      <c r="T2571" s="17">
        <v>-3.6743353835927625E-3</v>
      </c>
      <c r="U2571" s="17">
        <v>-6.6688213225442425E-2</v>
      </c>
      <c r="V2571" s="17">
        <v>-0.24409916122809114</v>
      </c>
      <c r="W2571" s="17">
        <v>5.6709470073121659E-2</v>
      </c>
      <c r="X2571" s="17">
        <v>-0.5352870689913003</v>
      </c>
      <c r="Y2571" s="17">
        <v>0</v>
      </c>
      <c r="Z2571" s="17">
        <v>23.528418043744924</v>
      </c>
      <c r="AA2571" s="17">
        <v>1.4656277403302498E-2</v>
      </c>
      <c r="AB2571" s="17">
        <v>0.40945766590191851</v>
      </c>
      <c r="AC2571" s="17">
        <v>10.17159070637511</v>
      </c>
      <c r="AD2571" s="17">
        <v>-8.3360266531803062E-2</v>
      </c>
      <c r="AE2571" s="17">
        <v>-8.3360266531803031E-3</v>
      </c>
      <c r="AF2571" s="17">
        <v>37.364476710067585</v>
      </c>
      <c r="AG2571" s="17">
        <v>-14.568510446753908</v>
      </c>
      <c r="AH2571" s="17">
        <v>-1</v>
      </c>
      <c r="AI2571" s="17">
        <v>-1</v>
      </c>
      <c r="AJ2571" s="17">
        <v>-1</v>
      </c>
      <c r="AK2571" s="17">
        <v>-1</v>
      </c>
      <c r="AL2571" s="17">
        <v>-1</v>
      </c>
      <c r="AM2571" s="17">
        <v>-1</v>
      </c>
      <c r="AN2571" s="17">
        <v>-1</v>
      </c>
      <c r="AO2571" s="17">
        <v>-1</v>
      </c>
      <c r="AP2571" s="17">
        <v>-1</v>
      </c>
      <c r="AQ2571" s="17">
        <v>-1</v>
      </c>
      <c r="AR2571" s="17">
        <v>-4.1680133265901531E-2</v>
      </c>
      <c r="AS2571" s="17">
        <v>-0.50016159919081837</v>
      </c>
      <c r="AT2571" s="17">
        <v>3.3497899210519364</v>
      </c>
      <c r="AU2571" s="17">
        <v>-1</v>
      </c>
      <c r="AV2571" s="17">
        <v>-1</v>
      </c>
      <c r="AW2571" s="17">
        <v>-1</v>
      </c>
      <c r="AX2571" s="17">
        <v>-1</v>
      </c>
      <c r="AY2571" s="17">
        <v>-8.3360266531803031E-3</v>
      </c>
      <c r="AZ2571" s="17">
        <v>0.44026533181516914</v>
      </c>
      <c r="BA2571" s="17">
        <v>7.2555181005343666E-2</v>
      </c>
      <c r="BB2571" s="17">
        <v>0.1616758239541464</v>
      </c>
      <c r="BC2571" s="17">
        <v>1.7811355533033132E-2</v>
      </c>
      <c r="BD2571" s="17">
        <v>6.0247110755574926</v>
      </c>
      <c r="BE2571" s="17">
        <v>1.0265709757245567</v>
      </c>
      <c r="BF2571" s="17">
        <v>-1</v>
      </c>
      <c r="BG2571" s="22">
        <v>9.8399117071937781</v>
      </c>
    </row>
    <row r="2572" spans="1:59" x14ac:dyDescent="0.25">
      <c r="A2572">
        <v>5888</v>
      </c>
      <c r="B2572" t="s">
        <v>3100</v>
      </c>
      <c r="C2572" s="49">
        <v>0</v>
      </c>
      <c r="D2572" s="22">
        <v>1423.354697265625</v>
      </c>
      <c r="E2572" s="17">
        <v>4.0967813197223819</v>
      </c>
      <c r="F2572" s="17">
        <v>-98.574605356499603</v>
      </c>
      <c r="G2572" s="17">
        <v>-0.37107211141980495</v>
      </c>
      <c r="H2572" s="17">
        <v>-1.9843560301980112</v>
      </c>
      <c r="I2572" s="17">
        <v>-2.4188982982330529</v>
      </c>
      <c r="J2572" s="17">
        <v>-8.3103520397662081</v>
      </c>
      <c r="K2572" s="17">
        <v>-1</v>
      </c>
      <c r="L2572" s="17">
        <v>-1</v>
      </c>
      <c r="M2572" s="17">
        <v>-1</v>
      </c>
      <c r="N2572" s="17">
        <v>0.16666666666666666</v>
      </c>
      <c r="O2572" s="17">
        <v>-1</v>
      </c>
      <c r="P2572" s="17">
        <v>-1</v>
      </c>
      <c r="Q2572" s="17">
        <v>-0.6338734882734709</v>
      </c>
      <c r="R2572" s="17">
        <v>-1</v>
      </c>
      <c r="S2572" s="17">
        <v>-1.4792837970447106</v>
      </c>
      <c r="T2572" s="17">
        <v>-0.15544257842975479</v>
      </c>
      <c r="U2572" s="17">
        <v>-0.94292257299682436</v>
      </c>
      <c r="V2572" s="17">
        <v>-1.5078223266197222</v>
      </c>
      <c r="W2572" s="17">
        <v>-3.2338393105063417</v>
      </c>
      <c r="X2572" s="17">
        <v>-5.4304501355033956</v>
      </c>
      <c r="Y2572" s="17">
        <v>0</v>
      </c>
      <c r="Z2572" s="17">
        <v>-4.9311964530618688</v>
      </c>
      <c r="AA2572" s="17">
        <v>-1.568790371366342</v>
      </c>
      <c r="AB2572" s="17">
        <v>-2.1168492345142691</v>
      </c>
      <c r="AC2572" s="17">
        <v>-18.874264930028907</v>
      </c>
      <c r="AD2572" s="17">
        <v>-1.1786532162460304</v>
      </c>
      <c r="AE2572" s="17">
        <v>-0.11786532162460304</v>
      </c>
      <c r="AF2572" s="17">
        <v>-5.882194170320048</v>
      </c>
      <c r="AG2572" s="17">
        <v>-89.990990574039941</v>
      </c>
      <c r="AH2572" s="17">
        <v>-1</v>
      </c>
      <c r="AI2572" s="17">
        <v>-1</v>
      </c>
      <c r="AJ2572" s="17">
        <v>-1</v>
      </c>
      <c r="AK2572" s="17">
        <v>-1</v>
      </c>
      <c r="AL2572" s="17">
        <v>-1</v>
      </c>
      <c r="AM2572" s="17">
        <v>-1</v>
      </c>
      <c r="AN2572" s="17">
        <v>-1</v>
      </c>
      <c r="AO2572" s="17">
        <v>-1</v>
      </c>
      <c r="AP2572" s="17">
        <v>-1</v>
      </c>
      <c r="AQ2572" s="17">
        <v>-1</v>
      </c>
      <c r="AR2572" s="17">
        <v>-0.58932660812301518</v>
      </c>
      <c r="AS2572" s="17">
        <v>-7.0719192974761826</v>
      </c>
      <c r="AT2572" s="17">
        <v>-5.1934950867190359</v>
      </c>
      <c r="AU2572" s="17">
        <v>-1</v>
      </c>
      <c r="AV2572" s="17">
        <v>-1</v>
      </c>
      <c r="AW2572" s="17">
        <v>-1</v>
      </c>
      <c r="AX2572" s="17">
        <v>-1</v>
      </c>
      <c r="AY2572" s="17">
        <v>-0.11786532162460304</v>
      </c>
      <c r="AZ2572" s="17">
        <v>1.3920994827195565</v>
      </c>
      <c r="BA2572" s="17">
        <v>-0.87927896989904419</v>
      </c>
      <c r="BB2572" s="17">
        <v>0.53407542685698373</v>
      </c>
      <c r="BC2572" s="17">
        <v>-0.3545882473698041</v>
      </c>
      <c r="BD2572" s="17">
        <v>18.962619989815643</v>
      </c>
      <c r="BE2572" s="17">
        <v>-11.91133793853361</v>
      </c>
      <c r="BF2572" s="17">
        <v>-1</v>
      </c>
      <c r="BG2572" s="22">
        <v>-63.702224881971233</v>
      </c>
    </row>
    <row r="2573" spans="1:59" x14ac:dyDescent="0.25">
      <c r="A2573">
        <v>5889</v>
      </c>
      <c r="B2573" t="s">
        <v>2299</v>
      </c>
      <c r="C2573" s="49">
        <v>0</v>
      </c>
      <c r="D2573" s="22">
        <v>1478.2378613281251</v>
      </c>
      <c r="E2573" s="17">
        <v>64.575365784905387</v>
      </c>
      <c r="F2573" s="17">
        <v>2.835026262082684</v>
      </c>
      <c r="G2573" s="17">
        <v>0.36678141466619257</v>
      </c>
      <c r="H2573" s="17">
        <v>3.6049742924117378</v>
      </c>
      <c r="I2573" s="17">
        <v>51.586713876591297</v>
      </c>
      <c r="J2573" s="17">
        <v>6.2401086821197334</v>
      </c>
      <c r="K2573" s="17">
        <v>-1</v>
      </c>
      <c r="L2573" s="17">
        <v>-1</v>
      </c>
      <c r="M2573" s="17">
        <v>-1</v>
      </c>
      <c r="N2573" s="17">
        <v>0.16666666666666666</v>
      </c>
      <c r="O2573" s="17">
        <v>-1</v>
      </c>
      <c r="P2573" s="17">
        <v>-1</v>
      </c>
      <c r="Q2573" s="17">
        <v>2.8539155258184357</v>
      </c>
      <c r="R2573" s="17">
        <v>-1</v>
      </c>
      <c r="S2573" s="17">
        <v>0.29313994687264211</v>
      </c>
      <c r="T2573" s="17">
        <v>3.0849027958829447E-2</v>
      </c>
      <c r="U2573" s="17">
        <v>0.13263251796534478</v>
      </c>
      <c r="V2573" s="17">
        <v>4.3365285400451967E-2</v>
      </c>
      <c r="W2573" s="17">
        <v>0.80522450106913968</v>
      </c>
      <c r="X2573" s="17">
        <v>0.57823635180892785</v>
      </c>
      <c r="Y2573" s="17">
        <v>0</v>
      </c>
      <c r="Z2573" s="17">
        <v>30.002246771930718</v>
      </c>
      <c r="AA2573" s="17">
        <v>0.37484957536609165</v>
      </c>
      <c r="AB2573" s="17">
        <v>0.98412736812024482</v>
      </c>
      <c r="AC2573" s="17">
        <v>16.778774182974477</v>
      </c>
      <c r="AD2573" s="17">
        <v>0.16579064745668098</v>
      </c>
      <c r="AE2573" s="17">
        <v>1.6579064745668098E-2</v>
      </c>
      <c r="AF2573" s="17">
        <v>47.201979617046973</v>
      </c>
      <c r="AG2573" s="17">
        <v>2.5881597060983466</v>
      </c>
      <c r="AH2573" s="17">
        <v>-1</v>
      </c>
      <c r="AI2573" s="17">
        <v>-1</v>
      </c>
      <c r="AJ2573" s="17">
        <v>-1</v>
      </c>
      <c r="AK2573" s="17">
        <v>-1</v>
      </c>
      <c r="AL2573" s="17">
        <v>-1</v>
      </c>
      <c r="AM2573" s="17">
        <v>-1</v>
      </c>
      <c r="AN2573" s="17">
        <v>-1</v>
      </c>
      <c r="AO2573" s="17">
        <v>-1</v>
      </c>
      <c r="AP2573" s="17">
        <v>-1</v>
      </c>
      <c r="AQ2573" s="17">
        <v>-1</v>
      </c>
      <c r="AR2573" s="17">
        <v>8.2895323728340492E-2</v>
      </c>
      <c r="AS2573" s="17">
        <v>0.99474388474008579</v>
      </c>
      <c r="AT2573" s="17">
        <v>5.2931670501621113</v>
      </c>
      <c r="AU2573" s="17">
        <v>-1</v>
      </c>
      <c r="AV2573" s="17">
        <v>-1</v>
      </c>
      <c r="AW2573" s="17">
        <v>-1</v>
      </c>
      <c r="AX2573" s="17">
        <v>-1</v>
      </c>
      <c r="AY2573" s="17">
        <v>1.6579064745668098E-2</v>
      </c>
      <c r="AZ2573" s="17">
        <v>0.22374759678806466</v>
      </c>
      <c r="BA2573" s="17">
        <v>0.28907291603244822</v>
      </c>
      <c r="BB2573" s="17">
        <v>7.6964513198061801E-2</v>
      </c>
      <c r="BC2573" s="17">
        <v>0.10252266628911769</v>
      </c>
      <c r="BD2573" s="17">
        <v>3.0816702827465692</v>
      </c>
      <c r="BE2573" s="17">
        <v>3.9696117685354824</v>
      </c>
      <c r="BF2573" s="17">
        <v>-1</v>
      </c>
      <c r="BG2573" s="22">
        <v>267.97151867382081</v>
      </c>
    </row>
    <row r="2574" spans="1:59" x14ac:dyDescent="0.25">
      <c r="A2574">
        <v>5891</v>
      </c>
      <c r="B2574" t="s">
        <v>2300</v>
      </c>
      <c r="C2574" s="49">
        <v>0</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25">
      <c r="A2575">
        <v>5892</v>
      </c>
      <c r="B2575" t="s">
        <v>2301</v>
      </c>
      <c r="C2575" s="49">
        <v>0</v>
      </c>
      <c r="D2575" s="22">
        <v>1526.7235058593749</v>
      </c>
      <c r="E2575" s="17">
        <v>124.8269620906938</v>
      </c>
      <c r="F2575" s="17">
        <v>103.8640473582868</v>
      </c>
      <c r="G2575" s="17">
        <v>1.1018656296767053</v>
      </c>
      <c r="H2575" s="17">
        <v>9.173326746352819</v>
      </c>
      <c r="I2575" s="17">
        <v>105.38963224479062</v>
      </c>
      <c r="J2575" s="17">
        <v>20.735958630178693</v>
      </c>
      <c r="K2575" s="17">
        <v>-1</v>
      </c>
      <c r="L2575" s="17">
        <v>-1</v>
      </c>
      <c r="M2575" s="17">
        <v>-1</v>
      </c>
      <c r="N2575" s="17">
        <v>0.16666666666666666</v>
      </c>
      <c r="O2575" s="17">
        <v>-1</v>
      </c>
      <c r="P2575" s="17">
        <v>-1</v>
      </c>
      <c r="Q2575" s="17">
        <v>6.3286141738631478</v>
      </c>
      <c r="R2575" s="17">
        <v>-1</v>
      </c>
      <c r="S2575" s="17">
        <v>2.0589114318646775</v>
      </c>
      <c r="T2575" s="17">
        <v>0.21644144488690056</v>
      </c>
      <c r="U2575" s="17">
        <v>1.2041508366950961</v>
      </c>
      <c r="V2575" s="17">
        <v>1.5887309817120854</v>
      </c>
      <c r="W2575" s="17">
        <v>4.8291289026092459</v>
      </c>
      <c r="X2575" s="17">
        <v>6.564371043337748</v>
      </c>
      <c r="Y2575" s="17">
        <v>0</v>
      </c>
      <c r="Z2575" s="17">
        <v>64.804577834674845</v>
      </c>
      <c r="AA2575" s="17">
        <v>2.3111946547014788</v>
      </c>
      <c r="AB2575" s="17">
        <v>4.0734653886420622</v>
      </c>
      <c r="AC2575" s="17">
        <v>52.298000347201871</v>
      </c>
      <c r="AD2575" s="17">
        <v>1.5051885458688701</v>
      </c>
      <c r="AE2575" s="17">
        <v>0.15051885458688702</v>
      </c>
      <c r="AF2575" s="17">
        <v>100.08691793937241</v>
      </c>
      <c r="AG2575" s="17">
        <v>94.819842017099532</v>
      </c>
      <c r="AH2575" s="17">
        <v>-1</v>
      </c>
      <c r="AI2575" s="17">
        <v>-1</v>
      </c>
      <c r="AJ2575" s="17">
        <v>-1</v>
      </c>
      <c r="AK2575" s="17">
        <v>-1</v>
      </c>
      <c r="AL2575" s="17">
        <v>-1</v>
      </c>
      <c r="AM2575" s="17">
        <v>-1</v>
      </c>
      <c r="AN2575" s="17">
        <v>-1</v>
      </c>
      <c r="AO2575" s="17">
        <v>-1</v>
      </c>
      <c r="AP2575" s="17">
        <v>-1</v>
      </c>
      <c r="AQ2575" s="17">
        <v>-1</v>
      </c>
      <c r="AR2575" s="17">
        <v>0.75259427293443504</v>
      </c>
      <c r="AS2575" s="17">
        <v>9.0311312752132196</v>
      </c>
      <c r="AT2575" s="17">
        <v>15.740470657777188</v>
      </c>
      <c r="AU2575" s="17">
        <v>-1</v>
      </c>
      <c r="AV2575" s="17">
        <v>-1</v>
      </c>
      <c r="AW2575" s="17">
        <v>-1</v>
      </c>
      <c r="AX2575" s="17">
        <v>-1</v>
      </c>
      <c r="AY2575" s="17">
        <v>0.15051885458688702</v>
      </c>
      <c r="AZ2575" s="17">
        <v>-0.94021923207805469</v>
      </c>
      <c r="BA2575" s="17">
        <v>1.4530397448985679</v>
      </c>
      <c r="BB2575" s="17">
        <v>-0.37843077226208266</v>
      </c>
      <c r="BC2575" s="17">
        <v>0.55791795174926184</v>
      </c>
      <c r="BD2575" s="17">
        <v>-12.739675060640337</v>
      </c>
      <c r="BE2575" s="17">
        <v>19.790957111922406</v>
      </c>
      <c r="BF2575" s="17">
        <v>-1</v>
      </c>
      <c r="BG2575" s="22">
        <v>182.097208951634</v>
      </c>
    </row>
    <row r="2576" spans="1:59" x14ac:dyDescent="0.25">
      <c r="A2576">
        <v>5894</v>
      </c>
      <c r="B2576" t="s">
        <v>3101</v>
      </c>
      <c r="C2576" s="49">
        <v>0</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25">
      <c r="A2577">
        <v>5895</v>
      </c>
      <c r="B2577" t="s">
        <v>2302</v>
      </c>
      <c r="C2577" s="49">
        <v>0</v>
      </c>
      <c r="D2577" s="22">
        <v>1641.44533203125</v>
      </c>
      <c r="E2577" s="17">
        <v>120.41560851434603</v>
      </c>
      <c r="F2577" s="17">
        <v>96.467152323908479</v>
      </c>
      <c r="G2577" s="17">
        <v>1.0480460368422515</v>
      </c>
      <c r="H2577" s="17">
        <v>8.7656367759926805</v>
      </c>
      <c r="I2577" s="17">
        <v>101.45042215055614</v>
      </c>
      <c r="J2577" s="17">
        <v>19.674637048157351</v>
      </c>
      <c r="K2577" s="17">
        <v>-1</v>
      </c>
      <c r="L2577" s="17">
        <v>-1</v>
      </c>
      <c r="M2577" s="17">
        <v>-1</v>
      </c>
      <c r="N2577" s="17">
        <v>0.16666666666666666</v>
      </c>
      <c r="O2577" s="17">
        <v>-1</v>
      </c>
      <c r="P2577" s="17">
        <v>-1</v>
      </c>
      <c r="Q2577" s="17">
        <v>6.074212211963423</v>
      </c>
      <c r="R2577" s="17">
        <v>-1</v>
      </c>
      <c r="S2577" s="17">
        <v>1.9296295068547642</v>
      </c>
      <c r="T2577" s="17">
        <v>0.20285319457725659</v>
      </c>
      <c r="U2577" s="17">
        <v>1.1256990369542066</v>
      </c>
      <c r="V2577" s="17">
        <v>1.4755861870648017</v>
      </c>
      <c r="W2577" s="17">
        <v>4.534516541095595</v>
      </c>
      <c r="X2577" s="17">
        <v>6.12609291795905</v>
      </c>
      <c r="Y2577" s="17">
        <v>0</v>
      </c>
      <c r="Z2577" s="17">
        <v>62.256506131815641</v>
      </c>
      <c r="AA2577" s="17">
        <v>2.1694240906915598</v>
      </c>
      <c r="AB2577" s="17">
        <v>3.8472778158479648</v>
      </c>
      <c r="AC2577" s="17">
        <v>49.697440777403116</v>
      </c>
      <c r="AD2577" s="17">
        <v>1.4071237961927581</v>
      </c>
      <c r="AE2577" s="17">
        <v>0.14071237961927582</v>
      </c>
      <c r="AF2577" s="17">
        <v>96.214918256258471</v>
      </c>
      <c r="AG2577" s="17">
        <v>88.067048953322768</v>
      </c>
      <c r="AH2577" s="17">
        <v>-1</v>
      </c>
      <c r="AI2577" s="17">
        <v>-1</v>
      </c>
      <c r="AJ2577" s="17">
        <v>-1</v>
      </c>
      <c r="AK2577" s="17">
        <v>-1</v>
      </c>
      <c r="AL2577" s="17">
        <v>-1</v>
      </c>
      <c r="AM2577" s="17">
        <v>-1</v>
      </c>
      <c r="AN2577" s="17">
        <v>-1</v>
      </c>
      <c r="AO2577" s="17">
        <v>-1</v>
      </c>
      <c r="AP2577" s="17">
        <v>-1</v>
      </c>
      <c r="AQ2577" s="17">
        <v>-1</v>
      </c>
      <c r="AR2577" s="17">
        <v>0.70356189809637903</v>
      </c>
      <c r="AS2577" s="17">
        <v>8.442742777156548</v>
      </c>
      <c r="AT2577" s="17">
        <v>14.975565610303514</v>
      </c>
      <c r="AU2577" s="17">
        <v>-1</v>
      </c>
      <c r="AV2577" s="17">
        <v>-1</v>
      </c>
      <c r="AW2577" s="17">
        <v>-1</v>
      </c>
      <c r="AX2577" s="17">
        <v>-1</v>
      </c>
      <c r="AY2577" s="17">
        <v>0.14071237961927582</v>
      </c>
      <c r="AZ2577" s="17">
        <v>-0.85499876410556674</v>
      </c>
      <c r="BA2577" s="17">
        <v>1.3678192769260797</v>
      </c>
      <c r="BB2577" s="17">
        <v>-0.34508875737220462</v>
      </c>
      <c r="BC2577" s="17">
        <v>0.52457593685938386</v>
      </c>
      <c r="BD2577" s="17">
        <v>-11.581306608309758</v>
      </c>
      <c r="BE2577" s="17">
        <v>18.632588659591825</v>
      </c>
      <c r="BF2577" s="17">
        <v>-1</v>
      </c>
      <c r="BG2577" s="22">
        <v>618.04172171619064</v>
      </c>
    </row>
    <row r="2578" spans="1:59" x14ac:dyDescent="0.25">
      <c r="A2578">
        <v>5899</v>
      </c>
      <c r="B2578" t="s">
        <v>2303</v>
      </c>
      <c r="C2578" s="49">
        <v>0</v>
      </c>
      <c r="D2578" s="22">
        <v>1456.2870703125</v>
      </c>
      <c r="E2578" s="17">
        <v>30.330378850112048</v>
      </c>
      <c r="F2578" s="17">
        <v>-54.586481541887174</v>
      </c>
      <c r="G2578" s="17">
        <v>-5.1015803705421692E-2</v>
      </c>
      <c r="H2578" s="17">
        <v>0.44010948010439677</v>
      </c>
      <c r="I2578" s="17">
        <v>21.006939239222397</v>
      </c>
      <c r="J2578" s="17">
        <v>-1.9988463417542688</v>
      </c>
      <c r="K2578" s="17">
        <v>-1</v>
      </c>
      <c r="L2578" s="17">
        <v>-1</v>
      </c>
      <c r="M2578" s="17">
        <v>-1</v>
      </c>
      <c r="N2578" s="17">
        <v>0.16666666666666666</v>
      </c>
      <c r="O2578" s="17">
        <v>-1</v>
      </c>
      <c r="P2578" s="17">
        <v>-1</v>
      </c>
      <c r="Q2578" s="17">
        <v>0.87901333068433396</v>
      </c>
      <c r="R2578" s="17">
        <v>-1</v>
      </c>
      <c r="S2578" s="17">
        <v>-0.71046535391461041</v>
      </c>
      <c r="T2578" s="17">
        <v>-7.4635478387567983E-2</v>
      </c>
      <c r="U2578" s="17">
        <v>-0.47638256337892865</v>
      </c>
      <c r="V2578" s="17">
        <v>-0.83496875592660813</v>
      </c>
      <c r="W2578" s="17">
        <v>-1.4818278279387793</v>
      </c>
      <c r="X2578" s="17">
        <v>-2.8240818749302958</v>
      </c>
      <c r="Y2578" s="17">
        <v>0</v>
      </c>
      <c r="Z2578" s="17">
        <v>10.221768815871528</v>
      </c>
      <c r="AA2578" s="17">
        <v>-0.72570403663374927</v>
      </c>
      <c r="AB2578" s="17">
        <v>-0.77174876855509511</v>
      </c>
      <c r="AC2578" s="17">
        <v>-3.409162909259555</v>
      </c>
      <c r="AD2578" s="17">
        <v>-0.59547820422366093</v>
      </c>
      <c r="AE2578" s="17">
        <v>-5.9547820422366081E-2</v>
      </c>
      <c r="AF2578" s="17">
        <v>17.143954055301009</v>
      </c>
      <c r="AG2578" s="17">
        <v>-49.833235731864661</v>
      </c>
      <c r="AH2578" s="17">
        <v>-1</v>
      </c>
      <c r="AI2578" s="17">
        <v>-1</v>
      </c>
      <c r="AJ2578" s="17">
        <v>-1</v>
      </c>
      <c r="AK2578" s="17">
        <v>-1</v>
      </c>
      <c r="AL2578" s="17">
        <v>-1</v>
      </c>
      <c r="AM2578" s="17">
        <v>-1</v>
      </c>
      <c r="AN2578" s="17">
        <v>-1</v>
      </c>
      <c r="AO2578" s="17">
        <v>-1</v>
      </c>
      <c r="AP2578" s="17">
        <v>-1</v>
      </c>
      <c r="AQ2578" s="17">
        <v>-1</v>
      </c>
      <c r="AR2578" s="17">
        <v>-0.29773910211183047</v>
      </c>
      <c r="AS2578" s="17">
        <v>-3.5728692253419654</v>
      </c>
      <c r="AT2578" s="17">
        <v>-0.64472999294455491</v>
      </c>
      <c r="AU2578" s="17">
        <v>-1</v>
      </c>
      <c r="AV2578" s="17">
        <v>-1</v>
      </c>
      <c r="AW2578" s="17">
        <v>-1</v>
      </c>
      <c r="AX2578" s="17">
        <v>-1</v>
      </c>
      <c r="AY2578" s="17">
        <v>-5.9547820422366081E-2</v>
      </c>
      <c r="AZ2578" s="17">
        <v>0.88530731123539308</v>
      </c>
      <c r="BA2578" s="17">
        <v>-0.37248679841488047</v>
      </c>
      <c r="BB2578" s="17">
        <v>0.33579592276937814</v>
      </c>
      <c r="BC2578" s="17">
        <v>-0.15630874328219851</v>
      </c>
      <c r="BD2578" s="17">
        <v>12.073992441737845</v>
      </c>
      <c r="BE2578" s="17">
        <v>-5.022710390455801</v>
      </c>
      <c r="BF2578" s="17">
        <v>-1</v>
      </c>
      <c r="BG2578" s="22">
        <v>11.612884442628456</v>
      </c>
    </row>
    <row r="2579" spans="1:59" x14ac:dyDescent="0.25">
      <c r="A2579">
        <v>5900</v>
      </c>
      <c r="B2579" t="s">
        <v>2304</v>
      </c>
      <c r="C2579" s="49">
        <v>0</v>
      </c>
      <c r="D2579" s="22">
        <v>1503.278095703125</v>
      </c>
      <c r="E2579" s="17">
        <v>29.109031466527632</v>
      </c>
      <c r="F2579" s="17">
        <v>-56.634419491210672</v>
      </c>
      <c r="G2579" s="17">
        <v>-6.5916540578198013E-2</v>
      </c>
      <c r="H2579" s="17">
        <v>0.3272345835459558</v>
      </c>
      <c r="I2579" s="17">
        <v>19.916311644150809</v>
      </c>
      <c r="J2579" s="17">
        <v>-2.2926886545295284</v>
      </c>
      <c r="K2579" s="17">
        <v>-1</v>
      </c>
      <c r="L2579" s="17">
        <v>-1</v>
      </c>
      <c r="M2579" s="17">
        <v>-1</v>
      </c>
      <c r="N2579" s="17">
        <v>0.16666666666666666</v>
      </c>
      <c r="O2579" s="17">
        <v>-1</v>
      </c>
      <c r="P2579" s="17">
        <v>-1</v>
      </c>
      <c r="Q2579" s="17">
        <v>0.80857844824577496</v>
      </c>
      <c r="R2579" s="17">
        <v>-1</v>
      </c>
      <c r="S2579" s="17">
        <v>-0.74625893475614902</v>
      </c>
      <c r="T2579" s="17">
        <v>-7.8397583074019769E-2</v>
      </c>
      <c r="U2579" s="17">
        <v>-0.49810308491335359</v>
      </c>
      <c r="V2579" s="17">
        <v>-0.86629453757548369</v>
      </c>
      <c r="W2579" s="17">
        <v>-1.5633955442142518</v>
      </c>
      <c r="X2579" s="17">
        <v>-2.9454255469913178</v>
      </c>
      <c r="Y2579" s="17">
        <v>0</v>
      </c>
      <c r="Z2579" s="17">
        <v>9.5162981131469664</v>
      </c>
      <c r="AA2579" s="17">
        <v>-0.76495527878109848</v>
      </c>
      <c r="AB2579" s="17">
        <v>-0.83437208710125776</v>
      </c>
      <c r="AC2579" s="17">
        <v>-4.1291656411781208</v>
      </c>
      <c r="AD2579" s="17">
        <v>-0.62262885614169206</v>
      </c>
      <c r="AE2579" s="17">
        <v>-6.2262885614169199E-2</v>
      </c>
      <c r="AF2579" s="17">
        <v>16.071934639862054</v>
      </c>
      <c r="AG2579" s="17">
        <v>-51.702844684670254</v>
      </c>
      <c r="AH2579" s="17">
        <v>-1</v>
      </c>
      <c r="AI2579" s="17">
        <v>-1</v>
      </c>
      <c r="AJ2579" s="17">
        <v>-1</v>
      </c>
      <c r="AK2579" s="17">
        <v>-1</v>
      </c>
      <c r="AL2579" s="17">
        <v>-1</v>
      </c>
      <c r="AM2579" s="17">
        <v>-1</v>
      </c>
      <c r="AN2579" s="17">
        <v>-1</v>
      </c>
      <c r="AO2579" s="17">
        <v>-1</v>
      </c>
      <c r="AP2579" s="17">
        <v>-1</v>
      </c>
      <c r="AQ2579" s="17">
        <v>-1</v>
      </c>
      <c r="AR2579" s="17">
        <v>-0.31131442807084603</v>
      </c>
      <c r="AS2579" s="17">
        <v>-3.7357731368501526</v>
      </c>
      <c r="AT2579" s="17">
        <v>-0.85650507790519814</v>
      </c>
      <c r="AU2579" s="17">
        <v>-1</v>
      </c>
      <c r="AV2579" s="17">
        <v>-1</v>
      </c>
      <c r="AW2579" s="17">
        <v>-1</v>
      </c>
      <c r="AX2579" s="17">
        <v>-1</v>
      </c>
      <c r="AY2579" s="17">
        <v>-6.2262885614169199E-2</v>
      </c>
      <c r="AZ2579" s="17">
        <v>0.90890183699367766</v>
      </c>
      <c r="BA2579" s="17">
        <v>-0.39608132417316494</v>
      </c>
      <c r="BB2579" s="17">
        <v>0.34502714442150872</v>
      </c>
      <c r="BC2579" s="17">
        <v>-0.1655399649343291</v>
      </c>
      <c r="BD2579" s="17">
        <v>12.394703591727321</v>
      </c>
      <c r="BE2579" s="17">
        <v>-5.3434215404452789</v>
      </c>
      <c r="BF2579" s="17">
        <v>-1</v>
      </c>
      <c r="BG2579" s="22">
        <v>587.5961991540787</v>
      </c>
    </row>
    <row r="2580" spans="1:59" x14ac:dyDescent="0.25">
      <c r="A2580">
        <v>5901</v>
      </c>
      <c r="B2580" t="s">
        <v>3102</v>
      </c>
      <c r="C2580" s="49">
        <v>0</v>
      </c>
      <c r="D2580" s="22">
        <v>1506.2915527343748</v>
      </c>
      <c r="E2580" s="17">
        <v>47.432679698483184</v>
      </c>
      <c r="F2580" s="17">
        <v>-25.90958633674348</v>
      </c>
      <c r="G2580" s="17">
        <v>0.15763645058830827</v>
      </c>
      <c r="H2580" s="17">
        <v>2.0206757179472445</v>
      </c>
      <c r="I2580" s="17">
        <v>36.278795137999609</v>
      </c>
      <c r="J2580" s="17">
        <v>2.1157730553210632</v>
      </c>
      <c r="K2580" s="17">
        <v>-1</v>
      </c>
      <c r="L2580" s="17">
        <v>-1</v>
      </c>
      <c r="M2580" s="17">
        <v>-1</v>
      </c>
      <c r="N2580" s="17">
        <v>0.16666666666666666</v>
      </c>
      <c r="O2580" s="17">
        <v>-1</v>
      </c>
      <c r="P2580" s="17">
        <v>-1</v>
      </c>
      <c r="Q2580" s="17">
        <v>1.8652999235688463</v>
      </c>
      <c r="R2580" s="17">
        <v>-1</v>
      </c>
      <c r="S2580" s="17">
        <v>-0.20925448121765519</v>
      </c>
      <c r="T2580" s="17">
        <v>-2.1955424345991226E-2</v>
      </c>
      <c r="U2580" s="17">
        <v>-0.17223412956064493</v>
      </c>
      <c r="V2580" s="17">
        <v>-0.39631964653305307</v>
      </c>
      <c r="W2580" s="17">
        <v>-0.33965022801331013</v>
      </c>
      <c r="X2580" s="17">
        <v>-1.1249289447105562</v>
      </c>
      <c r="Y2580" s="17">
        <v>0</v>
      </c>
      <c r="Z2580" s="17">
        <v>20.100344198985166</v>
      </c>
      <c r="AA2580" s="17">
        <v>-0.17607617407908699</v>
      </c>
      <c r="AB2580" s="17">
        <v>0.10515394421501623</v>
      </c>
      <c r="AC2580" s="17">
        <v>6.6729017829184532</v>
      </c>
      <c r="AD2580" s="17">
        <v>-0.21529266195080612</v>
      </c>
      <c r="AE2580" s="17">
        <v>-2.1529266195080617E-2</v>
      </c>
      <c r="AF2580" s="17">
        <v>32.15524306656112</v>
      </c>
      <c r="AG2580" s="17">
        <v>-23.653448384345154</v>
      </c>
      <c r="AH2580" s="17">
        <v>-1</v>
      </c>
      <c r="AI2580" s="17">
        <v>-1</v>
      </c>
      <c r="AJ2580" s="17">
        <v>-1</v>
      </c>
      <c r="AK2580" s="17">
        <v>-1</v>
      </c>
      <c r="AL2580" s="17">
        <v>-1</v>
      </c>
      <c r="AM2580" s="17">
        <v>-1</v>
      </c>
      <c r="AN2580" s="17">
        <v>-1</v>
      </c>
      <c r="AO2580" s="17">
        <v>-1</v>
      </c>
      <c r="AP2580" s="17">
        <v>-1</v>
      </c>
      <c r="AQ2580" s="17">
        <v>-1</v>
      </c>
      <c r="AR2580" s="17">
        <v>-0.10764633097540306</v>
      </c>
      <c r="AS2580" s="17">
        <v>-1.2917559717048368</v>
      </c>
      <c r="AT2580" s="17">
        <v>2.3207172367837119</v>
      </c>
      <c r="AU2580" s="17">
        <v>-1</v>
      </c>
      <c r="AV2580" s="17">
        <v>-1</v>
      </c>
      <c r="AW2580" s="17">
        <v>-1</v>
      </c>
      <c r="AX2580" s="17">
        <v>-1</v>
      </c>
      <c r="AY2580" s="17">
        <v>-2.1529266195080617E-2</v>
      </c>
      <c r="AZ2580" s="17">
        <v>0.55491754390435788</v>
      </c>
      <c r="BA2580" s="17">
        <v>-4.2097031083845105E-2</v>
      </c>
      <c r="BB2580" s="17">
        <v>0.20653283839660747</v>
      </c>
      <c r="BC2580" s="17">
        <v>-2.7045658909427922E-2</v>
      </c>
      <c r="BD2580" s="17">
        <v>7.5831337014096043</v>
      </c>
      <c r="BE2580" s="17">
        <v>-0.53185165012755764</v>
      </c>
      <c r="BF2580" s="17">
        <v>-1</v>
      </c>
      <c r="BG2580" s="22">
        <v>75.094869232397514</v>
      </c>
    </row>
    <row r="2581" spans="1:59" x14ac:dyDescent="0.25">
      <c r="A2581">
        <v>5902</v>
      </c>
      <c r="B2581" t="s">
        <v>2305</v>
      </c>
      <c r="C2581" s="49">
        <v>0</v>
      </c>
      <c r="D2581" s="22">
        <v>1449.4098144531251</v>
      </c>
      <c r="E2581" s="17">
        <v>15.366893277809915</v>
      </c>
      <c r="F2581" s="17">
        <v>-79.677041663887209</v>
      </c>
      <c r="G2581" s="17">
        <v>-0.23357398838674831</v>
      </c>
      <c r="H2581" s="17">
        <v>-0.94279100245154446</v>
      </c>
      <c r="I2581" s="17">
        <v>7.6449830071523195</v>
      </c>
      <c r="J2581" s="17">
        <v>-5.5988910684563615</v>
      </c>
      <c r="K2581" s="17">
        <v>-1</v>
      </c>
      <c r="L2581" s="17">
        <v>-1</v>
      </c>
      <c r="M2581" s="17">
        <v>-1</v>
      </c>
      <c r="N2581" s="17">
        <v>0.16666666666666666</v>
      </c>
      <c r="O2581" s="17">
        <v>-1</v>
      </c>
      <c r="P2581" s="17">
        <v>-1</v>
      </c>
      <c r="Q2581" s="17">
        <v>1.607182745448954E-2</v>
      </c>
      <c r="R2581" s="17">
        <v>-1</v>
      </c>
      <c r="S2581" s="17">
        <v>-1.1489947499751501</v>
      </c>
      <c r="T2581" s="17">
        <v>-0.12072736015178732</v>
      </c>
      <c r="U2581" s="17">
        <v>-0.74249416681921332</v>
      </c>
      <c r="V2581" s="17">
        <v>-1.2187603684065624</v>
      </c>
      <c r="W2581" s="17">
        <v>-2.4811645949048007</v>
      </c>
      <c r="X2581" s="17">
        <v>-4.3107385874918416</v>
      </c>
      <c r="Y2581" s="17">
        <v>0</v>
      </c>
      <c r="Z2581" s="17">
        <v>1.5786089550625952</v>
      </c>
      <c r="AA2581" s="17">
        <v>-1.2065953894633457</v>
      </c>
      <c r="AB2581" s="17">
        <v>-1.5389859495159186</v>
      </c>
      <c r="AC2581" s="17">
        <v>-12.230363687913327</v>
      </c>
      <c r="AD2581" s="17">
        <v>-0.92811770852401665</v>
      </c>
      <c r="AE2581" s="17">
        <v>-9.2811770852401665E-2</v>
      </c>
      <c r="AF2581" s="17">
        <v>4.009978192454362</v>
      </c>
      <c r="AG2581" s="17">
        <v>-72.738976528598243</v>
      </c>
      <c r="AH2581" s="17">
        <v>-1</v>
      </c>
      <c r="AI2581" s="17">
        <v>-1</v>
      </c>
      <c r="AJ2581" s="17">
        <v>-1</v>
      </c>
      <c r="AK2581" s="17">
        <v>-1</v>
      </c>
      <c r="AL2581" s="17">
        <v>-1</v>
      </c>
      <c r="AM2581" s="17">
        <v>-1</v>
      </c>
      <c r="AN2581" s="17">
        <v>-1</v>
      </c>
      <c r="AO2581" s="17">
        <v>-1</v>
      </c>
      <c r="AP2581" s="17">
        <v>-1</v>
      </c>
      <c r="AQ2581" s="17">
        <v>-1</v>
      </c>
      <c r="AR2581" s="17">
        <v>-0.46405885426200832</v>
      </c>
      <c r="AS2581" s="17">
        <v>-5.568706251144099</v>
      </c>
      <c r="AT2581" s="17">
        <v>-3.2393181264873299</v>
      </c>
      <c r="AU2581" s="17">
        <v>-1</v>
      </c>
      <c r="AV2581" s="17">
        <v>-1</v>
      </c>
      <c r="AW2581" s="17">
        <v>-1</v>
      </c>
      <c r="AX2581" s="17">
        <v>-1</v>
      </c>
      <c r="AY2581" s="17">
        <v>-9.2811770852401665E-2</v>
      </c>
      <c r="AZ2581" s="17">
        <v>1.1743785046687061</v>
      </c>
      <c r="BA2581" s="17">
        <v>-0.66155799184819353</v>
      </c>
      <c r="BB2581" s="17">
        <v>0.44889335423149906</v>
      </c>
      <c r="BC2581" s="17">
        <v>-0.26940617474431944</v>
      </c>
      <c r="BD2581" s="17">
        <v>16.00322398572327</v>
      </c>
      <c r="BE2581" s="17">
        <v>-8.9519419344412334</v>
      </c>
      <c r="BF2581" s="17">
        <v>-1</v>
      </c>
      <c r="BG2581" s="22">
        <v>195.14777750093666</v>
      </c>
    </row>
    <row r="2582" spans="1:59" x14ac:dyDescent="0.25">
      <c r="A2582">
        <v>5903</v>
      </c>
      <c r="B2582" t="s">
        <v>2306</v>
      </c>
      <c r="C2582" s="49">
        <v>0</v>
      </c>
      <c r="D2582" s="22">
        <v>1498.4837402343751</v>
      </c>
      <c r="E2582" s="17">
        <v>31.195955418113826</v>
      </c>
      <c r="F2582" s="17">
        <v>-53.135095044088601</v>
      </c>
      <c r="G2582" s="17">
        <v>-4.0455557819289834E-2</v>
      </c>
      <c r="H2582" s="17">
        <v>0.52010462881456565</v>
      </c>
      <c r="I2582" s="17">
        <v>21.7798738714149</v>
      </c>
      <c r="J2582" s="17">
        <v>-1.7905984476299404</v>
      </c>
      <c r="K2582" s="17">
        <v>-1</v>
      </c>
      <c r="L2582" s="17">
        <v>-1</v>
      </c>
      <c r="M2582" s="17">
        <v>-1</v>
      </c>
      <c r="N2582" s="17">
        <v>0.16666666666666666</v>
      </c>
      <c r="O2582" s="17">
        <v>-1</v>
      </c>
      <c r="P2582" s="17">
        <v>-1</v>
      </c>
      <c r="Q2582" s="17">
        <v>0.92893097461447516</v>
      </c>
      <c r="R2582" s="17">
        <v>-1</v>
      </c>
      <c r="S2582" s="17">
        <v>-0.68509821817769423</v>
      </c>
      <c r="T2582" s="17">
        <v>-7.1969251148102778E-2</v>
      </c>
      <c r="U2582" s="17">
        <v>-0.46098909323466913</v>
      </c>
      <c r="V2582" s="17">
        <v>-0.81276797756162744</v>
      </c>
      <c r="W2582" s="17">
        <v>-1.4240202746886474</v>
      </c>
      <c r="X2582" s="17">
        <v>-2.7380848517876561</v>
      </c>
      <c r="Y2582" s="17">
        <v>0</v>
      </c>
      <c r="Z2582" s="17">
        <v>10.721740337403773</v>
      </c>
      <c r="AA2582" s="17">
        <v>-0.69788643459492583</v>
      </c>
      <c r="AB2582" s="17">
        <v>-0.72736722905812801</v>
      </c>
      <c r="AC2582" s="17">
        <v>-2.8988924472907822</v>
      </c>
      <c r="AD2582" s="17">
        <v>-0.57623636654333643</v>
      </c>
      <c r="AE2582" s="17">
        <v>-5.7623636654333642E-2</v>
      </c>
      <c r="AF2582" s="17">
        <v>17.903700953618898</v>
      </c>
      <c r="AG2582" s="17">
        <v>-48.508232114854813</v>
      </c>
      <c r="AH2582" s="17">
        <v>-1</v>
      </c>
      <c r="AI2582" s="17">
        <v>-1</v>
      </c>
      <c r="AJ2582" s="17">
        <v>-1</v>
      </c>
      <c r="AK2582" s="17">
        <v>-1</v>
      </c>
      <c r="AL2582" s="17">
        <v>-1</v>
      </c>
      <c r="AM2582" s="17">
        <v>-1</v>
      </c>
      <c r="AN2582" s="17">
        <v>-1</v>
      </c>
      <c r="AO2582" s="17">
        <v>-1</v>
      </c>
      <c r="AP2582" s="17">
        <v>-1</v>
      </c>
      <c r="AQ2582" s="17">
        <v>-1</v>
      </c>
      <c r="AR2582" s="17">
        <v>-0.28811818327166822</v>
      </c>
      <c r="AS2582" s="17">
        <v>-3.4574181992600188</v>
      </c>
      <c r="AT2582" s="17">
        <v>-0.4946436590380241</v>
      </c>
      <c r="AU2582" s="17">
        <v>-1</v>
      </c>
      <c r="AV2582" s="17">
        <v>-1</v>
      </c>
      <c r="AW2582" s="17">
        <v>-1</v>
      </c>
      <c r="AX2582" s="17">
        <v>-1</v>
      </c>
      <c r="AY2582" s="17">
        <v>-5.7623636654333642E-2</v>
      </c>
      <c r="AZ2582" s="17">
        <v>0.86858572251789945</v>
      </c>
      <c r="BA2582" s="17">
        <v>-0.35576520969738684</v>
      </c>
      <c r="BB2582" s="17">
        <v>0.3292536979580678</v>
      </c>
      <c r="BC2582" s="17">
        <v>-0.14976651847088823</v>
      </c>
      <c r="BD2582" s="17">
        <v>11.846702433785239</v>
      </c>
      <c r="BE2582" s="17">
        <v>-4.7954203825031971</v>
      </c>
      <c r="BF2582" s="17">
        <v>-1</v>
      </c>
      <c r="BG2582" s="22">
        <v>66.0810468251168</v>
      </c>
    </row>
    <row r="2583" spans="1:59" x14ac:dyDescent="0.25">
      <c r="A2583">
        <v>5906</v>
      </c>
      <c r="B2583" t="s">
        <v>2307</v>
      </c>
      <c r="C2583" s="49">
        <v>0</v>
      </c>
      <c r="D2583" s="22">
        <v>1418.4558691406251</v>
      </c>
      <c r="E2583" s="17">
        <v>-18.280619227420189</v>
      </c>
      <c r="F2583" s="17">
        <v>-136.09671282866765</v>
      </c>
      <c r="G2583" s="17">
        <v>-0.6440818725502635</v>
      </c>
      <c r="H2583" s="17">
        <v>-4.052438220371168</v>
      </c>
      <c r="I2583" s="17">
        <v>-22.40126438891776</v>
      </c>
      <c r="J2583" s="17">
        <v>-13.694100528564796</v>
      </c>
      <c r="K2583" s="17">
        <v>-1</v>
      </c>
      <c r="L2583" s="17">
        <v>-1</v>
      </c>
      <c r="M2583" s="17">
        <v>-1</v>
      </c>
      <c r="N2583" s="17">
        <v>0.16666666666666666</v>
      </c>
      <c r="O2583" s="17">
        <v>-1</v>
      </c>
      <c r="P2583" s="17">
        <v>-1</v>
      </c>
      <c r="Q2583" s="17">
        <v>-1.9243741255228346</v>
      </c>
      <c r="R2583" s="17">
        <v>-1</v>
      </c>
      <c r="S2583" s="17">
        <v>-2.1350900862897553</v>
      </c>
      <c r="T2583" s="17">
        <v>-0.22437147171640023</v>
      </c>
      <c r="U2583" s="17">
        <v>-1.3408837239367015</v>
      </c>
      <c r="V2583" s="17">
        <v>-2.0817700607622789</v>
      </c>
      <c r="W2583" s="17">
        <v>-4.7283145788408056</v>
      </c>
      <c r="X2583" s="17">
        <v>-7.6536963552656605</v>
      </c>
      <c r="Y2583" s="17">
        <v>0</v>
      </c>
      <c r="Z2583" s="17">
        <v>-17.856757764546476</v>
      </c>
      <c r="AA2583" s="17">
        <v>-2.2879475737393142</v>
      </c>
      <c r="AB2583" s="17">
        <v>-3.2642272053796115</v>
      </c>
      <c r="AC2583" s="17">
        <v>-32.066080578656013</v>
      </c>
      <c r="AD2583" s="17">
        <v>-1.6761046549208771</v>
      </c>
      <c r="AE2583" s="17">
        <v>-0.16761046549208769</v>
      </c>
      <c r="AF2583" s="17">
        <v>-25.523623116757996</v>
      </c>
      <c r="AG2583" s="17">
        <v>-124.24577260064984</v>
      </c>
      <c r="AH2583" s="17">
        <v>-1</v>
      </c>
      <c r="AI2583" s="17">
        <v>-1</v>
      </c>
      <c r="AJ2583" s="17">
        <v>-1</v>
      </c>
      <c r="AK2583" s="17">
        <v>-1</v>
      </c>
      <c r="AL2583" s="17">
        <v>-1</v>
      </c>
      <c r="AM2583" s="17">
        <v>-1</v>
      </c>
      <c r="AN2583" s="17">
        <v>-1</v>
      </c>
      <c r="AO2583" s="17">
        <v>-1</v>
      </c>
      <c r="AP2583" s="17">
        <v>-1</v>
      </c>
      <c r="AQ2583" s="17">
        <v>-1</v>
      </c>
      <c r="AR2583" s="17">
        <v>-0.83805232746043856</v>
      </c>
      <c r="AS2583" s="17">
        <v>-10.056627929525263</v>
      </c>
      <c r="AT2583" s="17">
        <v>-9.0736163083828423</v>
      </c>
      <c r="AU2583" s="17">
        <v>-1</v>
      </c>
      <c r="AV2583" s="17">
        <v>-1</v>
      </c>
      <c r="AW2583" s="17">
        <v>-1</v>
      </c>
      <c r="AX2583" s="17">
        <v>-1</v>
      </c>
      <c r="AY2583" s="17">
        <v>-0.16761046549208769</v>
      </c>
      <c r="AZ2583" s="17">
        <v>1.8243959453880849</v>
      </c>
      <c r="BA2583" s="17">
        <v>-1.3115754325675726</v>
      </c>
      <c r="BB2583" s="17">
        <v>0.70320891600643176</v>
      </c>
      <c r="BC2583" s="17">
        <v>-0.52372173651925202</v>
      </c>
      <c r="BD2583" s="17">
        <v>24.838656537408735</v>
      </c>
      <c r="BE2583" s="17">
        <v>-17.787374486126708</v>
      </c>
      <c r="BF2583" s="17">
        <v>-1</v>
      </c>
      <c r="BG2583" s="22">
        <v>-74.878982948550174</v>
      </c>
    </row>
    <row r="2584" spans="1:59" x14ac:dyDescent="0.25">
      <c r="A2584">
        <v>5907</v>
      </c>
      <c r="B2584" t="s">
        <v>2308</v>
      </c>
      <c r="C2584" s="49">
        <v>0</v>
      </c>
      <c r="D2584" s="22">
        <v>1563.16748046875</v>
      </c>
      <c r="E2584" s="17">
        <v>89.098864816778061</v>
      </c>
      <c r="F2584" s="17">
        <v>43.955681198253757</v>
      </c>
      <c r="G2584" s="17">
        <v>0.6659741023364999</v>
      </c>
      <c r="H2584" s="17">
        <v>5.8713953399190046</v>
      </c>
      <c r="I2584" s="17">
        <v>73.485483326915414</v>
      </c>
      <c r="J2584" s="17">
        <v>12.14018409859867</v>
      </c>
      <c r="K2584" s="17">
        <v>-1</v>
      </c>
      <c r="L2584" s="17">
        <v>-1</v>
      </c>
      <c r="M2584" s="17">
        <v>-1</v>
      </c>
      <c r="N2584" s="17">
        <v>0.16666666666666666</v>
      </c>
      <c r="O2584" s="17">
        <v>-1</v>
      </c>
      <c r="P2584" s="17">
        <v>-1</v>
      </c>
      <c r="Q2584" s="17">
        <v>4.2681812740470413</v>
      </c>
      <c r="R2584" s="17">
        <v>-1</v>
      </c>
      <c r="S2584" s="17">
        <v>1.011841159085179</v>
      </c>
      <c r="T2584" s="17">
        <v>0.10638852792094428</v>
      </c>
      <c r="U2584" s="17">
        <v>0.56876002434111195</v>
      </c>
      <c r="V2584" s="17">
        <v>0.67235732015168248</v>
      </c>
      <c r="W2584" s="17">
        <v>2.4430270116399124</v>
      </c>
      <c r="X2584" s="17">
        <v>3.0147023927636489</v>
      </c>
      <c r="Y2584" s="17">
        <v>0</v>
      </c>
      <c r="Z2584" s="17">
        <v>44.167430509014935</v>
      </c>
      <c r="AA2584" s="17">
        <v>1.162977352719117</v>
      </c>
      <c r="AB2584" s="17">
        <v>2.2415443097543002</v>
      </c>
      <c r="AC2584" s="17">
        <v>31.235747306649444</v>
      </c>
      <c r="AD2584" s="17">
        <v>0.71095003042638993</v>
      </c>
      <c r="AE2584" s="17">
        <v>7.1095003042638993E-2</v>
      </c>
      <c r="AF2584" s="17">
        <v>68.727114439468224</v>
      </c>
      <c r="AG2584" s="17">
        <v>40.128137242669077</v>
      </c>
      <c r="AH2584" s="17">
        <v>-1</v>
      </c>
      <c r="AI2584" s="17">
        <v>-1</v>
      </c>
      <c r="AJ2584" s="17">
        <v>-1</v>
      </c>
      <c r="AK2584" s="17">
        <v>-1</v>
      </c>
      <c r="AL2584" s="17">
        <v>-1</v>
      </c>
      <c r="AM2584" s="17">
        <v>-1</v>
      </c>
      <c r="AN2584" s="17">
        <v>-1</v>
      </c>
      <c r="AO2584" s="17">
        <v>-1</v>
      </c>
      <c r="AP2584" s="17">
        <v>-1</v>
      </c>
      <c r="AQ2584" s="17">
        <v>-1</v>
      </c>
      <c r="AR2584" s="17">
        <v>0.35547501521319497</v>
      </c>
      <c r="AS2584" s="17">
        <v>4.2657001825583398</v>
      </c>
      <c r="AT2584" s="17">
        <v>9.5454102373258412</v>
      </c>
      <c r="AU2584" s="17">
        <v>-1</v>
      </c>
      <c r="AV2584" s="17">
        <v>-1</v>
      </c>
      <c r="AW2584" s="17">
        <v>-1</v>
      </c>
      <c r="AX2584" s="17">
        <v>-1</v>
      </c>
      <c r="AY2584" s="17">
        <v>7.1095003042638993E-2</v>
      </c>
      <c r="AZ2584" s="17">
        <v>-0.25000814000538335</v>
      </c>
      <c r="BA2584" s="17">
        <v>0.76282865282589629</v>
      </c>
      <c r="BB2584" s="17">
        <v>-0.10838967701163933</v>
      </c>
      <c r="BC2584" s="17">
        <v>0.28787685649881872</v>
      </c>
      <c r="BD2584" s="17">
        <v>-3.3579059442852284</v>
      </c>
      <c r="BE2584" s="17">
        <v>10.409187995567287</v>
      </c>
      <c r="BF2584" s="17">
        <v>-1</v>
      </c>
      <c r="BG2584" s="22">
        <v>549.88016982552483</v>
      </c>
    </row>
    <row r="2585" spans="1:59" x14ac:dyDescent="0.25">
      <c r="A2585">
        <v>5908</v>
      </c>
      <c r="B2585" t="s">
        <v>875</v>
      </c>
      <c r="C2585" s="49">
        <v>0</v>
      </c>
      <c r="D2585" s="22">
        <v>1522.247998046875</v>
      </c>
      <c r="E2585" s="17">
        <v>75.129814057570186</v>
      </c>
      <c r="F2585" s="17">
        <v>20.53257524960064</v>
      </c>
      <c r="G2585" s="17">
        <v>0.49554826565559129</v>
      </c>
      <c r="H2585" s="17">
        <v>4.5803988710538315</v>
      </c>
      <c r="I2585" s="17">
        <v>61.011528381979119</v>
      </c>
      <c r="J2585" s="17">
        <v>8.7793890966769901</v>
      </c>
      <c r="K2585" s="17">
        <v>-1</v>
      </c>
      <c r="L2585" s="17">
        <v>-1</v>
      </c>
      <c r="M2585" s="17">
        <v>-1</v>
      </c>
      <c r="N2585" s="17">
        <v>0.16666666666666666</v>
      </c>
      <c r="O2585" s="17">
        <v>-1</v>
      </c>
      <c r="P2585" s="17">
        <v>-1</v>
      </c>
      <c r="Q2585" s="17">
        <v>3.4625886464069926</v>
      </c>
      <c r="R2585" s="17">
        <v>-1</v>
      </c>
      <c r="S2585" s="17">
        <v>0.60245530019722271</v>
      </c>
      <c r="T2585" s="17">
        <v>6.3359794218444357E-2</v>
      </c>
      <c r="U2585" s="17">
        <v>0.32033351448084152</v>
      </c>
      <c r="V2585" s="17">
        <v>0.3140715123573764</v>
      </c>
      <c r="W2585" s="17">
        <v>1.5101035991209053</v>
      </c>
      <c r="X2585" s="17">
        <v>1.6268450664111562</v>
      </c>
      <c r="Y2585" s="17">
        <v>0</v>
      </c>
      <c r="Z2585" s="17">
        <v>36.098672850099199</v>
      </c>
      <c r="AA2585" s="17">
        <v>0.71404480389003611</v>
      </c>
      <c r="AB2585" s="17">
        <v>1.5252957409695074</v>
      </c>
      <c r="AC2585" s="17">
        <v>23.000780871939234</v>
      </c>
      <c r="AD2585" s="17">
        <v>0.40041689310105189</v>
      </c>
      <c r="AE2585" s="17">
        <v>4.004168931010519E-2</v>
      </c>
      <c r="AF2585" s="17">
        <v>56.465988874050311</v>
      </c>
      <c r="AG2585" s="17">
        <v>18.744653139265594</v>
      </c>
      <c r="AH2585" s="17">
        <v>-1</v>
      </c>
      <c r="AI2585" s="17">
        <v>-1</v>
      </c>
      <c r="AJ2585" s="17">
        <v>-1</v>
      </c>
      <c r="AK2585" s="17">
        <v>-1</v>
      </c>
      <c r="AL2585" s="17">
        <v>-1</v>
      </c>
      <c r="AM2585" s="17">
        <v>-1</v>
      </c>
      <c r="AN2585" s="17">
        <v>-1</v>
      </c>
      <c r="AO2585" s="17">
        <v>-1</v>
      </c>
      <c r="AP2585" s="17">
        <v>-1</v>
      </c>
      <c r="AQ2585" s="17">
        <v>-1</v>
      </c>
      <c r="AR2585" s="17">
        <v>0.20020844655052594</v>
      </c>
      <c r="AS2585" s="17">
        <v>2.4025013586063113</v>
      </c>
      <c r="AT2585" s="17">
        <v>7.1232517661882042</v>
      </c>
      <c r="AU2585" s="17">
        <v>-1</v>
      </c>
      <c r="AV2585" s="17">
        <v>-1</v>
      </c>
      <c r="AW2585" s="17">
        <v>-1</v>
      </c>
      <c r="AX2585" s="17">
        <v>-1</v>
      </c>
      <c r="AY2585" s="17">
        <v>4.004168931010519E-2</v>
      </c>
      <c r="AZ2585" s="17">
        <v>1.9852124475326971E-2</v>
      </c>
      <c r="BA2585" s="17">
        <v>0.49296838834518597</v>
      </c>
      <c r="BB2585" s="17">
        <v>-2.8084103210243433E-3</v>
      </c>
      <c r="BC2585" s="17">
        <v>0.18229558980820379</v>
      </c>
      <c r="BD2585" s="17">
        <v>0.31019896465469188</v>
      </c>
      <c r="BE2585" s="17">
        <v>6.7410830866273628</v>
      </c>
      <c r="BF2585" s="17">
        <v>-1</v>
      </c>
      <c r="BG2585" s="22">
        <v>225.50173359557516</v>
      </c>
    </row>
    <row r="2586" spans="1:59" x14ac:dyDescent="0.25">
      <c r="A2586">
        <v>5910</v>
      </c>
      <c r="B2586" t="s">
        <v>2309</v>
      </c>
      <c r="C2586" s="49">
        <v>0</v>
      </c>
      <c r="D2586" s="22">
        <v>1508.03931640625</v>
      </c>
      <c r="E2586" s="17">
        <v>34.941327595131902</v>
      </c>
      <c r="F2586" s="17">
        <v>-46.854908162986121</v>
      </c>
      <c r="G2586" s="17">
        <v>5.2388990162222093E-3</v>
      </c>
      <c r="H2586" s="17">
        <v>0.86624570442981241</v>
      </c>
      <c r="I2586" s="17">
        <v>25.124381998235584</v>
      </c>
      <c r="J2586" s="17">
        <v>-0.88950442844172084</v>
      </c>
      <c r="K2586" s="17">
        <v>-1</v>
      </c>
      <c r="L2586" s="17">
        <v>-1</v>
      </c>
      <c r="M2586" s="17">
        <v>-1</v>
      </c>
      <c r="N2586" s="17">
        <v>0.16666666666666666</v>
      </c>
      <c r="O2586" s="17">
        <v>-1</v>
      </c>
      <c r="P2586" s="17">
        <v>-1</v>
      </c>
      <c r="Q2586" s="17">
        <v>1.1449259098168594</v>
      </c>
      <c r="R2586" s="17">
        <v>-1</v>
      </c>
      <c r="S2586" s="17">
        <v>-0.57533396633453271</v>
      </c>
      <c r="T2586" s="17">
        <v>-6.0432416985235021E-2</v>
      </c>
      <c r="U2586" s="17">
        <v>-0.39438115013939146</v>
      </c>
      <c r="V2586" s="17">
        <v>-0.71670463588834288</v>
      </c>
      <c r="W2586" s="17">
        <v>-1.1738854979763333</v>
      </c>
      <c r="X2586" s="17">
        <v>-2.3659735104092898</v>
      </c>
      <c r="Y2586" s="17">
        <v>0</v>
      </c>
      <c r="Z2586" s="17">
        <v>12.885130030786076</v>
      </c>
      <c r="AA2586" s="17">
        <v>-0.57751895174116652</v>
      </c>
      <c r="AB2586" s="17">
        <v>-0.53532716079598786</v>
      </c>
      <c r="AC2586" s="17">
        <v>-0.69093897250576042</v>
      </c>
      <c r="AD2586" s="17">
        <v>-0.49297643767423938</v>
      </c>
      <c r="AE2586" s="17">
        <v>-4.9297643767423932E-2</v>
      </c>
      <c r="AF2586" s="17">
        <v>21.191145415181246</v>
      </c>
      <c r="AG2586" s="17">
        <v>-42.774907224772072</v>
      </c>
      <c r="AH2586" s="17">
        <v>-1</v>
      </c>
      <c r="AI2586" s="17">
        <v>-1</v>
      </c>
      <c r="AJ2586" s="17">
        <v>-1</v>
      </c>
      <c r="AK2586" s="17">
        <v>-1</v>
      </c>
      <c r="AL2586" s="17">
        <v>-1</v>
      </c>
      <c r="AM2586" s="17">
        <v>-1</v>
      </c>
      <c r="AN2586" s="17">
        <v>-1</v>
      </c>
      <c r="AO2586" s="17">
        <v>-1</v>
      </c>
      <c r="AP2586" s="17">
        <v>-1</v>
      </c>
      <c r="AQ2586" s="17">
        <v>-1</v>
      </c>
      <c r="AR2586" s="17">
        <v>-0.24648821883711969</v>
      </c>
      <c r="AS2586" s="17">
        <v>-2.9578586260454363</v>
      </c>
      <c r="AT2586" s="17">
        <v>0.15478378614093291</v>
      </c>
      <c r="AU2586" s="17">
        <v>-1</v>
      </c>
      <c r="AV2586" s="17">
        <v>-1</v>
      </c>
      <c r="AW2586" s="17">
        <v>-1</v>
      </c>
      <c r="AX2586" s="17">
        <v>-1</v>
      </c>
      <c r="AY2586" s="17">
        <v>-4.9297643767423932E-2</v>
      </c>
      <c r="AZ2586" s="17">
        <v>0.79623097603646387</v>
      </c>
      <c r="BA2586" s="17">
        <v>-0.28341046321595115</v>
      </c>
      <c r="BB2586" s="17">
        <v>0.3009453221425748</v>
      </c>
      <c r="BC2586" s="17">
        <v>-0.12145814265539519</v>
      </c>
      <c r="BD2586" s="17">
        <v>10.863212695996783</v>
      </c>
      <c r="BE2586" s="17">
        <v>-3.8119306447147405</v>
      </c>
      <c r="BF2586" s="17">
        <v>-1</v>
      </c>
      <c r="BG2586" s="22">
        <v>1265.2826147935496</v>
      </c>
    </row>
    <row r="2587" spans="1:59" x14ac:dyDescent="0.25">
      <c r="A2587">
        <v>5911</v>
      </c>
      <c r="B2587" t="s">
        <v>2310</v>
      </c>
      <c r="C2587" s="49">
        <v>0</v>
      </c>
      <c r="D2587" s="22">
        <v>1445.2290820312498</v>
      </c>
      <c r="E2587" s="17">
        <v>2.9425654056148147</v>
      </c>
      <c r="F2587" s="17">
        <v>-100.50997821108977</v>
      </c>
      <c r="G2587" s="17">
        <v>-0.38515382794177683</v>
      </c>
      <c r="H2587" s="17">
        <v>-2.0910267478513669</v>
      </c>
      <c r="I2587" s="17">
        <v>-3.4495794488342</v>
      </c>
      <c r="J2587" s="17">
        <v>-8.5880432832255558</v>
      </c>
      <c r="K2587" s="17">
        <v>-1</v>
      </c>
      <c r="L2587" s="17">
        <v>-1</v>
      </c>
      <c r="M2587" s="17">
        <v>-1</v>
      </c>
      <c r="N2587" s="17">
        <v>0.16666666666666666</v>
      </c>
      <c r="O2587" s="17">
        <v>-1</v>
      </c>
      <c r="P2587" s="17">
        <v>-1</v>
      </c>
      <c r="Q2587" s="17">
        <v>-0.7004369110240809</v>
      </c>
      <c r="R2587" s="17">
        <v>-1</v>
      </c>
      <c r="S2587" s="17">
        <v>-1.5131099804757937</v>
      </c>
      <c r="T2587" s="17">
        <v>-0.1589978986916262</v>
      </c>
      <c r="U2587" s="17">
        <v>-0.96344922409929235</v>
      </c>
      <c r="V2587" s="17">
        <v>-1.5374262838451251</v>
      </c>
      <c r="W2587" s="17">
        <v>-3.3109236498744412</v>
      </c>
      <c r="X2587" s="17">
        <v>-5.5451241416473653</v>
      </c>
      <c r="Y2587" s="17">
        <v>0</v>
      </c>
      <c r="Z2587" s="17">
        <v>-5.5978908947625037</v>
      </c>
      <c r="AA2587" s="17">
        <v>-1.6058841654366258</v>
      </c>
      <c r="AB2587" s="17">
        <v>-2.1760304566888142</v>
      </c>
      <c r="AC2587" s="17">
        <v>-19.554692646623678</v>
      </c>
      <c r="AD2587" s="17">
        <v>-1.2043115301241154</v>
      </c>
      <c r="AE2587" s="17">
        <v>-0.12043115301241154</v>
      </c>
      <c r="AF2587" s="17">
        <v>-6.8952899415662188</v>
      </c>
      <c r="AG2587" s="17">
        <v>-91.757836301545495</v>
      </c>
      <c r="AH2587" s="17">
        <v>-1</v>
      </c>
      <c r="AI2587" s="17">
        <v>-1</v>
      </c>
      <c r="AJ2587" s="17">
        <v>-1</v>
      </c>
      <c r="AK2587" s="17">
        <v>-1</v>
      </c>
      <c r="AL2587" s="17">
        <v>-1</v>
      </c>
      <c r="AM2587" s="17">
        <v>-1</v>
      </c>
      <c r="AN2587" s="17">
        <v>-1</v>
      </c>
      <c r="AO2587" s="17">
        <v>-1</v>
      </c>
      <c r="AP2587" s="17">
        <v>-1</v>
      </c>
      <c r="AQ2587" s="17">
        <v>-1</v>
      </c>
      <c r="AR2587" s="17">
        <v>-0.6021557650620577</v>
      </c>
      <c r="AS2587" s="17">
        <v>-7.2258691807446915</v>
      </c>
      <c r="AT2587" s="17">
        <v>-5.3936299349681001</v>
      </c>
      <c r="AU2587" s="17">
        <v>-1</v>
      </c>
      <c r="AV2587" s="17">
        <v>-1</v>
      </c>
      <c r="AW2587" s="17">
        <v>-1</v>
      </c>
      <c r="AX2587" s="17">
        <v>-1</v>
      </c>
      <c r="AY2587" s="17">
        <v>-0.12043115301241154</v>
      </c>
      <c r="AZ2587" s="17">
        <v>1.4143971332341128</v>
      </c>
      <c r="BA2587" s="17">
        <v>-0.90157662041360043</v>
      </c>
      <c r="BB2587" s="17">
        <v>0.54279925357553271</v>
      </c>
      <c r="BC2587" s="17">
        <v>-0.36331207408835298</v>
      </c>
      <c r="BD2587" s="17">
        <v>19.265703222419965</v>
      </c>
      <c r="BE2587" s="17">
        <v>-12.21442117113793</v>
      </c>
      <c r="BF2587" s="17">
        <v>-1</v>
      </c>
      <c r="BG2587" s="22">
        <v>-70.578171104706598</v>
      </c>
    </row>
    <row r="2588" spans="1:59" x14ac:dyDescent="0.25">
      <c r="A2588">
        <v>5913</v>
      </c>
      <c r="B2588" t="s">
        <v>2311</v>
      </c>
      <c r="C2588" s="49">
        <v>0</v>
      </c>
      <c r="D2588" s="22">
        <v>1498.311240234375</v>
      </c>
      <c r="E2588" s="17">
        <v>101.11895654054263</v>
      </c>
      <c r="F2588" s="17">
        <v>64.110800312033192</v>
      </c>
      <c r="G2588" s="17">
        <v>0.81262216198747672</v>
      </c>
      <c r="H2588" s="17">
        <v>6.982272251908654</v>
      </c>
      <c r="I2588" s="17">
        <v>84.219074691196695</v>
      </c>
      <c r="J2588" s="17">
        <v>15.032081685930425</v>
      </c>
      <c r="K2588" s="17">
        <v>-1</v>
      </c>
      <c r="L2588" s="17">
        <v>-1</v>
      </c>
      <c r="M2588" s="17">
        <v>-1</v>
      </c>
      <c r="N2588" s="17">
        <v>0.16666666666666666</v>
      </c>
      <c r="O2588" s="17">
        <v>-1</v>
      </c>
      <c r="P2588" s="17">
        <v>-1</v>
      </c>
      <c r="Q2588" s="17">
        <v>4.9613777870484022</v>
      </c>
      <c r="R2588" s="17">
        <v>-1</v>
      </c>
      <c r="S2588" s="17">
        <v>1.3641095887064065</v>
      </c>
      <c r="T2588" s="17">
        <v>0.14341390171168403</v>
      </c>
      <c r="U2588" s="17">
        <v>0.78252611959041296</v>
      </c>
      <c r="V2588" s="17">
        <v>0.9806551671025121</v>
      </c>
      <c r="W2588" s="17">
        <v>3.2457891450894012</v>
      </c>
      <c r="X2588" s="17">
        <v>4.2089261556960986</v>
      </c>
      <c r="Y2588" s="17">
        <v>0</v>
      </c>
      <c r="Z2588" s="17">
        <v>51.110436789743403</v>
      </c>
      <c r="AA2588" s="17">
        <v>1.5492749263858161</v>
      </c>
      <c r="AB2588" s="17">
        <v>2.8578620282745311</v>
      </c>
      <c r="AC2588" s="17">
        <v>38.32177294959385</v>
      </c>
      <c r="AD2588" s="17">
        <v>0.97815764948801631</v>
      </c>
      <c r="AE2588" s="17">
        <v>9.781576494880162E-2</v>
      </c>
      <c r="AF2588" s="17">
        <v>79.277570334674323</v>
      </c>
      <c r="AG2588" s="17">
        <v>58.528202123752415</v>
      </c>
      <c r="AH2588" s="17">
        <v>-1</v>
      </c>
      <c r="AI2588" s="17">
        <v>-1</v>
      </c>
      <c r="AJ2588" s="17">
        <v>-1</v>
      </c>
      <c r="AK2588" s="17">
        <v>-1</v>
      </c>
      <c r="AL2588" s="17">
        <v>-1</v>
      </c>
      <c r="AM2588" s="17">
        <v>-1</v>
      </c>
      <c r="AN2588" s="17">
        <v>-1</v>
      </c>
      <c r="AO2588" s="17">
        <v>-1</v>
      </c>
      <c r="AP2588" s="17">
        <v>-1</v>
      </c>
      <c r="AQ2588" s="17">
        <v>-1</v>
      </c>
      <c r="AR2588" s="17">
        <v>0.48907882474400816</v>
      </c>
      <c r="AS2588" s="17">
        <v>5.8689458969280981</v>
      </c>
      <c r="AT2588" s="17">
        <v>11.629629666006526</v>
      </c>
      <c r="AU2588" s="17">
        <v>-1</v>
      </c>
      <c r="AV2588" s="17">
        <v>-1</v>
      </c>
      <c r="AW2588" s="17">
        <v>-1</v>
      </c>
      <c r="AX2588" s="17">
        <v>-1</v>
      </c>
      <c r="AY2588" s="17">
        <v>9.781576494880162E-2</v>
      </c>
      <c r="AZ2588" s="17">
        <v>-0.48221755692079876</v>
      </c>
      <c r="BA2588" s="17">
        <v>0.99503806974131193</v>
      </c>
      <c r="BB2588" s="17">
        <v>-0.19924026749259227</v>
      </c>
      <c r="BC2588" s="17">
        <v>0.37872744697977168</v>
      </c>
      <c r="BD2588" s="17">
        <v>-6.5142376247887004</v>
      </c>
      <c r="BE2588" s="17">
        <v>13.565519676070764</v>
      </c>
      <c r="BF2588" s="17">
        <v>-1</v>
      </c>
      <c r="BG2588" s="22">
        <v>92.927531848304397</v>
      </c>
    </row>
    <row r="2589" spans="1:59" x14ac:dyDescent="0.25">
      <c r="A2589">
        <v>5914</v>
      </c>
      <c r="B2589" t="s">
        <v>2312</v>
      </c>
      <c r="C2589" s="49">
        <v>0</v>
      </c>
      <c r="D2589" s="22">
        <v>1497.120859375</v>
      </c>
      <c r="E2589" s="17">
        <v>124.48787206602556</v>
      </c>
      <c r="F2589" s="17">
        <v>103.29546602009528</v>
      </c>
      <c r="G2589" s="17">
        <v>1.097728648420041</v>
      </c>
      <c r="H2589" s="17">
        <v>9.1419886094944101</v>
      </c>
      <c r="I2589" s="17">
        <v>105.08683474173188</v>
      </c>
      <c r="J2589" s="17">
        <v>20.654377420420733</v>
      </c>
      <c r="K2589" s="17">
        <v>-1</v>
      </c>
      <c r="L2589" s="17">
        <v>-1</v>
      </c>
      <c r="M2589" s="17">
        <v>-1</v>
      </c>
      <c r="N2589" s="17">
        <v>0.16666666666666666</v>
      </c>
      <c r="O2589" s="17">
        <v>-1</v>
      </c>
      <c r="P2589" s="17">
        <v>-1</v>
      </c>
      <c r="Q2589" s="17">
        <v>6.3090589135460533</v>
      </c>
      <c r="R2589" s="17">
        <v>-1</v>
      </c>
      <c r="S2589" s="17">
        <v>2.0489738445953605</v>
      </c>
      <c r="T2589" s="17">
        <v>0.21539694912092974</v>
      </c>
      <c r="U2589" s="17">
        <v>1.1981204375785894</v>
      </c>
      <c r="V2589" s="17">
        <v>1.5800338164216543</v>
      </c>
      <c r="W2589" s="17">
        <v>4.8064827666321017</v>
      </c>
      <c r="X2589" s="17">
        <v>6.5306816693680343</v>
      </c>
      <c r="Y2589" s="17">
        <v>0</v>
      </c>
      <c r="Z2589" s="17">
        <v>64.608713757668738</v>
      </c>
      <c r="AA2589" s="17">
        <v>2.300297096114222</v>
      </c>
      <c r="AB2589" s="17">
        <v>4.0560788998215713</v>
      </c>
      <c r="AC2589" s="17">
        <v>52.098101655470984</v>
      </c>
      <c r="AD2589" s="17">
        <v>1.4976505469732369</v>
      </c>
      <c r="AE2589" s="17">
        <v>0.14976505469732368</v>
      </c>
      <c r="AF2589" s="17">
        <v>99.789286737216656</v>
      </c>
      <c r="AG2589" s="17">
        <v>94.300771231467465</v>
      </c>
      <c r="AH2589" s="17">
        <v>-1</v>
      </c>
      <c r="AI2589" s="17">
        <v>-1</v>
      </c>
      <c r="AJ2589" s="17">
        <v>-1</v>
      </c>
      <c r="AK2589" s="17">
        <v>-1</v>
      </c>
      <c r="AL2589" s="17">
        <v>-1</v>
      </c>
      <c r="AM2589" s="17">
        <v>-1</v>
      </c>
      <c r="AN2589" s="17">
        <v>-1</v>
      </c>
      <c r="AO2589" s="17">
        <v>-1</v>
      </c>
      <c r="AP2589" s="17">
        <v>-1</v>
      </c>
      <c r="AQ2589" s="17">
        <v>-1</v>
      </c>
      <c r="AR2589" s="17">
        <v>0.74882527348661843</v>
      </c>
      <c r="AS2589" s="17">
        <v>8.9859032818394198</v>
      </c>
      <c r="AT2589" s="17">
        <v>15.681674266391246</v>
      </c>
      <c r="AU2589" s="17">
        <v>-1</v>
      </c>
      <c r="AV2589" s="17">
        <v>-1</v>
      </c>
      <c r="AW2589" s="17">
        <v>-1</v>
      </c>
      <c r="AX2589" s="17">
        <v>-1</v>
      </c>
      <c r="AY2589" s="17">
        <v>0.14976505469732368</v>
      </c>
      <c r="AZ2589" s="17">
        <v>-0.93366854189036075</v>
      </c>
      <c r="BA2589" s="17">
        <v>1.4464890547108737</v>
      </c>
      <c r="BB2589" s="17">
        <v>-0.37586785263756728</v>
      </c>
      <c r="BC2589" s="17">
        <v>0.55535503212474657</v>
      </c>
      <c r="BD2589" s="17">
        <v>-12.650634093899036</v>
      </c>
      <c r="BE2589" s="17">
        <v>19.701916145181105</v>
      </c>
      <c r="BF2589" s="17">
        <v>-1</v>
      </c>
      <c r="BG2589" s="22">
        <v>81.585666869613306</v>
      </c>
    </row>
    <row r="2590" spans="1:59" x14ac:dyDescent="0.25">
      <c r="A2590">
        <v>5915</v>
      </c>
      <c r="B2590" t="s">
        <v>2313</v>
      </c>
      <c r="C2590" s="49">
        <v>0</v>
      </c>
      <c r="D2590" s="22">
        <v>1480.99291015625</v>
      </c>
      <c r="E2590" s="17">
        <v>65.598071965819358</v>
      </c>
      <c r="F2590" s="17">
        <v>4.549885463528426</v>
      </c>
      <c r="G2590" s="17">
        <v>0.37925868027037907</v>
      </c>
      <c r="H2590" s="17">
        <v>3.6994910989582541</v>
      </c>
      <c r="I2590" s="17">
        <v>52.49996067070289</v>
      </c>
      <c r="J2590" s="17">
        <v>6.486160176992029</v>
      </c>
      <c r="K2590" s="17">
        <v>-1</v>
      </c>
      <c r="L2590" s="17">
        <v>-1</v>
      </c>
      <c r="M2590" s="17">
        <v>-1</v>
      </c>
      <c r="N2590" s="17">
        <v>0.16666666666666666</v>
      </c>
      <c r="O2590" s="17">
        <v>-1</v>
      </c>
      <c r="P2590" s="17">
        <v>-1</v>
      </c>
      <c r="Q2590" s="17">
        <v>2.9128948060707556</v>
      </c>
      <c r="R2590" s="17">
        <v>-1</v>
      </c>
      <c r="S2590" s="17">
        <v>0.32311202267654077</v>
      </c>
      <c r="T2590" s="17">
        <v>3.3999260044960344E-2</v>
      </c>
      <c r="U2590" s="17">
        <v>0.15082039139471948</v>
      </c>
      <c r="V2590" s="17">
        <v>6.959620949695576E-2</v>
      </c>
      <c r="W2590" s="17">
        <v>0.87352595953965373</v>
      </c>
      <c r="X2590" s="17">
        <v>0.6798445634443413</v>
      </c>
      <c r="Y2590" s="17">
        <v>0</v>
      </c>
      <c r="Z2590" s="17">
        <v>30.592978989338594</v>
      </c>
      <c r="AA2590" s="17">
        <v>0.40771695486203369</v>
      </c>
      <c r="AB2590" s="17">
        <v>1.036565565317298</v>
      </c>
      <c r="AC2590" s="17">
        <v>17.381674925306289</v>
      </c>
      <c r="AD2590" s="17">
        <v>0.18852548924339935</v>
      </c>
      <c r="AE2590" s="17">
        <v>1.8852548924339935E-2</v>
      </c>
      <c r="AF2590" s="17">
        <v>48.09964468512252</v>
      </c>
      <c r="AG2590" s="17">
        <v>4.1536935236063872</v>
      </c>
      <c r="AH2590" s="17">
        <v>-1</v>
      </c>
      <c r="AI2590" s="17">
        <v>-1</v>
      </c>
      <c r="AJ2590" s="17">
        <v>-1</v>
      </c>
      <c r="AK2590" s="17">
        <v>-1</v>
      </c>
      <c r="AL2590" s="17">
        <v>-1</v>
      </c>
      <c r="AM2590" s="17">
        <v>-1</v>
      </c>
      <c r="AN2590" s="17">
        <v>-1</v>
      </c>
      <c r="AO2590" s="17">
        <v>-1</v>
      </c>
      <c r="AP2590" s="17">
        <v>-1</v>
      </c>
      <c r="AQ2590" s="17">
        <v>-1</v>
      </c>
      <c r="AR2590" s="17">
        <v>9.4262744621699673E-2</v>
      </c>
      <c r="AS2590" s="17">
        <v>1.131152935460396</v>
      </c>
      <c r="AT2590" s="17">
        <v>5.4704988160985151</v>
      </c>
      <c r="AU2590" s="17">
        <v>-1</v>
      </c>
      <c r="AV2590" s="17">
        <v>-1</v>
      </c>
      <c r="AW2590" s="17">
        <v>-1</v>
      </c>
      <c r="AX2590" s="17">
        <v>-1</v>
      </c>
      <c r="AY2590" s="17">
        <v>1.8852548924339935E-2</v>
      </c>
      <c r="AZ2590" s="17">
        <v>0.20399050912156164</v>
      </c>
      <c r="BA2590" s="17">
        <v>0.30883000369895125</v>
      </c>
      <c r="BB2590" s="17">
        <v>6.9234666990577551E-2</v>
      </c>
      <c r="BC2590" s="17">
        <v>0.11025251249660192</v>
      </c>
      <c r="BD2590" s="17">
        <v>2.8131199261562374</v>
      </c>
      <c r="BE2590" s="17">
        <v>4.2381621251258146</v>
      </c>
      <c r="BF2590" s="17">
        <v>-1</v>
      </c>
      <c r="BG2590" s="22">
        <v>728.01077844061922</v>
      </c>
    </row>
    <row r="2591" spans="1:59" x14ac:dyDescent="0.25">
      <c r="A2591">
        <v>5918</v>
      </c>
      <c r="B2591" t="s">
        <v>2314</v>
      </c>
      <c r="C2591" s="49">
        <v>0</v>
      </c>
      <c r="D2591" s="22">
        <v>1477.3614355468749</v>
      </c>
      <c r="E2591" s="17">
        <v>46.911009364851232</v>
      </c>
      <c r="F2591" s="17">
        <v>-26.784315744314434</v>
      </c>
      <c r="G2591" s="17">
        <v>0.15127194489544785</v>
      </c>
      <c r="H2591" s="17">
        <v>1.9724638121964808</v>
      </c>
      <c r="I2591" s="17">
        <v>35.812958743672993</v>
      </c>
      <c r="J2591" s="17">
        <v>1.9902650963235322</v>
      </c>
      <c r="K2591" s="17">
        <v>-1</v>
      </c>
      <c r="L2591" s="17">
        <v>-1</v>
      </c>
      <c r="M2591" s="17">
        <v>-1</v>
      </c>
      <c r="N2591" s="17">
        <v>0.16666666666666666</v>
      </c>
      <c r="O2591" s="17">
        <v>-1</v>
      </c>
      <c r="P2591" s="17">
        <v>-1</v>
      </c>
      <c r="Q2591" s="17">
        <v>1.8352152898971266</v>
      </c>
      <c r="R2591" s="17">
        <v>-1</v>
      </c>
      <c r="S2591" s="17">
        <v>-0.2245428827899317</v>
      </c>
      <c r="T2591" s="17">
        <v>-2.3562320494718261E-2</v>
      </c>
      <c r="U2591" s="17">
        <v>-0.18151154880091819</v>
      </c>
      <c r="V2591" s="17">
        <v>-0.40969973084296563</v>
      </c>
      <c r="W2591" s="17">
        <v>-0.37448999459809762</v>
      </c>
      <c r="X2591" s="17">
        <v>-1.1767580923707592</v>
      </c>
      <c r="Y2591" s="17">
        <v>0</v>
      </c>
      <c r="Z2591" s="17">
        <v>19.799018677839975</v>
      </c>
      <c r="AA2591" s="17">
        <v>-0.19284143583973584</v>
      </c>
      <c r="AB2591" s="17">
        <v>7.8405839688652446E-2</v>
      </c>
      <c r="AC2591" s="17">
        <v>6.3653692410518214</v>
      </c>
      <c r="AD2591" s="17">
        <v>-0.22688943600114778</v>
      </c>
      <c r="AE2591" s="17">
        <v>-2.2688943600114773E-2</v>
      </c>
      <c r="AF2591" s="17">
        <v>31.697354726496304</v>
      </c>
      <c r="AG2591" s="17">
        <v>-24.452008678721853</v>
      </c>
      <c r="AH2591" s="17">
        <v>-1</v>
      </c>
      <c r="AI2591" s="17">
        <v>-1</v>
      </c>
      <c r="AJ2591" s="17">
        <v>-1</v>
      </c>
      <c r="AK2591" s="17">
        <v>-1</v>
      </c>
      <c r="AL2591" s="17">
        <v>-1</v>
      </c>
      <c r="AM2591" s="17">
        <v>-1</v>
      </c>
      <c r="AN2591" s="17">
        <v>-1</v>
      </c>
      <c r="AO2591" s="17">
        <v>-1</v>
      </c>
      <c r="AP2591" s="17">
        <v>-1</v>
      </c>
      <c r="AQ2591" s="17">
        <v>-1</v>
      </c>
      <c r="AR2591" s="17">
        <v>-0.11344471800057389</v>
      </c>
      <c r="AS2591" s="17">
        <v>-1.3613366160068865</v>
      </c>
      <c r="AT2591" s="17">
        <v>2.2302623991910475</v>
      </c>
      <c r="AU2591" s="17">
        <v>-1</v>
      </c>
      <c r="AV2591" s="17">
        <v>-1</v>
      </c>
      <c r="AW2591" s="17">
        <v>-1</v>
      </c>
      <c r="AX2591" s="17">
        <v>-1</v>
      </c>
      <c r="AY2591" s="17">
        <v>-2.2688943600114773E-2</v>
      </c>
      <c r="AZ2591" s="17">
        <v>0.56499540077755062</v>
      </c>
      <c r="BA2591" s="17">
        <v>-5.217488795703773E-2</v>
      </c>
      <c r="BB2591" s="17">
        <v>0.21047574157372362</v>
      </c>
      <c r="BC2591" s="17">
        <v>-3.0988562086544061E-2</v>
      </c>
      <c r="BD2591" s="17">
        <v>7.720118063813926</v>
      </c>
      <c r="BE2591" s="17">
        <v>-0.6688360125318793</v>
      </c>
      <c r="BF2591" s="17">
        <v>-1</v>
      </c>
      <c r="BG2591" s="22">
        <v>37.985881387757445</v>
      </c>
    </row>
    <row r="2592" spans="1:59" x14ac:dyDescent="0.25">
      <c r="A2592">
        <v>5919</v>
      </c>
      <c r="B2592" t="s">
        <v>2315</v>
      </c>
      <c r="C2592" s="49">
        <v>0</v>
      </c>
      <c r="D2592" s="22">
        <v>1457.20431640625</v>
      </c>
      <c r="E2592" s="17">
        <v>-3.311032290023519</v>
      </c>
      <c r="F2592" s="17">
        <v>-110.99592202431819</v>
      </c>
      <c r="G2592" s="17">
        <v>-0.46144924972213269</v>
      </c>
      <c r="H2592" s="17">
        <v>-2.66897385978743</v>
      </c>
      <c r="I2592" s="17">
        <v>-9.0338598157539423</v>
      </c>
      <c r="J2592" s="17">
        <v>-10.092587882698542</v>
      </c>
      <c r="K2592" s="17">
        <v>-1</v>
      </c>
      <c r="L2592" s="17">
        <v>-1</v>
      </c>
      <c r="M2592" s="17">
        <v>-1</v>
      </c>
      <c r="N2592" s="17">
        <v>0.16666666666666666</v>
      </c>
      <c r="O2592" s="17">
        <v>-1</v>
      </c>
      <c r="P2592" s="17">
        <v>-1</v>
      </c>
      <c r="Q2592" s="17">
        <v>-1.0610807576728787</v>
      </c>
      <c r="R2592" s="17">
        <v>-1</v>
      </c>
      <c r="S2592" s="17">
        <v>-1.6963818797550698</v>
      </c>
      <c r="T2592" s="17">
        <v>-0.17826079597552494</v>
      </c>
      <c r="U2592" s="17">
        <v>-1.0746636134216025</v>
      </c>
      <c r="V2592" s="17">
        <v>-1.6978219571535274</v>
      </c>
      <c r="W2592" s="17">
        <v>-3.7285703320507704</v>
      </c>
      <c r="X2592" s="17">
        <v>-6.1664334580468187</v>
      </c>
      <c r="Y2592" s="17">
        <v>0</v>
      </c>
      <c r="Z2592" s="17">
        <v>-9.2100736530790677</v>
      </c>
      <c r="AA2592" s="17">
        <v>-1.8068601373367936</v>
      </c>
      <c r="AB2592" s="17">
        <v>-2.4966771832607222</v>
      </c>
      <c r="AC2592" s="17">
        <v>-23.241282953113689</v>
      </c>
      <c r="AD2592" s="17">
        <v>-1.3433295167770034</v>
      </c>
      <c r="AE2592" s="17">
        <v>-0.13433295167770032</v>
      </c>
      <c r="AF2592" s="17">
        <v>-12.384291871871874</v>
      </c>
      <c r="AG2592" s="17">
        <v>-101.3306919822092</v>
      </c>
      <c r="AH2592" s="17">
        <v>-1</v>
      </c>
      <c r="AI2592" s="17">
        <v>-1</v>
      </c>
      <c r="AJ2592" s="17">
        <v>-1</v>
      </c>
      <c r="AK2592" s="17">
        <v>-1</v>
      </c>
      <c r="AL2592" s="17">
        <v>-1</v>
      </c>
      <c r="AM2592" s="17">
        <v>-1</v>
      </c>
      <c r="AN2592" s="17">
        <v>-1</v>
      </c>
      <c r="AO2592" s="17">
        <v>-1</v>
      </c>
      <c r="AP2592" s="17">
        <v>-1</v>
      </c>
      <c r="AQ2592" s="17">
        <v>-1</v>
      </c>
      <c r="AR2592" s="17">
        <v>-0.6716647583885017</v>
      </c>
      <c r="AS2592" s="17">
        <v>-8.0599771006620209</v>
      </c>
      <c r="AT2592" s="17">
        <v>-6.4779702308606257</v>
      </c>
      <c r="AU2592" s="17">
        <v>-1</v>
      </c>
      <c r="AV2592" s="17">
        <v>-1</v>
      </c>
      <c r="AW2592" s="17">
        <v>-1</v>
      </c>
      <c r="AX2592" s="17">
        <v>-1</v>
      </c>
      <c r="AY2592" s="17">
        <v>-0.13433295167770032</v>
      </c>
      <c r="AZ2592" s="17">
        <v>1.5352068831012267</v>
      </c>
      <c r="BA2592" s="17">
        <v>-1.0223863702807143</v>
      </c>
      <c r="BB2592" s="17">
        <v>0.59006536903751461</v>
      </c>
      <c r="BC2592" s="17">
        <v>-0.41057818955033487</v>
      </c>
      <c r="BD2592" s="17">
        <v>20.907822848249651</v>
      </c>
      <c r="BE2592" s="17">
        <v>-13.856540796967618</v>
      </c>
      <c r="BF2592" s="17">
        <v>-1</v>
      </c>
      <c r="BG2592" s="22">
        <v>-25.150745155314098</v>
      </c>
    </row>
    <row r="2593" spans="1:59" x14ac:dyDescent="0.25">
      <c r="A2593">
        <v>5920</v>
      </c>
      <c r="B2593" t="s">
        <v>2316</v>
      </c>
      <c r="C2593" s="49">
        <v>0</v>
      </c>
      <c r="D2593" s="22">
        <v>1531.5338183593749</v>
      </c>
      <c r="E2593" s="17">
        <v>72.785496014111985</v>
      </c>
      <c r="F2593" s="17">
        <v>16.601656044294941</v>
      </c>
      <c r="G2593" s="17">
        <v>0.46694701200640143</v>
      </c>
      <c r="H2593" s="17">
        <v>4.3637408913406093</v>
      </c>
      <c r="I2593" s="17">
        <v>58.918120737123743</v>
      </c>
      <c r="J2593" s="17">
        <v>8.2153727938386822</v>
      </c>
      <c r="K2593" s="17">
        <v>-1</v>
      </c>
      <c r="L2593" s="17">
        <v>-1</v>
      </c>
      <c r="M2593" s="17">
        <v>-1</v>
      </c>
      <c r="N2593" s="17">
        <v>0.16666666666666666</v>
      </c>
      <c r="O2593" s="17">
        <v>-1</v>
      </c>
      <c r="P2593" s="17">
        <v>-1</v>
      </c>
      <c r="Q2593" s="17">
        <v>3.3273922493713104</v>
      </c>
      <c r="R2593" s="17">
        <v>-1</v>
      </c>
      <c r="S2593" s="17">
        <v>0.53375122915681594</v>
      </c>
      <c r="T2593" s="17">
        <v>5.6138613728464654E-2</v>
      </c>
      <c r="U2593" s="17">
        <v>0.27864200948327494</v>
      </c>
      <c r="V2593" s="17">
        <v>0.25394316874938061</v>
      </c>
      <c r="W2593" s="17">
        <v>1.3535382585811222</v>
      </c>
      <c r="X2593" s="17">
        <v>1.3939316760886848</v>
      </c>
      <c r="Y2593" s="17">
        <v>0</v>
      </c>
      <c r="Z2593" s="17">
        <v>34.744555487785291</v>
      </c>
      <c r="AA2593" s="17">
        <v>0.63870391690657657</v>
      </c>
      <c r="AB2593" s="17">
        <v>1.4050932682068908</v>
      </c>
      <c r="AC2593" s="17">
        <v>21.618769972777866</v>
      </c>
      <c r="AD2593" s="17">
        <v>0.34830251185409367</v>
      </c>
      <c r="AE2593" s="17">
        <v>3.4830251185409368E-2</v>
      </c>
      <c r="AF2593" s="17">
        <v>54.408298742373404</v>
      </c>
      <c r="AG2593" s="17">
        <v>15.156027936327833</v>
      </c>
      <c r="AH2593" s="17">
        <v>-1</v>
      </c>
      <c r="AI2593" s="17">
        <v>-1</v>
      </c>
      <c r="AJ2593" s="17">
        <v>-1</v>
      </c>
      <c r="AK2593" s="17">
        <v>-1</v>
      </c>
      <c r="AL2593" s="17">
        <v>-1</v>
      </c>
      <c r="AM2593" s="17">
        <v>-1</v>
      </c>
      <c r="AN2593" s="17">
        <v>-1</v>
      </c>
      <c r="AO2593" s="17">
        <v>-1</v>
      </c>
      <c r="AP2593" s="17">
        <v>-1</v>
      </c>
      <c r="AQ2593" s="17">
        <v>-1</v>
      </c>
      <c r="AR2593" s="17">
        <v>0.17415125592704683</v>
      </c>
      <c r="AS2593" s="17">
        <v>2.089815071124562</v>
      </c>
      <c r="AT2593" s="17">
        <v>6.7167595924619308</v>
      </c>
      <c r="AU2593" s="17">
        <v>-1</v>
      </c>
      <c r="AV2593" s="17">
        <v>-1</v>
      </c>
      <c r="AW2593" s="17">
        <v>-1</v>
      </c>
      <c r="AX2593" s="17">
        <v>-1</v>
      </c>
      <c r="AY2593" s="17">
        <v>3.4830251185409368E-2</v>
      </c>
      <c r="AZ2593" s="17">
        <v>6.5140691188961208E-2</v>
      </c>
      <c r="BA2593" s="17">
        <v>0.44767982163155173</v>
      </c>
      <c r="BB2593" s="17">
        <v>1.4910479302941468E-2</v>
      </c>
      <c r="BC2593" s="17">
        <v>0.16457670018423798</v>
      </c>
      <c r="BD2593" s="17">
        <v>0.92578871885879588</v>
      </c>
      <c r="BE2593" s="17">
        <v>6.1254933324232583</v>
      </c>
      <c r="BF2593" s="17">
        <v>-1</v>
      </c>
      <c r="BG2593" s="22">
        <v>723.71153235022678</v>
      </c>
    </row>
    <row r="2594" spans="1:59" x14ac:dyDescent="0.25">
      <c r="A2594">
        <v>5921</v>
      </c>
      <c r="B2594" t="s">
        <v>2317</v>
      </c>
      <c r="C2594" s="49">
        <v>0</v>
      </c>
      <c r="D2594" s="22">
        <v>1449.6714257812498</v>
      </c>
      <c r="E2594" s="17">
        <v>20.970740355108632</v>
      </c>
      <c r="F2594" s="17">
        <v>-70.280590460852039</v>
      </c>
      <c r="G2594" s="17">
        <v>-0.16520568310652212</v>
      </c>
      <c r="H2594" s="17">
        <v>-0.42489276344025617</v>
      </c>
      <c r="I2594" s="17">
        <v>12.649055020739937</v>
      </c>
      <c r="J2594" s="17">
        <v>-4.250669090201705</v>
      </c>
      <c r="K2594" s="17">
        <v>-1</v>
      </c>
      <c r="L2594" s="17">
        <v>-1</v>
      </c>
      <c r="M2594" s="17">
        <v>-1</v>
      </c>
      <c r="N2594" s="17">
        <v>0.16666666666666666</v>
      </c>
      <c r="O2594" s="17">
        <v>-1</v>
      </c>
      <c r="P2594" s="17">
        <v>-1</v>
      </c>
      <c r="Q2594" s="17">
        <v>0.33924467360642652</v>
      </c>
      <c r="R2594" s="17">
        <v>-1</v>
      </c>
      <c r="S2594" s="17">
        <v>-0.98476485430349969</v>
      </c>
      <c r="T2594" s="17">
        <v>-0.10346588349492307</v>
      </c>
      <c r="U2594" s="17">
        <v>-0.64283498487470292</v>
      </c>
      <c r="V2594" s="17">
        <v>-1.0750298521778714</v>
      </c>
      <c r="W2594" s="17">
        <v>-2.106911524405926</v>
      </c>
      <c r="X2594" s="17">
        <v>-3.7539834896652056</v>
      </c>
      <c r="Y2594" s="17">
        <v>0</v>
      </c>
      <c r="Z2594" s="17">
        <v>4.8154848748198376</v>
      </c>
      <c r="AA2594" s="17">
        <v>-1.0265008794622403</v>
      </c>
      <c r="AB2594" s="17">
        <v>-1.2516545110387307</v>
      </c>
      <c r="AC2594" s="17">
        <v>-8.926811185866244</v>
      </c>
      <c r="AD2594" s="17">
        <v>-0.80354373109337862</v>
      </c>
      <c r="AE2594" s="17">
        <v>-8.0354373109337865E-2</v>
      </c>
      <c r="AF2594" s="17">
        <v>8.9286712266871362</v>
      </c>
      <c r="AG2594" s="17">
        <v>-64.160743335742694</v>
      </c>
      <c r="AH2594" s="17">
        <v>-1</v>
      </c>
      <c r="AI2594" s="17">
        <v>-1</v>
      </c>
      <c r="AJ2594" s="17">
        <v>-1</v>
      </c>
      <c r="AK2594" s="17">
        <v>-1</v>
      </c>
      <c r="AL2594" s="17">
        <v>-1</v>
      </c>
      <c r="AM2594" s="17">
        <v>-1</v>
      </c>
      <c r="AN2594" s="17">
        <v>-1</v>
      </c>
      <c r="AO2594" s="17">
        <v>-1</v>
      </c>
      <c r="AP2594" s="17">
        <v>-1</v>
      </c>
      <c r="AQ2594" s="17">
        <v>-1</v>
      </c>
      <c r="AR2594" s="17">
        <v>-0.40177186554668931</v>
      </c>
      <c r="AS2594" s="17">
        <v>-4.8212623865602708</v>
      </c>
      <c r="AT2594" s="17">
        <v>-2.2676411025283532</v>
      </c>
      <c r="AU2594" s="17">
        <v>-1</v>
      </c>
      <c r="AV2594" s="17">
        <v>-1</v>
      </c>
      <c r="AW2594" s="17">
        <v>-1</v>
      </c>
      <c r="AX2594" s="17">
        <v>-1</v>
      </c>
      <c r="AY2594" s="17">
        <v>-8.0354373109337865E-2</v>
      </c>
      <c r="AZ2594" s="17">
        <v>1.0661209229291262</v>
      </c>
      <c r="BA2594" s="17">
        <v>-0.55330041010861342</v>
      </c>
      <c r="BB2594" s="17">
        <v>0.40653820190508216</v>
      </c>
      <c r="BC2594" s="17">
        <v>-0.22705102241790254</v>
      </c>
      <c r="BD2594" s="17">
        <v>14.531721066339959</v>
      </c>
      <c r="BE2594" s="17">
        <v>-7.4804390150579181</v>
      </c>
      <c r="BF2594" s="17">
        <v>-1</v>
      </c>
      <c r="BG2594" s="22">
        <v>-11.694453136618449</v>
      </c>
    </row>
    <row r="2595" spans="1:59" x14ac:dyDescent="0.25">
      <c r="A2595">
        <v>5923</v>
      </c>
      <c r="B2595" t="s">
        <v>2318</v>
      </c>
      <c r="C2595" s="49">
        <v>0</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25">
      <c r="A2596">
        <v>5924</v>
      </c>
      <c r="B2596" t="s">
        <v>2319</v>
      </c>
      <c r="C2596" s="49">
        <v>0</v>
      </c>
      <c r="D2596" s="22">
        <v>1514.7923632812501</v>
      </c>
      <c r="E2596" s="17">
        <v>68.758631030116888</v>
      </c>
      <c r="F2596" s="17">
        <v>9.849466021729139</v>
      </c>
      <c r="G2596" s="17">
        <v>0.41781827406076488</v>
      </c>
      <c r="H2596" s="17">
        <v>3.9915847180582036</v>
      </c>
      <c r="I2596" s="17">
        <v>55.322247742920027</v>
      </c>
      <c r="J2596" s="17">
        <v>7.2465548014848764</v>
      </c>
      <c r="K2596" s="17">
        <v>-1</v>
      </c>
      <c r="L2596" s="17">
        <v>-1</v>
      </c>
      <c r="M2596" s="17">
        <v>-1</v>
      </c>
      <c r="N2596" s="17">
        <v>0.16666666666666666</v>
      </c>
      <c r="O2596" s="17">
        <v>-1</v>
      </c>
      <c r="P2596" s="17">
        <v>-1</v>
      </c>
      <c r="Q2596" s="17">
        <v>3.0951636749658529</v>
      </c>
      <c r="R2596" s="17">
        <v>-1</v>
      </c>
      <c r="S2596" s="17">
        <v>0.41573737062659222</v>
      </c>
      <c r="T2596" s="17">
        <v>4.3734699959446871E-2</v>
      </c>
      <c r="U2596" s="17">
        <v>0.2070279799478017</v>
      </c>
      <c r="V2596" s="17">
        <v>0.15065994653628409</v>
      </c>
      <c r="W2596" s="17">
        <v>1.0846039775494853</v>
      </c>
      <c r="X2596" s="17">
        <v>0.99385337681082975</v>
      </c>
      <c r="Y2596" s="17">
        <v>0</v>
      </c>
      <c r="Z2596" s="17">
        <v>32.418570834918825</v>
      </c>
      <c r="AA2596" s="17">
        <v>0.50928991503791921</v>
      </c>
      <c r="AB2596" s="17">
        <v>1.1986199486382787</v>
      </c>
      <c r="AC2596" s="17">
        <v>19.244872236136672</v>
      </c>
      <c r="AD2596" s="17">
        <v>0.25878497493475217</v>
      </c>
      <c r="AE2596" s="17">
        <v>2.5878497493475212E-2</v>
      </c>
      <c r="AF2596" s="17">
        <v>50.873778175812852</v>
      </c>
      <c r="AG2596" s="17">
        <v>8.9918006845189016</v>
      </c>
      <c r="AH2596" s="17">
        <v>-1</v>
      </c>
      <c r="AI2596" s="17">
        <v>-1</v>
      </c>
      <c r="AJ2596" s="17">
        <v>-1</v>
      </c>
      <c r="AK2596" s="17">
        <v>-1</v>
      </c>
      <c r="AL2596" s="17">
        <v>-1</v>
      </c>
      <c r="AM2596" s="17">
        <v>-1</v>
      </c>
      <c r="AN2596" s="17">
        <v>-1</v>
      </c>
      <c r="AO2596" s="17">
        <v>-1</v>
      </c>
      <c r="AP2596" s="17">
        <v>-1</v>
      </c>
      <c r="AQ2596" s="17">
        <v>-1</v>
      </c>
      <c r="AR2596" s="17">
        <v>0.12939248746737608</v>
      </c>
      <c r="AS2596" s="17">
        <v>1.5527098496085125</v>
      </c>
      <c r="AT2596" s="17">
        <v>6.0185228044910666</v>
      </c>
      <c r="AU2596" s="17">
        <v>-1</v>
      </c>
      <c r="AV2596" s="17">
        <v>-1</v>
      </c>
      <c r="AW2596" s="17">
        <v>-1</v>
      </c>
      <c r="AX2596" s="17">
        <v>-1</v>
      </c>
      <c r="AY2596" s="17">
        <v>2.5878497493475212E-2</v>
      </c>
      <c r="AZ2596" s="17">
        <v>0.14293343948237863</v>
      </c>
      <c r="BA2596" s="17">
        <v>0.36988707333813431</v>
      </c>
      <c r="BB2596" s="17">
        <v>4.5346441855517595E-2</v>
      </c>
      <c r="BC2596" s="17">
        <v>0.13414073763166187</v>
      </c>
      <c r="BD2596" s="17">
        <v>1.9831950859803591</v>
      </c>
      <c r="BE2596" s="17">
        <v>5.0680869653016938</v>
      </c>
      <c r="BF2596" s="17">
        <v>-1</v>
      </c>
      <c r="BG2596" s="22">
        <v>59.668756134019077</v>
      </c>
    </row>
    <row r="2597" spans="1:59" x14ac:dyDescent="0.25">
      <c r="A2597">
        <v>5926</v>
      </c>
      <c r="B2597" t="s">
        <v>2320</v>
      </c>
      <c r="C2597" s="49">
        <v>0</v>
      </c>
      <c r="D2597" s="22">
        <v>1522.7029296874998</v>
      </c>
      <c r="E2597" s="17">
        <v>68.20059769742916</v>
      </c>
      <c r="F2597" s="17">
        <v>8.9137636537061109</v>
      </c>
      <c r="G2597" s="17">
        <v>0.4110101308835018</v>
      </c>
      <c r="H2597" s="17">
        <v>3.9400122043328847</v>
      </c>
      <c r="I2597" s="17">
        <v>54.823940250900137</v>
      </c>
      <c r="J2597" s="17">
        <v>7.1122983177960037</v>
      </c>
      <c r="K2597" s="17">
        <v>-1</v>
      </c>
      <c r="L2597" s="17">
        <v>-1</v>
      </c>
      <c r="M2597" s="17">
        <v>-1</v>
      </c>
      <c r="N2597" s="17">
        <v>0.16666666666666666</v>
      </c>
      <c r="O2597" s="17">
        <v>-1</v>
      </c>
      <c r="P2597" s="17">
        <v>-1</v>
      </c>
      <c r="Q2597" s="17">
        <v>3.0629819937235307</v>
      </c>
      <c r="R2597" s="17">
        <v>-1</v>
      </c>
      <c r="S2597" s="17">
        <v>0.39938329194734562</v>
      </c>
      <c r="T2597" s="17">
        <v>4.2015795211856097E-2</v>
      </c>
      <c r="U2597" s="17">
        <v>0.19710387876047314</v>
      </c>
      <c r="V2597" s="17">
        <v>0.13634720425876157</v>
      </c>
      <c r="W2597" s="17">
        <v>1.0473357071419753</v>
      </c>
      <c r="X2597" s="17">
        <v>0.93841148154754106</v>
      </c>
      <c r="Y2597" s="17">
        <v>0</v>
      </c>
      <c r="Z2597" s="17">
        <v>32.096241436546038</v>
      </c>
      <c r="AA2597" s="17">
        <v>0.4913560317201886</v>
      </c>
      <c r="AB2597" s="17">
        <v>1.1700073691036004</v>
      </c>
      <c r="AC2597" s="17">
        <v>18.91590315703845</v>
      </c>
      <c r="AD2597" s="17">
        <v>0.24637984845059141</v>
      </c>
      <c r="AE2597" s="17">
        <v>2.4637984845059142E-2</v>
      </c>
      <c r="AF2597" s="17">
        <v>50.383972756696394</v>
      </c>
      <c r="AG2597" s="17">
        <v>8.1375767931187095</v>
      </c>
      <c r="AH2597" s="17">
        <v>-1</v>
      </c>
      <c r="AI2597" s="17">
        <v>-1</v>
      </c>
      <c r="AJ2597" s="17">
        <v>-1</v>
      </c>
      <c r="AK2597" s="17">
        <v>-1</v>
      </c>
      <c r="AL2597" s="17">
        <v>-1</v>
      </c>
      <c r="AM2597" s="17">
        <v>-1</v>
      </c>
      <c r="AN2597" s="17">
        <v>-1</v>
      </c>
      <c r="AO2597" s="17">
        <v>-1</v>
      </c>
      <c r="AP2597" s="17">
        <v>-1</v>
      </c>
      <c r="AQ2597" s="17">
        <v>-1</v>
      </c>
      <c r="AR2597" s="17">
        <v>0.1231899242252957</v>
      </c>
      <c r="AS2597" s="17">
        <v>1.4782790907035483</v>
      </c>
      <c r="AT2597" s="17">
        <v>5.9217628179146127</v>
      </c>
      <c r="AU2597" s="17">
        <v>-1</v>
      </c>
      <c r="AV2597" s="17">
        <v>-1</v>
      </c>
      <c r="AW2597" s="17">
        <v>-1</v>
      </c>
      <c r="AX2597" s="17">
        <v>-1</v>
      </c>
      <c r="AY2597" s="17">
        <v>2.4637984845059142E-2</v>
      </c>
      <c r="AZ2597" s="17">
        <v>0.15371377275941961</v>
      </c>
      <c r="BA2597" s="17">
        <v>0.35910674006109328</v>
      </c>
      <c r="BB2597" s="17">
        <v>4.9564184860132247E-2</v>
      </c>
      <c r="BC2597" s="17">
        <v>0.12992299462704721</v>
      </c>
      <c r="BD2597" s="17">
        <v>2.1297279350814131</v>
      </c>
      <c r="BE2597" s="17">
        <v>4.9215541162006398</v>
      </c>
      <c r="BF2597" s="17">
        <v>-1</v>
      </c>
      <c r="BG2597" s="22">
        <v>1173.7760817003045</v>
      </c>
    </row>
    <row r="2598" spans="1:59" x14ac:dyDescent="0.25">
      <c r="A2598">
        <v>5927</v>
      </c>
      <c r="B2598" t="s">
        <v>2321</v>
      </c>
      <c r="C2598" s="49">
        <v>0</v>
      </c>
      <c r="D2598" s="22">
        <v>1584.376708984375</v>
      </c>
      <c r="E2598" s="17">
        <v>149.93518863130504</v>
      </c>
      <c r="F2598" s="17">
        <v>145.96516507781826</v>
      </c>
      <c r="G2598" s="17">
        <v>1.4081921360026166</v>
      </c>
      <c r="H2598" s="17">
        <v>11.493787338997555</v>
      </c>
      <c r="I2598" s="17">
        <v>127.81054630785886</v>
      </c>
      <c r="J2598" s="17">
        <v>26.776712846006923</v>
      </c>
      <c r="K2598" s="17">
        <v>-1</v>
      </c>
      <c r="L2598" s="17">
        <v>-1</v>
      </c>
      <c r="M2598" s="17">
        <v>-1</v>
      </c>
      <c r="N2598" s="17">
        <v>0.16666666666666666</v>
      </c>
      <c r="O2598" s="17">
        <v>-1</v>
      </c>
      <c r="P2598" s="17">
        <v>-1</v>
      </c>
      <c r="Q2598" s="17">
        <v>7.7766010516329036</v>
      </c>
      <c r="R2598" s="17">
        <v>-1</v>
      </c>
      <c r="S2598" s="17">
        <v>2.7947490392057506</v>
      </c>
      <c r="T2598" s="17">
        <v>0.29378207541226814</v>
      </c>
      <c r="U2598" s="17">
        <v>1.6506771752262597</v>
      </c>
      <c r="V2598" s="17">
        <v>2.2327204254798061</v>
      </c>
      <c r="W2598" s="17">
        <v>6.5059824548183736</v>
      </c>
      <c r="X2598" s="17">
        <v>9.0589311073518211</v>
      </c>
      <c r="Y2598" s="17">
        <v>0</v>
      </c>
      <c r="Z2598" s="17">
        <v>79.307509973267528</v>
      </c>
      <c r="AA2598" s="17">
        <v>3.1181142036210479</v>
      </c>
      <c r="AB2598" s="17">
        <v>5.3608636259620139</v>
      </c>
      <c r="AC2598" s="17">
        <v>67.099679169990992</v>
      </c>
      <c r="AD2598" s="17">
        <v>2.0633464690328247</v>
      </c>
      <c r="AE2598" s="17">
        <v>0.20633464690328246</v>
      </c>
      <c r="AF2598" s="17">
        <v>122.12528859504968</v>
      </c>
      <c r="AG2598" s="17">
        <v>133.25490624234109</v>
      </c>
      <c r="AH2598" s="17">
        <v>-1</v>
      </c>
      <c r="AI2598" s="17">
        <v>-1</v>
      </c>
      <c r="AJ2598" s="17">
        <v>-1</v>
      </c>
      <c r="AK2598" s="17">
        <v>-1</v>
      </c>
      <c r="AL2598" s="17">
        <v>-1</v>
      </c>
      <c r="AM2598" s="17">
        <v>-1</v>
      </c>
      <c r="AN2598" s="17">
        <v>-1</v>
      </c>
      <c r="AO2598" s="17">
        <v>-1</v>
      </c>
      <c r="AP2598" s="17">
        <v>-1</v>
      </c>
      <c r="AQ2598" s="17">
        <v>-1</v>
      </c>
      <c r="AR2598" s="17">
        <v>1.0316732345164124</v>
      </c>
      <c r="AS2598" s="17">
        <v>12.380078814196946</v>
      </c>
      <c r="AT2598" s="17">
        <v>20.094102458456032</v>
      </c>
      <c r="AU2598" s="17">
        <v>-1</v>
      </c>
      <c r="AV2598" s="17">
        <v>-1</v>
      </c>
      <c r="AW2598" s="17">
        <v>-1</v>
      </c>
      <c r="AX2598" s="17">
        <v>-1</v>
      </c>
      <c r="AY2598" s="17">
        <v>0.20633464690328246</v>
      </c>
      <c r="AZ2598" s="17">
        <v>-1.4252709919783932</v>
      </c>
      <c r="BA2598" s="17">
        <v>1.9380915047989065</v>
      </c>
      <c r="BB2598" s="17">
        <v>-0.56820446613782716</v>
      </c>
      <c r="BC2598" s="17">
        <v>0.74769164562500645</v>
      </c>
      <c r="BD2598" s="17">
        <v>-19.332793706707466</v>
      </c>
      <c r="BE2598" s="17">
        <v>26.384075757989542</v>
      </c>
      <c r="BF2598" s="17">
        <v>-1</v>
      </c>
      <c r="BG2598" s="22">
        <v>259.04926064647202</v>
      </c>
    </row>
    <row r="2599" spans="1:59" x14ac:dyDescent="0.25">
      <c r="A2599">
        <v>5928</v>
      </c>
      <c r="B2599" t="s">
        <v>2322</v>
      </c>
      <c r="C2599" s="49">
        <v>0</v>
      </c>
      <c r="D2599" s="22">
        <v>1513.6050390625001</v>
      </c>
      <c r="E2599" s="17">
        <v>105.27008055063453</v>
      </c>
      <c r="F2599" s="17">
        <v>71.071346105045549</v>
      </c>
      <c r="G2599" s="17">
        <v>0.86326689045048921</v>
      </c>
      <c r="H2599" s="17">
        <v>7.3659122379912851</v>
      </c>
      <c r="I2599" s="17">
        <v>87.92590737190676</v>
      </c>
      <c r="J2599" s="17">
        <v>16.030794989071506</v>
      </c>
      <c r="K2599" s="17">
        <v>-1</v>
      </c>
      <c r="L2599" s="17">
        <v>-1</v>
      </c>
      <c r="M2599" s="17">
        <v>-1</v>
      </c>
      <c r="N2599" s="17">
        <v>0.16666666666666666</v>
      </c>
      <c r="O2599" s="17">
        <v>-1</v>
      </c>
      <c r="P2599" s="17">
        <v>-1</v>
      </c>
      <c r="Q2599" s="17">
        <v>5.2007723569869011</v>
      </c>
      <c r="R2599" s="17">
        <v>-1</v>
      </c>
      <c r="S2599" s="17">
        <v>1.4857650610441888</v>
      </c>
      <c r="T2599" s="17">
        <v>0.15620056937258858</v>
      </c>
      <c r="U2599" s="17">
        <v>0.85634997975102845</v>
      </c>
      <c r="V2599" s="17">
        <v>1.0871254523672249</v>
      </c>
      <c r="W2599" s="17">
        <v>3.5230220683595661</v>
      </c>
      <c r="X2599" s="17">
        <v>4.6213498750534248</v>
      </c>
      <c r="Y2599" s="17">
        <v>0</v>
      </c>
      <c r="Z2599" s="17">
        <v>53.508195537055549</v>
      </c>
      <c r="AA2599" s="17">
        <v>1.682682322097923</v>
      </c>
      <c r="AB2599" s="17">
        <v>3.0707066003451611</v>
      </c>
      <c r="AC2599" s="17">
        <v>40.768923259137502</v>
      </c>
      <c r="AD2599" s="17">
        <v>1.0704374746887857</v>
      </c>
      <c r="AE2599" s="17">
        <v>0.10704374746887856</v>
      </c>
      <c r="AF2599" s="17">
        <v>82.921157404598034</v>
      </c>
      <c r="AG2599" s="17">
        <v>64.882642078990301</v>
      </c>
      <c r="AH2599" s="17">
        <v>-1</v>
      </c>
      <c r="AI2599" s="17">
        <v>-1</v>
      </c>
      <c r="AJ2599" s="17">
        <v>-1</v>
      </c>
      <c r="AK2599" s="17">
        <v>-1</v>
      </c>
      <c r="AL2599" s="17">
        <v>-1</v>
      </c>
      <c r="AM2599" s="17">
        <v>-1</v>
      </c>
      <c r="AN2599" s="17">
        <v>-1</v>
      </c>
      <c r="AO2599" s="17">
        <v>-1</v>
      </c>
      <c r="AP2599" s="17">
        <v>-1</v>
      </c>
      <c r="AQ2599" s="17">
        <v>-1</v>
      </c>
      <c r="AR2599" s="17">
        <v>0.53521873734439285</v>
      </c>
      <c r="AS2599" s="17">
        <v>6.4226248481327133</v>
      </c>
      <c r="AT2599" s="17">
        <v>12.349412302572528</v>
      </c>
      <c r="AU2599" s="17">
        <v>-1</v>
      </c>
      <c r="AV2599" s="17">
        <v>-1</v>
      </c>
      <c r="AW2599" s="17">
        <v>-1</v>
      </c>
      <c r="AX2599" s="17">
        <v>-1</v>
      </c>
      <c r="AY2599" s="17">
        <v>0.10704374746887856</v>
      </c>
      <c r="AZ2599" s="17">
        <v>-0.56241079571458141</v>
      </c>
      <c r="BA2599" s="17">
        <v>1.0752313085350944</v>
      </c>
      <c r="BB2599" s="17">
        <v>-0.23061540806085384</v>
      </c>
      <c r="BC2599" s="17">
        <v>0.41010258754803325</v>
      </c>
      <c r="BD2599" s="17">
        <v>-7.6042729193486807</v>
      </c>
      <c r="BE2599" s="17">
        <v>14.655554970630744</v>
      </c>
      <c r="BF2599" s="17">
        <v>-1</v>
      </c>
      <c r="BG2599" s="22">
        <v>184.69321381419036</v>
      </c>
    </row>
    <row r="2600" spans="1:59" x14ac:dyDescent="0.25">
      <c r="A2600">
        <v>5929</v>
      </c>
      <c r="B2600" t="s">
        <v>3103</v>
      </c>
      <c r="C2600" s="49">
        <v>0</v>
      </c>
      <c r="D2600" s="22">
        <v>1494.9194140625</v>
      </c>
      <c r="E2600" s="17">
        <v>-7.9890878629245208</v>
      </c>
      <c r="F2600" s="17">
        <v>-118.84001917927482</v>
      </c>
      <c r="G2600" s="17">
        <v>-0.51852267216108516</v>
      </c>
      <c r="H2600" s="17">
        <v>-3.1013119856825853</v>
      </c>
      <c r="I2600" s="17">
        <v>-13.211227015011247</v>
      </c>
      <c r="J2600" s="17">
        <v>-11.218074936838867</v>
      </c>
      <c r="K2600" s="17">
        <v>-1</v>
      </c>
      <c r="L2600" s="17">
        <v>-1</v>
      </c>
      <c r="M2600" s="17">
        <v>-1</v>
      </c>
      <c r="N2600" s="17">
        <v>0.16666666666666666</v>
      </c>
      <c r="O2600" s="17">
        <v>-1</v>
      </c>
      <c r="P2600" s="17">
        <v>-1</v>
      </c>
      <c r="Q2600" s="17">
        <v>-1.3308633754169921</v>
      </c>
      <c r="R2600" s="17">
        <v>-1</v>
      </c>
      <c r="S2600" s="17">
        <v>-1.833479942583375</v>
      </c>
      <c r="T2600" s="17">
        <v>-0.19267056589916626</v>
      </c>
      <c r="U2600" s="17">
        <v>-1.1578584588653518</v>
      </c>
      <c r="V2600" s="17">
        <v>-1.8178072695942227</v>
      </c>
      <c r="W2600" s="17">
        <v>-4.0409943932309913</v>
      </c>
      <c r="X2600" s="17">
        <v>-6.6312090402856612</v>
      </c>
      <c r="Y2600" s="17">
        <v>0</v>
      </c>
      <c r="Z2600" s="17">
        <v>-11.912196895619193</v>
      </c>
      <c r="AA2600" s="17">
        <v>-1.9572018783833143</v>
      </c>
      <c r="AB2600" s="17">
        <v>-2.7365396239192212</v>
      </c>
      <c r="AC2600" s="17">
        <v>-25.99906737859839</v>
      </c>
      <c r="AD2600" s="17">
        <v>-1.4473230735816895</v>
      </c>
      <c r="AE2600" s="17">
        <v>-0.14473230735816897</v>
      </c>
      <c r="AF2600" s="17">
        <v>-16.490385247152496</v>
      </c>
      <c r="AG2600" s="17">
        <v>-108.49174599384477</v>
      </c>
      <c r="AH2600" s="17">
        <v>-1</v>
      </c>
      <c r="AI2600" s="17">
        <v>-1</v>
      </c>
      <c r="AJ2600" s="17">
        <v>-1</v>
      </c>
      <c r="AK2600" s="17">
        <v>-1</v>
      </c>
      <c r="AL2600" s="17">
        <v>-1</v>
      </c>
      <c r="AM2600" s="17">
        <v>-1</v>
      </c>
      <c r="AN2600" s="17">
        <v>-1</v>
      </c>
      <c r="AO2600" s="17">
        <v>-1</v>
      </c>
      <c r="AP2600" s="17">
        <v>-1</v>
      </c>
      <c r="AQ2600" s="17">
        <v>-1</v>
      </c>
      <c r="AR2600" s="17">
        <v>-0.72366153679084477</v>
      </c>
      <c r="AS2600" s="17">
        <v>-8.6839384414901382</v>
      </c>
      <c r="AT2600" s="17">
        <v>-7.2891199739371775</v>
      </c>
      <c r="AU2600" s="17">
        <v>-1</v>
      </c>
      <c r="AV2600" s="17">
        <v>-1</v>
      </c>
      <c r="AW2600" s="17">
        <v>-1</v>
      </c>
      <c r="AX2600" s="17">
        <v>-1</v>
      </c>
      <c r="AY2600" s="17">
        <v>-0.14473230735816897</v>
      </c>
      <c r="AZ2600" s="17">
        <v>1.6255796175067041</v>
      </c>
      <c r="BA2600" s="17">
        <v>-1.1127591046861915</v>
      </c>
      <c r="BB2600" s="17">
        <v>0.62542317835110794</v>
      </c>
      <c r="BC2600" s="17">
        <v>-0.44593599886392821</v>
      </c>
      <c r="BD2600" s="17">
        <v>22.136224040788875</v>
      </c>
      <c r="BE2600" s="17">
        <v>-15.084941989506845</v>
      </c>
      <c r="BF2600" s="17">
        <v>-1</v>
      </c>
      <c r="BG2600" s="22">
        <v>85.313833788458396</v>
      </c>
    </row>
    <row r="2601" spans="1:59" x14ac:dyDescent="0.25">
      <c r="A2601">
        <v>5930</v>
      </c>
      <c r="B2601" t="s">
        <v>2323</v>
      </c>
      <c r="C2601" s="49">
        <v>0</v>
      </c>
      <c r="D2601" s="22">
        <v>1465.630087890625</v>
      </c>
      <c r="E2601" s="17">
        <v>48.882486326414345</v>
      </c>
      <c r="F2601" s="17">
        <v>-23.47857117068386</v>
      </c>
      <c r="G2601" s="17">
        <v>0.1753244461328749</v>
      </c>
      <c r="H2601" s="17">
        <v>2.15466443840219</v>
      </c>
      <c r="I2601" s="17">
        <v>37.573430175656867</v>
      </c>
      <c r="J2601" s="17">
        <v>2.4645800682594463</v>
      </c>
      <c r="K2601" s="17">
        <v>-1</v>
      </c>
      <c r="L2601" s="17">
        <v>-1</v>
      </c>
      <c r="M2601" s="17">
        <v>-1</v>
      </c>
      <c r="N2601" s="17">
        <v>0.16666666666666666</v>
      </c>
      <c r="O2601" s="17">
        <v>-1</v>
      </c>
      <c r="P2601" s="17">
        <v>-1</v>
      </c>
      <c r="Q2601" s="17">
        <v>1.9489100092573923</v>
      </c>
      <c r="R2601" s="17">
        <v>-1</v>
      </c>
      <c r="S2601" s="17">
        <v>-0.16676552890242249</v>
      </c>
      <c r="T2601" s="17">
        <v>-1.748959883009148E-2</v>
      </c>
      <c r="U2601" s="17">
        <v>-0.14645067392305877</v>
      </c>
      <c r="V2601" s="17">
        <v>-0.35913421798906592</v>
      </c>
      <c r="W2601" s="17">
        <v>-0.24282485525627762</v>
      </c>
      <c r="X2601" s="17">
        <v>-0.98088732119205457</v>
      </c>
      <c r="Y2601" s="17">
        <v>0</v>
      </c>
      <c r="Z2601" s="17">
        <v>20.937776787262891</v>
      </c>
      <c r="AA2601" s="17">
        <v>-0.12948278731245905</v>
      </c>
      <c r="AB2601" s="17">
        <v>0.17949127322686109</v>
      </c>
      <c r="AC2601" s="17">
        <v>7.5275846904140593</v>
      </c>
      <c r="AD2601" s="17">
        <v>-0.18306334240382346</v>
      </c>
      <c r="AE2601" s="17">
        <v>-1.8306334240382346E-2</v>
      </c>
      <c r="AF2601" s="17">
        <v>33.427789169876093</v>
      </c>
      <c r="AG2601" s="17">
        <v>-21.434119561236709</v>
      </c>
      <c r="AH2601" s="17">
        <v>-1</v>
      </c>
      <c r="AI2601" s="17">
        <v>-1</v>
      </c>
      <c r="AJ2601" s="17">
        <v>-1</v>
      </c>
      <c r="AK2601" s="17">
        <v>-1</v>
      </c>
      <c r="AL2601" s="17">
        <v>-1</v>
      </c>
      <c r="AM2601" s="17">
        <v>-1</v>
      </c>
      <c r="AN2601" s="17">
        <v>-1</v>
      </c>
      <c r="AO2601" s="17">
        <v>-1</v>
      </c>
      <c r="AP2601" s="17">
        <v>-1</v>
      </c>
      <c r="AQ2601" s="17">
        <v>-1</v>
      </c>
      <c r="AR2601" s="17">
        <v>-9.1531671201911732E-2</v>
      </c>
      <c r="AS2601" s="17">
        <v>-1.098380054422941</v>
      </c>
      <c r="AT2601" s="17">
        <v>2.5721059292501769</v>
      </c>
      <c r="AU2601" s="17">
        <v>-1</v>
      </c>
      <c r="AV2601" s="17">
        <v>-1</v>
      </c>
      <c r="AW2601" s="17">
        <v>-1</v>
      </c>
      <c r="AX2601" s="17">
        <v>-1</v>
      </c>
      <c r="AY2601" s="17">
        <v>-1.8306334240382346E-2</v>
      </c>
      <c r="AZ2601" s="17">
        <v>0.52690954201478823</v>
      </c>
      <c r="BA2601" s="17">
        <v>-1.4089029194275404E-2</v>
      </c>
      <c r="BB2601" s="17">
        <v>0.19557486975063337</v>
      </c>
      <c r="BC2601" s="17">
        <v>-1.6087690263453816E-2</v>
      </c>
      <c r="BD2601" s="17">
        <v>7.2024318985027422</v>
      </c>
      <c r="BE2601" s="17">
        <v>-0.15114984722069513</v>
      </c>
      <c r="BF2601" s="17">
        <v>-1</v>
      </c>
      <c r="BG2601" s="22">
        <v>390.423905429287</v>
      </c>
    </row>
    <row r="2602" spans="1:59" x14ac:dyDescent="0.25">
      <c r="A2602">
        <v>5932</v>
      </c>
      <c r="B2602" t="s">
        <v>3104</v>
      </c>
      <c r="C2602" s="49">
        <v>0</v>
      </c>
      <c r="D2602" s="22">
        <v>1478.765654296875</v>
      </c>
      <c r="E2602" s="17">
        <v>2.9072483787510066</v>
      </c>
      <c r="F2602" s="17">
        <v>-100.56919730022345</v>
      </c>
      <c r="G2602" s="17">
        <v>-0.38558470430954866</v>
      </c>
      <c r="H2602" s="17">
        <v>-2.0942906888132784</v>
      </c>
      <c r="I2602" s="17">
        <v>-3.4811165238640029</v>
      </c>
      <c r="J2602" s="17">
        <v>-8.5965401588839363</v>
      </c>
      <c r="K2602" s="17">
        <v>-1</v>
      </c>
      <c r="L2602" s="17">
        <v>-1</v>
      </c>
      <c r="M2602" s="17">
        <v>-1</v>
      </c>
      <c r="N2602" s="17">
        <v>0.16666666666666666</v>
      </c>
      <c r="O2602" s="17">
        <v>-1</v>
      </c>
      <c r="P2602" s="17">
        <v>-1</v>
      </c>
      <c r="Q2602" s="17">
        <v>-0.70247363756778647</v>
      </c>
      <c r="R2602" s="17">
        <v>-1</v>
      </c>
      <c r="S2602" s="17">
        <v>-1.5141450036584878</v>
      </c>
      <c r="T2602" s="17">
        <v>-0.15910668539233205</v>
      </c>
      <c r="U2602" s="17">
        <v>-0.96407730440866024</v>
      </c>
      <c r="V2602" s="17">
        <v>-1.5383321141493393</v>
      </c>
      <c r="W2602" s="17">
        <v>-3.3132822984175485</v>
      </c>
      <c r="X2602" s="17">
        <v>-5.5486329695070973</v>
      </c>
      <c r="Y2602" s="17">
        <v>0</v>
      </c>
      <c r="Z2602" s="17">
        <v>-5.6182906009350724</v>
      </c>
      <c r="AA2602" s="17">
        <v>-1.6070191718991507</v>
      </c>
      <c r="AB2602" s="17">
        <v>-2.1778413005593804</v>
      </c>
      <c r="AC2602" s="17">
        <v>-19.575512567447966</v>
      </c>
      <c r="AD2602" s="17">
        <v>-1.2050966305108251</v>
      </c>
      <c r="AE2602" s="17">
        <v>-0.12050966305108253</v>
      </c>
      <c r="AF2602" s="17">
        <v>-6.926288934156247</v>
      </c>
      <c r="AG2602" s="17">
        <v>-91.811898749706032</v>
      </c>
      <c r="AH2602" s="17">
        <v>-1</v>
      </c>
      <c r="AI2602" s="17">
        <v>-1</v>
      </c>
      <c r="AJ2602" s="17">
        <v>-1</v>
      </c>
      <c r="AK2602" s="17">
        <v>-1</v>
      </c>
      <c r="AL2602" s="17">
        <v>-1</v>
      </c>
      <c r="AM2602" s="17">
        <v>-1</v>
      </c>
      <c r="AN2602" s="17">
        <v>-1</v>
      </c>
      <c r="AO2602" s="17">
        <v>-1</v>
      </c>
      <c r="AP2602" s="17">
        <v>-1</v>
      </c>
      <c r="AQ2602" s="17">
        <v>-1</v>
      </c>
      <c r="AR2602" s="17">
        <v>-0.60254831525541253</v>
      </c>
      <c r="AS2602" s="17">
        <v>-7.2305797830649503</v>
      </c>
      <c r="AT2602" s="17">
        <v>-5.3997537179844368</v>
      </c>
      <c r="AU2602" s="17">
        <v>-1</v>
      </c>
      <c r="AV2602" s="17">
        <v>-1</v>
      </c>
      <c r="AW2602" s="17">
        <v>-1</v>
      </c>
      <c r="AX2602" s="17">
        <v>-1</v>
      </c>
      <c r="AY2602" s="17">
        <v>-0.12050966305108253</v>
      </c>
      <c r="AZ2602" s="17">
        <v>1.4150794030872635</v>
      </c>
      <c r="BA2602" s="17">
        <v>-0.90225889026675121</v>
      </c>
      <c r="BB2602" s="17">
        <v>0.54306618770701398</v>
      </c>
      <c r="BC2602" s="17">
        <v>-0.3635790082198343</v>
      </c>
      <c r="BD2602" s="17">
        <v>19.274977049385114</v>
      </c>
      <c r="BE2602" s="17">
        <v>-12.223694998103083</v>
      </c>
      <c r="BF2602" s="17">
        <v>-1</v>
      </c>
      <c r="BG2602" s="22">
        <v>42.238676718050783</v>
      </c>
    </row>
    <row r="2603" spans="1:59" x14ac:dyDescent="0.25">
      <c r="A2603">
        <v>5933</v>
      </c>
      <c r="B2603" t="s">
        <v>2324</v>
      </c>
      <c r="C2603" s="49">
        <v>0</v>
      </c>
      <c r="D2603" s="22">
        <v>1525.199462890625</v>
      </c>
      <c r="E2603" s="17">
        <v>83.908439885055145</v>
      </c>
      <c r="F2603" s="17">
        <v>35.252450378211236</v>
      </c>
      <c r="G2603" s="17">
        <v>0.60264964837278001</v>
      </c>
      <c r="H2603" s="17">
        <v>5.3917048889163048</v>
      </c>
      <c r="I2603" s="17">
        <v>68.850585232590134</v>
      </c>
      <c r="J2603" s="17">
        <v>10.891426794392753</v>
      </c>
      <c r="K2603" s="17">
        <v>-1</v>
      </c>
      <c r="L2603" s="17">
        <v>-1</v>
      </c>
      <c r="M2603" s="17">
        <v>-1</v>
      </c>
      <c r="N2603" s="17">
        <v>0.16666666666666666</v>
      </c>
      <c r="O2603" s="17">
        <v>-1</v>
      </c>
      <c r="P2603" s="17">
        <v>-1</v>
      </c>
      <c r="Q2603" s="17">
        <v>3.9688504081641987</v>
      </c>
      <c r="R2603" s="17">
        <v>-1</v>
      </c>
      <c r="S2603" s="17">
        <v>0.85972727494983803</v>
      </c>
      <c r="T2603" s="17">
        <v>9.0400511552494497E-2</v>
      </c>
      <c r="U2603" s="17">
        <v>0.47645316879978578</v>
      </c>
      <c r="V2603" s="17">
        <v>0.53923047985924299</v>
      </c>
      <c r="W2603" s="17">
        <v>2.0963843497156707</v>
      </c>
      <c r="X2603" s="17">
        <v>2.4990217361072937</v>
      </c>
      <c r="Y2603" s="17">
        <v>0</v>
      </c>
      <c r="Z2603" s="17">
        <v>41.169354144143796</v>
      </c>
      <c r="AA2603" s="17">
        <v>0.99616926144144546</v>
      </c>
      <c r="AB2603" s="17">
        <v>1.975410662392405</v>
      </c>
      <c r="AC2603" s="17">
        <v>28.175913404446273</v>
      </c>
      <c r="AD2603" s="17">
        <v>0.59556646099973221</v>
      </c>
      <c r="AE2603" s="17">
        <v>5.9556646099973222E-2</v>
      </c>
      <c r="AF2603" s="17">
        <v>64.171296515778536</v>
      </c>
      <c r="AG2603" s="17">
        <v>32.182760643314545</v>
      </c>
      <c r="AH2603" s="17">
        <v>-1</v>
      </c>
      <c r="AI2603" s="17">
        <v>-1</v>
      </c>
      <c r="AJ2603" s="17">
        <v>-1</v>
      </c>
      <c r="AK2603" s="17">
        <v>-1</v>
      </c>
      <c r="AL2603" s="17">
        <v>-1</v>
      </c>
      <c r="AM2603" s="17">
        <v>-1</v>
      </c>
      <c r="AN2603" s="17">
        <v>-1</v>
      </c>
      <c r="AO2603" s="17">
        <v>-1</v>
      </c>
      <c r="AP2603" s="17">
        <v>-1</v>
      </c>
      <c r="AQ2603" s="17">
        <v>-1</v>
      </c>
      <c r="AR2603" s="17">
        <v>0.2977832304998661</v>
      </c>
      <c r="AS2603" s="17">
        <v>3.5733987659983928</v>
      </c>
      <c r="AT2603" s="17">
        <v>8.6454183957979112</v>
      </c>
      <c r="AU2603" s="17">
        <v>-1</v>
      </c>
      <c r="AV2603" s="17">
        <v>-1</v>
      </c>
      <c r="AW2603" s="17">
        <v>-1</v>
      </c>
      <c r="AX2603" s="17">
        <v>-1</v>
      </c>
      <c r="AY2603" s="17">
        <v>5.9556646099973222E-2</v>
      </c>
      <c r="AZ2603" s="17">
        <v>-0.14973722904754788</v>
      </c>
      <c r="BA2603" s="17">
        <v>0.66255774186806082</v>
      </c>
      <c r="BB2603" s="17">
        <v>-6.9159263406575647E-2</v>
      </c>
      <c r="BC2603" s="17">
        <v>0.24864644289375509</v>
      </c>
      <c r="BD2603" s="17">
        <v>-1.994962713587384</v>
      </c>
      <c r="BE2603" s="17">
        <v>9.0462447648694422</v>
      </c>
      <c r="BF2603" s="17">
        <v>-1</v>
      </c>
      <c r="BG2603" s="22">
        <v>95.75880383476624</v>
      </c>
    </row>
    <row r="2604" spans="1:59" x14ac:dyDescent="0.25">
      <c r="A2604">
        <v>5934</v>
      </c>
      <c r="B2604" t="s">
        <v>2325</v>
      </c>
      <c r="C2604" s="49">
        <v>0</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25">
      <c r="A2605">
        <v>5935</v>
      </c>
      <c r="B2605" t="s">
        <v>2326</v>
      </c>
      <c r="C2605" s="49">
        <v>0</v>
      </c>
      <c r="D2605" s="22">
        <v>1443.3474511718748</v>
      </c>
      <c r="E2605" s="17">
        <v>-31.59619826003933</v>
      </c>
      <c r="F2605" s="17">
        <v>-158.42408666565615</v>
      </c>
      <c r="G2605" s="17">
        <v>-0.80653519430006315</v>
      </c>
      <c r="H2605" s="17">
        <v>-5.2830419176678642</v>
      </c>
      <c r="I2605" s="17">
        <v>-34.29168813937509</v>
      </c>
      <c r="J2605" s="17">
        <v>-16.897677652874506</v>
      </c>
      <c r="K2605" s="17">
        <v>-1</v>
      </c>
      <c r="L2605" s="17">
        <v>-1</v>
      </c>
      <c r="M2605" s="17">
        <v>-1</v>
      </c>
      <c r="N2605" s="17">
        <v>0.16666666666666666</v>
      </c>
      <c r="O2605" s="17">
        <v>-1</v>
      </c>
      <c r="P2605" s="17">
        <v>-1</v>
      </c>
      <c r="Q2605" s="17">
        <v>-2.6922811570271477</v>
      </c>
      <c r="R2605" s="17">
        <v>-1</v>
      </c>
      <c r="S2605" s="17">
        <v>-2.5253248884122987</v>
      </c>
      <c r="T2605" s="17">
        <v>-0.26538732269764831</v>
      </c>
      <c r="U2605" s="17">
        <v>-1.5776888499873531</v>
      </c>
      <c r="V2605" s="17">
        <v>-2.4232952704696142</v>
      </c>
      <c r="W2605" s="17">
        <v>-5.6175958653726923</v>
      </c>
      <c r="X2605" s="17">
        <v>-8.9766297623810072</v>
      </c>
      <c r="Y2605" s="17">
        <v>0</v>
      </c>
      <c r="Z2605" s="17">
        <v>-25.548059210460618</v>
      </c>
      <c r="AA2605" s="17">
        <v>-2.7158790729722484</v>
      </c>
      <c r="AB2605" s="17">
        <v>-3.9469696901091225</v>
      </c>
      <c r="AC2605" s="17">
        <v>-39.915815559400521</v>
      </c>
      <c r="AD2605" s="17">
        <v>-1.9721110624841915</v>
      </c>
      <c r="AE2605" s="17">
        <v>-0.19721110624841914</v>
      </c>
      <c r="AF2605" s="17">
        <v>-37.211173638941609</v>
      </c>
      <c r="AG2605" s="17">
        <v>-144.62893803398745</v>
      </c>
      <c r="AH2605" s="17">
        <v>-1</v>
      </c>
      <c r="AI2605" s="17">
        <v>-1</v>
      </c>
      <c r="AJ2605" s="17">
        <v>-1</v>
      </c>
      <c r="AK2605" s="17">
        <v>-1</v>
      </c>
      <c r="AL2605" s="17">
        <v>-1</v>
      </c>
      <c r="AM2605" s="17">
        <v>-1</v>
      </c>
      <c r="AN2605" s="17">
        <v>-1</v>
      </c>
      <c r="AO2605" s="17">
        <v>-1</v>
      </c>
      <c r="AP2605" s="17">
        <v>-1</v>
      </c>
      <c r="AQ2605" s="17">
        <v>-1</v>
      </c>
      <c r="AR2605" s="17">
        <v>-0.98605553124209577</v>
      </c>
      <c r="AS2605" s="17">
        <v>-11.832666374905148</v>
      </c>
      <c r="AT2605" s="17">
        <v>-11.382466287376694</v>
      </c>
      <c r="AU2605" s="17">
        <v>-1</v>
      </c>
      <c r="AV2605" s="17">
        <v>-1</v>
      </c>
      <c r="AW2605" s="17">
        <v>-1</v>
      </c>
      <c r="AX2605" s="17">
        <v>-1</v>
      </c>
      <c r="AY2605" s="17">
        <v>-0.19721110624841914</v>
      </c>
      <c r="AZ2605" s="17">
        <v>2.0816321557360076</v>
      </c>
      <c r="BA2605" s="17">
        <v>-1.5688116429154952</v>
      </c>
      <c r="BB2605" s="17">
        <v>0.80385109457795878</v>
      </c>
      <c r="BC2605" s="17">
        <v>-0.62436391509077882</v>
      </c>
      <c r="BD2605" s="17">
        <v>28.33516762158046</v>
      </c>
      <c r="BE2605" s="17">
        <v>-21.283885570298434</v>
      </c>
      <c r="BF2605" s="17">
        <v>-1</v>
      </c>
      <c r="BG2605" s="22">
        <v>-18.071910073555728</v>
      </c>
    </row>
    <row r="2606" spans="1:59" x14ac:dyDescent="0.25">
      <c r="A2606">
        <v>5937</v>
      </c>
      <c r="B2606" t="s">
        <v>2327</v>
      </c>
      <c r="C2606" s="49">
        <v>0</v>
      </c>
      <c r="D2606" s="22">
        <v>1532.7974023437498</v>
      </c>
      <c r="E2606" s="17">
        <v>88.39223595228043</v>
      </c>
      <c r="F2606" s="17">
        <v>42.770815952589551</v>
      </c>
      <c r="G2606" s="17">
        <v>0.65735305731842586</v>
      </c>
      <c r="H2606" s="17">
        <v>5.8060898739578803</v>
      </c>
      <c r="I2606" s="17">
        <v>72.854484358519159</v>
      </c>
      <c r="J2606" s="17">
        <v>11.970177217175332</v>
      </c>
      <c r="K2606" s="17">
        <v>-1</v>
      </c>
      <c r="L2606" s="17">
        <v>-1</v>
      </c>
      <c r="M2606" s="17">
        <v>-1</v>
      </c>
      <c r="N2606" s="17">
        <v>0.16666666666666666</v>
      </c>
      <c r="O2606" s="17">
        <v>-1</v>
      </c>
      <c r="P2606" s="17">
        <v>-1</v>
      </c>
      <c r="Q2606" s="17">
        <v>4.2274301153942808</v>
      </c>
      <c r="R2606" s="17">
        <v>-1</v>
      </c>
      <c r="S2606" s="17">
        <v>0.99113224553092771</v>
      </c>
      <c r="T2606" s="17">
        <v>0.1042119057752393</v>
      </c>
      <c r="U2606" s="17">
        <v>0.5561932905236433</v>
      </c>
      <c r="V2606" s="17">
        <v>0.6542333188940862</v>
      </c>
      <c r="W2606" s="17">
        <v>2.3958347848368833</v>
      </c>
      <c r="X2606" s="17">
        <v>2.944497189596301</v>
      </c>
      <c r="Y2606" s="17">
        <v>0</v>
      </c>
      <c r="Z2606" s="17">
        <v>43.759269842931886</v>
      </c>
      <c r="AA2606" s="17">
        <v>1.1402679573075483</v>
      </c>
      <c r="AB2606" s="17">
        <v>2.2053126486641692</v>
      </c>
      <c r="AC2606" s="17">
        <v>30.81917891691117</v>
      </c>
      <c r="AD2606" s="17">
        <v>0.69524161315455402</v>
      </c>
      <c r="AE2606" s="17">
        <v>6.9524161315455413E-2</v>
      </c>
      <c r="AF2606" s="17">
        <v>68.106881512757496</v>
      </c>
      <c r="AG2606" s="17">
        <v>39.046446915140471</v>
      </c>
      <c r="AH2606" s="17">
        <v>-1</v>
      </c>
      <c r="AI2606" s="17">
        <v>-1</v>
      </c>
      <c r="AJ2606" s="17">
        <v>-1</v>
      </c>
      <c r="AK2606" s="17">
        <v>-1</v>
      </c>
      <c r="AL2606" s="17">
        <v>-1</v>
      </c>
      <c r="AM2606" s="17">
        <v>-1</v>
      </c>
      <c r="AN2606" s="17">
        <v>-1</v>
      </c>
      <c r="AO2606" s="17">
        <v>-1</v>
      </c>
      <c r="AP2606" s="17">
        <v>-1</v>
      </c>
      <c r="AQ2606" s="17">
        <v>-1</v>
      </c>
      <c r="AR2606" s="17">
        <v>0.34762080657727701</v>
      </c>
      <c r="AS2606" s="17">
        <v>4.1714496789273241</v>
      </c>
      <c r="AT2606" s="17">
        <v>9.4228845826055228</v>
      </c>
      <c r="AU2606" s="17">
        <v>-1</v>
      </c>
      <c r="AV2606" s="17">
        <v>-1</v>
      </c>
      <c r="AW2606" s="17">
        <v>-1</v>
      </c>
      <c r="AX2606" s="17">
        <v>-1</v>
      </c>
      <c r="AY2606" s="17">
        <v>6.9524161315455413E-2</v>
      </c>
      <c r="AZ2606" s="17">
        <v>-0.23635717291033292</v>
      </c>
      <c r="BA2606" s="17">
        <v>0.74917768573084587</v>
      </c>
      <c r="BB2606" s="17">
        <v>-0.10304881513921511</v>
      </c>
      <c r="BC2606" s="17">
        <v>0.2825359946263945</v>
      </c>
      <c r="BD2606" s="17">
        <v>-3.1723536937177457</v>
      </c>
      <c r="BE2606" s="17">
        <v>10.223635744999804</v>
      </c>
      <c r="BF2606" s="17">
        <v>-1</v>
      </c>
      <c r="BG2606" s="22">
        <v>239.47078427295742</v>
      </c>
    </row>
    <row r="2607" spans="1:59" x14ac:dyDescent="0.25">
      <c r="A2607">
        <v>5940</v>
      </c>
      <c r="B2607" t="s">
        <v>2328</v>
      </c>
      <c r="C2607" s="49">
        <v>0</v>
      </c>
      <c r="D2607" s="22">
        <v>1470.145732421875</v>
      </c>
      <c r="E2607" s="17">
        <v>58.867557818780014</v>
      </c>
      <c r="F2607" s="17">
        <v>-6.7357450830636205</v>
      </c>
      <c r="G2607" s="17">
        <v>0.29714476110906618</v>
      </c>
      <c r="H2607" s="17">
        <v>3.0774681607319492</v>
      </c>
      <c r="I2607" s="17">
        <v>46.489807821119726</v>
      </c>
      <c r="J2607" s="17">
        <v>4.8668748944310209</v>
      </c>
      <c r="K2607" s="17">
        <v>-1</v>
      </c>
      <c r="L2607" s="17">
        <v>-1</v>
      </c>
      <c r="M2607" s="17">
        <v>-1</v>
      </c>
      <c r="N2607" s="17">
        <v>0.16666666666666666</v>
      </c>
      <c r="O2607" s="17">
        <v>-1</v>
      </c>
      <c r="P2607" s="17">
        <v>-1</v>
      </c>
      <c r="Q2607" s="17">
        <v>2.5247472740340537</v>
      </c>
      <c r="R2607" s="17">
        <v>-1</v>
      </c>
      <c r="S2607" s="17">
        <v>0.12586330747468627</v>
      </c>
      <c r="T2607" s="17">
        <v>1.3267321568541884E-2</v>
      </c>
      <c r="U2607" s="17">
        <v>3.1124488792889898E-2</v>
      </c>
      <c r="V2607" s="17">
        <v>-0.10303167622058025</v>
      </c>
      <c r="W2607" s="17">
        <v>0.4240283999488933</v>
      </c>
      <c r="X2607" s="17">
        <v>1.1152500533021303E-2</v>
      </c>
      <c r="Y2607" s="17">
        <v>0</v>
      </c>
      <c r="Z2607" s="17">
        <v>26.705321301748949</v>
      </c>
      <c r="AA2607" s="17">
        <v>0.19141400607584869</v>
      </c>
      <c r="AB2607" s="17">
        <v>0.69146544304699353</v>
      </c>
      <c r="AC2607" s="17">
        <v>13.413935166563071</v>
      </c>
      <c r="AD2607" s="17">
        <v>3.890561099111238E-2</v>
      </c>
      <c r="AE2607" s="17">
        <v>3.8905610991112373E-3</v>
      </c>
      <c r="AF2607" s="17">
        <v>42.192036466126353</v>
      </c>
      <c r="AG2607" s="17">
        <v>-6.1492142939545298</v>
      </c>
      <c r="AH2607" s="17">
        <v>-1</v>
      </c>
      <c r="AI2607" s="17">
        <v>-1</v>
      </c>
      <c r="AJ2607" s="17">
        <v>-1</v>
      </c>
      <c r="AK2607" s="17">
        <v>-1</v>
      </c>
      <c r="AL2607" s="17">
        <v>-1</v>
      </c>
      <c r="AM2607" s="17">
        <v>-1</v>
      </c>
      <c r="AN2607" s="17">
        <v>-1</v>
      </c>
      <c r="AO2607" s="17">
        <v>-1</v>
      </c>
      <c r="AP2607" s="17">
        <v>-1</v>
      </c>
      <c r="AQ2607" s="17">
        <v>-1</v>
      </c>
      <c r="AR2607" s="17">
        <v>1.945280549555619E-2</v>
      </c>
      <c r="AS2607" s="17">
        <v>0.23343366594667414</v>
      </c>
      <c r="AT2607" s="17">
        <v>4.303463765730676</v>
      </c>
      <c r="AU2607" s="17">
        <v>-1</v>
      </c>
      <c r="AV2607" s="17">
        <v>-1</v>
      </c>
      <c r="AW2607" s="17">
        <v>-1</v>
      </c>
      <c r="AX2607" s="17">
        <v>-1</v>
      </c>
      <c r="AY2607" s="17">
        <v>3.8905610991112373E-3</v>
      </c>
      <c r="AZ2607" s="17">
        <v>0.33401354068753714</v>
      </c>
      <c r="BA2607" s="17">
        <v>0.17880697213297572</v>
      </c>
      <c r="BB2607" s="17">
        <v>0.12010542559635515</v>
      </c>
      <c r="BC2607" s="17">
        <v>5.9381753890824361E-2</v>
      </c>
      <c r="BD2607" s="17">
        <v>4.5804720825775345</v>
      </c>
      <c r="BE2607" s="17">
        <v>2.4708099687045157</v>
      </c>
      <c r="BF2607" s="17">
        <v>-1</v>
      </c>
      <c r="BG2607" s="22">
        <v>34.992733108259017</v>
      </c>
    </row>
    <row r="2608" spans="1:59" x14ac:dyDescent="0.25">
      <c r="A2608">
        <v>5941</v>
      </c>
      <c r="B2608" t="s">
        <v>2329</v>
      </c>
      <c r="C2608" s="49">
        <v>0</v>
      </c>
      <c r="D2608" s="22">
        <v>1531.91890625</v>
      </c>
      <c r="E2608" s="17">
        <v>97.951737770238267</v>
      </c>
      <c r="F2608" s="17">
        <v>58.800052853369912</v>
      </c>
      <c r="G2608" s="17">
        <v>0.77398131815456295</v>
      </c>
      <c r="H2608" s="17">
        <v>6.6895631538411875</v>
      </c>
      <c r="I2608" s="17">
        <v>81.390840695734198</v>
      </c>
      <c r="J2608" s="17">
        <v>14.27008481178957</v>
      </c>
      <c r="K2608" s="17">
        <v>-1</v>
      </c>
      <c r="L2608" s="17">
        <v>-1</v>
      </c>
      <c r="M2608" s="17">
        <v>-1</v>
      </c>
      <c r="N2608" s="17">
        <v>0.16666666666666666</v>
      </c>
      <c r="O2608" s="17">
        <v>-1</v>
      </c>
      <c r="P2608" s="17">
        <v>-1</v>
      </c>
      <c r="Q2608" s="17">
        <v>4.7787248541138911</v>
      </c>
      <c r="R2608" s="17">
        <v>-1</v>
      </c>
      <c r="S2608" s="17">
        <v>1.2712890671894077</v>
      </c>
      <c r="T2608" s="17">
        <v>0.13365794796835945</v>
      </c>
      <c r="U2608" s="17">
        <v>0.72620009439131328</v>
      </c>
      <c r="V2608" s="17">
        <v>0.89942061830313969</v>
      </c>
      <c r="W2608" s="17">
        <v>3.034266358443436</v>
      </c>
      <c r="X2608" s="17">
        <v>3.8942556852183121</v>
      </c>
      <c r="Y2608" s="17">
        <v>0</v>
      </c>
      <c r="Z2608" s="17">
        <v>49.280998186443199</v>
      </c>
      <c r="AA2608" s="17">
        <v>1.4474879388688013</v>
      </c>
      <c r="AB2608" s="17">
        <v>2.6954661754451252</v>
      </c>
      <c r="AC2608" s="17">
        <v>36.45464964147299</v>
      </c>
      <c r="AD2608" s="17">
        <v>0.90775011798914162</v>
      </c>
      <c r="AE2608" s="17">
        <v>9.077501179891416E-2</v>
      </c>
      <c r="AF2608" s="17">
        <v>76.497591386551989</v>
      </c>
      <c r="AG2608" s="17">
        <v>53.679900446406045</v>
      </c>
      <c r="AH2608" s="17">
        <v>-1</v>
      </c>
      <c r="AI2608" s="17">
        <v>-1</v>
      </c>
      <c r="AJ2608" s="17">
        <v>-1</v>
      </c>
      <c r="AK2608" s="17">
        <v>-1</v>
      </c>
      <c r="AL2608" s="17">
        <v>-1</v>
      </c>
      <c r="AM2608" s="17">
        <v>-1</v>
      </c>
      <c r="AN2608" s="17">
        <v>-1</v>
      </c>
      <c r="AO2608" s="17">
        <v>-1</v>
      </c>
      <c r="AP2608" s="17">
        <v>-1</v>
      </c>
      <c r="AQ2608" s="17">
        <v>-1</v>
      </c>
      <c r="AR2608" s="17">
        <v>0.45387505899457081</v>
      </c>
      <c r="AS2608" s="17">
        <v>5.4465007079348497</v>
      </c>
      <c r="AT2608" s="17">
        <v>11.080450920315304</v>
      </c>
      <c r="AU2608" s="17">
        <v>-1</v>
      </c>
      <c r="AV2608" s="17">
        <v>-1</v>
      </c>
      <c r="AW2608" s="17">
        <v>-1</v>
      </c>
      <c r="AX2608" s="17">
        <v>-1</v>
      </c>
      <c r="AY2608" s="17">
        <v>9.077501179891416E-2</v>
      </c>
      <c r="AZ2608" s="17">
        <v>-0.42103183215283552</v>
      </c>
      <c r="BA2608" s="17">
        <v>0.93385234497334846</v>
      </c>
      <c r="BB2608" s="17">
        <v>-0.17530170678297485</v>
      </c>
      <c r="BC2608" s="17">
        <v>0.35478888627015426</v>
      </c>
      <c r="BD2608" s="17">
        <v>-5.6825640258233534</v>
      </c>
      <c r="BE2608" s="17">
        <v>12.733846077105413</v>
      </c>
      <c r="BF2608" s="17">
        <v>-1</v>
      </c>
      <c r="BG2608" s="22">
        <v>161.38497145117253</v>
      </c>
    </row>
    <row r="2609" spans="1:59" x14ac:dyDescent="0.25">
      <c r="A2609">
        <v>5943</v>
      </c>
      <c r="B2609" t="s">
        <v>2330</v>
      </c>
      <c r="C2609" s="49">
        <v>0</v>
      </c>
      <c r="D2609" s="22">
        <v>1459.7620214843751</v>
      </c>
      <c r="E2609" s="17">
        <v>50.896041811914934</v>
      </c>
      <c r="F2609" s="17">
        <v>-20.102269925641604</v>
      </c>
      <c r="G2609" s="17">
        <v>0.19989031565651966</v>
      </c>
      <c r="H2609" s="17">
        <v>2.3407538918986543</v>
      </c>
      <c r="I2609" s="17">
        <v>39.371476502370051</v>
      </c>
      <c r="J2609" s="17">
        <v>2.949018655276658</v>
      </c>
      <c r="K2609" s="17">
        <v>-1</v>
      </c>
      <c r="L2609" s="17">
        <v>-1</v>
      </c>
      <c r="M2609" s="17">
        <v>-1</v>
      </c>
      <c r="N2609" s="17">
        <v>0.16666666666666666</v>
      </c>
      <c r="O2609" s="17">
        <v>-1</v>
      </c>
      <c r="P2609" s="17">
        <v>-1</v>
      </c>
      <c r="Q2609" s="17">
        <v>2.0650313894731687</v>
      </c>
      <c r="R2609" s="17">
        <v>-1</v>
      </c>
      <c r="S2609" s="17">
        <v>-0.10775499511172418</v>
      </c>
      <c r="T2609" s="17">
        <v>-1.1287263089869295E-2</v>
      </c>
      <c r="U2609" s="17">
        <v>-0.11064147183084162</v>
      </c>
      <c r="V2609" s="17">
        <v>-0.30748945227828939</v>
      </c>
      <c r="W2609" s="17">
        <v>-0.1083495006162104</v>
      </c>
      <c r="X2609" s="17">
        <v>-0.78083595186567423</v>
      </c>
      <c r="Y2609" s="17">
        <v>0</v>
      </c>
      <c r="Z2609" s="17">
        <v>22.100840156803251</v>
      </c>
      <c r="AA2609" s="17">
        <v>-6.4771833655231703E-2</v>
      </c>
      <c r="AB2609" s="17">
        <v>0.28273423937528874</v>
      </c>
      <c r="AC2609" s="17">
        <v>8.7146060652626005</v>
      </c>
      <c r="AD2609" s="17">
        <v>-0.13830183978855207</v>
      </c>
      <c r="AE2609" s="17">
        <v>-1.3830183978855203E-2</v>
      </c>
      <c r="AF2609" s="17">
        <v>35.195157408865782</v>
      </c>
      <c r="AG2609" s="17">
        <v>-18.351817659860817</v>
      </c>
      <c r="AH2609" s="17">
        <v>-1</v>
      </c>
      <c r="AI2609" s="17">
        <v>-1</v>
      </c>
      <c r="AJ2609" s="17">
        <v>-1</v>
      </c>
      <c r="AK2609" s="17">
        <v>-1</v>
      </c>
      <c r="AL2609" s="17">
        <v>-1</v>
      </c>
      <c r="AM2609" s="17">
        <v>-1</v>
      </c>
      <c r="AN2609" s="17">
        <v>-1</v>
      </c>
      <c r="AO2609" s="17">
        <v>-1</v>
      </c>
      <c r="AP2609" s="17">
        <v>-1</v>
      </c>
      <c r="AQ2609" s="17">
        <v>-1</v>
      </c>
      <c r="AR2609" s="17">
        <v>-6.9150919894276033E-2</v>
      </c>
      <c r="AS2609" s="17">
        <v>-0.82981103873131246</v>
      </c>
      <c r="AT2609" s="17">
        <v>2.9212456496492942</v>
      </c>
      <c r="AU2609" s="17">
        <v>-1</v>
      </c>
      <c r="AV2609" s="17">
        <v>-1</v>
      </c>
      <c r="AW2609" s="17">
        <v>-1</v>
      </c>
      <c r="AX2609" s="17">
        <v>-1</v>
      </c>
      <c r="AY2609" s="17">
        <v>-1.3830183978855203E-2</v>
      </c>
      <c r="AZ2609" s="17">
        <v>0.48801079182550999</v>
      </c>
      <c r="BA2609" s="17">
        <v>2.4809720995002837E-2</v>
      </c>
      <c r="BB2609" s="17">
        <v>0.18035595886144107</v>
      </c>
      <c r="BC2609" s="17">
        <v>-8.6877937426152463E-4</v>
      </c>
      <c r="BD2609" s="17">
        <v>6.6736964183256733</v>
      </c>
      <c r="BE2609" s="17">
        <v>0.37758563295637471</v>
      </c>
      <c r="BF2609" s="17">
        <v>-1</v>
      </c>
      <c r="BG2609" s="22">
        <v>29.676434837525221</v>
      </c>
    </row>
    <row r="2610" spans="1:59" x14ac:dyDescent="0.25">
      <c r="A2610">
        <v>5944</v>
      </c>
      <c r="B2610" t="s">
        <v>2331</v>
      </c>
      <c r="C2610" s="49">
        <v>0</v>
      </c>
      <c r="D2610" s="22">
        <v>1484.9176171875001</v>
      </c>
      <c r="E2610" s="17">
        <v>72.641967514555418</v>
      </c>
      <c r="F2610" s="17">
        <v>16.360989494382892</v>
      </c>
      <c r="G2610" s="17">
        <v>0.46519592919869091</v>
      </c>
      <c r="H2610" s="17">
        <v>4.3504762258094232</v>
      </c>
      <c r="I2610" s="17">
        <v>58.789953972778434</v>
      </c>
      <c r="J2610" s="17">
        <v>8.1808414665310547</v>
      </c>
      <c r="K2610" s="17">
        <v>-1</v>
      </c>
      <c r="L2610" s="17">
        <v>-1</v>
      </c>
      <c r="M2610" s="17">
        <v>-1</v>
      </c>
      <c r="N2610" s="17">
        <v>0.16666666666666666</v>
      </c>
      <c r="O2610" s="17">
        <v>-1</v>
      </c>
      <c r="P2610" s="17">
        <v>-1</v>
      </c>
      <c r="Q2610" s="17">
        <v>3.3191149867933363</v>
      </c>
      <c r="R2610" s="17">
        <v>-1</v>
      </c>
      <c r="S2610" s="17">
        <v>0.52954489194187415</v>
      </c>
      <c r="T2610" s="17">
        <v>5.569650426142958E-2</v>
      </c>
      <c r="U2610" s="17">
        <v>0.27608948928523513</v>
      </c>
      <c r="V2610" s="17">
        <v>0.25026187176710457</v>
      </c>
      <c r="W2610" s="17">
        <v>1.3439527040643422</v>
      </c>
      <c r="X2610" s="17">
        <v>1.3796717894948398</v>
      </c>
      <c r="Y2610" s="17">
        <v>0</v>
      </c>
      <c r="Z2610" s="17">
        <v>34.661651022762392</v>
      </c>
      <c r="AA2610" s="17">
        <v>0.63409124735255751</v>
      </c>
      <c r="AB2610" s="17">
        <v>1.3977339934673769</v>
      </c>
      <c r="AC2610" s="17">
        <v>21.534157754192172</v>
      </c>
      <c r="AD2610" s="17">
        <v>0.34511186160654395</v>
      </c>
      <c r="AE2610" s="17">
        <v>3.4511186160654392E-2</v>
      </c>
      <c r="AF2610" s="17">
        <v>54.282318746623218</v>
      </c>
      <c r="AG2610" s="17">
        <v>14.936317990279402</v>
      </c>
      <c r="AH2610" s="17">
        <v>-1</v>
      </c>
      <c r="AI2610" s="17">
        <v>-1</v>
      </c>
      <c r="AJ2610" s="17">
        <v>-1</v>
      </c>
      <c r="AK2610" s="17">
        <v>-1</v>
      </c>
      <c r="AL2610" s="17">
        <v>-1</v>
      </c>
      <c r="AM2610" s="17">
        <v>-1</v>
      </c>
      <c r="AN2610" s="17">
        <v>-1</v>
      </c>
      <c r="AO2610" s="17">
        <v>-1</v>
      </c>
      <c r="AP2610" s="17">
        <v>-1</v>
      </c>
      <c r="AQ2610" s="17">
        <v>-1</v>
      </c>
      <c r="AR2610" s="17">
        <v>0.17255593080327197</v>
      </c>
      <c r="AS2610" s="17">
        <v>2.0706711696392635</v>
      </c>
      <c r="AT2610" s="17">
        <v>6.6918725205310423</v>
      </c>
      <c r="AU2610" s="17">
        <v>-1</v>
      </c>
      <c r="AV2610" s="17">
        <v>-1</v>
      </c>
      <c r="AW2610" s="17">
        <v>-1</v>
      </c>
      <c r="AX2610" s="17">
        <v>-1</v>
      </c>
      <c r="AY2610" s="17">
        <v>3.4511186160654392E-2</v>
      </c>
      <c r="AZ2610" s="17">
        <v>6.7913437850027292E-2</v>
      </c>
      <c r="BA2610" s="17">
        <v>0.44490707497048565</v>
      </c>
      <c r="BB2610" s="17">
        <v>1.5995300387108363E-2</v>
      </c>
      <c r="BC2610" s="17">
        <v>0.16349187910007107</v>
      </c>
      <c r="BD2610" s="17">
        <v>0.96347757852946581</v>
      </c>
      <c r="BE2610" s="17">
        <v>6.0878044727525875</v>
      </c>
      <c r="BF2610" s="17">
        <v>-1</v>
      </c>
      <c r="BG2610" s="22">
        <v>43.657015098892316</v>
      </c>
    </row>
    <row r="2611" spans="1:59" x14ac:dyDescent="0.25">
      <c r="A2611">
        <v>5945</v>
      </c>
      <c r="B2611" t="s">
        <v>2332</v>
      </c>
      <c r="C2611" s="49">
        <v>0</v>
      </c>
      <c r="D2611" s="22">
        <v>1500.425830078125</v>
      </c>
      <c r="E2611" s="17">
        <v>87.109419652822908</v>
      </c>
      <c r="F2611" s="17">
        <v>40.61980779800566</v>
      </c>
      <c r="G2611" s="17">
        <v>0.64170238463411033</v>
      </c>
      <c r="H2611" s="17">
        <v>5.6875341222930302</v>
      </c>
      <c r="I2611" s="17">
        <v>71.708966814206761</v>
      </c>
      <c r="J2611" s="17">
        <v>11.6615461811861</v>
      </c>
      <c r="K2611" s="17">
        <v>-1</v>
      </c>
      <c r="L2611" s="17">
        <v>-1</v>
      </c>
      <c r="M2611" s="17">
        <v>-1</v>
      </c>
      <c r="N2611" s="17">
        <v>0.16666666666666666</v>
      </c>
      <c r="O2611" s="17">
        <v>-1</v>
      </c>
      <c r="P2611" s="17">
        <v>-1</v>
      </c>
      <c r="Q2611" s="17">
        <v>4.1534503317086733</v>
      </c>
      <c r="R2611" s="17">
        <v>-1</v>
      </c>
      <c r="S2611" s="17">
        <v>0.95353721766529309</v>
      </c>
      <c r="T2611" s="17">
        <v>0.100260458974017</v>
      </c>
      <c r="U2611" s="17">
        <v>0.53337960177990151</v>
      </c>
      <c r="V2611" s="17">
        <v>0.62133094907487163</v>
      </c>
      <c r="W2611" s="17">
        <v>2.3101618654414082</v>
      </c>
      <c r="X2611" s="17">
        <v>2.8170464393445021</v>
      </c>
      <c r="Y2611" s="17">
        <v>0</v>
      </c>
      <c r="Z2611" s="17">
        <v>43.018293664975985</v>
      </c>
      <c r="AA2611" s="17">
        <v>1.0990412482832905</v>
      </c>
      <c r="AB2611" s="17">
        <v>2.1395375753010346</v>
      </c>
      <c r="AC2611" s="17">
        <v>30.06293933055499</v>
      </c>
      <c r="AD2611" s="17">
        <v>0.66672450222487689</v>
      </c>
      <c r="AE2611" s="17">
        <v>6.6672450222487689E-2</v>
      </c>
      <c r="AF2611" s="17">
        <v>66.980908674936316</v>
      </c>
      <c r="AG2611" s="17">
        <v>37.082742836754534</v>
      </c>
      <c r="AH2611" s="17">
        <v>-1</v>
      </c>
      <c r="AI2611" s="17">
        <v>-1</v>
      </c>
      <c r="AJ2611" s="17">
        <v>-1</v>
      </c>
      <c r="AK2611" s="17">
        <v>-1</v>
      </c>
      <c r="AL2611" s="17">
        <v>-1</v>
      </c>
      <c r="AM2611" s="17">
        <v>-1</v>
      </c>
      <c r="AN2611" s="17">
        <v>-1</v>
      </c>
      <c r="AO2611" s="17">
        <v>-1</v>
      </c>
      <c r="AP2611" s="17">
        <v>-1</v>
      </c>
      <c r="AQ2611" s="17">
        <v>-1</v>
      </c>
      <c r="AR2611" s="17">
        <v>0.33336225111243845</v>
      </c>
      <c r="AS2611" s="17">
        <v>4.0003470133492609</v>
      </c>
      <c r="AT2611" s="17">
        <v>9.2004511173540386</v>
      </c>
      <c r="AU2611" s="17">
        <v>-1</v>
      </c>
      <c r="AV2611" s="17">
        <v>-1</v>
      </c>
      <c r="AW2611" s="17">
        <v>-1</v>
      </c>
      <c r="AX2611" s="17">
        <v>-1</v>
      </c>
      <c r="AY2611" s="17">
        <v>6.6672450222487689E-2</v>
      </c>
      <c r="AZ2611" s="17">
        <v>-0.21157516360854967</v>
      </c>
      <c r="BA2611" s="17">
        <v>0.72439567642906266</v>
      </c>
      <c r="BB2611" s="17">
        <v>-9.3352997423124848E-2</v>
      </c>
      <c r="BC2611" s="17">
        <v>0.27284017691030427</v>
      </c>
      <c r="BD2611" s="17">
        <v>-2.8355015448910574</v>
      </c>
      <c r="BE2611" s="17">
        <v>9.8867835961731139</v>
      </c>
      <c r="BF2611" s="17">
        <v>-1</v>
      </c>
      <c r="BG2611" s="22">
        <v>582.58998334763146</v>
      </c>
    </row>
    <row r="2612" spans="1:59" x14ac:dyDescent="0.25">
      <c r="A2612">
        <v>5947</v>
      </c>
      <c r="B2612" t="s">
        <v>2333</v>
      </c>
      <c r="C2612" s="49">
        <v>0</v>
      </c>
      <c r="D2612" s="22">
        <v>1489.0691503906251</v>
      </c>
      <c r="E2612" s="17">
        <v>62.468362472935461</v>
      </c>
      <c r="F2612" s="17">
        <v>-0.69796697139835995</v>
      </c>
      <c r="G2612" s="17">
        <v>0.341075458798345</v>
      </c>
      <c r="H2612" s="17">
        <v>3.4102485460078604</v>
      </c>
      <c r="I2612" s="17">
        <v>49.705221366084103</v>
      </c>
      <c r="J2612" s="17">
        <v>5.7331876091017051</v>
      </c>
      <c r="K2612" s="17">
        <v>-1</v>
      </c>
      <c r="L2612" s="17">
        <v>-1</v>
      </c>
      <c r="M2612" s="17">
        <v>-1</v>
      </c>
      <c r="N2612" s="17">
        <v>0.16666666666666666</v>
      </c>
      <c r="O2612" s="17">
        <v>-1</v>
      </c>
      <c r="P2612" s="17">
        <v>-1</v>
      </c>
      <c r="Q2612" s="17">
        <v>2.7324050263725597</v>
      </c>
      <c r="R2612" s="17">
        <v>-1</v>
      </c>
      <c r="S2612" s="17">
        <v>0.23139077182708656</v>
      </c>
      <c r="T2612" s="17">
        <v>2.4358845770803637E-2</v>
      </c>
      <c r="U2612" s="17">
        <v>9.5161433631880621E-2</v>
      </c>
      <c r="V2612" s="17">
        <v>-1.0676280964164212E-2</v>
      </c>
      <c r="W2612" s="17">
        <v>0.66450823094633704</v>
      </c>
      <c r="X2612" s="17">
        <v>0.3689007259619892</v>
      </c>
      <c r="Y2612" s="17">
        <v>0</v>
      </c>
      <c r="Z2612" s="17">
        <v>28.785206372846204</v>
      </c>
      <c r="AA2612" s="17">
        <v>0.30713542760193729</v>
      </c>
      <c r="AB2612" s="17">
        <v>0.87609296172877882</v>
      </c>
      <c r="AC2612" s="17">
        <v>15.536663902828318</v>
      </c>
      <c r="AD2612" s="17">
        <v>0.11895179203985078</v>
      </c>
      <c r="AE2612" s="17">
        <v>1.1895179203985078E-2</v>
      </c>
      <c r="AF2612" s="17">
        <v>45.352588944757677</v>
      </c>
      <c r="AG2612" s="17">
        <v>-0.63718986159714341</v>
      </c>
      <c r="AH2612" s="17">
        <v>-1</v>
      </c>
      <c r="AI2612" s="17">
        <v>-1</v>
      </c>
      <c r="AJ2612" s="17">
        <v>-1</v>
      </c>
      <c r="AK2612" s="17">
        <v>-1</v>
      </c>
      <c r="AL2612" s="17">
        <v>-1</v>
      </c>
      <c r="AM2612" s="17">
        <v>-1</v>
      </c>
      <c r="AN2612" s="17">
        <v>-1</v>
      </c>
      <c r="AO2612" s="17">
        <v>-1</v>
      </c>
      <c r="AP2612" s="17">
        <v>-1</v>
      </c>
      <c r="AQ2612" s="17">
        <v>-1</v>
      </c>
      <c r="AR2612" s="17">
        <v>5.9475896019925388E-2</v>
      </c>
      <c r="AS2612" s="17">
        <v>0.71371075223910452</v>
      </c>
      <c r="AT2612" s="17">
        <v>4.9278239779108359</v>
      </c>
      <c r="AU2612" s="17">
        <v>-1</v>
      </c>
      <c r="AV2612" s="17">
        <v>-1</v>
      </c>
      <c r="AW2612" s="17">
        <v>-1</v>
      </c>
      <c r="AX2612" s="17">
        <v>-1</v>
      </c>
      <c r="AY2612" s="17">
        <v>1.1895179203985078E-2</v>
      </c>
      <c r="AZ2612" s="17">
        <v>0.26445161317623189</v>
      </c>
      <c r="BA2612" s="17">
        <v>0.24836889964428099</v>
      </c>
      <c r="BB2612" s="17">
        <v>9.2889724039784072E-2</v>
      </c>
      <c r="BC2612" s="17">
        <v>8.6597455447395416E-2</v>
      </c>
      <c r="BD2612" s="17">
        <v>3.6349440394973698</v>
      </c>
      <c r="BE2612" s="17">
        <v>3.4163380117846809</v>
      </c>
      <c r="BF2612" s="17">
        <v>-1</v>
      </c>
      <c r="BG2612" s="22">
        <v>58.66814015357113</v>
      </c>
    </row>
    <row r="2613" spans="1:59" x14ac:dyDescent="0.25">
      <c r="A2613">
        <v>5948</v>
      </c>
      <c r="B2613" t="s">
        <v>2334</v>
      </c>
      <c r="C2613" s="49">
        <v>0</v>
      </c>
      <c r="D2613" s="22">
        <v>1480.8650683593751</v>
      </c>
      <c r="E2613" s="17">
        <v>-3.1043392671908094</v>
      </c>
      <c r="F2613" s="17">
        <v>-110.64934209873044</v>
      </c>
      <c r="G2613" s="17">
        <v>-0.45892754427774879</v>
      </c>
      <c r="H2613" s="17">
        <v>-2.6498716339300143</v>
      </c>
      <c r="I2613" s="17">
        <v>-8.8492889742063738</v>
      </c>
      <c r="J2613" s="17">
        <v>-10.042859888288444</v>
      </c>
      <c r="K2613" s="17">
        <v>-1</v>
      </c>
      <c r="L2613" s="17">
        <v>-1</v>
      </c>
      <c r="M2613" s="17">
        <v>-1</v>
      </c>
      <c r="N2613" s="17">
        <v>0.16666666666666666</v>
      </c>
      <c r="O2613" s="17">
        <v>-1</v>
      </c>
      <c r="P2613" s="17">
        <v>-1</v>
      </c>
      <c r="Q2613" s="17">
        <v>-1.0491608084759796</v>
      </c>
      <c r="R2613" s="17">
        <v>-1</v>
      </c>
      <c r="S2613" s="17">
        <v>-1.690324402970347</v>
      </c>
      <c r="T2613" s="17">
        <v>-0.17762412143042236</v>
      </c>
      <c r="U2613" s="17">
        <v>-1.0709877712215912</v>
      </c>
      <c r="V2613" s="17">
        <v>-1.692520582140465</v>
      </c>
      <c r="W2613" s="17">
        <v>-3.7147663332301741</v>
      </c>
      <c r="X2613" s="17">
        <v>-6.145898030766249</v>
      </c>
      <c r="Y2613" s="17">
        <v>0</v>
      </c>
      <c r="Z2613" s="17">
        <v>-9.0906843015924217</v>
      </c>
      <c r="AA2613" s="17">
        <v>-1.8002175080583294</v>
      </c>
      <c r="AB2613" s="17">
        <v>-2.4860792131957812</v>
      </c>
      <c r="AC2613" s="17">
        <v>-23.119434293912981</v>
      </c>
      <c r="AD2613" s="17">
        <v>-1.338734714026989</v>
      </c>
      <c r="AE2613" s="17">
        <v>-0.1338734714026989</v>
      </c>
      <c r="AF2613" s="17">
        <v>-12.202870159678788</v>
      </c>
      <c r="AG2613" s="17">
        <v>-101.01429131589234</v>
      </c>
      <c r="AH2613" s="17">
        <v>-1</v>
      </c>
      <c r="AI2613" s="17">
        <v>-1</v>
      </c>
      <c r="AJ2613" s="17">
        <v>-1</v>
      </c>
      <c r="AK2613" s="17">
        <v>-1</v>
      </c>
      <c r="AL2613" s="17">
        <v>-1</v>
      </c>
      <c r="AM2613" s="17">
        <v>-1</v>
      </c>
      <c r="AN2613" s="17">
        <v>-1</v>
      </c>
      <c r="AO2613" s="17">
        <v>-1</v>
      </c>
      <c r="AP2613" s="17">
        <v>-1</v>
      </c>
      <c r="AQ2613" s="17">
        <v>-1</v>
      </c>
      <c r="AR2613" s="17">
        <v>-0.66936735701349448</v>
      </c>
      <c r="AS2613" s="17">
        <v>-8.0324082841619351</v>
      </c>
      <c r="AT2613" s="17">
        <v>-6.4421307694105128</v>
      </c>
      <c r="AU2613" s="17">
        <v>-1</v>
      </c>
      <c r="AV2613" s="17">
        <v>-1</v>
      </c>
      <c r="AW2613" s="17">
        <v>-1</v>
      </c>
      <c r="AX2613" s="17">
        <v>-1</v>
      </c>
      <c r="AY2613" s="17">
        <v>-0.1338734714026989</v>
      </c>
      <c r="AZ2613" s="17">
        <v>1.5312138964073252</v>
      </c>
      <c r="BA2613" s="17">
        <v>-1.0183933835868129</v>
      </c>
      <c r="BB2613" s="17">
        <v>0.58850313610250982</v>
      </c>
      <c r="BC2613" s="17">
        <v>-0.40901595661533002</v>
      </c>
      <c r="BD2613" s="17">
        <v>20.853547743608306</v>
      </c>
      <c r="BE2613" s="17">
        <v>-13.802265692326273</v>
      </c>
      <c r="BF2613" s="17">
        <v>-1</v>
      </c>
      <c r="BG2613" s="22">
        <v>34.163107114620516</v>
      </c>
    </row>
    <row r="2614" spans="1:59" x14ac:dyDescent="0.25">
      <c r="A2614">
        <v>5949</v>
      </c>
      <c r="B2614" t="s">
        <v>2335</v>
      </c>
      <c r="C2614" s="49">
        <v>0</v>
      </c>
      <c r="D2614" s="22">
        <v>1452.8805078125001</v>
      </c>
      <c r="E2614" s="17">
        <v>-2.6822031158726674</v>
      </c>
      <c r="F2614" s="17">
        <v>-109.94151019465035</v>
      </c>
      <c r="G2614" s="17">
        <v>-0.4537773799593729</v>
      </c>
      <c r="H2614" s="17">
        <v>-2.6108585119844996</v>
      </c>
      <c r="I2614" s="17">
        <v>-8.4723337019449119</v>
      </c>
      <c r="J2614" s="17">
        <v>-9.9412987234007524</v>
      </c>
      <c r="K2614" s="17">
        <v>-1</v>
      </c>
      <c r="L2614" s="17">
        <v>-1</v>
      </c>
      <c r="M2614" s="17">
        <v>-1</v>
      </c>
      <c r="N2614" s="17">
        <v>0.16666666666666666</v>
      </c>
      <c r="O2614" s="17">
        <v>-1</v>
      </c>
      <c r="P2614" s="17">
        <v>-1</v>
      </c>
      <c r="Q2614" s="17">
        <v>-1.0248162930737368</v>
      </c>
      <c r="R2614" s="17">
        <v>-1</v>
      </c>
      <c r="S2614" s="17">
        <v>-1.6779530132564739</v>
      </c>
      <c r="T2614" s="17">
        <v>-0.17632381947330522</v>
      </c>
      <c r="U2614" s="17">
        <v>-1.0634804743718973</v>
      </c>
      <c r="V2614" s="17">
        <v>-1.6816934046477849</v>
      </c>
      <c r="W2614" s="17">
        <v>-3.686573959558987</v>
      </c>
      <c r="X2614" s="17">
        <v>-6.1039578330803792</v>
      </c>
      <c r="Y2614" s="17">
        <v>0</v>
      </c>
      <c r="Z2614" s="17">
        <v>-8.8468513910556545</v>
      </c>
      <c r="AA2614" s="17">
        <v>-1.7866510416154153</v>
      </c>
      <c r="AB2614" s="17">
        <v>-2.4644346204868137</v>
      </c>
      <c r="AC2614" s="17">
        <v>-22.870578656052892</v>
      </c>
      <c r="AD2614" s="17">
        <v>-1.3293505929648717</v>
      </c>
      <c r="AE2614" s="17">
        <v>-0.13293505929648716</v>
      </c>
      <c r="AF2614" s="17">
        <v>-11.832346460808104</v>
      </c>
      <c r="AG2614" s="17">
        <v>-100.36809553374633</v>
      </c>
      <c r="AH2614" s="17">
        <v>-1</v>
      </c>
      <c r="AI2614" s="17">
        <v>-1</v>
      </c>
      <c r="AJ2614" s="17">
        <v>-1</v>
      </c>
      <c r="AK2614" s="17">
        <v>-1</v>
      </c>
      <c r="AL2614" s="17">
        <v>-1</v>
      </c>
      <c r="AM2614" s="17">
        <v>-1</v>
      </c>
      <c r="AN2614" s="17">
        <v>-1</v>
      </c>
      <c r="AO2614" s="17">
        <v>-1</v>
      </c>
      <c r="AP2614" s="17">
        <v>-1</v>
      </c>
      <c r="AQ2614" s="17">
        <v>-1</v>
      </c>
      <c r="AR2614" s="17">
        <v>-0.66467529648243584</v>
      </c>
      <c r="AS2614" s="17">
        <v>-7.976103557789231</v>
      </c>
      <c r="AT2614" s="17">
        <v>-6.3689346251260002</v>
      </c>
      <c r="AU2614" s="17">
        <v>-1</v>
      </c>
      <c r="AV2614" s="17">
        <v>-1</v>
      </c>
      <c r="AW2614" s="17">
        <v>-1</v>
      </c>
      <c r="AX2614" s="17">
        <v>-1</v>
      </c>
      <c r="AY2614" s="17">
        <v>-0.13293505929648716</v>
      </c>
      <c r="AZ2614" s="17">
        <v>1.5230588846312749</v>
      </c>
      <c r="BA2614" s="17">
        <v>-1.0102383718107626</v>
      </c>
      <c r="BB2614" s="17">
        <v>0.58531253494138991</v>
      </c>
      <c r="BC2614" s="17">
        <v>-0.40582535545421017</v>
      </c>
      <c r="BD2614" s="17">
        <v>20.742699861702626</v>
      </c>
      <c r="BE2614" s="17">
        <v>-13.691417810420596</v>
      </c>
      <c r="BF2614" s="17">
        <v>-1</v>
      </c>
      <c r="BG2614" s="22">
        <v>-7.9682854401994518</v>
      </c>
    </row>
    <row r="2615" spans="1:59" x14ac:dyDescent="0.25">
      <c r="A2615">
        <v>5950</v>
      </c>
      <c r="B2615" t="s">
        <v>817</v>
      </c>
      <c r="C2615" s="49">
        <v>0</v>
      </c>
      <c r="D2615" s="22">
        <v>1515.176318359375</v>
      </c>
      <c r="E2615" s="17">
        <v>88.998047267033868</v>
      </c>
      <c r="F2615" s="17">
        <v>43.786631762479807</v>
      </c>
      <c r="G2615" s="17">
        <v>0.66474410356539881</v>
      </c>
      <c r="H2615" s="17">
        <v>5.8620779494274844</v>
      </c>
      <c r="I2615" s="17">
        <v>73.395456195162097</v>
      </c>
      <c r="J2615" s="17">
        <v>12.115928540857002</v>
      </c>
      <c r="K2615" s="17">
        <v>-1</v>
      </c>
      <c r="L2615" s="17">
        <v>-1</v>
      </c>
      <c r="M2615" s="17">
        <v>-1</v>
      </c>
      <c r="N2615" s="17">
        <v>0.16666666666666666</v>
      </c>
      <c r="O2615" s="17">
        <v>-1</v>
      </c>
      <c r="P2615" s="17">
        <v>-1</v>
      </c>
      <c r="Q2615" s="17">
        <v>4.2623671442102582</v>
      </c>
      <c r="R2615" s="17">
        <v>-1</v>
      </c>
      <c r="S2615" s="17">
        <v>1.0088865360471178</v>
      </c>
      <c r="T2615" s="17">
        <v>0.10607798058488982</v>
      </c>
      <c r="U2615" s="17">
        <v>0.56696707846044037</v>
      </c>
      <c r="V2615" s="17">
        <v>0.66977149682892523</v>
      </c>
      <c r="W2615" s="17">
        <v>2.4362939089996232</v>
      </c>
      <c r="X2615" s="17">
        <v>3.0046859372829391</v>
      </c>
      <c r="Y2615" s="17">
        <v>0</v>
      </c>
      <c r="Z2615" s="17">
        <v>44.109196603886105</v>
      </c>
      <c r="AA2615" s="17">
        <v>1.1597373129803017</v>
      </c>
      <c r="AB2615" s="17">
        <v>2.2363749946048745</v>
      </c>
      <c r="AC2615" s="17">
        <v>31.176313838156538</v>
      </c>
      <c r="AD2615" s="17">
        <v>0.70870884807555046</v>
      </c>
      <c r="AE2615" s="17">
        <v>7.0870884807555046E-2</v>
      </c>
      <c r="AF2615" s="17">
        <v>68.638623341689339</v>
      </c>
      <c r="AG2615" s="17">
        <v>39.973808182702143</v>
      </c>
      <c r="AH2615" s="17">
        <v>-1</v>
      </c>
      <c r="AI2615" s="17">
        <v>-1</v>
      </c>
      <c r="AJ2615" s="17">
        <v>-1</v>
      </c>
      <c r="AK2615" s="17">
        <v>-1</v>
      </c>
      <c r="AL2615" s="17">
        <v>-1</v>
      </c>
      <c r="AM2615" s="17">
        <v>-1</v>
      </c>
      <c r="AN2615" s="17">
        <v>-1</v>
      </c>
      <c r="AO2615" s="17">
        <v>-1</v>
      </c>
      <c r="AP2615" s="17">
        <v>-1</v>
      </c>
      <c r="AQ2615" s="17">
        <v>-1</v>
      </c>
      <c r="AR2615" s="17">
        <v>0.35435442403777523</v>
      </c>
      <c r="AS2615" s="17">
        <v>4.252253088453303</v>
      </c>
      <c r="AT2615" s="17">
        <v>9.5279290149892937</v>
      </c>
      <c r="AU2615" s="17">
        <v>-1</v>
      </c>
      <c r="AV2615" s="17">
        <v>-1</v>
      </c>
      <c r="AW2615" s="17">
        <v>-1</v>
      </c>
      <c r="AX2615" s="17">
        <v>-1</v>
      </c>
      <c r="AY2615" s="17">
        <v>7.0870884807555046E-2</v>
      </c>
      <c r="AZ2615" s="17">
        <v>-0.2480605022519497</v>
      </c>
      <c r="BA2615" s="17">
        <v>0.76088101507246275</v>
      </c>
      <c r="BB2615" s="17">
        <v>-0.10762767501235389</v>
      </c>
      <c r="BC2615" s="17">
        <v>0.28711485449953328</v>
      </c>
      <c r="BD2615" s="17">
        <v>-3.3314324669173976</v>
      </c>
      <c r="BE2615" s="17">
        <v>10.382714518199457</v>
      </c>
      <c r="BF2615" s="17">
        <v>-1</v>
      </c>
      <c r="BG2615" s="22">
        <v>176.51392408395918</v>
      </c>
    </row>
    <row r="2616" spans="1:59" x14ac:dyDescent="0.25">
      <c r="A2616">
        <v>5951</v>
      </c>
      <c r="B2616" t="s">
        <v>3105</v>
      </c>
      <c r="C2616" s="49">
        <v>0</v>
      </c>
      <c r="D2616" s="22">
        <v>1554.0907226562501</v>
      </c>
      <c r="E2616" s="17">
        <v>95.078717248418229</v>
      </c>
      <c r="F2616" s="17">
        <v>53.982612840068555</v>
      </c>
      <c r="G2616" s="17">
        <v>0.7389297649264488</v>
      </c>
      <c r="H2616" s="17">
        <v>6.4240433692415078</v>
      </c>
      <c r="I2616" s="17">
        <v>78.82531715638865</v>
      </c>
      <c r="J2616" s="17">
        <v>13.578868695777775</v>
      </c>
      <c r="K2616" s="17">
        <v>-1</v>
      </c>
      <c r="L2616" s="17">
        <v>-1</v>
      </c>
      <c r="M2616" s="17">
        <v>-1</v>
      </c>
      <c r="N2616" s="17">
        <v>0.16666666666666666</v>
      </c>
      <c r="O2616" s="17">
        <v>-1</v>
      </c>
      <c r="P2616" s="17">
        <v>-1</v>
      </c>
      <c r="Q2616" s="17">
        <v>4.6130382808933614</v>
      </c>
      <c r="R2616" s="17">
        <v>-1</v>
      </c>
      <c r="S2616" s="17">
        <v>1.1870905060844066</v>
      </c>
      <c r="T2616" s="17">
        <v>0.12480821028137129</v>
      </c>
      <c r="U2616" s="17">
        <v>0.67510611003291143</v>
      </c>
      <c r="V2616" s="17">
        <v>0.82573182611435059</v>
      </c>
      <c r="W2616" s="17">
        <v>2.8423916093530766</v>
      </c>
      <c r="X2616" s="17">
        <v>3.6088144874804691</v>
      </c>
      <c r="Y2616" s="17">
        <v>0</v>
      </c>
      <c r="Z2616" s="17">
        <v>47.621493418420428</v>
      </c>
      <c r="AA2616" s="17">
        <v>1.3551557934759764</v>
      </c>
      <c r="AB2616" s="17">
        <v>2.5481550322390252</v>
      </c>
      <c r="AC2616" s="17">
        <v>34.760960644901303</v>
      </c>
      <c r="AD2616" s="17">
        <v>0.84388263754113924</v>
      </c>
      <c r="AE2616" s="17">
        <v>8.4388263754113929E-2</v>
      </c>
      <c r="AF2616" s="17">
        <v>73.975840554854415</v>
      </c>
      <c r="AG2616" s="17">
        <v>49.281950312493372</v>
      </c>
      <c r="AH2616" s="17">
        <v>-1</v>
      </c>
      <c r="AI2616" s="17">
        <v>-1</v>
      </c>
      <c r="AJ2616" s="17">
        <v>-1</v>
      </c>
      <c r="AK2616" s="17">
        <v>-1</v>
      </c>
      <c r="AL2616" s="17">
        <v>-1</v>
      </c>
      <c r="AM2616" s="17">
        <v>-1</v>
      </c>
      <c r="AN2616" s="17">
        <v>-1</v>
      </c>
      <c r="AO2616" s="17">
        <v>-1</v>
      </c>
      <c r="AP2616" s="17">
        <v>-1</v>
      </c>
      <c r="AQ2616" s="17">
        <v>-1</v>
      </c>
      <c r="AR2616" s="17">
        <v>0.42194131877056962</v>
      </c>
      <c r="AS2616" s="17">
        <v>5.0632958252468354</v>
      </c>
      <c r="AT2616" s="17">
        <v>10.582284572820885</v>
      </c>
      <c r="AU2616" s="17">
        <v>-1</v>
      </c>
      <c r="AV2616" s="17">
        <v>-1</v>
      </c>
      <c r="AW2616" s="17">
        <v>-1</v>
      </c>
      <c r="AX2616" s="17">
        <v>-1</v>
      </c>
      <c r="AY2616" s="17">
        <v>8.4388263754113929E-2</v>
      </c>
      <c r="AZ2616" s="17">
        <v>-0.36552955850222196</v>
      </c>
      <c r="BA2616" s="17">
        <v>0.87835007132273502</v>
      </c>
      <c r="BB2616" s="17">
        <v>-0.15358676343065408</v>
      </c>
      <c r="BC2616" s="17">
        <v>0.33307394291783349</v>
      </c>
      <c r="BD2616" s="17">
        <v>-4.9281433524911531</v>
      </c>
      <c r="BE2616" s="17">
        <v>11.979425403773213</v>
      </c>
      <c r="BF2616" s="17">
        <v>-1</v>
      </c>
      <c r="BG2616" s="22">
        <v>512.16707630499832</v>
      </c>
    </row>
    <row r="2617" spans="1:59" x14ac:dyDescent="0.25">
      <c r="A2617">
        <v>5952</v>
      </c>
      <c r="B2617" t="s">
        <v>2336</v>
      </c>
      <c r="C2617" s="49">
        <v>0</v>
      </c>
      <c r="D2617" s="22">
        <v>1513.6609472656251</v>
      </c>
      <c r="E2617" s="17">
        <v>84.799727663964205</v>
      </c>
      <c r="F2617" s="17">
        <v>36.746949069352823</v>
      </c>
      <c r="G2617" s="17">
        <v>0.61352357732202656</v>
      </c>
      <c r="H2617" s="17">
        <v>5.474076225032741</v>
      </c>
      <c r="I2617" s="17">
        <v>69.646479226300158</v>
      </c>
      <c r="J2617" s="17">
        <v>11.105860513924982</v>
      </c>
      <c r="K2617" s="17">
        <v>-1</v>
      </c>
      <c r="L2617" s="17">
        <v>-1</v>
      </c>
      <c r="M2617" s="17">
        <v>-1</v>
      </c>
      <c r="N2617" s="17">
        <v>0.16666666666666666</v>
      </c>
      <c r="O2617" s="17">
        <v>-1</v>
      </c>
      <c r="P2617" s="17">
        <v>-1</v>
      </c>
      <c r="Q2617" s="17">
        <v>4.0202508129713417</v>
      </c>
      <c r="R2617" s="17">
        <v>-1</v>
      </c>
      <c r="S2617" s="17">
        <v>0.8858479197362783</v>
      </c>
      <c r="T2617" s="17">
        <v>9.3145936789473513E-2</v>
      </c>
      <c r="U2617" s="17">
        <v>0.4923038887958841</v>
      </c>
      <c r="V2617" s="17">
        <v>0.56209071333882488</v>
      </c>
      <c r="W2617" s="17">
        <v>2.1559090268443741</v>
      </c>
      <c r="X2617" s="17">
        <v>2.5875732271978391</v>
      </c>
      <c r="Y2617" s="17">
        <v>0</v>
      </c>
      <c r="Z2617" s="17">
        <v>41.68417689168303</v>
      </c>
      <c r="AA2617" s="17">
        <v>1.0248131615333758</v>
      </c>
      <c r="AB2617" s="17">
        <v>2.0211105175238062</v>
      </c>
      <c r="AC2617" s="17">
        <v>28.701341013630483</v>
      </c>
      <c r="AD2617" s="17">
        <v>0.61537986099485509</v>
      </c>
      <c r="AE2617" s="17">
        <v>6.1537986099485513E-2</v>
      </c>
      <c r="AF2617" s="17">
        <v>64.953611045269582</v>
      </c>
      <c r="AG2617" s="17">
        <v>33.547122358393622</v>
      </c>
      <c r="AH2617" s="17">
        <v>-1</v>
      </c>
      <c r="AI2617" s="17">
        <v>-1</v>
      </c>
      <c r="AJ2617" s="17">
        <v>-1</v>
      </c>
      <c r="AK2617" s="17">
        <v>-1</v>
      </c>
      <c r="AL2617" s="17">
        <v>-1</v>
      </c>
      <c r="AM2617" s="17">
        <v>-1</v>
      </c>
      <c r="AN2617" s="17">
        <v>-1</v>
      </c>
      <c r="AO2617" s="17">
        <v>-1</v>
      </c>
      <c r="AP2617" s="17">
        <v>-1</v>
      </c>
      <c r="AQ2617" s="17">
        <v>-1</v>
      </c>
      <c r="AR2617" s="17">
        <v>0.30768993049742754</v>
      </c>
      <c r="AS2617" s="17">
        <v>3.6922791659691305</v>
      </c>
      <c r="AT2617" s="17">
        <v>8.7999629157598704</v>
      </c>
      <c r="AU2617" s="17">
        <v>-1</v>
      </c>
      <c r="AV2617" s="17">
        <v>-1</v>
      </c>
      <c r="AW2617" s="17">
        <v>-1</v>
      </c>
      <c r="AX2617" s="17">
        <v>-1</v>
      </c>
      <c r="AY2617" s="17">
        <v>6.1537986099485513E-2</v>
      </c>
      <c r="AZ2617" s="17">
        <v>-0.16695551824205729</v>
      </c>
      <c r="BA2617" s="17">
        <v>0.67977603106257023</v>
      </c>
      <c r="BB2617" s="17">
        <v>-7.5895819404917478E-2</v>
      </c>
      <c r="BC2617" s="17">
        <v>0.25538299889209687</v>
      </c>
      <c r="BD2617" s="17">
        <v>-2.2290041766366491</v>
      </c>
      <c r="BE2617" s="17">
        <v>9.2802862279187064</v>
      </c>
      <c r="BF2617" s="17">
        <v>-1</v>
      </c>
      <c r="BG2617" s="22">
        <v>534.20741182952156</v>
      </c>
    </row>
    <row r="2618" spans="1:59" x14ac:dyDescent="0.25">
      <c r="A2618">
        <v>5953</v>
      </c>
      <c r="B2618" t="s">
        <v>3106</v>
      </c>
      <c r="C2618" s="49">
        <v>0</v>
      </c>
      <c r="D2618" s="22">
        <v>1490.43916015625</v>
      </c>
      <c r="E2618" s="17">
        <v>24.921365148244483</v>
      </c>
      <c r="F2618" s="17">
        <v>-63.656238907687218</v>
      </c>
      <c r="G2618" s="17">
        <v>-0.11700709414093241</v>
      </c>
      <c r="H2618" s="17">
        <v>-5.9782581963701453E-2</v>
      </c>
      <c r="I2618" s="17">
        <v>16.176847747918728</v>
      </c>
      <c r="J2618" s="17">
        <v>-3.3001936221039907</v>
      </c>
      <c r="K2618" s="17">
        <v>-1</v>
      </c>
      <c r="L2618" s="17">
        <v>-1</v>
      </c>
      <c r="M2618" s="17">
        <v>-1</v>
      </c>
      <c r="N2618" s="17">
        <v>0.16666666666666666</v>
      </c>
      <c r="O2618" s="17">
        <v>-1</v>
      </c>
      <c r="P2618" s="17">
        <v>-1</v>
      </c>
      <c r="Q2618" s="17">
        <v>0.56707649001130234</v>
      </c>
      <c r="R2618" s="17">
        <v>-1</v>
      </c>
      <c r="S2618" s="17">
        <v>-0.86898533914811993</v>
      </c>
      <c r="T2618" s="17">
        <v>-9.1296811658006363E-2</v>
      </c>
      <c r="U2618" s="17">
        <v>-0.57257681586638531</v>
      </c>
      <c r="V2618" s="17">
        <v>-0.97370207982598989</v>
      </c>
      <c r="W2618" s="17">
        <v>-1.8430689464723415</v>
      </c>
      <c r="X2618" s="17">
        <v>-3.3614798287268077</v>
      </c>
      <c r="Y2618" s="17">
        <v>0</v>
      </c>
      <c r="Z2618" s="17">
        <v>7.0974319166476754</v>
      </c>
      <c r="AA2618" s="17">
        <v>-0.89953705862561195</v>
      </c>
      <c r="AB2618" s="17">
        <v>-1.0490903280698851</v>
      </c>
      <c r="AC2618" s="17">
        <v>-6.5978581933973022</v>
      </c>
      <c r="AD2618" s="17">
        <v>-0.71572101983298175</v>
      </c>
      <c r="AE2618" s="17">
        <v>-7.1572101983298164E-2</v>
      </c>
      <c r="AF2618" s="17">
        <v>12.396273104972437</v>
      </c>
      <c r="AG2618" s="17">
        <v>-58.113222719007339</v>
      </c>
      <c r="AH2618" s="17">
        <v>-1</v>
      </c>
      <c r="AI2618" s="17">
        <v>-1</v>
      </c>
      <c r="AJ2618" s="17">
        <v>-1</v>
      </c>
      <c r="AK2618" s="17">
        <v>-1</v>
      </c>
      <c r="AL2618" s="17">
        <v>-1</v>
      </c>
      <c r="AM2618" s="17">
        <v>-1</v>
      </c>
      <c r="AN2618" s="17">
        <v>-1</v>
      </c>
      <c r="AO2618" s="17">
        <v>-1</v>
      </c>
      <c r="AP2618" s="17">
        <v>-1</v>
      </c>
      <c r="AQ2618" s="17">
        <v>-1</v>
      </c>
      <c r="AR2618" s="17">
        <v>-0.35786050991649088</v>
      </c>
      <c r="AS2618" s="17">
        <v>-4.2943261189978905</v>
      </c>
      <c r="AT2618" s="17">
        <v>-1.5826239546972571</v>
      </c>
      <c r="AU2618" s="17">
        <v>-1</v>
      </c>
      <c r="AV2618" s="17">
        <v>-1</v>
      </c>
      <c r="AW2618" s="17">
        <v>-1</v>
      </c>
      <c r="AX2618" s="17">
        <v>-1</v>
      </c>
      <c r="AY2618" s="17">
        <v>-7.1572101983298164E-2</v>
      </c>
      <c r="AZ2618" s="17">
        <v>0.98980101616402627</v>
      </c>
      <c r="BA2618" s="17">
        <v>-0.47698050334351366</v>
      </c>
      <c r="BB2618" s="17">
        <v>0.37667848007654725</v>
      </c>
      <c r="BC2618" s="17">
        <v>-0.19719130058936757</v>
      </c>
      <c r="BD2618" s="17">
        <v>13.494334457408835</v>
      </c>
      <c r="BE2618" s="17">
        <v>-6.443052406126796</v>
      </c>
      <c r="BF2618" s="17">
        <v>-1</v>
      </c>
      <c r="BG2618" s="22">
        <v>122.31729668635886</v>
      </c>
    </row>
    <row r="2619" spans="1:59" x14ac:dyDescent="0.25">
      <c r="A2619">
        <v>5954</v>
      </c>
      <c r="B2619" t="s">
        <v>2337</v>
      </c>
      <c r="C2619" s="49">
        <v>0</v>
      </c>
      <c r="D2619" s="22">
        <v>1459.476767578125</v>
      </c>
      <c r="E2619" s="17">
        <v>16.813153421761797</v>
      </c>
      <c r="F2619" s="17">
        <v>-77.251973191802961</v>
      </c>
      <c r="G2619" s="17">
        <v>-0.2159292608143481</v>
      </c>
      <c r="H2619" s="17">
        <v>-0.80913004215532869</v>
      </c>
      <c r="I2619" s="17">
        <v>8.9364511380431111</v>
      </c>
      <c r="J2619" s="17">
        <v>-5.250937299295054</v>
      </c>
      <c r="K2619" s="17">
        <v>-1</v>
      </c>
      <c r="L2619" s="17">
        <v>-1</v>
      </c>
      <c r="M2619" s="17">
        <v>-1</v>
      </c>
      <c r="N2619" s="17">
        <v>0.16666666666666666</v>
      </c>
      <c r="O2619" s="17">
        <v>-1</v>
      </c>
      <c r="P2619" s="17">
        <v>-1</v>
      </c>
      <c r="Q2619" s="17">
        <v>9.947738805418016E-2</v>
      </c>
      <c r="R2619" s="17">
        <v>-1</v>
      </c>
      <c r="S2619" s="17">
        <v>-1.1066097331681286</v>
      </c>
      <c r="T2619" s="17">
        <v>-0.11627245883663358</v>
      </c>
      <c r="U2619" s="17">
        <v>-0.71677378208404086</v>
      </c>
      <c r="V2619" s="17">
        <v>-1.1816659020116322</v>
      </c>
      <c r="W2619" s="17">
        <v>-2.3845760741711031</v>
      </c>
      <c r="X2619" s="17">
        <v>-4.1670493153147641</v>
      </c>
      <c r="Y2619" s="17">
        <v>0</v>
      </c>
      <c r="Z2619" s="17">
        <v>2.4139930348007432</v>
      </c>
      <c r="AA2619" s="17">
        <v>-1.1601159783790773</v>
      </c>
      <c r="AB2619" s="17">
        <v>-1.4648304627865709</v>
      </c>
      <c r="AC2619" s="17">
        <v>-11.377771486295595</v>
      </c>
      <c r="AD2619" s="17">
        <v>-0.89596722760505099</v>
      </c>
      <c r="AE2619" s="17">
        <v>-8.9596722760505107E-2</v>
      </c>
      <c r="AF2619" s="17">
        <v>5.2794114224513677</v>
      </c>
      <c r="AG2619" s="17">
        <v>-70.525076577150529</v>
      </c>
      <c r="AH2619" s="17">
        <v>-1</v>
      </c>
      <c r="AI2619" s="17">
        <v>-1</v>
      </c>
      <c r="AJ2619" s="17">
        <v>-1</v>
      </c>
      <c r="AK2619" s="17">
        <v>-1</v>
      </c>
      <c r="AL2619" s="17">
        <v>-1</v>
      </c>
      <c r="AM2619" s="17">
        <v>-1</v>
      </c>
      <c r="AN2619" s="17">
        <v>-1</v>
      </c>
      <c r="AO2619" s="17">
        <v>-1</v>
      </c>
      <c r="AP2619" s="17">
        <v>-1</v>
      </c>
      <c r="AQ2619" s="17">
        <v>-1</v>
      </c>
      <c r="AR2619" s="17">
        <v>-0.44798361380252549</v>
      </c>
      <c r="AS2619" s="17">
        <v>-5.3758033656303059</v>
      </c>
      <c r="AT2619" s="17">
        <v>-2.9885443753193979</v>
      </c>
      <c r="AU2619" s="17">
        <v>-1</v>
      </c>
      <c r="AV2619" s="17">
        <v>-1</v>
      </c>
      <c r="AW2619" s="17">
        <v>-1</v>
      </c>
      <c r="AX2619" s="17">
        <v>-1</v>
      </c>
      <c r="AY2619" s="17">
        <v>-8.9596722760505107E-2</v>
      </c>
      <c r="AZ2619" s="17">
        <v>1.1464390153159667</v>
      </c>
      <c r="BA2619" s="17">
        <v>-0.63361850249545415</v>
      </c>
      <c r="BB2619" s="17">
        <v>0.43796219071905085</v>
      </c>
      <c r="BC2619" s="17">
        <v>-0.25847501123187117</v>
      </c>
      <c r="BD2619" s="17">
        <v>15.623453446902857</v>
      </c>
      <c r="BE2619" s="17">
        <v>-8.5721713956208188</v>
      </c>
      <c r="BF2619" s="17">
        <v>-1</v>
      </c>
      <c r="BG2619" s="22">
        <v>59.00698757039595</v>
      </c>
    </row>
    <row r="2620" spans="1:59" x14ac:dyDescent="0.25">
      <c r="A2620">
        <v>5957</v>
      </c>
      <c r="B2620" t="s">
        <v>2338</v>
      </c>
      <c r="C2620" s="49">
        <v>0</v>
      </c>
      <c r="D2620" s="22">
        <v>1541.725830078125</v>
      </c>
      <c r="E2620" s="17">
        <v>77.155523602633536</v>
      </c>
      <c r="F2620" s="17">
        <v>23.92925624912673</v>
      </c>
      <c r="G2620" s="17">
        <v>0.52026241767929693</v>
      </c>
      <c r="H2620" s="17">
        <v>4.7676115825474481</v>
      </c>
      <c r="I2620" s="17">
        <v>62.820427929429876</v>
      </c>
      <c r="J2620" s="17">
        <v>9.2667518124224681</v>
      </c>
      <c r="K2620" s="17">
        <v>-1</v>
      </c>
      <c r="L2620" s="17">
        <v>-1</v>
      </c>
      <c r="M2620" s="17">
        <v>-1</v>
      </c>
      <c r="N2620" s="17">
        <v>0.16666666666666666</v>
      </c>
      <c r="O2620" s="17">
        <v>-1</v>
      </c>
      <c r="P2620" s="17">
        <v>-1</v>
      </c>
      <c r="Q2620" s="17">
        <v>3.5794109490367854</v>
      </c>
      <c r="R2620" s="17">
        <v>-1</v>
      </c>
      <c r="S2620" s="17">
        <v>0.66182202856397676</v>
      </c>
      <c r="T2620" s="17">
        <v>6.9599567992312872E-2</v>
      </c>
      <c r="U2620" s="17">
        <v>0.35635886516109511</v>
      </c>
      <c r="V2620" s="17">
        <v>0.36602801199506663</v>
      </c>
      <c r="W2620" s="17">
        <v>1.6453906629399788</v>
      </c>
      <c r="X2620" s="17">
        <v>1.8281039695134436</v>
      </c>
      <c r="Y2620" s="17">
        <v>0</v>
      </c>
      <c r="Z2620" s="17">
        <v>37.268756607987662</v>
      </c>
      <c r="AA2620" s="17">
        <v>0.77914636053326358</v>
      </c>
      <c r="AB2620" s="17">
        <v>1.6291618938982551</v>
      </c>
      <c r="AC2620" s="17">
        <v>24.194967248495487</v>
      </c>
      <c r="AD2620" s="17">
        <v>0.4454485814513689</v>
      </c>
      <c r="AE2620" s="17">
        <v>4.4544858145136888E-2</v>
      </c>
      <c r="AF2620" s="17">
        <v>58.244025157204014</v>
      </c>
      <c r="AG2620" s="17">
        <v>21.845560180241314</v>
      </c>
      <c r="AH2620" s="17">
        <v>-1</v>
      </c>
      <c r="AI2620" s="17">
        <v>-1</v>
      </c>
      <c r="AJ2620" s="17">
        <v>-1</v>
      </c>
      <c r="AK2620" s="17">
        <v>-1</v>
      </c>
      <c r="AL2620" s="17">
        <v>-1</v>
      </c>
      <c r="AM2620" s="17">
        <v>-1</v>
      </c>
      <c r="AN2620" s="17">
        <v>-1</v>
      </c>
      <c r="AO2620" s="17">
        <v>-1</v>
      </c>
      <c r="AP2620" s="17">
        <v>-1</v>
      </c>
      <c r="AQ2620" s="17">
        <v>-1</v>
      </c>
      <c r="AR2620" s="17">
        <v>0.22272429072568445</v>
      </c>
      <c r="AS2620" s="17">
        <v>2.6726914887082129</v>
      </c>
      <c r="AT2620" s="17">
        <v>7.4744989353206766</v>
      </c>
      <c r="AU2620" s="17">
        <v>-1</v>
      </c>
      <c r="AV2620" s="17">
        <v>-1</v>
      </c>
      <c r="AW2620" s="17">
        <v>-1</v>
      </c>
      <c r="AX2620" s="17">
        <v>-1</v>
      </c>
      <c r="AY2620" s="17">
        <v>4.4544858145136888E-2</v>
      </c>
      <c r="AZ2620" s="17">
        <v>-1.9281423180483537E-2</v>
      </c>
      <c r="BA2620" s="17">
        <v>0.53210193600099642</v>
      </c>
      <c r="BB2620" s="17">
        <v>-1.8119184360132101E-2</v>
      </c>
      <c r="BC2620" s="17">
        <v>0.19760636384731156</v>
      </c>
      <c r="BD2620" s="17">
        <v>-0.2217280255479479</v>
      </c>
      <c r="BE2620" s="17">
        <v>7.273010076830003</v>
      </c>
      <c r="BF2620" s="17">
        <v>-1</v>
      </c>
      <c r="BG2620" s="22">
        <v>556.12297786280192</v>
      </c>
    </row>
    <row r="2621" spans="1:59" x14ac:dyDescent="0.25">
      <c r="A2621">
        <v>5959</v>
      </c>
      <c r="B2621" t="s">
        <v>2339</v>
      </c>
      <c r="C2621" s="49">
        <v>0</v>
      </c>
      <c r="D2621" s="22">
        <v>1445.44599609375</v>
      </c>
      <c r="E2621" s="17">
        <v>24.041584239900281</v>
      </c>
      <c r="F2621" s="17">
        <v>-65.131443041666401</v>
      </c>
      <c r="G2621" s="17">
        <v>-0.12774063645422218</v>
      </c>
      <c r="H2621" s="17">
        <v>-0.14109047221520532</v>
      </c>
      <c r="I2621" s="17">
        <v>15.391229054045283</v>
      </c>
      <c r="J2621" s="17">
        <v>-3.5118589192323819</v>
      </c>
      <c r="K2621" s="17">
        <v>-1</v>
      </c>
      <c r="L2621" s="17">
        <v>-1</v>
      </c>
      <c r="M2621" s="17">
        <v>-1</v>
      </c>
      <c r="N2621" s="17">
        <v>0.16666666666666666</v>
      </c>
      <c r="O2621" s="17">
        <v>-1</v>
      </c>
      <c r="P2621" s="17">
        <v>-1</v>
      </c>
      <c r="Q2621" s="17">
        <v>0.51633968434586519</v>
      </c>
      <c r="R2621" s="17">
        <v>-1</v>
      </c>
      <c r="S2621" s="17">
        <v>-0.89476875628963937</v>
      </c>
      <c r="T2621" s="17">
        <v>-9.4006792391431143E-2</v>
      </c>
      <c r="U2621" s="17">
        <v>-0.58822289692580032</v>
      </c>
      <c r="V2621" s="17">
        <v>-0.99626717883390459</v>
      </c>
      <c r="W2621" s="17">
        <v>-1.9018251369558308</v>
      </c>
      <c r="X2621" s="17">
        <v>-3.4488880857571367</v>
      </c>
      <c r="Y2621" s="17">
        <v>0</v>
      </c>
      <c r="Z2621" s="17">
        <v>6.5892557302528445</v>
      </c>
      <c r="AA2621" s="17">
        <v>-0.9278111548689647</v>
      </c>
      <c r="AB2621" s="17">
        <v>-1.0942001803646346</v>
      </c>
      <c r="AC2621" s="17">
        <v>-7.1165023285643105</v>
      </c>
      <c r="AD2621" s="17">
        <v>-0.7352786211572504</v>
      </c>
      <c r="AE2621" s="17">
        <v>-7.352786211572504E-2</v>
      </c>
      <c r="AF2621" s="17">
        <v>11.62405855917337</v>
      </c>
      <c r="AG2621" s="17">
        <v>-59.459969995707965</v>
      </c>
      <c r="AH2621" s="17">
        <v>-1</v>
      </c>
      <c r="AI2621" s="17">
        <v>-1</v>
      </c>
      <c r="AJ2621" s="17">
        <v>-1</v>
      </c>
      <c r="AK2621" s="17">
        <v>-1</v>
      </c>
      <c r="AL2621" s="17">
        <v>-1</v>
      </c>
      <c r="AM2621" s="17">
        <v>-1</v>
      </c>
      <c r="AN2621" s="17">
        <v>-1</v>
      </c>
      <c r="AO2621" s="17">
        <v>-1</v>
      </c>
      <c r="AP2621" s="17">
        <v>-1</v>
      </c>
      <c r="AQ2621" s="17">
        <v>-1</v>
      </c>
      <c r="AR2621" s="17">
        <v>-0.3676393105786252</v>
      </c>
      <c r="AS2621" s="17">
        <v>-4.411671726943502</v>
      </c>
      <c r="AT2621" s="17">
        <v>-1.7351732450265533</v>
      </c>
      <c r="AU2621" s="17">
        <v>-1</v>
      </c>
      <c r="AV2621" s="17">
        <v>-1</v>
      </c>
      <c r="AW2621" s="17">
        <v>-1</v>
      </c>
      <c r="AX2621" s="17">
        <v>-1</v>
      </c>
      <c r="AY2621" s="17">
        <v>-7.352786211572504E-2</v>
      </c>
      <c r="AZ2621" s="17">
        <v>1.0067970105736213</v>
      </c>
      <c r="BA2621" s="17">
        <v>-0.49397649775310865</v>
      </c>
      <c r="BB2621" s="17">
        <v>0.38332806452679863</v>
      </c>
      <c r="BC2621" s="17">
        <v>-0.20384088503961889</v>
      </c>
      <c r="BD2621" s="17">
        <v>13.725354354488227</v>
      </c>
      <c r="BE2621" s="17">
        <v>-6.6740723032061862</v>
      </c>
      <c r="BF2621" s="17">
        <v>-1</v>
      </c>
      <c r="BG2621" s="22">
        <v>553.45433541233569</v>
      </c>
    </row>
    <row r="2622" spans="1:59" x14ac:dyDescent="0.25">
      <c r="A2622">
        <v>5960</v>
      </c>
      <c r="B2622" t="s">
        <v>2340</v>
      </c>
      <c r="C2622" s="49">
        <v>0</v>
      </c>
      <c r="D2622" s="22">
        <v>1506.4074609375</v>
      </c>
      <c r="E2622" s="17">
        <v>84.212044933407853</v>
      </c>
      <c r="F2622" s="17">
        <v>35.761531012013343</v>
      </c>
      <c r="G2622" s="17">
        <v>0.60635370423727386</v>
      </c>
      <c r="H2622" s="17">
        <v>5.419763563203432</v>
      </c>
      <c r="I2622" s="17">
        <v>69.121695686656636</v>
      </c>
      <c r="J2622" s="17">
        <v>10.964470721761217</v>
      </c>
      <c r="K2622" s="17">
        <v>-1</v>
      </c>
      <c r="L2622" s="17">
        <v>-1</v>
      </c>
      <c r="M2622" s="17">
        <v>-1</v>
      </c>
      <c r="N2622" s="17">
        <v>0.16666666666666666</v>
      </c>
      <c r="O2622" s="17">
        <v>-1</v>
      </c>
      <c r="P2622" s="17">
        <v>-1</v>
      </c>
      <c r="Q2622" s="17">
        <v>3.9863592563231203</v>
      </c>
      <c r="R2622" s="17">
        <v>-1</v>
      </c>
      <c r="S2622" s="17">
        <v>0.86862491700333699</v>
      </c>
      <c r="T2622" s="17">
        <v>9.1335703284666545E-2</v>
      </c>
      <c r="U2622" s="17">
        <v>0.48185250078292025</v>
      </c>
      <c r="V2622" s="17">
        <v>0.54701750718662057</v>
      </c>
      <c r="W2622" s="17">
        <v>2.1166606206412735</v>
      </c>
      <c r="X2622" s="17">
        <v>2.5291855960529062</v>
      </c>
      <c r="Y2622" s="17">
        <v>0</v>
      </c>
      <c r="Z2622" s="17">
        <v>41.344721504561363</v>
      </c>
      <c r="AA2622" s="17">
        <v>1.0059264160644616</v>
      </c>
      <c r="AB2622" s="17">
        <v>1.9909776959086316</v>
      </c>
      <c r="AC2622" s="17">
        <v>28.35489316661408</v>
      </c>
      <c r="AD2622" s="17">
        <v>0.60231562597865029</v>
      </c>
      <c r="AE2622" s="17">
        <v>6.0231562597865031E-2</v>
      </c>
      <c r="AF2622" s="17">
        <v>64.437781310222675</v>
      </c>
      <c r="AG2622" s="17">
        <v>32.647511887838704</v>
      </c>
      <c r="AH2622" s="17">
        <v>-1</v>
      </c>
      <c r="AI2622" s="17">
        <v>-1</v>
      </c>
      <c r="AJ2622" s="17">
        <v>-1</v>
      </c>
      <c r="AK2622" s="17">
        <v>-1</v>
      </c>
      <c r="AL2622" s="17">
        <v>-1</v>
      </c>
      <c r="AM2622" s="17">
        <v>-1</v>
      </c>
      <c r="AN2622" s="17">
        <v>-1</v>
      </c>
      <c r="AO2622" s="17">
        <v>-1</v>
      </c>
      <c r="AP2622" s="17">
        <v>-1</v>
      </c>
      <c r="AQ2622" s="17">
        <v>-1</v>
      </c>
      <c r="AR2622" s="17">
        <v>0.30115781298932515</v>
      </c>
      <c r="AS2622" s="17">
        <v>3.6138937558719011</v>
      </c>
      <c r="AT2622" s="17">
        <v>8.6980618826334712</v>
      </c>
      <c r="AU2622" s="17">
        <v>-1</v>
      </c>
      <c r="AV2622" s="17">
        <v>-1</v>
      </c>
      <c r="AW2622" s="17">
        <v>-1</v>
      </c>
      <c r="AX2622" s="17">
        <v>-1</v>
      </c>
      <c r="AY2622" s="17">
        <v>6.0231562597865031E-2</v>
      </c>
      <c r="AZ2622" s="17">
        <v>-0.15560240486073856</v>
      </c>
      <c r="BA2622" s="17">
        <v>0.6684229176812515</v>
      </c>
      <c r="BB2622" s="17">
        <v>-7.145397949940778E-2</v>
      </c>
      <c r="BC2622" s="17">
        <v>0.2509411589865872</v>
      </c>
      <c r="BD2622" s="17">
        <v>-2.0746857518552062</v>
      </c>
      <c r="BE2622" s="17">
        <v>9.1259678031372644</v>
      </c>
      <c r="BF2622" s="17">
        <v>-1</v>
      </c>
      <c r="BG2622" s="22">
        <v>103.82882798400578</v>
      </c>
    </row>
    <row r="2623" spans="1:59" x14ac:dyDescent="0.25">
      <c r="A2623">
        <v>5962</v>
      </c>
      <c r="B2623" t="s">
        <v>2341</v>
      </c>
      <c r="C2623" s="49">
        <v>0</v>
      </c>
      <c r="D2623" s="22">
        <v>1527.5873144531249</v>
      </c>
      <c r="E2623" s="17">
        <v>81.060922089084954</v>
      </c>
      <c r="F2623" s="17">
        <v>30.477772973469161</v>
      </c>
      <c r="G2623" s="17">
        <v>0.56790923463907583</v>
      </c>
      <c r="H2623" s="17">
        <v>5.1285420238801755</v>
      </c>
      <c r="I2623" s="17">
        <v>66.307834883685928</v>
      </c>
      <c r="J2623" s="17">
        <v>10.206346344651276</v>
      </c>
      <c r="K2623" s="17">
        <v>-1</v>
      </c>
      <c r="L2623" s="17">
        <v>-1</v>
      </c>
      <c r="M2623" s="17">
        <v>-1</v>
      </c>
      <c r="N2623" s="17">
        <v>0.16666666666666666</v>
      </c>
      <c r="O2623" s="17">
        <v>-1</v>
      </c>
      <c r="P2623" s="17">
        <v>-1</v>
      </c>
      <c r="Q2623" s="17">
        <v>3.8046345725251629</v>
      </c>
      <c r="R2623" s="17">
        <v>-1</v>
      </c>
      <c r="S2623" s="17">
        <v>0.7762761128990745</v>
      </c>
      <c r="T2623" s="17">
        <v>8.1629329668488029E-2</v>
      </c>
      <c r="U2623" s="17">
        <v>0.42581272658136277</v>
      </c>
      <c r="V2623" s="17">
        <v>0.46619579544696477</v>
      </c>
      <c r="W2623" s="17">
        <v>1.9062128008239867</v>
      </c>
      <c r="X2623" s="17">
        <v>2.2161142928473172</v>
      </c>
      <c r="Y2623" s="17">
        <v>0</v>
      </c>
      <c r="Z2623" s="17">
        <v>39.524580177667332</v>
      </c>
      <c r="AA2623" s="17">
        <v>0.90465671388065805</v>
      </c>
      <c r="AB2623" s="17">
        <v>1.8294071449659621</v>
      </c>
      <c r="AC2623" s="17">
        <v>26.497258649999363</v>
      </c>
      <c r="AD2623" s="17">
        <v>0.5322659082267035</v>
      </c>
      <c r="AE2623" s="17">
        <v>5.3226590822670346E-2</v>
      </c>
      <c r="AF2623" s="17">
        <v>61.67193032061035</v>
      </c>
      <c r="AG2623" s="17">
        <v>27.823849463601722</v>
      </c>
      <c r="AH2623" s="17">
        <v>-1</v>
      </c>
      <c r="AI2623" s="17">
        <v>-1</v>
      </c>
      <c r="AJ2623" s="17">
        <v>-1</v>
      </c>
      <c r="AK2623" s="17">
        <v>-1</v>
      </c>
      <c r="AL2623" s="17">
        <v>-1</v>
      </c>
      <c r="AM2623" s="17">
        <v>-1</v>
      </c>
      <c r="AN2623" s="17">
        <v>-1</v>
      </c>
      <c r="AO2623" s="17">
        <v>-1</v>
      </c>
      <c r="AP2623" s="17">
        <v>-1</v>
      </c>
      <c r="AQ2623" s="17">
        <v>-1</v>
      </c>
      <c r="AR2623" s="17">
        <v>0.26613295411335175</v>
      </c>
      <c r="AS2623" s="17">
        <v>3.1935954493602203</v>
      </c>
      <c r="AT2623" s="17">
        <v>8.1516740841682864</v>
      </c>
      <c r="AU2623" s="17">
        <v>-1</v>
      </c>
      <c r="AV2623" s="17">
        <v>-1</v>
      </c>
      <c r="AW2623" s="17">
        <v>-1</v>
      </c>
      <c r="AX2623" s="17">
        <v>-1</v>
      </c>
      <c r="AY2623" s="17">
        <v>5.3226590822670346E-2</v>
      </c>
      <c r="AZ2623" s="17">
        <v>-9.4727628267944175E-2</v>
      </c>
      <c r="BA2623" s="17">
        <v>0.60754814108845712</v>
      </c>
      <c r="BB2623" s="17">
        <v>-4.7637075463745862E-2</v>
      </c>
      <c r="BC2623" s="17">
        <v>0.22712425495092531</v>
      </c>
      <c r="BD2623" s="17">
        <v>-1.2472387496804531</v>
      </c>
      <c r="BE2623" s="17">
        <v>8.2985208009625087</v>
      </c>
      <c r="BF2623" s="17">
        <v>-1</v>
      </c>
      <c r="BG2623" s="22">
        <v>566.55629161519585</v>
      </c>
    </row>
    <row r="2624" spans="1:59" x14ac:dyDescent="0.25">
      <c r="A2624">
        <v>5963</v>
      </c>
      <c r="B2624" t="s">
        <v>2342</v>
      </c>
      <c r="C2624" s="49">
        <v>0</v>
      </c>
      <c r="D2624" s="22">
        <v>1422.8949121093749</v>
      </c>
      <c r="E2624" s="17">
        <v>24.895009207009601</v>
      </c>
      <c r="F2624" s="17">
        <v>-63.700432175688221</v>
      </c>
      <c r="G2624" s="17">
        <v>-0.11732864307177204</v>
      </c>
      <c r="H2624" s="17">
        <v>-6.2218354275963339E-2</v>
      </c>
      <c r="I2624" s="17">
        <v>16.153312661021097</v>
      </c>
      <c r="J2624" s="17">
        <v>-3.306534562308161</v>
      </c>
      <c r="K2624" s="17">
        <v>-1</v>
      </c>
      <c r="L2624" s="17">
        <v>-1</v>
      </c>
      <c r="M2624" s="17">
        <v>-1</v>
      </c>
      <c r="N2624" s="17">
        <v>0.16666666666666666</v>
      </c>
      <c r="O2624" s="17">
        <v>-1</v>
      </c>
      <c r="P2624" s="17">
        <v>-1</v>
      </c>
      <c r="Q2624" s="17">
        <v>0.56555654765306107</v>
      </c>
      <c r="R2624" s="17">
        <v>-1</v>
      </c>
      <c r="S2624" s="17">
        <v>-0.86975774307342824</v>
      </c>
      <c r="T2624" s="17">
        <v>-9.1377995612193605E-2</v>
      </c>
      <c r="U2624" s="17">
        <v>-0.57304553164442418</v>
      </c>
      <c r="V2624" s="17">
        <v>-0.97437807133452503</v>
      </c>
      <c r="W2624" s="17">
        <v>-1.8448291286823455</v>
      </c>
      <c r="X2624" s="17">
        <v>-3.3640983521158536</v>
      </c>
      <c r="Y2624" s="17">
        <v>0</v>
      </c>
      <c r="Z2624" s="17">
        <v>7.082208283606132</v>
      </c>
      <c r="AA2624" s="17">
        <v>-0.90038407680024113</v>
      </c>
      <c r="AB2624" s="17">
        <v>-1.0504417015822209</v>
      </c>
      <c r="AC2624" s="17">
        <v>-6.6133954188799624</v>
      </c>
      <c r="AD2624" s="17">
        <v>-0.71630691455553019</v>
      </c>
      <c r="AE2624" s="17">
        <v>-7.1630691455553022E-2</v>
      </c>
      <c r="AF2624" s="17">
        <v>12.373139571388357</v>
      </c>
      <c r="AG2624" s="17">
        <v>-58.153567754625087</v>
      </c>
      <c r="AH2624" s="17">
        <v>-1</v>
      </c>
      <c r="AI2624" s="17">
        <v>-1</v>
      </c>
      <c r="AJ2624" s="17">
        <v>-1</v>
      </c>
      <c r="AK2624" s="17">
        <v>-1</v>
      </c>
      <c r="AL2624" s="17">
        <v>-1</v>
      </c>
      <c r="AM2624" s="17">
        <v>-1</v>
      </c>
      <c r="AN2624" s="17">
        <v>-1</v>
      </c>
      <c r="AO2624" s="17">
        <v>-1</v>
      </c>
      <c r="AP2624" s="17">
        <v>-1</v>
      </c>
      <c r="AQ2624" s="17">
        <v>-1</v>
      </c>
      <c r="AR2624" s="17">
        <v>-0.3581534572777651</v>
      </c>
      <c r="AS2624" s="17">
        <v>-4.2978414873331809</v>
      </c>
      <c r="AT2624" s="17">
        <v>-1.5871939335331353</v>
      </c>
      <c r="AU2624" s="17">
        <v>-1</v>
      </c>
      <c r="AV2624" s="17">
        <v>-1</v>
      </c>
      <c r="AW2624" s="17">
        <v>-1</v>
      </c>
      <c r="AX2624" s="17">
        <v>-1</v>
      </c>
      <c r="AY2624" s="17">
        <v>-7.1630691455553022E-2</v>
      </c>
      <c r="AZ2624" s="17">
        <v>0.99031017182498604</v>
      </c>
      <c r="BA2624" s="17">
        <v>-0.47748965900447343</v>
      </c>
      <c r="BB2624" s="17">
        <v>0.37687768428221374</v>
      </c>
      <c r="BC2624" s="17">
        <v>-0.19739050479503406</v>
      </c>
      <c r="BD2624" s="17">
        <v>13.50125521094391</v>
      </c>
      <c r="BE2624" s="17">
        <v>-6.4499731596618695</v>
      </c>
      <c r="BF2624" s="17">
        <v>-1</v>
      </c>
      <c r="BG2624" s="22">
        <v>-89.227759737349288</v>
      </c>
    </row>
    <row r="2625" spans="1:59" x14ac:dyDescent="0.25">
      <c r="A2625">
        <v>5964</v>
      </c>
      <c r="B2625" t="s">
        <v>2343</v>
      </c>
      <c r="C2625" s="49">
        <v>0</v>
      </c>
      <c r="D2625" s="22">
        <v>1463.7062890625</v>
      </c>
      <c r="E2625" s="17">
        <v>19.638045802662539</v>
      </c>
      <c r="F2625" s="17">
        <v>-72.51523376176219</v>
      </c>
      <c r="G2625" s="17">
        <v>-0.18146488267962141</v>
      </c>
      <c r="H2625" s="17">
        <v>-0.54805818039957721</v>
      </c>
      <c r="I2625" s="17">
        <v>11.45899765112113</v>
      </c>
      <c r="J2625" s="17">
        <v>-4.5713002675203755</v>
      </c>
      <c r="K2625" s="17">
        <v>-1</v>
      </c>
      <c r="L2625" s="17">
        <v>-1</v>
      </c>
      <c r="M2625" s="17">
        <v>-1</v>
      </c>
      <c r="N2625" s="17">
        <v>0.16666666666666666</v>
      </c>
      <c r="O2625" s="17">
        <v>-1</v>
      </c>
      <c r="P2625" s="17">
        <v>-1</v>
      </c>
      <c r="Q2625" s="17">
        <v>0.26238842010337837</v>
      </c>
      <c r="R2625" s="17">
        <v>-1</v>
      </c>
      <c r="S2625" s="17">
        <v>-1.0238216458774592</v>
      </c>
      <c r="T2625" s="17">
        <v>-0.10757096980267923</v>
      </c>
      <c r="U2625" s="17">
        <v>-0.66653571172299964</v>
      </c>
      <c r="V2625" s="17">
        <v>-1.1092115265447913</v>
      </c>
      <c r="W2625" s="17">
        <v>-2.1959155642039745</v>
      </c>
      <c r="X2625" s="17">
        <v>-3.8863897590878564</v>
      </c>
      <c r="Y2625" s="17">
        <v>0</v>
      </c>
      <c r="Z2625" s="17">
        <v>4.0456981826241218</v>
      </c>
      <c r="AA2625" s="17">
        <v>-1.0693305586260793</v>
      </c>
      <c r="AB2625" s="17">
        <v>-1.3199870400180251</v>
      </c>
      <c r="AC2625" s="17">
        <v>-9.7124547558046377</v>
      </c>
      <c r="AD2625" s="17">
        <v>-0.83316963965374957</v>
      </c>
      <c r="AE2625" s="17">
        <v>-8.3316963965374954E-2</v>
      </c>
      <c r="AF2625" s="17">
        <v>7.758918497632223</v>
      </c>
      <c r="AG2625" s="17">
        <v>-66.200799834079831</v>
      </c>
      <c r="AH2625" s="17">
        <v>-1</v>
      </c>
      <c r="AI2625" s="17">
        <v>-1</v>
      </c>
      <c r="AJ2625" s="17">
        <v>-1</v>
      </c>
      <c r="AK2625" s="17">
        <v>-1</v>
      </c>
      <c r="AL2625" s="17">
        <v>-1</v>
      </c>
      <c r="AM2625" s="17">
        <v>-1</v>
      </c>
      <c r="AN2625" s="17">
        <v>-1</v>
      </c>
      <c r="AO2625" s="17">
        <v>-1</v>
      </c>
      <c r="AP2625" s="17">
        <v>-1</v>
      </c>
      <c r="AQ2625" s="17">
        <v>-1</v>
      </c>
      <c r="AR2625" s="17">
        <v>-0.41658481982687479</v>
      </c>
      <c r="AS2625" s="17">
        <v>-4.9990178379224979</v>
      </c>
      <c r="AT2625" s="17">
        <v>-2.4987231892992465</v>
      </c>
      <c r="AU2625" s="17">
        <v>-1</v>
      </c>
      <c r="AV2625" s="17">
        <v>-1</v>
      </c>
      <c r="AW2625" s="17">
        <v>-1</v>
      </c>
      <c r="AX2625" s="17">
        <v>-1</v>
      </c>
      <c r="AY2625" s="17">
        <v>-8.3316963965374954E-2</v>
      </c>
      <c r="AZ2625" s="17">
        <v>1.0918665022526206</v>
      </c>
      <c r="BA2625" s="17">
        <v>-0.57904598943210783</v>
      </c>
      <c r="BB2625" s="17">
        <v>0.41661101081560831</v>
      </c>
      <c r="BC2625" s="17">
        <v>-0.23712383132842862</v>
      </c>
      <c r="BD2625" s="17">
        <v>14.881670645177499</v>
      </c>
      <c r="BE2625" s="17">
        <v>-7.83038859389546</v>
      </c>
      <c r="BF2625" s="17">
        <v>-1</v>
      </c>
      <c r="BG2625" s="22">
        <v>4.8511507329878896</v>
      </c>
    </row>
    <row r="2626" spans="1:59" x14ac:dyDescent="0.25">
      <c r="A2626">
        <v>5965</v>
      </c>
      <c r="B2626" t="s">
        <v>2344</v>
      </c>
      <c r="C2626" s="49">
        <v>0</v>
      </c>
      <c r="D2626" s="22">
        <v>1449.1358691406249</v>
      </c>
      <c r="E2626" s="17">
        <v>13.894032822964803</v>
      </c>
      <c r="F2626" s="17">
        <v>-82.146713159545413</v>
      </c>
      <c r="G2626" s="17">
        <v>-0.25154324625960273</v>
      </c>
      <c r="H2626" s="17">
        <v>-1.0789103192979539</v>
      </c>
      <c r="I2626" s="17">
        <v>6.3297615743856142</v>
      </c>
      <c r="J2626" s="17">
        <v>-5.9532445703869561</v>
      </c>
      <c r="K2626" s="17">
        <v>-1</v>
      </c>
      <c r="L2626" s="17">
        <v>-1</v>
      </c>
      <c r="M2626" s="17">
        <v>-1</v>
      </c>
      <c r="N2626" s="17">
        <v>0.16666666666666666</v>
      </c>
      <c r="O2626" s="17">
        <v>-1</v>
      </c>
      <c r="P2626" s="17">
        <v>-1</v>
      </c>
      <c r="Q2626" s="17">
        <v>-6.8867768257386164E-2</v>
      </c>
      <c r="R2626" s="17">
        <v>-1</v>
      </c>
      <c r="S2626" s="17">
        <v>-1.1921593323596342</v>
      </c>
      <c r="T2626" s="17">
        <v>-0.12526419815065412</v>
      </c>
      <c r="U2626" s="17">
        <v>-0.76868761321836787</v>
      </c>
      <c r="V2626" s="17">
        <v>-1.25653709403587</v>
      </c>
      <c r="W2626" s="17">
        <v>-2.5795296180823892</v>
      </c>
      <c r="X2626" s="17">
        <v>-4.4570706617456519</v>
      </c>
      <c r="Y2626" s="17">
        <v>0</v>
      </c>
      <c r="Z2626" s="17">
        <v>0.72786009027577592</v>
      </c>
      <c r="AA2626" s="17">
        <v>-1.2539296721902748</v>
      </c>
      <c r="AB2626" s="17">
        <v>-1.6145053395580198</v>
      </c>
      <c r="AC2626" s="17">
        <v>-13.098637174618675</v>
      </c>
      <c r="AD2626" s="17">
        <v>-0.96085951652295964</v>
      </c>
      <c r="AE2626" s="17">
        <v>-9.6085951652295984E-2</v>
      </c>
      <c r="AF2626" s="17">
        <v>2.717196937057281</v>
      </c>
      <c r="AG2626" s="17">
        <v>-74.993595590809875</v>
      </c>
      <c r="AH2626" s="17">
        <v>-1</v>
      </c>
      <c r="AI2626" s="17">
        <v>-1</v>
      </c>
      <c r="AJ2626" s="17">
        <v>-1</v>
      </c>
      <c r="AK2626" s="17">
        <v>-1</v>
      </c>
      <c r="AL2626" s="17">
        <v>-1</v>
      </c>
      <c r="AM2626" s="17">
        <v>-1</v>
      </c>
      <c r="AN2626" s="17">
        <v>-1</v>
      </c>
      <c r="AO2626" s="17">
        <v>-1</v>
      </c>
      <c r="AP2626" s="17">
        <v>-1</v>
      </c>
      <c r="AQ2626" s="17">
        <v>-1</v>
      </c>
      <c r="AR2626" s="17">
        <v>-0.48042975826147982</v>
      </c>
      <c r="AS2626" s="17">
        <v>-5.7651570991377579</v>
      </c>
      <c r="AT2626" s="17">
        <v>-3.4947042288790851</v>
      </c>
      <c r="AU2626" s="17">
        <v>-1</v>
      </c>
      <c r="AV2626" s="17">
        <v>-1</v>
      </c>
      <c r="AW2626" s="17">
        <v>-1</v>
      </c>
      <c r="AX2626" s="17">
        <v>-1</v>
      </c>
      <c r="AY2626" s="17">
        <v>-9.6085951652295984E-2</v>
      </c>
      <c r="AZ2626" s="17">
        <v>1.2028318705229095</v>
      </c>
      <c r="BA2626" s="17">
        <v>-0.69001135770239674</v>
      </c>
      <c r="BB2626" s="17">
        <v>0.46002556895113977</v>
      </c>
      <c r="BC2626" s="17">
        <v>-0.28053838946396004</v>
      </c>
      <c r="BD2626" s="17">
        <v>16.389979446615243</v>
      </c>
      <c r="BE2626" s="17">
        <v>-9.338697395333206</v>
      </c>
      <c r="BF2626" s="17">
        <v>-1</v>
      </c>
      <c r="BG2626" s="22">
        <v>-7.3652792823074833</v>
      </c>
    </row>
    <row r="2627" spans="1:59" x14ac:dyDescent="0.25">
      <c r="A2627">
        <v>5966</v>
      </c>
      <c r="B2627" t="s">
        <v>3107</v>
      </c>
      <c r="C2627" s="49">
        <v>0</v>
      </c>
      <c r="D2627" s="22">
        <v>1478.8668261718749</v>
      </c>
      <c r="E2627" s="17">
        <v>57.549418122496924</v>
      </c>
      <c r="F2627" s="17">
        <v>-8.9459830078426243</v>
      </c>
      <c r="G2627" s="17">
        <v>0.2810631343418869</v>
      </c>
      <c r="H2627" s="17">
        <v>2.9556478794039021</v>
      </c>
      <c r="I2627" s="17">
        <v>45.312747513587453</v>
      </c>
      <c r="J2627" s="17">
        <v>4.5497454502429351</v>
      </c>
      <c r="K2627" s="17">
        <v>-1</v>
      </c>
      <c r="L2627" s="17">
        <v>-1</v>
      </c>
      <c r="M2627" s="17">
        <v>-1</v>
      </c>
      <c r="N2627" s="17">
        <v>0.16666666666666666</v>
      </c>
      <c r="O2627" s="17">
        <v>-1</v>
      </c>
      <c r="P2627" s="17">
        <v>-1</v>
      </c>
      <c r="Q2627" s="17">
        <v>2.4487303964501996</v>
      </c>
      <c r="R2627" s="17">
        <v>-1</v>
      </c>
      <c r="S2627" s="17">
        <v>8.7233069744219238E-2</v>
      </c>
      <c r="T2627" s="17">
        <v>9.207068445281328E-3</v>
      </c>
      <c r="U2627" s="17">
        <v>7.6826064559648855E-3</v>
      </c>
      <c r="V2627" s="17">
        <v>-0.13684003972425093</v>
      </c>
      <c r="W2627" s="17">
        <v>0.33599640659225116</v>
      </c>
      <c r="X2627" s="17">
        <v>-0.11980771044886424</v>
      </c>
      <c r="Y2627" s="17">
        <v>0</v>
      </c>
      <c r="Z2627" s="17">
        <v>25.943941738223895</v>
      </c>
      <c r="AA2627" s="17">
        <v>0.14905208587342597</v>
      </c>
      <c r="AB2627" s="17">
        <v>0.62387919920011958</v>
      </c>
      <c r="AC2627" s="17">
        <v>12.636871904193923</v>
      </c>
      <c r="AD2627" s="17">
        <v>9.6032580699561138E-3</v>
      </c>
      <c r="AE2627" s="17">
        <v>9.6032580699561068E-4</v>
      </c>
      <c r="AF2627" s="17">
        <v>41.0350590445764</v>
      </c>
      <c r="AG2627" s="17">
        <v>-8.1669905714839857</v>
      </c>
      <c r="AH2627" s="17">
        <v>-1</v>
      </c>
      <c r="AI2627" s="17">
        <v>-1</v>
      </c>
      <c r="AJ2627" s="17">
        <v>-1</v>
      </c>
      <c r="AK2627" s="17">
        <v>-1</v>
      </c>
      <c r="AL2627" s="17">
        <v>-1</v>
      </c>
      <c r="AM2627" s="17">
        <v>-1</v>
      </c>
      <c r="AN2627" s="17">
        <v>-1</v>
      </c>
      <c r="AO2627" s="17">
        <v>-1</v>
      </c>
      <c r="AP2627" s="17">
        <v>-1</v>
      </c>
      <c r="AQ2627" s="17">
        <v>-1</v>
      </c>
      <c r="AR2627" s="17">
        <v>4.8016290349780569E-3</v>
      </c>
      <c r="AS2627" s="17">
        <v>5.7619548419736488E-2</v>
      </c>
      <c r="AT2627" s="17">
        <v>4.0749054129456574</v>
      </c>
      <c r="AU2627" s="17">
        <v>-1</v>
      </c>
      <c r="AV2627" s="17">
        <v>-1</v>
      </c>
      <c r="AW2627" s="17">
        <v>-1</v>
      </c>
      <c r="AX2627" s="17">
        <v>-1</v>
      </c>
      <c r="AY2627" s="17">
        <v>9.6032580699561068E-4</v>
      </c>
      <c r="AZ2627" s="17">
        <v>0.35947794290019314</v>
      </c>
      <c r="BA2627" s="17">
        <v>0.15334256992031972</v>
      </c>
      <c r="BB2627" s="17">
        <v>0.13006822558954828</v>
      </c>
      <c r="BC2627" s="17">
        <v>4.9418953897631235E-2</v>
      </c>
      <c r="BD2627" s="17">
        <v>4.9265997310448046</v>
      </c>
      <c r="BE2627" s="17">
        <v>2.1246823202372447</v>
      </c>
      <c r="BF2627" s="17">
        <v>-1</v>
      </c>
      <c r="BG2627" s="22">
        <v>57.845507764233844</v>
      </c>
    </row>
    <row r="2628" spans="1:59" x14ac:dyDescent="0.25">
      <c r="A2628">
        <v>5968</v>
      </c>
      <c r="B2628" t="s">
        <v>2345</v>
      </c>
      <c r="C2628" s="49">
        <v>0</v>
      </c>
      <c r="D2628" s="22">
        <v>1441.26125</v>
      </c>
      <c r="E2628" s="17">
        <v>47.982881995444124</v>
      </c>
      <c r="F2628" s="17">
        <v>-24.987014938224263</v>
      </c>
      <c r="G2628" s="17">
        <v>0.16434905321390303</v>
      </c>
      <c r="H2628" s="17">
        <v>2.0715245003578797</v>
      </c>
      <c r="I2628" s="17">
        <v>36.77010974349399</v>
      </c>
      <c r="J2628" s="17">
        <v>2.2481454807310919</v>
      </c>
      <c r="K2628" s="17">
        <v>-1</v>
      </c>
      <c r="L2628" s="17">
        <v>-1</v>
      </c>
      <c r="M2628" s="17">
        <v>-1</v>
      </c>
      <c r="N2628" s="17">
        <v>0.16666666666666666</v>
      </c>
      <c r="O2628" s="17">
        <v>-1</v>
      </c>
      <c r="P2628" s="17">
        <v>-1</v>
      </c>
      <c r="Q2628" s="17">
        <v>1.8970299903989196</v>
      </c>
      <c r="R2628" s="17">
        <v>-1</v>
      </c>
      <c r="S2628" s="17">
        <v>-0.19312990383683296</v>
      </c>
      <c r="T2628" s="17">
        <v>-2.0260641462993206E-2</v>
      </c>
      <c r="U2628" s="17">
        <v>-0.16244929602347613</v>
      </c>
      <c r="V2628" s="17">
        <v>-0.38220775891699638</v>
      </c>
      <c r="W2628" s="17">
        <v>-0.30290495352726454</v>
      </c>
      <c r="X2628" s="17">
        <v>-1.0702650808606899</v>
      </c>
      <c r="Y2628" s="17">
        <v>0</v>
      </c>
      <c r="Z2628" s="17">
        <v>20.418150259975409</v>
      </c>
      <c r="AA2628" s="17">
        <v>-0.15839396189416283</v>
      </c>
      <c r="AB2628" s="17">
        <v>0.13336499552647441</v>
      </c>
      <c r="AC2628" s="17">
        <v>6.9972543481625316</v>
      </c>
      <c r="AD2628" s="17">
        <v>-0.20306162002934522</v>
      </c>
      <c r="AE2628" s="17">
        <v>-2.0306162002934516E-2</v>
      </c>
      <c r="AF2628" s="17">
        <v>32.638174911086963</v>
      </c>
      <c r="AG2628" s="17">
        <v>-22.811212052505272</v>
      </c>
      <c r="AH2628" s="17">
        <v>-1</v>
      </c>
      <c r="AI2628" s="17">
        <v>-1</v>
      </c>
      <c r="AJ2628" s="17">
        <v>-1</v>
      </c>
      <c r="AK2628" s="17">
        <v>-1</v>
      </c>
      <c r="AL2628" s="17">
        <v>-1</v>
      </c>
      <c r="AM2628" s="17">
        <v>-1</v>
      </c>
      <c r="AN2628" s="17">
        <v>-1</v>
      </c>
      <c r="AO2628" s="17">
        <v>-1</v>
      </c>
      <c r="AP2628" s="17">
        <v>-1</v>
      </c>
      <c r="AQ2628" s="17">
        <v>-1</v>
      </c>
      <c r="AR2628" s="17">
        <v>-0.10153081001467261</v>
      </c>
      <c r="AS2628" s="17">
        <v>-1.218369720176071</v>
      </c>
      <c r="AT2628" s="17">
        <v>2.4161193637711076</v>
      </c>
      <c r="AU2628" s="17">
        <v>-1</v>
      </c>
      <c r="AV2628" s="17">
        <v>-1</v>
      </c>
      <c r="AW2628" s="17">
        <v>-1</v>
      </c>
      <c r="AX2628" s="17">
        <v>-1</v>
      </c>
      <c r="AY2628" s="17">
        <v>-2.0306162002934516E-2</v>
      </c>
      <c r="AZ2628" s="17">
        <v>0.5442884940186381</v>
      </c>
      <c r="BA2628" s="17">
        <v>-3.1467981198125217E-2</v>
      </c>
      <c r="BB2628" s="17">
        <v>0.20237428414331074</v>
      </c>
      <c r="BC2628" s="17">
        <v>-2.2887104656131196E-2</v>
      </c>
      <c r="BD2628" s="17">
        <v>7.4386571882104437</v>
      </c>
      <c r="BE2628" s="17">
        <v>-0.38737513692839709</v>
      </c>
      <c r="BF2628" s="17">
        <v>-1</v>
      </c>
      <c r="BG2628" s="22">
        <v>2.6110722739322227</v>
      </c>
    </row>
    <row r="2629" spans="1:59" x14ac:dyDescent="0.25">
      <c r="A2629">
        <v>5970</v>
      </c>
      <c r="B2629" t="s">
        <v>2346</v>
      </c>
      <c r="C2629" s="49">
        <v>0</v>
      </c>
      <c r="D2629" s="22">
        <v>1550.1729687500001</v>
      </c>
      <c r="E2629" s="17">
        <v>132.31678827473485</v>
      </c>
      <c r="F2629" s="17">
        <v>116.42288154608224</v>
      </c>
      <c r="G2629" s="17">
        <v>1.1932433414491661</v>
      </c>
      <c r="H2629" s="17">
        <v>9.8655240418374248</v>
      </c>
      <c r="I2629" s="17">
        <v>112.07782859940318</v>
      </c>
      <c r="J2629" s="17">
        <v>22.537925767279614</v>
      </c>
      <c r="K2629" s="17">
        <v>-1</v>
      </c>
      <c r="L2629" s="17">
        <v>-1</v>
      </c>
      <c r="M2629" s="17">
        <v>-1</v>
      </c>
      <c r="N2629" s="17">
        <v>0.16666666666666666</v>
      </c>
      <c r="O2629" s="17">
        <v>-1</v>
      </c>
      <c r="P2629" s="17">
        <v>-1</v>
      </c>
      <c r="Q2629" s="17">
        <v>6.7605510935705695</v>
      </c>
      <c r="R2629" s="17">
        <v>-1</v>
      </c>
      <c r="S2629" s="17">
        <v>2.2784130270789413</v>
      </c>
      <c r="T2629" s="17">
        <v>0.23951228498236515</v>
      </c>
      <c r="U2629" s="17">
        <v>1.3373503940905691</v>
      </c>
      <c r="V2629" s="17">
        <v>1.7808341153354801</v>
      </c>
      <c r="W2629" s="17">
        <v>5.3293371360272488</v>
      </c>
      <c r="X2629" s="17">
        <v>7.3085025037933722</v>
      </c>
      <c r="Y2629" s="17">
        <v>0</v>
      </c>
      <c r="Z2629" s="17">
        <v>69.130826871073637</v>
      </c>
      <c r="AA2629" s="17">
        <v>2.5519001125774872</v>
      </c>
      <c r="AB2629" s="17">
        <v>4.4574984469534957</v>
      </c>
      <c r="AC2629" s="17">
        <v>56.713366021690206</v>
      </c>
      <c r="AD2629" s="17">
        <v>1.6716879926132111</v>
      </c>
      <c r="AE2629" s="17">
        <v>0.16716879926132114</v>
      </c>
      <c r="AF2629" s="17">
        <v>106.66100095250405</v>
      </c>
      <c r="AG2629" s="17">
        <v>106.28508628490536</v>
      </c>
      <c r="AH2629" s="17">
        <v>-1</v>
      </c>
      <c r="AI2629" s="17">
        <v>-1</v>
      </c>
      <c r="AJ2629" s="17">
        <v>-1</v>
      </c>
      <c r="AK2629" s="17">
        <v>-1</v>
      </c>
      <c r="AL2629" s="17">
        <v>-1</v>
      </c>
      <c r="AM2629" s="17">
        <v>-1</v>
      </c>
      <c r="AN2629" s="17">
        <v>-1</v>
      </c>
      <c r="AO2629" s="17">
        <v>-1</v>
      </c>
      <c r="AP2629" s="17">
        <v>-1</v>
      </c>
      <c r="AQ2629" s="17">
        <v>-1</v>
      </c>
      <c r="AR2629" s="17">
        <v>0.83584399630660555</v>
      </c>
      <c r="AS2629" s="17">
        <v>10.030127955679269</v>
      </c>
      <c r="AT2629" s="17">
        <v>17.039166342383048</v>
      </c>
      <c r="AU2629" s="17">
        <v>-1</v>
      </c>
      <c r="AV2629" s="17">
        <v>-1</v>
      </c>
      <c r="AW2629" s="17">
        <v>-1</v>
      </c>
      <c r="AX2629" s="17">
        <v>-1</v>
      </c>
      <c r="AY2629" s="17">
        <v>0.16716879926132114</v>
      </c>
      <c r="AZ2629" s="17">
        <v>-1.0849109874292595</v>
      </c>
      <c r="BA2629" s="17">
        <v>1.5977315002497725</v>
      </c>
      <c r="BB2629" s="17">
        <v>-0.43504058415515867</v>
      </c>
      <c r="BC2629" s="17">
        <v>0.61452776364233797</v>
      </c>
      <c r="BD2629" s="17">
        <v>-14.706413435807182</v>
      </c>
      <c r="BE2629" s="17">
        <v>21.757695487089251</v>
      </c>
      <c r="BF2629" s="17">
        <v>-1</v>
      </c>
      <c r="BG2629" s="22">
        <v>155.2332431479324</v>
      </c>
    </row>
    <row r="2630" spans="1:59" x14ac:dyDescent="0.25">
      <c r="A2630">
        <v>5971</v>
      </c>
      <c r="B2630" t="s">
        <v>2347</v>
      </c>
      <c r="C2630" s="49">
        <v>0</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25">
      <c r="A2631">
        <v>5973</v>
      </c>
      <c r="B2631" t="s">
        <v>2348</v>
      </c>
      <c r="C2631" s="49">
        <v>0</v>
      </c>
      <c r="D2631" s="22">
        <v>1488.600341796875</v>
      </c>
      <c r="E2631" s="17">
        <v>64.310387694190339</v>
      </c>
      <c r="F2631" s="17">
        <v>2.3907147623339098</v>
      </c>
      <c r="G2631" s="17">
        <v>0.36354861713465991</v>
      </c>
      <c r="H2631" s="17">
        <v>3.5804854573909135</v>
      </c>
      <c r="I2631" s="17">
        <v>51.350096169207276</v>
      </c>
      <c r="J2631" s="17">
        <v>6.1763579621714308</v>
      </c>
      <c r="K2631" s="17">
        <v>-1</v>
      </c>
      <c r="L2631" s="17">
        <v>-1</v>
      </c>
      <c r="M2631" s="17">
        <v>-1</v>
      </c>
      <c r="N2631" s="17">
        <v>0.16666666666666666</v>
      </c>
      <c r="O2631" s="17">
        <v>-1</v>
      </c>
      <c r="P2631" s="17">
        <v>-1</v>
      </c>
      <c r="Q2631" s="17">
        <v>2.8386342873115549</v>
      </c>
      <c r="R2631" s="17">
        <v>-1</v>
      </c>
      <c r="S2631" s="17">
        <v>0.28537433093181908</v>
      </c>
      <c r="T2631" s="17">
        <v>3.0032818475528723E-2</v>
      </c>
      <c r="U2631" s="17">
        <v>0.12792013031635679</v>
      </c>
      <c r="V2631" s="17">
        <v>3.6568983281136197E-2</v>
      </c>
      <c r="W2631" s="17">
        <v>0.78752793249810016</v>
      </c>
      <c r="X2631" s="17">
        <v>0.55191016895936185</v>
      </c>
      <c r="Y2631" s="17">
        <v>0</v>
      </c>
      <c r="Z2631" s="17">
        <v>29.849190989132264</v>
      </c>
      <c r="AA2631" s="17">
        <v>0.36633380062240278</v>
      </c>
      <c r="AB2631" s="17">
        <v>0.97054089173716784</v>
      </c>
      <c r="AC2631" s="17">
        <v>16.62256559582093</v>
      </c>
      <c r="AD2631" s="17">
        <v>0.15990016289544601</v>
      </c>
      <c r="AE2631" s="17">
        <v>1.5990016289544599E-2</v>
      </c>
      <c r="AF2631" s="17">
        <v>46.969399057469552</v>
      </c>
      <c r="AG2631" s="17">
        <v>2.1825376714858278</v>
      </c>
      <c r="AH2631" s="17">
        <v>-1</v>
      </c>
      <c r="AI2631" s="17">
        <v>-1</v>
      </c>
      <c r="AJ2631" s="17">
        <v>-1</v>
      </c>
      <c r="AK2631" s="17">
        <v>-1</v>
      </c>
      <c r="AL2631" s="17">
        <v>-1</v>
      </c>
      <c r="AM2631" s="17">
        <v>-1</v>
      </c>
      <c r="AN2631" s="17">
        <v>-1</v>
      </c>
      <c r="AO2631" s="17">
        <v>-1</v>
      </c>
      <c r="AP2631" s="17">
        <v>-1</v>
      </c>
      <c r="AQ2631" s="17">
        <v>-1</v>
      </c>
      <c r="AR2631" s="17">
        <v>7.9950081447723004E-2</v>
      </c>
      <c r="AS2631" s="17">
        <v>0.95940097737267582</v>
      </c>
      <c r="AT2631" s="17">
        <v>5.247221270584479</v>
      </c>
      <c r="AU2631" s="17">
        <v>-1</v>
      </c>
      <c r="AV2631" s="17">
        <v>-1</v>
      </c>
      <c r="AW2631" s="17">
        <v>-1</v>
      </c>
      <c r="AX2631" s="17">
        <v>-1</v>
      </c>
      <c r="AY2631" s="17">
        <v>1.5990016289544599E-2</v>
      </c>
      <c r="AZ2631" s="17">
        <v>0.22886656005010461</v>
      </c>
      <c r="BA2631" s="17">
        <v>0.2839539527704083</v>
      </c>
      <c r="BB2631" s="17">
        <v>7.8967277948881698E-2</v>
      </c>
      <c r="BC2631" s="17">
        <v>0.10051990153829779</v>
      </c>
      <c r="BD2631" s="17">
        <v>3.1512503459926497</v>
      </c>
      <c r="BE2631" s="17">
        <v>3.9000317052894014</v>
      </c>
      <c r="BF2631" s="17">
        <v>-1</v>
      </c>
      <c r="BG2631" s="22">
        <v>59.283507248808064</v>
      </c>
    </row>
    <row r="2632" spans="1:59" x14ac:dyDescent="0.25">
      <c r="A2632">
        <v>5974</v>
      </c>
      <c r="B2632" t="s">
        <v>2349</v>
      </c>
      <c r="C2632" s="49">
        <v>0</v>
      </c>
      <c r="D2632" s="22">
        <v>1503.5503808593749</v>
      </c>
      <c r="E2632" s="17">
        <v>15.173191616984802</v>
      </c>
      <c r="F2632" s="17">
        <v>-80.001837858141542</v>
      </c>
      <c r="G2632" s="17">
        <v>-0.23593719603640478</v>
      </c>
      <c r="H2632" s="17">
        <v>-0.96069258821059833</v>
      </c>
      <c r="I2632" s="17">
        <v>7.4720130730070764</v>
      </c>
      <c r="J2632" s="17">
        <v>-5.6454934886770678</v>
      </c>
      <c r="K2632" s="17">
        <v>-1</v>
      </c>
      <c r="L2632" s="17">
        <v>-1</v>
      </c>
      <c r="M2632" s="17">
        <v>-1</v>
      </c>
      <c r="N2632" s="17">
        <v>0.16666666666666666</v>
      </c>
      <c r="O2632" s="17">
        <v>-1</v>
      </c>
      <c r="P2632" s="17">
        <v>-1</v>
      </c>
      <c r="Q2632" s="17">
        <v>4.9010877519735097E-3</v>
      </c>
      <c r="R2632" s="17">
        <v>-1</v>
      </c>
      <c r="S2632" s="17">
        <v>-1.1546714936674616</v>
      </c>
      <c r="T2632" s="17">
        <v>-0.12132401752851578</v>
      </c>
      <c r="U2632" s="17">
        <v>-0.74593896978989471</v>
      </c>
      <c r="V2632" s="17">
        <v>-1.2237285339044273</v>
      </c>
      <c r="W2632" s="17">
        <v>-2.4941009652811803</v>
      </c>
      <c r="X2632" s="17">
        <v>-4.3299832930725399</v>
      </c>
      <c r="Y2632" s="17">
        <v>0</v>
      </c>
      <c r="Z2632" s="17">
        <v>1.4667236318385335</v>
      </c>
      <c r="AA2632" s="17">
        <v>-1.2128205068178173</v>
      </c>
      <c r="AB2632" s="17">
        <v>-1.5489178009873417</v>
      </c>
      <c r="AC2632" s="17">
        <v>-12.344553742967063</v>
      </c>
      <c r="AD2632" s="17">
        <v>-0.93242371223736842</v>
      </c>
      <c r="AE2632" s="17">
        <v>-9.3242371223736839E-2</v>
      </c>
      <c r="AF2632" s="17">
        <v>3.839959454134501</v>
      </c>
      <c r="AG2632" s="17">
        <v>-73.035490333040286</v>
      </c>
      <c r="AH2632" s="17">
        <v>-1</v>
      </c>
      <c r="AI2632" s="17">
        <v>-1</v>
      </c>
      <c r="AJ2632" s="17">
        <v>-1</v>
      </c>
      <c r="AK2632" s="17">
        <v>-1</v>
      </c>
      <c r="AL2632" s="17">
        <v>-1</v>
      </c>
      <c r="AM2632" s="17">
        <v>-1</v>
      </c>
      <c r="AN2632" s="17">
        <v>-1</v>
      </c>
      <c r="AO2632" s="17">
        <v>-1</v>
      </c>
      <c r="AP2632" s="17">
        <v>-1</v>
      </c>
      <c r="AQ2632" s="17">
        <v>-1</v>
      </c>
      <c r="AR2632" s="17">
        <v>-0.46621185611868421</v>
      </c>
      <c r="AS2632" s="17">
        <v>-5.594542273424211</v>
      </c>
      <c r="AT2632" s="17">
        <v>-3.2729049554514731</v>
      </c>
      <c r="AU2632" s="17">
        <v>-1</v>
      </c>
      <c r="AV2632" s="17">
        <v>-1</v>
      </c>
      <c r="AW2632" s="17">
        <v>-1</v>
      </c>
      <c r="AX2632" s="17">
        <v>-1</v>
      </c>
      <c r="AY2632" s="17">
        <v>-9.3242371223736839E-2</v>
      </c>
      <c r="AZ2632" s="17">
        <v>1.1781205185193009</v>
      </c>
      <c r="BA2632" s="17">
        <v>-0.66530000569878833</v>
      </c>
      <c r="BB2632" s="17">
        <v>0.45035739549403875</v>
      </c>
      <c r="BC2632" s="17">
        <v>-0.27087021600685907</v>
      </c>
      <c r="BD2632" s="17">
        <v>16.054087714776159</v>
      </c>
      <c r="BE2632" s="17">
        <v>-9.0028056634941205</v>
      </c>
      <c r="BF2632" s="17">
        <v>-1</v>
      </c>
      <c r="BG2632" s="22">
        <v>102.70950818537949</v>
      </c>
    </row>
    <row r="2633" spans="1:59" x14ac:dyDescent="0.25">
      <c r="A2633">
        <v>5975</v>
      </c>
      <c r="B2633" t="s">
        <v>2350</v>
      </c>
      <c r="C2633" s="49">
        <v>0</v>
      </c>
      <c r="D2633" s="22">
        <v>1473.1805078125001</v>
      </c>
      <c r="E2633" s="17">
        <v>95.374140824726524</v>
      </c>
      <c r="F2633" s="17">
        <v>54.477974897725773</v>
      </c>
      <c r="G2633" s="17">
        <v>0.74253400483046816</v>
      </c>
      <c r="H2633" s="17">
        <v>6.4513459254715464</v>
      </c>
      <c r="I2633" s="17">
        <v>79.089121794517879</v>
      </c>
      <c r="J2633" s="17">
        <v>13.649944253868387</v>
      </c>
      <c r="K2633" s="17">
        <v>-1</v>
      </c>
      <c r="L2633" s="17">
        <v>-1</v>
      </c>
      <c r="M2633" s="17">
        <v>-1</v>
      </c>
      <c r="N2633" s="17">
        <v>0.16666666666666666</v>
      </c>
      <c r="O2633" s="17">
        <v>-1</v>
      </c>
      <c r="P2633" s="17">
        <v>-1</v>
      </c>
      <c r="Q2633" s="17">
        <v>4.6300753050410579</v>
      </c>
      <c r="R2633" s="17">
        <v>-1</v>
      </c>
      <c r="S2633" s="17">
        <v>1.1957483767305566</v>
      </c>
      <c r="T2633" s="17">
        <v>0.1257182007033068</v>
      </c>
      <c r="U2633" s="17">
        <v>0.68035994218355589</v>
      </c>
      <c r="V2633" s="17">
        <v>0.83330901059908258</v>
      </c>
      <c r="W2633" s="17">
        <v>2.8621214804587738</v>
      </c>
      <c r="X2633" s="17">
        <v>3.6381654993583852</v>
      </c>
      <c r="Y2633" s="17">
        <v>0</v>
      </c>
      <c r="Z2633" s="17">
        <v>47.792135023569628</v>
      </c>
      <c r="AA2633" s="17">
        <v>1.364650014764339</v>
      </c>
      <c r="AB2633" s="17">
        <v>2.5633025692738256</v>
      </c>
      <c r="AC2633" s="17">
        <v>34.935117305712154</v>
      </c>
      <c r="AD2633" s="17">
        <v>0.85044992772944483</v>
      </c>
      <c r="AE2633" s="17">
        <v>8.5044992772944486E-2</v>
      </c>
      <c r="AF2633" s="17">
        <v>74.235144184466705</v>
      </c>
      <c r="AG2633" s="17">
        <v>49.734177558041551</v>
      </c>
      <c r="AH2633" s="17">
        <v>-1</v>
      </c>
      <c r="AI2633" s="17">
        <v>-1</v>
      </c>
      <c r="AJ2633" s="17">
        <v>-1</v>
      </c>
      <c r="AK2633" s="17">
        <v>-1</v>
      </c>
      <c r="AL2633" s="17">
        <v>-1</v>
      </c>
      <c r="AM2633" s="17">
        <v>-1</v>
      </c>
      <c r="AN2633" s="17">
        <v>-1</v>
      </c>
      <c r="AO2633" s="17">
        <v>-1</v>
      </c>
      <c r="AP2633" s="17">
        <v>-1</v>
      </c>
      <c r="AQ2633" s="17">
        <v>-1</v>
      </c>
      <c r="AR2633" s="17">
        <v>0.42522496386472242</v>
      </c>
      <c r="AS2633" s="17">
        <v>5.1026995663766685</v>
      </c>
      <c r="AT2633" s="17">
        <v>10.633509436289669</v>
      </c>
      <c r="AU2633" s="17">
        <v>-1</v>
      </c>
      <c r="AV2633" s="17">
        <v>-1</v>
      </c>
      <c r="AW2633" s="17">
        <v>-1</v>
      </c>
      <c r="AX2633" s="17">
        <v>-1</v>
      </c>
      <c r="AY2633" s="17">
        <v>8.5044992772944486E-2</v>
      </c>
      <c r="AZ2633" s="17">
        <v>-0.37123668104122803</v>
      </c>
      <c r="BA2633" s="17">
        <v>0.88405719386174098</v>
      </c>
      <c r="BB2633" s="17">
        <v>-0.15581964209467802</v>
      </c>
      <c r="BC2633" s="17">
        <v>0.33530682158185737</v>
      </c>
      <c r="BD2633" s="17">
        <v>-5.005718034490128</v>
      </c>
      <c r="BE2633" s="17">
        <v>12.057000085772188</v>
      </c>
      <c r="BF2633" s="17">
        <v>-1</v>
      </c>
      <c r="BG2633" s="22">
        <v>298.27546398336449</v>
      </c>
    </row>
    <row r="2634" spans="1:59" x14ac:dyDescent="0.25">
      <c r="A2634">
        <v>5976</v>
      </c>
      <c r="B2634" t="s">
        <v>2351</v>
      </c>
      <c r="C2634" s="49">
        <v>0</v>
      </c>
      <c r="D2634" s="22">
        <v>1553.7777636718752</v>
      </c>
      <c r="E2634" s="17">
        <v>119.73403668875383</v>
      </c>
      <c r="F2634" s="17">
        <v>95.324302365264018</v>
      </c>
      <c r="G2634" s="17">
        <v>1.0397306938288318</v>
      </c>
      <c r="H2634" s="17">
        <v>8.7026470399479816</v>
      </c>
      <c r="I2634" s="17">
        <v>100.84179838715754</v>
      </c>
      <c r="J2634" s="17">
        <v>19.510658605786027</v>
      </c>
      <c r="K2634" s="17">
        <v>-1</v>
      </c>
      <c r="L2634" s="17">
        <v>-1</v>
      </c>
      <c r="M2634" s="17">
        <v>-1</v>
      </c>
      <c r="N2634" s="17">
        <v>0.16666666666666666</v>
      </c>
      <c r="O2634" s="17">
        <v>-1</v>
      </c>
      <c r="P2634" s="17">
        <v>-1</v>
      </c>
      <c r="Q2634" s="17">
        <v>6.0349060882067809</v>
      </c>
      <c r="R2634" s="17">
        <v>-1</v>
      </c>
      <c r="S2634" s="17">
        <v>1.909654930770561</v>
      </c>
      <c r="T2634" s="17">
        <v>0.20075375538929305</v>
      </c>
      <c r="U2634" s="17">
        <v>1.1135779191510264</v>
      </c>
      <c r="V2634" s="17">
        <v>1.4581048623626793</v>
      </c>
      <c r="W2634" s="17">
        <v>4.4889977492772495</v>
      </c>
      <c r="X2634" s="17">
        <v>6.0583771892464116</v>
      </c>
      <c r="Y2634" s="17">
        <v>0</v>
      </c>
      <c r="Z2634" s="17">
        <v>61.862818831035867</v>
      </c>
      <c r="AA2634" s="17">
        <v>2.1475199697782972</v>
      </c>
      <c r="AB2634" s="17">
        <v>3.8123309284023263</v>
      </c>
      <c r="AC2634" s="17">
        <v>49.295643890603472</v>
      </c>
      <c r="AD2634" s="17">
        <v>1.3919723989387829</v>
      </c>
      <c r="AE2634" s="17">
        <v>0.13919723989387831</v>
      </c>
      <c r="AF2634" s="17">
        <v>95.616678771021554</v>
      </c>
      <c r="AG2634" s="17">
        <v>87.023715333228949</v>
      </c>
      <c r="AH2634" s="17">
        <v>-1</v>
      </c>
      <c r="AI2634" s="17">
        <v>-1</v>
      </c>
      <c r="AJ2634" s="17">
        <v>-1</v>
      </c>
      <c r="AK2634" s="17">
        <v>-1</v>
      </c>
      <c r="AL2634" s="17">
        <v>-1</v>
      </c>
      <c r="AM2634" s="17">
        <v>-1</v>
      </c>
      <c r="AN2634" s="17">
        <v>-1</v>
      </c>
      <c r="AO2634" s="17">
        <v>-1</v>
      </c>
      <c r="AP2634" s="17">
        <v>-1</v>
      </c>
      <c r="AQ2634" s="17">
        <v>-1</v>
      </c>
      <c r="AR2634" s="17">
        <v>0.69598619946939144</v>
      </c>
      <c r="AS2634" s="17">
        <v>8.3518343936326964</v>
      </c>
      <c r="AT2634" s="17">
        <v>14.857384711722506</v>
      </c>
      <c r="AU2634" s="17">
        <v>-1</v>
      </c>
      <c r="AV2634" s="17">
        <v>-1</v>
      </c>
      <c r="AW2634" s="17">
        <v>-1</v>
      </c>
      <c r="AX2634" s="17">
        <v>-1</v>
      </c>
      <c r="AY2634" s="17">
        <v>0.13919723989387831</v>
      </c>
      <c r="AZ2634" s="17">
        <v>-0.84183185990517417</v>
      </c>
      <c r="BA2634" s="17">
        <v>1.3546523727256872</v>
      </c>
      <c r="BB2634" s="17">
        <v>-0.33993728230585296</v>
      </c>
      <c r="BC2634" s="17">
        <v>0.51942446179303225</v>
      </c>
      <c r="BD2634" s="17">
        <v>-11.4023340351303</v>
      </c>
      <c r="BE2634" s="17">
        <v>18.453616086412367</v>
      </c>
      <c r="BF2634" s="17">
        <v>-1</v>
      </c>
      <c r="BG2634" s="22">
        <v>175.65887814203688</v>
      </c>
    </row>
    <row r="2635" spans="1:59" x14ac:dyDescent="0.25">
      <c r="A2635">
        <v>5977</v>
      </c>
      <c r="B2635" t="s">
        <v>2352</v>
      </c>
      <c r="C2635" s="49">
        <v>0</v>
      </c>
      <c r="D2635" s="22">
        <v>1471.1074804687501</v>
      </c>
      <c r="E2635" s="17">
        <v>49.681280754814118</v>
      </c>
      <c r="F2635" s="17">
        <v>-22.139164016245058</v>
      </c>
      <c r="G2635" s="17">
        <v>0.18506993357813634</v>
      </c>
      <c r="H2635" s="17">
        <v>2.2284876926940775</v>
      </c>
      <c r="I2635" s="17">
        <v>38.286730304769577</v>
      </c>
      <c r="J2635" s="17">
        <v>2.6567609378693073</v>
      </c>
      <c r="K2635" s="17">
        <v>-1</v>
      </c>
      <c r="L2635" s="17">
        <v>-1</v>
      </c>
      <c r="M2635" s="17">
        <v>-1</v>
      </c>
      <c r="N2635" s="17">
        <v>0.16666666666666666</v>
      </c>
      <c r="O2635" s="17">
        <v>-1</v>
      </c>
      <c r="P2635" s="17">
        <v>-1</v>
      </c>
      <c r="Q2635" s="17">
        <v>1.9949763392902069</v>
      </c>
      <c r="R2635" s="17">
        <v>-1</v>
      </c>
      <c r="S2635" s="17">
        <v>-0.14335555289315063</v>
      </c>
      <c r="T2635" s="17">
        <v>-1.5029079977727917E-2</v>
      </c>
      <c r="U2635" s="17">
        <v>-0.13224486170547622</v>
      </c>
      <c r="V2635" s="17">
        <v>-0.33864630424502318</v>
      </c>
      <c r="W2635" s="17">
        <v>-0.18947734890888512</v>
      </c>
      <c r="X2635" s="17">
        <v>-0.90152525723982602</v>
      </c>
      <c r="Y2635" s="17">
        <v>0</v>
      </c>
      <c r="Z2635" s="17">
        <v>21.39917382655716</v>
      </c>
      <c r="AA2635" s="17">
        <v>-0.10381140670733086</v>
      </c>
      <c r="AB2635" s="17">
        <v>0.22044862787871355</v>
      </c>
      <c r="AC2635" s="17">
        <v>7.9984860722971245</v>
      </c>
      <c r="AD2635" s="17">
        <v>-0.16530607713184528</v>
      </c>
      <c r="AE2635" s="17">
        <v>-1.6530607713184528E-2</v>
      </c>
      <c r="AF2635" s="17">
        <v>34.128919043078824</v>
      </c>
      <c r="AG2635" s="17">
        <v>-20.211344423826979</v>
      </c>
      <c r="AH2635" s="17">
        <v>-1</v>
      </c>
      <c r="AI2635" s="17">
        <v>-1</v>
      </c>
      <c r="AJ2635" s="17">
        <v>-1</v>
      </c>
      <c r="AK2635" s="17">
        <v>-1</v>
      </c>
      <c r="AL2635" s="17">
        <v>-1</v>
      </c>
      <c r="AM2635" s="17">
        <v>-1</v>
      </c>
      <c r="AN2635" s="17">
        <v>-1</v>
      </c>
      <c r="AO2635" s="17">
        <v>-1</v>
      </c>
      <c r="AP2635" s="17">
        <v>-1</v>
      </c>
      <c r="AQ2635" s="17">
        <v>-1</v>
      </c>
      <c r="AR2635" s="17">
        <v>-8.265303856592264E-2</v>
      </c>
      <c r="AS2635" s="17">
        <v>-0.99183646279107163</v>
      </c>
      <c r="AT2635" s="17">
        <v>2.7106125983716067</v>
      </c>
      <c r="AU2635" s="17">
        <v>-1</v>
      </c>
      <c r="AV2635" s="17">
        <v>-1</v>
      </c>
      <c r="AW2635" s="17">
        <v>-1</v>
      </c>
      <c r="AX2635" s="17">
        <v>-1</v>
      </c>
      <c r="AY2635" s="17">
        <v>-1.6530607713184528E-2</v>
      </c>
      <c r="AZ2635" s="17">
        <v>0.51147808003290729</v>
      </c>
      <c r="BA2635" s="17">
        <v>1.3424327876055409E-3</v>
      </c>
      <c r="BB2635" s="17">
        <v>0.18953739955816076</v>
      </c>
      <c r="BC2635" s="17">
        <v>-1.005022007098122E-2</v>
      </c>
      <c r="BD2635" s="17">
        <v>6.9926780781069153</v>
      </c>
      <c r="BE2635" s="17">
        <v>5.8603973175132218E-2</v>
      </c>
      <c r="BF2635" s="17">
        <v>-1</v>
      </c>
      <c r="BG2635" s="22">
        <v>21.933454474409245</v>
      </c>
    </row>
    <row r="2636" spans="1:59" x14ac:dyDescent="0.25">
      <c r="A2636">
        <v>5980</v>
      </c>
      <c r="B2636" t="s">
        <v>2353</v>
      </c>
      <c r="C2636" s="49">
        <v>0</v>
      </c>
      <c r="D2636" s="22">
        <v>1575.8169531250001</v>
      </c>
      <c r="E2636" s="17">
        <v>106.07431083296494</v>
      </c>
      <c r="F2636" s="17">
        <v>72.419868022164621</v>
      </c>
      <c r="G2636" s="17">
        <v>0.87307869664354354</v>
      </c>
      <c r="H2636" s="17">
        <v>7.4402378648746037</v>
      </c>
      <c r="I2636" s="17">
        <v>88.644061560052336</v>
      </c>
      <c r="J2636" s="17">
        <v>16.224283663416006</v>
      </c>
      <c r="K2636" s="17">
        <v>-1</v>
      </c>
      <c r="L2636" s="17">
        <v>-1</v>
      </c>
      <c r="M2636" s="17">
        <v>-1</v>
      </c>
      <c r="N2636" s="17">
        <v>0.16666666666666666</v>
      </c>
      <c r="O2636" s="17">
        <v>-1</v>
      </c>
      <c r="P2636" s="17">
        <v>-1</v>
      </c>
      <c r="Q2636" s="17">
        <v>5.2471521717315213</v>
      </c>
      <c r="R2636" s="17">
        <v>-1</v>
      </c>
      <c r="S2636" s="17">
        <v>1.5093343436354572</v>
      </c>
      <c r="T2636" s="17">
        <v>0.15867783223392307</v>
      </c>
      <c r="U2636" s="17">
        <v>0.87065246354947778</v>
      </c>
      <c r="V2636" s="17">
        <v>1.1077527878479458</v>
      </c>
      <c r="W2636" s="17">
        <v>3.5767326083508584</v>
      </c>
      <c r="X2636" s="17">
        <v>4.7012520035979204</v>
      </c>
      <c r="Y2636" s="17">
        <v>0</v>
      </c>
      <c r="Z2636" s="17">
        <v>53.972732416614683</v>
      </c>
      <c r="AA2636" s="17">
        <v>1.708528398307084</v>
      </c>
      <c r="AB2636" s="17">
        <v>3.1119426727613813</v>
      </c>
      <c r="AC2636" s="17">
        <v>41.243029159025006</v>
      </c>
      <c r="AD2636" s="17">
        <v>1.0883155794368473</v>
      </c>
      <c r="AE2636" s="17">
        <v>0.10883155794368472</v>
      </c>
      <c r="AF2636" s="17">
        <v>83.627058517360837</v>
      </c>
      <c r="AG2636" s="17">
        <v>66.113738289758416</v>
      </c>
      <c r="AH2636" s="17">
        <v>-1</v>
      </c>
      <c r="AI2636" s="17">
        <v>-1</v>
      </c>
      <c r="AJ2636" s="17">
        <v>-1</v>
      </c>
      <c r="AK2636" s="17">
        <v>-1</v>
      </c>
      <c r="AL2636" s="17">
        <v>-1</v>
      </c>
      <c r="AM2636" s="17">
        <v>-1</v>
      </c>
      <c r="AN2636" s="17">
        <v>-1</v>
      </c>
      <c r="AO2636" s="17">
        <v>-1</v>
      </c>
      <c r="AP2636" s="17">
        <v>-1</v>
      </c>
      <c r="AQ2636" s="17">
        <v>-1</v>
      </c>
      <c r="AR2636" s="17">
        <v>0.54415778971842366</v>
      </c>
      <c r="AS2636" s="17">
        <v>6.5298934766210834</v>
      </c>
      <c r="AT2636" s="17">
        <v>12.488861519607408</v>
      </c>
      <c r="AU2636" s="17">
        <v>-1</v>
      </c>
      <c r="AV2636" s="17">
        <v>-1</v>
      </c>
      <c r="AW2636" s="17">
        <v>-1</v>
      </c>
      <c r="AX2636" s="17">
        <v>-1</v>
      </c>
      <c r="AY2636" s="17">
        <v>0.10883155794368472</v>
      </c>
      <c r="AZ2636" s="17">
        <v>-0.57794726991273171</v>
      </c>
      <c r="BA2636" s="17">
        <v>1.0907677827332447</v>
      </c>
      <c r="BB2636" s="17">
        <v>-0.23669396367519485</v>
      </c>
      <c r="BC2636" s="17">
        <v>0.41618114316237415</v>
      </c>
      <c r="BD2636" s="17">
        <v>-7.8154541296818039</v>
      </c>
      <c r="BE2636" s="17">
        <v>14.866736180963867</v>
      </c>
      <c r="BF2636" s="17">
        <v>-1</v>
      </c>
      <c r="BG2636" s="22">
        <v>1362.7902722304671</v>
      </c>
    </row>
    <row r="2637" spans="1:59" x14ac:dyDescent="0.25">
      <c r="A2637">
        <v>5982</v>
      </c>
      <c r="B2637" t="s">
        <v>2354</v>
      </c>
      <c r="C2637" s="49">
        <v>0</v>
      </c>
      <c r="D2637" s="22">
        <v>1444.561767578125</v>
      </c>
      <c r="E2637" s="17">
        <v>75.576603235604097</v>
      </c>
      <c r="F2637" s="17">
        <v>21.28174499879794</v>
      </c>
      <c r="G2637" s="17">
        <v>0.50099920293106903</v>
      </c>
      <c r="H2637" s="17">
        <v>4.6216903847802566</v>
      </c>
      <c r="I2637" s="17">
        <v>61.410498088135178</v>
      </c>
      <c r="J2637" s="17">
        <v>8.8868814998711958</v>
      </c>
      <c r="K2637" s="17">
        <v>-1</v>
      </c>
      <c r="L2637" s="17">
        <v>-1</v>
      </c>
      <c r="M2637" s="17">
        <v>-1</v>
      </c>
      <c r="N2637" s="17">
        <v>0.16666666666666666</v>
      </c>
      <c r="O2637" s="17">
        <v>-1</v>
      </c>
      <c r="P2637" s="17">
        <v>-1</v>
      </c>
      <c r="Q2637" s="17">
        <v>3.4883548973955381</v>
      </c>
      <c r="R2637" s="17">
        <v>-1</v>
      </c>
      <c r="S2637" s="17">
        <v>0.61554918714374207</v>
      </c>
      <c r="T2637" s="17">
        <v>6.4736034658411837E-2</v>
      </c>
      <c r="U2637" s="17">
        <v>0.32827924236569023</v>
      </c>
      <c r="V2637" s="17">
        <v>0.32553100408125879</v>
      </c>
      <c r="W2637" s="17">
        <v>1.5399424258123475</v>
      </c>
      <c r="X2637" s="17">
        <v>1.6712345990113326</v>
      </c>
      <c r="Y2637" s="17">
        <v>0</v>
      </c>
      <c r="Z2637" s="17">
        <v>36.356745761732476</v>
      </c>
      <c r="AA2637" s="17">
        <v>0.72840356082645874</v>
      </c>
      <c r="AB2637" s="17">
        <v>1.5482043920175672</v>
      </c>
      <c r="AC2637" s="17">
        <v>23.264169841449267</v>
      </c>
      <c r="AD2637" s="17">
        <v>0.41034905295711277</v>
      </c>
      <c r="AE2637" s="17">
        <v>4.1034905295711278E-2</v>
      </c>
      <c r="AF2637" s="17">
        <v>56.858151398732431</v>
      </c>
      <c r="AG2637" s="17">
        <v>19.428587176785172</v>
      </c>
      <c r="AH2637" s="17">
        <v>-1</v>
      </c>
      <c r="AI2637" s="17">
        <v>-1</v>
      </c>
      <c r="AJ2637" s="17">
        <v>-1</v>
      </c>
      <c r="AK2637" s="17">
        <v>-1</v>
      </c>
      <c r="AL2637" s="17">
        <v>-1</v>
      </c>
      <c r="AM2637" s="17">
        <v>-1</v>
      </c>
      <c r="AN2637" s="17">
        <v>-1</v>
      </c>
      <c r="AO2637" s="17">
        <v>-1</v>
      </c>
      <c r="AP2637" s="17">
        <v>-1</v>
      </c>
      <c r="AQ2637" s="17">
        <v>-1</v>
      </c>
      <c r="AR2637" s="17">
        <v>0.20517452647855638</v>
      </c>
      <c r="AS2637" s="17">
        <v>2.4620943177426766</v>
      </c>
      <c r="AT2637" s="17">
        <v>7.20072261306548</v>
      </c>
      <c r="AU2637" s="17">
        <v>-1</v>
      </c>
      <c r="AV2637" s="17">
        <v>-1</v>
      </c>
      <c r="AW2637" s="17">
        <v>-1</v>
      </c>
      <c r="AX2637" s="17">
        <v>-1</v>
      </c>
      <c r="AY2637" s="17">
        <v>4.1034905295711278E-2</v>
      </c>
      <c r="AZ2637" s="17">
        <v>1.1220854689734938E-2</v>
      </c>
      <c r="BA2637" s="17">
        <v>0.501599658130778</v>
      </c>
      <c r="BB2637" s="17">
        <v>-6.1853446720850497E-3</v>
      </c>
      <c r="BC2637" s="17">
        <v>0.1856725241592645</v>
      </c>
      <c r="BD2637" s="17">
        <v>0.19287749410830113</v>
      </c>
      <c r="BE2637" s="17">
        <v>6.8584045571737535</v>
      </c>
      <c r="BF2637" s="17">
        <v>-1</v>
      </c>
      <c r="BG2637" s="22">
        <v>81.212323400989817</v>
      </c>
    </row>
    <row r="2638" spans="1:59" x14ac:dyDescent="0.25">
      <c r="A2638">
        <v>5983</v>
      </c>
      <c r="B2638" t="s">
        <v>2355</v>
      </c>
      <c r="C2638" s="49">
        <v>0</v>
      </c>
      <c r="D2638" s="22">
        <v>1442.216083984375</v>
      </c>
      <c r="E2638" s="17">
        <v>0.84657967710199955</v>
      </c>
      <c r="F2638" s="17">
        <v>-104.02449731708266</v>
      </c>
      <c r="G2638" s="17">
        <v>-0.41072536659608244</v>
      </c>
      <c r="H2638" s="17">
        <v>-2.2847342674921141</v>
      </c>
      <c r="I2638" s="17">
        <v>-5.3212335786228309</v>
      </c>
      <c r="J2638" s="17">
        <v>-9.0923136507622893</v>
      </c>
      <c r="K2638" s="17">
        <v>-1</v>
      </c>
      <c r="L2638" s="17">
        <v>-1</v>
      </c>
      <c r="M2638" s="17">
        <v>-1</v>
      </c>
      <c r="N2638" s="17">
        <v>0.16666666666666666</v>
      </c>
      <c r="O2638" s="17">
        <v>-1</v>
      </c>
      <c r="P2638" s="17">
        <v>-1</v>
      </c>
      <c r="Q2638" s="17">
        <v>-0.82131202842715023</v>
      </c>
      <c r="R2638" s="17">
        <v>-1</v>
      </c>
      <c r="S2638" s="17">
        <v>-1.5745362672346497</v>
      </c>
      <c r="T2638" s="17">
        <v>-0.16545414352250493</v>
      </c>
      <c r="U2638" s="17">
        <v>-1.0007243710099119</v>
      </c>
      <c r="V2638" s="17">
        <v>-1.5911852652398022</v>
      </c>
      <c r="W2638" s="17">
        <v>-3.4509041104040437</v>
      </c>
      <c r="X2638" s="17">
        <v>-5.7533651452337633</v>
      </c>
      <c r="Y2638" s="17">
        <v>0</v>
      </c>
      <c r="Z2638" s="17">
        <v>-6.8085673531301687</v>
      </c>
      <c r="AA2638" s="17">
        <v>-1.6732442338929878</v>
      </c>
      <c r="AB2638" s="17">
        <v>-2.2834999479318818</v>
      </c>
      <c r="AC2638" s="17">
        <v>-20.790307894893665</v>
      </c>
      <c r="AD2638" s="17">
        <v>-1.2509054637623898</v>
      </c>
      <c r="AE2638" s="17">
        <v>-0.12509054637623898</v>
      </c>
      <c r="AF2638" s="17">
        <v>-8.7350100946109563</v>
      </c>
      <c r="AG2638" s="17">
        <v>-94.966320419700125</v>
      </c>
      <c r="AH2638" s="17">
        <v>-1</v>
      </c>
      <c r="AI2638" s="17">
        <v>-1</v>
      </c>
      <c r="AJ2638" s="17">
        <v>-1</v>
      </c>
      <c r="AK2638" s="17">
        <v>-1</v>
      </c>
      <c r="AL2638" s="17">
        <v>-1</v>
      </c>
      <c r="AM2638" s="17">
        <v>-1</v>
      </c>
      <c r="AN2638" s="17">
        <v>-1</v>
      </c>
      <c r="AO2638" s="17">
        <v>-1</v>
      </c>
      <c r="AP2638" s="17">
        <v>-1</v>
      </c>
      <c r="AQ2638" s="17">
        <v>-1</v>
      </c>
      <c r="AR2638" s="17">
        <v>-0.62545273188119488</v>
      </c>
      <c r="AS2638" s="17">
        <v>-7.5054327825743377</v>
      </c>
      <c r="AT2638" s="17">
        <v>-5.7570626173466408</v>
      </c>
      <c r="AU2638" s="17">
        <v>-1</v>
      </c>
      <c r="AV2638" s="17">
        <v>-1</v>
      </c>
      <c r="AW2638" s="17">
        <v>-1</v>
      </c>
      <c r="AX2638" s="17">
        <v>-1</v>
      </c>
      <c r="AY2638" s="17">
        <v>-0.12509054637623898</v>
      </c>
      <c r="AZ2638" s="17">
        <v>1.4548883071008427</v>
      </c>
      <c r="BA2638" s="17">
        <v>-0.94206779428033061</v>
      </c>
      <c r="BB2638" s="17">
        <v>0.55864119101254606</v>
      </c>
      <c r="BC2638" s="17">
        <v>-0.37915401152536632</v>
      </c>
      <c r="BD2638" s="17">
        <v>19.81608389411722</v>
      </c>
      <c r="BE2638" s="17">
        <v>-12.764801842835187</v>
      </c>
      <c r="BF2638" s="17">
        <v>-1</v>
      </c>
      <c r="BG2638" s="22">
        <v>442.78414076988753</v>
      </c>
    </row>
    <row r="2639" spans="1:59" x14ac:dyDescent="0.25">
      <c r="A2639">
        <v>5985</v>
      </c>
      <c r="B2639" t="s">
        <v>2356</v>
      </c>
      <c r="C2639" s="49">
        <v>0</v>
      </c>
      <c r="D2639" s="22">
        <v>1573.4781835937499</v>
      </c>
      <c r="E2639" s="17">
        <v>104.99614169495453</v>
      </c>
      <c r="F2639" s="17">
        <v>70.612009321848902</v>
      </c>
      <c r="G2639" s="17">
        <v>0.85992476939420337</v>
      </c>
      <c r="H2639" s="17">
        <v>7.3405952639560432</v>
      </c>
      <c r="I2639" s="17">
        <v>87.68128796273416</v>
      </c>
      <c r="J2639" s="17">
        <v>15.964888410817107</v>
      </c>
      <c r="K2639" s="17">
        <v>-1</v>
      </c>
      <c r="L2639" s="17">
        <v>-1</v>
      </c>
      <c r="M2639" s="17">
        <v>-1</v>
      </c>
      <c r="N2639" s="17">
        <v>0.16666666666666666</v>
      </c>
      <c r="O2639" s="17">
        <v>-1</v>
      </c>
      <c r="P2639" s="17">
        <v>-1</v>
      </c>
      <c r="Q2639" s="17">
        <v>5.1849743527871892</v>
      </c>
      <c r="R2639" s="17">
        <v>-1</v>
      </c>
      <c r="S2639" s="17">
        <v>1.4777368352435618</v>
      </c>
      <c r="T2639" s="17">
        <v>0.15535675813050742</v>
      </c>
      <c r="U2639" s="17">
        <v>0.85147823327342054</v>
      </c>
      <c r="V2639" s="17">
        <v>1.0800993196767943</v>
      </c>
      <c r="W2639" s="17">
        <v>3.5047270548709748</v>
      </c>
      <c r="X2639" s="17">
        <v>4.5941334195918753</v>
      </c>
      <c r="Y2639" s="17">
        <v>0</v>
      </c>
      <c r="Z2639" s="17">
        <v>53.349963866346961</v>
      </c>
      <c r="AA2639" s="17">
        <v>1.6738785693717275</v>
      </c>
      <c r="AB2639" s="17">
        <v>3.0566606700455661</v>
      </c>
      <c r="AC2639" s="17">
        <v>40.607432165678574</v>
      </c>
      <c r="AD2639" s="17">
        <v>1.0643477915917758</v>
      </c>
      <c r="AE2639" s="17">
        <v>0.10643477915917757</v>
      </c>
      <c r="AF2639" s="17">
        <v>82.680711667472679</v>
      </c>
      <c r="AG2639" s="17">
        <v>64.463303122699628</v>
      </c>
      <c r="AH2639" s="17">
        <v>-1</v>
      </c>
      <c r="AI2639" s="17">
        <v>-1</v>
      </c>
      <c r="AJ2639" s="17">
        <v>-1</v>
      </c>
      <c r="AK2639" s="17">
        <v>-1</v>
      </c>
      <c r="AL2639" s="17">
        <v>-1</v>
      </c>
      <c r="AM2639" s="17">
        <v>-1</v>
      </c>
      <c r="AN2639" s="17">
        <v>-1</v>
      </c>
      <c r="AO2639" s="17">
        <v>-1</v>
      </c>
      <c r="AP2639" s="17">
        <v>-1</v>
      </c>
      <c r="AQ2639" s="17">
        <v>-1</v>
      </c>
      <c r="AR2639" s="17">
        <v>0.53217389579588792</v>
      </c>
      <c r="AS2639" s="17">
        <v>6.3860867495506533</v>
      </c>
      <c r="AT2639" s="17">
        <v>12.30191277441585</v>
      </c>
      <c r="AU2639" s="17">
        <v>-1</v>
      </c>
      <c r="AV2639" s="17">
        <v>-1</v>
      </c>
      <c r="AW2639" s="17">
        <v>-1</v>
      </c>
      <c r="AX2639" s="17">
        <v>-1</v>
      </c>
      <c r="AY2639" s="17">
        <v>0.10643477915917757</v>
      </c>
      <c r="AZ2639" s="17">
        <v>-0.55711872445507815</v>
      </c>
      <c r="BA2639" s="17">
        <v>1.0699392372755911</v>
      </c>
      <c r="BB2639" s="17">
        <v>-0.22854491580787051</v>
      </c>
      <c r="BC2639" s="17">
        <v>0.40803209529504986</v>
      </c>
      <c r="BD2639" s="17">
        <v>-7.5323398668750308</v>
      </c>
      <c r="BE2639" s="17">
        <v>14.583621918157094</v>
      </c>
      <c r="BF2639" s="17">
        <v>-1</v>
      </c>
      <c r="BG2639" s="22">
        <v>2057.0163614913895</v>
      </c>
    </row>
    <row r="2640" spans="1:59" x14ac:dyDescent="0.25">
      <c r="A2640">
        <v>5986</v>
      </c>
      <c r="B2640" t="s">
        <v>3108</v>
      </c>
      <c r="C2640" s="49">
        <v>0</v>
      </c>
      <c r="D2640" s="22">
        <v>1533.221708984375</v>
      </c>
      <c r="E2640" s="17">
        <v>60.930719954009881</v>
      </c>
      <c r="F2640" s="17">
        <v>-3.2762641121834681</v>
      </c>
      <c r="G2640" s="17">
        <v>0.32231584389528539</v>
      </c>
      <c r="H2640" s="17">
        <v>3.2681421784007867</v>
      </c>
      <c r="I2640" s="17">
        <v>48.332151439349609</v>
      </c>
      <c r="J2640" s="17">
        <v>5.3632482781173865</v>
      </c>
      <c r="K2640" s="17">
        <v>-1</v>
      </c>
      <c r="L2640" s="17">
        <v>-1</v>
      </c>
      <c r="M2640" s="17">
        <v>-1</v>
      </c>
      <c r="N2640" s="17">
        <v>0.16666666666666666</v>
      </c>
      <c r="O2640" s="17">
        <v>-1</v>
      </c>
      <c r="P2640" s="17">
        <v>-1</v>
      </c>
      <c r="Q2640" s="17">
        <v>2.6437294607564916</v>
      </c>
      <c r="R2640" s="17">
        <v>-1</v>
      </c>
      <c r="S2640" s="17">
        <v>0.18632764519637732</v>
      </c>
      <c r="T2640" s="17">
        <v>1.9622460198371099E-2</v>
      </c>
      <c r="U2640" s="17">
        <v>6.7815898779582773E-2</v>
      </c>
      <c r="V2640" s="17">
        <v>-5.0114572190143196E-2</v>
      </c>
      <c r="W2640" s="17">
        <v>0.56181673596090986</v>
      </c>
      <c r="X2640" s="17">
        <v>0.21613240462166503</v>
      </c>
      <c r="Y2640" s="17">
        <v>0</v>
      </c>
      <c r="Z2640" s="17">
        <v>27.897038302938007</v>
      </c>
      <c r="AA2640" s="17">
        <v>0.25771920118052416</v>
      </c>
      <c r="AB2640" s="17">
        <v>0.79725193863655963</v>
      </c>
      <c r="AC2640" s="17">
        <v>14.630200410769719</v>
      </c>
      <c r="AD2640" s="17">
        <v>8.4769873474478466E-2</v>
      </c>
      <c r="AE2640" s="17">
        <v>8.4769873474478466E-3</v>
      </c>
      <c r="AF2640" s="17">
        <v>44.002946200647472</v>
      </c>
      <c r="AG2640" s="17">
        <v>-2.9909757363094291</v>
      </c>
      <c r="AH2640" s="17">
        <v>-1</v>
      </c>
      <c r="AI2640" s="17">
        <v>-1</v>
      </c>
      <c r="AJ2640" s="17">
        <v>-1</v>
      </c>
      <c r="AK2640" s="17">
        <v>-1</v>
      </c>
      <c r="AL2640" s="17">
        <v>-1</v>
      </c>
      <c r="AM2640" s="17">
        <v>-1</v>
      </c>
      <c r="AN2640" s="17">
        <v>-1</v>
      </c>
      <c r="AO2640" s="17">
        <v>-1</v>
      </c>
      <c r="AP2640" s="17">
        <v>-1</v>
      </c>
      <c r="AQ2640" s="17">
        <v>-1</v>
      </c>
      <c r="AR2640" s="17">
        <v>4.2384936737239233E-2</v>
      </c>
      <c r="AS2640" s="17">
        <v>0.5086192408468706</v>
      </c>
      <c r="AT2640" s="17">
        <v>4.6612050131009317</v>
      </c>
      <c r="AU2640" s="17">
        <v>-1</v>
      </c>
      <c r="AV2640" s="17">
        <v>-1</v>
      </c>
      <c r="AW2640" s="17">
        <v>-1</v>
      </c>
      <c r="AX2640" s="17">
        <v>-1</v>
      </c>
      <c r="AY2640" s="17">
        <v>8.4769873474478466E-3</v>
      </c>
      <c r="AZ2640" s="17">
        <v>0.29415646742772955</v>
      </c>
      <c r="BA2640" s="17">
        <v>0.21866404539278333</v>
      </c>
      <c r="BB2640" s="17">
        <v>0.10451157635201067</v>
      </c>
      <c r="BC2640" s="17">
        <v>7.4975603135168822E-2</v>
      </c>
      <c r="BD2640" s="17">
        <v>4.0387104921425383</v>
      </c>
      <c r="BE2640" s="17">
        <v>3.0125715591395119</v>
      </c>
      <c r="BF2640" s="17">
        <v>-1</v>
      </c>
      <c r="BG2640" s="22">
        <v>459.92870422710826</v>
      </c>
    </row>
    <row r="2641" spans="1:59" x14ac:dyDescent="0.25">
      <c r="A2641">
        <v>5987</v>
      </c>
      <c r="B2641" t="s">
        <v>3109</v>
      </c>
      <c r="C2641" s="49">
        <v>0</v>
      </c>
      <c r="D2641" s="22">
        <v>1503.78099609375</v>
      </c>
      <c r="E2641" s="17">
        <v>75.461434814781796</v>
      </c>
      <c r="F2641" s="17">
        <v>21.08863222618654</v>
      </c>
      <c r="G2641" s="17">
        <v>0.499594120021987</v>
      </c>
      <c r="H2641" s="17">
        <v>4.6110467106201947</v>
      </c>
      <c r="I2641" s="17">
        <v>61.307656047027265</v>
      </c>
      <c r="J2641" s="17">
        <v>8.8591732854942311</v>
      </c>
      <c r="K2641" s="17">
        <v>-1</v>
      </c>
      <c r="L2641" s="17">
        <v>-1</v>
      </c>
      <c r="M2641" s="17">
        <v>-1</v>
      </c>
      <c r="N2641" s="17">
        <v>0.16666666666666666</v>
      </c>
      <c r="O2641" s="17">
        <v>-1</v>
      </c>
      <c r="P2641" s="17">
        <v>-1</v>
      </c>
      <c r="Q2641" s="17">
        <v>3.4817131554224665</v>
      </c>
      <c r="R2641" s="17">
        <v>-1</v>
      </c>
      <c r="S2641" s="17">
        <v>0.6121739883784264</v>
      </c>
      <c r="T2641" s="17">
        <v>6.4381282471171489E-2</v>
      </c>
      <c r="U2641" s="17">
        <v>0.32623107965770193</v>
      </c>
      <c r="V2641" s="17">
        <v>0.32257710181560084</v>
      </c>
      <c r="W2641" s="17">
        <v>1.5322508998797677</v>
      </c>
      <c r="X2641" s="17">
        <v>1.6597923514772741</v>
      </c>
      <c r="Y2641" s="17">
        <v>0</v>
      </c>
      <c r="Z2641" s="17">
        <v>36.290222553134164</v>
      </c>
      <c r="AA2641" s="17">
        <v>0.72470231772872729</v>
      </c>
      <c r="AB2641" s="17">
        <v>1.5422992508590809</v>
      </c>
      <c r="AC2641" s="17">
        <v>23.196276317675999</v>
      </c>
      <c r="AD2641" s="17">
        <v>0.40778884957212747</v>
      </c>
      <c r="AE2641" s="17">
        <v>4.0778884957212741E-2</v>
      </c>
      <c r="AF2641" s="17">
        <v>56.757064038308719</v>
      </c>
      <c r="AG2641" s="17">
        <v>19.252290151431136</v>
      </c>
      <c r="AH2641" s="17">
        <v>-1</v>
      </c>
      <c r="AI2641" s="17">
        <v>-1</v>
      </c>
      <c r="AJ2641" s="17">
        <v>-1</v>
      </c>
      <c r="AK2641" s="17">
        <v>-1</v>
      </c>
      <c r="AL2641" s="17">
        <v>-1</v>
      </c>
      <c r="AM2641" s="17">
        <v>-1</v>
      </c>
      <c r="AN2641" s="17">
        <v>-1</v>
      </c>
      <c r="AO2641" s="17">
        <v>-1</v>
      </c>
      <c r="AP2641" s="17">
        <v>-1</v>
      </c>
      <c r="AQ2641" s="17">
        <v>-1</v>
      </c>
      <c r="AR2641" s="17">
        <v>0.20389442478606373</v>
      </c>
      <c r="AS2641" s="17">
        <v>2.4467330974327646</v>
      </c>
      <c r="AT2641" s="17">
        <v>7.1807530266625941</v>
      </c>
      <c r="AU2641" s="17">
        <v>-1</v>
      </c>
      <c r="AV2641" s="17">
        <v>-1</v>
      </c>
      <c r="AW2641" s="17">
        <v>-1</v>
      </c>
      <c r="AX2641" s="17">
        <v>-1</v>
      </c>
      <c r="AY2641" s="17">
        <v>4.0778884957212741E-2</v>
      </c>
      <c r="AZ2641" s="17">
        <v>1.3445728880448843E-2</v>
      </c>
      <c r="BA2641" s="17">
        <v>0.49937478394006413</v>
      </c>
      <c r="BB2641" s="17">
        <v>-5.3148755211900323E-3</v>
      </c>
      <c r="BC2641" s="17">
        <v>0.18480205500836949</v>
      </c>
      <c r="BD2641" s="17">
        <v>0.22311933781372995</v>
      </c>
      <c r="BE2641" s="17">
        <v>6.8281627134683243</v>
      </c>
      <c r="BF2641" s="17">
        <v>-1</v>
      </c>
      <c r="BG2641" s="22">
        <v>674.63617672267924</v>
      </c>
    </row>
    <row r="2642" spans="1:59" x14ac:dyDescent="0.25">
      <c r="A2642">
        <v>5988</v>
      </c>
      <c r="B2642" t="s">
        <v>2357</v>
      </c>
      <c r="C2642" s="49">
        <v>0</v>
      </c>
      <c r="D2642" s="22">
        <v>1475.4395507812501</v>
      </c>
      <c r="E2642" s="17">
        <v>9.4370176286263359</v>
      </c>
      <c r="F2642" s="17">
        <v>-89.620172946562946</v>
      </c>
      <c r="G2642" s="17">
        <v>-0.30591992200429935</v>
      </c>
      <c r="H2642" s="17">
        <v>-1.4908202605498007</v>
      </c>
      <c r="I2642" s="17">
        <v>2.3497769869269902</v>
      </c>
      <c r="J2642" s="17">
        <v>-7.0255518192347735</v>
      </c>
      <c r="K2642" s="17">
        <v>-1</v>
      </c>
      <c r="L2642" s="17">
        <v>-1</v>
      </c>
      <c r="M2642" s="17">
        <v>-1</v>
      </c>
      <c r="N2642" s="17">
        <v>0.16666666666666666</v>
      </c>
      <c r="O2642" s="17">
        <v>-1</v>
      </c>
      <c r="P2642" s="17">
        <v>-1</v>
      </c>
      <c r="Q2642" s="17">
        <v>-0.32590302739781141</v>
      </c>
      <c r="R2642" s="17">
        <v>-1</v>
      </c>
      <c r="S2642" s="17">
        <v>-1.3227794456989885</v>
      </c>
      <c r="T2642" s="17">
        <v>-0.13899309950630079</v>
      </c>
      <c r="U2642" s="17">
        <v>-0.84795146215197192</v>
      </c>
      <c r="V2642" s="17">
        <v>-1.3708530426841663</v>
      </c>
      <c r="W2642" s="17">
        <v>-2.8771914919223476</v>
      </c>
      <c r="X2642" s="17">
        <v>-4.8998853739085124</v>
      </c>
      <c r="Y2642" s="17">
        <v>0</v>
      </c>
      <c r="Z2642" s="17">
        <v>-1.8465865278322724</v>
      </c>
      <c r="AA2642" s="17">
        <v>-1.3971676935744692</v>
      </c>
      <c r="AB2642" s="17">
        <v>-1.8430341643883494</v>
      </c>
      <c r="AC2642" s="17">
        <v>-15.726114957973225</v>
      </c>
      <c r="AD2642" s="17">
        <v>-1.0599393276899649</v>
      </c>
      <c r="AE2642" s="17">
        <v>-0.10599393276899649</v>
      </c>
      <c r="AF2642" s="17">
        <v>-1.1948815489298639</v>
      </c>
      <c r="AG2642" s="17">
        <v>-81.816286351951405</v>
      </c>
      <c r="AH2642" s="17">
        <v>-1</v>
      </c>
      <c r="AI2642" s="17">
        <v>-1</v>
      </c>
      <c r="AJ2642" s="17">
        <v>-1</v>
      </c>
      <c r="AK2642" s="17">
        <v>-1</v>
      </c>
      <c r="AL2642" s="17">
        <v>-1</v>
      </c>
      <c r="AM2642" s="17">
        <v>-1</v>
      </c>
      <c r="AN2642" s="17">
        <v>-1</v>
      </c>
      <c r="AO2642" s="17">
        <v>-1</v>
      </c>
      <c r="AP2642" s="17">
        <v>-1</v>
      </c>
      <c r="AQ2642" s="17">
        <v>-1</v>
      </c>
      <c r="AR2642" s="17">
        <v>-0.52996966384498245</v>
      </c>
      <c r="AS2642" s="17">
        <v>-6.3596359661397894</v>
      </c>
      <c r="AT2642" s="17">
        <v>-4.2675267559817254</v>
      </c>
      <c r="AU2642" s="17">
        <v>-1</v>
      </c>
      <c r="AV2642" s="17">
        <v>-1</v>
      </c>
      <c r="AW2642" s="17">
        <v>-1</v>
      </c>
      <c r="AX2642" s="17">
        <v>-1</v>
      </c>
      <c r="AY2642" s="17">
        <v>-0.10599393276899649</v>
      </c>
      <c r="AZ2642" s="17">
        <v>1.2889344497082489</v>
      </c>
      <c r="BA2642" s="17">
        <v>-0.77611393688773656</v>
      </c>
      <c r="BB2642" s="17">
        <v>0.4937127047479215</v>
      </c>
      <c r="BC2642" s="17">
        <v>-0.31422552526074182</v>
      </c>
      <c r="BD2642" s="17">
        <v>17.560338091263752</v>
      </c>
      <c r="BE2642" s="17">
        <v>-10.509056039981715</v>
      </c>
      <c r="BF2642" s="17">
        <v>-1</v>
      </c>
      <c r="BG2642" s="22">
        <v>22.381141110085082</v>
      </c>
    </row>
    <row r="2643" spans="1:59" x14ac:dyDescent="0.25">
      <c r="A2643">
        <v>5989</v>
      </c>
      <c r="B2643" t="s">
        <v>1012</v>
      </c>
      <c r="C2643" s="49">
        <v>0</v>
      </c>
      <c r="D2643" s="22">
        <v>1422.949248046875</v>
      </c>
      <c r="E2643" s="17">
        <v>-2.3987187578537998</v>
      </c>
      <c r="F2643" s="17">
        <v>-109.46616764868064</v>
      </c>
      <c r="G2643" s="17">
        <v>-0.45031880143932063</v>
      </c>
      <c r="H2643" s="17">
        <v>-2.5846593584779791</v>
      </c>
      <c r="I2643" s="17">
        <v>-8.219190437561636</v>
      </c>
      <c r="J2643" s="17">
        <v>-9.8730956056674444</v>
      </c>
      <c r="K2643" s="17">
        <v>-1</v>
      </c>
      <c r="L2643" s="17">
        <v>-1</v>
      </c>
      <c r="M2643" s="17">
        <v>-1</v>
      </c>
      <c r="N2643" s="17">
        <v>0.16666666666666666</v>
      </c>
      <c r="O2643" s="17">
        <v>-1</v>
      </c>
      <c r="P2643" s="17">
        <v>-1</v>
      </c>
      <c r="Q2643" s="17">
        <v>-1.0084678014827291</v>
      </c>
      <c r="R2643" s="17">
        <v>-1</v>
      </c>
      <c r="S2643" s="17">
        <v>-1.6696450409117993</v>
      </c>
      <c r="T2643" s="17">
        <v>-0.1754506053114927</v>
      </c>
      <c r="U2643" s="17">
        <v>-1.058438970058071</v>
      </c>
      <c r="V2643" s="17">
        <v>-1.6744224437241952</v>
      </c>
      <c r="W2643" s="17">
        <v>-3.6676414494523577</v>
      </c>
      <c r="X2643" s="17">
        <v>-6.0757930100036575</v>
      </c>
      <c r="Y2643" s="17">
        <v>0</v>
      </c>
      <c r="Z2643" s="17">
        <v>-8.6831060783371292</v>
      </c>
      <c r="AA2643" s="17">
        <v>-1.7775405188181022</v>
      </c>
      <c r="AB2643" s="17">
        <v>-2.4498992544691873</v>
      </c>
      <c r="AC2643" s="17">
        <v>-22.703460344773788</v>
      </c>
      <c r="AD2643" s="17">
        <v>-1.3230487125725887</v>
      </c>
      <c r="AE2643" s="17">
        <v>-0.13230487125725887</v>
      </c>
      <c r="AF2643" s="17">
        <v>-11.583522301642525</v>
      </c>
      <c r="AG2643" s="17">
        <v>-99.934144553987437</v>
      </c>
      <c r="AH2643" s="17">
        <v>-1</v>
      </c>
      <c r="AI2643" s="17">
        <v>-1</v>
      </c>
      <c r="AJ2643" s="17">
        <v>-1</v>
      </c>
      <c r="AK2643" s="17">
        <v>-1</v>
      </c>
      <c r="AL2643" s="17">
        <v>-1</v>
      </c>
      <c r="AM2643" s="17">
        <v>-1</v>
      </c>
      <c r="AN2643" s="17">
        <v>-1</v>
      </c>
      <c r="AO2643" s="17">
        <v>-1</v>
      </c>
      <c r="AP2643" s="17">
        <v>-1</v>
      </c>
      <c r="AQ2643" s="17">
        <v>-1</v>
      </c>
      <c r="AR2643" s="17">
        <v>-0.66152435628629436</v>
      </c>
      <c r="AS2643" s="17">
        <v>-7.9382922754355318</v>
      </c>
      <c r="AT2643" s="17">
        <v>-6.3197799580661904</v>
      </c>
      <c r="AU2643" s="17">
        <v>-1</v>
      </c>
      <c r="AV2643" s="17">
        <v>-1</v>
      </c>
      <c r="AW2643" s="17">
        <v>-1</v>
      </c>
      <c r="AX2643" s="17">
        <v>-1</v>
      </c>
      <c r="AY2643" s="17">
        <v>-0.13230487125725887</v>
      </c>
      <c r="AZ2643" s="17">
        <v>1.5175824091606214</v>
      </c>
      <c r="BA2643" s="17">
        <v>-1.004761896340109</v>
      </c>
      <c r="BB2643" s="17">
        <v>0.58316989560801358</v>
      </c>
      <c r="BC2643" s="17">
        <v>-0.40368271612083395</v>
      </c>
      <c r="BD2643" s="17">
        <v>20.668260274991894</v>
      </c>
      <c r="BE2643" s="17">
        <v>-13.616978223709861</v>
      </c>
      <c r="BF2643" s="17">
        <v>-1</v>
      </c>
      <c r="BG2643" s="22">
        <v>-60.881681230837785</v>
      </c>
    </row>
    <row r="2644" spans="1:59" x14ac:dyDescent="0.25">
      <c r="A2644">
        <v>5990</v>
      </c>
      <c r="B2644" t="s">
        <v>2358</v>
      </c>
      <c r="C2644" s="49">
        <v>0</v>
      </c>
      <c r="D2644" s="22">
        <v>1521.623505859375</v>
      </c>
      <c r="E2644" s="17">
        <v>67.666891607411102</v>
      </c>
      <c r="F2644" s="17">
        <v>8.018852860738015</v>
      </c>
      <c r="G2644" s="17">
        <v>0.40449878601827766</v>
      </c>
      <c r="H2644" s="17">
        <v>3.8906879739680562</v>
      </c>
      <c r="I2644" s="17">
        <v>54.347356277122607</v>
      </c>
      <c r="J2644" s="17">
        <v>6.9838946924712468</v>
      </c>
      <c r="K2644" s="17">
        <v>-1</v>
      </c>
      <c r="L2644" s="17">
        <v>-1</v>
      </c>
      <c r="M2644" s="17">
        <v>-1</v>
      </c>
      <c r="N2644" s="17">
        <v>0.16666666666666666</v>
      </c>
      <c r="O2644" s="17">
        <v>-1</v>
      </c>
      <c r="P2644" s="17">
        <v>-1</v>
      </c>
      <c r="Q2644" s="17">
        <v>3.0322032601605695</v>
      </c>
      <c r="R2644" s="17">
        <v>-1</v>
      </c>
      <c r="S2644" s="17">
        <v>0.38374216286692098</v>
      </c>
      <c r="T2644" s="17">
        <v>4.0371825437628461E-2</v>
      </c>
      <c r="U2644" s="17">
        <v>0.18761241484357377</v>
      </c>
      <c r="V2644" s="17">
        <v>0.12265842032612284</v>
      </c>
      <c r="W2644" s="17">
        <v>1.011692132258863</v>
      </c>
      <c r="X2644" s="17">
        <v>0.88538655380416853</v>
      </c>
      <c r="Y2644" s="17">
        <v>0</v>
      </c>
      <c r="Z2644" s="17">
        <v>31.787963860948818</v>
      </c>
      <c r="AA2644" s="17">
        <v>0.47420396896034261</v>
      </c>
      <c r="AB2644" s="17">
        <v>1.1426421436694252</v>
      </c>
      <c r="AC2644" s="17">
        <v>18.601275354973801</v>
      </c>
      <c r="AD2644" s="17">
        <v>0.23451551855446723</v>
      </c>
      <c r="AE2644" s="17">
        <v>2.3451551855446721E-2</v>
      </c>
      <c r="AF2644" s="17">
        <v>49.91552021131308</v>
      </c>
      <c r="AG2644" s="17">
        <v>7.3205924547757464</v>
      </c>
      <c r="AH2644" s="17">
        <v>-1</v>
      </c>
      <c r="AI2644" s="17">
        <v>-1</v>
      </c>
      <c r="AJ2644" s="17">
        <v>-1</v>
      </c>
      <c r="AK2644" s="17">
        <v>-1</v>
      </c>
      <c r="AL2644" s="17">
        <v>-1</v>
      </c>
      <c r="AM2644" s="17">
        <v>-1</v>
      </c>
      <c r="AN2644" s="17">
        <v>-1</v>
      </c>
      <c r="AO2644" s="17">
        <v>-1</v>
      </c>
      <c r="AP2644" s="17">
        <v>-1</v>
      </c>
      <c r="AQ2644" s="17">
        <v>-1</v>
      </c>
      <c r="AR2644" s="17">
        <v>0.11725775927723361</v>
      </c>
      <c r="AS2644" s="17">
        <v>1.4070931113268033</v>
      </c>
      <c r="AT2644" s="17">
        <v>5.8292210447248447</v>
      </c>
      <c r="AU2644" s="17">
        <v>-1</v>
      </c>
      <c r="AV2644" s="17">
        <v>-1</v>
      </c>
      <c r="AW2644" s="17">
        <v>-1</v>
      </c>
      <c r="AX2644" s="17">
        <v>-1</v>
      </c>
      <c r="AY2644" s="17">
        <v>2.3451551855446721E-2</v>
      </c>
      <c r="AZ2644" s="17">
        <v>0.16402414166636209</v>
      </c>
      <c r="BA2644" s="17">
        <v>0.3487963711541508</v>
      </c>
      <c r="BB2644" s="17">
        <v>5.3598057024814461E-2</v>
      </c>
      <c r="BC2644" s="17">
        <v>0.125889122462365</v>
      </c>
      <c r="BD2644" s="17">
        <v>2.2698727425183765</v>
      </c>
      <c r="BE2644" s="17">
        <v>4.781409308763676</v>
      </c>
      <c r="BF2644" s="17">
        <v>-1</v>
      </c>
      <c r="BG2644" s="22">
        <v>112.17608655690424</v>
      </c>
    </row>
    <row r="2645" spans="1:59" x14ac:dyDescent="0.25">
      <c r="A2645">
        <v>5991</v>
      </c>
      <c r="B2645" t="s">
        <v>1367</v>
      </c>
      <c r="C2645" s="49">
        <v>0</v>
      </c>
      <c r="D2645" s="22">
        <v>1464.8222265625</v>
      </c>
      <c r="E2645" s="17">
        <v>36.559147857785206</v>
      </c>
      <c r="F2645" s="17">
        <v>-44.142170120064513</v>
      </c>
      <c r="G2645" s="17">
        <v>2.4976702007615426E-2</v>
      </c>
      <c r="H2645" s="17">
        <v>1.0157619659386494</v>
      </c>
      <c r="I2645" s="17">
        <v>26.569048311874685</v>
      </c>
      <c r="J2645" s="17">
        <v>-0.50027524268986312</v>
      </c>
      <c r="K2645" s="17">
        <v>-1</v>
      </c>
      <c r="L2645" s="17">
        <v>-1</v>
      </c>
      <c r="M2645" s="17">
        <v>-1</v>
      </c>
      <c r="N2645" s="17">
        <v>0.16666666666666666</v>
      </c>
      <c r="O2645" s="17">
        <v>-1</v>
      </c>
      <c r="P2645" s="17">
        <v>-1</v>
      </c>
      <c r="Q2645" s="17">
        <v>1.2382253113943862</v>
      </c>
      <c r="R2645" s="17">
        <v>-1</v>
      </c>
      <c r="S2645" s="17">
        <v>-0.52792109990793668</v>
      </c>
      <c r="T2645" s="17">
        <v>-5.5449060674189241E-2</v>
      </c>
      <c r="U2645" s="17">
        <v>-0.36560972906289047</v>
      </c>
      <c r="V2645" s="17">
        <v>-0.67520990230462696</v>
      </c>
      <c r="W2645" s="17">
        <v>-1.065839330323743</v>
      </c>
      <c r="X2645" s="17">
        <v>-2.2052393457943547</v>
      </c>
      <c r="Y2645" s="17">
        <v>0</v>
      </c>
      <c r="Z2645" s="17">
        <v>13.819610108212121</v>
      </c>
      <c r="AA2645" s="17">
        <v>-0.52552600056790677</v>
      </c>
      <c r="AB2645" s="17">
        <v>-0.45237510717039309</v>
      </c>
      <c r="AC2645" s="17">
        <v>0.26279051062051373</v>
      </c>
      <c r="AD2645" s="17">
        <v>-0.457012161328613</v>
      </c>
      <c r="AE2645" s="17">
        <v>-4.5701216132861308E-2</v>
      </c>
      <c r="AF2645" s="17">
        <v>22.611162975758454</v>
      </c>
      <c r="AG2645" s="17">
        <v>-40.298387204554707</v>
      </c>
      <c r="AH2645" s="17">
        <v>-1</v>
      </c>
      <c r="AI2645" s="17">
        <v>-1</v>
      </c>
      <c r="AJ2645" s="17">
        <v>-1</v>
      </c>
      <c r="AK2645" s="17">
        <v>-1</v>
      </c>
      <c r="AL2645" s="17">
        <v>-1</v>
      </c>
      <c r="AM2645" s="17">
        <v>-1</v>
      </c>
      <c r="AN2645" s="17">
        <v>-1</v>
      </c>
      <c r="AO2645" s="17">
        <v>-1</v>
      </c>
      <c r="AP2645" s="17">
        <v>-1</v>
      </c>
      <c r="AQ2645" s="17">
        <v>-1</v>
      </c>
      <c r="AR2645" s="17">
        <v>-0.2285060806643065</v>
      </c>
      <c r="AS2645" s="17">
        <v>-2.7420729679716782</v>
      </c>
      <c r="AT2645" s="17">
        <v>0.43530514163681833</v>
      </c>
      <c r="AU2645" s="17">
        <v>-1</v>
      </c>
      <c r="AV2645" s="17">
        <v>-1</v>
      </c>
      <c r="AW2645" s="17">
        <v>-1</v>
      </c>
      <c r="AX2645" s="17">
        <v>-1</v>
      </c>
      <c r="AY2645" s="17">
        <v>-4.5701216132861308E-2</v>
      </c>
      <c r="AZ2645" s="17">
        <v>0.76497721287907172</v>
      </c>
      <c r="BA2645" s="17">
        <v>-0.252156700058559</v>
      </c>
      <c r="BB2645" s="17">
        <v>0.28871746818506183</v>
      </c>
      <c r="BC2645" s="17">
        <v>-0.10923028869788225</v>
      </c>
      <c r="BD2645" s="17">
        <v>10.438392531082616</v>
      </c>
      <c r="BE2645" s="17">
        <v>-3.3871104798005724</v>
      </c>
      <c r="BF2645" s="17">
        <v>-1</v>
      </c>
      <c r="BG2645" s="22">
        <v>20.651172085871849</v>
      </c>
    </row>
    <row r="2646" spans="1:59" x14ac:dyDescent="0.25">
      <c r="A2646">
        <v>5992</v>
      </c>
      <c r="B2646" t="s">
        <v>563</v>
      </c>
      <c r="C2646" s="49">
        <v>0</v>
      </c>
      <c r="D2646" s="22">
        <v>1448.8976464843752</v>
      </c>
      <c r="E2646" s="17">
        <v>14.446691990231685</v>
      </c>
      <c r="F2646" s="17">
        <v>-81.220022115785412</v>
      </c>
      <c r="G2646" s="17">
        <v>-0.24480066921522131</v>
      </c>
      <c r="H2646" s="17">
        <v>-1.0278344770144523</v>
      </c>
      <c r="I2646" s="17">
        <v>6.8232700934128587</v>
      </c>
      <c r="J2646" s="17">
        <v>-5.8202810498777025</v>
      </c>
      <c r="K2646" s="17">
        <v>-1</v>
      </c>
      <c r="L2646" s="17">
        <v>-1</v>
      </c>
      <c r="M2646" s="17">
        <v>-1</v>
      </c>
      <c r="N2646" s="17">
        <v>0.16666666666666666</v>
      </c>
      <c r="O2646" s="17">
        <v>-1</v>
      </c>
      <c r="P2646" s="17">
        <v>-1</v>
      </c>
      <c r="Q2646" s="17">
        <v>-3.6996014161681412E-2</v>
      </c>
      <c r="R2646" s="17">
        <v>-1</v>
      </c>
      <c r="S2646" s="17">
        <v>-1.1759627523798013</v>
      </c>
      <c r="T2646" s="17">
        <v>-0.12356184739350641</v>
      </c>
      <c r="U2646" s="17">
        <v>-0.75885908653942391</v>
      </c>
      <c r="V2646" s="17">
        <v>-1.2423621912745908</v>
      </c>
      <c r="W2646" s="17">
        <v>-2.5426202614500726</v>
      </c>
      <c r="X2646" s="17">
        <v>-4.402162702179278</v>
      </c>
      <c r="Y2646" s="17">
        <v>0</v>
      </c>
      <c r="Z2646" s="17">
        <v>1.0470852807000597</v>
      </c>
      <c r="AA2646" s="17">
        <v>-1.2361685019524664</v>
      </c>
      <c r="AB2646" s="17">
        <v>-1.5861683147734413</v>
      </c>
      <c r="AC2646" s="17">
        <v>-12.772836247216519</v>
      </c>
      <c r="AD2646" s="17">
        <v>-0.94857385817427975</v>
      </c>
      <c r="AE2646" s="17">
        <v>-9.4857385817427989E-2</v>
      </c>
      <c r="AF2646" s="17">
        <v>3.2022852627813378</v>
      </c>
      <c r="AG2646" s="17">
        <v>-74.147598341493435</v>
      </c>
      <c r="AH2646" s="17">
        <v>-1</v>
      </c>
      <c r="AI2646" s="17">
        <v>-1</v>
      </c>
      <c r="AJ2646" s="17">
        <v>-1</v>
      </c>
      <c r="AK2646" s="17">
        <v>-1</v>
      </c>
      <c r="AL2646" s="17">
        <v>-1</v>
      </c>
      <c r="AM2646" s="17">
        <v>-1</v>
      </c>
      <c r="AN2646" s="17">
        <v>-1</v>
      </c>
      <c r="AO2646" s="17">
        <v>-1</v>
      </c>
      <c r="AP2646" s="17">
        <v>-1</v>
      </c>
      <c r="AQ2646" s="17">
        <v>-1</v>
      </c>
      <c r="AR2646" s="17">
        <v>-0.47428692908713987</v>
      </c>
      <c r="AS2646" s="17">
        <v>-5.6914431490456785</v>
      </c>
      <c r="AT2646" s="17">
        <v>-3.3988760937593838</v>
      </c>
      <c r="AU2646" s="17">
        <v>-1</v>
      </c>
      <c r="AV2646" s="17">
        <v>-1</v>
      </c>
      <c r="AW2646" s="17">
        <v>-1</v>
      </c>
      <c r="AX2646" s="17">
        <v>-1</v>
      </c>
      <c r="AY2646" s="17">
        <v>-9.4857385817427989E-2</v>
      </c>
      <c r="AZ2646" s="17">
        <v>1.1921553577363821</v>
      </c>
      <c r="BA2646" s="17">
        <v>-0.6793348449158696</v>
      </c>
      <c r="BB2646" s="17">
        <v>0.4558484451125886</v>
      </c>
      <c r="BC2646" s="17">
        <v>-0.27636126562540891</v>
      </c>
      <c r="BD2646" s="17">
        <v>16.244857788789922</v>
      </c>
      <c r="BE2646" s="17">
        <v>-9.193575737507885</v>
      </c>
      <c r="BF2646" s="17">
        <v>-1</v>
      </c>
      <c r="BG2646" s="22">
        <v>8.2903739055516326</v>
      </c>
    </row>
    <row r="2647" spans="1:59" x14ac:dyDescent="0.25">
      <c r="A2647">
        <v>5993</v>
      </c>
      <c r="B2647" t="s">
        <v>2359</v>
      </c>
      <c r="C2647" s="49">
        <v>0</v>
      </c>
      <c r="D2647" s="22">
        <v>1513.720732421875</v>
      </c>
      <c r="E2647" s="17">
        <v>8.7759729971732696</v>
      </c>
      <c r="F2647" s="17">
        <v>-90.728603197566713</v>
      </c>
      <c r="G2647" s="17">
        <v>-0.31398482822740487</v>
      </c>
      <c r="H2647" s="17">
        <v>-1.5519129074074005</v>
      </c>
      <c r="I2647" s="17">
        <v>1.7594834092547771</v>
      </c>
      <c r="J2647" s="17">
        <v>-7.1845916517710107</v>
      </c>
      <c r="K2647" s="17">
        <v>-1</v>
      </c>
      <c r="L2647" s="17">
        <v>-1</v>
      </c>
      <c r="M2647" s="17">
        <v>-1</v>
      </c>
      <c r="N2647" s="17">
        <v>0.16666666666666666</v>
      </c>
      <c r="O2647" s="17">
        <v>-1</v>
      </c>
      <c r="P2647" s="17">
        <v>-1</v>
      </c>
      <c r="Q2647" s="17">
        <v>-0.36402535158570215</v>
      </c>
      <c r="R2647" s="17">
        <v>-1</v>
      </c>
      <c r="S2647" s="17">
        <v>-1.3421524388160981</v>
      </c>
      <c r="T2647" s="17">
        <v>-0.14102930897411389</v>
      </c>
      <c r="U2647" s="17">
        <v>-0.85970752299565556</v>
      </c>
      <c r="V2647" s="17">
        <v>-1.3878078747519169</v>
      </c>
      <c r="W2647" s="17">
        <v>-2.9213393745546767</v>
      </c>
      <c r="X2647" s="17">
        <v>-4.9655616786641081</v>
      </c>
      <c r="Y2647" s="17">
        <v>0</v>
      </c>
      <c r="Z2647" s="17">
        <v>-2.228416977507333</v>
      </c>
      <c r="AA2647" s="17">
        <v>-1.4184121185825453</v>
      </c>
      <c r="AB2647" s="17">
        <v>-1.8769285412749843</v>
      </c>
      <c r="AC2647" s="17">
        <v>-16.115810753750409</v>
      </c>
      <c r="AD2647" s="17">
        <v>-1.0746344037445694</v>
      </c>
      <c r="AE2647" s="17">
        <v>-0.10746344037445694</v>
      </c>
      <c r="AF2647" s="17">
        <v>-1.7751035962474901</v>
      </c>
      <c r="AG2647" s="17">
        <v>-82.828197441113943</v>
      </c>
      <c r="AH2647" s="17">
        <v>-1</v>
      </c>
      <c r="AI2647" s="17">
        <v>-1</v>
      </c>
      <c r="AJ2647" s="17">
        <v>-1</v>
      </c>
      <c r="AK2647" s="17">
        <v>-1</v>
      </c>
      <c r="AL2647" s="17">
        <v>-1</v>
      </c>
      <c r="AM2647" s="17">
        <v>-1</v>
      </c>
      <c r="AN2647" s="17">
        <v>-1</v>
      </c>
      <c r="AO2647" s="17">
        <v>-1</v>
      </c>
      <c r="AP2647" s="17">
        <v>-1</v>
      </c>
      <c r="AQ2647" s="17">
        <v>-1</v>
      </c>
      <c r="AR2647" s="17">
        <v>-0.53731720187228471</v>
      </c>
      <c r="AS2647" s="17">
        <v>-6.4478064224674165</v>
      </c>
      <c r="AT2647" s="17">
        <v>-4.3821483492076414</v>
      </c>
      <c r="AU2647" s="17">
        <v>-1</v>
      </c>
      <c r="AV2647" s="17">
        <v>-1</v>
      </c>
      <c r="AW2647" s="17">
        <v>-1</v>
      </c>
      <c r="AX2647" s="17">
        <v>-1</v>
      </c>
      <c r="AY2647" s="17">
        <v>-0.10746344037445694</v>
      </c>
      <c r="AZ2647" s="17">
        <v>1.3017048005468619</v>
      </c>
      <c r="BA2647" s="17">
        <v>-0.78888428772634933</v>
      </c>
      <c r="BB2647" s="17">
        <v>0.49870903060648708</v>
      </c>
      <c r="BC2647" s="17">
        <v>-0.3192218511193074</v>
      </c>
      <c r="BD2647" s="17">
        <v>17.733920469870476</v>
      </c>
      <c r="BE2647" s="17">
        <v>-10.682638418588441</v>
      </c>
      <c r="BF2647" s="17">
        <v>-1</v>
      </c>
      <c r="BG2647" s="22">
        <v>106.34568803283469</v>
      </c>
    </row>
    <row r="2648" spans="1:59" x14ac:dyDescent="0.25">
      <c r="A2648">
        <v>5994</v>
      </c>
      <c r="B2648" t="s">
        <v>2360</v>
      </c>
      <c r="C2648" s="49">
        <v>0</v>
      </c>
      <c r="D2648" s="22">
        <v>1467.667939453125</v>
      </c>
      <c r="E2648" s="17">
        <v>86.859434596750063</v>
      </c>
      <c r="F2648" s="17">
        <v>40.200636405839688</v>
      </c>
      <c r="G2648" s="17">
        <v>0.6386525057931407</v>
      </c>
      <c r="H2648" s="17">
        <v>5.6644309186307211</v>
      </c>
      <c r="I2648" s="17">
        <v>71.485737449512499</v>
      </c>
      <c r="J2648" s="17">
        <v>11.601402615135205</v>
      </c>
      <c r="K2648" s="17">
        <v>-1</v>
      </c>
      <c r="L2648" s="17">
        <v>-1</v>
      </c>
      <c r="M2648" s="17">
        <v>-1</v>
      </c>
      <c r="N2648" s="17">
        <v>0.16666666666666666</v>
      </c>
      <c r="O2648" s="17">
        <v>-1</v>
      </c>
      <c r="P2648" s="17">
        <v>-1</v>
      </c>
      <c r="Q2648" s="17">
        <v>4.1390337387945326</v>
      </c>
      <c r="R2648" s="17">
        <v>-1</v>
      </c>
      <c r="S2648" s="17">
        <v>0.94621099710430934</v>
      </c>
      <c r="T2648" s="17">
        <v>9.9490432392198444E-2</v>
      </c>
      <c r="U2648" s="17">
        <v>0.52893385123694037</v>
      </c>
      <c r="V2648" s="17">
        <v>0.61491919645864423</v>
      </c>
      <c r="W2648" s="17">
        <v>2.293466607072725</v>
      </c>
      <c r="X2648" s="17">
        <v>2.7922098489755642</v>
      </c>
      <c r="Y2648" s="17">
        <v>0</v>
      </c>
      <c r="Z2648" s="17">
        <v>42.873898110075977</v>
      </c>
      <c r="AA2648" s="17">
        <v>1.0910073145302768</v>
      </c>
      <c r="AB2648" s="17">
        <v>2.1267198511967864</v>
      </c>
      <c r="AC2648" s="17">
        <v>29.915569363803165</v>
      </c>
      <c r="AD2648" s="17">
        <v>0.66116731404617546</v>
      </c>
      <c r="AE2648" s="17">
        <v>6.6116731404617546E-2</v>
      </c>
      <c r="AF2648" s="17">
        <v>66.761488027476304</v>
      </c>
      <c r="AG2648" s="17">
        <v>36.700071775938284</v>
      </c>
      <c r="AH2648" s="17">
        <v>-1</v>
      </c>
      <c r="AI2648" s="17">
        <v>-1</v>
      </c>
      <c r="AJ2648" s="17">
        <v>-1</v>
      </c>
      <c r="AK2648" s="17">
        <v>-1</v>
      </c>
      <c r="AL2648" s="17">
        <v>-1</v>
      </c>
      <c r="AM2648" s="17">
        <v>-1</v>
      </c>
      <c r="AN2648" s="17">
        <v>-1</v>
      </c>
      <c r="AO2648" s="17">
        <v>-1</v>
      </c>
      <c r="AP2648" s="17">
        <v>-1</v>
      </c>
      <c r="AQ2648" s="17">
        <v>-1</v>
      </c>
      <c r="AR2648" s="17">
        <v>0.33058365702308773</v>
      </c>
      <c r="AS2648" s="17">
        <v>3.9670038842770521</v>
      </c>
      <c r="AT2648" s="17">
        <v>9.1571050495601689</v>
      </c>
      <c r="AU2648" s="17">
        <v>-1</v>
      </c>
      <c r="AV2648" s="17">
        <v>-1</v>
      </c>
      <c r="AW2648" s="17">
        <v>-1</v>
      </c>
      <c r="AX2648" s="17">
        <v>-1</v>
      </c>
      <c r="AY2648" s="17">
        <v>6.6116731404617546E-2</v>
      </c>
      <c r="AZ2648" s="17">
        <v>-0.20674584238186755</v>
      </c>
      <c r="BA2648" s="17">
        <v>0.71956635520238055</v>
      </c>
      <c r="BB2648" s="17">
        <v>-9.1463553442366355E-2</v>
      </c>
      <c r="BC2648" s="17">
        <v>0.27095073292954575</v>
      </c>
      <c r="BD2648" s="17">
        <v>-2.769858472419723</v>
      </c>
      <c r="BE2648" s="17">
        <v>9.8211405237017821</v>
      </c>
      <c r="BF2648" s="17">
        <v>-1</v>
      </c>
      <c r="BG2648" s="22">
        <v>35.280025500189367</v>
      </c>
    </row>
    <row r="2649" spans="1:59" x14ac:dyDescent="0.25">
      <c r="A2649">
        <v>5996</v>
      </c>
      <c r="B2649" t="s">
        <v>2361</v>
      </c>
      <c r="C2649" s="49">
        <v>0</v>
      </c>
      <c r="D2649" s="22">
        <v>1474.408203125</v>
      </c>
      <c r="E2649" s="17">
        <v>-19.570553286647382</v>
      </c>
      <c r="F2649" s="17">
        <v>-138.25965594175921</v>
      </c>
      <c r="G2649" s="17">
        <v>-0.65981938364507342</v>
      </c>
      <c r="H2649" s="17">
        <v>-4.171651783571483</v>
      </c>
      <c r="I2649" s="17">
        <v>-23.55313788512742</v>
      </c>
      <c r="J2649" s="17">
        <v>-14.004444016736439</v>
      </c>
      <c r="K2649" s="17">
        <v>-1</v>
      </c>
      <c r="L2649" s="17">
        <v>-1</v>
      </c>
      <c r="M2649" s="17">
        <v>-1</v>
      </c>
      <c r="N2649" s="17">
        <v>0.16666666666666666</v>
      </c>
      <c r="O2649" s="17">
        <v>-1</v>
      </c>
      <c r="P2649" s="17">
        <v>-1</v>
      </c>
      <c r="Q2649" s="17">
        <v>-1.9987643891254101</v>
      </c>
      <c r="R2649" s="17">
        <v>-1</v>
      </c>
      <c r="S2649" s="17">
        <v>-2.1728937117363492</v>
      </c>
      <c r="T2649" s="17">
        <v>-0.22834484328509366</v>
      </c>
      <c r="U2649" s="17">
        <v>-1.3638239953844571</v>
      </c>
      <c r="V2649" s="17">
        <v>-2.1148549907534573</v>
      </c>
      <c r="W2649" s="17">
        <v>-4.8144628580046929</v>
      </c>
      <c r="X2649" s="17">
        <v>-7.7818542713237733</v>
      </c>
      <c r="Y2649" s="17">
        <v>0</v>
      </c>
      <c r="Z2649" s="17">
        <v>-18.601845279746829</v>
      </c>
      <c r="AA2649" s="17">
        <v>-2.329403030878991</v>
      </c>
      <c r="AB2649" s="17">
        <v>-3.330367234482106</v>
      </c>
      <c r="AC2649" s="17">
        <v>-32.826516191915097</v>
      </c>
      <c r="AD2649" s="17">
        <v>-1.7047799942305717</v>
      </c>
      <c r="AE2649" s="17">
        <v>-0.17047799942305714</v>
      </c>
      <c r="AF2649" s="17">
        <v>-26.655843461856868</v>
      </c>
      <c r="AG2649" s="17">
        <v>-126.22037237306043</v>
      </c>
      <c r="AH2649" s="17">
        <v>-1</v>
      </c>
      <c r="AI2649" s="17">
        <v>-1</v>
      </c>
      <c r="AJ2649" s="17">
        <v>-1</v>
      </c>
      <c r="AK2649" s="17">
        <v>-1</v>
      </c>
      <c r="AL2649" s="17">
        <v>-1</v>
      </c>
      <c r="AM2649" s="17">
        <v>-1</v>
      </c>
      <c r="AN2649" s="17">
        <v>-1</v>
      </c>
      <c r="AO2649" s="17">
        <v>-1</v>
      </c>
      <c r="AP2649" s="17">
        <v>-1</v>
      </c>
      <c r="AQ2649" s="17">
        <v>-1</v>
      </c>
      <c r="AR2649" s="17">
        <v>-0.85238999711528585</v>
      </c>
      <c r="AS2649" s="17">
        <v>-10.228679965383428</v>
      </c>
      <c r="AT2649" s="17">
        <v>-9.2972839549984592</v>
      </c>
      <c r="AU2649" s="17">
        <v>-1</v>
      </c>
      <c r="AV2649" s="17">
        <v>-1</v>
      </c>
      <c r="AW2649" s="17">
        <v>-1</v>
      </c>
      <c r="AX2649" s="17">
        <v>-1</v>
      </c>
      <c r="AY2649" s="17">
        <v>-0.17047799942305714</v>
      </c>
      <c r="AZ2649" s="17">
        <v>1.8493154587026366</v>
      </c>
      <c r="BA2649" s="17">
        <v>-1.3364949458821243</v>
      </c>
      <c r="BB2649" s="17">
        <v>0.71295853137172793</v>
      </c>
      <c r="BC2649" s="17">
        <v>-0.53347135188454808</v>
      </c>
      <c r="BD2649" s="17">
        <v>25.177377724440088</v>
      </c>
      <c r="BE2649" s="17">
        <v>-18.126095673158058</v>
      </c>
      <c r="BF2649" s="17">
        <v>-1</v>
      </c>
      <c r="BG2649" s="22">
        <v>22.716946744326833</v>
      </c>
    </row>
    <row r="2650" spans="1:59" x14ac:dyDescent="0.25">
      <c r="A2650">
        <v>5997</v>
      </c>
      <c r="B2650" t="s">
        <v>2362</v>
      </c>
      <c r="C2650" s="49">
        <v>0</v>
      </c>
      <c r="D2650" s="22">
        <v>1480.047314453125</v>
      </c>
      <c r="E2650" s="17">
        <v>-24.236594035386275</v>
      </c>
      <c r="F2650" s="17">
        <v>-146.08360681017462</v>
      </c>
      <c r="G2650" s="17">
        <v>-0.71674622228991547</v>
      </c>
      <c r="H2650" s="17">
        <v>-4.602879519373948</v>
      </c>
      <c r="I2650" s="17">
        <v>-27.719776196799351</v>
      </c>
      <c r="J2650" s="17">
        <v>-15.127040440604958</v>
      </c>
      <c r="K2650" s="17">
        <v>-1</v>
      </c>
      <c r="L2650" s="17">
        <v>-1</v>
      </c>
      <c r="M2650" s="17">
        <v>-1</v>
      </c>
      <c r="N2650" s="17">
        <v>0.16666666666666666</v>
      </c>
      <c r="O2650" s="17">
        <v>-1</v>
      </c>
      <c r="P2650" s="17">
        <v>-1</v>
      </c>
      <c r="Q2650" s="17">
        <v>-2.2678541141358477</v>
      </c>
      <c r="R2650" s="17">
        <v>-1</v>
      </c>
      <c r="S2650" s="17">
        <v>-2.3096396605095348</v>
      </c>
      <c r="T2650" s="17">
        <v>-0.24271760406056411</v>
      </c>
      <c r="U2650" s="17">
        <v>-1.4468051684116168</v>
      </c>
      <c r="V2650" s="17">
        <v>-2.2345321404524863</v>
      </c>
      <c r="W2650" s="17">
        <v>-5.1260845088457021</v>
      </c>
      <c r="X2650" s="17">
        <v>-8.2454361531440483</v>
      </c>
      <c r="Y2650" s="17">
        <v>0</v>
      </c>
      <c r="Z2650" s="17">
        <v>-21.297028558638051</v>
      </c>
      <c r="AA2650" s="17">
        <v>-2.4793586436389292</v>
      </c>
      <c r="AB2650" s="17">
        <v>-3.5696136275108379</v>
      </c>
      <c r="AC2650" s="17">
        <v>-35.577217697064022</v>
      </c>
      <c r="AD2650" s="17">
        <v>-1.8085064605145211</v>
      </c>
      <c r="AE2650" s="17">
        <v>-0.1808506460514521</v>
      </c>
      <c r="AF2650" s="17">
        <v>-30.751391004765814</v>
      </c>
      <c r="AG2650" s="17">
        <v>-133.36303438327053</v>
      </c>
      <c r="AH2650" s="17">
        <v>-1</v>
      </c>
      <c r="AI2650" s="17">
        <v>-1</v>
      </c>
      <c r="AJ2650" s="17">
        <v>-1</v>
      </c>
      <c r="AK2650" s="17">
        <v>-1</v>
      </c>
      <c r="AL2650" s="17">
        <v>-1</v>
      </c>
      <c r="AM2650" s="17">
        <v>-1</v>
      </c>
      <c r="AN2650" s="17">
        <v>-1</v>
      </c>
      <c r="AO2650" s="17">
        <v>-1</v>
      </c>
      <c r="AP2650" s="17">
        <v>-1</v>
      </c>
      <c r="AQ2650" s="17">
        <v>-1</v>
      </c>
      <c r="AR2650" s="17">
        <v>-0.90425323025726057</v>
      </c>
      <c r="AS2650" s="17">
        <v>-10.851038763087129</v>
      </c>
      <c r="AT2650" s="17">
        <v>-10.106350392013265</v>
      </c>
      <c r="AU2650" s="17">
        <v>-1</v>
      </c>
      <c r="AV2650" s="17">
        <v>-1</v>
      </c>
      <c r="AW2650" s="17">
        <v>-1</v>
      </c>
      <c r="AX2650" s="17">
        <v>-1</v>
      </c>
      <c r="AY2650" s="17">
        <v>-0.1808506460514521</v>
      </c>
      <c r="AZ2650" s="17">
        <v>1.9394560854522704</v>
      </c>
      <c r="BA2650" s="17">
        <v>-1.4266355726317581</v>
      </c>
      <c r="BB2650" s="17">
        <v>0.74822552990827074</v>
      </c>
      <c r="BC2650" s="17">
        <v>-0.56873835042109089</v>
      </c>
      <c r="BD2650" s="17">
        <v>26.402623968497213</v>
      </c>
      <c r="BE2650" s="17">
        <v>-19.351341917215187</v>
      </c>
      <c r="BF2650" s="17">
        <v>-1</v>
      </c>
      <c r="BG2650" s="22">
        <v>43.234994059182327</v>
      </c>
    </row>
    <row r="2651" spans="1:59" x14ac:dyDescent="0.25">
      <c r="A2651">
        <v>5998</v>
      </c>
      <c r="B2651" t="s">
        <v>3110</v>
      </c>
      <c r="C2651" s="49">
        <v>0</v>
      </c>
      <c r="D2651" s="22">
        <v>1513.3749218749999</v>
      </c>
      <c r="E2651" s="17">
        <v>15.640804918413771</v>
      </c>
      <c r="F2651" s="17">
        <v>-79.217750514543738</v>
      </c>
      <c r="G2651" s="17">
        <v>-0.23023219936104916</v>
      </c>
      <c r="H2651" s="17">
        <v>-0.91747654358843533</v>
      </c>
      <c r="I2651" s="17">
        <v>7.8895781140556238</v>
      </c>
      <c r="J2651" s="17">
        <v>-5.5329910378402642</v>
      </c>
      <c r="K2651" s="17">
        <v>-1</v>
      </c>
      <c r="L2651" s="17">
        <v>-1</v>
      </c>
      <c r="M2651" s="17">
        <v>-1</v>
      </c>
      <c r="N2651" s="17">
        <v>0.16666666666666666</v>
      </c>
      <c r="O2651" s="17">
        <v>-1</v>
      </c>
      <c r="P2651" s="17">
        <v>-1</v>
      </c>
      <c r="Q2651" s="17">
        <v>3.1868262165688943E-2</v>
      </c>
      <c r="R2651" s="17">
        <v>-1</v>
      </c>
      <c r="S2651" s="17">
        <v>-1.1409673217568006</v>
      </c>
      <c r="T2651" s="17">
        <v>-0.11988363274004539</v>
      </c>
      <c r="U2651" s="17">
        <v>-0.7376229043362944</v>
      </c>
      <c r="V2651" s="17">
        <v>-1.2117349337431988</v>
      </c>
      <c r="W2651" s="17">
        <v>-2.4628713989757647</v>
      </c>
      <c r="X2651" s="17">
        <v>-4.2835248359107103</v>
      </c>
      <c r="Y2651" s="17">
        <v>0</v>
      </c>
      <c r="Z2651" s="17">
        <v>1.7368249058874419</v>
      </c>
      <c r="AA2651" s="17">
        <v>-1.1977925113659065</v>
      </c>
      <c r="AB2651" s="17">
        <v>-1.5249414146410851</v>
      </c>
      <c r="AC2651" s="17">
        <v>-12.068888638152883</v>
      </c>
      <c r="AD2651" s="17">
        <v>-0.92202863042036798</v>
      </c>
      <c r="AE2651" s="17">
        <v>-9.2202863042036801E-2</v>
      </c>
      <c r="AF2651" s="17">
        <v>4.250400041953327</v>
      </c>
      <c r="AG2651" s="17">
        <v>-72.319679232486052</v>
      </c>
      <c r="AH2651" s="17">
        <v>-1</v>
      </c>
      <c r="AI2651" s="17">
        <v>-1</v>
      </c>
      <c r="AJ2651" s="17">
        <v>-1</v>
      </c>
      <c r="AK2651" s="17">
        <v>-1</v>
      </c>
      <c r="AL2651" s="17">
        <v>-1</v>
      </c>
      <c r="AM2651" s="17">
        <v>-1</v>
      </c>
      <c r="AN2651" s="17">
        <v>-1</v>
      </c>
      <c r="AO2651" s="17">
        <v>-1</v>
      </c>
      <c r="AP2651" s="17">
        <v>-1</v>
      </c>
      <c r="AQ2651" s="17">
        <v>-1</v>
      </c>
      <c r="AR2651" s="17">
        <v>-0.46101431521018399</v>
      </c>
      <c r="AS2651" s="17">
        <v>-5.5321717825222079</v>
      </c>
      <c r="AT2651" s="17">
        <v>-3.1918233172788693</v>
      </c>
      <c r="AU2651" s="17">
        <v>-1</v>
      </c>
      <c r="AV2651" s="17">
        <v>-1</v>
      </c>
      <c r="AW2651" s="17">
        <v>-1</v>
      </c>
      <c r="AX2651" s="17">
        <v>-1</v>
      </c>
      <c r="AY2651" s="17">
        <v>-9.2202863042036801E-2</v>
      </c>
      <c r="AZ2651" s="17">
        <v>1.1690869591620094</v>
      </c>
      <c r="BA2651" s="17">
        <v>-0.65626644634149667</v>
      </c>
      <c r="BB2651" s="17">
        <v>0.44682306767625857</v>
      </c>
      <c r="BC2651" s="17">
        <v>-0.26733588818907889</v>
      </c>
      <c r="BD2651" s="17">
        <v>15.931298079601659</v>
      </c>
      <c r="BE2651" s="17">
        <v>-8.8800160283196199</v>
      </c>
      <c r="BF2651" s="17">
        <v>-1</v>
      </c>
      <c r="BG2651" s="22">
        <v>104.80476123036237</v>
      </c>
    </row>
    <row r="2652" spans="1:59" x14ac:dyDescent="0.25">
      <c r="A2652">
        <v>5999</v>
      </c>
      <c r="B2652" t="s">
        <v>2363</v>
      </c>
      <c r="C2652" s="49">
        <v>0</v>
      </c>
      <c r="D2652" s="22">
        <v>1432.9432910156249</v>
      </c>
      <c r="E2652" s="17">
        <v>-8.289966475509118</v>
      </c>
      <c r="F2652" s="17">
        <v>-119.34452816429712</v>
      </c>
      <c r="G2652" s="17">
        <v>-0.52219346484220708</v>
      </c>
      <c r="H2652" s="17">
        <v>-3.1291186873045786</v>
      </c>
      <c r="I2652" s="17">
        <v>-13.479902841448578</v>
      </c>
      <c r="J2652" s="17">
        <v>-11.290462914718674</v>
      </c>
      <c r="K2652" s="17">
        <v>-1</v>
      </c>
      <c r="L2652" s="17">
        <v>-1</v>
      </c>
      <c r="M2652" s="17">
        <v>-1</v>
      </c>
      <c r="N2652" s="17">
        <v>0.16666666666666666</v>
      </c>
      <c r="O2652" s="17">
        <v>-1</v>
      </c>
      <c r="P2652" s="17">
        <v>-1</v>
      </c>
      <c r="Q2652" s="17">
        <v>-1.3482149905188945</v>
      </c>
      <c r="R2652" s="17">
        <v>-1</v>
      </c>
      <c r="S2652" s="17">
        <v>-1.8422976819815062</v>
      </c>
      <c r="T2652" s="17">
        <v>-0.19359735941726888</v>
      </c>
      <c r="U2652" s="17">
        <v>-1.1632093037369489</v>
      </c>
      <c r="V2652" s="17">
        <v>-1.8255243678148618</v>
      </c>
      <c r="W2652" s="17">
        <v>-4.0610885790740321</v>
      </c>
      <c r="X2652" s="17">
        <v>-6.66110202256601</v>
      </c>
      <c r="Y2652" s="17">
        <v>0</v>
      </c>
      <c r="Z2652" s="17">
        <v>-12.085989421077354</v>
      </c>
      <c r="AA2652" s="17">
        <v>-1.9668714117513371</v>
      </c>
      <c r="AB2652" s="17">
        <v>-2.7519668622732389</v>
      </c>
      <c r="AC2652" s="17">
        <v>-26.176439865696203</v>
      </c>
      <c r="AD2652" s="17">
        <v>-1.4540116296711865</v>
      </c>
      <c r="AE2652" s="17">
        <v>-0.14540116296711861</v>
      </c>
      <c r="AF2652" s="17">
        <v>-16.754476953342106</v>
      </c>
      <c r="AG2652" s="17">
        <v>-108.95232367662082</v>
      </c>
      <c r="AH2652" s="17">
        <v>-1</v>
      </c>
      <c r="AI2652" s="17">
        <v>-1</v>
      </c>
      <c r="AJ2652" s="17">
        <v>-1</v>
      </c>
      <c r="AK2652" s="17">
        <v>-1</v>
      </c>
      <c r="AL2652" s="17">
        <v>-1</v>
      </c>
      <c r="AM2652" s="17">
        <v>-1</v>
      </c>
      <c r="AN2652" s="17">
        <v>-1</v>
      </c>
      <c r="AO2652" s="17">
        <v>-1</v>
      </c>
      <c r="AP2652" s="17">
        <v>-1</v>
      </c>
      <c r="AQ2652" s="17">
        <v>-1</v>
      </c>
      <c r="AR2652" s="17">
        <v>-0.72700581483559323</v>
      </c>
      <c r="AS2652" s="17">
        <v>-8.7240697780271184</v>
      </c>
      <c r="AT2652" s="17">
        <v>-7.3412907114352528</v>
      </c>
      <c r="AU2652" s="17">
        <v>-1</v>
      </c>
      <c r="AV2652" s="17">
        <v>-1</v>
      </c>
      <c r="AW2652" s="17">
        <v>-1</v>
      </c>
      <c r="AX2652" s="17">
        <v>-1</v>
      </c>
      <c r="AY2652" s="17">
        <v>-0.14540116296711861</v>
      </c>
      <c r="AZ2652" s="17">
        <v>1.6313921228349668</v>
      </c>
      <c r="BA2652" s="17">
        <v>-1.1185716100144543</v>
      </c>
      <c r="BB2652" s="17">
        <v>0.62769728742153685</v>
      </c>
      <c r="BC2652" s="17">
        <v>-0.44821010793435712</v>
      </c>
      <c r="BD2652" s="17">
        <v>22.21523114977866</v>
      </c>
      <c r="BE2652" s="17">
        <v>-15.16394909849663</v>
      </c>
      <c r="BF2652" s="17">
        <v>-1</v>
      </c>
      <c r="BG2652" s="22">
        <v>-36.633946488743504</v>
      </c>
    </row>
    <row r="2653" spans="1:59" x14ac:dyDescent="0.25">
      <c r="A2653">
        <v>6000</v>
      </c>
      <c r="B2653" t="s">
        <v>2364</v>
      </c>
      <c r="C2653" s="49">
        <v>0</v>
      </c>
      <c r="D2653" s="22">
        <v>1442.035400390625</v>
      </c>
      <c r="E2653" s="17">
        <v>-0.16543975318101189</v>
      </c>
      <c r="F2653" s="17">
        <v>-105.72143712682524</v>
      </c>
      <c r="G2653" s="17">
        <v>-0.42307225122814157</v>
      </c>
      <c r="H2653" s="17">
        <v>-2.3782634222957855</v>
      </c>
      <c r="I2653" s="17">
        <v>-6.2249374160814455</v>
      </c>
      <c r="J2653" s="17">
        <v>-9.3357940347748389</v>
      </c>
      <c r="K2653" s="17">
        <v>-1</v>
      </c>
      <c r="L2653" s="17">
        <v>-1</v>
      </c>
      <c r="M2653" s="17">
        <v>-1</v>
      </c>
      <c r="N2653" s="17">
        <v>0.16666666666666666</v>
      </c>
      <c r="O2653" s="17">
        <v>-1</v>
      </c>
      <c r="P2653" s="17">
        <v>-1</v>
      </c>
      <c r="Q2653" s="17">
        <v>-0.8796750057058369</v>
      </c>
      <c r="R2653" s="17">
        <v>-1</v>
      </c>
      <c r="S2653" s="17">
        <v>-1.6041951503484229</v>
      </c>
      <c r="T2653" s="17">
        <v>-0.16857145731268494</v>
      </c>
      <c r="U2653" s="17">
        <v>-1.0187221905690014</v>
      </c>
      <c r="V2653" s="17">
        <v>-1.6171420897465407</v>
      </c>
      <c r="W2653" s="17">
        <v>-3.5184918539601204</v>
      </c>
      <c r="X2653" s="17">
        <v>-5.8539116036109391</v>
      </c>
      <c r="Y2653" s="17">
        <v>0</v>
      </c>
      <c r="Z2653" s="17">
        <v>-7.3931267244020482</v>
      </c>
      <c r="AA2653" s="17">
        <v>-1.7057681662727189</v>
      </c>
      <c r="AB2653" s="17">
        <v>-2.3353901930900798</v>
      </c>
      <c r="AC2653" s="17">
        <v>-21.386908636297775</v>
      </c>
      <c r="AD2653" s="17">
        <v>-1.273402738211252</v>
      </c>
      <c r="AE2653" s="17">
        <v>-0.12734027382112517</v>
      </c>
      <c r="AF2653" s="17">
        <v>-9.6232950270114941</v>
      </c>
      <c r="AG2653" s="17">
        <v>-96.515495218533715</v>
      </c>
      <c r="AH2653" s="17">
        <v>-1</v>
      </c>
      <c r="AI2653" s="17">
        <v>-1</v>
      </c>
      <c r="AJ2653" s="17">
        <v>-1</v>
      </c>
      <c r="AK2653" s="17">
        <v>-1</v>
      </c>
      <c r="AL2653" s="17">
        <v>-1</v>
      </c>
      <c r="AM2653" s="17">
        <v>-1</v>
      </c>
      <c r="AN2653" s="17">
        <v>-1</v>
      </c>
      <c r="AO2653" s="17">
        <v>-1</v>
      </c>
      <c r="AP2653" s="17">
        <v>-1</v>
      </c>
      <c r="AQ2653" s="17">
        <v>-1</v>
      </c>
      <c r="AR2653" s="17">
        <v>-0.63670136910562602</v>
      </c>
      <c r="AS2653" s="17">
        <v>-7.6404164292675114</v>
      </c>
      <c r="AT2653" s="17">
        <v>-5.9325413580477644</v>
      </c>
      <c r="AU2653" s="17">
        <v>-1</v>
      </c>
      <c r="AV2653" s="17">
        <v>-1</v>
      </c>
      <c r="AW2653" s="17">
        <v>-1</v>
      </c>
      <c r="AX2653" s="17">
        <v>-1</v>
      </c>
      <c r="AY2653" s="17">
        <v>-0.12734027382112517</v>
      </c>
      <c r="AZ2653" s="17">
        <v>1.4744389434199048</v>
      </c>
      <c r="BA2653" s="17">
        <v>-0.96161843059939223</v>
      </c>
      <c r="BB2653" s="17">
        <v>0.56629026432515917</v>
      </c>
      <c r="BC2653" s="17">
        <v>-0.38680308483797937</v>
      </c>
      <c r="BD2653" s="17">
        <v>20.081828038379619</v>
      </c>
      <c r="BE2653" s="17">
        <v>-13.030545987097582</v>
      </c>
      <c r="BF2653" s="17">
        <v>-1</v>
      </c>
      <c r="BG2653" s="22">
        <v>-42.987704628600341</v>
      </c>
    </row>
    <row r="2654" spans="1:59" x14ac:dyDescent="0.25">
      <c r="A2654">
        <v>6001</v>
      </c>
      <c r="B2654" t="s">
        <v>2365</v>
      </c>
      <c r="C2654" s="49">
        <v>0</v>
      </c>
      <c r="D2654" s="22">
        <v>1503.6607714843749</v>
      </c>
      <c r="E2654" s="17">
        <v>75.117327218284728</v>
      </c>
      <c r="F2654" s="17">
        <v>20.51163749480336</v>
      </c>
      <c r="G2654" s="17">
        <v>0.49539592316150149</v>
      </c>
      <c r="H2654" s="17">
        <v>4.5792448581074483</v>
      </c>
      <c r="I2654" s="17">
        <v>61.00037799865413</v>
      </c>
      <c r="J2654" s="17">
        <v>8.7763849049259726</v>
      </c>
      <c r="K2654" s="17">
        <v>-1</v>
      </c>
      <c r="L2654" s="17">
        <v>-1</v>
      </c>
      <c r="M2654" s="17">
        <v>-1</v>
      </c>
      <c r="N2654" s="17">
        <v>0.16666666666666666</v>
      </c>
      <c r="O2654" s="17">
        <v>-1</v>
      </c>
      <c r="P2654" s="17">
        <v>-1</v>
      </c>
      <c r="Q2654" s="17">
        <v>3.4618685326466312</v>
      </c>
      <c r="R2654" s="17">
        <v>-1</v>
      </c>
      <c r="S2654" s="17">
        <v>0.60208935296760846</v>
      </c>
      <c r="T2654" s="17">
        <v>6.3321331126594993E-2</v>
      </c>
      <c r="U2654" s="17">
        <v>0.32011144771651057</v>
      </c>
      <c r="V2654" s="17">
        <v>0.31375124311522767</v>
      </c>
      <c r="W2654" s="17">
        <v>1.5092696652396009</v>
      </c>
      <c r="X2654" s="17">
        <v>1.625604470204296</v>
      </c>
      <c r="Y2654" s="17">
        <v>0</v>
      </c>
      <c r="Z2654" s="17">
        <v>36.091460242610189</v>
      </c>
      <c r="AA2654" s="17">
        <v>0.71364350614376337</v>
      </c>
      <c r="AB2654" s="17">
        <v>1.5246554912545467</v>
      </c>
      <c r="AC2654" s="17">
        <v>22.993419691558131</v>
      </c>
      <c r="AD2654" s="17">
        <v>0.40013930964563815</v>
      </c>
      <c r="AE2654" s="17">
        <v>4.0013930964563821E-2</v>
      </c>
      <c r="AF2654" s="17">
        <v>56.455028737457397</v>
      </c>
      <c r="AG2654" s="17">
        <v>18.725538588537344</v>
      </c>
      <c r="AH2654" s="17">
        <v>-1</v>
      </c>
      <c r="AI2654" s="17">
        <v>-1</v>
      </c>
      <c r="AJ2654" s="17">
        <v>-1</v>
      </c>
      <c r="AK2654" s="17">
        <v>-1</v>
      </c>
      <c r="AL2654" s="17">
        <v>-1</v>
      </c>
      <c r="AM2654" s="17">
        <v>-1</v>
      </c>
      <c r="AN2654" s="17">
        <v>-1</v>
      </c>
      <c r="AO2654" s="17">
        <v>-1</v>
      </c>
      <c r="AP2654" s="17">
        <v>-1</v>
      </c>
      <c r="AQ2654" s="17">
        <v>-1</v>
      </c>
      <c r="AR2654" s="17">
        <v>0.20006965482281908</v>
      </c>
      <c r="AS2654" s="17">
        <v>2.4008358578738287</v>
      </c>
      <c r="AT2654" s="17">
        <v>7.1210866152359777</v>
      </c>
      <c r="AU2654" s="17">
        <v>-1</v>
      </c>
      <c r="AV2654" s="17">
        <v>-1</v>
      </c>
      <c r="AW2654" s="17">
        <v>-1</v>
      </c>
      <c r="AX2654" s="17">
        <v>-1</v>
      </c>
      <c r="AY2654" s="17">
        <v>4.0013930964563821E-2</v>
      </c>
      <c r="AZ2654" s="17">
        <v>2.0093350726858805E-2</v>
      </c>
      <c r="BA2654" s="17">
        <v>0.49272716209365414</v>
      </c>
      <c r="BB2654" s="17">
        <v>-2.7140319461836648E-3</v>
      </c>
      <c r="BC2654" s="17">
        <v>0.18220121143336312</v>
      </c>
      <c r="BD2654" s="17">
        <v>0.31347785863751643</v>
      </c>
      <c r="BE2654" s="17">
        <v>6.7378041926445382</v>
      </c>
      <c r="BF2654" s="17">
        <v>-1</v>
      </c>
      <c r="BG2654" s="22">
        <v>355.69795253127131</v>
      </c>
    </row>
    <row r="2655" spans="1:59" x14ac:dyDescent="0.25">
      <c r="A2655">
        <v>6002</v>
      </c>
      <c r="B2655" t="s">
        <v>2366</v>
      </c>
      <c r="C2655" s="49">
        <v>0</v>
      </c>
      <c r="D2655" s="22">
        <v>1508.1770605468748</v>
      </c>
      <c r="E2655" s="17">
        <v>93.582257363127852</v>
      </c>
      <c r="F2655" s="17">
        <v>51.473370154558168</v>
      </c>
      <c r="G2655" s="17">
        <v>0.72067258822874669</v>
      </c>
      <c r="H2655" s="17">
        <v>6.2857430322315073</v>
      </c>
      <c r="I2655" s="17">
        <v>77.489022120470608</v>
      </c>
      <c r="J2655" s="17">
        <v>13.21883743884036</v>
      </c>
      <c r="K2655" s="17">
        <v>-1</v>
      </c>
      <c r="L2655" s="17">
        <v>-1</v>
      </c>
      <c r="M2655" s="17">
        <v>-1</v>
      </c>
      <c r="N2655" s="17">
        <v>0.16666666666666666</v>
      </c>
      <c r="O2655" s="17">
        <v>-1</v>
      </c>
      <c r="P2655" s="17">
        <v>-1</v>
      </c>
      <c r="Q2655" s="17">
        <v>4.5267377103013082</v>
      </c>
      <c r="R2655" s="17">
        <v>-1</v>
      </c>
      <c r="S2655" s="17">
        <v>1.1432343038276318</v>
      </c>
      <c r="T2655" s="17">
        <v>0.12019867918218841</v>
      </c>
      <c r="U2655" s="17">
        <v>0.64849296982339943</v>
      </c>
      <c r="V2655" s="17">
        <v>0.78734980946374744</v>
      </c>
      <c r="W2655" s="17">
        <v>2.7424504976091271</v>
      </c>
      <c r="X2655" s="17">
        <v>3.4601377555254458</v>
      </c>
      <c r="Y2655" s="17">
        <v>0</v>
      </c>
      <c r="Z2655" s="17">
        <v>46.757113127387569</v>
      </c>
      <c r="AA2655" s="17">
        <v>1.3070630803701093</v>
      </c>
      <c r="AB2655" s="17">
        <v>2.4714256059122888</v>
      </c>
      <c r="AC2655" s="17">
        <v>33.878774937462779</v>
      </c>
      <c r="AD2655" s="17">
        <v>0.81061621227924929</v>
      </c>
      <c r="AE2655" s="17">
        <v>8.1061621227924929E-2</v>
      </c>
      <c r="AF2655" s="17">
        <v>72.662345252028516</v>
      </c>
      <c r="AG2655" s="17">
        <v>46.991205814525628</v>
      </c>
      <c r="AH2655" s="17">
        <v>-1</v>
      </c>
      <c r="AI2655" s="17">
        <v>-1</v>
      </c>
      <c r="AJ2655" s="17">
        <v>-1</v>
      </c>
      <c r="AK2655" s="17">
        <v>-1</v>
      </c>
      <c r="AL2655" s="17">
        <v>-1</v>
      </c>
      <c r="AM2655" s="17">
        <v>-1</v>
      </c>
      <c r="AN2655" s="17">
        <v>-1</v>
      </c>
      <c r="AO2655" s="17">
        <v>-1</v>
      </c>
      <c r="AP2655" s="17">
        <v>-1</v>
      </c>
      <c r="AQ2655" s="17">
        <v>-1</v>
      </c>
      <c r="AR2655" s="17">
        <v>0.40530810613962465</v>
      </c>
      <c r="AS2655" s="17">
        <v>4.8636972736754958</v>
      </c>
      <c r="AT2655" s="17">
        <v>10.322806455778146</v>
      </c>
      <c r="AU2655" s="17">
        <v>-1</v>
      </c>
      <c r="AV2655" s="17">
        <v>-1</v>
      </c>
      <c r="AW2655" s="17">
        <v>-1</v>
      </c>
      <c r="AX2655" s="17">
        <v>-1</v>
      </c>
      <c r="AY2655" s="17">
        <v>8.1061621227924929E-2</v>
      </c>
      <c r="AZ2655" s="17">
        <v>-0.33662028847447573</v>
      </c>
      <c r="BA2655" s="17">
        <v>0.84944080129498878</v>
      </c>
      <c r="BB2655" s="17">
        <v>-0.14227617884161153</v>
      </c>
      <c r="BC2655" s="17">
        <v>0.32176335832879088</v>
      </c>
      <c r="BD2655" s="17">
        <v>-4.5351909646814796</v>
      </c>
      <c r="BE2655" s="17">
        <v>11.586473015963538</v>
      </c>
      <c r="BF2655" s="17">
        <v>-1</v>
      </c>
      <c r="BG2655" s="22">
        <v>1135.1453384898221</v>
      </c>
    </row>
    <row r="2656" spans="1:59" x14ac:dyDescent="0.25">
      <c r="A2656">
        <v>6003</v>
      </c>
      <c r="B2656" t="s">
        <v>2367</v>
      </c>
      <c r="C2656" s="49">
        <v>0</v>
      </c>
      <c r="D2656" s="22">
        <v>1530.5450390624999</v>
      </c>
      <c r="E2656" s="17">
        <v>43.334561408402017</v>
      </c>
      <c r="F2656" s="17">
        <v>-32.781252891137726</v>
      </c>
      <c r="G2656" s="17">
        <v>0.10763840487685991</v>
      </c>
      <c r="H2656" s="17">
        <v>1.6419344324666145</v>
      </c>
      <c r="I2656" s="17">
        <v>32.619295019439619</v>
      </c>
      <c r="J2656" s="17">
        <v>1.1298123265643145</v>
      </c>
      <c r="K2656" s="17">
        <v>-1</v>
      </c>
      <c r="L2656" s="17">
        <v>-1</v>
      </c>
      <c r="M2656" s="17">
        <v>-1</v>
      </c>
      <c r="N2656" s="17">
        <v>0.16666666666666666</v>
      </c>
      <c r="O2656" s="17">
        <v>-1</v>
      </c>
      <c r="P2656" s="17">
        <v>-1</v>
      </c>
      <c r="Q2656" s="17">
        <v>1.6289621839046058</v>
      </c>
      <c r="R2656" s="17">
        <v>-1</v>
      </c>
      <c r="S2656" s="17">
        <v>-0.32935653431553202</v>
      </c>
      <c r="T2656" s="17">
        <v>-3.4578818993548935E-2</v>
      </c>
      <c r="U2656" s="17">
        <v>-0.24511533253918827</v>
      </c>
      <c r="V2656" s="17">
        <v>-0.50143041227570773</v>
      </c>
      <c r="W2656" s="17">
        <v>-0.61334316291577295</v>
      </c>
      <c r="X2656" s="17">
        <v>-1.5320864238541727</v>
      </c>
      <c r="Y2656" s="17">
        <v>0</v>
      </c>
      <c r="Z2656" s="17">
        <v>17.733202443240685</v>
      </c>
      <c r="AA2656" s="17">
        <v>-0.30778009019210556</v>
      </c>
      <c r="AB2656" s="17">
        <v>-0.10497281461622354</v>
      </c>
      <c r="AC2656" s="17">
        <v>4.2569991460091394</v>
      </c>
      <c r="AD2656" s="17">
        <v>-0.30639416567398525</v>
      </c>
      <c r="AE2656" s="17">
        <v>-3.0639416567398534E-2</v>
      </c>
      <c r="AF2656" s="17">
        <v>28.558180975316326</v>
      </c>
      <c r="AG2656" s="17">
        <v>-29.926748468966434</v>
      </c>
      <c r="AH2656" s="17">
        <v>-1</v>
      </c>
      <c r="AI2656" s="17">
        <v>-1</v>
      </c>
      <c r="AJ2656" s="17">
        <v>-1</v>
      </c>
      <c r="AK2656" s="17">
        <v>-1</v>
      </c>
      <c r="AL2656" s="17">
        <v>-1</v>
      </c>
      <c r="AM2656" s="17">
        <v>-1</v>
      </c>
      <c r="AN2656" s="17">
        <v>-1</v>
      </c>
      <c r="AO2656" s="17">
        <v>-1</v>
      </c>
      <c r="AP2656" s="17">
        <v>-1</v>
      </c>
      <c r="AQ2656" s="17">
        <v>-1</v>
      </c>
      <c r="AR2656" s="17">
        <v>-0.15319708283699263</v>
      </c>
      <c r="AS2656" s="17">
        <v>-1.8383649940439115</v>
      </c>
      <c r="AT2656" s="17">
        <v>1.6101255077429144</v>
      </c>
      <c r="AU2656" s="17">
        <v>-1</v>
      </c>
      <c r="AV2656" s="17">
        <v>-1</v>
      </c>
      <c r="AW2656" s="17">
        <v>-1</v>
      </c>
      <c r="AX2656" s="17">
        <v>-1</v>
      </c>
      <c r="AY2656" s="17">
        <v>-3.0639416567398534E-2</v>
      </c>
      <c r="AZ2656" s="17">
        <v>0.63408679489341024</v>
      </c>
      <c r="BA2656" s="17">
        <v>-0.12126628207289741</v>
      </c>
      <c r="BB2656" s="17">
        <v>0.23750734966248838</v>
      </c>
      <c r="BC2656" s="17">
        <v>-5.8020170175308819E-2</v>
      </c>
      <c r="BD2656" s="17">
        <v>8.6592503306912647</v>
      </c>
      <c r="BE2656" s="17">
        <v>-1.6079682794092189</v>
      </c>
      <c r="BF2656" s="17">
        <v>-1</v>
      </c>
      <c r="BG2656" s="22">
        <v>442.80466681732321</v>
      </c>
    </row>
    <row r="2657" spans="1:59" x14ac:dyDescent="0.25">
      <c r="A2657">
        <v>6004</v>
      </c>
      <c r="B2657" t="s">
        <v>2368</v>
      </c>
      <c r="C2657" s="49">
        <v>0</v>
      </c>
      <c r="D2657" s="22">
        <v>1519.8150097656251</v>
      </c>
      <c r="E2657" s="17">
        <v>115.30249390081751</v>
      </c>
      <c r="F2657" s="17">
        <v>87.893554347586388</v>
      </c>
      <c r="G2657" s="17">
        <v>0.98566478767386556</v>
      </c>
      <c r="H2657" s="17">
        <v>8.2930912161866868</v>
      </c>
      <c r="I2657" s="17">
        <v>96.884559915757663</v>
      </c>
      <c r="J2657" s="17">
        <v>18.444479728693661</v>
      </c>
      <c r="K2657" s="17">
        <v>-1</v>
      </c>
      <c r="L2657" s="17">
        <v>-1</v>
      </c>
      <c r="M2657" s="17">
        <v>-1</v>
      </c>
      <c r="N2657" s="17">
        <v>0.16666666666666666</v>
      </c>
      <c r="O2657" s="17">
        <v>-1</v>
      </c>
      <c r="P2657" s="17">
        <v>-1</v>
      </c>
      <c r="Q2657" s="17">
        <v>5.77933981813079</v>
      </c>
      <c r="R2657" s="17">
        <v>-1</v>
      </c>
      <c r="S2657" s="17">
        <v>1.7797813279244847</v>
      </c>
      <c r="T2657" s="17">
        <v>0.1871033164439227</v>
      </c>
      <c r="U2657" s="17">
        <v>1.034767073154365</v>
      </c>
      <c r="V2657" s="17">
        <v>1.3444422438412162</v>
      </c>
      <c r="W2657" s="17">
        <v>4.193037050750875</v>
      </c>
      <c r="X2657" s="17">
        <v>5.6180932192545425</v>
      </c>
      <c r="Y2657" s="17">
        <v>0</v>
      </c>
      <c r="Z2657" s="17">
        <v>59.303085501453374</v>
      </c>
      <c r="AA2657" s="17">
        <v>2.0051005718301576</v>
      </c>
      <c r="AB2657" s="17">
        <v>3.5851081747534628</v>
      </c>
      <c r="AC2657" s="17">
        <v>46.683182475601271</v>
      </c>
      <c r="AD2657" s="17">
        <v>1.2934588414429564</v>
      </c>
      <c r="AE2657" s="17">
        <v>0.12934588414429563</v>
      </c>
      <c r="AF2657" s="17">
        <v>91.726958309121628</v>
      </c>
      <c r="AG2657" s="17">
        <v>80.240017114012062</v>
      </c>
      <c r="AH2657" s="17">
        <v>-1</v>
      </c>
      <c r="AI2657" s="17">
        <v>-1</v>
      </c>
      <c r="AJ2657" s="17">
        <v>-1</v>
      </c>
      <c r="AK2657" s="17">
        <v>-1</v>
      </c>
      <c r="AL2657" s="17">
        <v>-1</v>
      </c>
      <c r="AM2657" s="17">
        <v>-1</v>
      </c>
      <c r="AN2657" s="17">
        <v>-1</v>
      </c>
      <c r="AO2657" s="17">
        <v>-1</v>
      </c>
      <c r="AP2657" s="17">
        <v>-1</v>
      </c>
      <c r="AQ2657" s="17">
        <v>-1</v>
      </c>
      <c r="AR2657" s="17">
        <v>0.64672942072147821</v>
      </c>
      <c r="AS2657" s="17">
        <v>7.7607530486577385</v>
      </c>
      <c r="AT2657" s="17">
        <v>14.088978963255061</v>
      </c>
      <c r="AU2657" s="17">
        <v>-1</v>
      </c>
      <c r="AV2657" s="17">
        <v>-1</v>
      </c>
      <c r="AW2657" s="17">
        <v>-1</v>
      </c>
      <c r="AX2657" s="17">
        <v>-1</v>
      </c>
      <c r="AY2657" s="17">
        <v>0.12934588414429563</v>
      </c>
      <c r="AZ2657" s="17">
        <v>-0.75622136786642247</v>
      </c>
      <c r="BA2657" s="17">
        <v>1.2690418806869357</v>
      </c>
      <c r="BB2657" s="17">
        <v>-0.30644267275727199</v>
      </c>
      <c r="BC2657" s="17">
        <v>0.48592985224445129</v>
      </c>
      <c r="BD2657" s="17">
        <v>-10.238664138384339</v>
      </c>
      <c r="BE2657" s="17">
        <v>17.289946189666402</v>
      </c>
      <c r="BF2657" s="17">
        <v>-1</v>
      </c>
      <c r="BG2657" s="22">
        <v>226.48255551542479</v>
      </c>
    </row>
    <row r="2658" spans="1:59" x14ac:dyDescent="0.25">
      <c r="A2658">
        <v>6005</v>
      </c>
      <c r="B2658" t="s">
        <v>2369</v>
      </c>
      <c r="C2658" s="49">
        <v>0</v>
      </c>
      <c r="D2658" s="22">
        <v>1400.377646484375</v>
      </c>
      <c r="E2658" s="17">
        <v>-9.5524042087272534</v>
      </c>
      <c r="F2658" s="17">
        <v>-121.4613658283921</v>
      </c>
      <c r="G2658" s="17">
        <v>-0.53759551403294625</v>
      </c>
      <c r="H2658" s="17">
        <v>-3.2457910857259575</v>
      </c>
      <c r="I2658" s="17">
        <v>-14.607222920414607</v>
      </c>
      <c r="J2658" s="17">
        <v>-11.594191099057912</v>
      </c>
      <c r="K2658" s="17">
        <v>-1</v>
      </c>
      <c r="L2658" s="17">
        <v>-1</v>
      </c>
      <c r="M2658" s="17">
        <v>-1</v>
      </c>
      <c r="N2658" s="17">
        <v>0.16666666666666666</v>
      </c>
      <c r="O2658" s="17">
        <v>-1</v>
      </c>
      <c r="P2658" s="17">
        <v>-1</v>
      </c>
      <c r="Q2658" s="17">
        <v>-1.4210195459798141</v>
      </c>
      <c r="R2658" s="17">
        <v>-1</v>
      </c>
      <c r="S2658" s="17">
        <v>-1.879295482663518</v>
      </c>
      <c r="T2658" s="17">
        <v>-0.19748603431544151</v>
      </c>
      <c r="U2658" s="17">
        <v>-1.1856605787294583</v>
      </c>
      <c r="V2658" s="17">
        <v>-1.8579040570888754</v>
      </c>
      <c r="W2658" s="17">
        <v>-4.1454005154015805</v>
      </c>
      <c r="X2658" s="17">
        <v>-6.7865281153845025</v>
      </c>
      <c r="Y2658" s="17">
        <v>0</v>
      </c>
      <c r="Z2658" s="17">
        <v>-12.815194597892511</v>
      </c>
      <c r="AA2658" s="17">
        <v>-2.0074432014227321</v>
      </c>
      <c r="AB2658" s="17">
        <v>-2.8166970458185587</v>
      </c>
      <c r="AC2658" s="17">
        <v>-26.920665979421955</v>
      </c>
      <c r="AD2658" s="17">
        <v>-1.4820757234118227</v>
      </c>
      <c r="AE2658" s="17">
        <v>-0.14820757234118229</v>
      </c>
      <c r="AF2658" s="17">
        <v>-17.862562809162057</v>
      </c>
      <c r="AG2658" s="17">
        <v>-110.88483274005969</v>
      </c>
      <c r="AH2658" s="17">
        <v>-1</v>
      </c>
      <c r="AI2658" s="17">
        <v>-1</v>
      </c>
      <c r="AJ2658" s="17">
        <v>-1</v>
      </c>
      <c r="AK2658" s="17">
        <v>-1</v>
      </c>
      <c r="AL2658" s="17">
        <v>-1</v>
      </c>
      <c r="AM2658" s="17">
        <v>-1</v>
      </c>
      <c r="AN2658" s="17">
        <v>-1</v>
      </c>
      <c r="AO2658" s="17">
        <v>-1</v>
      </c>
      <c r="AP2658" s="17">
        <v>-1</v>
      </c>
      <c r="AQ2658" s="17">
        <v>-1</v>
      </c>
      <c r="AR2658" s="17">
        <v>-0.74103786170591135</v>
      </c>
      <c r="AS2658" s="17">
        <v>-8.8924543404709375</v>
      </c>
      <c r="AT2658" s="17">
        <v>-7.5601906426122181</v>
      </c>
      <c r="AU2658" s="17">
        <v>-1</v>
      </c>
      <c r="AV2658" s="17">
        <v>-1</v>
      </c>
      <c r="AW2658" s="17">
        <v>-1</v>
      </c>
      <c r="AX2658" s="17">
        <v>-1</v>
      </c>
      <c r="AY2658" s="17">
        <v>-0.14820757234118229</v>
      </c>
      <c r="AZ2658" s="17">
        <v>1.6557804500340867</v>
      </c>
      <c r="BA2658" s="17">
        <v>-1.1429599372135741</v>
      </c>
      <c r="BB2658" s="17">
        <v>0.63723907929335322</v>
      </c>
      <c r="BC2658" s="17">
        <v>-0.45775189980617348</v>
      </c>
      <c r="BD2658" s="17">
        <v>22.546732131933517</v>
      </c>
      <c r="BE2658" s="17">
        <v>-15.495450080651487</v>
      </c>
      <c r="BF2658" s="17">
        <v>-1</v>
      </c>
      <c r="BG2658" s="22">
        <v>-99.84124332219335</v>
      </c>
    </row>
    <row r="2659" spans="1:59" x14ac:dyDescent="0.25">
      <c r="A2659">
        <v>6007</v>
      </c>
      <c r="B2659" t="s">
        <v>2370</v>
      </c>
      <c r="C2659" s="49">
        <v>0</v>
      </c>
      <c r="D2659" s="22">
        <v>1443.9608789062499</v>
      </c>
      <c r="E2659" s="17">
        <v>-2.9332975541841648</v>
      </c>
      <c r="F2659" s="17">
        <v>-110.36254178320056</v>
      </c>
      <c r="G2659" s="17">
        <v>-0.45684079353505574</v>
      </c>
      <c r="H2659" s="17">
        <v>-2.6340642429106431</v>
      </c>
      <c r="I2659" s="17">
        <v>-8.6965537126250965</v>
      </c>
      <c r="J2659" s="17">
        <v>-10.001709194221853</v>
      </c>
      <c r="K2659" s="17">
        <v>-1</v>
      </c>
      <c r="L2659" s="17">
        <v>-1</v>
      </c>
      <c r="M2659" s="17">
        <v>-1</v>
      </c>
      <c r="N2659" s="17">
        <v>0.16666666666666666</v>
      </c>
      <c r="O2659" s="17">
        <v>-1</v>
      </c>
      <c r="P2659" s="17">
        <v>-1</v>
      </c>
      <c r="Q2659" s="17">
        <v>-1.0392968638606837</v>
      </c>
      <c r="R2659" s="17">
        <v>-1</v>
      </c>
      <c r="S2659" s="17">
        <v>-1.6853117460767684</v>
      </c>
      <c r="T2659" s="17">
        <v>-0.17709726327464315</v>
      </c>
      <c r="U2659" s="17">
        <v>-1.0679459542409522</v>
      </c>
      <c r="V2659" s="17">
        <v>-1.6881336113027567</v>
      </c>
      <c r="W2659" s="17">
        <v>-3.7033433080488765</v>
      </c>
      <c r="X2659" s="17">
        <v>-6.1289046431266714</v>
      </c>
      <c r="Y2659" s="17">
        <v>0</v>
      </c>
      <c r="Z2659" s="17">
        <v>-8.9918877437155977</v>
      </c>
      <c r="AA2659" s="17">
        <v>-1.7947206283132575</v>
      </c>
      <c r="AB2659" s="17">
        <v>-2.4773092270130936</v>
      </c>
      <c r="AC2659" s="17">
        <v>-23.018602620392379</v>
      </c>
      <c r="AD2659" s="17">
        <v>-1.3349324428011906</v>
      </c>
      <c r="AE2659" s="17">
        <v>-0.13349324428011902</v>
      </c>
      <c r="AF2659" s="17">
        <v>-12.052740851950681</v>
      </c>
      <c r="AG2659" s="17">
        <v>-100.75246480998706</v>
      </c>
      <c r="AH2659" s="17">
        <v>-1</v>
      </c>
      <c r="AI2659" s="17">
        <v>-1</v>
      </c>
      <c r="AJ2659" s="17">
        <v>-1</v>
      </c>
      <c r="AK2659" s="17">
        <v>-1</v>
      </c>
      <c r="AL2659" s="17">
        <v>-1</v>
      </c>
      <c r="AM2659" s="17">
        <v>-1</v>
      </c>
      <c r="AN2659" s="17">
        <v>-1</v>
      </c>
      <c r="AO2659" s="17">
        <v>-1</v>
      </c>
      <c r="AP2659" s="17">
        <v>-1</v>
      </c>
      <c r="AQ2659" s="17">
        <v>-1</v>
      </c>
      <c r="AR2659" s="17">
        <v>-0.66746622140059531</v>
      </c>
      <c r="AS2659" s="17">
        <v>-8.0095946568071419</v>
      </c>
      <c r="AT2659" s="17">
        <v>-6.4124730538492845</v>
      </c>
      <c r="AU2659" s="17">
        <v>-1</v>
      </c>
      <c r="AV2659" s="17">
        <v>-1</v>
      </c>
      <c r="AW2659" s="17">
        <v>-1</v>
      </c>
      <c r="AX2659" s="17">
        <v>-1</v>
      </c>
      <c r="AY2659" s="17">
        <v>-0.13349324428011902</v>
      </c>
      <c r="AZ2659" s="17">
        <v>1.5279096373918168</v>
      </c>
      <c r="BA2659" s="17">
        <v>-1.0150891245713043</v>
      </c>
      <c r="BB2659" s="17">
        <v>0.58721036388573822</v>
      </c>
      <c r="BC2659" s="17">
        <v>-0.40772318439855848</v>
      </c>
      <c r="BD2659" s="17">
        <v>20.808634244622009</v>
      </c>
      <c r="BE2659" s="17">
        <v>-13.757352193339976</v>
      </c>
      <c r="BF2659" s="17">
        <v>-1</v>
      </c>
      <c r="BG2659" s="22">
        <v>-34.018617257177539</v>
      </c>
    </row>
    <row r="2660" spans="1:59" x14ac:dyDescent="0.25">
      <c r="A2660">
        <v>6009</v>
      </c>
      <c r="B2660" t="s">
        <v>3111</v>
      </c>
      <c r="C2660" s="49">
        <v>0</v>
      </c>
      <c r="D2660" s="22">
        <v>1561.9030175781249</v>
      </c>
      <c r="E2660" s="17">
        <v>130.94056938481299</v>
      </c>
      <c r="F2660" s="17">
        <v>114.11525725415036</v>
      </c>
      <c r="G2660" s="17">
        <v>1.1764531343109752</v>
      </c>
      <c r="H2660" s="17">
        <v>9.7383361779016084</v>
      </c>
      <c r="I2660" s="17">
        <v>110.84890526573002</v>
      </c>
      <c r="J2660" s="17">
        <v>22.206823128558735</v>
      </c>
      <c r="K2660" s="17">
        <v>-1</v>
      </c>
      <c r="L2660" s="17">
        <v>-1</v>
      </c>
      <c r="M2660" s="17">
        <v>-1</v>
      </c>
      <c r="N2660" s="17">
        <v>0.16666666666666666</v>
      </c>
      <c r="O2660" s="17">
        <v>-1</v>
      </c>
      <c r="P2660" s="17">
        <v>-1</v>
      </c>
      <c r="Q2660" s="17">
        <v>6.6811847994070792</v>
      </c>
      <c r="R2660" s="17">
        <v>-1</v>
      </c>
      <c r="S2660" s="17">
        <v>2.2380806836734943</v>
      </c>
      <c r="T2660" s="17">
        <v>0.23527313107337361</v>
      </c>
      <c r="U2660" s="17">
        <v>1.3128756275856437</v>
      </c>
      <c r="V2660" s="17">
        <v>1.7455361051000735</v>
      </c>
      <c r="W2660" s="17">
        <v>5.2374263222367903</v>
      </c>
      <c r="X2660" s="17">
        <v>7.1717719913221698</v>
      </c>
      <c r="Y2660" s="17">
        <v>0</v>
      </c>
      <c r="Z2660" s="17">
        <v>68.335899792647652</v>
      </c>
      <c r="AA2660" s="17">
        <v>2.5076716632254725</v>
      </c>
      <c r="AB2660" s="17">
        <v>4.386934252776495</v>
      </c>
      <c r="AC2660" s="17">
        <v>55.902064197344679</v>
      </c>
      <c r="AD2660" s="17">
        <v>1.6410945344820547</v>
      </c>
      <c r="AE2660" s="17">
        <v>0.16410945344820546</v>
      </c>
      <c r="AF2660" s="17">
        <v>105.45304538661071</v>
      </c>
      <c r="AG2660" s="17">
        <v>104.17840378637915</v>
      </c>
      <c r="AH2660" s="17">
        <v>-1</v>
      </c>
      <c r="AI2660" s="17">
        <v>-1</v>
      </c>
      <c r="AJ2660" s="17">
        <v>-1</v>
      </c>
      <c r="AK2660" s="17">
        <v>-1</v>
      </c>
      <c r="AL2660" s="17">
        <v>-1</v>
      </c>
      <c r="AM2660" s="17">
        <v>-1</v>
      </c>
      <c r="AN2660" s="17">
        <v>-1</v>
      </c>
      <c r="AO2660" s="17">
        <v>-1</v>
      </c>
      <c r="AP2660" s="17">
        <v>-1</v>
      </c>
      <c r="AQ2660" s="17">
        <v>-1</v>
      </c>
      <c r="AR2660" s="17">
        <v>0.82054726724102733</v>
      </c>
      <c r="AS2660" s="17">
        <v>9.8465672068923276</v>
      </c>
      <c r="AT2660" s="17">
        <v>16.800537368960029</v>
      </c>
      <c r="AU2660" s="17">
        <v>-1</v>
      </c>
      <c r="AV2660" s="17">
        <v>-1</v>
      </c>
      <c r="AW2660" s="17">
        <v>-1</v>
      </c>
      <c r="AX2660" s="17">
        <v>-1</v>
      </c>
      <c r="AY2660" s="17">
        <v>0.16410945344820546</v>
      </c>
      <c r="AZ2660" s="17">
        <v>-1.0583245858176211</v>
      </c>
      <c r="BA2660" s="17">
        <v>1.5711450986381341</v>
      </c>
      <c r="BB2660" s="17">
        <v>-0.42463880839056545</v>
      </c>
      <c r="BC2660" s="17">
        <v>0.60412598787774463</v>
      </c>
      <c r="BD2660" s="17">
        <v>-14.345034888838221</v>
      </c>
      <c r="BE2660" s="17">
        <v>21.396316940120293</v>
      </c>
      <c r="BF2660" s="17">
        <v>-1</v>
      </c>
      <c r="BG2660" s="22">
        <v>458.48463021261091</v>
      </c>
    </row>
    <row r="2661" spans="1:59" x14ac:dyDescent="0.25">
      <c r="A2661">
        <v>6010</v>
      </c>
      <c r="B2661" t="s">
        <v>3112</v>
      </c>
      <c r="C2661" s="49">
        <v>0</v>
      </c>
      <c r="D2661" s="22">
        <v>1413.199267578125</v>
      </c>
      <c r="E2661" s="17">
        <v>-28.460700222104563</v>
      </c>
      <c r="F2661" s="17">
        <v>-153.16652808058697</v>
      </c>
      <c r="G2661" s="17">
        <v>-0.76828135116228635</v>
      </c>
      <c r="H2661" s="17">
        <v>-4.9932643969985229</v>
      </c>
      <c r="I2661" s="17">
        <v>-31.491779832838709</v>
      </c>
      <c r="J2661" s="17">
        <v>-16.143312426770628</v>
      </c>
      <c r="K2661" s="17">
        <v>-1</v>
      </c>
      <c r="L2661" s="17">
        <v>-1</v>
      </c>
      <c r="M2661" s="17">
        <v>-1</v>
      </c>
      <c r="N2661" s="17">
        <v>0.16666666666666666</v>
      </c>
      <c r="O2661" s="17">
        <v>-1</v>
      </c>
      <c r="P2661" s="17">
        <v>-1</v>
      </c>
      <c r="Q2661" s="17">
        <v>-2.5114575529841114</v>
      </c>
      <c r="R2661" s="17">
        <v>-1</v>
      </c>
      <c r="S2661" s="17">
        <v>-2.433433994791248</v>
      </c>
      <c r="T2661" s="17">
        <v>-0.25572907802342987</v>
      </c>
      <c r="U2661" s="17">
        <v>-1.5219269483617603</v>
      </c>
      <c r="V2661" s="17">
        <v>-2.3428743122582327</v>
      </c>
      <c r="W2661" s="17">
        <v>-5.4081915486499827</v>
      </c>
      <c r="X2661" s="17">
        <v>-8.6651108196322895</v>
      </c>
      <c r="Y2661" s="17">
        <v>0</v>
      </c>
      <c r="Z2661" s="17">
        <v>-23.73694303340579</v>
      </c>
      <c r="AA2661" s="17">
        <v>-2.6151115154422002</v>
      </c>
      <c r="AB2661" s="17">
        <v>-3.7862002848853673</v>
      </c>
      <c r="AC2661" s="17">
        <v>-38.067392102175091</v>
      </c>
      <c r="AD2661" s="17">
        <v>-1.9024086854522007</v>
      </c>
      <c r="AE2661" s="17">
        <v>-0.19024086854522004</v>
      </c>
      <c r="AF2661" s="17">
        <v>-34.459037089656157</v>
      </c>
      <c r="AG2661" s="17">
        <v>-139.8291936844127</v>
      </c>
      <c r="AH2661" s="17">
        <v>-1</v>
      </c>
      <c r="AI2661" s="17">
        <v>-1</v>
      </c>
      <c r="AJ2661" s="17">
        <v>-1</v>
      </c>
      <c r="AK2661" s="17">
        <v>-1</v>
      </c>
      <c r="AL2661" s="17">
        <v>-1</v>
      </c>
      <c r="AM2661" s="17">
        <v>-1</v>
      </c>
      <c r="AN2661" s="17">
        <v>-1</v>
      </c>
      <c r="AO2661" s="17">
        <v>-1</v>
      </c>
      <c r="AP2661" s="17">
        <v>-1</v>
      </c>
      <c r="AQ2661" s="17">
        <v>-1</v>
      </c>
      <c r="AR2661" s="17">
        <v>-0.95120434272610033</v>
      </c>
      <c r="AS2661" s="17">
        <v>-11.414452112713203</v>
      </c>
      <c r="AT2661" s="17">
        <v>-10.838787746527164</v>
      </c>
      <c r="AU2661" s="17">
        <v>-1</v>
      </c>
      <c r="AV2661" s="17">
        <v>-1</v>
      </c>
      <c r="AW2661" s="17">
        <v>-1</v>
      </c>
      <c r="AX2661" s="17">
        <v>-1</v>
      </c>
      <c r="AY2661" s="17">
        <v>-0.19024086854522004</v>
      </c>
      <c r="AZ2661" s="17">
        <v>2.0210592260229361</v>
      </c>
      <c r="BA2661" s="17">
        <v>-1.5082387132024238</v>
      </c>
      <c r="BB2661" s="17">
        <v>0.78015228638708178</v>
      </c>
      <c r="BC2661" s="17">
        <v>-0.60066510689990193</v>
      </c>
      <c r="BD2661" s="17">
        <v>27.511823505850995</v>
      </c>
      <c r="BE2661" s="17">
        <v>-20.460541454568968</v>
      </c>
      <c r="BF2661" s="17">
        <v>-1</v>
      </c>
      <c r="BG2661" s="22">
        <v>-112.60003629299899</v>
      </c>
    </row>
    <row r="2662" spans="1:59" x14ac:dyDescent="0.25">
      <c r="A2662">
        <v>6011</v>
      </c>
      <c r="B2662" t="s">
        <v>2372</v>
      </c>
      <c r="C2662" s="49">
        <v>0</v>
      </c>
      <c r="D2662" s="22">
        <v>1442.092578125</v>
      </c>
      <c r="E2662" s="17">
        <v>3.6188168641406904</v>
      </c>
      <c r="F2662" s="17">
        <v>-99.376049368391435</v>
      </c>
      <c r="G2662" s="17">
        <v>-0.37690339470815232</v>
      </c>
      <c r="H2662" s="17">
        <v>-2.0285287112939177</v>
      </c>
      <c r="I2662" s="17">
        <v>-2.8457066180666004</v>
      </c>
      <c r="J2662" s="17">
        <v>-8.4253448607605996</v>
      </c>
      <c r="K2662" s="17">
        <v>-1</v>
      </c>
      <c r="L2662" s="17">
        <v>-1</v>
      </c>
      <c r="M2662" s="17">
        <v>-1</v>
      </c>
      <c r="N2662" s="17">
        <v>0.16666666666666666</v>
      </c>
      <c r="O2662" s="17">
        <v>-1</v>
      </c>
      <c r="P2662" s="17">
        <v>-1</v>
      </c>
      <c r="Q2662" s="17">
        <v>-0.66143761187269234</v>
      </c>
      <c r="R2662" s="17">
        <v>-1</v>
      </c>
      <c r="S2662" s="17">
        <v>-1.4932913264423144</v>
      </c>
      <c r="T2662" s="17">
        <v>-0.15691484777954781</v>
      </c>
      <c r="U2662" s="17">
        <v>-0.95142272405105077</v>
      </c>
      <c r="V2662" s="17">
        <v>-1.5200814188098033</v>
      </c>
      <c r="W2662" s="17">
        <v>-3.2657601789068043</v>
      </c>
      <c r="X2662" s="17">
        <v>-5.4779370036413662</v>
      </c>
      <c r="Y2662" s="17">
        <v>0</v>
      </c>
      <c r="Z2662" s="17">
        <v>-5.2072767271006875</v>
      </c>
      <c r="AA2662" s="17">
        <v>-1.5841510286502705</v>
      </c>
      <c r="AB2662" s="17">
        <v>-2.1413563655385248</v>
      </c>
      <c r="AC2662" s="17">
        <v>-19.156032196577449</v>
      </c>
      <c r="AD2662" s="17">
        <v>-1.1892784050638132</v>
      </c>
      <c r="AE2662" s="17">
        <v>-0.11892784050638135</v>
      </c>
      <c r="AF2662" s="17">
        <v>-6.3017203290199006</v>
      </c>
      <c r="AG2662" s="17">
        <v>-90.722646970319119</v>
      </c>
      <c r="AH2662" s="17">
        <v>-1</v>
      </c>
      <c r="AI2662" s="17">
        <v>-1</v>
      </c>
      <c r="AJ2662" s="17">
        <v>-1</v>
      </c>
      <c r="AK2662" s="17">
        <v>-1</v>
      </c>
      <c r="AL2662" s="17">
        <v>-1</v>
      </c>
      <c r="AM2662" s="17">
        <v>-1</v>
      </c>
      <c r="AN2662" s="17">
        <v>-1</v>
      </c>
      <c r="AO2662" s="17">
        <v>-1</v>
      </c>
      <c r="AP2662" s="17">
        <v>-1</v>
      </c>
      <c r="AQ2662" s="17">
        <v>-1</v>
      </c>
      <c r="AR2662" s="17">
        <v>-0.59463920253190661</v>
      </c>
      <c r="AS2662" s="17">
        <v>-7.1356704303828806</v>
      </c>
      <c r="AT2662" s="17">
        <v>-5.2763715594977452</v>
      </c>
      <c r="AU2662" s="17">
        <v>-1</v>
      </c>
      <c r="AV2662" s="17">
        <v>-1</v>
      </c>
      <c r="AW2662" s="17">
        <v>-1</v>
      </c>
      <c r="AX2662" s="17">
        <v>-1</v>
      </c>
      <c r="AY2662" s="17">
        <v>-0.11892784050638135</v>
      </c>
      <c r="AZ2662" s="17">
        <v>1.4013330102239672</v>
      </c>
      <c r="BA2662" s="17">
        <v>-0.88851249740345484</v>
      </c>
      <c r="BB2662" s="17">
        <v>0.53768799105503007</v>
      </c>
      <c r="BC2662" s="17">
        <v>-0.35820081156785033</v>
      </c>
      <c r="BD2662" s="17">
        <v>19.088127713714659</v>
      </c>
      <c r="BE2662" s="17">
        <v>-12.036845662432626</v>
      </c>
      <c r="BF2662" s="17">
        <v>-1</v>
      </c>
      <c r="BG2662" s="22">
        <v>-7.6887375799169604</v>
      </c>
    </row>
    <row r="2663" spans="1:59" x14ac:dyDescent="0.25">
      <c r="A2663">
        <v>6012</v>
      </c>
      <c r="B2663" t="s">
        <v>2373</v>
      </c>
      <c r="C2663" s="49">
        <v>0</v>
      </c>
      <c r="D2663" s="22">
        <v>1431.6590722656249</v>
      </c>
      <c r="E2663" s="17">
        <v>12.666666582448819</v>
      </c>
      <c r="F2663" s="17">
        <v>-84.204743442702323</v>
      </c>
      <c r="G2663" s="17">
        <v>-0.2665174146594102</v>
      </c>
      <c r="H2663" s="17">
        <v>-1.1923414686168146</v>
      </c>
      <c r="I2663" s="17">
        <v>5.2337593156036135</v>
      </c>
      <c r="J2663" s="17">
        <v>-6.2485349517992033</v>
      </c>
      <c r="K2663" s="17">
        <v>-1</v>
      </c>
      <c r="L2663" s="17">
        <v>-1</v>
      </c>
      <c r="M2663" s="17">
        <v>-1</v>
      </c>
      <c r="N2663" s="17">
        <v>0.16666666666666666</v>
      </c>
      <c r="O2663" s="17">
        <v>-1</v>
      </c>
      <c r="P2663" s="17">
        <v>-1</v>
      </c>
      <c r="Q2663" s="17">
        <v>-0.13964975708523886</v>
      </c>
      <c r="R2663" s="17">
        <v>-1</v>
      </c>
      <c r="S2663" s="17">
        <v>-1.2281293056387785</v>
      </c>
      <c r="T2663" s="17">
        <v>-0.12904484266465513</v>
      </c>
      <c r="U2663" s="17">
        <v>-0.79051517449705544</v>
      </c>
      <c r="V2663" s="17">
        <v>-1.2880172505993261</v>
      </c>
      <c r="W2663" s="17">
        <v>-2.6614993038721004</v>
      </c>
      <c r="X2663" s="17">
        <v>-4.5790123210881815</v>
      </c>
      <c r="Y2663" s="17">
        <v>0</v>
      </c>
      <c r="Z2663" s="17">
        <v>1.8912794989436321E-2</v>
      </c>
      <c r="AA2663" s="17">
        <v>-1.2933743462915848</v>
      </c>
      <c r="AB2663" s="17">
        <v>-1.677437268741889</v>
      </c>
      <c r="AC2663" s="17">
        <v>-13.822188113617392</v>
      </c>
      <c r="AD2663" s="17">
        <v>-0.98814396812131933</v>
      </c>
      <c r="AE2663" s="17">
        <v>-9.881439681213193E-2</v>
      </c>
      <c r="AF2663" s="17">
        <v>1.6398945598859598</v>
      </c>
      <c r="AG2663" s="17">
        <v>-76.872418063827794</v>
      </c>
      <c r="AH2663" s="17">
        <v>-1</v>
      </c>
      <c r="AI2663" s="17">
        <v>-1</v>
      </c>
      <c r="AJ2663" s="17">
        <v>-1</v>
      </c>
      <c r="AK2663" s="17">
        <v>-1</v>
      </c>
      <c r="AL2663" s="17">
        <v>-1</v>
      </c>
      <c r="AM2663" s="17">
        <v>-1</v>
      </c>
      <c r="AN2663" s="17">
        <v>-1</v>
      </c>
      <c r="AO2663" s="17">
        <v>-1</v>
      </c>
      <c r="AP2663" s="17">
        <v>-1</v>
      </c>
      <c r="AQ2663" s="17">
        <v>-1</v>
      </c>
      <c r="AR2663" s="17">
        <v>-0.49407198406065966</v>
      </c>
      <c r="AS2663" s="17">
        <v>-5.9288638087279155</v>
      </c>
      <c r="AT2663" s="17">
        <v>-3.7075229513462897</v>
      </c>
      <c r="AU2663" s="17">
        <v>-1</v>
      </c>
      <c r="AV2663" s="17">
        <v>-1</v>
      </c>
      <c r="AW2663" s="17">
        <v>-1</v>
      </c>
      <c r="AX2663" s="17">
        <v>-1</v>
      </c>
      <c r="AY2663" s="17">
        <v>-9.881439681213193E-2</v>
      </c>
      <c r="AZ2663" s="17">
        <v>1.2265426712057701</v>
      </c>
      <c r="BA2663" s="17">
        <v>-0.71372215838525754</v>
      </c>
      <c r="BB2663" s="17">
        <v>0.469302282494582</v>
      </c>
      <c r="BC2663" s="17">
        <v>-0.28981510300740232</v>
      </c>
      <c r="BD2663" s="17">
        <v>16.712271076126019</v>
      </c>
      <c r="BE2663" s="17">
        <v>-9.66098902484398</v>
      </c>
      <c r="BF2663" s="17">
        <v>-1</v>
      </c>
      <c r="BG2663" s="22">
        <v>31.237886870284228</v>
      </c>
    </row>
    <row r="2664" spans="1:59" x14ac:dyDescent="0.25">
      <c r="A2664">
        <v>6013</v>
      </c>
      <c r="B2664" t="s">
        <v>479</v>
      </c>
      <c r="C2664" s="49">
        <v>0</v>
      </c>
      <c r="D2664" s="22">
        <v>1453.6592382812501</v>
      </c>
      <c r="E2664" s="17">
        <v>35.122931247399563</v>
      </c>
      <c r="F2664" s="17">
        <v>-46.55039773768582</v>
      </c>
      <c r="G2664" s="17">
        <v>7.4545080017952015E-3</v>
      </c>
      <c r="H2664" s="17">
        <v>0.88302921233252585</v>
      </c>
      <c r="I2664" s="17">
        <v>25.286548763556379</v>
      </c>
      <c r="J2664" s="17">
        <v>-0.84581265171382913</v>
      </c>
      <c r="K2664" s="17">
        <v>-1</v>
      </c>
      <c r="L2664" s="17">
        <v>-1</v>
      </c>
      <c r="M2664" s="17">
        <v>-1</v>
      </c>
      <c r="N2664" s="17">
        <v>0.16666666666666666</v>
      </c>
      <c r="O2664" s="17">
        <v>-1</v>
      </c>
      <c r="P2664" s="17">
        <v>-1</v>
      </c>
      <c r="Q2664" s="17">
        <v>1.1553989595566856</v>
      </c>
      <c r="R2664" s="17">
        <v>-1</v>
      </c>
      <c r="S2664" s="17">
        <v>-0.57001177455197494</v>
      </c>
      <c r="T2664" s="17">
        <v>-5.987302498877628E-2</v>
      </c>
      <c r="U2664" s="17">
        <v>-0.39115149894201173</v>
      </c>
      <c r="V2664" s="17">
        <v>-0.71204676669073641</v>
      </c>
      <c r="W2664" s="17">
        <v>-1.1617570934111345</v>
      </c>
      <c r="X2664" s="17">
        <v>-2.3479307698081855</v>
      </c>
      <c r="Y2664" s="17">
        <v>0</v>
      </c>
      <c r="Z2664" s="17">
        <v>12.990027341661399</v>
      </c>
      <c r="AA2664" s="17">
        <v>-0.57168263602476377</v>
      </c>
      <c r="AB2664" s="17">
        <v>-0.52601562214780395</v>
      </c>
      <c r="AC2664" s="17">
        <v>-0.58388087624541107</v>
      </c>
      <c r="AD2664" s="17">
        <v>-0.48893937367751472</v>
      </c>
      <c r="AE2664" s="17">
        <v>-4.8893937367751467E-2</v>
      </c>
      <c r="AF2664" s="17">
        <v>21.350545307269449</v>
      </c>
      <c r="AG2664" s="17">
        <v>-42.496912758410367</v>
      </c>
      <c r="AH2664" s="17">
        <v>-1</v>
      </c>
      <c r="AI2664" s="17">
        <v>-1</v>
      </c>
      <c r="AJ2664" s="17">
        <v>-1</v>
      </c>
      <c r="AK2664" s="17">
        <v>-1</v>
      </c>
      <c r="AL2664" s="17">
        <v>-1</v>
      </c>
      <c r="AM2664" s="17">
        <v>-1</v>
      </c>
      <c r="AN2664" s="17">
        <v>-1</v>
      </c>
      <c r="AO2664" s="17">
        <v>-1</v>
      </c>
      <c r="AP2664" s="17">
        <v>-1</v>
      </c>
      <c r="AQ2664" s="17">
        <v>-1</v>
      </c>
      <c r="AR2664" s="17">
        <v>-0.24446968683875736</v>
      </c>
      <c r="AS2664" s="17">
        <v>-2.9336362420650879</v>
      </c>
      <c r="AT2664" s="17">
        <v>0.18627288531538611</v>
      </c>
      <c r="AU2664" s="17">
        <v>-1</v>
      </c>
      <c r="AV2664" s="17">
        <v>-1</v>
      </c>
      <c r="AW2664" s="17">
        <v>-1</v>
      </c>
      <c r="AX2664" s="17">
        <v>-1</v>
      </c>
      <c r="AY2664" s="17">
        <v>-4.8893937367751467E-2</v>
      </c>
      <c r="AZ2664" s="17">
        <v>0.7927226768344362</v>
      </c>
      <c r="BA2664" s="17">
        <v>-0.27990216401392337</v>
      </c>
      <c r="BB2664" s="17">
        <v>0.29957272038368843</v>
      </c>
      <c r="BC2664" s="17">
        <v>-0.12008554089650879</v>
      </c>
      <c r="BD2664" s="17">
        <v>10.81552575864885</v>
      </c>
      <c r="BE2664" s="17">
        <v>-3.7642437073668074</v>
      </c>
      <c r="BF2664" s="17">
        <v>-1</v>
      </c>
      <c r="BG2664" s="22">
        <v>-6.7989473975426336</v>
      </c>
    </row>
    <row r="2665" spans="1:59" x14ac:dyDescent="0.25">
      <c r="A2665">
        <v>6014</v>
      </c>
      <c r="B2665" t="s">
        <v>3113</v>
      </c>
      <c r="C2665" s="49">
        <v>0</v>
      </c>
      <c r="D2665" s="22">
        <v>1450</v>
      </c>
      <c r="E2665" s="17">
        <v>42.510834345099084</v>
      </c>
      <c r="F2665" s="17">
        <v>-34.162466733731819</v>
      </c>
      <c r="G2665" s="17">
        <v>9.7588733186206644E-2</v>
      </c>
      <c r="H2665" s="17">
        <v>1.5658069454695622</v>
      </c>
      <c r="I2665" s="17">
        <v>31.883730774475264</v>
      </c>
      <c r="J2665" s="17">
        <v>0.93163294809285269</v>
      </c>
      <c r="K2665" s="17">
        <v>-1</v>
      </c>
      <c r="L2665" s="17">
        <v>-1</v>
      </c>
      <c r="M2665" s="17">
        <v>-1</v>
      </c>
      <c r="N2665" s="17">
        <v>0.16666666666666666</v>
      </c>
      <c r="O2665" s="17">
        <v>-1</v>
      </c>
      <c r="P2665" s="17">
        <v>-1</v>
      </c>
      <c r="Q2665" s="17">
        <v>1.5814579933319561</v>
      </c>
      <c r="R2665" s="17">
        <v>-1</v>
      </c>
      <c r="S2665" s="17">
        <v>-0.35349720193228051</v>
      </c>
      <c r="T2665" s="17">
        <v>-3.7116137603193253E-2</v>
      </c>
      <c r="U2665" s="17">
        <v>-0.25976454836216811</v>
      </c>
      <c r="V2665" s="17">
        <v>-0.52255781179374472</v>
      </c>
      <c r="W2665" s="17">
        <v>-0.66835579592337224</v>
      </c>
      <c r="X2665" s="17">
        <v>-1.6139256024373154</v>
      </c>
      <c r="Y2665" s="17">
        <v>0</v>
      </c>
      <c r="Z2665" s="17">
        <v>17.257403896478259</v>
      </c>
      <c r="AA2665" s="17">
        <v>-0.33425274724250115</v>
      </c>
      <c r="AB2665" s="17">
        <v>-0.1472085642265627</v>
      </c>
      <c r="AC2665" s="17">
        <v>3.7713995992259974</v>
      </c>
      <c r="AD2665" s="17">
        <v>-0.32470568545271017</v>
      </c>
      <c r="AE2665" s="17">
        <v>-3.2470568545271014E-2</v>
      </c>
      <c r="AF2665" s="17">
        <v>27.835166854393844</v>
      </c>
      <c r="AG2665" s="17">
        <v>-31.187689879181502</v>
      </c>
      <c r="AH2665" s="17">
        <v>-1</v>
      </c>
      <c r="AI2665" s="17">
        <v>-1</v>
      </c>
      <c r="AJ2665" s="17">
        <v>-1</v>
      </c>
      <c r="AK2665" s="17">
        <v>-1</v>
      </c>
      <c r="AL2665" s="17">
        <v>-1</v>
      </c>
      <c r="AM2665" s="17">
        <v>-1</v>
      </c>
      <c r="AN2665" s="17">
        <v>-1</v>
      </c>
      <c r="AO2665" s="17">
        <v>-1</v>
      </c>
      <c r="AP2665" s="17">
        <v>-1</v>
      </c>
      <c r="AQ2665" s="17">
        <v>-1</v>
      </c>
      <c r="AR2665" s="17">
        <v>-0.16235284272635508</v>
      </c>
      <c r="AS2665" s="17">
        <v>-1.948234112716261</v>
      </c>
      <c r="AT2665" s="17">
        <v>1.4672956534688604</v>
      </c>
      <c r="AU2665" s="17">
        <v>-1</v>
      </c>
      <c r="AV2665" s="17">
        <v>-1</v>
      </c>
      <c r="AW2665" s="17">
        <v>-1</v>
      </c>
      <c r="AX2665" s="17">
        <v>-1</v>
      </c>
      <c r="AY2665" s="17">
        <v>-3.2470568545271014E-2</v>
      </c>
      <c r="AZ2665" s="17">
        <v>0.64999991647873501</v>
      </c>
      <c r="BA2665" s="17">
        <v>-0.13717940365822218</v>
      </c>
      <c r="BB2665" s="17">
        <v>0.24373326638725484</v>
      </c>
      <c r="BC2665" s="17">
        <v>-6.4246086900075286E-2</v>
      </c>
      <c r="BD2665" s="17">
        <v>8.8755511614786737</v>
      </c>
      <c r="BE2665" s="17">
        <v>-1.8242691101966289</v>
      </c>
      <c r="BF2665" s="17">
        <v>-1</v>
      </c>
      <c r="BG2665" s="22">
        <v>0</v>
      </c>
    </row>
    <row r="2666" spans="1:59" x14ac:dyDescent="0.25">
      <c r="A2666">
        <v>6016</v>
      </c>
      <c r="B2666" t="s">
        <v>1415</v>
      </c>
      <c r="C2666" s="49">
        <v>0</v>
      </c>
      <c r="D2666" s="22">
        <v>1447.03005859375</v>
      </c>
      <c r="E2666" s="17">
        <v>7.983985188123178</v>
      </c>
      <c r="F2666" s="17">
        <v>-92.056597109335854</v>
      </c>
      <c r="G2666" s="17">
        <v>-0.32364727325141412</v>
      </c>
      <c r="H2666" s="17">
        <v>-1.6251071052446431</v>
      </c>
      <c r="I2666" s="17">
        <v>1.0522613927181439</v>
      </c>
      <c r="J2666" s="17">
        <v>-7.3751349260506851</v>
      </c>
      <c r="K2666" s="17">
        <v>-1</v>
      </c>
      <c r="L2666" s="17">
        <v>-1</v>
      </c>
      <c r="M2666" s="17">
        <v>-1</v>
      </c>
      <c r="N2666" s="17">
        <v>0.16666666666666666</v>
      </c>
      <c r="O2666" s="17">
        <v>-1</v>
      </c>
      <c r="P2666" s="17">
        <v>-1</v>
      </c>
      <c r="Q2666" s="17">
        <v>-0.40969914511322481</v>
      </c>
      <c r="R2666" s="17">
        <v>-1</v>
      </c>
      <c r="S2666" s="17">
        <v>-1.3653629357228432</v>
      </c>
      <c r="T2666" s="17">
        <v>-0.14346886146187185</v>
      </c>
      <c r="U2666" s="17">
        <v>-0.87379228585074831</v>
      </c>
      <c r="V2666" s="17">
        <v>-1.4081212086226318</v>
      </c>
      <c r="W2666" s="17">
        <v>-2.9742323006545717</v>
      </c>
      <c r="X2666" s="17">
        <v>-5.0442474893264757</v>
      </c>
      <c r="Y2666" s="17">
        <v>0</v>
      </c>
      <c r="Z2666" s="17">
        <v>-2.6858823994744299</v>
      </c>
      <c r="AA2666" s="17">
        <v>-1.44386475039606</v>
      </c>
      <c r="AB2666" s="17">
        <v>-1.9175368935893475</v>
      </c>
      <c r="AC2666" s="17">
        <v>-16.582699530708148</v>
      </c>
      <c r="AD2666" s="17">
        <v>-1.0922403573134354</v>
      </c>
      <c r="AE2666" s="17">
        <v>-0.10922403573134354</v>
      </c>
      <c r="AF2666" s="17">
        <v>-2.4702590610268373</v>
      </c>
      <c r="AG2666" s="17">
        <v>-84.04055317070771</v>
      </c>
      <c r="AH2666" s="17">
        <v>-1</v>
      </c>
      <c r="AI2666" s="17">
        <v>-1</v>
      </c>
      <c r="AJ2666" s="17">
        <v>-1</v>
      </c>
      <c r="AK2666" s="17">
        <v>-1</v>
      </c>
      <c r="AL2666" s="17">
        <v>-1</v>
      </c>
      <c r="AM2666" s="17">
        <v>-1</v>
      </c>
      <c r="AN2666" s="17">
        <v>-1</v>
      </c>
      <c r="AO2666" s="17">
        <v>-1</v>
      </c>
      <c r="AP2666" s="17">
        <v>-1</v>
      </c>
      <c r="AQ2666" s="17">
        <v>-1</v>
      </c>
      <c r="AR2666" s="17">
        <v>-0.54612017865671769</v>
      </c>
      <c r="AS2666" s="17">
        <v>-6.5534421438806127</v>
      </c>
      <c r="AT2666" s="17">
        <v>-4.5194747870447962</v>
      </c>
      <c r="AU2666" s="17">
        <v>-1</v>
      </c>
      <c r="AV2666" s="17">
        <v>-1</v>
      </c>
      <c r="AW2666" s="17">
        <v>-1</v>
      </c>
      <c r="AX2666" s="17">
        <v>-1</v>
      </c>
      <c r="AY2666" s="17">
        <v>-0.10922403573134354</v>
      </c>
      <c r="AZ2666" s="17">
        <v>1.3170047692634104</v>
      </c>
      <c r="BA2666" s="17">
        <v>-0.80418425644289782</v>
      </c>
      <c r="BB2666" s="17">
        <v>0.50469505481990151</v>
      </c>
      <c r="BC2666" s="17">
        <v>-0.32520787533272183</v>
      </c>
      <c r="BD2666" s="17">
        <v>17.941886953797976</v>
      </c>
      <c r="BE2666" s="17">
        <v>-10.890604902515939</v>
      </c>
      <c r="BF2666" s="17">
        <v>-1</v>
      </c>
      <c r="BG2666" s="22">
        <v>-27.955185963444137</v>
      </c>
    </row>
    <row r="2667" spans="1:59" x14ac:dyDescent="0.25">
      <c r="A2667">
        <v>6017</v>
      </c>
      <c r="B2667" t="s">
        <v>2374</v>
      </c>
      <c r="C2667" s="49">
        <v>0</v>
      </c>
      <c r="D2667" s="22">
        <v>1491.12650390625</v>
      </c>
      <c r="E2667" s="17">
        <v>65.446343926386504</v>
      </c>
      <c r="F2667" s="17">
        <v>4.2954700415875582</v>
      </c>
      <c r="G2667" s="17">
        <v>0.37740756107022483</v>
      </c>
      <c r="H2667" s="17">
        <v>3.6854686455709658</v>
      </c>
      <c r="I2667" s="17">
        <v>52.364471956373357</v>
      </c>
      <c r="J2667" s="17">
        <v>6.4496561334913496</v>
      </c>
      <c r="K2667" s="17">
        <v>-1</v>
      </c>
      <c r="L2667" s="17">
        <v>-1</v>
      </c>
      <c r="M2667" s="17">
        <v>-1</v>
      </c>
      <c r="N2667" s="17">
        <v>0.16666666666666666</v>
      </c>
      <c r="O2667" s="17">
        <v>-1</v>
      </c>
      <c r="P2667" s="17">
        <v>-1</v>
      </c>
      <c r="Q2667" s="17">
        <v>2.9041446775129636</v>
      </c>
      <c r="R2667" s="17">
        <v>-1</v>
      </c>
      <c r="S2667" s="17">
        <v>0.31866538454691251</v>
      </c>
      <c r="T2667" s="17">
        <v>3.3531893613518646E-2</v>
      </c>
      <c r="U2667" s="17">
        <v>0.14812205004468892</v>
      </c>
      <c r="V2667" s="17">
        <v>6.5704606258459794E-2</v>
      </c>
      <c r="W2667" s="17">
        <v>0.86339279854235296</v>
      </c>
      <c r="X2667" s="17">
        <v>0.66477003370214049</v>
      </c>
      <c r="Y2667" s="17">
        <v>0</v>
      </c>
      <c r="Z2667" s="17">
        <v>30.505338332765049</v>
      </c>
      <c r="AA2667" s="17">
        <v>0.40284077131559382</v>
      </c>
      <c r="AB2667" s="17">
        <v>1.0287858676870441</v>
      </c>
      <c r="AC2667" s="17">
        <v>17.292228954103816</v>
      </c>
      <c r="AD2667" s="17">
        <v>0.18515256255586116</v>
      </c>
      <c r="AE2667" s="17">
        <v>1.8515256255586116E-2</v>
      </c>
      <c r="AF2667" s="17">
        <v>47.966467665771034</v>
      </c>
      <c r="AG2667" s="17">
        <v>3.9214319207831272</v>
      </c>
      <c r="AH2667" s="17">
        <v>-1</v>
      </c>
      <c r="AI2667" s="17">
        <v>-1</v>
      </c>
      <c r="AJ2667" s="17">
        <v>-1</v>
      </c>
      <c r="AK2667" s="17">
        <v>-1</v>
      </c>
      <c r="AL2667" s="17">
        <v>-1</v>
      </c>
      <c r="AM2667" s="17">
        <v>-1</v>
      </c>
      <c r="AN2667" s="17">
        <v>-1</v>
      </c>
      <c r="AO2667" s="17">
        <v>-1</v>
      </c>
      <c r="AP2667" s="17">
        <v>-1</v>
      </c>
      <c r="AQ2667" s="17">
        <v>-1</v>
      </c>
      <c r="AR2667" s="17">
        <v>9.2576281277930578E-2</v>
      </c>
      <c r="AS2667" s="17">
        <v>1.1109153753351666</v>
      </c>
      <c r="AT2667" s="17">
        <v>5.444189987935717</v>
      </c>
      <c r="AU2667" s="17">
        <v>-1</v>
      </c>
      <c r="AV2667" s="17">
        <v>-1</v>
      </c>
      <c r="AW2667" s="17">
        <v>-1</v>
      </c>
      <c r="AX2667" s="17">
        <v>-1</v>
      </c>
      <c r="AY2667" s="17">
        <v>1.8515256255586116E-2</v>
      </c>
      <c r="AZ2667" s="17">
        <v>0.20692165809913274</v>
      </c>
      <c r="BA2667" s="17">
        <v>0.30589885472138018</v>
      </c>
      <c r="BB2667" s="17">
        <v>7.0381462064340539E-2</v>
      </c>
      <c r="BC2667" s="17">
        <v>0.10910571742283894</v>
      </c>
      <c r="BD2667" s="17">
        <v>2.8529618864913475</v>
      </c>
      <c r="BE2667" s="17">
        <v>4.1983201647907045</v>
      </c>
      <c r="BF2667" s="17">
        <v>-1</v>
      </c>
      <c r="BG2667" s="22">
        <v>71.251651892267546</v>
      </c>
    </row>
    <row r="2668" spans="1:59" x14ac:dyDescent="0.25">
      <c r="A2668">
        <v>6018</v>
      </c>
      <c r="B2668" t="s">
        <v>3114</v>
      </c>
      <c r="C2668" s="49">
        <v>0</v>
      </c>
      <c r="D2668" s="22">
        <v>1450</v>
      </c>
      <c r="E2668" s="17">
        <v>42.510834345099084</v>
      </c>
      <c r="F2668" s="17">
        <v>-34.162466733731819</v>
      </c>
      <c r="G2668" s="17">
        <v>9.7588733186206644E-2</v>
      </c>
      <c r="H2668" s="17">
        <v>1.5658069454695622</v>
      </c>
      <c r="I2668" s="17">
        <v>31.883730774475264</v>
      </c>
      <c r="J2668" s="17">
        <v>0.93163294809285269</v>
      </c>
      <c r="K2668" s="17">
        <v>-1</v>
      </c>
      <c r="L2668" s="17">
        <v>-1</v>
      </c>
      <c r="M2668" s="17">
        <v>-1</v>
      </c>
      <c r="N2668" s="17">
        <v>0.16666666666666666</v>
      </c>
      <c r="O2668" s="17">
        <v>-1</v>
      </c>
      <c r="P2668" s="17">
        <v>-1</v>
      </c>
      <c r="Q2668" s="17">
        <v>1.5814579933319561</v>
      </c>
      <c r="R2668" s="17">
        <v>-1</v>
      </c>
      <c r="S2668" s="17">
        <v>-0.35349720193228051</v>
      </c>
      <c r="T2668" s="17">
        <v>-3.7116137603193253E-2</v>
      </c>
      <c r="U2668" s="17">
        <v>-0.25976454836216811</v>
      </c>
      <c r="V2668" s="17">
        <v>-0.52255781179374472</v>
      </c>
      <c r="W2668" s="17">
        <v>-0.66835579592337224</v>
      </c>
      <c r="X2668" s="17">
        <v>-1.6139256024373154</v>
      </c>
      <c r="Y2668" s="17">
        <v>0</v>
      </c>
      <c r="Z2668" s="17">
        <v>17.257403896478259</v>
      </c>
      <c r="AA2668" s="17">
        <v>-0.33425274724250115</v>
      </c>
      <c r="AB2668" s="17">
        <v>-0.1472085642265627</v>
      </c>
      <c r="AC2668" s="17">
        <v>3.7713995992259974</v>
      </c>
      <c r="AD2668" s="17">
        <v>-0.32470568545271017</v>
      </c>
      <c r="AE2668" s="17">
        <v>-3.2470568545271014E-2</v>
      </c>
      <c r="AF2668" s="17">
        <v>27.835166854393844</v>
      </c>
      <c r="AG2668" s="17">
        <v>-31.187689879181502</v>
      </c>
      <c r="AH2668" s="17">
        <v>-1</v>
      </c>
      <c r="AI2668" s="17">
        <v>-1</v>
      </c>
      <c r="AJ2668" s="17">
        <v>-1</v>
      </c>
      <c r="AK2668" s="17">
        <v>-1</v>
      </c>
      <c r="AL2668" s="17">
        <v>-1</v>
      </c>
      <c r="AM2668" s="17">
        <v>-1</v>
      </c>
      <c r="AN2668" s="17">
        <v>-1</v>
      </c>
      <c r="AO2668" s="17">
        <v>-1</v>
      </c>
      <c r="AP2668" s="17">
        <v>-1</v>
      </c>
      <c r="AQ2668" s="17">
        <v>-1</v>
      </c>
      <c r="AR2668" s="17">
        <v>-0.16235284272635508</v>
      </c>
      <c r="AS2668" s="17">
        <v>-1.948234112716261</v>
      </c>
      <c r="AT2668" s="17">
        <v>1.4672956534688604</v>
      </c>
      <c r="AU2668" s="17">
        <v>-1</v>
      </c>
      <c r="AV2668" s="17">
        <v>-1</v>
      </c>
      <c r="AW2668" s="17">
        <v>-1</v>
      </c>
      <c r="AX2668" s="17">
        <v>-1</v>
      </c>
      <c r="AY2668" s="17">
        <v>-3.2470568545271014E-2</v>
      </c>
      <c r="AZ2668" s="17">
        <v>0.64999991647873501</v>
      </c>
      <c r="BA2668" s="17">
        <v>-0.13717940365822218</v>
      </c>
      <c r="BB2668" s="17">
        <v>0.24373326638725484</v>
      </c>
      <c r="BC2668" s="17">
        <v>-6.4246086900075286E-2</v>
      </c>
      <c r="BD2668" s="17">
        <v>8.8755511614786737</v>
      </c>
      <c r="BE2668" s="17">
        <v>-1.8242691101966289</v>
      </c>
      <c r="BF2668" s="17">
        <v>-1</v>
      </c>
      <c r="BG2668" s="22">
        <v>0</v>
      </c>
    </row>
    <row r="2669" spans="1:59" x14ac:dyDescent="0.25">
      <c r="A2669">
        <v>6019</v>
      </c>
      <c r="B2669" t="s">
        <v>2375</v>
      </c>
      <c r="C2669" s="49">
        <v>0</v>
      </c>
      <c r="D2669" s="22">
        <v>1488.8338769531249</v>
      </c>
      <c r="E2669" s="17">
        <v>60.010708431110309</v>
      </c>
      <c r="F2669" s="17">
        <v>-4.8189263693632318</v>
      </c>
      <c r="G2669" s="17">
        <v>0.3110914782423162</v>
      </c>
      <c r="H2669" s="17">
        <v>3.1831162415742842</v>
      </c>
      <c r="I2669" s="17">
        <v>47.510607979934029</v>
      </c>
      <c r="J2669" s="17">
        <v>5.1419039519230587</v>
      </c>
      <c r="K2669" s="17">
        <v>-1</v>
      </c>
      <c r="L2669" s="17">
        <v>-1</v>
      </c>
      <c r="M2669" s="17">
        <v>-1</v>
      </c>
      <c r="N2669" s="17">
        <v>0.16666666666666666</v>
      </c>
      <c r="O2669" s="17">
        <v>-1</v>
      </c>
      <c r="P2669" s="17">
        <v>-1</v>
      </c>
      <c r="Q2669" s="17">
        <v>2.5906725628349743</v>
      </c>
      <c r="R2669" s="17">
        <v>-1</v>
      </c>
      <c r="S2669" s="17">
        <v>0.1593652041557225</v>
      </c>
      <c r="T2669" s="17">
        <v>1.6788557486980153E-2</v>
      </c>
      <c r="U2669" s="17">
        <v>5.1454353846795031E-2</v>
      </c>
      <c r="V2669" s="17">
        <v>-7.3711527870532881E-2</v>
      </c>
      <c r="W2669" s="17">
        <v>0.50037374285455893</v>
      </c>
      <c r="X2669" s="17">
        <v>0.12472714349157471</v>
      </c>
      <c r="Y2669" s="17">
        <v>0</v>
      </c>
      <c r="Z2669" s="17">
        <v>27.365624239831863</v>
      </c>
      <c r="AA2669" s="17">
        <v>0.22815218728337885</v>
      </c>
      <c r="AB2669" s="17">
        <v>0.75007930336583628</v>
      </c>
      <c r="AC2669" s="17">
        <v>14.087839720611113</v>
      </c>
      <c r="AD2669" s="17">
        <v>6.4317942308493803E-2</v>
      </c>
      <c r="AE2669" s="17">
        <v>6.4317942308493789E-3</v>
      </c>
      <c r="AF2669" s="17">
        <v>43.195419834085499</v>
      </c>
      <c r="AG2669" s="17">
        <v>-4.3993070620370016</v>
      </c>
      <c r="AH2669" s="17">
        <v>-1</v>
      </c>
      <c r="AI2669" s="17">
        <v>-1</v>
      </c>
      <c r="AJ2669" s="17">
        <v>-1</v>
      </c>
      <c r="AK2669" s="17">
        <v>-1</v>
      </c>
      <c r="AL2669" s="17">
        <v>-1</v>
      </c>
      <c r="AM2669" s="17">
        <v>-1</v>
      </c>
      <c r="AN2669" s="17">
        <v>-1</v>
      </c>
      <c r="AO2669" s="17">
        <v>-1</v>
      </c>
      <c r="AP2669" s="17">
        <v>-1</v>
      </c>
      <c r="AQ2669" s="17">
        <v>-1</v>
      </c>
      <c r="AR2669" s="17">
        <v>3.2158971154246901E-2</v>
      </c>
      <c r="AS2669" s="17">
        <v>0.38590765385096265</v>
      </c>
      <c r="AT2669" s="17">
        <v>4.5016799500062517</v>
      </c>
      <c r="AU2669" s="17">
        <v>-1</v>
      </c>
      <c r="AV2669" s="17">
        <v>-1</v>
      </c>
      <c r="AW2669" s="17">
        <v>-1</v>
      </c>
      <c r="AX2669" s="17">
        <v>-1</v>
      </c>
      <c r="AY2669" s="17">
        <v>6.4317942308493789E-3</v>
      </c>
      <c r="AZ2669" s="17">
        <v>0.31192965453790777</v>
      </c>
      <c r="BA2669" s="17">
        <v>0.20089085828260508</v>
      </c>
      <c r="BB2669" s="17">
        <v>0.11146523294844546</v>
      </c>
      <c r="BC2669" s="17">
        <v>6.8021946538734043E-2</v>
      </c>
      <c r="BD2669" s="17">
        <v>4.2802944652843591</v>
      </c>
      <c r="BE2669" s="17">
        <v>2.7709875859976911</v>
      </c>
      <c r="BF2669" s="17">
        <v>-1</v>
      </c>
      <c r="BG2669" s="22">
        <v>82.553865091205125</v>
      </c>
    </row>
    <row r="2670" spans="1:59" x14ac:dyDescent="0.25">
      <c r="A2670">
        <v>6020</v>
      </c>
      <c r="B2670" t="s">
        <v>3115</v>
      </c>
      <c r="C2670" s="49">
        <v>0</v>
      </c>
      <c r="D2670" s="22">
        <v>1520.042021484375</v>
      </c>
      <c r="E2670" s="17">
        <v>94.608656881597369</v>
      </c>
      <c r="F2670" s="17">
        <v>53.194422291970653</v>
      </c>
      <c r="G2670" s="17">
        <v>0.73319491345465693</v>
      </c>
      <c r="H2670" s="17">
        <v>6.3806011709003521</v>
      </c>
      <c r="I2670" s="17">
        <v>78.405566957309546</v>
      </c>
      <c r="J2670" s="17">
        <v>13.465777508792744</v>
      </c>
      <c r="K2670" s="17">
        <v>-1</v>
      </c>
      <c r="L2670" s="17">
        <v>-1</v>
      </c>
      <c r="M2670" s="17">
        <v>-1</v>
      </c>
      <c r="N2670" s="17">
        <v>0.16666666666666666</v>
      </c>
      <c r="O2670" s="17">
        <v>-1</v>
      </c>
      <c r="P2670" s="17">
        <v>-1</v>
      </c>
      <c r="Q2670" s="17">
        <v>4.5859299846616333</v>
      </c>
      <c r="R2670" s="17">
        <v>-1</v>
      </c>
      <c r="S2670" s="17">
        <v>1.1733146189237635</v>
      </c>
      <c r="T2670" s="17">
        <v>0.12336028782073441</v>
      </c>
      <c r="U2670" s="17">
        <v>0.66674652580876725</v>
      </c>
      <c r="V2670" s="17">
        <v>0.81367546228966603</v>
      </c>
      <c r="W2670" s="17">
        <v>2.8109986157228275</v>
      </c>
      <c r="X2670" s="17">
        <v>3.5621129087428987</v>
      </c>
      <c r="Y2670" s="17">
        <v>0</v>
      </c>
      <c r="Z2670" s="17">
        <v>47.349978678420044</v>
      </c>
      <c r="AA2670" s="17">
        <v>1.340049155078137</v>
      </c>
      <c r="AB2670" s="17">
        <v>2.5240531751564341</v>
      </c>
      <c r="AC2670" s="17">
        <v>34.483852958074003</v>
      </c>
      <c r="AD2670" s="17">
        <v>0.83343315726095912</v>
      </c>
      <c r="AE2670" s="17">
        <v>8.3343315726095907E-2</v>
      </c>
      <c r="AF2670" s="17">
        <v>73.563252091954183</v>
      </c>
      <c r="AG2670" s="17">
        <v>48.562393303587235</v>
      </c>
      <c r="AH2670" s="17">
        <v>-1</v>
      </c>
      <c r="AI2670" s="17">
        <v>-1</v>
      </c>
      <c r="AJ2670" s="17">
        <v>-1</v>
      </c>
      <c r="AK2670" s="17">
        <v>-1</v>
      </c>
      <c r="AL2670" s="17">
        <v>-1</v>
      </c>
      <c r="AM2670" s="17">
        <v>-1</v>
      </c>
      <c r="AN2670" s="17">
        <v>-1</v>
      </c>
      <c r="AO2670" s="17">
        <v>-1</v>
      </c>
      <c r="AP2670" s="17">
        <v>-1</v>
      </c>
      <c r="AQ2670" s="17">
        <v>-1</v>
      </c>
      <c r="AR2670" s="17">
        <v>0.41671657863047956</v>
      </c>
      <c r="AS2670" s="17">
        <v>5.0005989435657545</v>
      </c>
      <c r="AT2670" s="17">
        <v>10.50077862663548</v>
      </c>
      <c r="AU2670" s="17">
        <v>-1</v>
      </c>
      <c r="AV2670" s="17">
        <v>-1</v>
      </c>
      <c r="AW2670" s="17">
        <v>-1</v>
      </c>
      <c r="AX2670" s="17">
        <v>-1</v>
      </c>
      <c r="AY2670" s="17">
        <v>8.3343315726095907E-2</v>
      </c>
      <c r="AZ2670" s="17">
        <v>-0.3564487256597641</v>
      </c>
      <c r="BA2670" s="17">
        <v>0.86926923848027715</v>
      </c>
      <c r="BB2670" s="17">
        <v>-0.15003394013539284</v>
      </c>
      <c r="BC2670" s="17">
        <v>0.32952111962257224</v>
      </c>
      <c r="BD2670" s="17">
        <v>-4.8047111473431343</v>
      </c>
      <c r="BE2670" s="17">
        <v>11.855993198625194</v>
      </c>
      <c r="BF2670" s="17">
        <v>-1</v>
      </c>
      <c r="BG2670" s="22">
        <v>103.79484040219495</v>
      </c>
    </row>
    <row r="2671" spans="1:59" x14ac:dyDescent="0.25">
      <c r="A2671">
        <v>6021</v>
      </c>
      <c r="B2671" t="s">
        <v>2376</v>
      </c>
      <c r="C2671" s="49">
        <v>0</v>
      </c>
      <c r="D2671" s="22">
        <v>1424.4156250000001</v>
      </c>
      <c r="E2671" s="17">
        <v>49.189482908387248</v>
      </c>
      <c r="F2671" s="17">
        <v>-22.96380366146812</v>
      </c>
      <c r="G2671" s="17">
        <v>0.17906987953724732</v>
      </c>
      <c r="H2671" s="17">
        <v>2.1830365525932311</v>
      </c>
      <c r="I2671" s="17">
        <v>37.847569170338033</v>
      </c>
      <c r="J2671" s="17">
        <v>2.5384399601079664</v>
      </c>
      <c r="K2671" s="17">
        <v>-1</v>
      </c>
      <c r="L2671" s="17">
        <v>-1</v>
      </c>
      <c r="M2671" s="17">
        <v>-1</v>
      </c>
      <c r="N2671" s="17">
        <v>0.16666666666666666</v>
      </c>
      <c r="O2671" s="17">
        <v>-1</v>
      </c>
      <c r="P2671" s="17">
        <v>-1</v>
      </c>
      <c r="Q2671" s="17">
        <v>1.9666144465460209</v>
      </c>
      <c r="R2671" s="17">
        <v>-1</v>
      </c>
      <c r="S2671" s="17">
        <v>-0.15776849241418436</v>
      </c>
      <c r="T2671" s="17">
        <v>-1.6543960189285317E-2</v>
      </c>
      <c r="U2671" s="17">
        <v>-0.14099102668480329</v>
      </c>
      <c r="V2671" s="17">
        <v>-0.35126020276367564</v>
      </c>
      <c r="W2671" s="17">
        <v>-0.22232208067103632</v>
      </c>
      <c r="X2671" s="17">
        <v>-0.9503865045796287</v>
      </c>
      <c r="Y2671" s="17">
        <v>0</v>
      </c>
      <c r="Z2671" s="17">
        <v>21.115103154297671</v>
      </c>
      <c r="AA2671" s="17">
        <v>-0.11961663674842987</v>
      </c>
      <c r="AB2671" s="17">
        <v>0.19523220410686193</v>
      </c>
      <c r="AC2671" s="17">
        <v>7.7085638128824332</v>
      </c>
      <c r="AD2671" s="17">
        <v>-0.17623878335600404</v>
      </c>
      <c r="AE2671" s="17">
        <v>-1.7623878335600411E-2</v>
      </c>
      <c r="AF2671" s="17">
        <v>33.697250832275927</v>
      </c>
      <c r="AG2671" s="17">
        <v>-20.964176639303407</v>
      </c>
      <c r="AH2671" s="17">
        <v>-1</v>
      </c>
      <c r="AI2671" s="17">
        <v>-1</v>
      </c>
      <c r="AJ2671" s="17">
        <v>-1</v>
      </c>
      <c r="AK2671" s="17">
        <v>-1</v>
      </c>
      <c r="AL2671" s="17">
        <v>-1</v>
      </c>
      <c r="AM2671" s="17">
        <v>-1</v>
      </c>
      <c r="AN2671" s="17">
        <v>-1</v>
      </c>
      <c r="AO2671" s="17">
        <v>-1</v>
      </c>
      <c r="AP2671" s="17">
        <v>-1</v>
      </c>
      <c r="AQ2671" s="17">
        <v>-1</v>
      </c>
      <c r="AR2671" s="17">
        <v>-8.8119391678002021E-2</v>
      </c>
      <c r="AS2671" s="17">
        <v>-1.0574327001360244</v>
      </c>
      <c r="AT2671" s="17">
        <v>2.6253374898231683</v>
      </c>
      <c r="AU2671" s="17">
        <v>-1</v>
      </c>
      <c r="AV2671" s="17">
        <v>-1</v>
      </c>
      <c r="AW2671" s="17">
        <v>-1</v>
      </c>
      <c r="AX2671" s="17">
        <v>-1</v>
      </c>
      <c r="AY2671" s="17">
        <v>-1.7623878335600411E-2</v>
      </c>
      <c r="AZ2671" s="17">
        <v>0.52097884706393249</v>
      </c>
      <c r="BA2671" s="17">
        <v>-8.1583342434196626E-3</v>
      </c>
      <c r="BB2671" s="17">
        <v>0.19325451967437474</v>
      </c>
      <c r="BC2671" s="17">
        <v>-1.3767340187195221E-2</v>
      </c>
      <c r="BD2671" s="17">
        <v>7.1218182842512299</v>
      </c>
      <c r="BE2671" s="17">
        <v>-7.0536232969182322E-2</v>
      </c>
      <c r="BF2671" s="17">
        <v>-1</v>
      </c>
      <c r="BG2671" s="22">
        <v>-37.683671762907125</v>
      </c>
    </row>
    <row r="2672" spans="1:59" x14ac:dyDescent="0.25">
      <c r="A2672">
        <v>6022</v>
      </c>
      <c r="B2672" t="s">
        <v>2377</v>
      </c>
      <c r="C2672" s="49">
        <v>0</v>
      </c>
      <c r="D2672" s="22">
        <v>1500.571494140625</v>
      </c>
      <c r="E2672" s="17">
        <v>-3.9878690919575916</v>
      </c>
      <c r="F2672" s="17">
        <v>-112.13083236253135</v>
      </c>
      <c r="G2672" s="17">
        <v>-0.46970682428853699</v>
      </c>
      <c r="H2672" s="17">
        <v>-2.7315259928104219</v>
      </c>
      <c r="I2672" s="17">
        <v>-9.6382553411145651</v>
      </c>
      <c r="J2672" s="17">
        <v>-10.255427132141264</v>
      </c>
      <c r="K2672" s="17">
        <v>-1</v>
      </c>
      <c r="L2672" s="17">
        <v>-1</v>
      </c>
      <c r="M2672" s="17">
        <v>-1</v>
      </c>
      <c r="N2672" s="17">
        <v>0.16666666666666666</v>
      </c>
      <c r="O2672" s="17">
        <v>-1</v>
      </c>
      <c r="P2672" s="17">
        <v>-1</v>
      </c>
      <c r="Q2672" s="17">
        <v>-1.1001138134726189</v>
      </c>
      <c r="R2672" s="17">
        <v>-1</v>
      </c>
      <c r="S2672" s="17">
        <v>-1.716217688233618</v>
      </c>
      <c r="T2672" s="17">
        <v>-0.18034564991531582</v>
      </c>
      <c r="U2672" s="17">
        <v>-1.0867005232551958</v>
      </c>
      <c r="V2672" s="17">
        <v>-1.7151818353947899</v>
      </c>
      <c r="W2672" s="17">
        <v>-3.7737728951929066</v>
      </c>
      <c r="X2672" s="17">
        <v>-6.2336787512669058</v>
      </c>
      <c r="Y2672" s="17">
        <v>0</v>
      </c>
      <c r="Z2672" s="17">
        <v>-9.6010259248962377</v>
      </c>
      <c r="AA2672" s="17">
        <v>-1.8286120856882808</v>
      </c>
      <c r="AB2672" s="17">
        <v>-2.5313812872863024</v>
      </c>
      <c r="AC2672" s="17">
        <v>-23.640288471941069</v>
      </c>
      <c r="AD2672" s="17">
        <v>-1.3583756540689949</v>
      </c>
      <c r="AE2672" s="17">
        <v>-0.13583756540689948</v>
      </c>
      <c r="AF2672" s="17">
        <v>-12.97837526084799</v>
      </c>
      <c r="AG2672" s="17">
        <v>-102.36677734292819</v>
      </c>
      <c r="AH2672" s="17">
        <v>-1</v>
      </c>
      <c r="AI2672" s="17">
        <v>-1</v>
      </c>
      <c r="AJ2672" s="17">
        <v>-1</v>
      </c>
      <c r="AK2672" s="17">
        <v>-1</v>
      </c>
      <c r="AL2672" s="17">
        <v>-1</v>
      </c>
      <c r="AM2672" s="17">
        <v>-1</v>
      </c>
      <c r="AN2672" s="17">
        <v>-1</v>
      </c>
      <c r="AO2672" s="17">
        <v>-1</v>
      </c>
      <c r="AP2672" s="17">
        <v>-1</v>
      </c>
      <c r="AQ2672" s="17">
        <v>-1</v>
      </c>
      <c r="AR2672" s="17">
        <v>-0.67918782703449743</v>
      </c>
      <c r="AS2672" s="17">
        <v>-8.1502539244139669</v>
      </c>
      <c r="AT2672" s="17">
        <v>-6.595330101738158</v>
      </c>
      <c r="AU2672" s="17">
        <v>-1</v>
      </c>
      <c r="AV2672" s="17">
        <v>-1</v>
      </c>
      <c r="AW2672" s="17">
        <v>-1</v>
      </c>
      <c r="AX2672" s="17">
        <v>-1</v>
      </c>
      <c r="AY2672" s="17">
        <v>-0.13583756540689948</v>
      </c>
      <c r="AZ2672" s="17">
        <v>1.5482823140326958</v>
      </c>
      <c r="BA2672" s="17">
        <v>-1.0354618012121835</v>
      </c>
      <c r="BB2672" s="17">
        <v>0.5951810557167917</v>
      </c>
      <c r="BC2672" s="17">
        <v>-0.41569387622961196</v>
      </c>
      <c r="BD2672" s="17">
        <v>21.08555206110179</v>
      </c>
      <c r="BE2672" s="17">
        <v>-14.034270009819757</v>
      </c>
      <c r="BF2672" s="17">
        <v>-1</v>
      </c>
      <c r="BG2672" s="22">
        <v>554.27671356705355</v>
      </c>
    </row>
    <row r="2673" spans="1:59" x14ac:dyDescent="0.25">
      <c r="A2673">
        <v>6023</v>
      </c>
      <c r="B2673" t="s">
        <v>2378</v>
      </c>
      <c r="C2673" s="49">
        <v>0</v>
      </c>
      <c r="D2673" s="22">
        <v>1538.2130761718752</v>
      </c>
      <c r="E2673" s="17">
        <v>86.779499015183177</v>
      </c>
      <c r="F2673" s="17">
        <v>40.066601557775705</v>
      </c>
      <c r="G2673" s="17">
        <v>0.63767727214241232</v>
      </c>
      <c r="H2673" s="17">
        <v>5.6570434049536367</v>
      </c>
      <c r="I2673" s="17">
        <v>71.414357306355271</v>
      </c>
      <c r="J2673" s="17">
        <v>11.582171021833947</v>
      </c>
      <c r="K2673" s="17">
        <v>-1</v>
      </c>
      <c r="L2673" s="17">
        <v>-1</v>
      </c>
      <c r="M2673" s="17">
        <v>-1</v>
      </c>
      <c r="N2673" s="17">
        <v>0.16666666666666666</v>
      </c>
      <c r="O2673" s="17">
        <v>-1</v>
      </c>
      <c r="P2673" s="17">
        <v>-1</v>
      </c>
      <c r="Q2673" s="17">
        <v>4.1344238682810364</v>
      </c>
      <c r="R2673" s="17">
        <v>-1</v>
      </c>
      <c r="S2673" s="17">
        <v>0.94386835426625537</v>
      </c>
      <c r="T2673" s="17">
        <v>9.9244207583377486E-2</v>
      </c>
      <c r="U2673" s="17">
        <v>0.52751227164040093</v>
      </c>
      <c r="V2673" s="17">
        <v>0.61286896520765377</v>
      </c>
      <c r="W2673" s="17">
        <v>2.2881281072116715</v>
      </c>
      <c r="X2673" s="17">
        <v>2.7842680650686851</v>
      </c>
      <c r="Y2673" s="17">
        <v>0</v>
      </c>
      <c r="Z2673" s="17">
        <v>42.827725979477734</v>
      </c>
      <c r="AA2673" s="17">
        <v>1.0884383723026665</v>
      </c>
      <c r="AB2673" s="17">
        <v>2.1226212372766873</v>
      </c>
      <c r="AC2673" s="17">
        <v>29.86844613098733</v>
      </c>
      <c r="AD2673" s="17">
        <v>0.65939033955050108</v>
      </c>
      <c r="AE2673" s="17">
        <v>6.5939033955050116E-2</v>
      </c>
      <c r="AF2673" s="17">
        <v>66.691325765227361</v>
      </c>
      <c r="AG2673" s="17">
        <v>36.577708326395715</v>
      </c>
      <c r="AH2673" s="17">
        <v>-1</v>
      </c>
      <c r="AI2673" s="17">
        <v>-1</v>
      </c>
      <c r="AJ2673" s="17">
        <v>-1</v>
      </c>
      <c r="AK2673" s="17">
        <v>-1</v>
      </c>
      <c r="AL2673" s="17">
        <v>-1</v>
      </c>
      <c r="AM2673" s="17">
        <v>-1</v>
      </c>
      <c r="AN2673" s="17">
        <v>-1</v>
      </c>
      <c r="AO2673" s="17">
        <v>-1</v>
      </c>
      <c r="AP2673" s="17">
        <v>-1</v>
      </c>
      <c r="AQ2673" s="17">
        <v>-1</v>
      </c>
      <c r="AR2673" s="17">
        <v>0.32969516977525054</v>
      </c>
      <c r="AS2673" s="17">
        <v>3.9563420373030067</v>
      </c>
      <c r="AT2673" s="17">
        <v>9.1432446484939085</v>
      </c>
      <c r="AU2673" s="17">
        <v>-1</v>
      </c>
      <c r="AV2673" s="17">
        <v>-1</v>
      </c>
      <c r="AW2673" s="17">
        <v>-1</v>
      </c>
      <c r="AX2673" s="17">
        <v>-1</v>
      </c>
      <c r="AY2673" s="17">
        <v>6.5939033955050116E-2</v>
      </c>
      <c r="AZ2673" s="17">
        <v>-0.20520161167106987</v>
      </c>
      <c r="BA2673" s="17">
        <v>0.71802212449158298</v>
      </c>
      <c r="BB2673" s="17">
        <v>-9.0859382113837109E-2</v>
      </c>
      <c r="BC2673" s="17">
        <v>0.2703465616010165</v>
      </c>
      <c r="BD2673" s="17">
        <v>-2.7488683490248897</v>
      </c>
      <c r="BE2673" s="17">
        <v>9.8001504003069471</v>
      </c>
      <c r="BF2673" s="17">
        <v>-1</v>
      </c>
      <c r="BG2673" s="22">
        <v>167.04719005966581</v>
      </c>
    </row>
    <row r="2674" spans="1:59" x14ac:dyDescent="0.25">
      <c r="A2674">
        <v>6024</v>
      </c>
      <c r="B2674" t="s">
        <v>2379</v>
      </c>
      <c r="C2674" s="49">
        <v>0</v>
      </c>
      <c r="D2674" s="22">
        <v>1550.88087890625</v>
      </c>
      <c r="E2674" s="17">
        <v>112.29730102727817</v>
      </c>
      <c r="F2674" s="17">
        <v>82.854489611806102</v>
      </c>
      <c r="G2674" s="17">
        <v>0.9490006994198481</v>
      </c>
      <c r="H2674" s="17">
        <v>8.0153562823766187</v>
      </c>
      <c r="I2674" s="17">
        <v>94.201010320903237</v>
      </c>
      <c r="J2674" s="17">
        <v>17.7214644456012</v>
      </c>
      <c r="K2674" s="17">
        <v>-1</v>
      </c>
      <c r="L2674" s="17">
        <v>-1</v>
      </c>
      <c r="M2674" s="17">
        <v>-1</v>
      </c>
      <c r="N2674" s="17">
        <v>0.16666666666666666</v>
      </c>
      <c r="O2674" s="17">
        <v>-1</v>
      </c>
      <c r="P2674" s="17">
        <v>-1</v>
      </c>
      <c r="Q2674" s="17">
        <v>5.6060308893215876</v>
      </c>
      <c r="R2674" s="17">
        <v>-1</v>
      </c>
      <c r="S2674" s="17">
        <v>1.6917092400736398</v>
      </c>
      <c r="T2674" s="17">
        <v>0.17784644952367484</v>
      </c>
      <c r="U2674" s="17">
        <v>0.98132252707178869</v>
      </c>
      <c r="V2674" s="17">
        <v>1.2673634233233655</v>
      </c>
      <c r="W2674" s="17">
        <v>3.9923351677677319</v>
      </c>
      <c r="X2674" s="17">
        <v>5.3195203943333746</v>
      </c>
      <c r="Y2674" s="17">
        <v>0</v>
      </c>
      <c r="Z2674" s="17">
        <v>57.567235769580506</v>
      </c>
      <c r="AA2674" s="17">
        <v>1.9085207168567113</v>
      </c>
      <c r="AB2674" s="17">
        <v>3.4310200314931922</v>
      </c>
      <c r="AC2674" s="17">
        <v>44.911575881136429</v>
      </c>
      <c r="AD2674" s="17">
        <v>1.2266531588397358</v>
      </c>
      <c r="AE2674" s="17">
        <v>0.12266531588397359</v>
      </c>
      <c r="AF2674" s="17">
        <v>89.089195170743977</v>
      </c>
      <c r="AG2674" s="17">
        <v>75.639740749733605</v>
      </c>
      <c r="AH2674" s="17">
        <v>-1</v>
      </c>
      <c r="AI2674" s="17">
        <v>-1</v>
      </c>
      <c r="AJ2674" s="17">
        <v>-1</v>
      </c>
      <c r="AK2674" s="17">
        <v>-1</v>
      </c>
      <c r="AL2674" s="17">
        <v>-1</v>
      </c>
      <c r="AM2674" s="17">
        <v>-1</v>
      </c>
      <c r="AN2674" s="17">
        <v>-1</v>
      </c>
      <c r="AO2674" s="17">
        <v>-1</v>
      </c>
      <c r="AP2674" s="17">
        <v>-1</v>
      </c>
      <c r="AQ2674" s="17">
        <v>-1</v>
      </c>
      <c r="AR2674" s="17">
        <v>0.6133265794198679</v>
      </c>
      <c r="AS2674" s="17">
        <v>7.3599189530384148</v>
      </c>
      <c r="AT2674" s="17">
        <v>13.567894638949939</v>
      </c>
      <c r="AU2674" s="17">
        <v>-1</v>
      </c>
      <c r="AV2674" s="17">
        <v>-1</v>
      </c>
      <c r="AW2674" s="17">
        <v>-1</v>
      </c>
      <c r="AX2674" s="17">
        <v>-1</v>
      </c>
      <c r="AY2674" s="17">
        <v>0.12266531588397359</v>
      </c>
      <c r="AZ2674" s="17">
        <v>-0.69816573061173637</v>
      </c>
      <c r="BA2674" s="17">
        <v>1.2109862434322496</v>
      </c>
      <c r="BB2674" s="17">
        <v>-0.28372874067217696</v>
      </c>
      <c r="BC2674" s="17">
        <v>0.46321592015935631</v>
      </c>
      <c r="BD2674" s="17">
        <v>-9.4495365933738285</v>
      </c>
      <c r="BE2674" s="17">
        <v>16.500818644655894</v>
      </c>
      <c r="BF2674" s="17">
        <v>-1</v>
      </c>
      <c r="BG2674" s="22">
        <v>432.86998075751006</v>
      </c>
    </row>
    <row r="2675" spans="1:59" x14ac:dyDescent="0.25">
      <c r="A2675">
        <v>6025</v>
      </c>
      <c r="B2675" t="s">
        <v>2380</v>
      </c>
      <c r="C2675" s="49">
        <v>0</v>
      </c>
      <c r="D2675" s="22">
        <v>1551.4803320312501</v>
      </c>
      <c r="E2675" s="17">
        <v>87.690161343889244</v>
      </c>
      <c r="F2675" s="17">
        <v>41.593587218892964</v>
      </c>
      <c r="G2675" s="17">
        <v>0.64878757533901377</v>
      </c>
      <c r="H2675" s="17">
        <v>5.7412053047815919</v>
      </c>
      <c r="I2675" s="17">
        <v>72.22755220800903</v>
      </c>
      <c r="J2675" s="17">
        <v>11.801266038060181</v>
      </c>
      <c r="K2675" s="17">
        <v>-1</v>
      </c>
      <c r="L2675" s="17">
        <v>-1</v>
      </c>
      <c r="M2675" s="17">
        <v>-1</v>
      </c>
      <c r="N2675" s="17">
        <v>0.16666666666666666</v>
      </c>
      <c r="O2675" s="17">
        <v>-1</v>
      </c>
      <c r="P2675" s="17">
        <v>-1</v>
      </c>
      <c r="Q2675" s="17">
        <v>4.1869415998664525</v>
      </c>
      <c r="R2675" s="17">
        <v>-1</v>
      </c>
      <c r="S2675" s="17">
        <v>0.97055680189384363</v>
      </c>
      <c r="T2675" s="17">
        <v>0.1020493120611433</v>
      </c>
      <c r="U2675" s="17">
        <v>0.54370754989383208</v>
      </c>
      <c r="V2675" s="17">
        <v>0.63622612767291498</v>
      </c>
      <c r="W2675" s="17">
        <v>2.3489467141444988</v>
      </c>
      <c r="X2675" s="17">
        <v>2.8747444622494207</v>
      </c>
      <c r="Y2675" s="17">
        <v>0</v>
      </c>
      <c r="Z2675" s="17">
        <v>43.353739791446287</v>
      </c>
      <c r="AA2675" s="17">
        <v>1.1177049250123532</v>
      </c>
      <c r="AB2675" s="17">
        <v>2.1693145023256388</v>
      </c>
      <c r="AC2675" s="17">
        <v>30.405295329942835</v>
      </c>
      <c r="AD2675" s="17">
        <v>0.67963443736729012</v>
      </c>
      <c r="AE2675" s="17">
        <v>6.796344373672901E-2</v>
      </c>
      <c r="AF2675" s="17">
        <v>67.490646016290299</v>
      </c>
      <c r="AG2675" s="17">
        <v>37.971728132402852</v>
      </c>
      <c r="AH2675" s="17">
        <v>-1</v>
      </c>
      <c r="AI2675" s="17">
        <v>-1</v>
      </c>
      <c r="AJ2675" s="17">
        <v>-1</v>
      </c>
      <c r="AK2675" s="17">
        <v>-1</v>
      </c>
      <c r="AL2675" s="17">
        <v>-1</v>
      </c>
      <c r="AM2675" s="17">
        <v>-1</v>
      </c>
      <c r="AN2675" s="17">
        <v>-1</v>
      </c>
      <c r="AO2675" s="17">
        <v>-1</v>
      </c>
      <c r="AP2675" s="17">
        <v>-1</v>
      </c>
      <c r="AQ2675" s="17">
        <v>-1</v>
      </c>
      <c r="AR2675" s="17">
        <v>0.33981721868364506</v>
      </c>
      <c r="AS2675" s="17">
        <v>4.0778066242037401</v>
      </c>
      <c r="AT2675" s="17">
        <v>9.301148611464864</v>
      </c>
      <c r="AU2675" s="17">
        <v>-1</v>
      </c>
      <c r="AV2675" s="17">
        <v>-1</v>
      </c>
      <c r="AW2675" s="17">
        <v>-1</v>
      </c>
      <c r="AX2675" s="17">
        <v>-1</v>
      </c>
      <c r="AY2675" s="17">
        <v>6.796344373672901E-2</v>
      </c>
      <c r="AZ2675" s="17">
        <v>-0.22279418693716302</v>
      </c>
      <c r="BA2675" s="17">
        <v>0.73561469975767602</v>
      </c>
      <c r="BB2675" s="17">
        <v>-9.7742375371545356E-2</v>
      </c>
      <c r="BC2675" s="17">
        <v>0.27722955485872475</v>
      </c>
      <c r="BD2675" s="17">
        <v>-2.9879973360902072</v>
      </c>
      <c r="BE2675" s="17">
        <v>10.039279387372265</v>
      </c>
      <c r="BF2675" s="17">
        <v>-1</v>
      </c>
      <c r="BG2675" s="22">
        <v>824.72840203526255</v>
      </c>
    </row>
    <row r="2676" spans="1:59" x14ac:dyDescent="0.25">
      <c r="A2676">
        <v>6026</v>
      </c>
      <c r="B2676" t="s">
        <v>2381</v>
      </c>
      <c r="C2676" s="49">
        <v>0</v>
      </c>
      <c r="D2676" s="22">
        <v>1550.1680566406249</v>
      </c>
      <c r="E2676" s="17">
        <v>147.73586056228493</v>
      </c>
      <c r="F2676" s="17">
        <v>142.27736300275257</v>
      </c>
      <c r="G2676" s="17">
        <v>1.3813597955122299</v>
      </c>
      <c r="H2676" s="17">
        <v>11.290529091896587</v>
      </c>
      <c r="I2676" s="17">
        <v>125.8466104817966</v>
      </c>
      <c r="J2676" s="17">
        <v>26.247579484738498</v>
      </c>
      <c r="K2676" s="17">
        <v>-1</v>
      </c>
      <c r="L2676" s="17">
        <v>-1</v>
      </c>
      <c r="M2676" s="17">
        <v>-1</v>
      </c>
      <c r="N2676" s="17">
        <v>0.16666666666666666</v>
      </c>
      <c r="O2676" s="17">
        <v>-1</v>
      </c>
      <c r="P2676" s="17">
        <v>-1</v>
      </c>
      <c r="Q2676" s="17">
        <v>7.6497662001669546</v>
      </c>
      <c r="R2676" s="17">
        <v>-1</v>
      </c>
      <c r="S2676" s="17">
        <v>2.7302941362898383</v>
      </c>
      <c r="T2676" s="17">
        <v>0.28700750615644949</v>
      </c>
      <c r="U2676" s="17">
        <v>1.611564181391353</v>
      </c>
      <c r="V2676" s="17">
        <v>2.1763108635563411</v>
      </c>
      <c r="W2676" s="17">
        <v>6.3591002734327411</v>
      </c>
      <c r="X2676" s="17">
        <v>8.8404228045145477</v>
      </c>
      <c r="Y2676" s="17">
        <v>0</v>
      </c>
      <c r="Z2676" s="17">
        <v>78.037141248343474</v>
      </c>
      <c r="AA2676" s="17">
        <v>3.047432954568694</v>
      </c>
      <c r="AB2676" s="17">
        <v>5.248095363545505</v>
      </c>
      <c r="AC2676" s="17">
        <v>65.803142050934539</v>
      </c>
      <c r="AD2676" s="17">
        <v>2.0144552267391913</v>
      </c>
      <c r="AE2676" s="17">
        <v>0.20144552267391913</v>
      </c>
      <c r="AF2676" s="17">
        <v>120.19486124686151</v>
      </c>
      <c r="AG2676" s="17">
        <v>129.88822817575442</v>
      </c>
      <c r="AH2676" s="17">
        <v>-1</v>
      </c>
      <c r="AI2676" s="17">
        <v>-1</v>
      </c>
      <c r="AJ2676" s="17">
        <v>-1</v>
      </c>
      <c r="AK2676" s="17">
        <v>-1</v>
      </c>
      <c r="AL2676" s="17">
        <v>-1</v>
      </c>
      <c r="AM2676" s="17">
        <v>-1</v>
      </c>
      <c r="AN2676" s="17">
        <v>-1</v>
      </c>
      <c r="AO2676" s="17">
        <v>-1</v>
      </c>
      <c r="AP2676" s="17">
        <v>-1</v>
      </c>
      <c r="AQ2676" s="17">
        <v>-1</v>
      </c>
      <c r="AR2676" s="17">
        <v>1.0072276133695957</v>
      </c>
      <c r="AS2676" s="17">
        <v>12.086731360435149</v>
      </c>
      <c r="AT2676" s="17">
        <v>19.712750768565691</v>
      </c>
      <c r="AU2676" s="17">
        <v>-1</v>
      </c>
      <c r="AV2676" s="17">
        <v>-1</v>
      </c>
      <c r="AW2676" s="17">
        <v>-1</v>
      </c>
      <c r="AX2676" s="17">
        <v>-1</v>
      </c>
      <c r="AY2676" s="17">
        <v>0.20144552267391913</v>
      </c>
      <c r="AZ2676" s="17">
        <v>-1.3827834053401675</v>
      </c>
      <c r="BA2676" s="17">
        <v>1.8956039181606807</v>
      </c>
      <c r="BB2676" s="17">
        <v>-0.5515814437579919</v>
      </c>
      <c r="BC2676" s="17">
        <v>0.73106862324517108</v>
      </c>
      <c r="BD2676" s="17">
        <v>-18.755276577920149</v>
      </c>
      <c r="BE2676" s="17">
        <v>25.806558629202225</v>
      </c>
      <c r="BF2676" s="17">
        <v>-1</v>
      </c>
      <c r="BG2676" s="22">
        <v>327.36554159995046</v>
      </c>
    </row>
    <row r="2677" spans="1:59" x14ac:dyDescent="0.25">
      <c r="A2677">
        <v>6027</v>
      </c>
      <c r="B2677" t="s">
        <v>2382</v>
      </c>
      <c r="C2677" s="49">
        <v>0</v>
      </c>
      <c r="D2677" s="22">
        <v>1499.0132519531251</v>
      </c>
      <c r="E2677" s="17">
        <v>33.748426335031994</v>
      </c>
      <c r="F2677" s="17">
        <v>-48.855148056393631</v>
      </c>
      <c r="G2677" s="17">
        <v>-9.3147881909223518E-3</v>
      </c>
      <c r="H2677" s="17">
        <v>0.75599975135539355</v>
      </c>
      <c r="I2677" s="17">
        <v>24.05915596185401</v>
      </c>
      <c r="J2677" s="17">
        <v>-1.1765029268963998</v>
      </c>
      <c r="K2677" s="17">
        <v>-1</v>
      </c>
      <c r="L2677" s="17">
        <v>-1</v>
      </c>
      <c r="M2677" s="17">
        <v>-1</v>
      </c>
      <c r="N2677" s="17">
        <v>0.16666666666666666</v>
      </c>
      <c r="O2677" s="17">
        <v>-1</v>
      </c>
      <c r="P2677" s="17">
        <v>-1</v>
      </c>
      <c r="Q2677" s="17">
        <v>1.0761315101683677</v>
      </c>
      <c r="R2677" s="17">
        <v>-1</v>
      </c>
      <c r="S2677" s="17">
        <v>-0.61029388704443643</v>
      </c>
      <c r="T2677" s="17">
        <v>-6.4106899349069338E-2</v>
      </c>
      <c r="U2677" s="17">
        <v>-0.41559578395831426</v>
      </c>
      <c r="V2677" s="17">
        <v>-0.74730081589807029</v>
      </c>
      <c r="W2677" s="17">
        <v>-1.2535534391667582</v>
      </c>
      <c r="X2677" s="17">
        <v>-2.4844909946666571</v>
      </c>
      <c r="Y2677" s="17">
        <v>0</v>
      </c>
      <c r="Z2677" s="17">
        <v>12.196090285374826</v>
      </c>
      <c r="AA2677" s="17">
        <v>-0.61585600215563896</v>
      </c>
      <c r="AB2677" s="17">
        <v>-0.59649193390592437</v>
      </c>
      <c r="AC2677" s="17">
        <v>-1.3941722849318747</v>
      </c>
      <c r="AD2677" s="17">
        <v>-0.51949472994789281</v>
      </c>
      <c r="AE2677" s="17">
        <v>-5.1949472994789282E-2</v>
      </c>
      <c r="AF2677" s="17">
        <v>20.144094159562524</v>
      </c>
      <c r="AG2677" s="17">
        <v>-44.600971541666503</v>
      </c>
      <c r="AH2677" s="17">
        <v>-1</v>
      </c>
      <c r="AI2677" s="17">
        <v>-1</v>
      </c>
      <c r="AJ2677" s="17">
        <v>-1</v>
      </c>
      <c r="AK2677" s="17">
        <v>-1</v>
      </c>
      <c r="AL2677" s="17">
        <v>-1</v>
      </c>
      <c r="AM2677" s="17">
        <v>-1</v>
      </c>
      <c r="AN2677" s="17">
        <v>-1</v>
      </c>
      <c r="AO2677" s="17">
        <v>-1</v>
      </c>
      <c r="AP2677" s="17">
        <v>-1</v>
      </c>
      <c r="AQ2677" s="17">
        <v>-1</v>
      </c>
      <c r="AR2677" s="17">
        <v>-0.2597473649739464</v>
      </c>
      <c r="AS2677" s="17">
        <v>-3.1169683796873571</v>
      </c>
      <c r="AT2677" s="17">
        <v>-5.2058893593564193E-2</v>
      </c>
      <c r="AU2677" s="17">
        <v>-1</v>
      </c>
      <c r="AV2677" s="17">
        <v>-1</v>
      </c>
      <c r="AW2677" s="17">
        <v>-1</v>
      </c>
      <c r="AX2677" s="17">
        <v>-1</v>
      </c>
      <c r="AY2677" s="17">
        <v>-5.1949472994789282E-2</v>
      </c>
      <c r="AZ2677" s="17">
        <v>0.81927596707407901</v>
      </c>
      <c r="BA2677" s="17">
        <v>-0.30645545425356618</v>
      </c>
      <c r="BB2677" s="17">
        <v>0.30996154151561695</v>
      </c>
      <c r="BC2677" s="17">
        <v>-0.13047436202843737</v>
      </c>
      <c r="BD2677" s="17">
        <v>11.176454235703325</v>
      </c>
      <c r="BE2677" s="17">
        <v>-4.1251721844212819</v>
      </c>
      <c r="BF2677" s="17">
        <v>-1</v>
      </c>
      <c r="BG2677" s="22">
        <v>559.00579661057918</v>
      </c>
    </row>
    <row r="2678" spans="1:59" x14ac:dyDescent="0.25">
      <c r="A2678">
        <v>6029</v>
      </c>
      <c r="B2678" t="s">
        <v>2383</v>
      </c>
      <c r="C2678" s="49">
        <v>0</v>
      </c>
      <c r="D2678" s="22">
        <v>1417.0933789062499</v>
      </c>
      <c r="E2678" s="17">
        <v>33.880343095633236</v>
      </c>
      <c r="F2678" s="17">
        <v>-48.633951905471967</v>
      </c>
      <c r="G2678" s="17">
        <v>-7.7053714391875916E-3</v>
      </c>
      <c r="H2678" s="17">
        <v>0.76819127925918362</v>
      </c>
      <c r="I2678" s="17">
        <v>24.176953781948352</v>
      </c>
      <c r="J2678" s="17">
        <v>-1.1447652521366374</v>
      </c>
      <c r="K2678" s="17">
        <v>-1</v>
      </c>
      <c r="L2678" s="17">
        <v>-1</v>
      </c>
      <c r="M2678" s="17">
        <v>-1</v>
      </c>
      <c r="N2678" s="17">
        <v>0.16666666666666666</v>
      </c>
      <c r="O2678" s="17">
        <v>-1</v>
      </c>
      <c r="P2678" s="17">
        <v>-1</v>
      </c>
      <c r="Q2678" s="17">
        <v>1.0837391258635483</v>
      </c>
      <c r="R2678" s="17">
        <v>-1</v>
      </c>
      <c r="S2678" s="17">
        <v>-0.60642785081396022</v>
      </c>
      <c r="T2678" s="17">
        <v>-6.3700557410690611E-2</v>
      </c>
      <c r="U2678" s="17">
        <v>-0.41324976768325422</v>
      </c>
      <c r="V2678" s="17">
        <v>-0.74391734310894964</v>
      </c>
      <c r="W2678" s="17">
        <v>-1.2447433749333352</v>
      </c>
      <c r="X2678" s="17">
        <v>-2.4713847610488546</v>
      </c>
      <c r="Y2678" s="17">
        <v>0</v>
      </c>
      <c r="Z2678" s="17">
        <v>12.272287615514745</v>
      </c>
      <c r="AA2678" s="17">
        <v>-0.61161650667446188</v>
      </c>
      <c r="AB2678" s="17">
        <v>-0.58972803902086313</v>
      </c>
      <c r="AC2678" s="17">
        <v>-1.3164053618636853</v>
      </c>
      <c r="AD2678" s="17">
        <v>-0.51656220960406785</v>
      </c>
      <c r="AE2678" s="17">
        <v>-5.1656220960406778E-2</v>
      </c>
      <c r="AF2678" s="17">
        <v>20.259882124958022</v>
      </c>
      <c r="AG2678" s="17">
        <v>-44.399036563985227</v>
      </c>
      <c r="AH2678" s="17">
        <v>-1</v>
      </c>
      <c r="AI2678" s="17">
        <v>-1</v>
      </c>
      <c r="AJ2678" s="17">
        <v>-1</v>
      </c>
      <c r="AK2678" s="17">
        <v>-1</v>
      </c>
      <c r="AL2678" s="17">
        <v>-1</v>
      </c>
      <c r="AM2678" s="17">
        <v>-1</v>
      </c>
      <c r="AN2678" s="17">
        <v>-1</v>
      </c>
      <c r="AO2678" s="17">
        <v>-1</v>
      </c>
      <c r="AP2678" s="17">
        <v>-1</v>
      </c>
      <c r="AQ2678" s="17">
        <v>-1</v>
      </c>
      <c r="AR2678" s="17">
        <v>-0.25828110480203392</v>
      </c>
      <c r="AS2678" s="17">
        <v>-3.0993732576244066</v>
      </c>
      <c r="AT2678" s="17">
        <v>-2.9185234911729196E-2</v>
      </c>
      <c r="AU2678" s="17">
        <v>-1</v>
      </c>
      <c r="AV2678" s="17">
        <v>-1</v>
      </c>
      <c r="AW2678" s="17">
        <v>-1</v>
      </c>
      <c r="AX2678" s="17">
        <v>-1</v>
      </c>
      <c r="AY2678" s="17">
        <v>-5.1656220960406778E-2</v>
      </c>
      <c r="AZ2678" s="17">
        <v>0.81672754109160306</v>
      </c>
      <c r="BA2678" s="17">
        <v>-0.30390702827109023</v>
      </c>
      <c r="BB2678" s="17">
        <v>0.3089644845987165</v>
      </c>
      <c r="BC2678" s="17">
        <v>-0.12947730511153688</v>
      </c>
      <c r="BD2678" s="17">
        <v>11.141814479182008</v>
      </c>
      <c r="BE2678" s="17">
        <v>-4.090532427899964</v>
      </c>
      <c r="BF2678" s="17">
        <v>-1</v>
      </c>
      <c r="BG2678" s="22">
        <v>-29.683393721061066</v>
      </c>
    </row>
    <row r="2679" spans="1:59" x14ac:dyDescent="0.25">
      <c r="A2679">
        <v>6032</v>
      </c>
      <c r="B2679" t="s">
        <v>818</v>
      </c>
      <c r="C2679" s="49">
        <v>0</v>
      </c>
      <c r="D2679" s="22">
        <v>1493.1744726562499</v>
      </c>
      <c r="E2679" s="17">
        <v>36.595976330253976</v>
      </c>
      <c r="F2679" s="17">
        <v>-44.08041666040338</v>
      </c>
      <c r="G2679" s="17">
        <v>2.5426018381531024E-2</v>
      </c>
      <c r="H2679" s="17">
        <v>1.0191655921928913</v>
      </c>
      <c r="I2679" s="17">
        <v>26.601935063751039</v>
      </c>
      <c r="J2679" s="17">
        <v>-0.49141473038054517</v>
      </c>
      <c r="K2679" s="17">
        <v>-1</v>
      </c>
      <c r="L2679" s="17">
        <v>-1</v>
      </c>
      <c r="M2679" s="17">
        <v>-1</v>
      </c>
      <c r="N2679" s="17">
        <v>0.16666666666666666</v>
      </c>
      <c r="O2679" s="17">
        <v>-1</v>
      </c>
      <c r="P2679" s="17">
        <v>-1</v>
      </c>
      <c r="Q2679" s="17">
        <v>1.2403492027324237</v>
      </c>
      <c r="R2679" s="17">
        <v>-1</v>
      </c>
      <c r="S2679" s="17">
        <v>-0.52684178134198323</v>
      </c>
      <c r="T2679" s="17">
        <v>-5.5335618282014942E-2</v>
      </c>
      <c r="U2679" s="17">
        <v>-0.36495476910629704</v>
      </c>
      <c r="V2679" s="17">
        <v>-0.6742653056218777</v>
      </c>
      <c r="W2679" s="17">
        <v>-1.0633797398472189</v>
      </c>
      <c r="X2679" s="17">
        <v>-2.2015803523369462</v>
      </c>
      <c r="Y2679" s="17">
        <v>0</v>
      </c>
      <c r="Z2679" s="17">
        <v>13.840882850678367</v>
      </c>
      <c r="AA2679" s="17">
        <v>-0.52434241978637175</v>
      </c>
      <c r="AB2679" s="17">
        <v>-0.45048676549628908</v>
      </c>
      <c r="AC2679" s="17">
        <v>0.28450145146035943</v>
      </c>
      <c r="AD2679" s="17">
        <v>-0.45619346138287131</v>
      </c>
      <c r="AE2679" s="17">
        <v>-4.561934613828713E-2</v>
      </c>
      <c r="AF2679" s="17">
        <v>22.643488617142822</v>
      </c>
      <c r="AG2679" s="17">
        <v>-40.242011072119972</v>
      </c>
      <c r="AH2679" s="17">
        <v>-1</v>
      </c>
      <c r="AI2679" s="17">
        <v>-1</v>
      </c>
      <c r="AJ2679" s="17">
        <v>-1</v>
      </c>
      <c r="AK2679" s="17">
        <v>-1</v>
      </c>
      <c r="AL2679" s="17">
        <v>-1</v>
      </c>
      <c r="AM2679" s="17">
        <v>-1</v>
      </c>
      <c r="AN2679" s="17">
        <v>-1</v>
      </c>
      <c r="AO2679" s="17">
        <v>-1</v>
      </c>
      <c r="AP2679" s="17">
        <v>-1</v>
      </c>
      <c r="AQ2679" s="17">
        <v>-1</v>
      </c>
      <c r="AR2679" s="17">
        <v>-0.22809673069143566</v>
      </c>
      <c r="AS2679" s="17">
        <v>-2.7371607682972279</v>
      </c>
      <c r="AT2679" s="17">
        <v>0.44169100121360394</v>
      </c>
      <c r="AU2679" s="17">
        <v>-1</v>
      </c>
      <c r="AV2679" s="17">
        <v>-1</v>
      </c>
      <c r="AW2679" s="17">
        <v>-1</v>
      </c>
      <c r="AX2679" s="17">
        <v>-1</v>
      </c>
      <c r="AY2679" s="17">
        <v>-4.561934613828713E-2</v>
      </c>
      <c r="AZ2679" s="17">
        <v>0.76426574425517169</v>
      </c>
      <c r="BA2679" s="17">
        <v>-0.25144523143465897</v>
      </c>
      <c r="BB2679" s="17">
        <v>0.28843911020350965</v>
      </c>
      <c r="BC2679" s="17">
        <v>-0.10895193071633007</v>
      </c>
      <c r="BD2679" s="17">
        <v>10.428721816659705</v>
      </c>
      <c r="BE2679" s="17">
        <v>-3.3774397653776616</v>
      </c>
      <c r="BF2679" s="17">
        <v>-1</v>
      </c>
      <c r="BG2679" s="22">
        <v>299.75543695793067</v>
      </c>
    </row>
    <row r="2680" spans="1:59" x14ac:dyDescent="0.25">
      <c r="A2680">
        <v>6033</v>
      </c>
      <c r="B2680" t="s">
        <v>3116</v>
      </c>
      <c r="C2680" s="49">
        <v>0</v>
      </c>
      <c r="D2680" s="22">
        <v>1507.2325976562499</v>
      </c>
      <c r="E2680" s="17">
        <v>78.358927035818169</v>
      </c>
      <c r="F2680" s="17">
        <v>25.947106037228927</v>
      </c>
      <c r="G2680" s="17">
        <v>0.53494423396734936</v>
      </c>
      <c r="H2680" s="17">
        <v>4.8788281290144662</v>
      </c>
      <c r="I2680" s="17">
        <v>63.895032100098504</v>
      </c>
      <c r="J2680" s="17">
        <v>9.5562770144750395</v>
      </c>
      <c r="K2680" s="17">
        <v>-1</v>
      </c>
      <c r="L2680" s="17">
        <v>-1</v>
      </c>
      <c r="M2680" s="17">
        <v>-1</v>
      </c>
      <c r="N2680" s="17">
        <v>0.16666666666666666</v>
      </c>
      <c r="O2680" s="17">
        <v>-1</v>
      </c>
      <c r="P2680" s="17">
        <v>-1</v>
      </c>
      <c r="Q2680" s="17">
        <v>3.6488110071052429</v>
      </c>
      <c r="R2680" s="17">
        <v>-1</v>
      </c>
      <c r="S2680" s="17">
        <v>0.69708973261740093</v>
      </c>
      <c r="T2680" s="17">
        <v>7.3306400099644398E-2</v>
      </c>
      <c r="U2680" s="17">
        <v>0.37776027031118109</v>
      </c>
      <c r="V2680" s="17">
        <v>0.39689355744931226</v>
      </c>
      <c r="W2680" s="17">
        <v>1.7257599920286899</v>
      </c>
      <c r="X2680" s="17">
        <v>1.9476648688252403</v>
      </c>
      <c r="Y2680" s="17">
        <v>0</v>
      </c>
      <c r="Z2680" s="17">
        <v>37.963862584453068</v>
      </c>
      <c r="AA2680" s="17">
        <v>0.81782092617424884</v>
      </c>
      <c r="AB2680" s="17">
        <v>1.6908651550250742</v>
      </c>
      <c r="AC2680" s="17">
        <v>24.904391750597618</v>
      </c>
      <c r="AD2680" s="17">
        <v>0.47220033788897631</v>
      </c>
      <c r="AE2680" s="17">
        <v>4.7220033788897636E-2</v>
      </c>
      <c r="AF2680" s="17">
        <v>59.30029453831466</v>
      </c>
      <c r="AG2680" s="17">
        <v>23.687700968979051</v>
      </c>
      <c r="AH2680" s="17">
        <v>-1</v>
      </c>
      <c r="AI2680" s="17">
        <v>-1</v>
      </c>
      <c r="AJ2680" s="17">
        <v>-1</v>
      </c>
      <c r="AK2680" s="17">
        <v>-1</v>
      </c>
      <c r="AL2680" s="17">
        <v>-1</v>
      </c>
      <c r="AM2680" s="17">
        <v>-1</v>
      </c>
      <c r="AN2680" s="17">
        <v>-1</v>
      </c>
      <c r="AO2680" s="17">
        <v>-1</v>
      </c>
      <c r="AP2680" s="17">
        <v>-1</v>
      </c>
      <c r="AQ2680" s="17">
        <v>-1</v>
      </c>
      <c r="AR2680" s="17">
        <v>0.23610016894448815</v>
      </c>
      <c r="AS2680" s="17">
        <v>2.8332020273338574</v>
      </c>
      <c r="AT2680" s="17">
        <v>7.683162635534015</v>
      </c>
      <c r="AU2680" s="17">
        <v>-1</v>
      </c>
      <c r="AV2680" s="17">
        <v>-1</v>
      </c>
      <c r="AW2680" s="17">
        <v>-1</v>
      </c>
      <c r="AX2680" s="17">
        <v>-1</v>
      </c>
      <c r="AY2680" s="17">
        <v>4.7220033788897636E-2</v>
      </c>
      <c r="AZ2680" s="17">
        <v>-4.2529299815346089E-2</v>
      </c>
      <c r="BA2680" s="17">
        <v>0.55534981263585903</v>
      </c>
      <c r="BB2680" s="17">
        <v>-2.7214781548918654E-2</v>
      </c>
      <c r="BC2680" s="17">
        <v>0.20670196103609806</v>
      </c>
      <c r="BD2680" s="17">
        <v>-0.53772730973624494</v>
      </c>
      <c r="BE2680" s="17">
        <v>7.5890093610183014</v>
      </c>
      <c r="BF2680" s="17">
        <v>-1</v>
      </c>
      <c r="BG2680" s="22">
        <v>129.27705293966687</v>
      </c>
    </row>
    <row r="2681" spans="1:59" x14ac:dyDescent="0.25">
      <c r="A2681">
        <v>6035</v>
      </c>
      <c r="B2681" t="s">
        <v>2384</v>
      </c>
      <c r="C2681" s="49">
        <v>0</v>
      </c>
      <c r="D2681" s="22">
        <v>1475.0142675781251</v>
      </c>
      <c r="E2681" s="17">
        <v>25.195141977003821</v>
      </c>
      <c r="F2681" s="17">
        <v>-63.197173808930302</v>
      </c>
      <c r="G2681" s="17">
        <v>-0.11366694985271725</v>
      </c>
      <c r="H2681" s="17">
        <v>-3.4480582187343956E-2</v>
      </c>
      <c r="I2681" s="17">
        <v>16.421322471776428</v>
      </c>
      <c r="J2681" s="17">
        <v>-3.2343260256869728</v>
      </c>
      <c r="K2681" s="17">
        <v>-1</v>
      </c>
      <c r="L2681" s="17">
        <v>-1</v>
      </c>
      <c r="M2681" s="17">
        <v>-1</v>
      </c>
      <c r="N2681" s="17">
        <v>0.16666666666666666</v>
      </c>
      <c r="O2681" s="17">
        <v>-1</v>
      </c>
      <c r="P2681" s="17">
        <v>-1</v>
      </c>
      <c r="Q2681" s="17">
        <v>0.58286515014784124</v>
      </c>
      <c r="R2681" s="17">
        <v>-1</v>
      </c>
      <c r="S2681" s="17">
        <v>-0.86096186181116607</v>
      </c>
      <c r="T2681" s="17">
        <v>-9.045349950590216E-2</v>
      </c>
      <c r="U2681" s="17">
        <v>-0.56770795088610293</v>
      </c>
      <c r="V2681" s="17">
        <v>-0.96668010289010209</v>
      </c>
      <c r="W2681" s="17">
        <v>-1.8247847539557931</v>
      </c>
      <c r="X2681" s="17">
        <v>-3.3342794710125414</v>
      </c>
      <c r="Y2681" s="17">
        <v>0</v>
      </c>
      <c r="Z2681" s="17">
        <v>7.2555699978934243</v>
      </c>
      <c r="AA2681" s="17">
        <v>-0.89073851306486507</v>
      </c>
      <c r="AB2681" s="17">
        <v>-1.0350527055323582</v>
      </c>
      <c r="AC2681" s="17">
        <v>-6.436462617255641</v>
      </c>
      <c r="AD2681" s="17">
        <v>-0.70963493860762861</v>
      </c>
      <c r="AE2681" s="17">
        <v>-7.0963493860762866E-2</v>
      </c>
      <c r="AF2681" s="17">
        <v>12.636576625389338</v>
      </c>
      <c r="AG2681" s="17">
        <v>-57.69413178959708</v>
      </c>
      <c r="AH2681" s="17">
        <v>-1</v>
      </c>
      <c r="AI2681" s="17">
        <v>-1</v>
      </c>
      <c r="AJ2681" s="17">
        <v>-1</v>
      </c>
      <c r="AK2681" s="17">
        <v>-1</v>
      </c>
      <c r="AL2681" s="17">
        <v>-1</v>
      </c>
      <c r="AM2681" s="17">
        <v>-1</v>
      </c>
      <c r="AN2681" s="17">
        <v>-1</v>
      </c>
      <c r="AO2681" s="17">
        <v>-1</v>
      </c>
      <c r="AP2681" s="17">
        <v>-1</v>
      </c>
      <c r="AQ2681" s="17">
        <v>-1</v>
      </c>
      <c r="AR2681" s="17">
        <v>-0.3548174693038143</v>
      </c>
      <c r="AS2681" s="17">
        <v>-4.2578096316457712</v>
      </c>
      <c r="AT2681" s="17">
        <v>-1.5351525211395032</v>
      </c>
      <c r="AU2681" s="17">
        <v>-1</v>
      </c>
      <c r="AV2681" s="17">
        <v>-1</v>
      </c>
      <c r="AW2681" s="17">
        <v>-1</v>
      </c>
      <c r="AX2681" s="17">
        <v>-1</v>
      </c>
      <c r="AY2681" s="17">
        <v>-7.0963493860762866E-2</v>
      </c>
      <c r="AZ2681" s="17">
        <v>0.98451207501181637</v>
      </c>
      <c r="BA2681" s="17">
        <v>-0.47169156219130354</v>
      </c>
      <c r="BB2681" s="17">
        <v>0.37460921245992718</v>
      </c>
      <c r="BC2681" s="17">
        <v>-0.19512203297274755</v>
      </c>
      <c r="BD2681" s="17">
        <v>13.422443951258002</v>
      </c>
      <c r="BE2681" s="17">
        <v>-6.3711618999759629</v>
      </c>
      <c r="BF2681" s="17">
        <v>-1</v>
      </c>
      <c r="BG2681" s="22">
        <v>550.48537976098885</v>
      </c>
    </row>
    <row r="2682" spans="1:59" x14ac:dyDescent="0.25">
      <c r="A2682">
        <v>6036</v>
      </c>
      <c r="B2682" t="s">
        <v>2385</v>
      </c>
      <c r="C2682" s="49">
        <v>0</v>
      </c>
      <c r="D2682" s="22">
        <v>1511.8831347656251</v>
      </c>
      <c r="E2682" s="17">
        <v>74.464173040464203</v>
      </c>
      <c r="F2682" s="17">
        <v>19.416437844403998</v>
      </c>
      <c r="G2682" s="17">
        <v>0.48742728240305067</v>
      </c>
      <c r="H2682" s="17">
        <v>4.5188814338686889</v>
      </c>
      <c r="I2682" s="17">
        <v>60.417130365964447</v>
      </c>
      <c r="J2682" s="17">
        <v>8.619243425942047</v>
      </c>
      <c r="K2682" s="17">
        <v>-1</v>
      </c>
      <c r="L2682" s="17">
        <v>-1</v>
      </c>
      <c r="M2682" s="17">
        <v>-1</v>
      </c>
      <c r="N2682" s="17">
        <v>0.16666666666666666</v>
      </c>
      <c r="O2682" s="17">
        <v>-1</v>
      </c>
      <c r="P2682" s="17">
        <v>-1</v>
      </c>
      <c r="Q2682" s="17">
        <v>3.4242012494908542</v>
      </c>
      <c r="R2682" s="17">
        <v>-1</v>
      </c>
      <c r="S2682" s="17">
        <v>0.58294760248774469</v>
      </c>
      <c r="T2682" s="17">
        <v>6.1309426547782514E-2</v>
      </c>
      <c r="U2682" s="17">
        <v>0.30849571121489827</v>
      </c>
      <c r="V2682" s="17">
        <v>0.29699878969169097</v>
      </c>
      <c r="W2682" s="17">
        <v>1.4656487467550927</v>
      </c>
      <c r="X2682" s="17">
        <v>1.5607121001677404</v>
      </c>
      <c r="Y2682" s="17">
        <v>0</v>
      </c>
      <c r="Z2682" s="17">
        <v>35.714187451095114</v>
      </c>
      <c r="AA2682" s="17">
        <v>0.6926526618207125</v>
      </c>
      <c r="AB2682" s="17">
        <v>1.4911656891825351</v>
      </c>
      <c r="AC2682" s="17">
        <v>22.608375437388084</v>
      </c>
      <c r="AD2682" s="17">
        <v>0.38561963901862284</v>
      </c>
      <c r="AE2682" s="17">
        <v>3.8561963901862284E-2</v>
      </c>
      <c r="AF2682" s="17">
        <v>55.881732417909284</v>
      </c>
      <c r="AG2682" s="17">
        <v>17.725706014424155</v>
      </c>
      <c r="AH2682" s="17">
        <v>-1</v>
      </c>
      <c r="AI2682" s="17">
        <v>-1</v>
      </c>
      <c r="AJ2682" s="17">
        <v>-1</v>
      </c>
      <c r="AK2682" s="17">
        <v>-1</v>
      </c>
      <c r="AL2682" s="17">
        <v>-1</v>
      </c>
      <c r="AM2682" s="17">
        <v>-1</v>
      </c>
      <c r="AN2682" s="17">
        <v>-1</v>
      </c>
      <c r="AO2682" s="17">
        <v>-1</v>
      </c>
      <c r="AP2682" s="17">
        <v>-1</v>
      </c>
      <c r="AQ2682" s="17">
        <v>-1</v>
      </c>
      <c r="AR2682" s="17">
        <v>0.19280981950931142</v>
      </c>
      <c r="AS2682" s="17">
        <v>2.3137178341117366</v>
      </c>
      <c r="AT2682" s="17">
        <v>7.0078331843452579</v>
      </c>
      <c r="AU2682" s="17">
        <v>-1</v>
      </c>
      <c r="AV2682" s="17">
        <v>-1</v>
      </c>
      <c r="AW2682" s="17">
        <v>-1</v>
      </c>
      <c r="AX2682" s="17">
        <v>-1</v>
      </c>
      <c r="AY2682" s="17">
        <v>3.8561963901862284E-2</v>
      </c>
      <c r="AZ2682" s="17">
        <v>3.2711270312922397E-2</v>
      </c>
      <c r="BA2682" s="17">
        <v>0.48010924250759057</v>
      </c>
      <c r="BB2682" s="17">
        <v>2.2226560670015466E-3</v>
      </c>
      <c r="BC2682" s="17">
        <v>0.1772645234201779</v>
      </c>
      <c r="BD2682" s="17">
        <v>0.48498829891412631</v>
      </c>
      <c r="BE2682" s="17">
        <v>6.5662937523679279</v>
      </c>
      <c r="BF2682" s="17">
        <v>-1</v>
      </c>
      <c r="BG2682" s="22">
        <v>105.85123244776355</v>
      </c>
    </row>
    <row r="2683" spans="1:59" x14ac:dyDescent="0.25">
      <c r="A2683">
        <v>6038</v>
      </c>
      <c r="B2683" t="s">
        <v>2386</v>
      </c>
      <c r="C2683" s="49">
        <v>0</v>
      </c>
      <c r="D2683" s="22">
        <v>1447.626513671875</v>
      </c>
      <c r="E2683" s="17">
        <v>50.842365470958612</v>
      </c>
      <c r="F2683" s="17">
        <v>-20.192273651938265</v>
      </c>
      <c r="G2683" s="17">
        <v>0.19923545116535724</v>
      </c>
      <c r="H2683" s="17">
        <v>2.3357932136227495</v>
      </c>
      <c r="I2683" s="17">
        <v>39.323545095273055</v>
      </c>
      <c r="J2683" s="17">
        <v>2.9361047371073412</v>
      </c>
      <c r="K2683" s="17">
        <v>-1</v>
      </c>
      <c r="L2683" s="17">
        <v>-1</v>
      </c>
      <c r="M2683" s="17">
        <v>-1</v>
      </c>
      <c r="N2683" s="17">
        <v>0.16666666666666666</v>
      </c>
      <c r="O2683" s="17">
        <v>-1</v>
      </c>
      <c r="P2683" s="17">
        <v>-1</v>
      </c>
      <c r="Q2683" s="17">
        <v>2.0619358846104205</v>
      </c>
      <c r="R2683" s="17">
        <v>-1</v>
      </c>
      <c r="S2683" s="17">
        <v>-0.10932806799428077</v>
      </c>
      <c r="T2683" s="17">
        <v>-1.1452601810512986E-2</v>
      </c>
      <c r="U2683" s="17">
        <v>-0.11159605537955262</v>
      </c>
      <c r="V2683" s="17">
        <v>-0.30886617225092611</v>
      </c>
      <c r="W2683" s="17">
        <v>-0.11193427642092979</v>
      </c>
      <c r="X2683" s="17">
        <v>-0.78616881981297704</v>
      </c>
      <c r="Y2683" s="17">
        <v>0</v>
      </c>
      <c r="Z2683" s="17">
        <v>22.069835803346496</v>
      </c>
      <c r="AA2683" s="17">
        <v>-6.6496865439618025E-2</v>
      </c>
      <c r="AB2683" s="17">
        <v>0.27998204074345057</v>
      </c>
      <c r="AC2683" s="17">
        <v>8.6829630514506562</v>
      </c>
      <c r="AD2683" s="17">
        <v>-0.13949506922444074</v>
      </c>
      <c r="AE2683" s="17">
        <v>-1.3949506922444078E-2</v>
      </c>
      <c r="AF2683" s="17">
        <v>35.148043802672902</v>
      </c>
      <c r="AG2683" s="17">
        <v>-18.433984100756007</v>
      </c>
      <c r="AH2683" s="17">
        <v>-1</v>
      </c>
      <c r="AI2683" s="17">
        <v>-1</v>
      </c>
      <c r="AJ2683" s="17">
        <v>-1</v>
      </c>
      <c r="AK2683" s="17">
        <v>-1</v>
      </c>
      <c r="AL2683" s="17">
        <v>-1</v>
      </c>
      <c r="AM2683" s="17">
        <v>-1</v>
      </c>
      <c r="AN2683" s="17">
        <v>-1</v>
      </c>
      <c r="AO2683" s="17">
        <v>-1</v>
      </c>
      <c r="AP2683" s="17">
        <v>-1</v>
      </c>
      <c r="AQ2683" s="17">
        <v>-1</v>
      </c>
      <c r="AR2683" s="17">
        <v>-6.9747534612220372E-2</v>
      </c>
      <c r="AS2683" s="17">
        <v>-0.83697041534664485</v>
      </c>
      <c r="AT2683" s="17">
        <v>2.9119384600493619</v>
      </c>
      <c r="AU2683" s="17">
        <v>-1</v>
      </c>
      <c r="AV2683" s="17">
        <v>-1</v>
      </c>
      <c r="AW2683" s="17">
        <v>-1</v>
      </c>
      <c r="AX2683" s="17">
        <v>-1</v>
      </c>
      <c r="AY2683" s="17">
        <v>-1.3949506922444078E-2</v>
      </c>
      <c r="AZ2683" s="17">
        <v>0.48904773498052584</v>
      </c>
      <c r="BA2683" s="17">
        <v>2.3772777839987019E-2</v>
      </c>
      <c r="BB2683" s="17">
        <v>0.18076165686964324</v>
      </c>
      <c r="BC2683" s="17">
        <v>-1.2744773824636957E-3</v>
      </c>
      <c r="BD2683" s="17">
        <v>6.6877911806076433</v>
      </c>
      <c r="BE2683" s="17">
        <v>0.36349087067440422</v>
      </c>
      <c r="BF2683" s="17">
        <v>-1</v>
      </c>
      <c r="BG2683" s="22">
        <v>-30.80685832509289</v>
      </c>
    </row>
    <row r="2684" spans="1:59" x14ac:dyDescent="0.25">
      <c r="A2684">
        <v>6039</v>
      </c>
      <c r="B2684" t="s">
        <v>3117</v>
      </c>
      <c r="C2684" s="49">
        <v>0</v>
      </c>
      <c r="D2684" s="22">
        <v>1499.4193457031249</v>
      </c>
      <c r="E2684" s="17">
        <v>50.639607967311555</v>
      </c>
      <c r="F2684" s="17">
        <v>-20.532254554840986</v>
      </c>
      <c r="G2684" s="17">
        <v>0.1967617600178321</v>
      </c>
      <c r="H2684" s="17">
        <v>2.3170547019116565</v>
      </c>
      <c r="I2684" s="17">
        <v>39.1424885575857</v>
      </c>
      <c r="J2684" s="17">
        <v>2.8873235839276967</v>
      </c>
      <c r="K2684" s="17">
        <v>-1</v>
      </c>
      <c r="L2684" s="17">
        <v>-1</v>
      </c>
      <c r="M2684" s="17">
        <v>-1</v>
      </c>
      <c r="N2684" s="17">
        <v>0.16666666666666666</v>
      </c>
      <c r="O2684" s="17">
        <v>-1</v>
      </c>
      <c r="P2684" s="17">
        <v>-1</v>
      </c>
      <c r="Q2684" s="17">
        <v>2.0502428960922781</v>
      </c>
      <c r="R2684" s="17">
        <v>-1</v>
      </c>
      <c r="S2684" s="17">
        <v>-0.1152702079583591</v>
      </c>
      <c r="T2684" s="17">
        <v>-1.2077153813437169E-2</v>
      </c>
      <c r="U2684" s="17">
        <v>-0.11520190804966458</v>
      </c>
      <c r="V2684" s="17">
        <v>-0.31406660692846911</v>
      </c>
      <c r="W2684" s="17">
        <v>-0.1254754414919752</v>
      </c>
      <c r="X2684" s="17">
        <v>-0.80631324420946071</v>
      </c>
      <c r="Y2684" s="17">
        <v>0</v>
      </c>
      <c r="Z2684" s="17">
        <v>21.95271967364982</v>
      </c>
      <c r="AA2684" s="17">
        <v>-7.3013016356064164E-2</v>
      </c>
      <c r="AB2684" s="17">
        <v>0.26958586033714382</v>
      </c>
      <c r="AC2684" s="17">
        <v>8.5634344402586215</v>
      </c>
      <c r="AD2684" s="17">
        <v>-0.14400238506208071</v>
      </c>
      <c r="AE2684" s="17">
        <v>-1.4400238506208073E-2</v>
      </c>
      <c r="AF2684" s="17">
        <v>34.970076433636855</v>
      </c>
      <c r="AG2684" s="17">
        <v>-18.744360369753718</v>
      </c>
      <c r="AH2684" s="17">
        <v>-1</v>
      </c>
      <c r="AI2684" s="17">
        <v>-1</v>
      </c>
      <c r="AJ2684" s="17">
        <v>-1</v>
      </c>
      <c r="AK2684" s="17">
        <v>-1</v>
      </c>
      <c r="AL2684" s="17">
        <v>-1</v>
      </c>
      <c r="AM2684" s="17">
        <v>-1</v>
      </c>
      <c r="AN2684" s="17">
        <v>-1</v>
      </c>
      <c r="AO2684" s="17">
        <v>-1</v>
      </c>
      <c r="AP2684" s="17">
        <v>-1</v>
      </c>
      <c r="AQ2684" s="17">
        <v>-1</v>
      </c>
      <c r="AR2684" s="17">
        <v>-7.2001192531040356E-2</v>
      </c>
      <c r="AS2684" s="17">
        <v>-0.86401431037248466</v>
      </c>
      <c r="AT2684" s="17">
        <v>2.8767813965157703</v>
      </c>
      <c r="AU2684" s="17">
        <v>-1</v>
      </c>
      <c r="AV2684" s="17">
        <v>-1</v>
      </c>
      <c r="AW2684" s="17">
        <v>-1</v>
      </c>
      <c r="AX2684" s="17">
        <v>-1</v>
      </c>
      <c r="AY2684" s="17">
        <v>-1.4400238506208073E-2</v>
      </c>
      <c r="AZ2684" s="17">
        <v>0.49296469358442929</v>
      </c>
      <c r="BA2684" s="17">
        <v>1.9855819236083566E-2</v>
      </c>
      <c r="BB2684" s="17">
        <v>0.18229414425444082</v>
      </c>
      <c r="BC2684" s="17">
        <v>-2.8069647672612774E-3</v>
      </c>
      <c r="BD2684" s="17">
        <v>6.7410328651911096</v>
      </c>
      <c r="BE2684" s="17">
        <v>0.31024918609093799</v>
      </c>
      <c r="BF2684" s="17">
        <v>-1</v>
      </c>
      <c r="BG2684" s="22">
        <v>69.226394889821904</v>
      </c>
    </row>
    <row r="2685" spans="1:59" x14ac:dyDescent="0.25">
      <c r="A2685">
        <v>6041</v>
      </c>
      <c r="B2685" t="s">
        <v>312</v>
      </c>
      <c r="C2685" s="49">
        <v>0</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25">
      <c r="A2686">
        <v>6043</v>
      </c>
      <c r="B2686" t="s">
        <v>2387</v>
      </c>
      <c r="C2686" s="49">
        <v>0</v>
      </c>
      <c r="D2686" s="22">
        <v>1512.8205566406248</v>
      </c>
      <c r="E2686" s="17">
        <v>67.530296121400823</v>
      </c>
      <c r="F2686" s="17">
        <v>7.7898114894896819</v>
      </c>
      <c r="G2686" s="17">
        <v>0.40283228767193924</v>
      </c>
      <c r="H2686" s="17">
        <v>3.8780640460332285</v>
      </c>
      <c r="I2686" s="17">
        <v>54.225380491684874</v>
      </c>
      <c r="J2686" s="17">
        <v>6.9510313695023749</v>
      </c>
      <c r="K2686" s="17">
        <v>-1</v>
      </c>
      <c r="L2686" s="17">
        <v>-1</v>
      </c>
      <c r="M2686" s="17">
        <v>-1</v>
      </c>
      <c r="N2686" s="17">
        <v>0.16666666666666666</v>
      </c>
      <c r="O2686" s="17">
        <v>-1</v>
      </c>
      <c r="P2686" s="17">
        <v>-1</v>
      </c>
      <c r="Q2686" s="17">
        <v>3.0243258232183168</v>
      </c>
      <c r="R2686" s="17">
        <v>-1</v>
      </c>
      <c r="S2686" s="17">
        <v>0.37973900894297408</v>
      </c>
      <c r="T2686" s="17">
        <v>3.9951071666036245E-2</v>
      </c>
      <c r="U2686" s="17">
        <v>0.18518319181066062</v>
      </c>
      <c r="V2686" s="17">
        <v>0.11915494504424019</v>
      </c>
      <c r="W2686" s="17">
        <v>1.0025695992292367</v>
      </c>
      <c r="X2686" s="17">
        <v>0.87181547805436599</v>
      </c>
      <c r="Y2686" s="17">
        <v>0</v>
      </c>
      <c r="Z2686" s="17">
        <v>31.709064020657788</v>
      </c>
      <c r="AA2686" s="17">
        <v>0.46981411021115593</v>
      </c>
      <c r="AB2686" s="17">
        <v>1.1356383519985533</v>
      </c>
      <c r="AC2686" s="17">
        <v>18.520750252601605</v>
      </c>
      <c r="AD2686" s="17">
        <v>0.23147898976332576</v>
      </c>
      <c r="AE2686" s="17">
        <v>2.3147898976332577E-2</v>
      </c>
      <c r="AF2686" s="17">
        <v>49.795625564603654</v>
      </c>
      <c r="AG2686" s="17">
        <v>7.1114953977139308</v>
      </c>
      <c r="AH2686" s="17">
        <v>-1</v>
      </c>
      <c r="AI2686" s="17">
        <v>-1</v>
      </c>
      <c r="AJ2686" s="17">
        <v>-1</v>
      </c>
      <c r="AK2686" s="17">
        <v>-1</v>
      </c>
      <c r="AL2686" s="17">
        <v>-1</v>
      </c>
      <c r="AM2686" s="17">
        <v>-1</v>
      </c>
      <c r="AN2686" s="17">
        <v>-1</v>
      </c>
      <c r="AO2686" s="17">
        <v>-1</v>
      </c>
      <c r="AP2686" s="17">
        <v>-1</v>
      </c>
      <c r="AQ2686" s="17">
        <v>-1</v>
      </c>
      <c r="AR2686" s="17">
        <v>0.11573949488166288</v>
      </c>
      <c r="AS2686" s="17">
        <v>1.3888739385799544</v>
      </c>
      <c r="AT2686" s="17">
        <v>5.805536120153941</v>
      </c>
      <c r="AU2686" s="17">
        <v>-1</v>
      </c>
      <c r="AV2686" s="17">
        <v>-1</v>
      </c>
      <c r="AW2686" s="17">
        <v>-1</v>
      </c>
      <c r="AX2686" s="17">
        <v>-1</v>
      </c>
      <c r="AY2686" s="17">
        <v>2.3147898976332577E-2</v>
      </c>
      <c r="AZ2686" s="17">
        <v>0.16666295332343245</v>
      </c>
      <c r="BA2686" s="17">
        <v>0.34615755949708049</v>
      </c>
      <c r="BB2686" s="17">
        <v>5.4630476813802564E-2</v>
      </c>
      <c r="BC2686" s="17">
        <v>0.12485670267337691</v>
      </c>
      <c r="BD2686" s="17">
        <v>2.3057410761231543</v>
      </c>
      <c r="BE2686" s="17">
        <v>4.7455409751588986</v>
      </c>
      <c r="BF2686" s="17">
        <v>-1</v>
      </c>
      <c r="BG2686" s="22">
        <v>102.20789284846364</v>
      </c>
    </row>
    <row r="2687" spans="1:59" x14ac:dyDescent="0.25">
      <c r="A2687">
        <v>6044</v>
      </c>
      <c r="B2687" t="s">
        <v>330</v>
      </c>
      <c r="C2687" s="49">
        <v>0</v>
      </c>
      <c r="D2687" s="22">
        <v>1493.843994140625</v>
      </c>
      <c r="E2687" s="17">
        <v>12.176413943411994</v>
      </c>
      <c r="F2687" s="17">
        <v>-85.026792106116133</v>
      </c>
      <c r="G2687" s="17">
        <v>-0.2724986167921179</v>
      </c>
      <c r="H2687" s="17">
        <v>-1.2376498032172298</v>
      </c>
      <c r="I2687" s="17">
        <v>4.795978006308097</v>
      </c>
      <c r="J2687" s="17">
        <v>-6.366484170207463</v>
      </c>
      <c r="K2687" s="17">
        <v>-1</v>
      </c>
      <c r="L2687" s="17">
        <v>-1</v>
      </c>
      <c r="M2687" s="17">
        <v>-1</v>
      </c>
      <c r="N2687" s="17">
        <v>0.16666666666666666</v>
      </c>
      <c r="O2687" s="17">
        <v>-1</v>
      </c>
      <c r="P2687" s="17">
        <v>-1</v>
      </c>
      <c r="Q2687" s="17">
        <v>-0.16792253799906121</v>
      </c>
      <c r="R2687" s="17">
        <v>-1</v>
      </c>
      <c r="S2687" s="17">
        <v>-1.242496960332272</v>
      </c>
      <c r="T2687" s="17">
        <v>-0.13055496318863979</v>
      </c>
      <c r="U2687" s="17">
        <v>-0.79923385940736869</v>
      </c>
      <c r="V2687" s="17">
        <v>-1.3005915167988256</v>
      </c>
      <c r="W2687" s="17">
        <v>-2.6942408389191548</v>
      </c>
      <c r="X2687" s="17">
        <v>-4.6277200485192962</v>
      </c>
      <c r="Y2687" s="17">
        <v>0</v>
      </c>
      <c r="Z2687" s="17">
        <v>-0.26426533960389875</v>
      </c>
      <c r="AA2687" s="17">
        <v>-1.309129916989036</v>
      </c>
      <c r="AB2687" s="17">
        <v>-1.7025744636097389</v>
      </c>
      <c r="AC2687" s="17">
        <v>-14.111199449934228</v>
      </c>
      <c r="AD2687" s="17">
        <v>-0.9990423242592108</v>
      </c>
      <c r="AE2687" s="17">
        <v>-9.9904232425921086E-2</v>
      </c>
      <c r="AF2687" s="17">
        <v>1.2095826317797673</v>
      </c>
      <c r="AG2687" s="17">
        <v>-77.622884913308269</v>
      </c>
      <c r="AH2687" s="17">
        <v>-1</v>
      </c>
      <c r="AI2687" s="17">
        <v>-1</v>
      </c>
      <c r="AJ2687" s="17">
        <v>-1</v>
      </c>
      <c r="AK2687" s="17">
        <v>-1</v>
      </c>
      <c r="AL2687" s="17">
        <v>-1</v>
      </c>
      <c r="AM2687" s="17">
        <v>-1</v>
      </c>
      <c r="AN2687" s="17">
        <v>-1</v>
      </c>
      <c r="AO2687" s="17">
        <v>-1</v>
      </c>
      <c r="AP2687" s="17">
        <v>-1</v>
      </c>
      <c r="AQ2687" s="17">
        <v>-1</v>
      </c>
      <c r="AR2687" s="17">
        <v>-0.4995211621296054</v>
      </c>
      <c r="AS2687" s="17">
        <v>-5.9942539455552648</v>
      </c>
      <c r="AT2687" s="17">
        <v>-3.792530129221845</v>
      </c>
      <c r="AU2687" s="17">
        <v>-1</v>
      </c>
      <c r="AV2687" s="17">
        <v>-1</v>
      </c>
      <c r="AW2687" s="17">
        <v>-1</v>
      </c>
      <c r="AX2687" s="17">
        <v>-1</v>
      </c>
      <c r="AY2687" s="17">
        <v>-9.9904232425921086E-2</v>
      </c>
      <c r="AZ2687" s="17">
        <v>1.2360135872410374</v>
      </c>
      <c r="BA2687" s="17">
        <v>-0.72319307442052461</v>
      </c>
      <c r="BB2687" s="17">
        <v>0.47300772358146514</v>
      </c>
      <c r="BC2687" s="17">
        <v>-0.29352054409428546</v>
      </c>
      <c r="BD2687" s="17">
        <v>16.841005529373412</v>
      </c>
      <c r="BE2687" s="17">
        <v>-9.7897234780913767</v>
      </c>
      <c r="BF2687" s="17">
        <v>-1</v>
      </c>
      <c r="BG2687" s="22">
        <v>69.529845262777144</v>
      </c>
    </row>
    <row r="2688" spans="1:59" x14ac:dyDescent="0.25">
      <c r="A2688">
        <v>6045</v>
      </c>
      <c r="B2688" t="s">
        <v>3118</v>
      </c>
      <c r="C2688" s="49">
        <v>0</v>
      </c>
      <c r="D2688" s="22">
        <v>1450</v>
      </c>
      <c r="E2688" s="17">
        <v>42.510834345099084</v>
      </c>
      <c r="F2688" s="17">
        <v>-34.162466733731819</v>
      </c>
      <c r="G2688" s="17">
        <v>9.7588733186206644E-2</v>
      </c>
      <c r="H2688" s="17">
        <v>1.5658069454695622</v>
      </c>
      <c r="I2688" s="17">
        <v>31.883730774475264</v>
      </c>
      <c r="J2688" s="17">
        <v>0.93163294809285269</v>
      </c>
      <c r="K2688" s="17">
        <v>-1</v>
      </c>
      <c r="L2688" s="17">
        <v>-1</v>
      </c>
      <c r="M2688" s="17">
        <v>-1</v>
      </c>
      <c r="N2688" s="17">
        <v>0.16666666666666666</v>
      </c>
      <c r="O2688" s="17">
        <v>-1</v>
      </c>
      <c r="P2688" s="17">
        <v>-1</v>
      </c>
      <c r="Q2688" s="17">
        <v>1.5814579933319561</v>
      </c>
      <c r="R2688" s="17">
        <v>-1</v>
      </c>
      <c r="S2688" s="17">
        <v>-0.35349720193228051</v>
      </c>
      <c r="T2688" s="17">
        <v>-3.7116137603193253E-2</v>
      </c>
      <c r="U2688" s="17">
        <v>-0.25976454836216811</v>
      </c>
      <c r="V2688" s="17">
        <v>-0.52255781179374472</v>
      </c>
      <c r="W2688" s="17">
        <v>-0.66835579592337224</v>
      </c>
      <c r="X2688" s="17">
        <v>-1.6139256024373154</v>
      </c>
      <c r="Y2688" s="17">
        <v>0</v>
      </c>
      <c r="Z2688" s="17">
        <v>17.257403896478259</v>
      </c>
      <c r="AA2688" s="17">
        <v>-0.33425274724250115</v>
      </c>
      <c r="AB2688" s="17">
        <v>-0.1472085642265627</v>
      </c>
      <c r="AC2688" s="17">
        <v>3.7713995992259974</v>
      </c>
      <c r="AD2688" s="17">
        <v>-0.32470568545271017</v>
      </c>
      <c r="AE2688" s="17">
        <v>-3.2470568545271014E-2</v>
      </c>
      <c r="AF2688" s="17">
        <v>27.835166854393844</v>
      </c>
      <c r="AG2688" s="17">
        <v>-31.187689879181502</v>
      </c>
      <c r="AH2688" s="17">
        <v>-1</v>
      </c>
      <c r="AI2688" s="17">
        <v>-1</v>
      </c>
      <c r="AJ2688" s="17">
        <v>-1</v>
      </c>
      <c r="AK2688" s="17">
        <v>-1</v>
      </c>
      <c r="AL2688" s="17">
        <v>-1</v>
      </c>
      <c r="AM2688" s="17">
        <v>-1</v>
      </c>
      <c r="AN2688" s="17">
        <v>-1</v>
      </c>
      <c r="AO2688" s="17">
        <v>-1</v>
      </c>
      <c r="AP2688" s="17">
        <v>-1</v>
      </c>
      <c r="AQ2688" s="17">
        <v>-1</v>
      </c>
      <c r="AR2688" s="17">
        <v>-0.16235284272635508</v>
      </c>
      <c r="AS2688" s="17">
        <v>-1.948234112716261</v>
      </c>
      <c r="AT2688" s="17">
        <v>1.4672956534688604</v>
      </c>
      <c r="AU2688" s="17">
        <v>-1</v>
      </c>
      <c r="AV2688" s="17">
        <v>-1</v>
      </c>
      <c r="AW2688" s="17">
        <v>-1</v>
      </c>
      <c r="AX2688" s="17">
        <v>-1</v>
      </c>
      <c r="AY2688" s="17">
        <v>-3.2470568545271014E-2</v>
      </c>
      <c r="AZ2688" s="17">
        <v>0.64999991647873501</v>
      </c>
      <c r="BA2688" s="17">
        <v>-0.13717940365822218</v>
      </c>
      <c r="BB2688" s="17">
        <v>0.24373326638725484</v>
      </c>
      <c r="BC2688" s="17">
        <v>-6.4246086900075286E-2</v>
      </c>
      <c r="BD2688" s="17">
        <v>8.8755511614786737</v>
      </c>
      <c r="BE2688" s="17">
        <v>-1.8242691101966289</v>
      </c>
      <c r="BF2688" s="17">
        <v>-1</v>
      </c>
      <c r="BG2688" s="22">
        <v>0</v>
      </c>
    </row>
    <row r="2689" spans="1:59" x14ac:dyDescent="0.25">
      <c r="A2689">
        <v>6047</v>
      </c>
      <c r="B2689" t="s">
        <v>2388</v>
      </c>
      <c r="C2689" s="49">
        <v>0</v>
      </c>
      <c r="D2689" s="22">
        <v>1475.2334570312501</v>
      </c>
      <c r="E2689" s="17">
        <v>11.625358195694872</v>
      </c>
      <c r="F2689" s="17">
        <v>-85.950794558744064</v>
      </c>
      <c r="G2689" s="17">
        <v>-0.27922163172572806</v>
      </c>
      <c r="H2689" s="17">
        <v>-1.2885774601291873</v>
      </c>
      <c r="I2689" s="17">
        <v>4.3039012941778552</v>
      </c>
      <c r="J2689" s="17">
        <v>-6.4990619261789719</v>
      </c>
      <c r="K2689" s="17">
        <v>-1</v>
      </c>
      <c r="L2689" s="17">
        <v>-1</v>
      </c>
      <c r="M2689" s="17">
        <v>-1</v>
      </c>
      <c r="N2689" s="17">
        <v>0.16666666666666666</v>
      </c>
      <c r="O2689" s="17">
        <v>-1</v>
      </c>
      <c r="P2689" s="17">
        <v>-1</v>
      </c>
      <c r="Q2689" s="17">
        <v>-0.19970182317969254</v>
      </c>
      <c r="R2689" s="17">
        <v>-1</v>
      </c>
      <c r="S2689" s="17">
        <v>-1.2586465494821011</v>
      </c>
      <c r="T2689" s="17">
        <v>-0.13225237494785488</v>
      </c>
      <c r="U2689" s="17">
        <v>-0.80903387076845323</v>
      </c>
      <c r="V2689" s="17">
        <v>-1.3147252941838337</v>
      </c>
      <c r="W2689" s="17">
        <v>-2.7310431111357971</v>
      </c>
      <c r="X2689" s="17">
        <v>-4.6824687046650064</v>
      </c>
      <c r="Y2689" s="17">
        <v>0</v>
      </c>
      <c r="Z2689" s="17">
        <v>-0.58256436804368761</v>
      </c>
      <c r="AA2689" s="17">
        <v>-1.3268395570808291</v>
      </c>
      <c r="AB2689" s="17">
        <v>-1.7308292747222875</v>
      </c>
      <c r="AC2689" s="17">
        <v>-14.436055137291033</v>
      </c>
      <c r="AD2689" s="17">
        <v>-1.0112923384605665</v>
      </c>
      <c r="AE2689" s="17">
        <v>-0.10112923384605665</v>
      </c>
      <c r="AF2689" s="17">
        <v>0.72590168360573415</v>
      </c>
      <c r="AG2689" s="17">
        <v>-78.466427686866524</v>
      </c>
      <c r="AH2689" s="17">
        <v>-1</v>
      </c>
      <c r="AI2689" s="17">
        <v>-1</v>
      </c>
      <c r="AJ2689" s="17">
        <v>-1</v>
      </c>
      <c r="AK2689" s="17">
        <v>-1</v>
      </c>
      <c r="AL2689" s="17">
        <v>-1</v>
      </c>
      <c r="AM2689" s="17">
        <v>-1</v>
      </c>
      <c r="AN2689" s="17">
        <v>-1</v>
      </c>
      <c r="AO2689" s="17">
        <v>-1</v>
      </c>
      <c r="AP2689" s="17">
        <v>-1</v>
      </c>
      <c r="AQ2689" s="17">
        <v>-1</v>
      </c>
      <c r="AR2689" s="17">
        <v>-0.50564616923028327</v>
      </c>
      <c r="AS2689" s="17">
        <v>-6.0677540307633997</v>
      </c>
      <c r="AT2689" s="17">
        <v>-3.8880802399924193</v>
      </c>
      <c r="AU2689" s="17">
        <v>-1</v>
      </c>
      <c r="AV2689" s="17">
        <v>-1</v>
      </c>
      <c r="AW2689" s="17">
        <v>-1</v>
      </c>
      <c r="AX2689" s="17">
        <v>-1</v>
      </c>
      <c r="AY2689" s="17">
        <v>-0.10112923384605665</v>
      </c>
      <c r="AZ2689" s="17">
        <v>1.2466591244637104</v>
      </c>
      <c r="BA2689" s="17">
        <v>-0.73383861164319786</v>
      </c>
      <c r="BB2689" s="17">
        <v>0.47717272840992608</v>
      </c>
      <c r="BC2689" s="17">
        <v>-0.2976855489227464</v>
      </c>
      <c r="BD2689" s="17">
        <v>16.985706148488021</v>
      </c>
      <c r="BE2689" s="17">
        <v>-9.9344240972059819</v>
      </c>
      <c r="BF2689" s="17">
        <v>-1</v>
      </c>
      <c r="BG2689" s="22">
        <v>48.299938721709623</v>
      </c>
    </row>
    <row r="2690" spans="1:59" x14ac:dyDescent="0.25">
      <c r="A2690">
        <v>6049</v>
      </c>
      <c r="B2690" t="s">
        <v>2389</v>
      </c>
      <c r="C2690" s="49">
        <v>0</v>
      </c>
      <c r="D2690" s="22">
        <v>1466.237060546875</v>
      </c>
      <c r="E2690" s="17">
        <v>32.443149629469936</v>
      </c>
      <c r="F2690" s="17">
        <v>-51.04381750098964</v>
      </c>
      <c r="G2690" s="17">
        <v>-2.5239483324475398E-2</v>
      </c>
      <c r="H2690" s="17">
        <v>0.63536824626462618</v>
      </c>
      <c r="I2690" s="17">
        <v>22.893581929908894</v>
      </c>
      <c r="J2690" s="17">
        <v>-1.4905376815690579</v>
      </c>
      <c r="K2690" s="17">
        <v>-1</v>
      </c>
      <c r="L2690" s="17">
        <v>-1</v>
      </c>
      <c r="M2690" s="17">
        <v>-1</v>
      </c>
      <c r="N2690" s="17">
        <v>0.16666666666666666</v>
      </c>
      <c r="O2690" s="17">
        <v>-1</v>
      </c>
      <c r="P2690" s="17">
        <v>-1</v>
      </c>
      <c r="Q2690" s="17">
        <v>1.0008564389300478</v>
      </c>
      <c r="R2690" s="17">
        <v>-1</v>
      </c>
      <c r="S2690" s="17">
        <v>-0.64854715381281236</v>
      </c>
      <c r="T2690" s="17">
        <v>-6.8127530724804333E-2</v>
      </c>
      <c r="U2690" s="17">
        <v>-0.43880891002924277</v>
      </c>
      <c r="V2690" s="17">
        <v>-0.78077926242308748</v>
      </c>
      <c r="W2690" s="17">
        <v>-1.3407263773588425</v>
      </c>
      <c r="X2690" s="17">
        <v>-2.6141732379312863</v>
      </c>
      <c r="Y2690" s="17">
        <v>0</v>
      </c>
      <c r="Z2690" s="17">
        <v>11.442140600707393</v>
      </c>
      <c r="AA2690" s="17">
        <v>-0.65780453598632471</v>
      </c>
      <c r="AB2690" s="17">
        <v>-0.66341864126366656</v>
      </c>
      <c r="AC2690" s="17">
        <v>-2.1636526199666211</v>
      </c>
      <c r="AD2690" s="17">
        <v>-0.54851113753655356</v>
      </c>
      <c r="AE2690" s="17">
        <v>-5.4851113753655346E-2</v>
      </c>
      <c r="AF2690" s="17">
        <v>18.998407035907253</v>
      </c>
      <c r="AG2690" s="17">
        <v>-46.599057464973129</v>
      </c>
      <c r="AH2690" s="17">
        <v>-1</v>
      </c>
      <c r="AI2690" s="17">
        <v>-1</v>
      </c>
      <c r="AJ2690" s="17">
        <v>-1</v>
      </c>
      <c r="AK2690" s="17">
        <v>-1</v>
      </c>
      <c r="AL2690" s="17">
        <v>-1</v>
      </c>
      <c r="AM2690" s="17">
        <v>-1</v>
      </c>
      <c r="AN2690" s="17">
        <v>-1</v>
      </c>
      <c r="AO2690" s="17">
        <v>-1</v>
      </c>
      <c r="AP2690" s="17">
        <v>-1</v>
      </c>
      <c r="AQ2690" s="17">
        <v>-1</v>
      </c>
      <c r="AR2690" s="17">
        <v>-0.27425556876827678</v>
      </c>
      <c r="AS2690" s="17">
        <v>-3.2910668252193211</v>
      </c>
      <c r="AT2690" s="17">
        <v>-0.27838687278511731</v>
      </c>
      <c r="AU2690" s="17">
        <v>-1</v>
      </c>
      <c r="AV2690" s="17">
        <v>-1</v>
      </c>
      <c r="AW2690" s="17">
        <v>-1</v>
      </c>
      <c r="AX2690" s="17">
        <v>-1</v>
      </c>
      <c r="AY2690" s="17">
        <v>-5.4851113753655346E-2</v>
      </c>
      <c r="AZ2690" s="17">
        <v>0.84449187637638445</v>
      </c>
      <c r="BA2690" s="17">
        <v>-0.33167136355587162</v>
      </c>
      <c r="BB2690" s="17">
        <v>0.31982712009576164</v>
      </c>
      <c r="BC2690" s="17">
        <v>-0.14033994060858201</v>
      </c>
      <c r="BD2690" s="17">
        <v>11.519204217339771</v>
      </c>
      <c r="BE2690" s="17">
        <v>-4.4679221660577291</v>
      </c>
      <c r="BF2690" s="17">
        <v>-1</v>
      </c>
      <c r="BG2690" s="22">
        <v>32.499980949517749</v>
      </c>
    </row>
    <row r="2691" spans="1:59" x14ac:dyDescent="0.25">
      <c r="A2691">
        <v>6050</v>
      </c>
      <c r="B2691" t="s">
        <v>2390</v>
      </c>
      <c r="C2691" s="49">
        <v>0</v>
      </c>
      <c r="D2691" s="22">
        <v>1503.26193359375</v>
      </c>
      <c r="E2691" s="17">
        <v>69.594942837355873</v>
      </c>
      <c r="F2691" s="17">
        <v>11.251781784248378</v>
      </c>
      <c r="G2691" s="17">
        <v>0.42802148270619683</v>
      </c>
      <c r="H2691" s="17">
        <v>4.0688752661868302</v>
      </c>
      <c r="I2691" s="17">
        <v>56.069049797207143</v>
      </c>
      <c r="J2691" s="17">
        <v>7.4477619264546391</v>
      </c>
      <c r="K2691" s="17">
        <v>-1</v>
      </c>
      <c r="L2691" s="17">
        <v>-1</v>
      </c>
      <c r="M2691" s="17">
        <v>-1</v>
      </c>
      <c r="N2691" s="17">
        <v>0.16666666666666666</v>
      </c>
      <c r="O2691" s="17">
        <v>-1</v>
      </c>
      <c r="P2691" s="17">
        <v>-1</v>
      </c>
      <c r="Q2691" s="17">
        <v>3.1433936254423349</v>
      </c>
      <c r="R2691" s="17">
        <v>-1</v>
      </c>
      <c r="S2691" s="17">
        <v>0.44024685472872382</v>
      </c>
      <c r="T2691" s="17">
        <v>4.6310783235701189E-2</v>
      </c>
      <c r="U2691" s="17">
        <v>0.22190100367780496</v>
      </c>
      <c r="V2691" s="17">
        <v>0.1721101264081718</v>
      </c>
      <c r="W2691" s="17">
        <v>1.1404570830029859</v>
      </c>
      <c r="X2691" s="17">
        <v>1.0769428786530828</v>
      </c>
      <c r="Y2691" s="17">
        <v>0</v>
      </c>
      <c r="Z2691" s="17">
        <v>32.901638540536069</v>
      </c>
      <c r="AA2691" s="17">
        <v>0.53616701626057561</v>
      </c>
      <c r="AB2691" s="17">
        <v>1.2415009679228504</v>
      </c>
      <c r="AC2691" s="17">
        <v>19.737890679571368</v>
      </c>
      <c r="AD2691" s="17">
        <v>0.27737625459725623</v>
      </c>
      <c r="AE2691" s="17">
        <v>2.7737625459725621E-2</v>
      </c>
      <c r="AF2691" s="17">
        <v>51.607838367672329</v>
      </c>
      <c r="AG2691" s="17">
        <v>10.272006515526831</v>
      </c>
      <c r="AH2691" s="17">
        <v>-1</v>
      </c>
      <c r="AI2691" s="17">
        <v>-1</v>
      </c>
      <c r="AJ2691" s="17">
        <v>-1</v>
      </c>
      <c r="AK2691" s="17">
        <v>-1</v>
      </c>
      <c r="AL2691" s="17">
        <v>-1</v>
      </c>
      <c r="AM2691" s="17">
        <v>-1</v>
      </c>
      <c r="AN2691" s="17">
        <v>-1</v>
      </c>
      <c r="AO2691" s="17">
        <v>-1</v>
      </c>
      <c r="AP2691" s="17">
        <v>-1</v>
      </c>
      <c r="AQ2691" s="17">
        <v>-1</v>
      </c>
      <c r="AR2691" s="17">
        <v>0.13868812729862812</v>
      </c>
      <c r="AS2691" s="17">
        <v>1.664257527583537</v>
      </c>
      <c r="AT2691" s="17">
        <v>6.163534785858598</v>
      </c>
      <c r="AU2691" s="17">
        <v>-1</v>
      </c>
      <c r="AV2691" s="17">
        <v>-1</v>
      </c>
      <c r="AW2691" s="17">
        <v>-1</v>
      </c>
      <c r="AX2691" s="17">
        <v>-1</v>
      </c>
      <c r="AY2691" s="17">
        <v>2.7737625459725621E-2</v>
      </c>
      <c r="AZ2691" s="17">
        <v>0.12677720028043493</v>
      </c>
      <c r="BA2691" s="17">
        <v>0.38604331254007795</v>
      </c>
      <c r="BB2691" s="17">
        <v>3.9025406770266217E-2</v>
      </c>
      <c r="BC2691" s="17">
        <v>0.14046177271691324</v>
      </c>
      <c r="BD2691" s="17">
        <v>1.7635896526250776</v>
      </c>
      <c r="BE2691" s="17">
        <v>5.2876923986569757</v>
      </c>
      <c r="BF2691" s="17">
        <v>-1</v>
      </c>
      <c r="BG2691" s="22">
        <v>79.307340154788108</v>
      </c>
    </row>
    <row r="2692" spans="1:59" x14ac:dyDescent="0.25">
      <c r="A2692">
        <v>6052</v>
      </c>
      <c r="B2692" t="s">
        <v>2391</v>
      </c>
      <c r="C2692" s="49">
        <v>0</v>
      </c>
      <c r="D2692" s="22">
        <v>1500.5387109374999</v>
      </c>
      <c r="E2692" s="17">
        <v>46.842907883159384</v>
      </c>
      <c r="F2692" s="17">
        <v>-26.89850734175543</v>
      </c>
      <c r="G2692" s="17">
        <v>0.15044109015831464</v>
      </c>
      <c r="H2692" s="17">
        <v>1.9661699863736557</v>
      </c>
      <c r="I2692" s="17">
        <v>35.752146106583282</v>
      </c>
      <c r="J2692" s="17">
        <v>1.9738806530826385</v>
      </c>
      <c r="K2692" s="17">
        <v>-1</v>
      </c>
      <c r="L2692" s="17">
        <v>-1</v>
      </c>
      <c r="M2692" s="17">
        <v>-1</v>
      </c>
      <c r="N2692" s="17">
        <v>0.16666666666666666</v>
      </c>
      <c r="O2692" s="17">
        <v>-1</v>
      </c>
      <c r="P2692" s="17">
        <v>-1</v>
      </c>
      <c r="Q2692" s="17">
        <v>1.8312878897803972</v>
      </c>
      <c r="R2692" s="17">
        <v>-1</v>
      </c>
      <c r="S2692" s="17">
        <v>-0.2265387079934145</v>
      </c>
      <c r="T2692" s="17">
        <v>-2.3772092838664566E-2</v>
      </c>
      <c r="U2692" s="17">
        <v>-0.18272266999337755</v>
      </c>
      <c r="V2692" s="17">
        <v>-0.41144643466705105</v>
      </c>
      <c r="W2692" s="17">
        <v>-0.37903815379607841</v>
      </c>
      <c r="X2692" s="17">
        <v>-1.1835241312327185</v>
      </c>
      <c r="Y2692" s="17">
        <v>0</v>
      </c>
      <c r="Z2692" s="17">
        <v>19.759682121515819</v>
      </c>
      <c r="AA2692" s="17">
        <v>-0.19503005783574384</v>
      </c>
      <c r="AB2692" s="17">
        <v>7.4914006948209932E-2</v>
      </c>
      <c r="AC2692" s="17">
        <v>6.3252223888745753</v>
      </c>
      <c r="AD2692" s="17">
        <v>-0.22840333749172195</v>
      </c>
      <c r="AE2692" s="17">
        <v>-2.2840333749172194E-2</v>
      </c>
      <c r="AF2692" s="17">
        <v>31.637579668576613</v>
      </c>
      <c r="AG2692" s="17">
        <v>-24.556256775194395</v>
      </c>
      <c r="AH2692" s="17">
        <v>-1</v>
      </c>
      <c r="AI2692" s="17">
        <v>-1</v>
      </c>
      <c r="AJ2692" s="17">
        <v>-1</v>
      </c>
      <c r="AK2692" s="17">
        <v>-1</v>
      </c>
      <c r="AL2692" s="17">
        <v>-1</v>
      </c>
      <c r="AM2692" s="17">
        <v>-1</v>
      </c>
      <c r="AN2692" s="17">
        <v>-1</v>
      </c>
      <c r="AO2692" s="17">
        <v>-1</v>
      </c>
      <c r="AP2692" s="17">
        <v>-1</v>
      </c>
      <c r="AQ2692" s="17">
        <v>-1</v>
      </c>
      <c r="AR2692" s="17">
        <v>-0.11420166874586098</v>
      </c>
      <c r="AS2692" s="17">
        <v>-1.3704200249503318</v>
      </c>
      <c r="AT2692" s="17">
        <v>2.2184539675645687</v>
      </c>
      <c r="AU2692" s="17">
        <v>-1</v>
      </c>
      <c r="AV2692" s="17">
        <v>-1</v>
      </c>
      <c r="AW2692" s="17">
        <v>-1</v>
      </c>
      <c r="AX2692" s="17">
        <v>-1</v>
      </c>
      <c r="AY2692" s="17">
        <v>-2.2840333749172194E-2</v>
      </c>
      <c r="AZ2692" s="17">
        <v>0.56631101514374316</v>
      </c>
      <c r="BA2692" s="17">
        <v>-5.3490502323230438E-2</v>
      </c>
      <c r="BB2692" s="17">
        <v>0.21099046808051886</v>
      </c>
      <c r="BC2692" s="17">
        <v>-3.1503288593339313E-2</v>
      </c>
      <c r="BD2692" s="17">
        <v>7.738000694753274</v>
      </c>
      <c r="BE2692" s="17">
        <v>-0.68671864347122735</v>
      </c>
      <c r="BF2692" s="17">
        <v>-1</v>
      </c>
      <c r="BG2692" s="22">
        <v>93.385310897264162</v>
      </c>
    </row>
    <row r="2693" spans="1:59" x14ac:dyDescent="0.25">
      <c r="A2693">
        <v>6053</v>
      </c>
      <c r="B2693" t="s">
        <v>2392</v>
      </c>
      <c r="C2693" s="49">
        <v>0</v>
      </c>
      <c r="D2693" s="22">
        <v>1497.2891015624998</v>
      </c>
      <c r="E2693" s="17">
        <v>57.682814797740654</v>
      </c>
      <c r="F2693" s="17">
        <v>-8.7223053570636395</v>
      </c>
      <c r="G2693" s="17">
        <v>0.28269060641430943</v>
      </c>
      <c r="H2693" s="17">
        <v>2.9679761785608432</v>
      </c>
      <c r="I2693" s="17">
        <v>45.431866854298399</v>
      </c>
      <c r="J2693" s="17">
        <v>4.5818391756620791</v>
      </c>
      <c r="K2693" s="17">
        <v>-1</v>
      </c>
      <c r="L2693" s="17">
        <v>-1</v>
      </c>
      <c r="M2693" s="17">
        <v>-1</v>
      </c>
      <c r="N2693" s="17">
        <v>0.16666666666666666</v>
      </c>
      <c r="O2693" s="17">
        <v>-1</v>
      </c>
      <c r="P2693" s="17">
        <v>-1</v>
      </c>
      <c r="Q2693" s="17">
        <v>2.4564233585548156</v>
      </c>
      <c r="R2693" s="17">
        <v>-1</v>
      </c>
      <c r="S2693" s="17">
        <v>9.1142477291575708E-2</v>
      </c>
      <c r="T2693" s="17">
        <v>9.6179689506057757E-3</v>
      </c>
      <c r="U2693" s="17">
        <v>1.0054941629557126E-2</v>
      </c>
      <c r="V2693" s="17">
        <v>-0.13341860927986152</v>
      </c>
      <c r="W2693" s="17">
        <v>0.34490530696295385</v>
      </c>
      <c r="X2693" s="17">
        <v>-0.10655444390703844</v>
      </c>
      <c r="Y2693" s="17">
        <v>0</v>
      </c>
      <c r="Z2693" s="17">
        <v>26.020993891845521</v>
      </c>
      <c r="AA2693" s="17">
        <v>0.15333914234238605</v>
      </c>
      <c r="AB2693" s="17">
        <v>0.63071897517136755</v>
      </c>
      <c r="AC2693" s="17">
        <v>12.715511259298991</v>
      </c>
      <c r="AD2693" s="17">
        <v>1.2568677036946405E-2</v>
      </c>
      <c r="AE2693" s="17">
        <v>1.2568677036946408E-3</v>
      </c>
      <c r="AF2693" s="17">
        <v>41.152145982935082</v>
      </c>
      <c r="AG2693" s="17">
        <v>-7.9627901763611479</v>
      </c>
      <c r="AH2693" s="17">
        <v>-1</v>
      </c>
      <c r="AI2693" s="17">
        <v>-1</v>
      </c>
      <c r="AJ2693" s="17">
        <v>-1</v>
      </c>
      <c r="AK2693" s="17">
        <v>-1</v>
      </c>
      <c r="AL2693" s="17">
        <v>-1</v>
      </c>
      <c r="AM2693" s="17">
        <v>-1</v>
      </c>
      <c r="AN2693" s="17">
        <v>-1</v>
      </c>
      <c r="AO2693" s="17">
        <v>-1</v>
      </c>
      <c r="AP2693" s="17">
        <v>-1</v>
      </c>
      <c r="AQ2693" s="17">
        <v>-1</v>
      </c>
      <c r="AR2693" s="17">
        <v>6.2843385184732023E-3</v>
      </c>
      <c r="AS2693" s="17">
        <v>7.5412062221678178E-2</v>
      </c>
      <c r="AT2693" s="17">
        <v>4.0980356808881817</v>
      </c>
      <c r="AU2693" s="17">
        <v>-1</v>
      </c>
      <c r="AV2693" s="17">
        <v>-1</v>
      </c>
      <c r="AW2693" s="17">
        <v>-1</v>
      </c>
      <c r="AX2693" s="17">
        <v>-1</v>
      </c>
      <c r="AY2693" s="17">
        <v>1.2568677036946408E-3</v>
      </c>
      <c r="AZ2693" s="17">
        <v>0.35690092727596456</v>
      </c>
      <c r="BA2693" s="17">
        <v>0.15591958554454829</v>
      </c>
      <c r="BB2693" s="17">
        <v>0.12905998314077158</v>
      </c>
      <c r="BC2693" s="17">
        <v>5.0427196346407938E-2</v>
      </c>
      <c r="BD2693" s="17">
        <v>4.8915713667176686</v>
      </c>
      <c r="BE2693" s="17">
        <v>2.1597106845643808</v>
      </c>
      <c r="BF2693" s="17">
        <v>-1</v>
      </c>
      <c r="BG2693" s="22">
        <v>79.335236552610922</v>
      </c>
    </row>
    <row r="2694" spans="1:59" x14ac:dyDescent="0.25">
      <c r="A2694">
        <v>6054</v>
      </c>
      <c r="B2694" t="s">
        <v>2393</v>
      </c>
      <c r="C2694" s="49">
        <v>0</v>
      </c>
      <c r="D2694" s="22">
        <v>1521.26810546875</v>
      </c>
      <c r="E2694" s="17">
        <v>59.205174578054752</v>
      </c>
      <c r="F2694" s="17">
        <v>-6.1696340953631452</v>
      </c>
      <c r="G2694" s="17">
        <v>0.301263768167507</v>
      </c>
      <c r="H2694" s="17">
        <v>3.1086701408497528</v>
      </c>
      <c r="I2694" s="17">
        <v>46.791289741147295</v>
      </c>
      <c r="J2694" s="17">
        <v>4.9481016532634081</v>
      </c>
      <c r="K2694" s="17">
        <v>-1</v>
      </c>
      <c r="L2694" s="17">
        <v>-1</v>
      </c>
      <c r="M2694" s="17">
        <v>-1</v>
      </c>
      <c r="N2694" s="17">
        <v>0.16666666666666666</v>
      </c>
      <c r="O2694" s="17">
        <v>-1</v>
      </c>
      <c r="P2694" s="17">
        <v>-1</v>
      </c>
      <c r="Q2694" s="17">
        <v>2.5442175714026978</v>
      </c>
      <c r="R2694" s="17">
        <v>-1</v>
      </c>
      <c r="S2694" s="17">
        <v>0.13575771829422983</v>
      </c>
      <c r="T2694" s="17">
        <v>1.4307279249185158E-2</v>
      </c>
      <c r="U2694" s="17">
        <v>3.7128687261542018E-2</v>
      </c>
      <c r="V2694" s="17">
        <v>-9.4372298041865213E-2</v>
      </c>
      <c r="W2694" s="17">
        <v>0.44657614385902156</v>
      </c>
      <c r="X2694" s="17">
        <v>4.4695502196894499E-2</v>
      </c>
      <c r="Y2694" s="17">
        <v>0</v>
      </c>
      <c r="Z2694" s="17">
        <v>26.900334395990928</v>
      </c>
      <c r="AA2694" s="17">
        <v>0.20226421736659925</v>
      </c>
      <c r="AB2694" s="17">
        <v>0.7087763917146328</v>
      </c>
      <c r="AC2694" s="17">
        <v>13.612965346089803</v>
      </c>
      <c r="AD2694" s="17">
        <v>4.6410859076927533E-2</v>
      </c>
      <c r="AE2694" s="17">
        <v>4.6410859076927522E-3</v>
      </c>
      <c r="AF2694" s="17">
        <v>42.488374531597877</v>
      </c>
      <c r="AG2694" s="17">
        <v>-5.6323987472549577</v>
      </c>
      <c r="AH2694" s="17">
        <v>-1</v>
      </c>
      <c r="AI2694" s="17">
        <v>-1</v>
      </c>
      <c r="AJ2694" s="17">
        <v>-1</v>
      </c>
      <c r="AK2694" s="17">
        <v>-1</v>
      </c>
      <c r="AL2694" s="17">
        <v>-1</v>
      </c>
      <c r="AM2694" s="17">
        <v>-1</v>
      </c>
      <c r="AN2694" s="17">
        <v>-1</v>
      </c>
      <c r="AO2694" s="17">
        <v>-1</v>
      </c>
      <c r="AP2694" s="17">
        <v>-1</v>
      </c>
      <c r="AQ2694" s="17">
        <v>-1</v>
      </c>
      <c r="AR2694" s="17">
        <v>2.3205429538463766E-2</v>
      </c>
      <c r="AS2694" s="17">
        <v>0.278465154461565</v>
      </c>
      <c r="AT2694" s="17">
        <v>4.3620047008000347</v>
      </c>
      <c r="AU2694" s="17">
        <v>-1</v>
      </c>
      <c r="AV2694" s="17">
        <v>-1</v>
      </c>
      <c r="AW2694" s="17">
        <v>-1</v>
      </c>
      <c r="AX2694" s="17">
        <v>-1</v>
      </c>
      <c r="AY2694" s="17">
        <v>4.6410859076927522E-3</v>
      </c>
      <c r="AZ2694" s="17">
        <v>0.32749131168848034</v>
      </c>
      <c r="BA2694" s="17">
        <v>0.18532920113203255</v>
      </c>
      <c r="BB2694" s="17">
        <v>0.11755364124717799</v>
      </c>
      <c r="BC2694" s="17">
        <v>6.1933538240001515E-2</v>
      </c>
      <c r="BD2694" s="17">
        <v>4.4918179776291538</v>
      </c>
      <c r="BE2694" s="17">
        <v>2.5594640736528964</v>
      </c>
      <c r="BF2694" s="17">
        <v>-1</v>
      </c>
      <c r="BG2694" s="22">
        <v>129.24770779332562</v>
      </c>
    </row>
    <row r="2695" spans="1:59" x14ac:dyDescent="0.25">
      <c r="A2695">
        <v>6055</v>
      </c>
      <c r="B2695" t="s">
        <v>3119</v>
      </c>
      <c r="C2695" s="49">
        <v>0</v>
      </c>
      <c r="D2695" s="22">
        <v>1512.46779296875</v>
      </c>
      <c r="E2695" s="17">
        <v>75.462466525221856</v>
      </c>
      <c r="F2695" s="17">
        <v>21.090362183601858</v>
      </c>
      <c r="G2695" s="17">
        <v>0.49960670714175559</v>
      </c>
      <c r="H2695" s="17">
        <v>4.6111420595854149</v>
      </c>
      <c r="I2695" s="17">
        <v>61.308577334362198</v>
      </c>
      <c r="J2695" s="17">
        <v>8.8594215033116157</v>
      </c>
      <c r="K2695" s="17">
        <v>-1</v>
      </c>
      <c r="L2695" s="17">
        <v>-1</v>
      </c>
      <c r="M2695" s="17">
        <v>-1</v>
      </c>
      <c r="N2695" s="17">
        <v>0.16666666666666666</v>
      </c>
      <c r="O2695" s="17">
        <v>-1</v>
      </c>
      <c r="P2695" s="17">
        <v>-1</v>
      </c>
      <c r="Q2695" s="17">
        <v>3.4817726539767131</v>
      </c>
      <c r="R2695" s="17">
        <v>-1</v>
      </c>
      <c r="S2695" s="17">
        <v>0.6122042243387581</v>
      </c>
      <c r="T2695" s="17">
        <v>6.4384460438991098E-2</v>
      </c>
      <c r="U2695" s="17">
        <v>0.32624942766346327</v>
      </c>
      <c r="V2695" s="17">
        <v>0.32260356368583082</v>
      </c>
      <c r="W2695" s="17">
        <v>1.5323198026879155</v>
      </c>
      <c r="X2695" s="17">
        <v>1.6598948542827678</v>
      </c>
      <c r="Y2695" s="17">
        <v>0</v>
      </c>
      <c r="Z2695" s="17">
        <v>36.290818486362447</v>
      </c>
      <c r="AA2695" s="17">
        <v>0.72473547448400666</v>
      </c>
      <c r="AB2695" s="17">
        <v>1.5423521507403133</v>
      </c>
      <c r="AC2695" s="17">
        <v>23.19688452656511</v>
      </c>
      <c r="AD2695" s="17">
        <v>0.4078117845793291</v>
      </c>
      <c r="AE2695" s="17">
        <v>4.0781178457932908E-2</v>
      </c>
      <c r="AF2695" s="17">
        <v>56.757969606730704</v>
      </c>
      <c r="AG2695" s="17">
        <v>19.25386946875015</v>
      </c>
      <c r="AH2695" s="17">
        <v>-1</v>
      </c>
      <c r="AI2695" s="17">
        <v>-1</v>
      </c>
      <c r="AJ2695" s="17">
        <v>-1</v>
      </c>
      <c r="AK2695" s="17">
        <v>-1</v>
      </c>
      <c r="AL2695" s="17">
        <v>-1</v>
      </c>
      <c r="AM2695" s="17">
        <v>-1</v>
      </c>
      <c r="AN2695" s="17">
        <v>-1</v>
      </c>
      <c r="AO2695" s="17">
        <v>-1</v>
      </c>
      <c r="AP2695" s="17">
        <v>-1</v>
      </c>
      <c r="AQ2695" s="17">
        <v>-1</v>
      </c>
      <c r="AR2695" s="17">
        <v>0.20390589228966455</v>
      </c>
      <c r="AS2695" s="17">
        <v>2.4468707074759743</v>
      </c>
      <c r="AT2695" s="17">
        <v>7.1809319197187662</v>
      </c>
      <c r="AU2695" s="17">
        <v>-1</v>
      </c>
      <c r="AV2695" s="17">
        <v>-1</v>
      </c>
      <c r="AW2695" s="17">
        <v>-1</v>
      </c>
      <c r="AX2695" s="17">
        <v>-1</v>
      </c>
      <c r="AY2695" s="17">
        <v>4.0781178457932908E-2</v>
      </c>
      <c r="AZ2695" s="17">
        <v>1.3425797844545229E-2</v>
      </c>
      <c r="BA2695" s="17">
        <v>0.49939471497596777</v>
      </c>
      <c r="BB2695" s="17">
        <v>-5.3226734236385687E-3</v>
      </c>
      <c r="BC2695" s="17">
        <v>0.18480985291081803</v>
      </c>
      <c r="BD2695" s="17">
        <v>0.2228484230468637</v>
      </c>
      <c r="BE2695" s="17">
        <v>6.8284336282351905</v>
      </c>
      <c r="BF2695" s="17">
        <v>-1</v>
      </c>
      <c r="BG2695" s="22">
        <v>191.77811944175312</v>
      </c>
    </row>
    <row r="2696" spans="1:59" x14ac:dyDescent="0.25">
      <c r="A2696">
        <v>6056</v>
      </c>
      <c r="B2696" t="s">
        <v>2394</v>
      </c>
      <c r="C2696" s="49">
        <v>0</v>
      </c>
      <c r="D2696" s="22">
        <v>1509.83916015625</v>
      </c>
      <c r="E2696" s="17">
        <v>70.385408711600633</v>
      </c>
      <c r="F2696" s="17">
        <v>12.577223737347806</v>
      </c>
      <c r="G2696" s="17">
        <v>0.4376653597532516</v>
      </c>
      <c r="H2696" s="17">
        <v>4.1419288093372648</v>
      </c>
      <c r="I2696" s="17">
        <v>56.774912770347186</v>
      </c>
      <c r="J2696" s="17">
        <v>7.637939040500866</v>
      </c>
      <c r="K2696" s="17">
        <v>-1</v>
      </c>
      <c r="L2696" s="17">
        <v>-1</v>
      </c>
      <c r="M2696" s="17">
        <v>-1</v>
      </c>
      <c r="N2696" s="17">
        <v>0.16666666666666666</v>
      </c>
      <c r="O2696" s="17">
        <v>-1</v>
      </c>
      <c r="P2696" s="17">
        <v>-1</v>
      </c>
      <c r="Q2696" s="17">
        <v>3.18897964926524</v>
      </c>
      <c r="R2696" s="17">
        <v>-1</v>
      </c>
      <c r="S2696" s="17">
        <v>0.46341274884905259</v>
      </c>
      <c r="T2696" s="17">
        <v>4.8745647722206922E-2</v>
      </c>
      <c r="U2696" s="17">
        <v>0.2359587003450484</v>
      </c>
      <c r="V2696" s="17">
        <v>0.19238442486763804</v>
      </c>
      <c r="W2696" s="17">
        <v>1.1932483666479494</v>
      </c>
      <c r="X2696" s="17">
        <v>1.1554774815915876</v>
      </c>
      <c r="Y2696" s="17">
        <v>0</v>
      </c>
      <c r="Z2696" s="17">
        <v>33.358224867471684</v>
      </c>
      <c r="AA2696" s="17">
        <v>0.56157073665676582</v>
      </c>
      <c r="AB2696" s="17">
        <v>1.2820312846108204</v>
      </c>
      <c r="AC2696" s="17">
        <v>20.203882252971489</v>
      </c>
      <c r="AD2696" s="17">
        <v>0.29494837543131058</v>
      </c>
      <c r="AE2696" s="17">
        <v>2.949483754313105E-2</v>
      </c>
      <c r="AF2696" s="17">
        <v>52.301657976918442</v>
      </c>
      <c r="AG2696" s="17">
        <v>11.482032504232889</v>
      </c>
      <c r="AH2696" s="17">
        <v>-1</v>
      </c>
      <c r="AI2696" s="17">
        <v>-1</v>
      </c>
      <c r="AJ2696" s="17">
        <v>-1</v>
      </c>
      <c r="AK2696" s="17">
        <v>-1</v>
      </c>
      <c r="AL2696" s="17">
        <v>-1</v>
      </c>
      <c r="AM2696" s="17">
        <v>-1</v>
      </c>
      <c r="AN2696" s="17">
        <v>-1</v>
      </c>
      <c r="AO2696" s="17">
        <v>-1</v>
      </c>
      <c r="AP2696" s="17">
        <v>-1</v>
      </c>
      <c r="AQ2696" s="17">
        <v>-1</v>
      </c>
      <c r="AR2696" s="17">
        <v>0.14747418771565529</v>
      </c>
      <c r="AS2696" s="17">
        <v>1.7696902525878631</v>
      </c>
      <c r="AT2696" s="17">
        <v>6.3005973283642218</v>
      </c>
      <c r="AU2696" s="17">
        <v>-1</v>
      </c>
      <c r="AV2696" s="17">
        <v>-1</v>
      </c>
      <c r="AW2696" s="17">
        <v>-1</v>
      </c>
      <c r="AX2696" s="17">
        <v>-1</v>
      </c>
      <c r="AY2696" s="17">
        <v>2.949483754313105E-2</v>
      </c>
      <c r="AZ2696" s="17">
        <v>0.11150663296962066</v>
      </c>
      <c r="BA2696" s="17">
        <v>0.40131387985089229</v>
      </c>
      <c r="BB2696" s="17">
        <v>3.3050885686687737E-2</v>
      </c>
      <c r="BC2696" s="17">
        <v>0.14643629380049172</v>
      </c>
      <c r="BD2696" s="17">
        <v>1.5560228104933447</v>
      </c>
      <c r="BE2696" s="17">
        <v>5.4952592407887089</v>
      </c>
      <c r="BF2696" s="17">
        <v>-1</v>
      </c>
      <c r="BG2696" s="22">
        <v>102.14354588078413</v>
      </c>
    </row>
    <row r="2697" spans="1:59" x14ac:dyDescent="0.25">
      <c r="A2697">
        <v>6057</v>
      </c>
      <c r="B2697" t="s">
        <v>2395</v>
      </c>
      <c r="C2697" s="49">
        <v>0</v>
      </c>
      <c r="D2697" s="22">
        <v>1441.3719140624999</v>
      </c>
      <c r="E2697" s="17">
        <v>52.989100791166663</v>
      </c>
      <c r="F2697" s="17">
        <v>-16.592658351249064</v>
      </c>
      <c r="G2697" s="17">
        <v>0.22542614725383364</v>
      </c>
      <c r="H2697" s="17">
        <v>2.5341909262339599</v>
      </c>
      <c r="I2697" s="17">
        <v>41.240517130422063</v>
      </c>
      <c r="J2697" s="17">
        <v>3.4525848801727705</v>
      </c>
      <c r="K2697" s="17">
        <v>-1</v>
      </c>
      <c r="L2697" s="17">
        <v>-1</v>
      </c>
      <c r="M2697" s="17">
        <v>-1</v>
      </c>
      <c r="N2697" s="17">
        <v>0.16666666666666666</v>
      </c>
      <c r="O2697" s="17">
        <v>-1</v>
      </c>
      <c r="P2697" s="17">
        <v>-1</v>
      </c>
      <c r="Q2697" s="17">
        <v>2.1857377217763529</v>
      </c>
      <c r="R2697" s="17">
        <v>-1</v>
      </c>
      <c r="S2697" s="17">
        <v>-4.6414481522473988E-2</v>
      </c>
      <c r="T2697" s="17">
        <v>-4.8400334968002473E-3</v>
      </c>
      <c r="U2697" s="17">
        <v>-7.3418374419984236E-2</v>
      </c>
      <c r="V2697" s="17">
        <v>-0.25380553773971454</v>
      </c>
      <c r="W2697" s="17">
        <v>3.143549688907421E-2</v>
      </c>
      <c r="X2697" s="17">
        <v>-0.57288572755085476</v>
      </c>
      <c r="Y2697" s="17">
        <v>0</v>
      </c>
      <c r="Z2697" s="17">
        <v>23.309826075783292</v>
      </c>
      <c r="AA2697" s="17">
        <v>2.4941759399939589E-3</v>
      </c>
      <c r="AB2697" s="17">
        <v>0.39005366458984903</v>
      </c>
      <c r="AC2697" s="17">
        <v>9.9484959506326014</v>
      </c>
      <c r="AD2697" s="17">
        <v>-9.1772968024980306E-2</v>
      </c>
      <c r="AE2697" s="17">
        <v>-9.1772968024980296E-3</v>
      </c>
      <c r="AF2697" s="17">
        <v>37.03230865148079</v>
      </c>
      <c r="AG2697" s="17">
        <v>-15.147813738491063</v>
      </c>
      <c r="AH2697" s="17">
        <v>-1</v>
      </c>
      <c r="AI2697" s="17">
        <v>-1</v>
      </c>
      <c r="AJ2697" s="17">
        <v>-1</v>
      </c>
      <c r="AK2697" s="17">
        <v>-1</v>
      </c>
      <c r="AL2697" s="17">
        <v>-1</v>
      </c>
      <c r="AM2697" s="17">
        <v>-1</v>
      </c>
      <c r="AN2697" s="17">
        <v>-1</v>
      </c>
      <c r="AO2697" s="17">
        <v>-1</v>
      </c>
      <c r="AP2697" s="17">
        <v>-1</v>
      </c>
      <c r="AQ2697" s="17">
        <v>-1</v>
      </c>
      <c r="AR2697" s="17">
        <v>-4.5886484012490153E-2</v>
      </c>
      <c r="AS2697" s="17">
        <v>-0.55063780814988172</v>
      </c>
      <c r="AT2697" s="17">
        <v>3.2841708494051538</v>
      </c>
      <c r="AU2697" s="17">
        <v>-1</v>
      </c>
      <c r="AV2697" s="17">
        <v>-1</v>
      </c>
      <c r="AW2697" s="17">
        <v>-1</v>
      </c>
      <c r="AX2697" s="17">
        <v>-1</v>
      </c>
      <c r="AY2697" s="17">
        <v>-9.1772968024980296E-3</v>
      </c>
      <c r="AZ2697" s="17">
        <v>0.4475761581878393</v>
      </c>
      <c r="BA2697" s="17">
        <v>6.5244354632673529E-2</v>
      </c>
      <c r="BB2697" s="17">
        <v>0.16453614246182668</v>
      </c>
      <c r="BC2697" s="17">
        <v>1.4951037025352859E-2</v>
      </c>
      <c r="BD2697" s="17">
        <v>6.1240842758232006</v>
      </c>
      <c r="BE2697" s="17">
        <v>0.92719777545884741</v>
      </c>
      <c r="BF2697" s="17">
        <v>-1</v>
      </c>
      <c r="BG2697" s="22">
        <v>-30.546673865332878</v>
      </c>
    </row>
    <row r="2698" spans="1:59" x14ac:dyDescent="0.25">
      <c r="A2698">
        <v>6059</v>
      </c>
      <c r="B2698" t="s">
        <v>2396</v>
      </c>
      <c r="C2698" s="49">
        <v>0</v>
      </c>
      <c r="D2698" s="22">
        <v>1470.2807031249999</v>
      </c>
      <c r="E2698" s="17">
        <v>-19.719914856420203</v>
      </c>
      <c r="F2698" s="17">
        <v>-138.51010330097864</v>
      </c>
      <c r="G2698" s="17">
        <v>-0.66164163133643705</v>
      </c>
      <c r="H2698" s="17">
        <v>-4.1854555317634476</v>
      </c>
      <c r="I2698" s="17">
        <v>-23.686513411064503</v>
      </c>
      <c r="J2698" s="17">
        <v>-14.040378714506854</v>
      </c>
      <c r="K2698" s="17">
        <v>-1</v>
      </c>
      <c r="L2698" s="17">
        <v>-1</v>
      </c>
      <c r="M2698" s="17">
        <v>-1</v>
      </c>
      <c r="N2698" s="17">
        <v>0.16666666666666666</v>
      </c>
      <c r="O2698" s="17">
        <v>-1</v>
      </c>
      <c r="P2698" s="17">
        <v>-1</v>
      </c>
      <c r="Q2698" s="17">
        <v>-2.0073780438064497</v>
      </c>
      <c r="R2698" s="17">
        <v>-1</v>
      </c>
      <c r="S2698" s="17">
        <v>-2.1772709966056163</v>
      </c>
      <c r="T2698" s="17">
        <v>-0.2288049203026323</v>
      </c>
      <c r="U2698" s="17">
        <v>-1.3664802512836962</v>
      </c>
      <c r="V2698" s="17">
        <v>-2.1186858974916412</v>
      </c>
      <c r="W2698" s="17">
        <v>-4.824437974265174</v>
      </c>
      <c r="X2698" s="17">
        <v>-7.7966936868615893</v>
      </c>
      <c r="Y2698" s="17">
        <v>0</v>
      </c>
      <c r="Z2698" s="17">
        <v>-18.688119023813346</v>
      </c>
      <c r="AA2698" s="17">
        <v>-2.3342031616374124</v>
      </c>
      <c r="AB2698" s="17">
        <v>-3.3380255938384651</v>
      </c>
      <c r="AC2698" s="17">
        <v>-32.914567093505823</v>
      </c>
      <c r="AD2698" s="17">
        <v>-1.7081003141046203</v>
      </c>
      <c r="AE2698" s="17">
        <v>-0.17081003141046203</v>
      </c>
      <c r="AF2698" s="17">
        <v>-26.786943347826245</v>
      </c>
      <c r="AG2698" s="17">
        <v>-126.44901144152335</v>
      </c>
      <c r="AH2698" s="17">
        <v>-1</v>
      </c>
      <c r="AI2698" s="17">
        <v>-1</v>
      </c>
      <c r="AJ2698" s="17">
        <v>-1</v>
      </c>
      <c r="AK2698" s="17">
        <v>-1</v>
      </c>
      <c r="AL2698" s="17">
        <v>-1</v>
      </c>
      <c r="AM2698" s="17">
        <v>-1</v>
      </c>
      <c r="AN2698" s="17">
        <v>-1</v>
      </c>
      <c r="AO2698" s="17">
        <v>-1</v>
      </c>
      <c r="AP2698" s="17">
        <v>-1</v>
      </c>
      <c r="AQ2698" s="17">
        <v>-1</v>
      </c>
      <c r="AR2698" s="17">
        <v>-0.85405015705231013</v>
      </c>
      <c r="AS2698" s="17">
        <v>-10.248601884627721</v>
      </c>
      <c r="AT2698" s="17">
        <v>-9.3231824500160378</v>
      </c>
      <c r="AU2698" s="17">
        <v>-1</v>
      </c>
      <c r="AV2698" s="17">
        <v>-1</v>
      </c>
      <c r="AW2698" s="17">
        <v>-1</v>
      </c>
      <c r="AX2698" s="17">
        <v>-1</v>
      </c>
      <c r="AY2698" s="17">
        <v>-0.17081003141046203</v>
      </c>
      <c r="AZ2698" s="17">
        <v>1.8522008911788255</v>
      </c>
      <c r="BA2698" s="17">
        <v>-1.3393803783583129</v>
      </c>
      <c r="BB2698" s="17">
        <v>0.71408744012890446</v>
      </c>
      <c r="BC2698" s="17">
        <v>-0.53460026064172461</v>
      </c>
      <c r="BD2698" s="17">
        <v>25.216598278272606</v>
      </c>
      <c r="BE2698" s="17">
        <v>-18.16531622699058</v>
      </c>
      <c r="BF2698" s="17">
        <v>-1</v>
      </c>
      <c r="BG2698" s="22">
        <v>-8.6428202850115667</v>
      </c>
    </row>
    <row r="2699" spans="1:59" x14ac:dyDescent="0.25">
      <c r="A2699">
        <v>6060</v>
      </c>
      <c r="B2699" t="s">
        <v>2397</v>
      </c>
      <c r="C2699" s="49">
        <v>0</v>
      </c>
      <c r="D2699" s="22">
        <v>1513.0030175781249</v>
      </c>
      <c r="E2699" s="17">
        <v>63.280978751642898</v>
      </c>
      <c r="F2699" s="17">
        <v>0.66461646536222907</v>
      </c>
      <c r="G2699" s="17">
        <v>0.35098957619876703</v>
      </c>
      <c r="H2699" s="17">
        <v>3.4853491927473783</v>
      </c>
      <c r="I2699" s="17">
        <v>50.430864004431363</v>
      </c>
      <c r="J2699" s="17">
        <v>5.9286938589562244</v>
      </c>
      <c r="K2699" s="17">
        <v>-1</v>
      </c>
      <c r="L2699" s="17">
        <v>-1</v>
      </c>
      <c r="M2699" s="17">
        <v>-1</v>
      </c>
      <c r="N2699" s="17">
        <v>0.16666666666666666</v>
      </c>
      <c r="O2699" s="17">
        <v>-1</v>
      </c>
      <c r="P2699" s="17">
        <v>-1</v>
      </c>
      <c r="Q2699" s="17">
        <v>2.77926846000963</v>
      </c>
      <c r="R2699" s="17">
        <v>-1</v>
      </c>
      <c r="S2699" s="17">
        <v>0.25520581974547812</v>
      </c>
      <c r="T2699" s="17">
        <v>2.6861939936724012E-2</v>
      </c>
      <c r="U2699" s="17">
        <v>0.10961305453689174</v>
      </c>
      <c r="V2699" s="17">
        <v>1.0166143110469742E-2</v>
      </c>
      <c r="W2699" s="17">
        <v>0.71877882992032416</v>
      </c>
      <c r="X2699" s="17">
        <v>0.44963602253709961</v>
      </c>
      <c r="Y2699" s="17">
        <v>0</v>
      </c>
      <c r="Z2699" s="17">
        <v>29.254587144353405</v>
      </c>
      <c r="AA2699" s="17">
        <v>0.33325101007841046</v>
      </c>
      <c r="AB2699" s="17">
        <v>0.91775901739915222</v>
      </c>
      <c r="AC2699" s="17">
        <v>16.015713474256344</v>
      </c>
      <c r="AD2699" s="17">
        <v>0.13701631817111468</v>
      </c>
      <c r="AE2699" s="17">
        <v>1.3701631817111468E-2</v>
      </c>
      <c r="AF2699" s="17">
        <v>46.065850740529086</v>
      </c>
      <c r="AG2699" s="17">
        <v>0.60674342903489498</v>
      </c>
      <c r="AH2699" s="17">
        <v>-1</v>
      </c>
      <c r="AI2699" s="17">
        <v>-1</v>
      </c>
      <c r="AJ2699" s="17">
        <v>-1</v>
      </c>
      <c r="AK2699" s="17">
        <v>-1</v>
      </c>
      <c r="AL2699" s="17">
        <v>-1</v>
      </c>
      <c r="AM2699" s="17">
        <v>-1</v>
      </c>
      <c r="AN2699" s="17">
        <v>-1</v>
      </c>
      <c r="AO2699" s="17">
        <v>-1</v>
      </c>
      <c r="AP2699" s="17">
        <v>-1</v>
      </c>
      <c r="AQ2699" s="17">
        <v>-1</v>
      </c>
      <c r="AR2699" s="17">
        <v>6.8508159085557338E-2</v>
      </c>
      <c r="AS2699" s="17">
        <v>0.82209790902668789</v>
      </c>
      <c r="AT2699" s="17">
        <v>5.0687272817346942</v>
      </c>
      <c r="AU2699" s="17">
        <v>-1</v>
      </c>
      <c r="AV2699" s="17">
        <v>-1</v>
      </c>
      <c r="AW2699" s="17">
        <v>-1</v>
      </c>
      <c r="AX2699" s="17">
        <v>-1</v>
      </c>
      <c r="AY2699" s="17">
        <v>1.3701631817111468E-2</v>
      </c>
      <c r="AZ2699" s="17">
        <v>0.24875313461291432</v>
      </c>
      <c r="BA2699" s="17">
        <v>0.26406737820759857</v>
      </c>
      <c r="BB2699" s="17">
        <v>8.6747785155154356E-2</v>
      </c>
      <c r="BC2699" s="17">
        <v>9.2739394332025132E-2</v>
      </c>
      <c r="BD2699" s="17">
        <v>3.4215607672627519</v>
      </c>
      <c r="BE2699" s="17">
        <v>3.6297212840192992</v>
      </c>
      <c r="BF2699" s="17">
        <v>-1</v>
      </c>
      <c r="BG2699" s="22">
        <v>88.031275835736778</v>
      </c>
    </row>
    <row r="2700" spans="1:59" x14ac:dyDescent="0.25">
      <c r="A2700">
        <v>6062</v>
      </c>
      <c r="B2700" t="s">
        <v>2398</v>
      </c>
      <c r="C2700" s="49">
        <v>0</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25">
      <c r="A2701">
        <v>6063</v>
      </c>
      <c r="B2701" t="s">
        <v>2399</v>
      </c>
      <c r="C2701" s="49">
        <v>0</v>
      </c>
      <c r="D2701" s="22">
        <v>1482.6930468749999</v>
      </c>
      <c r="E2701" s="17">
        <v>26.503757558698432</v>
      </c>
      <c r="F2701" s="17">
        <v>-61.002905784248185</v>
      </c>
      <c r="G2701" s="17">
        <v>-9.770151961351714E-2</v>
      </c>
      <c r="H2701" s="17">
        <v>8.6459496289791549E-2</v>
      </c>
      <c r="I2701" s="17">
        <v>17.589878022735405</v>
      </c>
      <c r="J2701" s="17">
        <v>-2.9194879753278888</v>
      </c>
      <c r="K2701" s="17">
        <v>-1</v>
      </c>
      <c r="L2701" s="17">
        <v>-1</v>
      </c>
      <c r="M2701" s="17">
        <v>-1</v>
      </c>
      <c r="N2701" s="17">
        <v>0.16666666666666666</v>
      </c>
      <c r="O2701" s="17">
        <v>-1</v>
      </c>
      <c r="P2701" s="17">
        <v>-1</v>
      </c>
      <c r="Q2701" s="17">
        <v>0.65833277376809152</v>
      </c>
      <c r="R2701" s="17">
        <v>-1</v>
      </c>
      <c r="S2701" s="17">
        <v>-0.82261074382177224</v>
      </c>
      <c r="T2701" s="17">
        <v>-8.6422583421889548E-2</v>
      </c>
      <c r="U2701" s="17">
        <v>-0.54443544602424832</v>
      </c>
      <c r="V2701" s="17">
        <v>-0.93311601905494135</v>
      </c>
      <c r="W2701" s="17">
        <v>-1.7373888288357309</v>
      </c>
      <c r="X2701" s="17">
        <v>-3.2042655027236262</v>
      </c>
      <c r="Y2701" s="17">
        <v>0</v>
      </c>
      <c r="Z2701" s="17">
        <v>8.0114482733313501</v>
      </c>
      <c r="AA2701" s="17">
        <v>-0.84868267558139365</v>
      </c>
      <c r="AB2701" s="17">
        <v>-0.96795480076882845</v>
      </c>
      <c r="AC2701" s="17">
        <v>-5.6650139643047215</v>
      </c>
      <c r="AD2701" s="17">
        <v>-0.68054430753031037</v>
      </c>
      <c r="AE2701" s="17">
        <v>-6.8054430753031039E-2</v>
      </c>
      <c r="AF2701" s="17">
        <v>13.785194397677394</v>
      </c>
      <c r="AG2701" s="17">
        <v>-55.69093479568626</v>
      </c>
      <c r="AH2701" s="17">
        <v>-1</v>
      </c>
      <c r="AI2701" s="17">
        <v>-1</v>
      </c>
      <c r="AJ2701" s="17">
        <v>-1</v>
      </c>
      <c r="AK2701" s="17">
        <v>-1</v>
      </c>
      <c r="AL2701" s="17">
        <v>-1</v>
      </c>
      <c r="AM2701" s="17">
        <v>-1</v>
      </c>
      <c r="AN2701" s="17">
        <v>-1</v>
      </c>
      <c r="AO2701" s="17">
        <v>-1</v>
      </c>
      <c r="AP2701" s="17">
        <v>-1</v>
      </c>
      <c r="AQ2701" s="17">
        <v>-1</v>
      </c>
      <c r="AR2701" s="17">
        <v>-0.34027215376515518</v>
      </c>
      <c r="AS2701" s="17">
        <v>-4.0832658451818613</v>
      </c>
      <c r="AT2701" s="17">
        <v>-1.3082455987364199</v>
      </c>
      <c r="AU2701" s="17">
        <v>-1</v>
      </c>
      <c r="AV2701" s="17">
        <v>-1</v>
      </c>
      <c r="AW2701" s="17">
        <v>-1</v>
      </c>
      <c r="AX2701" s="17">
        <v>-1</v>
      </c>
      <c r="AY2701" s="17">
        <v>-6.8054430753031039E-2</v>
      </c>
      <c r="AZ2701" s="17">
        <v>0.95923166383234459</v>
      </c>
      <c r="BA2701" s="17">
        <v>-0.44641115101183187</v>
      </c>
      <c r="BB2701" s="17">
        <v>0.36471839789363891</v>
      </c>
      <c r="BC2701" s="17">
        <v>-0.18523121840645929</v>
      </c>
      <c r="BD2701" s="17">
        <v>13.078817220861508</v>
      </c>
      <c r="BE2701" s="17">
        <v>-6.0275351695794654</v>
      </c>
      <c r="BF2701" s="17">
        <v>-1</v>
      </c>
      <c r="BG2701" s="22">
        <v>53.471535861603797</v>
      </c>
    </row>
    <row r="2702" spans="1:59" x14ac:dyDescent="0.25">
      <c r="A2702">
        <v>6064</v>
      </c>
      <c r="B2702" t="s">
        <v>2400</v>
      </c>
      <c r="C2702" s="49">
        <v>0</v>
      </c>
      <c r="D2702" s="22">
        <v>1467.19509765625</v>
      </c>
      <c r="E2702" s="17">
        <v>32.945301962604219</v>
      </c>
      <c r="F2702" s="17">
        <v>-50.201815599492171</v>
      </c>
      <c r="G2702" s="17">
        <v>-1.9113102012612126E-2</v>
      </c>
      <c r="H2702" s="17">
        <v>0.68177633082838573</v>
      </c>
      <c r="I2702" s="17">
        <v>23.34198931899958</v>
      </c>
      <c r="J2702" s="17">
        <v>-1.369725531875309</v>
      </c>
      <c r="K2702" s="17">
        <v>-1</v>
      </c>
      <c r="L2702" s="17">
        <v>-1</v>
      </c>
      <c r="M2702" s="17">
        <v>-1</v>
      </c>
      <c r="N2702" s="17">
        <v>0.16666666666666666</v>
      </c>
      <c r="O2702" s="17">
        <v>-1</v>
      </c>
      <c r="P2702" s="17">
        <v>-1</v>
      </c>
      <c r="Q2702" s="17">
        <v>1.0298154730475646</v>
      </c>
      <c r="R2702" s="17">
        <v>-1</v>
      </c>
      <c r="S2702" s="17">
        <v>-0.63383075913887477</v>
      </c>
      <c r="T2702" s="17">
        <v>-6.6580755686687892E-2</v>
      </c>
      <c r="U2702" s="17">
        <v>-0.42987860018291962</v>
      </c>
      <c r="V2702" s="17">
        <v>-0.7678997864004079</v>
      </c>
      <c r="W2702" s="17">
        <v>-1.3071901209368937</v>
      </c>
      <c r="X2702" s="17">
        <v>-2.5642832485183669</v>
      </c>
      <c r="Y2702" s="17">
        <v>0</v>
      </c>
      <c r="Z2702" s="17">
        <v>11.732192197896197</v>
      </c>
      <c r="AA2702" s="17">
        <v>-0.6416665370127117</v>
      </c>
      <c r="AB2702" s="17">
        <v>-0.63767130194053501</v>
      </c>
      <c r="AC2702" s="17">
        <v>-1.867626234226238</v>
      </c>
      <c r="AD2702" s="17">
        <v>-0.53734825022864952</v>
      </c>
      <c r="AE2702" s="17">
        <v>-5.3734825022864953E-2</v>
      </c>
      <c r="AF2702" s="17">
        <v>19.439163742691257</v>
      </c>
      <c r="AG2702" s="17">
        <v>-45.830374852377858</v>
      </c>
      <c r="AH2702" s="17">
        <v>-1</v>
      </c>
      <c r="AI2702" s="17">
        <v>-1</v>
      </c>
      <c r="AJ2702" s="17">
        <v>-1</v>
      </c>
      <c r="AK2702" s="17">
        <v>-1</v>
      </c>
      <c r="AL2702" s="17">
        <v>-1</v>
      </c>
      <c r="AM2702" s="17">
        <v>-1</v>
      </c>
      <c r="AN2702" s="17">
        <v>-1</v>
      </c>
      <c r="AO2702" s="17">
        <v>-1</v>
      </c>
      <c r="AP2702" s="17">
        <v>-1</v>
      </c>
      <c r="AQ2702" s="17">
        <v>-1</v>
      </c>
      <c r="AR2702" s="17">
        <v>-0.26867412511432476</v>
      </c>
      <c r="AS2702" s="17">
        <v>-3.2240895013718975</v>
      </c>
      <c r="AT2702" s="17">
        <v>-0.19131635178346595</v>
      </c>
      <c r="AU2702" s="17">
        <v>-1</v>
      </c>
      <c r="AV2702" s="17">
        <v>-1</v>
      </c>
      <c r="AW2702" s="17">
        <v>-1</v>
      </c>
      <c r="AX2702" s="17">
        <v>-1</v>
      </c>
      <c r="AY2702" s="17">
        <v>-5.3734825022864953E-2</v>
      </c>
      <c r="AZ2702" s="17">
        <v>0.83479107681848319</v>
      </c>
      <c r="BA2702" s="17">
        <v>-0.32197056399797047</v>
      </c>
      <c r="BB2702" s="17">
        <v>0.31603173841107429</v>
      </c>
      <c r="BC2702" s="17">
        <v>-0.13654455892389467</v>
      </c>
      <c r="BD2702" s="17">
        <v>11.387345047382116</v>
      </c>
      <c r="BE2702" s="17">
        <v>-4.3360629961000736</v>
      </c>
      <c r="BF2702" s="17">
        <v>-1</v>
      </c>
      <c r="BG2702" s="22">
        <v>33.912554498655027</v>
      </c>
    </row>
    <row r="2703" spans="1:59" x14ac:dyDescent="0.25">
      <c r="A2703">
        <v>6065</v>
      </c>
      <c r="B2703" t="s">
        <v>2401</v>
      </c>
      <c r="C2703" s="49">
        <v>0</v>
      </c>
      <c r="D2703" s="22">
        <v>1500.5136523437502</v>
      </c>
      <c r="E2703" s="17">
        <v>82.929380770234971</v>
      </c>
      <c r="F2703" s="17">
        <v>33.61077795739115</v>
      </c>
      <c r="G2703" s="17">
        <v>0.59070488765284979</v>
      </c>
      <c r="H2703" s="17">
        <v>5.3012218717213138</v>
      </c>
      <c r="I2703" s="17">
        <v>67.97631399560963</v>
      </c>
      <c r="J2703" s="17">
        <v>10.655876288034648</v>
      </c>
      <c r="K2703" s="17">
        <v>-1</v>
      </c>
      <c r="L2703" s="17">
        <v>-1</v>
      </c>
      <c r="M2703" s="17">
        <v>-1</v>
      </c>
      <c r="N2703" s="17">
        <v>0.16666666666666666</v>
      </c>
      <c r="O2703" s="17">
        <v>-1</v>
      </c>
      <c r="P2703" s="17">
        <v>-1</v>
      </c>
      <c r="Q2703" s="17">
        <v>3.9123882463094981</v>
      </c>
      <c r="R2703" s="17">
        <v>-1</v>
      </c>
      <c r="S2703" s="17">
        <v>0.83103434774012497</v>
      </c>
      <c r="T2703" s="17">
        <v>8.7384725107389497E-2</v>
      </c>
      <c r="U2703" s="17">
        <v>0.45904151764078793</v>
      </c>
      <c r="V2703" s="17">
        <v>0.51411903944153947</v>
      </c>
      <c r="W2703" s="17">
        <v>2.0309978616714628</v>
      </c>
      <c r="X2703" s="17">
        <v>2.4017499608909501</v>
      </c>
      <c r="Y2703" s="17">
        <v>0</v>
      </c>
      <c r="Z2703" s="17">
        <v>40.603833203071311</v>
      </c>
      <c r="AA2703" s="17">
        <v>0.96470459634379435</v>
      </c>
      <c r="AB2703" s="17">
        <v>1.9252104231754763</v>
      </c>
      <c r="AC2703" s="17">
        <v>27.598743266895823</v>
      </c>
      <c r="AD2703" s="17">
        <v>0.57380189705098483</v>
      </c>
      <c r="AE2703" s="17">
        <v>5.7380189705098492E-2</v>
      </c>
      <c r="AF2703" s="17">
        <v>63.311942007751981</v>
      </c>
      <c r="AG2703" s="17">
        <v>30.684040695987452</v>
      </c>
      <c r="AH2703" s="17">
        <v>-1</v>
      </c>
      <c r="AI2703" s="17">
        <v>-1</v>
      </c>
      <c r="AJ2703" s="17">
        <v>-1</v>
      </c>
      <c r="AK2703" s="17">
        <v>-1</v>
      </c>
      <c r="AL2703" s="17">
        <v>-1</v>
      </c>
      <c r="AM2703" s="17">
        <v>-1</v>
      </c>
      <c r="AN2703" s="17">
        <v>-1</v>
      </c>
      <c r="AO2703" s="17">
        <v>-1</v>
      </c>
      <c r="AP2703" s="17">
        <v>-1</v>
      </c>
      <c r="AQ2703" s="17">
        <v>-1</v>
      </c>
      <c r="AR2703" s="17">
        <v>0.28690094852549242</v>
      </c>
      <c r="AS2703" s="17">
        <v>3.4428113823059086</v>
      </c>
      <c r="AT2703" s="17">
        <v>8.4756547969976808</v>
      </c>
      <c r="AU2703" s="17">
        <v>-1</v>
      </c>
      <c r="AV2703" s="17">
        <v>-1</v>
      </c>
      <c r="AW2703" s="17">
        <v>-1</v>
      </c>
      <c r="AX2703" s="17">
        <v>-1</v>
      </c>
      <c r="AY2703" s="17">
        <v>5.7380189705098492E-2</v>
      </c>
      <c r="AZ2703" s="17">
        <v>-0.13082333459459333</v>
      </c>
      <c r="BA2703" s="17">
        <v>0.64364384741510627</v>
      </c>
      <c r="BB2703" s="17">
        <v>-6.1759311664001573E-2</v>
      </c>
      <c r="BC2703" s="17">
        <v>0.24124649115118096</v>
      </c>
      <c r="BD2703" s="17">
        <v>-1.7378735521891393</v>
      </c>
      <c r="BE2703" s="17">
        <v>8.7891556034711975</v>
      </c>
      <c r="BF2703" s="17">
        <v>-1</v>
      </c>
      <c r="BG2703" s="22">
        <v>89.568985530926284</v>
      </c>
    </row>
    <row r="2704" spans="1:59" x14ac:dyDescent="0.25">
      <c r="A2704">
        <v>6066</v>
      </c>
      <c r="B2704" t="s">
        <v>2402</v>
      </c>
      <c r="C2704" s="49">
        <v>0</v>
      </c>
      <c r="D2704" s="22">
        <v>1535.274365234375</v>
      </c>
      <c r="E2704" s="17">
        <v>90.827020537279623</v>
      </c>
      <c r="F2704" s="17">
        <v>46.853428170101296</v>
      </c>
      <c r="G2704" s="17">
        <v>0.68705802490634516</v>
      </c>
      <c r="H2704" s="17">
        <v>6.0311086211772915</v>
      </c>
      <c r="I2704" s="17">
        <v>75.028675986671544</v>
      </c>
      <c r="J2704" s="17">
        <v>12.555958742711523</v>
      </c>
      <c r="K2704" s="17">
        <v>-1</v>
      </c>
      <c r="L2704" s="17">
        <v>-1</v>
      </c>
      <c r="M2704" s="17">
        <v>-1</v>
      </c>
      <c r="N2704" s="17">
        <v>0.16666666666666666</v>
      </c>
      <c r="O2704" s="17">
        <v>-1</v>
      </c>
      <c r="P2704" s="17">
        <v>-1</v>
      </c>
      <c r="Q2704" s="17">
        <v>4.3678437014981242</v>
      </c>
      <c r="R2704" s="17">
        <v>-1</v>
      </c>
      <c r="S2704" s="17">
        <v>1.0624875863997425</v>
      </c>
      <c r="T2704" s="17">
        <v>0.1117117494895178</v>
      </c>
      <c r="U2704" s="17">
        <v>0.59949365839683144</v>
      </c>
      <c r="V2704" s="17">
        <v>0.71668199753937967</v>
      </c>
      <c r="W2704" s="17">
        <v>2.5584419356691517</v>
      </c>
      <c r="X2704" s="17">
        <v>3.1863986389237624</v>
      </c>
      <c r="Y2704" s="17">
        <v>0</v>
      </c>
      <c r="Z2704" s="17">
        <v>45.165642194687614</v>
      </c>
      <c r="AA2704" s="17">
        <v>1.2185162268882819</v>
      </c>
      <c r="AB2704" s="17">
        <v>2.330153699381623</v>
      </c>
      <c r="AC2704" s="17">
        <v>32.254521208870543</v>
      </c>
      <c r="AD2704" s="17">
        <v>0.74936707299603922</v>
      </c>
      <c r="AE2704" s="17">
        <v>7.493670729960393E-2</v>
      </c>
      <c r="AF2704" s="17">
        <v>70.243977299437276</v>
      </c>
      <c r="AG2704" s="17">
        <v>42.773556105736233</v>
      </c>
      <c r="AH2704" s="17">
        <v>-1</v>
      </c>
      <c r="AI2704" s="17">
        <v>-1</v>
      </c>
      <c r="AJ2704" s="17">
        <v>-1</v>
      </c>
      <c r="AK2704" s="17">
        <v>-1</v>
      </c>
      <c r="AL2704" s="17">
        <v>-1</v>
      </c>
      <c r="AM2704" s="17">
        <v>-1</v>
      </c>
      <c r="AN2704" s="17">
        <v>-1</v>
      </c>
      <c r="AO2704" s="17">
        <v>-1</v>
      </c>
      <c r="AP2704" s="17">
        <v>-1</v>
      </c>
      <c r="AQ2704" s="17">
        <v>-1</v>
      </c>
      <c r="AR2704" s="17">
        <v>0.37468353649801961</v>
      </c>
      <c r="AS2704" s="17">
        <v>4.4962024379762351</v>
      </c>
      <c r="AT2704" s="17">
        <v>9.8450631693691051</v>
      </c>
      <c r="AU2704" s="17">
        <v>-1</v>
      </c>
      <c r="AV2704" s="17">
        <v>-1</v>
      </c>
      <c r="AW2704" s="17">
        <v>-1</v>
      </c>
      <c r="AX2704" s="17">
        <v>-1</v>
      </c>
      <c r="AY2704" s="17">
        <v>7.493670729960393E-2</v>
      </c>
      <c r="AZ2704" s="17">
        <v>-0.28339341204979901</v>
      </c>
      <c r="BA2704" s="17">
        <v>0.79621392487031195</v>
      </c>
      <c r="BB2704" s="17">
        <v>-0.12145147148532011</v>
      </c>
      <c r="BC2704" s="17">
        <v>0.3009386509724995</v>
      </c>
      <c r="BD2704" s="17">
        <v>-3.8116988748897604</v>
      </c>
      <c r="BE2704" s="17">
        <v>10.862980926171819</v>
      </c>
      <c r="BF2704" s="17">
        <v>-1</v>
      </c>
      <c r="BG2704" s="22">
        <v>133.50628122107514</v>
      </c>
    </row>
    <row r="2705" spans="1:59" x14ac:dyDescent="0.25">
      <c r="A2705">
        <v>6067</v>
      </c>
      <c r="B2705" t="s">
        <v>2403</v>
      </c>
      <c r="C2705" s="49">
        <v>0</v>
      </c>
      <c r="D2705" s="22">
        <v>1506.1739843749999</v>
      </c>
      <c r="E2705" s="17">
        <v>55.016349679406815</v>
      </c>
      <c r="F2705" s="17">
        <v>-13.193396202943211</v>
      </c>
      <c r="G2705" s="17">
        <v>0.25015907964088457</v>
      </c>
      <c r="H2705" s="17">
        <v>2.7215459012671595</v>
      </c>
      <c r="I2705" s="17">
        <v>43.050791266437436</v>
      </c>
      <c r="J2705" s="17">
        <v>3.940317944408207</v>
      </c>
      <c r="K2705" s="17">
        <v>-1</v>
      </c>
      <c r="L2705" s="17">
        <v>-1</v>
      </c>
      <c r="M2705" s="17">
        <v>-1</v>
      </c>
      <c r="N2705" s="17">
        <v>0.16666666666666666</v>
      </c>
      <c r="O2705" s="17">
        <v>-1</v>
      </c>
      <c r="P2705" s="17">
        <v>-1</v>
      </c>
      <c r="Q2705" s="17">
        <v>2.3026487980483936</v>
      </c>
      <c r="R2705" s="17">
        <v>-1</v>
      </c>
      <c r="S2705" s="17">
        <v>1.299735981146885E-2</v>
      </c>
      <c r="T2705" s="17">
        <v>1.4044819011609193E-3</v>
      </c>
      <c r="U2705" s="17">
        <v>-3.7365647960267798E-2</v>
      </c>
      <c r="V2705" s="17">
        <v>-0.20180955619140054</v>
      </c>
      <c r="W2705" s="17">
        <v>0.16682536578161289</v>
      </c>
      <c r="X2705" s="17">
        <v>-0.37147388716295476</v>
      </c>
      <c r="Y2705" s="17">
        <v>0</v>
      </c>
      <c r="Z2705" s="17">
        <v>24.480798984070134</v>
      </c>
      <c r="AA2705" s="17">
        <v>6.7645203464800685E-2</v>
      </c>
      <c r="AB2705" s="17">
        <v>0.49399874574115504</v>
      </c>
      <c r="AC2705" s="17">
        <v>11.14358979324442</v>
      </c>
      <c r="AD2705" s="17">
        <v>-4.6707059950334723E-2</v>
      </c>
      <c r="AE2705" s="17">
        <v>-4.6707059950334747E-3</v>
      </c>
      <c r="AF2705" s="17">
        <v>38.81169607010564</v>
      </c>
      <c r="AG2705" s="17">
        <v>-12.044550308314797</v>
      </c>
      <c r="AH2705" s="17">
        <v>-1</v>
      </c>
      <c r="AI2705" s="17">
        <v>-1</v>
      </c>
      <c r="AJ2705" s="17">
        <v>-1</v>
      </c>
      <c r="AK2705" s="17">
        <v>-1</v>
      </c>
      <c r="AL2705" s="17">
        <v>-1</v>
      </c>
      <c r="AM2705" s="17">
        <v>-1</v>
      </c>
      <c r="AN2705" s="17">
        <v>-1</v>
      </c>
      <c r="AO2705" s="17">
        <v>-1</v>
      </c>
      <c r="AP2705" s="17">
        <v>-1</v>
      </c>
      <c r="AQ2705" s="17">
        <v>-1</v>
      </c>
      <c r="AR2705" s="17">
        <v>-2.3353529975167361E-2</v>
      </c>
      <c r="AS2705" s="17">
        <v>-0.2802423597020085</v>
      </c>
      <c r="AT2705" s="17">
        <v>3.635684932387389</v>
      </c>
      <c r="AU2705" s="17">
        <v>-1</v>
      </c>
      <c r="AV2705" s="17">
        <v>-1</v>
      </c>
      <c r="AW2705" s="17">
        <v>-1</v>
      </c>
      <c r="AX2705" s="17">
        <v>-1</v>
      </c>
      <c r="AY2705" s="17">
        <v>-4.6707059950334747E-3</v>
      </c>
      <c r="AZ2705" s="17">
        <v>0.40841287282372074</v>
      </c>
      <c r="BA2705" s="17">
        <v>0.10440763999679209</v>
      </c>
      <c r="BB2705" s="17">
        <v>0.14921373371644717</v>
      </c>
      <c r="BC2705" s="17">
        <v>3.0273445770732349E-2</v>
      </c>
      <c r="BD2705" s="17">
        <v>5.5917530725955888</v>
      </c>
      <c r="BE2705" s="17">
        <v>1.4595289786864605</v>
      </c>
      <c r="BF2705" s="17">
        <v>-1</v>
      </c>
      <c r="BG2705" s="22">
        <v>80.413765654670442</v>
      </c>
    </row>
    <row r="2706" spans="1:59" x14ac:dyDescent="0.25">
      <c r="A2706">
        <v>6068</v>
      </c>
      <c r="B2706" t="s">
        <v>2404</v>
      </c>
      <c r="C2706" s="49">
        <v>0</v>
      </c>
      <c r="D2706" s="22">
        <v>1438.8037988281249</v>
      </c>
      <c r="E2706" s="17">
        <v>40.558227543847885</v>
      </c>
      <c r="F2706" s="17">
        <v>-37.436570090512888</v>
      </c>
      <c r="G2706" s="17">
        <v>7.3766452521021486E-2</v>
      </c>
      <c r="H2706" s="17">
        <v>1.3853502681369383</v>
      </c>
      <c r="I2706" s="17">
        <v>30.140109845334567</v>
      </c>
      <c r="J2706" s="17">
        <v>0.46185792246788804</v>
      </c>
      <c r="K2706" s="17">
        <v>-1</v>
      </c>
      <c r="L2706" s="17">
        <v>-1</v>
      </c>
      <c r="M2706" s="17">
        <v>-1</v>
      </c>
      <c r="N2706" s="17">
        <v>0.16666666666666666</v>
      </c>
      <c r="O2706" s="17">
        <v>-1</v>
      </c>
      <c r="P2706" s="17">
        <v>-1</v>
      </c>
      <c r="Q2706" s="17">
        <v>1.4688515126996968</v>
      </c>
      <c r="R2706" s="17">
        <v>-1</v>
      </c>
      <c r="S2706" s="17">
        <v>-0.41072153493670993</v>
      </c>
      <c r="T2706" s="17">
        <v>-4.3130733693149223E-2</v>
      </c>
      <c r="U2706" s="17">
        <v>-0.29448983507819759</v>
      </c>
      <c r="V2706" s="17">
        <v>-0.57263933251767785</v>
      </c>
      <c r="W2706" s="17">
        <v>-0.79876069112574266</v>
      </c>
      <c r="X2706" s="17">
        <v>-1.8079215797814376</v>
      </c>
      <c r="Y2706" s="17">
        <v>0</v>
      </c>
      <c r="Z2706" s="17">
        <v>16.129545507671029</v>
      </c>
      <c r="AA2706" s="17">
        <v>-0.39700495304781586</v>
      </c>
      <c r="AB2706" s="17">
        <v>-0.24732644989418795</v>
      </c>
      <c r="AC2706" s="17">
        <v>2.6203083944144314</v>
      </c>
      <c r="AD2706" s="17">
        <v>-0.36811229384774702</v>
      </c>
      <c r="AE2706" s="17">
        <v>-3.6811229384774699E-2</v>
      </c>
      <c r="AF2706" s="17">
        <v>26.121295412252447</v>
      </c>
      <c r="AG2706" s="17">
        <v>-34.176693012929171</v>
      </c>
      <c r="AH2706" s="17">
        <v>-1</v>
      </c>
      <c r="AI2706" s="17">
        <v>-1</v>
      </c>
      <c r="AJ2706" s="17">
        <v>-1</v>
      </c>
      <c r="AK2706" s="17">
        <v>-1</v>
      </c>
      <c r="AL2706" s="17">
        <v>-1</v>
      </c>
      <c r="AM2706" s="17">
        <v>-1</v>
      </c>
      <c r="AN2706" s="17">
        <v>-1</v>
      </c>
      <c r="AO2706" s="17">
        <v>-1</v>
      </c>
      <c r="AP2706" s="17">
        <v>-1</v>
      </c>
      <c r="AQ2706" s="17">
        <v>-1</v>
      </c>
      <c r="AR2706" s="17">
        <v>-0.18405614692387351</v>
      </c>
      <c r="AS2706" s="17">
        <v>-2.2086737630864817</v>
      </c>
      <c r="AT2706" s="17">
        <v>1.1287241079875736</v>
      </c>
      <c r="AU2706" s="17">
        <v>-1</v>
      </c>
      <c r="AV2706" s="17">
        <v>-1</v>
      </c>
      <c r="AW2706" s="17">
        <v>-1</v>
      </c>
      <c r="AX2706" s="17">
        <v>-1</v>
      </c>
      <c r="AY2706" s="17">
        <v>-3.6811229384774699E-2</v>
      </c>
      <c r="AZ2706" s="17">
        <v>0.68772123318775691</v>
      </c>
      <c r="BA2706" s="17">
        <v>-0.17490072036724408</v>
      </c>
      <c r="BB2706" s="17">
        <v>0.25849151324156738</v>
      </c>
      <c r="BC2706" s="17">
        <v>-7.9004333754387798E-2</v>
      </c>
      <c r="BD2706" s="17">
        <v>9.3882822493929936</v>
      </c>
      <c r="BE2706" s="17">
        <v>-2.3370001981109487</v>
      </c>
      <c r="BF2706" s="17">
        <v>-1</v>
      </c>
      <c r="BG2706" s="22">
        <v>-47.082866107226891</v>
      </c>
    </row>
    <row r="2707" spans="1:59" x14ac:dyDescent="0.25">
      <c r="A2707">
        <v>6070</v>
      </c>
      <c r="B2707" t="s">
        <v>3120</v>
      </c>
      <c r="C2707" s="49">
        <v>0</v>
      </c>
      <c r="D2707" s="22">
        <v>1426.4998925781251</v>
      </c>
      <c r="E2707" s="17">
        <v>48.507389868373572</v>
      </c>
      <c r="F2707" s="17">
        <v>-24.107527585053113</v>
      </c>
      <c r="G2707" s="17">
        <v>0.17074817758037458</v>
      </c>
      <c r="H2707" s="17">
        <v>2.1199986467774252</v>
      </c>
      <c r="I2707" s="17">
        <v>37.238479977661385</v>
      </c>
      <c r="J2707" s="17">
        <v>2.3743361194649308</v>
      </c>
      <c r="K2707" s="17">
        <v>-1</v>
      </c>
      <c r="L2707" s="17">
        <v>-1</v>
      </c>
      <c r="M2707" s="17">
        <v>-1</v>
      </c>
      <c r="N2707" s="17">
        <v>0.16666666666666666</v>
      </c>
      <c r="O2707" s="17">
        <v>-1</v>
      </c>
      <c r="P2707" s="17">
        <v>-1</v>
      </c>
      <c r="Q2707" s="17">
        <v>1.9272782644480784</v>
      </c>
      <c r="R2707" s="17">
        <v>-1</v>
      </c>
      <c r="S2707" s="17">
        <v>-0.17775834353870909</v>
      </c>
      <c r="T2707" s="17">
        <v>-1.8645004869055754E-2</v>
      </c>
      <c r="U2707" s="17">
        <v>-0.15312141379925215</v>
      </c>
      <c r="V2707" s="17">
        <v>-0.36875489585662496</v>
      </c>
      <c r="W2707" s="17">
        <v>-0.26787568180786137</v>
      </c>
      <c r="X2707" s="17">
        <v>-1.0181540171440042</v>
      </c>
      <c r="Y2707" s="17">
        <v>0</v>
      </c>
      <c r="Z2707" s="17">
        <v>20.721114791339247</v>
      </c>
      <c r="AA2707" s="17">
        <v>-0.14153750827150524</v>
      </c>
      <c r="AB2707" s="17">
        <v>0.16025859193311931</v>
      </c>
      <c r="AC2707" s="17">
        <v>7.3064596623080273</v>
      </c>
      <c r="AD2707" s="17">
        <v>-0.19140176724906524</v>
      </c>
      <c r="AE2707" s="17">
        <v>-1.9140176724906519E-2</v>
      </c>
      <c r="AF2707" s="17">
        <v>33.098553858869018</v>
      </c>
      <c r="AG2707" s="17">
        <v>-22.008308121792314</v>
      </c>
      <c r="AH2707" s="17">
        <v>-1</v>
      </c>
      <c r="AI2707" s="17">
        <v>-1</v>
      </c>
      <c r="AJ2707" s="17">
        <v>-1</v>
      </c>
      <c r="AK2707" s="17">
        <v>-1</v>
      </c>
      <c r="AL2707" s="17">
        <v>-1</v>
      </c>
      <c r="AM2707" s="17">
        <v>-1</v>
      </c>
      <c r="AN2707" s="17">
        <v>-1</v>
      </c>
      <c r="AO2707" s="17">
        <v>-1</v>
      </c>
      <c r="AP2707" s="17">
        <v>-1</v>
      </c>
      <c r="AQ2707" s="17">
        <v>-1</v>
      </c>
      <c r="AR2707" s="17">
        <v>-9.5700883624532621E-2</v>
      </c>
      <c r="AS2707" s="17">
        <v>-1.1484106034943915</v>
      </c>
      <c r="AT2707" s="17">
        <v>2.5070662154572911</v>
      </c>
      <c r="AU2707" s="17">
        <v>-1</v>
      </c>
      <c r="AV2707" s="17">
        <v>-1</v>
      </c>
      <c r="AW2707" s="17">
        <v>-1</v>
      </c>
      <c r="AX2707" s="17">
        <v>-1</v>
      </c>
      <c r="AY2707" s="17">
        <v>-1.9140176724906519E-2</v>
      </c>
      <c r="AZ2707" s="17">
        <v>0.53415582031368669</v>
      </c>
      <c r="BA2707" s="17">
        <v>-2.1335307493173916E-2</v>
      </c>
      <c r="BB2707" s="17">
        <v>0.19840993419801556</v>
      </c>
      <c r="BC2707" s="17">
        <v>-1.8922754710836015E-2</v>
      </c>
      <c r="BD2707" s="17">
        <v>7.300927722076036</v>
      </c>
      <c r="BE2707" s="17">
        <v>-0.24964567079398892</v>
      </c>
      <c r="BF2707" s="17">
        <v>-1</v>
      </c>
      <c r="BG2707" s="22">
        <v>606.44142611993038</v>
      </c>
    </row>
    <row r="2708" spans="1:59" x14ac:dyDescent="0.25">
      <c r="A2708">
        <v>6071</v>
      </c>
      <c r="B2708" t="s">
        <v>2405</v>
      </c>
      <c r="C2708" s="49">
        <v>0</v>
      </c>
      <c r="D2708" s="22">
        <v>1528.2381249999999</v>
      </c>
      <c r="E2708" s="17">
        <v>92.043970071454495</v>
      </c>
      <c r="F2708" s="17">
        <v>48.893991867985548</v>
      </c>
      <c r="G2708" s="17">
        <v>0.70190510694042563</v>
      </c>
      <c r="H2708" s="17">
        <v>6.1435770757980386</v>
      </c>
      <c r="I2708" s="17">
        <v>76.115376430476019</v>
      </c>
      <c r="J2708" s="17">
        <v>12.84874298285396</v>
      </c>
      <c r="K2708" s="17">
        <v>-1</v>
      </c>
      <c r="L2708" s="17">
        <v>-1</v>
      </c>
      <c r="M2708" s="17">
        <v>-1</v>
      </c>
      <c r="N2708" s="17">
        <v>0.16666666666666666</v>
      </c>
      <c r="O2708" s="17">
        <v>-1</v>
      </c>
      <c r="P2708" s="17">
        <v>-1</v>
      </c>
      <c r="Q2708" s="17">
        <v>4.4380249607576374</v>
      </c>
      <c r="R2708" s="17">
        <v>-1</v>
      </c>
      <c r="S2708" s="17">
        <v>1.0981522810779463</v>
      </c>
      <c r="T2708" s="17">
        <v>0.11546030752241601</v>
      </c>
      <c r="U2708" s="17">
        <v>0.62113596829049866</v>
      </c>
      <c r="V2708" s="17">
        <v>0.74789498075581917</v>
      </c>
      <c r="W2708" s="17">
        <v>2.6397159414592357</v>
      </c>
      <c r="X2708" s="17">
        <v>3.3073053745294403</v>
      </c>
      <c r="Y2708" s="17">
        <v>0</v>
      </c>
      <c r="Z2708" s="17">
        <v>45.868572625942221</v>
      </c>
      <c r="AA2708" s="17">
        <v>1.2576261324638893</v>
      </c>
      <c r="AB2708" s="17">
        <v>2.3925515227671177</v>
      </c>
      <c r="AC2708" s="17">
        <v>32.971931342129629</v>
      </c>
      <c r="AD2708" s="17">
        <v>0.77641996036312333</v>
      </c>
      <c r="AE2708" s="17">
        <v>7.7641996036312333E-2</v>
      </c>
      <c r="AF2708" s="17">
        <v>71.312136568273743</v>
      </c>
      <c r="AG2708" s="17">
        <v>44.636432937329062</v>
      </c>
      <c r="AH2708" s="17">
        <v>-1</v>
      </c>
      <c r="AI2708" s="17">
        <v>-1</v>
      </c>
      <c r="AJ2708" s="17">
        <v>-1</v>
      </c>
      <c r="AK2708" s="17">
        <v>-1</v>
      </c>
      <c r="AL2708" s="17">
        <v>-1</v>
      </c>
      <c r="AM2708" s="17">
        <v>-1</v>
      </c>
      <c r="AN2708" s="17">
        <v>-1</v>
      </c>
      <c r="AO2708" s="17">
        <v>-1</v>
      </c>
      <c r="AP2708" s="17">
        <v>-1</v>
      </c>
      <c r="AQ2708" s="17">
        <v>-1</v>
      </c>
      <c r="AR2708" s="17">
        <v>0.38820998018156166</v>
      </c>
      <c r="AS2708" s="17">
        <v>4.6585197621787398</v>
      </c>
      <c r="AT2708" s="17">
        <v>10.056075690832362</v>
      </c>
      <c r="AU2708" s="17">
        <v>-1</v>
      </c>
      <c r="AV2708" s="17">
        <v>-1</v>
      </c>
      <c r="AW2708" s="17">
        <v>-1</v>
      </c>
      <c r="AX2708" s="17">
        <v>-1</v>
      </c>
      <c r="AY2708" s="17">
        <v>7.7641996036312333E-2</v>
      </c>
      <c r="AZ2708" s="17">
        <v>-0.30690297821954277</v>
      </c>
      <c r="BA2708" s="17">
        <v>0.81972349104005571</v>
      </c>
      <c r="BB2708" s="17">
        <v>-0.13064945319012866</v>
      </c>
      <c r="BC2708" s="17">
        <v>0.31013663267730807</v>
      </c>
      <c r="BD2708" s="17">
        <v>-4.1312552024588713</v>
      </c>
      <c r="BE2708" s="17">
        <v>11.182537253740932</v>
      </c>
      <c r="BF2708" s="17">
        <v>-1</v>
      </c>
      <c r="BG2708" s="22">
        <v>141.71578613438828</v>
      </c>
    </row>
    <row r="2709" spans="1:59" x14ac:dyDescent="0.25">
      <c r="A2709">
        <v>6072</v>
      </c>
      <c r="B2709" t="s">
        <v>2406</v>
      </c>
      <c r="C2709" s="49">
        <v>0</v>
      </c>
      <c r="D2709" s="22">
        <v>1480.0735546875001</v>
      </c>
      <c r="E2709" s="17">
        <v>70.02565531297293</v>
      </c>
      <c r="F2709" s="17">
        <v>11.973994347126686</v>
      </c>
      <c r="G2709" s="17">
        <v>0.43327628027914966</v>
      </c>
      <c r="H2709" s="17">
        <v>4.1086809977789542</v>
      </c>
      <c r="I2709" s="17">
        <v>56.453663476953956</v>
      </c>
      <c r="J2709" s="17">
        <v>7.5513864575892917</v>
      </c>
      <c r="K2709" s="17">
        <v>-1</v>
      </c>
      <c r="L2709" s="17">
        <v>-1</v>
      </c>
      <c r="M2709" s="17">
        <v>-1</v>
      </c>
      <c r="N2709" s="17">
        <v>0.16666666666666666</v>
      </c>
      <c r="O2709" s="17">
        <v>-1</v>
      </c>
      <c r="P2709" s="17">
        <v>-1</v>
      </c>
      <c r="Q2709" s="17">
        <v>3.1682327359138154</v>
      </c>
      <c r="R2709" s="17">
        <v>-1</v>
      </c>
      <c r="S2709" s="17">
        <v>0.45286958764047969</v>
      </c>
      <c r="T2709" s="17">
        <v>4.763750276268508E-2</v>
      </c>
      <c r="U2709" s="17">
        <v>0.22956082243823778</v>
      </c>
      <c r="V2709" s="17">
        <v>0.18315727412877247</v>
      </c>
      <c r="W2709" s="17">
        <v>1.1692222267120025</v>
      </c>
      <c r="X2709" s="17">
        <v>1.119735153886424</v>
      </c>
      <c r="Y2709" s="17">
        <v>0</v>
      </c>
      <c r="Z2709" s="17">
        <v>33.150425279616016</v>
      </c>
      <c r="AA2709" s="17">
        <v>0.55000910566409411</v>
      </c>
      <c r="AB2709" s="17">
        <v>1.2635853027524817</v>
      </c>
      <c r="AC2709" s="17">
        <v>19.99180219015696</v>
      </c>
      <c r="AD2709" s="17">
        <v>0.28695102804779726</v>
      </c>
      <c r="AE2709" s="17">
        <v>2.8695102804779722E-2</v>
      </c>
      <c r="AF2709" s="17">
        <v>51.985889807040998</v>
      </c>
      <c r="AG2709" s="17">
        <v>10.931330726903445</v>
      </c>
      <c r="AH2709" s="17">
        <v>-1</v>
      </c>
      <c r="AI2709" s="17">
        <v>-1</v>
      </c>
      <c r="AJ2709" s="17">
        <v>-1</v>
      </c>
      <c r="AK2709" s="17">
        <v>-1</v>
      </c>
      <c r="AL2709" s="17">
        <v>-1</v>
      </c>
      <c r="AM2709" s="17">
        <v>-1</v>
      </c>
      <c r="AN2709" s="17">
        <v>-1</v>
      </c>
      <c r="AO2709" s="17">
        <v>-1</v>
      </c>
      <c r="AP2709" s="17">
        <v>-1</v>
      </c>
      <c r="AQ2709" s="17">
        <v>-1</v>
      </c>
      <c r="AR2709" s="17">
        <v>0.14347551402389863</v>
      </c>
      <c r="AS2709" s="17">
        <v>1.7217061682867834</v>
      </c>
      <c r="AT2709" s="17">
        <v>6.2382180187728187</v>
      </c>
      <c r="AU2709" s="17">
        <v>-1</v>
      </c>
      <c r="AV2709" s="17">
        <v>-1</v>
      </c>
      <c r="AW2709" s="17">
        <v>-1</v>
      </c>
      <c r="AX2709" s="17">
        <v>-1</v>
      </c>
      <c r="AY2709" s="17">
        <v>2.8695102804779722E-2</v>
      </c>
      <c r="AZ2709" s="17">
        <v>0.11845650730073901</v>
      </c>
      <c r="BA2709" s="17">
        <v>0.39436400551977391</v>
      </c>
      <c r="BB2709" s="17">
        <v>3.576998379708226E-2</v>
      </c>
      <c r="BC2709" s="17">
        <v>0.14371719569009722</v>
      </c>
      <c r="BD2709" s="17">
        <v>1.650489730992168</v>
      </c>
      <c r="BE2709" s="17">
        <v>5.4007923202898853</v>
      </c>
      <c r="BF2709" s="17">
        <v>-1</v>
      </c>
      <c r="BG2709" s="22">
        <v>59.575095507078686</v>
      </c>
    </row>
    <row r="2710" spans="1:59" x14ac:dyDescent="0.25">
      <c r="A2710">
        <v>6073</v>
      </c>
      <c r="B2710" t="s">
        <v>2407</v>
      </c>
      <c r="C2710" s="49">
        <v>0</v>
      </c>
      <c r="D2710" s="22">
        <v>1472.541943359375</v>
      </c>
      <c r="E2710" s="17">
        <v>64.143343435289793</v>
      </c>
      <c r="F2710" s="17">
        <v>2.1106173210841832</v>
      </c>
      <c r="G2710" s="17">
        <v>0.36151063631000707</v>
      </c>
      <c r="H2710" s="17">
        <v>3.5650475044403418</v>
      </c>
      <c r="I2710" s="17">
        <v>51.200930517563975</v>
      </c>
      <c r="J2710" s="17">
        <v>6.1361690101739157</v>
      </c>
      <c r="K2710" s="17">
        <v>-1</v>
      </c>
      <c r="L2710" s="17">
        <v>-1</v>
      </c>
      <c r="M2710" s="17">
        <v>-1</v>
      </c>
      <c r="N2710" s="17">
        <v>0.16666666666666666</v>
      </c>
      <c r="O2710" s="17">
        <v>-1</v>
      </c>
      <c r="P2710" s="17">
        <v>-1</v>
      </c>
      <c r="Q2710" s="17">
        <v>2.8290008751506628</v>
      </c>
      <c r="R2710" s="17">
        <v>-1</v>
      </c>
      <c r="S2710" s="17">
        <v>0.28047882596293461</v>
      </c>
      <c r="T2710" s="17">
        <v>2.9518273639472119E-2</v>
      </c>
      <c r="U2710" s="17">
        <v>0.12494940432028269</v>
      </c>
      <c r="V2710" s="17">
        <v>3.2284541319456593E-2</v>
      </c>
      <c r="W2710" s="17">
        <v>0.77637187739160118</v>
      </c>
      <c r="X2710" s="17">
        <v>0.53531393758068879</v>
      </c>
      <c r="Y2710" s="17">
        <v>0</v>
      </c>
      <c r="Z2710" s="17">
        <v>29.752703427692683</v>
      </c>
      <c r="AA2710" s="17">
        <v>0.36096538968252168</v>
      </c>
      <c r="AB2710" s="17">
        <v>0.96197587086183278</v>
      </c>
      <c r="AC2710" s="17">
        <v>16.524090481880187</v>
      </c>
      <c r="AD2710" s="17">
        <v>0.15618675540035337</v>
      </c>
      <c r="AE2710" s="17">
        <v>1.5618675540035336E-2</v>
      </c>
      <c r="AF2710" s="17">
        <v>46.822778455349422</v>
      </c>
      <c r="AG2710" s="17">
        <v>1.9268303713738231</v>
      </c>
      <c r="AH2710" s="17">
        <v>-1</v>
      </c>
      <c r="AI2710" s="17">
        <v>-1</v>
      </c>
      <c r="AJ2710" s="17">
        <v>-1</v>
      </c>
      <c r="AK2710" s="17">
        <v>-1</v>
      </c>
      <c r="AL2710" s="17">
        <v>-1</v>
      </c>
      <c r="AM2710" s="17">
        <v>-1</v>
      </c>
      <c r="AN2710" s="17">
        <v>-1</v>
      </c>
      <c r="AO2710" s="17">
        <v>-1</v>
      </c>
      <c r="AP2710" s="17">
        <v>-1</v>
      </c>
      <c r="AQ2710" s="17">
        <v>-1</v>
      </c>
      <c r="AR2710" s="17">
        <v>7.8093377700176686E-2</v>
      </c>
      <c r="AS2710" s="17">
        <v>0.93712053240212001</v>
      </c>
      <c r="AT2710" s="17">
        <v>5.2182566921227558</v>
      </c>
      <c r="AU2710" s="17">
        <v>-1</v>
      </c>
      <c r="AV2710" s="17">
        <v>-1</v>
      </c>
      <c r="AW2710" s="17">
        <v>-1</v>
      </c>
      <c r="AX2710" s="17">
        <v>-1</v>
      </c>
      <c r="AY2710" s="17">
        <v>1.5618675540035336E-2</v>
      </c>
      <c r="AZ2710" s="17">
        <v>0.23209359448959013</v>
      </c>
      <c r="BA2710" s="17">
        <v>0.28072691833092278</v>
      </c>
      <c r="BB2710" s="17">
        <v>8.0229836497213186E-2</v>
      </c>
      <c r="BC2710" s="17">
        <v>9.9257342989966288E-2</v>
      </c>
      <c r="BD2710" s="17">
        <v>3.1951141615550225</v>
      </c>
      <c r="BE2710" s="17">
        <v>3.8561678897270291</v>
      </c>
      <c r="BF2710" s="17">
        <v>-1</v>
      </c>
      <c r="BG2710" s="22">
        <v>279.12661080809221</v>
      </c>
    </row>
    <row r="2711" spans="1:59" x14ac:dyDescent="0.25">
      <c r="A2711">
        <v>6074</v>
      </c>
      <c r="B2711" t="s">
        <v>3121</v>
      </c>
      <c r="C2711" s="49">
        <v>0</v>
      </c>
      <c r="D2711" s="22">
        <v>1451.3658007812501</v>
      </c>
      <c r="E2711" s="17">
        <v>49.48939151794351</v>
      </c>
      <c r="F2711" s="17">
        <v>-22.460921163749433</v>
      </c>
      <c r="G2711" s="17">
        <v>0.18272883794411993</v>
      </c>
      <c r="H2711" s="17">
        <v>2.2107536081465002</v>
      </c>
      <c r="I2711" s="17">
        <v>38.115378812359516</v>
      </c>
      <c r="J2711" s="17">
        <v>2.6105945662729968</v>
      </c>
      <c r="K2711" s="17">
        <v>-1</v>
      </c>
      <c r="L2711" s="17">
        <v>-1</v>
      </c>
      <c r="M2711" s="17">
        <v>-1</v>
      </c>
      <c r="N2711" s="17">
        <v>0.16666666666666666</v>
      </c>
      <c r="O2711" s="17">
        <v>-1</v>
      </c>
      <c r="P2711" s="17">
        <v>-1</v>
      </c>
      <c r="Q2711" s="17">
        <v>1.9839101217489368</v>
      </c>
      <c r="R2711" s="17">
        <v>-1</v>
      </c>
      <c r="S2711" s="17">
        <v>-0.14897918053985013</v>
      </c>
      <c r="T2711" s="17">
        <v>-1.5620154562251059E-2</v>
      </c>
      <c r="U2711" s="17">
        <v>-0.13565743241033201</v>
      </c>
      <c r="V2711" s="17">
        <v>-0.34356798370802477</v>
      </c>
      <c r="W2711" s="17">
        <v>-0.20229267650507099</v>
      </c>
      <c r="X2711" s="17">
        <v>-0.92058989433147098</v>
      </c>
      <c r="Y2711" s="17">
        <v>0</v>
      </c>
      <c r="Z2711" s="17">
        <v>21.288335389761972</v>
      </c>
      <c r="AA2711" s="17">
        <v>-0.10997827700411222</v>
      </c>
      <c r="AB2711" s="17">
        <v>0.2106097065630913</v>
      </c>
      <c r="AC2711" s="17">
        <v>7.8853644685424804</v>
      </c>
      <c r="AD2711" s="17">
        <v>-0.16957179051291507</v>
      </c>
      <c r="AE2711" s="17">
        <v>-1.6957179051291502E-2</v>
      </c>
      <c r="AF2711" s="17">
        <v>33.960491132802105</v>
      </c>
      <c r="AG2711" s="17">
        <v>-20.505083813637146</v>
      </c>
      <c r="AH2711" s="17">
        <v>-1</v>
      </c>
      <c r="AI2711" s="17">
        <v>-1</v>
      </c>
      <c r="AJ2711" s="17">
        <v>-1</v>
      </c>
      <c r="AK2711" s="17">
        <v>-1</v>
      </c>
      <c r="AL2711" s="17">
        <v>-1</v>
      </c>
      <c r="AM2711" s="17">
        <v>-1</v>
      </c>
      <c r="AN2711" s="17">
        <v>-1</v>
      </c>
      <c r="AO2711" s="17">
        <v>-1</v>
      </c>
      <c r="AP2711" s="17">
        <v>-1</v>
      </c>
      <c r="AQ2711" s="17">
        <v>-1</v>
      </c>
      <c r="AR2711" s="17">
        <v>-8.4785895256457536E-2</v>
      </c>
      <c r="AS2711" s="17">
        <v>-1.0174307430774903</v>
      </c>
      <c r="AT2711" s="17">
        <v>2.6773400339992626</v>
      </c>
      <c r="AU2711" s="17">
        <v>-1</v>
      </c>
      <c r="AV2711" s="17">
        <v>-1</v>
      </c>
      <c r="AW2711" s="17">
        <v>-1</v>
      </c>
      <c r="AX2711" s="17">
        <v>-1</v>
      </c>
      <c r="AY2711" s="17">
        <v>-1.6957179051291502E-2</v>
      </c>
      <c r="AZ2711" s="17">
        <v>0.51518508068066216</v>
      </c>
      <c r="BA2711" s="17">
        <v>-2.3645678601493803E-3</v>
      </c>
      <c r="BB2711" s="17">
        <v>0.19098774210772448</v>
      </c>
      <c r="BC2711" s="17">
        <v>-1.1500562620544941E-2</v>
      </c>
      <c r="BD2711" s="17">
        <v>7.043065886403328</v>
      </c>
      <c r="BE2711" s="17">
        <v>8.2161648787195674E-3</v>
      </c>
      <c r="BF2711" s="17">
        <v>-1</v>
      </c>
      <c r="BG2711" s="22">
        <v>-3.3679708785512048</v>
      </c>
    </row>
    <row r="2712" spans="1:59" x14ac:dyDescent="0.25">
      <c r="A2712">
        <v>6075</v>
      </c>
      <c r="B2712" t="s">
        <v>2408</v>
      </c>
      <c r="C2712" s="49">
        <v>0</v>
      </c>
      <c r="D2712" s="22">
        <v>1565.7245507812499</v>
      </c>
      <c r="E2712" s="17">
        <v>121.87299627120944</v>
      </c>
      <c r="F2712" s="17">
        <v>98.910879419307577</v>
      </c>
      <c r="G2712" s="17">
        <v>1.0658265240144553</v>
      </c>
      <c r="H2712" s="17">
        <v>8.9003261317914486</v>
      </c>
      <c r="I2712" s="17">
        <v>102.75182691525947</v>
      </c>
      <c r="J2712" s="17">
        <v>20.025267994637364</v>
      </c>
      <c r="K2712" s="17">
        <v>-1</v>
      </c>
      <c r="L2712" s="17">
        <v>-1</v>
      </c>
      <c r="M2712" s="17">
        <v>-1</v>
      </c>
      <c r="N2712" s="17">
        <v>0.16666666666666666</v>
      </c>
      <c r="O2712" s="17">
        <v>-1</v>
      </c>
      <c r="P2712" s="17">
        <v>-1</v>
      </c>
      <c r="Q2712" s="17">
        <v>6.1582594999846325</v>
      </c>
      <c r="R2712" s="17">
        <v>-1</v>
      </c>
      <c r="S2712" s="17">
        <v>1.9723406365414426</v>
      </c>
      <c r="T2712" s="17">
        <v>0.20734237217223556</v>
      </c>
      <c r="U2712" s="17">
        <v>1.1516173158832179</v>
      </c>
      <c r="V2712" s="17">
        <v>1.5129660605249327</v>
      </c>
      <c r="W2712" s="17">
        <v>4.6318482197424222</v>
      </c>
      <c r="X2712" s="17">
        <v>6.2708877440760675</v>
      </c>
      <c r="Y2712" s="17">
        <v>0</v>
      </c>
      <c r="Z2712" s="17">
        <v>63.098317707126185</v>
      </c>
      <c r="AA2712" s="17">
        <v>2.2162611171723836</v>
      </c>
      <c r="AB2712" s="17">
        <v>3.9220038593717046</v>
      </c>
      <c r="AC2712" s="17">
        <v>50.556592874922472</v>
      </c>
      <c r="AD2712" s="17">
        <v>1.439521644854022</v>
      </c>
      <c r="AE2712" s="17">
        <v>0.14395216448540224</v>
      </c>
      <c r="AF2712" s="17">
        <v>97.494118582209495</v>
      </c>
      <c r="AG2712" s="17">
        <v>90.297982784731559</v>
      </c>
      <c r="AH2712" s="17">
        <v>-1</v>
      </c>
      <c r="AI2712" s="17">
        <v>-1</v>
      </c>
      <c r="AJ2712" s="17">
        <v>-1</v>
      </c>
      <c r="AK2712" s="17">
        <v>-1</v>
      </c>
      <c r="AL2712" s="17">
        <v>-1</v>
      </c>
      <c r="AM2712" s="17">
        <v>-1</v>
      </c>
      <c r="AN2712" s="17">
        <v>-1</v>
      </c>
      <c r="AO2712" s="17">
        <v>-1</v>
      </c>
      <c r="AP2712" s="17">
        <v>-1</v>
      </c>
      <c r="AQ2712" s="17">
        <v>-1</v>
      </c>
      <c r="AR2712" s="17">
        <v>0.719760822427011</v>
      </c>
      <c r="AS2712" s="17">
        <v>8.6371298691241325</v>
      </c>
      <c r="AT2712" s="17">
        <v>15.228268829861372</v>
      </c>
      <c r="AU2712" s="17">
        <v>-1</v>
      </c>
      <c r="AV2712" s="17">
        <v>-1</v>
      </c>
      <c r="AW2712" s="17">
        <v>-1</v>
      </c>
      <c r="AX2712" s="17">
        <v>-1</v>
      </c>
      <c r="AY2712" s="17">
        <v>0.14395216448540224</v>
      </c>
      <c r="AZ2712" s="17">
        <v>-0.88315322157712162</v>
      </c>
      <c r="BA2712" s="17">
        <v>1.3959737343976346</v>
      </c>
      <c r="BB2712" s="17">
        <v>-0.35610402591703433</v>
      </c>
      <c r="BC2712" s="17">
        <v>0.53559120540421357</v>
      </c>
      <c r="BD2712" s="17">
        <v>-11.96399912459658</v>
      </c>
      <c r="BE2712" s="17">
        <v>19.015281175878648</v>
      </c>
      <c r="BF2712" s="17">
        <v>-1</v>
      </c>
      <c r="BG2712" s="22">
        <v>509.29382572397594</v>
      </c>
    </row>
    <row r="2713" spans="1:59" x14ac:dyDescent="0.25">
      <c r="A2713">
        <v>6076</v>
      </c>
      <c r="B2713" t="s">
        <v>1372</v>
      </c>
      <c r="C2713" s="49">
        <v>0</v>
      </c>
      <c r="D2713" s="22">
        <v>1450.6780371093751</v>
      </c>
      <c r="E2713" s="17">
        <v>50.811772479498373</v>
      </c>
      <c r="F2713" s="17">
        <v>-20.243571545589848</v>
      </c>
      <c r="G2713" s="17">
        <v>0.19886220918520719</v>
      </c>
      <c r="H2713" s="17">
        <v>2.3329658601663126</v>
      </c>
      <c r="I2713" s="17">
        <v>39.29622644609038</v>
      </c>
      <c r="J2713" s="17">
        <v>2.928744410728283</v>
      </c>
      <c r="K2713" s="17">
        <v>-1</v>
      </c>
      <c r="L2713" s="17">
        <v>-1</v>
      </c>
      <c r="M2713" s="17">
        <v>-1</v>
      </c>
      <c r="N2713" s="17">
        <v>0.16666666666666666</v>
      </c>
      <c r="O2713" s="17">
        <v>-1</v>
      </c>
      <c r="P2713" s="17">
        <v>-1</v>
      </c>
      <c r="Q2713" s="17">
        <v>2.0601715923329671</v>
      </c>
      <c r="R2713" s="17">
        <v>-1</v>
      </c>
      <c r="S2713" s="17">
        <v>-0.11022464560007447</v>
      </c>
      <c r="T2713" s="17">
        <v>-1.1546837110061717E-2</v>
      </c>
      <c r="U2713" s="17">
        <v>-0.1121401231351689</v>
      </c>
      <c r="V2713" s="17">
        <v>-0.30965083792700654</v>
      </c>
      <c r="W2713" s="17">
        <v>-0.11397743013868944</v>
      </c>
      <c r="X2713" s="17">
        <v>-0.78920830388852448</v>
      </c>
      <c r="Y2713" s="17">
        <v>0</v>
      </c>
      <c r="Z2713" s="17">
        <v>22.052164779136692</v>
      </c>
      <c r="AA2713" s="17">
        <v>-6.748005247711214E-2</v>
      </c>
      <c r="AB2713" s="17">
        <v>0.27841341688160404</v>
      </c>
      <c r="AC2713" s="17">
        <v>8.6649280208565855</v>
      </c>
      <c r="AD2713" s="17">
        <v>-0.1401751539189611</v>
      </c>
      <c r="AE2713" s="17">
        <v>-1.4017515391896112E-2</v>
      </c>
      <c r="AF2713" s="17">
        <v>35.121191261567454</v>
      </c>
      <c r="AG2713" s="17">
        <v>-18.4808151100953</v>
      </c>
      <c r="AH2713" s="17">
        <v>-1</v>
      </c>
      <c r="AI2713" s="17">
        <v>-1</v>
      </c>
      <c r="AJ2713" s="17">
        <v>-1</v>
      </c>
      <c r="AK2713" s="17">
        <v>-1</v>
      </c>
      <c r="AL2713" s="17">
        <v>-1</v>
      </c>
      <c r="AM2713" s="17">
        <v>-1</v>
      </c>
      <c r="AN2713" s="17">
        <v>-1</v>
      </c>
      <c r="AO2713" s="17">
        <v>-1</v>
      </c>
      <c r="AP2713" s="17">
        <v>-1</v>
      </c>
      <c r="AQ2713" s="17">
        <v>-1</v>
      </c>
      <c r="AR2713" s="17">
        <v>-7.0087576959480549E-2</v>
      </c>
      <c r="AS2713" s="17">
        <v>-0.84105092351376687</v>
      </c>
      <c r="AT2713" s="17">
        <v>2.906633799432103</v>
      </c>
      <c r="AU2713" s="17">
        <v>-1</v>
      </c>
      <c r="AV2713" s="17">
        <v>-1</v>
      </c>
      <c r="AW2713" s="17">
        <v>-1</v>
      </c>
      <c r="AX2713" s="17">
        <v>-1</v>
      </c>
      <c r="AY2713" s="17">
        <v>-1.4017515391896112E-2</v>
      </c>
      <c r="AZ2713" s="17">
        <v>0.48963874384068579</v>
      </c>
      <c r="BA2713" s="17">
        <v>2.3181768979827044E-2</v>
      </c>
      <c r="BB2713" s="17">
        <v>0.18099288566578015</v>
      </c>
      <c r="BC2713" s="17">
        <v>-1.5057061786006021E-3</v>
      </c>
      <c r="BD2713" s="17">
        <v>6.6958245326291106</v>
      </c>
      <c r="BE2713" s="17">
        <v>0.35545751865293695</v>
      </c>
      <c r="BF2713" s="17">
        <v>-1</v>
      </c>
      <c r="BG2713" s="22">
        <v>105.37632592878276</v>
      </c>
    </row>
    <row r="2714" spans="1:59" x14ac:dyDescent="0.25">
      <c r="A2714">
        <v>6077</v>
      </c>
      <c r="B2714" t="s">
        <v>2409</v>
      </c>
      <c r="C2714" s="49">
        <v>0</v>
      </c>
      <c r="D2714" s="22">
        <v>1458.113994140625</v>
      </c>
      <c r="E2714" s="17">
        <v>84.46810894682956</v>
      </c>
      <c r="F2714" s="17">
        <v>36.190895513539004</v>
      </c>
      <c r="G2714" s="17">
        <v>0.60947774784506881</v>
      </c>
      <c r="H2714" s="17">
        <v>5.4434285740069015</v>
      </c>
      <c r="I2714" s="17">
        <v>69.35035338298124</v>
      </c>
      <c r="J2714" s="17">
        <v>11.026076815927095</v>
      </c>
      <c r="K2714" s="17">
        <v>-1</v>
      </c>
      <c r="L2714" s="17">
        <v>-1</v>
      </c>
      <c r="M2714" s="17">
        <v>-1</v>
      </c>
      <c r="N2714" s="17">
        <v>0.16666666666666666</v>
      </c>
      <c r="O2714" s="17">
        <v>-1</v>
      </c>
      <c r="P2714" s="17">
        <v>-1</v>
      </c>
      <c r="Q2714" s="17">
        <v>4.0011264216067364</v>
      </c>
      <c r="R2714" s="17">
        <v>-1</v>
      </c>
      <c r="S2714" s="17">
        <v>0.87612929134286355</v>
      </c>
      <c r="T2714" s="17">
        <v>9.2124454820775983E-2</v>
      </c>
      <c r="U2714" s="17">
        <v>0.4864063598998854</v>
      </c>
      <c r="V2714" s="17">
        <v>0.55358517620560332</v>
      </c>
      <c r="W2714" s="17">
        <v>2.1337618623321037</v>
      </c>
      <c r="X2714" s="17">
        <v>2.5546261448180601</v>
      </c>
      <c r="Y2714" s="17">
        <v>0</v>
      </c>
      <c r="Z2714" s="17">
        <v>41.492628367030683</v>
      </c>
      <c r="AA2714" s="17">
        <v>1.0141557132579762</v>
      </c>
      <c r="AB2714" s="17">
        <v>2.00410711223706</v>
      </c>
      <c r="AC2714" s="17">
        <v>28.505846770549908</v>
      </c>
      <c r="AD2714" s="17">
        <v>0.60800794987485673</v>
      </c>
      <c r="AE2714" s="17">
        <v>6.0800794987485675E-2</v>
      </c>
      <c r="AF2714" s="17">
        <v>64.662537671658242</v>
      </c>
      <c r="AG2714" s="17">
        <v>33.039488469128415</v>
      </c>
      <c r="AH2714" s="17">
        <v>-1</v>
      </c>
      <c r="AI2714" s="17">
        <v>-1</v>
      </c>
      <c r="AJ2714" s="17">
        <v>-1</v>
      </c>
      <c r="AK2714" s="17">
        <v>-1</v>
      </c>
      <c r="AL2714" s="17">
        <v>-1</v>
      </c>
      <c r="AM2714" s="17">
        <v>-1</v>
      </c>
      <c r="AN2714" s="17">
        <v>-1</v>
      </c>
      <c r="AO2714" s="17">
        <v>-1</v>
      </c>
      <c r="AP2714" s="17">
        <v>-1</v>
      </c>
      <c r="AQ2714" s="17">
        <v>-1</v>
      </c>
      <c r="AR2714" s="17">
        <v>0.30400397493742837</v>
      </c>
      <c r="AS2714" s="17">
        <v>3.64804769924914</v>
      </c>
      <c r="AT2714" s="17">
        <v>8.7424620090238818</v>
      </c>
      <c r="AU2714" s="17">
        <v>-1</v>
      </c>
      <c r="AV2714" s="17">
        <v>-1</v>
      </c>
      <c r="AW2714" s="17">
        <v>-1</v>
      </c>
      <c r="AX2714" s="17">
        <v>-1</v>
      </c>
      <c r="AY2714" s="17">
        <v>6.0800794987485675E-2</v>
      </c>
      <c r="AZ2714" s="17">
        <v>-0.16054916205828285</v>
      </c>
      <c r="BA2714" s="17">
        <v>0.67336967487879584</v>
      </c>
      <c r="BB2714" s="17">
        <v>-7.3389369624118003E-2</v>
      </c>
      <c r="BC2714" s="17">
        <v>0.25287654911129742</v>
      </c>
      <c r="BD2714" s="17">
        <v>-2.1419250854953882</v>
      </c>
      <c r="BE2714" s="17">
        <v>9.1932071367774455</v>
      </c>
      <c r="BF2714" s="17">
        <v>-1</v>
      </c>
      <c r="BG2714" s="22">
        <v>1486.1232436147213</v>
      </c>
    </row>
    <row r="2715" spans="1:59" x14ac:dyDescent="0.25">
      <c r="A2715">
        <v>6078</v>
      </c>
      <c r="B2715" t="s">
        <v>894</v>
      </c>
      <c r="C2715" s="49">
        <v>0</v>
      </c>
      <c r="D2715" s="22">
        <v>1453.1524707031249</v>
      </c>
      <c r="E2715" s="17">
        <v>45.375923489761249</v>
      </c>
      <c r="F2715" s="17">
        <v>-29.358325941021061</v>
      </c>
      <c r="G2715" s="17">
        <v>0.13254352167264541</v>
      </c>
      <c r="H2715" s="17">
        <v>1.8305937253661611</v>
      </c>
      <c r="I2715" s="17">
        <v>34.442171825323626</v>
      </c>
      <c r="J2715" s="17">
        <v>1.6209408648168013</v>
      </c>
      <c r="K2715" s="17">
        <v>-1</v>
      </c>
      <c r="L2715" s="17">
        <v>-1</v>
      </c>
      <c r="M2715" s="17">
        <v>-1</v>
      </c>
      <c r="N2715" s="17">
        <v>0.16666666666666666</v>
      </c>
      <c r="O2715" s="17">
        <v>-1</v>
      </c>
      <c r="P2715" s="17">
        <v>-1</v>
      </c>
      <c r="Q2715" s="17">
        <v>1.7466871654680773</v>
      </c>
      <c r="R2715" s="17">
        <v>-1</v>
      </c>
      <c r="S2715" s="17">
        <v>-0.26953108279530691</v>
      </c>
      <c r="T2715" s="17">
        <v>-2.8290830861550185E-2</v>
      </c>
      <c r="U2715" s="17">
        <v>-0.20881161613248167</v>
      </c>
      <c r="V2715" s="17">
        <v>-0.44907244787799427</v>
      </c>
      <c r="W2715" s="17">
        <v>-0.47701074405952204</v>
      </c>
      <c r="X2715" s="17">
        <v>-1.3292724052648923</v>
      </c>
      <c r="Y2715" s="17">
        <v>0</v>
      </c>
      <c r="Z2715" s="17">
        <v>18.912327368227466</v>
      </c>
      <c r="AA2715" s="17">
        <v>-0.24217549772088426</v>
      </c>
      <c r="AB2715" s="17">
        <v>-3.0409414634324783E-4</v>
      </c>
      <c r="AC2715" s="17">
        <v>5.4604129291541774</v>
      </c>
      <c r="AD2715" s="17">
        <v>-0.26101452016560212</v>
      </c>
      <c r="AE2715" s="17">
        <v>-2.6101452016560209E-2</v>
      </c>
      <c r="AF2715" s="17">
        <v>30.34995603830906</v>
      </c>
      <c r="AG2715" s="17">
        <v>-26.801880905058237</v>
      </c>
      <c r="AH2715" s="17">
        <v>-1</v>
      </c>
      <c r="AI2715" s="17">
        <v>-1</v>
      </c>
      <c r="AJ2715" s="17">
        <v>-1</v>
      </c>
      <c r="AK2715" s="17">
        <v>-1</v>
      </c>
      <c r="AL2715" s="17">
        <v>-1</v>
      </c>
      <c r="AM2715" s="17">
        <v>-1</v>
      </c>
      <c r="AN2715" s="17">
        <v>-1</v>
      </c>
      <c r="AO2715" s="17">
        <v>-1</v>
      </c>
      <c r="AP2715" s="17">
        <v>-1</v>
      </c>
      <c r="AQ2715" s="17">
        <v>-1</v>
      </c>
      <c r="AR2715" s="17">
        <v>-0.13050726008280106</v>
      </c>
      <c r="AS2715" s="17">
        <v>-1.5660871209936129</v>
      </c>
      <c r="AT2715" s="17">
        <v>1.9640867427083037</v>
      </c>
      <c r="AU2715" s="17">
        <v>-1</v>
      </c>
      <c r="AV2715" s="17">
        <v>-1</v>
      </c>
      <c r="AW2715" s="17">
        <v>-1</v>
      </c>
      <c r="AX2715" s="17">
        <v>-1</v>
      </c>
      <c r="AY2715" s="17">
        <v>-2.6101452016560209E-2</v>
      </c>
      <c r="AZ2715" s="17">
        <v>0.59465086465932648</v>
      </c>
      <c r="BA2715" s="17">
        <v>-8.1830351838813709E-2</v>
      </c>
      <c r="BB2715" s="17">
        <v>0.22207827018963811</v>
      </c>
      <c r="BC2715" s="17">
        <v>-4.2591090702458548E-2</v>
      </c>
      <c r="BD2715" s="17">
        <v>8.1232131725026981</v>
      </c>
      <c r="BE2715" s="17">
        <v>-1.0719311212206533</v>
      </c>
      <c r="BF2715" s="17">
        <v>-1</v>
      </c>
      <c r="BG2715" s="22">
        <v>-3.8225705948843824</v>
      </c>
    </row>
    <row r="2716" spans="1:59" x14ac:dyDescent="0.25">
      <c r="A2716">
        <v>6079</v>
      </c>
      <c r="B2716" t="s">
        <v>1424</v>
      </c>
      <c r="C2716" s="49">
        <v>0</v>
      </c>
      <c r="D2716" s="22">
        <v>1442.0157714843751</v>
      </c>
      <c r="E2716" s="17">
        <v>-44.772601729121448</v>
      </c>
      <c r="F2716" s="17">
        <v>-180.51809289403727</v>
      </c>
      <c r="G2716" s="17">
        <v>-0.96729054012650217</v>
      </c>
      <c r="H2716" s="17">
        <v>-6.5007832405501649</v>
      </c>
      <c r="I2716" s="17">
        <v>-46.05783217040679</v>
      </c>
      <c r="J2716" s="17">
        <v>-20.067770716857744</v>
      </c>
      <c r="K2716" s="17">
        <v>-1</v>
      </c>
      <c r="L2716" s="17">
        <v>-1</v>
      </c>
      <c r="M2716" s="17">
        <v>-1</v>
      </c>
      <c r="N2716" s="17">
        <v>0.16666666666666666</v>
      </c>
      <c r="O2716" s="17">
        <v>-1</v>
      </c>
      <c r="P2716" s="17">
        <v>-1</v>
      </c>
      <c r="Q2716" s="17">
        <v>-3.4521619589854642</v>
      </c>
      <c r="R2716" s="17">
        <v>-1</v>
      </c>
      <c r="S2716" s="17">
        <v>-2.9114809232229497</v>
      </c>
      <c r="T2716" s="17">
        <v>-0.30597447251912835</v>
      </c>
      <c r="U2716" s="17">
        <v>-1.8120188687380652</v>
      </c>
      <c r="V2716" s="17">
        <v>-2.7612508296640663</v>
      </c>
      <c r="W2716" s="17">
        <v>-6.4975823083312845</v>
      </c>
      <c r="X2716" s="17">
        <v>-10.285735757109244</v>
      </c>
      <c r="Y2716" s="17">
        <v>0</v>
      </c>
      <c r="Z2716" s="17">
        <v>-33.158970520095593</v>
      </c>
      <c r="AA2716" s="17">
        <v>-3.1393377958118243</v>
      </c>
      <c r="AB2716" s="17">
        <v>-4.6225760923723636</v>
      </c>
      <c r="AC2716" s="17">
        <v>-47.683504443096965</v>
      </c>
      <c r="AD2716" s="17">
        <v>-2.2650235859225814</v>
      </c>
      <c r="AE2716" s="17">
        <v>-0.22650235859225815</v>
      </c>
      <c r="AF2716" s="17">
        <v>-48.776564889920586</v>
      </c>
      <c r="AG2716" s="17">
        <v>-164.79905689016127</v>
      </c>
      <c r="AH2716" s="17">
        <v>-1</v>
      </c>
      <c r="AI2716" s="17">
        <v>-1</v>
      </c>
      <c r="AJ2716" s="17">
        <v>-1</v>
      </c>
      <c r="AK2716" s="17">
        <v>-1</v>
      </c>
      <c r="AL2716" s="17">
        <v>-1</v>
      </c>
      <c r="AM2716" s="17">
        <v>-1</v>
      </c>
      <c r="AN2716" s="17">
        <v>-1</v>
      </c>
      <c r="AO2716" s="17">
        <v>-1</v>
      </c>
      <c r="AP2716" s="17">
        <v>-1</v>
      </c>
      <c r="AQ2716" s="17">
        <v>-1</v>
      </c>
      <c r="AR2716" s="17">
        <v>-1.1325117929612907</v>
      </c>
      <c r="AS2716" s="17">
        <v>-13.590141515535489</v>
      </c>
      <c r="AT2716" s="17">
        <v>-13.667183970196135</v>
      </c>
      <c r="AU2716" s="17">
        <v>-1</v>
      </c>
      <c r="AV2716" s="17">
        <v>-1</v>
      </c>
      <c r="AW2716" s="17">
        <v>-1</v>
      </c>
      <c r="AX2716" s="17">
        <v>-1</v>
      </c>
      <c r="AY2716" s="17">
        <v>-0.22650235859225815</v>
      </c>
      <c r="AZ2716" s="17">
        <v>2.3361797113547889</v>
      </c>
      <c r="BA2716" s="17">
        <v>-1.8233591985342765</v>
      </c>
      <c r="BB2716" s="17">
        <v>0.9034413525470113</v>
      </c>
      <c r="BC2716" s="17">
        <v>-0.72395417305983145</v>
      </c>
      <c r="BD2716" s="17">
        <v>31.795132874785242</v>
      </c>
      <c r="BE2716" s="17">
        <v>-24.74385082350322</v>
      </c>
      <c r="BF2716" s="17">
        <v>-1</v>
      </c>
      <c r="BG2716" s="22">
        <v>-21.425396480965219</v>
      </c>
    </row>
    <row r="2717" spans="1:59" x14ac:dyDescent="0.25">
      <c r="A2717">
        <v>6081</v>
      </c>
      <c r="B2717" t="s">
        <v>2410</v>
      </c>
      <c r="C2717" s="49">
        <v>0</v>
      </c>
      <c r="D2717" s="22">
        <v>1497.7181347656249</v>
      </c>
      <c r="E2717" s="17">
        <v>57.231804932873317</v>
      </c>
      <c r="F2717" s="17">
        <v>-9.4785522940083027</v>
      </c>
      <c r="G2717" s="17">
        <v>0.27718817572690613</v>
      </c>
      <c r="H2717" s="17">
        <v>2.9262945959677453</v>
      </c>
      <c r="I2717" s="17">
        <v>45.029128197889072</v>
      </c>
      <c r="J2717" s="17">
        <v>4.4733313231392859</v>
      </c>
      <c r="K2717" s="17">
        <v>-1</v>
      </c>
      <c r="L2717" s="17">
        <v>-1</v>
      </c>
      <c r="M2717" s="17">
        <v>-1</v>
      </c>
      <c r="N2717" s="17">
        <v>0.16666666666666666</v>
      </c>
      <c r="O2717" s="17">
        <v>-1</v>
      </c>
      <c r="P2717" s="17">
        <v>-1</v>
      </c>
      <c r="Q2717" s="17">
        <v>2.4304137013209073</v>
      </c>
      <c r="R2717" s="17">
        <v>-1</v>
      </c>
      <c r="S2717" s="17">
        <v>7.7924896220510298E-2</v>
      </c>
      <c r="T2717" s="17">
        <v>8.228727569276742E-3</v>
      </c>
      <c r="U2717" s="17">
        <v>2.0341527747602811E-3</v>
      </c>
      <c r="V2717" s="17">
        <v>-0.14498635547411756</v>
      </c>
      <c r="W2717" s="17">
        <v>0.31478460159330451</v>
      </c>
      <c r="X2717" s="17">
        <v>-0.15136331145308785</v>
      </c>
      <c r="Y2717" s="17">
        <v>0</v>
      </c>
      <c r="Z2717" s="17">
        <v>25.760483040813199</v>
      </c>
      <c r="AA2717" s="17">
        <v>0.13884474242416023</v>
      </c>
      <c r="AB2717" s="17">
        <v>0.60759391278972197</v>
      </c>
      <c r="AC2717" s="17">
        <v>12.449634131144267</v>
      </c>
      <c r="AD2717" s="17">
        <v>2.5426909684503618E-3</v>
      </c>
      <c r="AE2717" s="17">
        <v>2.5426909684503514E-4</v>
      </c>
      <c r="AF2717" s="17">
        <v>40.75627881345433</v>
      </c>
      <c r="AG2717" s="17">
        <v>-8.6531851389187793</v>
      </c>
      <c r="AH2717" s="17">
        <v>-1</v>
      </c>
      <c r="AI2717" s="17">
        <v>-1</v>
      </c>
      <c r="AJ2717" s="17">
        <v>-1</v>
      </c>
      <c r="AK2717" s="17">
        <v>-1</v>
      </c>
      <c r="AL2717" s="17">
        <v>-1</v>
      </c>
      <c r="AM2717" s="17">
        <v>-1</v>
      </c>
      <c r="AN2717" s="17">
        <v>-1</v>
      </c>
      <c r="AO2717" s="17">
        <v>-1</v>
      </c>
      <c r="AP2717" s="17">
        <v>-1</v>
      </c>
      <c r="AQ2717" s="17">
        <v>-1</v>
      </c>
      <c r="AR2717" s="17">
        <v>1.2713454842251809E-3</v>
      </c>
      <c r="AS2717" s="17">
        <v>1.5256145810702004E-2</v>
      </c>
      <c r="AT2717" s="17">
        <v>4.0198329895539127</v>
      </c>
      <c r="AU2717" s="17">
        <v>-1</v>
      </c>
      <c r="AV2717" s="17">
        <v>-1</v>
      </c>
      <c r="AW2717" s="17">
        <v>-1</v>
      </c>
      <c r="AX2717" s="17">
        <v>-1</v>
      </c>
      <c r="AY2717" s="17">
        <v>2.5426909684503514E-4</v>
      </c>
      <c r="AZ2717" s="17">
        <v>0.36561373414555687</v>
      </c>
      <c r="BA2717" s="17">
        <v>0.14720677867495596</v>
      </c>
      <c r="BB2717" s="17">
        <v>0.13246881840406025</v>
      </c>
      <c r="BC2717" s="17">
        <v>4.7018361083119277E-2</v>
      </c>
      <c r="BD2717" s="17">
        <v>5.0100011389203178</v>
      </c>
      <c r="BE2717" s="17">
        <v>2.0412809123617319</v>
      </c>
      <c r="BF2717" s="17">
        <v>-1</v>
      </c>
      <c r="BG2717" s="22">
        <v>72.083270987632204</v>
      </c>
    </row>
    <row r="2718" spans="1:59" x14ac:dyDescent="0.25">
      <c r="A2718">
        <v>6083</v>
      </c>
      <c r="B2718" t="s">
        <v>2411</v>
      </c>
      <c r="C2718" s="49">
        <v>0</v>
      </c>
      <c r="D2718" s="22">
        <v>1444.0768066406251</v>
      </c>
      <c r="E2718" s="17">
        <v>-9.0993592335011186</v>
      </c>
      <c r="F2718" s="17">
        <v>-120.70170644729693</v>
      </c>
      <c r="G2718" s="17">
        <v>-0.5320682545012918</v>
      </c>
      <c r="H2718" s="17">
        <v>-3.2039214216137744</v>
      </c>
      <c r="I2718" s="17">
        <v>-14.202666969805314</v>
      </c>
      <c r="J2718" s="17">
        <v>-11.485193622090332</v>
      </c>
      <c r="K2718" s="17">
        <v>-1</v>
      </c>
      <c r="L2718" s="17">
        <v>-1</v>
      </c>
      <c r="M2718" s="17">
        <v>-1</v>
      </c>
      <c r="N2718" s="17">
        <v>0.16666666666666666</v>
      </c>
      <c r="O2718" s="17">
        <v>-1</v>
      </c>
      <c r="P2718" s="17">
        <v>-1</v>
      </c>
      <c r="Q2718" s="17">
        <v>-1.3948925243000505</v>
      </c>
      <c r="R2718" s="17">
        <v>-1</v>
      </c>
      <c r="S2718" s="17">
        <v>-1.8660182593578778</v>
      </c>
      <c r="T2718" s="17">
        <v>-0.19609052420310177</v>
      </c>
      <c r="U2718" s="17">
        <v>-1.1776035973392962</v>
      </c>
      <c r="V2718" s="17">
        <v>-1.8462841132778005</v>
      </c>
      <c r="W2718" s="17">
        <v>-4.1151438951345263</v>
      </c>
      <c r="X2718" s="17">
        <v>-6.7415170549428804</v>
      </c>
      <c r="Y2718" s="17">
        <v>0</v>
      </c>
      <c r="Z2718" s="17">
        <v>-12.553508233034858</v>
      </c>
      <c r="AA2718" s="17">
        <v>-1.9928833978277447</v>
      </c>
      <c r="AB2718" s="17">
        <v>-2.793467635267024</v>
      </c>
      <c r="AC2718" s="17">
        <v>-26.653589122968981</v>
      </c>
      <c r="AD2718" s="17">
        <v>-1.4720044966741204</v>
      </c>
      <c r="AE2718" s="17">
        <v>-0.14720044966741203</v>
      </c>
      <c r="AF2718" s="17">
        <v>-17.464909351974363</v>
      </c>
      <c r="AG2718" s="17">
        <v>-110.19132247992341</v>
      </c>
      <c r="AH2718" s="17">
        <v>-1</v>
      </c>
      <c r="AI2718" s="17">
        <v>-1</v>
      </c>
      <c r="AJ2718" s="17">
        <v>-1</v>
      </c>
      <c r="AK2718" s="17">
        <v>-1</v>
      </c>
      <c r="AL2718" s="17">
        <v>-1</v>
      </c>
      <c r="AM2718" s="17">
        <v>-1</v>
      </c>
      <c r="AN2718" s="17">
        <v>-1</v>
      </c>
      <c r="AO2718" s="17">
        <v>-1</v>
      </c>
      <c r="AP2718" s="17">
        <v>-1</v>
      </c>
      <c r="AQ2718" s="17">
        <v>-1</v>
      </c>
      <c r="AR2718" s="17">
        <v>-0.73600224833706018</v>
      </c>
      <c r="AS2718" s="17">
        <v>-8.8320269800447235</v>
      </c>
      <c r="AT2718" s="17">
        <v>-7.4816350740581399</v>
      </c>
      <c r="AU2718" s="17">
        <v>-1</v>
      </c>
      <c r="AV2718" s="17">
        <v>-1</v>
      </c>
      <c r="AW2718" s="17">
        <v>-1</v>
      </c>
      <c r="AX2718" s="17">
        <v>-1</v>
      </c>
      <c r="AY2718" s="17">
        <v>-0.14720044966741203</v>
      </c>
      <c r="AZ2718" s="17">
        <v>1.6470283280077853</v>
      </c>
      <c r="BA2718" s="17">
        <v>-1.1342078151872728</v>
      </c>
      <c r="BB2718" s="17">
        <v>0.63381486220253447</v>
      </c>
      <c r="BC2718" s="17">
        <v>-0.45432768271535473</v>
      </c>
      <c r="BD2718" s="17">
        <v>22.427767964199916</v>
      </c>
      <c r="BE2718" s="17">
        <v>-15.376485912917886</v>
      </c>
      <c r="BF2718" s="17">
        <v>-1</v>
      </c>
      <c r="BG2718" s="22">
        <v>-38.918493877203673</v>
      </c>
    </row>
    <row r="2719" spans="1:59" x14ac:dyDescent="0.25">
      <c r="A2719">
        <v>6084</v>
      </c>
      <c r="B2719" t="s">
        <v>2412</v>
      </c>
      <c r="C2719" s="49">
        <v>0</v>
      </c>
      <c r="D2719" s="22">
        <v>1474.155009765625</v>
      </c>
      <c r="E2719" s="17">
        <v>14.450321899754201</v>
      </c>
      <c r="F2719" s="17">
        <v>-81.213935535043788</v>
      </c>
      <c r="G2719" s="17">
        <v>-0.24475638343101785</v>
      </c>
      <c r="H2719" s="17">
        <v>-1.027499006805586</v>
      </c>
      <c r="I2719" s="17">
        <v>6.8265114967564742</v>
      </c>
      <c r="J2719" s="17">
        <v>-5.819407734862172</v>
      </c>
      <c r="K2719" s="17">
        <v>-1</v>
      </c>
      <c r="L2719" s="17">
        <v>-1</v>
      </c>
      <c r="M2719" s="17">
        <v>-1</v>
      </c>
      <c r="N2719" s="17">
        <v>0.16666666666666666</v>
      </c>
      <c r="O2719" s="17">
        <v>-1</v>
      </c>
      <c r="P2719" s="17">
        <v>-1</v>
      </c>
      <c r="Q2719" s="17">
        <v>-3.6786677936855305E-2</v>
      </c>
      <c r="R2719" s="17">
        <v>-1</v>
      </c>
      <c r="S2719" s="17">
        <v>-1.1758563719497224</v>
      </c>
      <c r="T2719" s="17">
        <v>-0.12355066621785597</v>
      </c>
      <c r="U2719" s="17">
        <v>-0.75879453199170765</v>
      </c>
      <c r="V2719" s="17">
        <v>-1.2422690893818484</v>
      </c>
      <c r="W2719" s="17">
        <v>-2.5423778378496968</v>
      </c>
      <c r="X2719" s="17">
        <v>-4.4018020623182261</v>
      </c>
      <c r="Y2719" s="17">
        <v>0</v>
      </c>
      <c r="Z2719" s="17">
        <v>1.0491819772305426</v>
      </c>
      <c r="AA2719" s="17">
        <v>-1.2360518451686913</v>
      </c>
      <c r="AB2719" s="17">
        <v>-1.5859821949328645</v>
      </c>
      <c r="AC2719" s="17">
        <v>-12.770696360720711</v>
      </c>
      <c r="AD2719" s="17">
        <v>-0.94849316498963443</v>
      </c>
      <c r="AE2719" s="17">
        <v>-9.4849316498963457E-2</v>
      </c>
      <c r="AF2719" s="17">
        <v>3.2054713616232604</v>
      </c>
      <c r="AG2719" s="17">
        <v>-74.142041764034502</v>
      </c>
      <c r="AH2719" s="17">
        <v>-1</v>
      </c>
      <c r="AI2719" s="17">
        <v>-1</v>
      </c>
      <c r="AJ2719" s="17">
        <v>-1</v>
      </c>
      <c r="AK2719" s="17">
        <v>-1</v>
      </c>
      <c r="AL2719" s="17">
        <v>-1</v>
      </c>
      <c r="AM2719" s="17">
        <v>-1</v>
      </c>
      <c r="AN2719" s="17">
        <v>-1</v>
      </c>
      <c r="AO2719" s="17">
        <v>-1</v>
      </c>
      <c r="AP2719" s="17">
        <v>-1</v>
      </c>
      <c r="AQ2719" s="17">
        <v>-1</v>
      </c>
      <c r="AR2719" s="17">
        <v>-0.47424658249481721</v>
      </c>
      <c r="AS2719" s="17">
        <v>-5.6909589899378066</v>
      </c>
      <c r="AT2719" s="17">
        <v>-3.3982466869191477</v>
      </c>
      <c r="AU2719" s="17">
        <v>-1</v>
      </c>
      <c r="AV2719" s="17">
        <v>-1</v>
      </c>
      <c r="AW2719" s="17">
        <v>-1</v>
      </c>
      <c r="AX2719" s="17">
        <v>-1</v>
      </c>
      <c r="AY2719" s="17">
        <v>-9.4849316498963457E-2</v>
      </c>
      <c r="AZ2719" s="17">
        <v>1.1920852335482273</v>
      </c>
      <c r="BA2719" s="17">
        <v>-0.67926472072771471</v>
      </c>
      <c r="BB2719" s="17">
        <v>0.45582100942980919</v>
      </c>
      <c r="BC2719" s="17">
        <v>-0.27633382994262951</v>
      </c>
      <c r="BD2719" s="17">
        <v>16.243904618158069</v>
      </c>
      <c r="BE2719" s="17">
        <v>-9.1926225668760324</v>
      </c>
      <c r="BF2719" s="17">
        <v>-1</v>
      </c>
      <c r="BG2719" s="22">
        <v>60.244645135603378</v>
      </c>
    </row>
    <row r="2720" spans="1:59" x14ac:dyDescent="0.25">
      <c r="A2720">
        <v>6085</v>
      </c>
      <c r="B2720" t="s">
        <v>3122</v>
      </c>
      <c r="C2720" s="49">
        <v>0</v>
      </c>
      <c r="D2720" s="22">
        <v>1499.192333984375</v>
      </c>
      <c r="E2720" s="17">
        <v>53.385770206505228</v>
      </c>
      <c r="F2720" s="17">
        <v>-15.927528708424818</v>
      </c>
      <c r="G2720" s="17">
        <v>0.23026561116302174</v>
      </c>
      <c r="H2720" s="17">
        <v>2.5708504547399573</v>
      </c>
      <c r="I2720" s="17">
        <v>41.594731350146766</v>
      </c>
      <c r="J2720" s="17">
        <v>3.5480190375442962</v>
      </c>
      <c r="K2720" s="17">
        <v>-1</v>
      </c>
      <c r="L2720" s="17">
        <v>-1</v>
      </c>
      <c r="M2720" s="17">
        <v>-1</v>
      </c>
      <c r="N2720" s="17">
        <v>0.16666666666666666</v>
      </c>
      <c r="O2720" s="17">
        <v>-1</v>
      </c>
      <c r="P2720" s="17">
        <v>-1</v>
      </c>
      <c r="Q2720" s="17">
        <v>2.2086135751264031</v>
      </c>
      <c r="R2720" s="17">
        <v>-1</v>
      </c>
      <c r="S2720" s="17">
        <v>-3.4789436120879841E-2</v>
      </c>
      <c r="T2720" s="17">
        <v>-3.6181764834109127E-3</v>
      </c>
      <c r="U2720" s="17">
        <v>-6.6363979664068581E-2</v>
      </c>
      <c r="V2720" s="17">
        <v>-0.24363154493578726</v>
      </c>
      <c r="W2720" s="17">
        <v>5.7927073945994167E-2</v>
      </c>
      <c r="X2720" s="17">
        <v>-0.53347570866644967</v>
      </c>
      <c r="Y2720" s="17">
        <v>0</v>
      </c>
      <c r="Z2720" s="17">
        <v>23.538948973125546</v>
      </c>
      <c r="AA2720" s="17">
        <v>1.5242201180943438E-2</v>
      </c>
      <c r="AB2720" s="17">
        <v>0.41039247686237773</v>
      </c>
      <c r="AC2720" s="17">
        <v>10.182338562940105</v>
      </c>
      <c r="AD2720" s="17">
        <v>-8.2954974580085744E-2</v>
      </c>
      <c r="AE2720" s="17">
        <v>-8.2954974580085727E-3</v>
      </c>
      <c r="AF2720" s="17">
        <v>37.380479303392924</v>
      </c>
      <c r="AG2720" s="17">
        <v>-14.540601818124347</v>
      </c>
      <c r="AH2720" s="17">
        <v>-1</v>
      </c>
      <c r="AI2720" s="17">
        <v>-1</v>
      </c>
      <c r="AJ2720" s="17">
        <v>-1</v>
      </c>
      <c r="AK2720" s="17">
        <v>-1</v>
      </c>
      <c r="AL2720" s="17">
        <v>-1</v>
      </c>
      <c r="AM2720" s="17">
        <v>-1</v>
      </c>
      <c r="AN2720" s="17">
        <v>-1</v>
      </c>
      <c r="AO2720" s="17">
        <v>-1</v>
      </c>
      <c r="AP2720" s="17">
        <v>-1</v>
      </c>
      <c r="AQ2720" s="17">
        <v>-1</v>
      </c>
      <c r="AR2720" s="17">
        <v>-4.1477487290042872E-2</v>
      </c>
      <c r="AS2720" s="17">
        <v>-0.4977298474805143</v>
      </c>
      <c r="AT2720" s="17">
        <v>3.3529511982753313</v>
      </c>
      <c r="AU2720" s="17">
        <v>-1</v>
      </c>
      <c r="AV2720" s="17">
        <v>-1</v>
      </c>
      <c r="AW2720" s="17">
        <v>-1</v>
      </c>
      <c r="AX2720" s="17">
        <v>-1</v>
      </c>
      <c r="AY2720" s="17">
        <v>-8.2954974580085727E-3</v>
      </c>
      <c r="AZ2720" s="17">
        <v>0.43991312401466076</v>
      </c>
      <c r="BA2720" s="17">
        <v>7.2907388805852097E-2</v>
      </c>
      <c r="BB2720" s="17">
        <v>0.1615380246905625</v>
      </c>
      <c r="BC2720" s="17">
        <v>1.7949154796617017E-2</v>
      </c>
      <c r="BD2720" s="17">
        <v>6.0199236528352245</v>
      </c>
      <c r="BE2720" s="17">
        <v>1.0313583984468235</v>
      </c>
      <c r="BF2720" s="17">
        <v>-1</v>
      </c>
      <c r="BG2720" s="22">
        <v>81.264580343265834</v>
      </c>
    </row>
    <row r="2721" spans="1:59" x14ac:dyDescent="0.25">
      <c r="A2721">
        <v>6086</v>
      </c>
      <c r="B2721" t="s">
        <v>2413</v>
      </c>
      <c r="C2721" s="49">
        <v>0</v>
      </c>
      <c r="D2721" s="22">
        <v>1519.5725390625</v>
      </c>
      <c r="E2721" s="17">
        <v>98.018702606901087</v>
      </c>
      <c r="F2721" s="17">
        <v>58.912338540566921</v>
      </c>
      <c r="G2721" s="17">
        <v>0.77479830554427076</v>
      </c>
      <c r="H2721" s="17">
        <v>6.6957519328183732</v>
      </c>
      <c r="I2721" s="17">
        <v>81.450638341961266</v>
      </c>
      <c r="J2721" s="17">
        <v>14.286195791142447</v>
      </c>
      <c r="K2721" s="17">
        <v>-1</v>
      </c>
      <c r="L2721" s="17">
        <v>-1</v>
      </c>
      <c r="M2721" s="17">
        <v>-1</v>
      </c>
      <c r="N2721" s="17">
        <v>0.16666666666666666</v>
      </c>
      <c r="O2721" s="17">
        <v>-1</v>
      </c>
      <c r="P2721" s="17">
        <v>-1</v>
      </c>
      <c r="Q2721" s="17">
        <v>4.782586704117632</v>
      </c>
      <c r="R2721" s="17">
        <v>-1</v>
      </c>
      <c r="S2721" s="17">
        <v>1.2732515811529588</v>
      </c>
      <c r="T2721" s="17">
        <v>0.13386421911547347</v>
      </c>
      <c r="U2721" s="17">
        <v>0.72739100141443658</v>
      </c>
      <c r="V2721" s="17">
        <v>0.90113816883761233</v>
      </c>
      <c r="W2721" s="17">
        <v>3.0387386067740589</v>
      </c>
      <c r="X2721" s="17">
        <v>3.9009087957819797</v>
      </c>
      <c r="Y2721" s="17">
        <v>0</v>
      </c>
      <c r="Z2721" s="17">
        <v>49.319678197563142</v>
      </c>
      <c r="AA2721" s="17">
        <v>1.4496400317578007</v>
      </c>
      <c r="AB2721" s="17">
        <v>2.6988997278922762</v>
      </c>
      <c r="AC2721" s="17">
        <v>36.494126424235823</v>
      </c>
      <c r="AD2721" s="17">
        <v>0.90923875176804581</v>
      </c>
      <c r="AE2721" s="17">
        <v>9.0923875176804572E-2</v>
      </c>
      <c r="AF2721" s="17">
        <v>76.556368771282251</v>
      </c>
      <c r="AG2721" s="17">
        <v>53.782408594235811</v>
      </c>
      <c r="AH2721" s="17">
        <v>-1</v>
      </c>
      <c r="AI2721" s="17">
        <v>-1</v>
      </c>
      <c r="AJ2721" s="17">
        <v>-1</v>
      </c>
      <c r="AK2721" s="17">
        <v>-1</v>
      </c>
      <c r="AL2721" s="17">
        <v>-1</v>
      </c>
      <c r="AM2721" s="17">
        <v>-1</v>
      </c>
      <c r="AN2721" s="17">
        <v>-1</v>
      </c>
      <c r="AO2721" s="17">
        <v>-1</v>
      </c>
      <c r="AP2721" s="17">
        <v>-1</v>
      </c>
      <c r="AQ2721" s="17">
        <v>-1</v>
      </c>
      <c r="AR2721" s="17">
        <v>0.4546193758840229</v>
      </c>
      <c r="AS2721" s="17">
        <v>5.4554325106082748</v>
      </c>
      <c r="AT2721" s="17">
        <v>11.092062263790758</v>
      </c>
      <c r="AU2721" s="17">
        <v>-1</v>
      </c>
      <c r="AV2721" s="17">
        <v>-1</v>
      </c>
      <c r="AW2721" s="17">
        <v>-1</v>
      </c>
      <c r="AX2721" s="17">
        <v>-1</v>
      </c>
      <c r="AY2721" s="17">
        <v>9.0923875176804572E-2</v>
      </c>
      <c r="AZ2721" s="17">
        <v>-0.4223254883105973</v>
      </c>
      <c r="BA2721" s="17">
        <v>0.93514600113111035</v>
      </c>
      <c r="BB2721" s="17">
        <v>-0.17580784226780227</v>
      </c>
      <c r="BC2721" s="17">
        <v>0.35529502175498168</v>
      </c>
      <c r="BD2721" s="17">
        <v>-5.7001481874334274</v>
      </c>
      <c r="BE2721" s="17">
        <v>12.751430238715489</v>
      </c>
      <c r="BF2721" s="17">
        <v>-1</v>
      </c>
      <c r="BG2721" s="22">
        <v>388.91451966039244</v>
      </c>
    </row>
    <row r="2722" spans="1:59" x14ac:dyDescent="0.25">
      <c r="A2722">
        <v>6087</v>
      </c>
      <c r="B2722" t="s">
        <v>2414</v>
      </c>
      <c r="C2722" s="49">
        <v>0</v>
      </c>
      <c r="D2722" s="22">
        <v>1499.0794824218751</v>
      </c>
      <c r="E2722" s="17">
        <v>94.838737951843882</v>
      </c>
      <c r="F2722" s="17">
        <v>53.580218963345146</v>
      </c>
      <c r="G2722" s="17">
        <v>0.7360019587991915</v>
      </c>
      <c r="H2722" s="17">
        <v>6.4018648812526946</v>
      </c>
      <c r="I2722" s="17">
        <v>78.611022643125992</v>
      </c>
      <c r="J2722" s="17">
        <v>13.52113240185243</v>
      </c>
      <c r="K2722" s="17">
        <v>-1</v>
      </c>
      <c r="L2722" s="17">
        <v>-1</v>
      </c>
      <c r="M2722" s="17">
        <v>-1</v>
      </c>
      <c r="N2722" s="17">
        <v>0.16666666666666666</v>
      </c>
      <c r="O2722" s="17">
        <v>-1</v>
      </c>
      <c r="P2722" s="17">
        <v>-1</v>
      </c>
      <c r="Q2722" s="17">
        <v>4.5991987183175649</v>
      </c>
      <c r="R2722" s="17">
        <v>-1</v>
      </c>
      <c r="S2722" s="17">
        <v>1.1800575206556256</v>
      </c>
      <c r="T2722" s="17">
        <v>0.1240690043450192</v>
      </c>
      <c r="U2722" s="17">
        <v>0.67083830256951682</v>
      </c>
      <c r="V2722" s="17">
        <v>0.8195767066571199</v>
      </c>
      <c r="W2722" s="17">
        <v>2.8263645858886184</v>
      </c>
      <c r="X2722" s="17">
        <v>3.5849719923342565</v>
      </c>
      <c r="Y2722" s="17">
        <v>0</v>
      </c>
      <c r="Z2722" s="17">
        <v>47.482877357773717</v>
      </c>
      <c r="AA2722" s="17">
        <v>1.3474434213803772</v>
      </c>
      <c r="AB2722" s="17">
        <v>2.5358503430606252</v>
      </c>
      <c r="AC2722" s="17">
        <v>34.619489224517764</v>
      </c>
      <c r="AD2722" s="17">
        <v>0.83854787821189614</v>
      </c>
      <c r="AE2722" s="17">
        <v>8.3854787821189603E-2</v>
      </c>
      <c r="AF2722" s="17">
        <v>73.765202313278905</v>
      </c>
      <c r="AG2722" s="17">
        <v>48.914595825642465</v>
      </c>
      <c r="AH2722" s="17">
        <v>-1</v>
      </c>
      <c r="AI2722" s="17">
        <v>-1</v>
      </c>
      <c r="AJ2722" s="17">
        <v>-1</v>
      </c>
      <c r="AK2722" s="17">
        <v>-1</v>
      </c>
      <c r="AL2722" s="17">
        <v>-1</v>
      </c>
      <c r="AM2722" s="17">
        <v>-1</v>
      </c>
      <c r="AN2722" s="17">
        <v>-1</v>
      </c>
      <c r="AO2722" s="17">
        <v>-1</v>
      </c>
      <c r="AP2722" s="17">
        <v>-1</v>
      </c>
      <c r="AQ2722" s="17">
        <v>-1</v>
      </c>
      <c r="AR2722" s="17">
        <v>0.41927393910594807</v>
      </c>
      <c r="AS2722" s="17">
        <v>5.0312872692713766</v>
      </c>
      <c r="AT2722" s="17">
        <v>10.54067345005279</v>
      </c>
      <c r="AU2722" s="17">
        <v>-1</v>
      </c>
      <c r="AV2722" s="17">
        <v>-1</v>
      </c>
      <c r="AW2722" s="17">
        <v>-1</v>
      </c>
      <c r="AX2722" s="17">
        <v>-1</v>
      </c>
      <c r="AY2722" s="17">
        <v>8.3854787821189603E-2</v>
      </c>
      <c r="AZ2722" s="17">
        <v>-0.36089353293686582</v>
      </c>
      <c r="BA2722" s="17">
        <v>0.87371404575737888</v>
      </c>
      <c r="BB2722" s="17">
        <v>-0.15177294525871143</v>
      </c>
      <c r="BC2722" s="17">
        <v>0.33126012474589078</v>
      </c>
      <c r="BD2722" s="17">
        <v>-4.8651276722576196</v>
      </c>
      <c r="BE2722" s="17">
        <v>11.91640972353968</v>
      </c>
      <c r="BF2722" s="17">
        <v>-1</v>
      </c>
      <c r="BG2722" s="22">
        <v>96.499737556621085</v>
      </c>
    </row>
    <row r="2723" spans="1:59" x14ac:dyDescent="0.25">
      <c r="A2723">
        <v>6088</v>
      </c>
      <c r="B2723" t="s">
        <v>2415</v>
      </c>
      <c r="C2723" s="49">
        <v>0</v>
      </c>
      <c r="D2723" s="22">
        <v>1469.8904199218748</v>
      </c>
      <c r="E2723" s="17">
        <v>44.380234699622939</v>
      </c>
      <c r="F2723" s="17">
        <v>-31.027882765268608</v>
      </c>
      <c r="G2723" s="17">
        <v>0.12039587484551445</v>
      </c>
      <c r="H2723" s="17">
        <v>1.7385738211998103</v>
      </c>
      <c r="I2723" s="17">
        <v>33.553050773259542</v>
      </c>
      <c r="J2723" s="17">
        <v>1.3813894473977957</v>
      </c>
      <c r="K2723" s="17">
        <v>-1</v>
      </c>
      <c r="L2723" s="17">
        <v>-1</v>
      </c>
      <c r="M2723" s="17">
        <v>-1</v>
      </c>
      <c r="N2723" s="17">
        <v>0.16666666666666666</v>
      </c>
      <c r="O2723" s="17">
        <v>-1</v>
      </c>
      <c r="P2723" s="17">
        <v>-1</v>
      </c>
      <c r="Q2723" s="17">
        <v>1.6892659732492334</v>
      </c>
      <c r="R2723" s="17">
        <v>-1</v>
      </c>
      <c r="S2723" s="17">
        <v>-0.29871136981425073</v>
      </c>
      <c r="T2723" s="17">
        <v>-3.1357841536787723E-2</v>
      </c>
      <c r="U2723" s="17">
        <v>-0.22651901052204021</v>
      </c>
      <c r="V2723" s="17">
        <v>-0.47461041524856085</v>
      </c>
      <c r="W2723" s="17">
        <v>-0.54350784539552033</v>
      </c>
      <c r="X2723" s="17">
        <v>-1.4281963769778323</v>
      </c>
      <c r="Y2723" s="17">
        <v>0</v>
      </c>
      <c r="Z2723" s="17">
        <v>18.337200848193213</v>
      </c>
      <c r="AA2723" s="17">
        <v>-0.27417460160435253</v>
      </c>
      <c r="AB2723" s="17">
        <v>-5.1357002692869913E-2</v>
      </c>
      <c r="AC2723" s="17">
        <v>4.8734393468009589</v>
      </c>
      <c r="AD2723" s="17">
        <v>-0.28314876315255022</v>
      </c>
      <c r="AE2723" s="17">
        <v>-2.8314876315255026E-2</v>
      </c>
      <c r="AF2723" s="17">
        <v>29.476005081267999</v>
      </c>
      <c r="AG2723" s="17">
        <v>-28.326057156034004</v>
      </c>
      <c r="AH2723" s="17">
        <v>-1</v>
      </c>
      <c r="AI2723" s="17">
        <v>-1</v>
      </c>
      <c r="AJ2723" s="17">
        <v>-1</v>
      </c>
      <c r="AK2723" s="17">
        <v>-1</v>
      </c>
      <c r="AL2723" s="17">
        <v>-1</v>
      </c>
      <c r="AM2723" s="17">
        <v>-1</v>
      </c>
      <c r="AN2723" s="17">
        <v>-1</v>
      </c>
      <c r="AO2723" s="17">
        <v>-1</v>
      </c>
      <c r="AP2723" s="17">
        <v>-1</v>
      </c>
      <c r="AQ2723" s="17">
        <v>-1</v>
      </c>
      <c r="AR2723" s="17">
        <v>-0.14157438157627511</v>
      </c>
      <c r="AS2723" s="17">
        <v>-1.6988925789153018</v>
      </c>
      <c r="AT2723" s="17">
        <v>1.7914396474101082</v>
      </c>
      <c r="AU2723" s="17">
        <v>-1</v>
      </c>
      <c r="AV2723" s="17">
        <v>-1</v>
      </c>
      <c r="AW2723" s="17">
        <v>-1</v>
      </c>
      <c r="AX2723" s="17">
        <v>-1</v>
      </c>
      <c r="AY2723" s="17">
        <v>-2.8314876315255026E-2</v>
      </c>
      <c r="AZ2723" s="17">
        <v>0.6138860184918149</v>
      </c>
      <c r="BA2723" s="17">
        <v>-0.10106550567130212</v>
      </c>
      <c r="BB2723" s="17">
        <v>0.22960391280520048</v>
      </c>
      <c r="BC2723" s="17">
        <v>-5.0116733318020898E-2</v>
      </c>
      <c r="BD2723" s="17">
        <v>8.3846690868550269</v>
      </c>
      <c r="BE2723" s="17">
        <v>-1.333387035572982</v>
      </c>
      <c r="BF2723" s="17">
        <v>-1</v>
      </c>
      <c r="BG2723" s="22">
        <v>24.453869636344962</v>
      </c>
    </row>
    <row r="2724" spans="1:59" x14ac:dyDescent="0.25">
      <c r="A2724">
        <v>6089</v>
      </c>
      <c r="B2724" t="s">
        <v>3123</v>
      </c>
      <c r="C2724" s="49">
        <v>0</v>
      </c>
      <c r="D2724" s="22">
        <v>1458.0562500000001</v>
      </c>
      <c r="E2724" s="17">
        <v>21.558081396996698</v>
      </c>
      <c r="F2724" s="17">
        <v>-69.295745342219462</v>
      </c>
      <c r="G2724" s="17">
        <v>-0.158039978707114</v>
      </c>
      <c r="H2724" s="17">
        <v>-0.37061167991013333</v>
      </c>
      <c r="I2724" s="17">
        <v>13.173533442367436</v>
      </c>
      <c r="J2724" s="17">
        <v>-4.1093615044518481</v>
      </c>
      <c r="K2724" s="17">
        <v>-1</v>
      </c>
      <c r="L2724" s="17">
        <v>-1</v>
      </c>
      <c r="M2724" s="17">
        <v>-1</v>
      </c>
      <c r="N2724" s="17">
        <v>0.16666666666666666</v>
      </c>
      <c r="O2724" s="17">
        <v>-1</v>
      </c>
      <c r="P2724" s="17">
        <v>-1</v>
      </c>
      <c r="Q2724" s="17">
        <v>0.373116525131024</v>
      </c>
      <c r="R2724" s="17">
        <v>-1</v>
      </c>
      <c r="S2724" s="17">
        <v>-0.967551865315325</v>
      </c>
      <c r="T2724" s="17">
        <v>-0.1016567024904592</v>
      </c>
      <c r="U2724" s="17">
        <v>-0.63238967347530317</v>
      </c>
      <c r="V2724" s="17">
        <v>-1.0599654098423816</v>
      </c>
      <c r="W2724" s="17">
        <v>-2.0676859378892827</v>
      </c>
      <c r="X2724" s="17">
        <v>-3.695629806075464</v>
      </c>
      <c r="Y2724" s="17">
        <v>0</v>
      </c>
      <c r="Z2724" s="17">
        <v>5.1547428968444251</v>
      </c>
      <c r="AA2724" s="17">
        <v>-1.0076251150662285</v>
      </c>
      <c r="AB2724" s="17">
        <v>-1.2215392091551291</v>
      </c>
      <c r="AC2724" s="17">
        <v>-8.5805647694812404</v>
      </c>
      <c r="AD2724" s="17">
        <v>-0.79048709184412902</v>
      </c>
      <c r="AE2724" s="17">
        <v>-7.9048709184412896E-2</v>
      </c>
      <c r="AF2724" s="17">
        <v>9.4442010496112943</v>
      </c>
      <c r="AG2724" s="17">
        <v>-63.261655913914019</v>
      </c>
      <c r="AH2724" s="17">
        <v>-1</v>
      </c>
      <c r="AI2724" s="17">
        <v>-1</v>
      </c>
      <c r="AJ2724" s="17">
        <v>-1</v>
      </c>
      <c r="AK2724" s="17">
        <v>-1</v>
      </c>
      <c r="AL2724" s="17">
        <v>-1</v>
      </c>
      <c r="AM2724" s="17">
        <v>-1</v>
      </c>
      <c r="AN2724" s="17">
        <v>-1</v>
      </c>
      <c r="AO2724" s="17">
        <v>-1</v>
      </c>
      <c r="AP2724" s="17">
        <v>-1</v>
      </c>
      <c r="AQ2724" s="17">
        <v>-1</v>
      </c>
      <c r="AR2724" s="17">
        <v>-0.39524354592206451</v>
      </c>
      <c r="AS2724" s="17">
        <v>-4.7429225510647735</v>
      </c>
      <c r="AT2724" s="17">
        <v>-2.1657993163842058</v>
      </c>
      <c r="AU2724" s="17">
        <v>-1</v>
      </c>
      <c r="AV2724" s="17">
        <v>-1</v>
      </c>
      <c r="AW2724" s="17">
        <v>-1</v>
      </c>
      <c r="AX2724" s="17">
        <v>-1</v>
      </c>
      <c r="AY2724" s="17">
        <v>-7.9048709184412896E-2</v>
      </c>
      <c r="AZ2724" s="17">
        <v>1.0547744104397352</v>
      </c>
      <c r="BA2724" s="17">
        <v>-0.54195389761922241</v>
      </c>
      <c r="BB2724" s="17">
        <v>0.40209894456033729</v>
      </c>
      <c r="BC2724" s="17">
        <v>-0.22261176507315766</v>
      </c>
      <c r="BD2724" s="17">
        <v>14.377492364897853</v>
      </c>
      <c r="BE2724" s="17">
        <v>-7.3262103136158103</v>
      </c>
      <c r="BF2724" s="17">
        <v>-1</v>
      </c>
      <c r="BG2724" s="22">
        <v>-7.5004061297254339</v>
      </c>
    </row>
    <row r="2725" spans="1:59" x14ac:dyDescent="0.25">
      <c r="A2725">
        <v>6090</v>
      </c>
      <c r="B2725" t="s">
        <v>2416</v>
      </c>
      <c r="C2725" s="49">
        <v>0</v>
      </c>
      <c r="D2725" s="22">
        <v>1527.6695214843751</v>
      </c>
      <c r="E2725" s="17">
        <v>116.74818684982958</v>
      </c>
      <c r="F2725" s="17">
        <v>90.317671755249847</v>
      </c>
      <c r="G2725" s="17">
        <v>1.00330259532924</v>
      </c>
      <c r="H2725" s="17">
        <v>8.4266997572686648</v>
      </c>
      <c r="I2725" s="17">
        <v>98.175521558108457</v>
      </c>
      <c r="J2725" s="17">
        <v>18.792297037192633</v>
      </c>
      <c r="K2725" s="17">
        <v>-1</v>
      </c>
      <c r="L2725" s="17">
        <v>-1</v>
      </c>
      <c r="M2725" s="17">
        <v>-1</v>
      </c>
      <c r="N2725" s="17">
        <v>0.16666666666666666</v>
      </c>
      <c r="O2725" s="17">
        <v>-1</v>
      </c>
      <c r="P2725" s="17">
        <v>-1</v>
      </c>
      <c r="Q2725" s="17">
        <v>5.8627126687010156</v>
      </c>
      <c r="R2725" s="17">
        <v>-1</v>
      </c>
      <c r="S2725" s="17">
        <v>1.8221497221569594</v>
      </c>
      <c r="T2725" s="17">
        <v>0.1915564706339179</v>
      </c>
      <c r="U2725" s="17">
        <v>1.0604773708577315</v>
      </c>
      <c r="V2725" s="17">
        <v>1.3815221625119887</v>
      </c>
      <c r="W2725" s="17">
        <v>4.2895876913559983</v>
      </c>
      <c r="X2725" s="17">
        <v>5.761726139309614</v>
      </c>
      <c r="Y2725" s="17">
        <v>0</v>
      </c>
      <c r="Z2725" s="17">
        <v>60.138141959895449</v>
      </c>
      <c r="AA2725" s="17">
        <v>2.0515617545985294</v>
      </c>
      <c r="AB2725" s="17">
        <v>3.6592345791513861</v>
      </c>
      <c r="AC2725" s="17">
        <v>47.535440307234111</v>
      </c>
      <c r="AD2725" s="17">
        <v>1.3255967135721642</v>
      </c>
      <c r="AE2725" s="17">
        <v>0.13255967135721644</v>
      </c>
      <c r="AF2725" s="17">
        <v>92.995893692235768</v>
      </c>
      <c r="AG2725" s="17">
        <v>82.453048817202401</v>
      </c>
      <c r="AH2725" s="17">
        <v>-1</v>
      </c>
      <c r="AI2725" s="17">
        <v>-1</v>
      </c>
      <c r="AJ2725" s="17">
        <v>-1</v>
      </c>
      <c r="AK2725" s="17">
        <v>-1</v>
      </c>
      <c r="AL2725" s="17">
        <v>-1</v>
      </c>
      <c r="AM2725" s="17">
        <v>-1</v>
      </c>
      <c r="AN2725" s="17">
        <v>-1</v>
      </c>
      <c r="AO2725" s="17">
        <v>-1</v>
      </c>
      <c r="AP2725" s="17">
        <v>-1</v>
      </c>
      <c r="AQ2725" s="17">
        <v>-1</v>
      </c>
      <c r="AR2725" s="17">
        <v>0.66279835678608212</v>
      </c>
      <c r="AS2725" s="17">
        <v>7.9535802814329859</v>
      </c>
      <c r="AT2725" s="17">
        <v>14.339654365862883</v>
      </c>
      <c r="AU2725" s="17">
        <v>-1</v>
      </c>
      <c r="AV2725" s="17">
        <v>-1</v>
      </c>
      <c r="AW2725" s="17">
        <v>-1</v>
      </c>
      <c r="AX2725" s="17">
        <v>-1</v>
      </c>
      <c r="AY2725" s="17">
        <v>0.13255967135721644</v>
      </c>
      <c r="AZ2725" s="17">
        <v>-0.78414989989793038</v>
      </c>
      <c r="BA2725" s="17">
        <v>1.2969704127184434</v>
      </c>
      <c r="BB2725" s="17">
        <v>-0.31736954928120265</v>
      </c>
      <c r="BC2725" s="17">
        <v>0.49685672876838199</v>
      </c>
      <c r="BD2725" s="17">
        <v>-10.61828573862768</v>
      </c>
      <c r="BE2725" s="17">
        <v>17.669567789909749</v>
      </c>
      <c r="BF2725" s="17">
        <v>-1</v>
      </c>
      <c r="BG2725" s="22">
        <v>117.3388777069033</v>
      </c>
    </row>
    <row r="2726" spans="1:59" x14ac:dyDescent="0.25">
      <c r="A2726">
        <v>6091</v>
      </c>
      <c r="B2726" t="s">
        <v>2417</v>
      </c>
      <c r="C2726" s="49">
        <v>0</v>
      </c>
      <c r="D2726" s="22">
        <v>1417.123251953125</v>
      </c>
      <c r="E2726" s="17">
        <v>-3.2952669272036275</v>
      </c>
      <c r="F2726" s="17">
        <v>-110.96948688781433</v>
      </c>
      <c r="G2726" s="17">
        <v>-0.46125690843885786</v>
      </c>
      <c r="H2726" s="17">
        <v>-2.6675168511415537</v>
      </c>
      <c r="I2726" s="17">
        <v>-9.0197818065251454</v>
      </c>
      <c r="J2726" s="17">
        <v>-10.08879491541094</v>
      </c>
      <c r="K2726" s="17">
        <v>-1</v>
      </c>
      <c r="L2726" s="17">
        <v>-1</v>
      </c>
      <c r="M2726" s="17">
        <v>-1</v>
      </c>
      <c r="N2726" s="17">
        <v>0.16666666666666666</v>
      </c>
      <c r="O2726" s="17">
        <v>-1</v>
      </c>
      <c r="P2726" s="17">
        <v>-1</v>
      </c>
      <c r="Q2726" s="17">
        <v>-1.0601715720539922</v>
      </c>
      <c r="R2726" s="17">
        <v>-1</v>
      </c>
      <c r="S2726" s="17">
        <v>-1.6959198500359465</v>
      </c>
      <c r="T2726" s="17">
        <v>-0.17821223407892986</v>
      </c>
      <c r="U2726" s="17">
        <v>-1.0743832411808873</v>
      </c>
      <c r="V2726" s="17">
        <v>-1.6974175985574811</v>
      </c>
      <c r="W2726" s="17">
        <v>-3.7275174418912993</v>
      </c>
      <c r="X2726" s="17">
        <v>-6.1648671329851288</v>
      </c>
      <c r="Y2726" s="17">
        <v>0</v>
      </c>
      <c r="Z2726" s="17">
        <v>-9.2009673154909812</v>
      </c>
      <c r="AA2726" s="17">
        <v>-1.8063534755287767</v>
      </c>
      <c r="AB2726" s="17">
        <v>-2.4958688306567582</v>
      </c>
      <c r="AC2726" s="17">
        <v>-23.231989033584682</v>
      </c>
      <c r="AD2726" s="17">
        <v>-1.3429790514761093</v>
      </c>
      <c r="AE2726" s="17">
        <v>-0.13429790514761092</v>
      </c>
      <c r="AF2726" s="17">
        <v>-12.370454060237357</v>
      </c>
      <c r="AG2726" s="17">
        <v>-101.30655874717023</v>
      </c>
      <c r="AH2726" s="17">
        <v>-1</v>
      </c>
      <c r="AI2726" s="17">
        <v>-1</v>
      </c>
      <c r="AJ2726" s="17">
        <v>-1</v>
      </c>
      <c r="AK2726" s="17">
        <v>-1</v>
      </c>
      <c r="AL2726" s="17">
        <v>-1</v>
      </c>
      <c r="AM2726" s="17">
        <v>-1</v>
      </c>
      <c r="AN2726" s="17">
        <v>-1</v>
      </c>
      <c r="AO2726" s="17">
        <v>-1</v>
      </c>
      <c r="AP2726" s="17">
        <v>-1</v>
      </c>
      <c r="AQ2726" s="17">
        <v>-1</v>
      </c>
      <c r="AR2726" s="17">
        <v>-0.67148952573805465</v>
      </c>
      <c r="AS2726" s="17">
        <v>-8.057874308856654</v>
      </c>
      <c r="AT2726" s="17">
        <v>-6.475236601513652</v>
      </c>
      <c r="AU2726" s="17">
        <v>-1</v>
      </c>
      <c r="AV2726" s="17">
        <v>-1</v>
      </c>
      <c r="AW2726" s="17">
        <v>-1</v>
      </c>
      <c r="AX2726" s="17">
        <v>-1</v>
      </c>
      <c r="AY2726" s="17">
        <v>-0.13429790514761092</v>
      </c>
      <c r="AZ2726" s="17">
        <v>1.534902320890555</v>
      </c>
      <c r="BA2726" s="17">
        <v>-1.0220818080700429</v>
      </c>
      <c r="BB2726" s="17">
        <v>0.58994621083521059</v>
      </c>
      <c r="BC2726" s="17">
        <v>-0.41045903134803097</v>
      </c>
      <c r="BD2726" s="17">
        <v>20.903683053373992</v>
      </c>
      <c r="BE2726" s="17">
        <v>-13.852401002091959</v>
      </c>
      <c r="BF2726" s="17">
        <v>-1</v>
      </c>
      <c r="BG2726" s="22">
        <v>-28.187138661367726</v>
      </c>
    </row>
    <row r="2727" spans="1:59" x14ac:dyDescent="0.25">
      <c r="A2727">
        <v>6092</v>
      </c>
      <c r="B2727" t="s">
        <v>2418</v>
      </c>
      <c r="C2727" s="49">
        <v>0</v>
      </c>
      <c r="D2727" s="22">
        <v>1437.8648632812499</v>
      </c>
      <c r="E2727" s="17">
        <v>28.081463802200865</v>
      </c>
      <c r="F2727" s="17">
        <v>-58.357430359008589</v>
      </c>
      <c r="G2727" s="17">
        <v>-7.8453117469344413E-2</v>
      </c>
      <c r="H2727" s="17">
        <v>0.23226848677725043</v>
      </c>
      <c r="I2727" s="17">
        <v>18.998723687128283</v>
      </c>
      <c r="J2727" s="17">
        <v>-2.5399097671115234</v>
      </c>
      <c r="K2727" s="17">
        <v>-1</v>
      </c>
      <c r="L2727" s="17">
        <v>-1</v>
      </c>
      <c r="M2727" s="17">
        <v>-1</v>
      </c>
      <c r="N2727" s="17">
        <v>0.16666666666666666</v>
      </c>
      <c r="O2727" s="17">
        <v>-1</v>
      </c>
      <c r="P2727" s="17">
        <v>-1</v>
      </c>
      <c r="Q2727" s="17">
        <v>0.74931880712540089</v>
      </c>
      <c r="R2727" s="17">
        <v>-1</v>
      </c>
      <c r="S2727" s="17">
        <v>-0.77637348427545794</v>
      </c>
      <c r="T2727" s="17">
        <v>-8.1562789941098515E-2</v>
      </c>
      <c r="U2727" s="17">
        <v>-0.51637741528084136</v>
      </c>
      <c r="V2727" s="17">
        <v>-0.89265015164138184</v>
      </c>
      <c r="W2727" s="17">
        <v>-1.6320216769789289</v>
      </c>
      <c r="X2727" s="17">
        <v>-3.0475167581868083</v>
      </c>
      <c r="Y2727" s="17">
        <v>0</v>
      </c>
      <c r="Z2727" s="17">
        <v>8.9227578215043515</v>
      </c>
      <c r="AA2727" s="17">
        <v>-0.79797889495891816</v>
      </c>
      <c r="AB2727" s="17">
        <v>-0.88705955181094376</v>
      </c>
      <c r="AC2727" s="17">
        <v>-4.7349323014178442</v>
      </c>
      <c r="AD2727" s="17">
        <v>-0.64547176910105164</v>
      </c>
      <c r="AE2727" s="17">
        <v>-6.454717691010517E-2</v>
      </c>
      <c r="AF2727" s="17">
        <v>15.170002477365696</v>
      </c>
      <c r="AG2727" s="17">
        <v>-53.275820343078479</v>
      </c>
      <c r="AH2727" s="17">
        <v>-1</v>
      </c>
      <c r="AI2727" s="17">
        <v>-1</v>
      </c>
      <c r="AJ2727" s="17">
        <v>-1</v>
      </c>
      <c r="AK2727" s="17">
        <v>-1</v>
      </c>
      <c r="AL2727" s="17">
        <v>-1</v>
      </c>
      <c r="AM2727" s="17">
        <v>-1</v>
      </c>
      <c r="AN2727" s="17">
        <v>-1</v>
      </c>
      <c r="AO2727" s="17">
        <v>-1</v>
      </c>
      <c r="AP2727" s="17">
        <v>-1</v>
      </c>
      <c r="AQ2727" s="17">
        <v>-1</v>
      </c>
      <c r="AR2727" s="17">
        <v>-0.32273588455052582</v>
      </c>
      <c r="AS2727" s="17">
        <v>-3.8728306146063103</v>
      </c>
      <c r="AT2727" s="17">
        <v>-1.0346797989882033</v>
      </c>
      <c r="AU2727" s="17">
        <v>-1</v>
      </c>
      <c r="AV2727" s="17">
        <v>-1</v>
      </c>
      <c r="AW2727" s="17">
        <v>-1</v>
      </c>
      <c r="AX2727" s="17">
        <v>-1</v>
      </c>
      <c r="AY2727" s="17">
        <v>-6.454717691010517E-2</v>
      </c>
      <c r="AZ2727" s="17">
        <v>0.92875284093424693</v>
      </c>
      <c r="BA2727" s="17">
        <v>-0.4159323281137341</v>
      </c>
      <c r="BB2727" s="17">
        <v>0.352793734827691</v>
      </c>
      <c r="BC2727" s="17">
        <v>-0.17330655534051131</v>
      </c>
      <c r="BD2727" s="17">
        <v>12.664530515457296</v>
      </c>
      <c r="BE2727" s="17">
        <v>-5.6132484641752551</v>
      </c>
      <c r="BF2727" s="17">
        <v>-1</v>
      </c>
      <c r="BG2727" s="22">
        <v>-25.075948937769226</v>
      </c>
    </row>
    <row r="2728" spans="1:59" x14ac:dyDescent="0.25">
      <c r="A2728">
        <v>6093</v>
      </c>
      <c r="B2728" t="s">
        <v>2419</v>
      </c>
      <c r="C2728" s="49">
        <v>0</v>
      </c>
      <c r="D2728" s="22">
        <v>1519.3750585937501</v>
      </c>
      <c r="E2728" s="17">
        <v>76.990026992961162</v>
      </c>
      <c r="F2728" s="17">
        <v>23.651753884125764</v>
      </c>
      <c r="G2728" s="17">
        <v>0.5182433185538482</v>
      </c>
      <c r="H2728" s="17">
        <v>4.7523166607679315</v>
      </c>
      <c r="I2728" s="17">
        <v>62.672644283412836</v>
      </c>
      <c r="J2728" s="17">
        <v>9.2269352072565614</v>
      </c>
      <c r="K2728" s="17">
        <v>-1</v>
      </c>
      <c r="L2728" s="17">
        <v>-1</v>
      </c>
      <c r="M2728" s="17">
        <v>-1</v>
      </c>
      <c r="N2728" s="17">
        <v>0.16666666666666666</v>
      </c>
      <c r="O2728" s="17">
        <v>-1</v>
      </c>
      <c r="P2728" s="17">
        <v>-1</v>
      </c>
      <c r="Q2728" s="17">
        <v>3.5698667895266194</v>
      </c>
      <c r="R2728" s="17">
        <v>-1</v>
      </c>
      <c r="S2728" s="17">
        <v>0.6569718799846892</v>
      </c>
      <c r="T2728" s="17">
        <v>6.9089790365399681E-2</v>
      </c>
      <c r="U2728" s="17">
        <v>0.35341566265984325</v>
      </c>
      <c r="V2728" s="17">
        <v>0.36178326498213176</v>
      </c>
      <c r="W2728" s="17">
        <v>1.6343379676267986</v>
      </c>
      <c r="X2728" s="17">
        <v>1.8116615006456938</v>
      </c>
      <c r="Y2728" s="17">
        <v>0</v>
      </c>
      <c r="Z2728" s="17">
        <v>37.173162994660835</v>
      </c>
      <c r="AA2728" s="17">
        <v>0.77382768741198404</v>
      </c>
      <c r="AB2728" s="17">
        <v>1.6206762271296355</v>
      </c>
      <c r="AC2728" s="17">
        <v>24.097404497153065</v>
      </c>
      <c r="AD2728" s="17">
        <v>0.44176957832480412</v>
      </c>
      <c r="AE2728" s="17">
        <v>4.4176957832480407E-2</v>
      </c>
      <c r="AF2728" s="17">
        <v>58.098762981067502</v>
      </c>
      <c r="AG2728" s="17">
        <v>21.592221984031845</v>
      </c>
      <c r="AH2728" s="17">
        <v>-1</v>
      </c>
      <c r="AI2728" s="17">
        <v>-1</v>
      </c>
      <c r="AJ2728" s="17">
        <v>-1</v>
      </c>
      <c r="AK2728" s="17">
        <v>-1</v>
      </c>
      <c r="AL2728" s="17">
        <v>-1</v>
      </c>
      <c r="AM2728" s="17">
        <v>-1</v>
      </c>
      <c r="AN2728" s="17">
        <v>-1</v>
      </c>
      <c r="AO2728" s="17">
        <v>-1</v>
      </c>
      <c r="AP2728" s="17">
        <v>-1</v>
      </c>
      <c r="AQ2728" s="17">
        <v>-1</v>
      </c>
      <c r="AR2728" s="17">
        <v>0.22088478916240206</v>
      </c>
      <c r="AS2728" s="17">
        <v>2.6506174699488243</v>
      </c>
      <c r="AT2728" s="17">
        <v>7.4458027109334717</v>
      </c>
      <c r="AU2728" s="17">
        <v>-1</v>
      </c>
      <c r="AV2728" s="17">
        <v>-1</v>
      </c>
      <c r="AW2728" s="17">
        <v>-1</v>
      </c>
      <c r="AX2728" s="17">
        <v>-1</v>
      </c>
      <c r="AY2728" s="17">
        <v>4.4176957832480407E-2</v>
      </c>
      <c r="AZ2728" s="17">
        <v>-1.6084286909258561E-2</v>
      </c>
      <c r="BA2728" s="17">
        <v>0.52890479972977156</v>
      </c>
      <c r="BB2728" s="17">
        <v>-1.6868323297100099E-2</v>
      </c>
      <c r="BC2728" s="17">
        <v>0.19635550278427952</v>
      </c>
      <c r="BD2728" s="17">
        <v>-0.17827060407985185</v>
      </c>
      <c r="BE2728" s="17">
        <v>7.2295526553619069</v>
      </c>
      <c r="BF2728" s="17">
        <v>-1</v>
      </c>
      <c r="BG2728" s="22">
        <v>112.42867578574396</v>
      </c>
    </row>
    <row r="2729" spans="1:59" x14ac:dyDescent="0.25">
      <c r="A2729">
        <v>6094</v>
      </c>
      <c r="B2729" t="s">
        <v>2420</v>
      </c>
      <c r="C2729" s="49">
        <v>0</v>
      </c>
      <c r="D2729" s="22">
        <v>1449.058310546875</v>
      </c>
      <c r="E2729" s="17">
        <v>39.073337291352161</v>
      </c>
      <c r="F2729" s="17">
        <v>-39.9264129800452</v>
      </c>
      <c r="G2729" s="17">
        <v>5.565042817383381E-2</v>
      </c>
      <c r="H2729" s="17">
        <v>1.2481191773729012</v>
      </c>
      <c r="I2729" s="17">
        <v>28.814146154093951</v>
      </c>
      <c r="J2729" s="17">
        <v>0.10461018781416698</v>
      </c>
      <c r="K2729" s="17">
        <v>-1</v>
      </c>
      <c r="L2729" s="17">
        <v>-1</v>
      </c>
      <c r="M2729" s="17">
        <v>-1</v>
      </c>
      <c r="N2729" s="17">
        <v>0.16666666666666666</v>
      </c>
      <c r="O2729" s="17">
        <v>-1</v>
      </c>
      <c r="P2729" s="17">
        <v>-1</v>
      </c>
      <c r="Q2729" s="17">
        <v>1.3832181607357754</v>
      </c>
      <c r="R2729" s="17">
        <v>-1</v>
      </c>
      <c r="S2729" s="17">
        <v>-0.45423867019886199</v>
      </c>
      <c r="T2729" s="17">
        <v>-4.7704626962880567E-2</v>
      </c>
      <c r="U2729" s="17">
        <v>-0.32089722018343775</v>
      </c>
      <c r="V2729" s="17">
        <v>-0.61072460493682479</v>
      </c>
      <c r="W2729" s="17">
        <v>-0.8979291246473543</v>
      </c>
      <c r="X2729" s="17">
        <v>-1.9554488421043399</v>
      </c>
      <c r="Y2729" s="17">
        <v>0</v>
      </c>
      <c r="Z2729" s="17">
        <v>15.27184803029758</v>
      </c>
      <c r="AA2729" s="17">
        <v>-0.4447258452741511</v>
      </c>
      <c r="AB2729" s="17">
        <v>-0.32346265531612761</v>
      </c>
      <c r="AC2729" s="17">
        <v>1.7449431602756373</v>
      </c>
      <c r="AD2729" s="17">
        <v>-0.40112152522929723</v>
      </c>
      <c r="AE2729" s="17">
        <v>-4.0112152522929719E-2</v>
      </c>
      <c r="AF2729" s="17">
        <v>24.817955181727889</v>
      </c>
      <c r="AG2729" s="17">
        <v>-36.449726997619315</v>
      </c>
      <c r="AH2729" s="17">
        <v>-1</v>
      </c>
      <c r="AI2729" s="17">
        <v>-1</v>
      </c>
      <c r="AJ2729" s="17">
        <v>-1</v>
      </c>
      <c r="AK2729" s="17">
        <v>-1</v>
      </c>
      <c r="AL2729" s="17">
        <v>-1</v>
      </c>
      <c r="AM2729" s="17">
        <v>-1</v>
      </c>
      <c r="AN2729" s="17">
        <v>-1</v>
      </c>
      <c r="AO2729" s="17">
        <v>-1</v>
      </c>
      <c r="AP2729" s="17">
        <v>-1</v>
      </c>
      <c r="AQ2729" s="17">
        <v>-1</v>
      </c>
      <c r="AR2729" s="17">
        <v>-0.20056076261464861</v>
      </c>
      <c r="AS2729" s="17">
        <v>-2.4067291513757829</v>
      </c>
      <c r="AT2729" s="17">
        <v>0.87125210321148217</v>
      </c>
      <c r="AU2729" s="17">
        <v>-1</v>
      </c>
      <c r="AV2729" s="17">
        <v>-1</v>
      </c>
      <c r="AW2729" s="17">
        <v>-1</v>
      </c>
      <c r="AX2729" s="17">
        <v>-1</v>
      </c>
      <c r="AY2729" s="17">
        <v>-4.0112152522929719E-2</v>
      </c>
      <c r="AZ2729" s="17">
        <v>0.71640699596223822</v>
      </c>
      <c r="BA2729" s="17">
        <v>-0.20358648314172545</v>
      </c>
      <c r="BB2729" s="17">
        <v>0.26971465191129446</v>
      </c>
      <c r="BC2729" s="17">
        <v>-9.0227472424114871E-2</v>
      </c>
      <c r="BD2729" s="17">
        <v>9.7781965906252601</v>
      </c>
      <c r="BE2729" s="17">
        <v>-2.7269145393432153</v>
      </c>
      <c r="BF2729" s="17">
        <v>-1</v>
      </c>
      <c r="BG2729" s="22">
        <v>-11.552811127224231</v>
      </c>
    </row>
    <row r="2730" spans="1:59" x14ac:dyDescent="0.25">
      <c r="A2730">
        <v>6096</v>
      </c>
      <c r="B2730" t="s">
        <v>2421</v>
      </c>
      <c r="C2730" s="49">
        <v>0</v>
      </c>
      <c r="D2730" s="22">
        <v>1420.7862499999999</v>
      </c>
      <c r="E2730" s="17">
        <v>-5.3146307030759772</v>
      </c>
      <c r="F2730" s="17">
        <v>-114.3555273916726</v>
      </c>
      <c r="G2730" s="17">
        <v>-0.48589364052599054</v>
      </c>
      <c r="H2730" s="17">
        <v>-2.8541430971867259</v>
      </c>
      <c r="I2730" s="17">
        <v>-10.823014767151626</v>
      </c>
      <c r="J2730" s="17">
        <v>-10.57463091114171</v>
      </c>
      <c r="K2730" s="17">
        <v>-1</v>
      </c>
      <c r="L2730" s="17">
        <v>-1</v>
      </c>
      <c r="M2730" s="17">
        <v>-1</v>
      </c>
      <c r="N2730" s="17">
        <v>0.16666666666666666</v>
      </c>
      <c r="O2730" s="17">
        <v>-1</v>
      </c>
      <c r="P2730" s="17">
        <v>-1</v>
      </c>
      <c r="Q2730" s="17">
        <v>-1.1766279153236887</v>
      </c>
      <c r="R2730" s="17">
        <v>-1</v>
      </c>
      <c r="S2730" s="17">
        <v>-1.7551006052671347</v>
      </c>
      <c r="T2730" s="17">
        <v>-0.18443246104053715</v>
      </c>
      <c r="U2730" s="17">
        <v>-1.1102957382879328</v>
      </c>
      <c r="V2730" s="17">
        <v>-1.7492113384572427</v>
      </c>
      <c r="W2730" s="17">
        <v>-3.8623807033525184</v>
      </c>
      <c r="X2730" s="17">
        <v>-6.3654955693209265</v>
      </c>
      <c r="Y2730" s="17">
        <v>0</v>
      </c>
      <c r="Z2730" s="17">
        <v>-10.367385650821799</v>
      </c>
      <c r="AA2730" s="17">
        <v>-1.8712510940242868</v>
      </c>
      <c r="AB2730" s="17">
        <v>-2.5994096108612417</v>
      </c>
      <c r="AC2730" s="17">
        <v>-24.422434483345597</v>
      </c>
      <c r="AD2730" s="17">
        <v>-1.3878696728599158</v>
      </c>
      <c r="AE2730" s="17">
        <v>-0.1387869672859916</v>
      </c>
      <c r="AF2730" s="17">
        <v>-14.142920439307993</v>
      </c>
      <c r="AG2730" s="17">
        <v>-104.39775183857564</v>
      </c>
      <c r="AH2730" s="17">
        <v>-1</v>
      </c>
      <c r="AI2730" s="17">
        <v>-1</v>
      </c>
      <c r="AJ2730" s="17">
        <v>-1</v>
      </c>
      <c r="AK2730" s="17">
        <v>-1</v>
      </c>
      <c r="AL2730" s="17">
        <v>-1</v>
      </c>
      <c r="AM2730" s="17">
        <v>-1</v>
      </c>
      <c r="AN2730" s="17">
        <v>-1</v>
      </c>
      <c r="AO2730" s="17">
        <v>-1</v>
      </c>
      <c r="AP2730" s="17">
        <v>-1</v>
      </c>
      <c r="AQ2730" s="17">
        <v>-1</v>
      </c>
      <c r="AR2730" s="17">
        <v>-0.6939348364299579</v>
      </c>
      <c r="AS2730" s="17">
        <v>-8.327218037159497</v>
      </c>
      <c r="AT2730" s="17">
        <v>-6.8253834483073437</v>
      </c>
      <c r="AU2730" s="17">
        <v>-1</v>
      </c>
      <c r="AV2730" s="17">
        <v>-1</v>
      </c>
      <c r="AW2730" s="17">
        <v>-1</v>
      </c>
      <c r="AX2730" s="17">
        <v>-1</v>
      </c>
      <c r="AY2730" s="17">
        <v>-0.1387869672859916</v>
      </c>
      <c r="AZ2730" s="17">
        <v>1.5739132781870249</v>
      </c>
      <c r="BA2730" s="17">
        <v>-1.0610927653665123</v>
      </c>
      <c r="BB2730" s="17">
        <v>0.60520902210570493</v>
      </c>
      <c r="BC2730" s="17">
        <v>-0.42572184261852519</v>
      </c>
      <c r="BD2730" s="17">
        <v>21.433943720823439</v>
      </c>
      <c r="BE2730" s="17">
        <v>-14.382661669541406</v>
      </c>
      <c r="BF2730" s="17">
        <v>-1</v>
      </c>
      <c r="BG2730" s="22">
        <v>-30.969043639548318</v>
      </c>
    </row>
    <row r="2731" spans="1:59" x14ac:dyDescent="0.25">
      <c r="A2731">
        <v>6097</v>
      </c>
      <c r="B2731" t="s">
        <v>2422</v>
      </c>
      <c r="C2731" s="49">
        <v>0</v>
      </c>
      <c r="D2731" s="22">
        <v>1514.769775390625</v>
      </c>
      <c r="E2731" s="17">
        <v>112.20982927467256</v>
      </c>
      <c r="F2731" s="17">
        <v>82.707818219160117</v>
      </c>
      <c r="G2731" s="17">
        <v>0.94793352263878239</v>
      </c>
      <c r="H2731" s="17">
        <v>8.0072722882895597</v>
      </c>
      <c r="I2731" s="17">
        <v>94.12290059678773</v>
      </c>
      <c r="J2731" s="17">
        <v>17.700419735117027</v>
      </c>
      <c r="K2731" s="17">
        <v>-1</v>
      </c>
      <c r="L2731" s="17">
        <v>-1</v>
      </c>
      <c r="M2731" s="17">
        <v>-1</v>
      </c>
      <c r="N2731" s="17">
        <v>0.16666666666666666</v>
      </c>
      <c r="O2731" s="17">
        <v>-1</v>
      </c>
      <c r="P2731" s="17">
        <v>-1</v>
      </c>
      <c r="Q2731" s="17">
        <v>5.6009864091890069</v>
      </c>
      <c r="R2731" s="17">
        <v>-1</v>
      </c>
      <c r="S2731" s="17">
        <v>1.6891457374286747</v>
      </c>
      <c r="T2731" s="17">
        <v>0.17757701111914495</v>
      </c>
      <c r="U2731" s="17">
        <v>0.97976692371793528</v>
      </c>
      <c r="V2731" s="17">
        <v>1.2651199002607243</v>
      </c>
      <c r="W2731" s="17">
        <v>3.986493364530955</v>
      </c>
      <c r="X2731" s="17">
        <v>5.3108298744981193</v>
      </c>
      <c r="Y2731" s="17">
        <v>0</v>
      </c>
      <c r="Z2731" s="17">
        <v>57.516710620381659</v>
      </c>
      <c r="AA2731" s="17">
        <v>1.9057095797562253</v>
      </c>
      <c r="AB2731" s="17">
        <v>3.4265350082304935</v>
      </c>
      <c r="AC2731" s="17">
        <v>44.8600099616542</v>
      </c>
      <c r="AD2731" s="17">
        <v>1.2247086546474191</v>
      </c>
      <c r="AE2731" s="17">
        <v>0.12247086546474191</v>
      </c>
      <c r="AF2731" s="17">
        <v>89.012418146978234</v>
      </c>
      <c r="AG2731" s="17">
        <v>75.505841112343731</v>
      </c>
      <c r="AH2731" s="17">
        <v>-1</v>
      </c>
      <c r="AI2731" s="17">
        <v>-1</v>
      </c>
      <c r="AJ2731" s="17">
        <v>-1</v>
      </c>
      <c r="AK2731" s="17">
        <v>-1</v>
      </c>
      <c r="AL2731" s="17">
        <v>-1</v>
      </c>
      <c r="AM2731" s="17">
        <v>-1</v>
      </c>
      <c r="AN2731" s="17">
        <v>-1</v>
      </c>
      <c r="AO2731" s="17">
        <v>-1</v>
      </c>
      <c r="AP2731" s="17">
        <v>-1</v>
      </c>
      <c r="AQ2731" s="17">
        <v>-1</v>
      </c>
      <c r="AR2731" s="17">
        <v>0.61235432732370954</v>
      </c>
      <c r="AS2731" s="17">
        <v>7.3482519278845144</v>
      </c>
      <c r="AT2731" s="17">
        <v>13.552727506249868</v>
      </c>
      <c r="AU2731" s="17">
        <v>-1</v>
      </c>
      <c r="AV2731" s="17">
        <v>-1</v>
      </c>
      <c r="AW2731" s="17">
        <v>-1</v>
      </c>
      <c r="AX2731" s="17">
        <v>-1</v>
      </c>
      <c r="AY2731" s="17">
        <v>0.12247086546474191</v>
      </c>
      <c r="AZ2731" s="17">
        <v>-0.69647591283530796</v>
      </c>
      <c r="BA2731" s="17">
        <v>1.209296425655821</v>
      </c>
      <c r="BB2731" s="17">
        <v>-0.28306760924678925</v>
      </c>
      <c r="BC2731" s="17">
        <v>0.4625547887339686</v>
      </c>
      <c r="BD2731" s="17">
        <v>-9.4265675620017628</v>
      </c>
      <c r="BE2731" s="17">
        <v>16.47784961328383</v>
      </c>
      <c r="BF2731" s="17">
        <v>-1</v>
      </c>
      <c r="BG2731" s="22">
        <v>98.82587762075741</v>
      </c>
    </row>
    <row r="2732" spans="1:59" x14ac:dyDescent="0.25">
      <c r="A2732">
        <v>6098</v>
      </c>
      <c r="B2732" t="s">
        <v>2423</v>
      </c>
      <c r="C2732" s="49">
        <v>0</v>
      </c>
      <c r="D2732" s="22">
        <v>1545.2387207031252</v>
      </c>
      <c r="E2732" s="17">
        <v>96.431547800469431</v>
      </c>
      <c r="F2732" s="17">
        <v>56.251019899179795</v>
      </c>
      <c r="G2732" s="17">
        <v>0.75543462862084465</v>
      </c>
      <c r="H2732" s="17">
        <v>6.54906972183886</v>
      </c>
      <c r="I2732" s="17">
        <v>80.033355386423466</v>
      </c>
      <c r="J2732" s="17">
        <v>13.904344365968445</v>
      </c>
      <c r="K2732" s="17">
        <v>-1</v>
      </c>
      <c r="L2732" s="17">
        <v>-1</v>
      </c>
      <c r="M2732" s="17">
        <v>-1</v>
      </c>
      <c r="N2732" s="17">
        <v>0.16666666666666666</v>
      </c>
      <c r="O2732" s="17">
        <v>-1</v>
      </c>
      <c r="P2732" s="17">
        <v>-1</v>
      </c>
      <c r="Q2732" s="17">
        <v>4.6910557738472258</v>
      </c>
      <c r="R2732" s="17">
        <v>-1</v>
      </c>
      <c r="S2732" s="17">
        <v>1.2267374160304019</v>
      </c>
      <c r="T2732" s="17">
        <v>0.1289753213164892</v>
      </c>
      <c r="U2732" s="17">
        <v>0.69916493681159519</v>
      </c>
      <c r="V2732" s="17">
        <v>0.86042995954557089</v>
      </c>
      <c r="W2732" s="17">
        <v>2.9327404324001733</v>
      </c>
      <c r="X2732" s="17">
        <v>3.7432213147833302</v>
      </c>
      <c r="Y2732" s="17">
        <v>0</v>
      </c>
      <c r="Z2732" s="17">
        <v>48.402911001206661</v>
      </c>
      <c r="AA2732" s="17">
        <v>1.3986325964696138</v>
      </c>
      <c r="AB2732" s="17">
        <v>2.6175200136839036</v>
      </c>
      <c r="AC2732" s="17">
        <v>35.558474690775093</v>
      </c>
      <c r="AD2732" s="17">
        <v>0.87395617101449408</v>
      </c>
      <c r="AE2732" s="17">
        <v>8.7395617101449399E-2</v>
      </c>
      <c r="AF2732" s="17">
        <v>75.16326735667198</v>
      </c>
      <c r="AG2732" s="17">
        <v>51.352830510656958</v>
      </c>
      <c r="AH2732" s="17">
        <v>-1</v>
      </c>
      <c r="AI2732" s="17">
        <v>-1</v>
      </c>
      <c r="AJ2732" s="17">
        <v>-1</v>
      </c>
      <c r="AK2732" s="17">
        <v>-1</v>
      </c>
      <c r="AL2732" s="17">
        <v>-1</v>
      </c>
      <c r="AM2732" s="17">
        <v>-1</v>
      </c>
      <c r="AN2732" s="17">
        <v>-1</v>
      </c>
      <c r="AO2732" s="17">
        <v>-1</v>
      </c>
      <c r="AP2732" s="17">
        <v>-1</v>
      </c>
      <c r="AQ2732" s="17">
        <v>-1</v>
      </c>
      <c r="AR2732" s="17">
        <v>0.43697808550724704</v>
      </c>
      <c r="AS2732" s="17">
        <v>5.243737026086964</v>
      </c>
      <c r="AT2732" s="17">
        <v>10.816858133913053</v>
      </c>
      <c r="AU2732" s="17">
        <v>-1</v>
      </c>
      <c r="AV2732" s="17">
        <v>-1</v>
      </c>
      <c r="AW2732" s="17">
        <v>-1</v>
      </c>
      <c r="AX2732" s="17">
        <v>-1</v>
      </c>
      <c r="AY2732" s="17">
        <v>8.7395617101449399E-2</v>
      </c>
      <c r="AZ2732" s="17">
        <v>-0.39166413391948712</v>
      </c>
      <c r="BA2732" s="17">
        <v>0.90448464674000006</v>
      </c>
      <c r="BB2732" s="17">
        <v>-0.16381176481159471</v>
      </c>
      <c r="BC2732" s="17">
        <v>0.34329894429877411</v>
      </c>
      <c r="BD2732" s="17">
        <v>-5.2833804029164995</v>
      </c>
      <c r="BE2732" s="17">
        <v>12.334662454198559</v>
      </c>
      <c r="BF2732" s="17">
        <v>-1</v>
      </c>
      <c r="BG2732" s="22">
        <v>604.95498436639241</v>
      </c>
    </row>
    <row r="2733" spans="1:59" x14ac:dyDescent="0.25">
      <c r="A2733">
        <v>6099</v>
      </c>
      <c r="B2733" t="s">
        <v>1927</v>
      </c>
      <c r="C2733" s="49">
        <v>0</v>
      </c>
      <c r="D2733" s="22">
        <v>1478.5020410156251</v>
      </c>
      <c r="E2733" s="17">
        <v>64.775343084245222</v>
      </c>
      <c r="F2733" s="17">
        <v>3.170345357882729</v>
      </c>
      <c r="G2733" s="17">
        <v>0.3692211866410145</v>
      </c>
      <c r="H2733" s="17">
        <v>3.6234558622586186</v>
      </c>
      <c r="I2733" s="17">
        <v>51.765287772912124</v>
      </c>
      <c r="J2733" s="17">
        <v>6.2882209497107224</v>
      </c>
      <c r="K2733" s="17">
        <v>-1</v>
      </c>
      <c r="L2733" s="17">
        <v>-1</v>
      </c>
      <c r="M2733" s="17">
        <v>-1</v>
      </c>
      <c r="N2733" s="17">
        <v>0.16666666666666666</v>
      </c>
      <c r="O2733" s="17">
        <v>-1</v>
      </c>
      <c r="P2733" s="17">
        <v>-1</v>
      </c>
      <c r="Q2733" s="17">
        <v>2.8654481804576455</v>
      </c>
      <c r="R2733" s="17">
        <v>-1</v>
      </c>
      <c r="S2733" s="17">
        <v>0.29900060840645243</v>
      </c>
      <c r="T2733" s="17">
        <v>3.1465016124966438E-2</v>
      </c>
      <c r="U2733" s="17">
        <v>0.13618892730071291</v>
      </c>
      <c r="V2733" s="17">
        <v>4.8494411886535416E-2</v>
      </c>
      <c r="W2733" s="17">
        <v>0.81857999012436267</v>
      </c>
      <c r="X2733" s="17">
        <v>0.59810455651210237</v>
      </c>
      <c r="Y2733" s="17">
        <v>0</v>
      </c>
      <c r="Z2733" s="17">
        <v>30.117757009059321</v>
      </c>
      <c r="AA2733" s="17">
        <v>0.38127637703272688</v>
      </c>
      <c r="AB2733" s="17">
        <v>0.99438099643834588</v>
      </c>
      <c r="AC2733" s="17">
        <v>16.896663821730499</v>
      </c>
      <c r="AD2733" s="17">
        <v>0.17023615912589116</v>
      </c>
      <c r="AE2733" s="17">
        <v>1.7023615912589114E-2</v>
      </c>
      <c r="AF2733" s="17">
        <v>47.377506703296739</v>
      </c>
      <c r="AG2733" s="17">
        <v>2.894280105772336</v>
      </c>
      <c r="AH2733" s="17">
        <v>-1</v>
      </c>
      <c r="AI2733" s="17">
        <v>-1</v>
      </c>
      <c r="AJ2733" s="17">
        <v>-1</v>
      </c>
      <c r="AK2733" s="17">
        <v>-1</v>
      </c>
      <c r="AL2733" s="17">
        <v>-1</v>
      </c>
      <c r="AM2733" s="17">
        <v>-1</v>
      </c>
      <c r="AN2733" s="17">
        <v>-1</v>
      </c>
      <c r="AO2733" s="17">
        <v>-1</v>
      </c>
      <c r="AP2733" s="17">
        <v>-1</v>
      </c>
      <c r="AQ2733" s="17">
        <v>-1</v>
      </c>
      <c r="AR2733" s="17">
        <v>8.5118079562945578E-2</v>
      </c>
      <c r="AS2733" s="17">
        <v>1.0214169547553467</v>
      </c>
      <c r="AT2733" s="17">
        <v>5.3278420411819507</v>
      </c>
      <c r="AU2733" s="17">
        <v>-1</v>
      </c>
      <c r="AV2733" s="17">
        <v>-1</v>
      </c>
      <c r="AW2733" s="17">
        <v>-1</v>
      </c>
      <c r="AX2733" s="17">
        <v>-1</v>
      </c>
      <c r="AY2733" s="17">
        <v>1.7023615912589114E-2</v>
      </c>
      <c r="AZ2733" s="17">
        <v>0.21988434739336871</v>
      </c>
      <c r="BA2733" s="17">
        <v>0.29293616542714418</v>
      </c>
      <c r="BB2733" s="17">
        <v>7.5453039230530344E-2</v>
      </c>
      <c r="BC2733" s="17">
        <v>0.10403414025664914</v>
      </c>
      <c r="BD2733" s="17">
        <v>3.0291586464135505</v>
      </c>
      <c r="BE2733" s="17">
        <v>4.0221234048685011</v>
      </c>
      <c r="BF2733" s="17">
        <v>-1</v>
      </c>
      <c r="BG2733" s="22">
        <v>84.143431344994269</v>
      </c>
    </row>
    <row r="2734" spans="1:59" x14ac:dyDescent="0.25">
      <c r="A2734">
        <v>6100</v>
      </c>
      <c r="B2734" t="s">
        <v>2424</v>
      </c>
      <c r="C2734" s="49">
        <v>0</v>
      </c>
      <c r="D2734" s="22">
        <v>1472.1908984375002</v>
      </c>
      <c r="E2734" s="17">
        <v>75.160598646127369</v>
      </c>
      <c r="F2734" s="17">
        <v>20.584194410543642</v>
      </c>
      <c r="G2734" s="17">
        <v>0.49592384516719673</v>
      </c>
      <c r="H2734" s="17">
        <v>4.583243931595729</v>
      </c>
      <c r="I2734" s="17">
        <v>61.039018121781773</v>
      </c>
      <c r="J2734" s="17">
        <v>8.7867955191420961</v>
      </c>
      <c r="K2734" s="17">
        <v>-1</v>
      </c>
      <c r="L2734" s="17">
        <v>-1</v>
      </c>
      <c r="M2734" s="17">
        <v>-1</v>
      </c>
      <c r="N2734" s="17">
        <v>0.16666666666666666</v>
      </c>
      <c r="O2734" s="17">
        <v>-1</v>
      </c>
      <c r="P2734" s="17">
        <v>-1</v>
      </c>
      <c r="Q2734" s="17">
        <v>3.4643639880543304</v>
      </c>
      <c r="R2734" s="17">
        <v>-1</v>
      </c>
      <c r="S2734" s="17">
        <v>0.60335749286902507</v>
      </c>
      <c r="T2734" s="17">
        <v>6.3454619692701789E-2</v>
      </c>
      <c r="U2734" s="17">
        <v>0.32088098961172706</v>
      </c>
      <c r="V2734" s="17">
        <v>0.31486109221995606</v>
      </c>
      <c r="W2734" s="17">
        <v>1.5121595486556885</v>
      </c>
      <c r="X2734" s="17">
        <v>1.6299035860990214</v>
      </c>
      <c r="Y2734" s="17">
        <v>0</v>
      </c>
      <c r="Z2734" s="17">
        <v>36.116454544000881</v>
      </c>
      <c r="AA2734" s="17">
        <v>0.71503414840913448</v>
      </c>
      <c r="AB2734" s="17">
        <v>1.5268741887734985</v>
      </c>
      <c r="AC2734" s="17">
        <v>23.018928851916161</v>
      </c>
      <c r="AD2734" s="17">
        <v>0.40110123701465883</v>
      </c>
      <c r="AE2734" s="17">
        <v>4.0110123701465883E-2</v>
      </c>
      <c r="AF2734" s="17">
        <v>56.493009586644575</v>
      </c>
      <c r="AG2734" s="17">
        <v>18.791777440793979</v>
      </c>
      <c r="AH2734" s="17">
        <v>-1</v>
      </c>
      <c r="AI2734" s="17">
        <v>-1</v>
      </c>
      <c r="AJ2734" s="17">
        <v>-1</v>
      </c>
      <c r="AK2734" s="17">
        <v>-1</v>
      </c>
      <c r="AL2734" s="17">
        <v>-1</v>
      </c>
      <c r="AM2734" s="17">
        <v>-1</v>
      </c>
      <c r="AN2734" s="17">
        <v>-1</v>
      </c>
      <c r="AO2734" s="17">
        <v>-1</v>
      </c>
      <c r="AP2734" s="17">
        <v>-1</v>
      </c>
      <c r="AQ2734" s="17">
        <v>-1</v>
      </c>
      <c r="AR2734" s="17">
        <v>0.20055061850732941</v>
      </c>
      <c r="AS2734" s="17">
        <v>2.4066074220879528</v>
      </c>
      <c r="AT2734" s="17">
        <v>7.128589648714339</v>
      </c>
      <c r="AU2734" s="17">
        <v>-1</v>
      </c>
      <c r="AV2734" s="17">
        <v>-1</v>
      </c>
      <c r="AW2734" s="17">
        <v>-1</v>
      </c>
      <c r="AX2734" s="17">
        <v>-1</v>
      </c>
      <c r="AY2734" s="17">
        <v>4.0110123701465883E-2</v>
      </c>
      <c r="AZ2734" s="17">
        <v>1.9257414258206873E-2</v>
      </c>
      <c r="BA2734" s="17">
        <v>0.49356309856230607</v>
      </c>
      <c r="BB2734" s="17">
        <v>-3.0410872516506982E-3</v>
      </c>
      <c r="BC2734" s="17">
        <v>0.18252826673883016</v>
      </c>
      <c r="BD2734" s="17">
        <v>0.30211530153736499</v>
      </c>
      <c r="BE2734" s="17">
        <v>6.7491667497446901</v>
      </c>
      <c r="BF2734" s="17">
        <v>-1</v>
      </c>
      <c r="BG2734" s="22">
        <v>47.073678045592942</v>
      </c>
    </row>
    <row r="2735" spans="1:59" x14ac:dyDescent="0.25">
      <c r="A2735">
        <v>6101</v>
      </c>
      <c r="B2735" t="s">
        <v>2425</v>
      </c>
      <c r="C2735" s="49">
        <v>0</v>
      </c>
      <c r="D2735" s="22">
        <v>1519.6150878906249</v>
      </c>
      <c r="E2735" s="17">
        <v>91.280473421069985</v>
      </c>
      <c r="F2735" s="17">
        <v>47.61377152648452</v>
      </c>
      <c r="G2735" s="17">
        <v>0.69259026102227472</v>
      </c>
      <c r="H2735" s="17">
        <v>6.0730159835214508</v>
      </c>
      <c r="I2735" s="17">
        <v>75.433596187732718</v>
      </c>
      <c r="J2735" s="17">
        <v>12.665054357848081</v>
      </c>
      <c r="K2735" s="17">
        <v>-1</v>
      </c>
      <c r="L2735" s="17">
        <v>-1</v>
      </c>
      <c r="M2735" s="17">
        <v>-1</v>
      </c>
      <c r="N2735" s="17">
        <v>0.16666666666666666</v>
      </c>
      <c r="O2735" s="17">
        <v>-1</v>
      </c>
      <c r="P2735" s="17">
        <v>-1</v>
      </c>
      <c r="Q2735" s="17">
        <v>4.3939942471909186</v>
      </c>
      <c r="R2735" s="17">
        <v>-1</v>
      </c>
      <c r="S2735" s="17">
        <v>1.0757767641324079</v>
      </c>
      <c r="T2735" s="17">
        <v>0.11310851607871389</v>
      </c>
      <c r="U2735" s="17">
        <v>0.60755789405950578</v>
      </c>
      <c r="V2735" s="17">
        <v>0.72831240361105876</v>
      </c>
      <c r="W2735" s="17">
        <v>2.5887257981201084</v>
      </c>
      <c r="X2735" s="17">
        <v>3.2314502260195628</v>
      </c>
      <c r="Y2735" s="17">
        <v>0</v>
      </c>
      <c r="Z2735" s="17">
        <v>45.427564174363226</v>
      </c>
      <c r="AA2735" s="17">
        <v>1.2330891397084114</v>
      </c>
      <c r="AB2735" s="17">
        <v>2.3534040250211148</v>
      </c>
      <c r="AC2735" s="17">
        <v>32.521838533583868</v>
      </c>
      <c r="AD2735" s="17">
        <v>0.75944736757438225</v>
      </c>
      <c r="AE2735" s="17">
        <v>7.5944736757438222E-2</v>
      </c>
      <c r="AF2735" s="17">
        <v>70.64198879227186</v>
      </c>
      <c r="AG2735" s="17">
        <v>43.467690782409377</v>
      </c>
      <c r="AH2735" s="17">
        <v>-1</v>
      </c>
      <c r="AI2735" s="17">
        <v>-1</v>
      </c>
      <c r="AJ2735" s="17">
        <v>-1</v>
      </c>
      <c r="AK2735" s="17">
        <v>-1</v>
      </c>
      <c r="AL2735" s="17">
        <v>-1</v>
      </c>
      <c r="AM2735" s="17">
        <v>-1</v>
      </c>
      <c r="AN2735" s="17">
        <v>-1</v>
      </c>
      <c r="AO2735" s="17">
        <v>-1</v>
      </c>
      <c r="AP2735" s="17">
        <v>-1</v>
      </c>
      <c r="AQ2735" s="17">
        <v>-1</v>
      </c>
      <c r="AR2735" s="17">
        <v>0.37972368378719112</v>
      </c>
      <c r="AS2735" s="17">
        <v>4.5566842054462935</v>
      </c>
      <c r="AT2735" s="17">
        <v>9.9236894670801803</v>
      </c>
      <c r="AU2735" s="17">
        <v>-1</v>
      </c>
      <c r="AV2735" s="17">
        <v>-1</v>
      </c>
      <c r="AW2735" s="17">
        <v>-1</v>
      </c>
      <c r="AX2735" s="17">
        <v>-1</v>
      </c>
      <c r="AY2735" s="17">
        <v>7.5944736757438222E-2</v>
      </c>
      <c r="AZ2735" s="17">
        <v>-0.29215341423309299</v>
      </c>
      <c r="BA2735" s="17">
        <v>0.80497392705360604</v>
      </c>
      <c r="BB2735" s="17">
        <v>-0.1248787716419567</v>
      </c>
      <c r="BC2735" s="17">
        <v>0.30436595112913611</v>
      </c>
      <c r="BD2735" s="17">
        <v>-3.9307701545118174</v>
      </c>
      <c r="BE2735" s="17">
        <v>10.982052205793877</v>
      </c>
      <c r="BF2735" s="17">
        <v>-1</v>
      </c>
      <c r="BG2735" s="22">
        <v>208.70895882481977</v>
      </c>
    </row>
    <row r="2736" spans="1:59" x14ac:dyDescent="0.25">
      <c r="A2736">
        <v>6102</v>
      </c>
      <c r="B2736" t="s">
        <v>1372</v>
      </c>
      <c r="C2736" s="49">
        <v>0</v>
      </c>
      <c r="D2736" s="22">
        <v>1478.0601367187501</v>
      </c>
      <c r="E2736" s="17">
        <v>86.525819793294119</v>
      </c>
      <c r="F2736" s="17">
        <v>39.641235840827292</v>
      </c>
      <c r="G2736" s="17">
        <v>0.63458232357473632</v>
      </c>
      <c r="H2736" s="17">
        <v>5.6335987926225259</v>
      </c>
      <c r="I2736" s="17">
        <v>71.187829159321041</v>
      </c>
      <c r="J2736" s="17">
        <v>11.521138681432856</v>
      </c>
      <c r="K2736" s="17">
        <v>-1</v>
      </c>
      <c r="L2736" s="17">
        <v>-1</v>
      </c>
      <c r="M2736" s="17">
        <v>-1</v>
      </c>
      <c r="N2736" s="17">
        <v>0.16666666666666666</v>
      </c>
      <c r="O2736" s="17">
        <v>-1</v>
      </c>
      <c r="P2736" s="17">
        <v>-1</v>
      </c>
      <c r="Q2736" s="17">
        <v>4.1197942334932485</v>
      </c>
      <c r="R2736" s="17">
        <v>-1</v>
      </c>
      <c r="S2736" s="17">
        <v>0.93643387013950641</v>
      </c>
      <c r="T2736" s="17">
        <v>9.84628018978604E-2</v>
      </c>
      <c r="U2736" s="17">
        <v>0.52300082381160506</v>
      </c>
      <c r="V2736" s="17">
        <v>0.60636246261833204</v>
      </c>
      <c r="W2736" s="17">
        <v>2.2711861338843931</v>
      </c>
      <c r="X2736" s="17">
        <v>2.7590644508281077</v>
      </c>
      <c r="Y2736" s="17">
        <v>0</v>
      </c>
      <c r="Z2736" s="17">
        <v>42.681196612535892</v>
      </c>
      <c r="AA2736" s="17">
        <v>1.0802857167192108</v>
      </c>
      <c r="AB2736" s="17">
        <v>2.1096140986571421</v>
      </c>
      <c r="AC2736" s="17">
        <v>29.718898397683922</v>
      </c>
      <c r="AD2736" s="17">
        <v>0.65375102976450628</v>
      </c>
      <c r="AE2736" s="17">
        <v>6.5375102976450633E-2</v>
      </c>
      <c r="AF2736" s="17">
        <v>66.468662618923815</v>
      </c>
      <c r="AG2736" s="17">
        <v>36.189382326144575</v>
      </c>
      <c r="AH2736" s="17">
        <v>-1</v>
      </c>
      <c r="AI2736" s="17">
        <v>-1</v>
      </c>
      <c r="AJ2736" s="17">
        <v>-1</v>
      </c>
      <c r="AK2736" s="17">
        <v>-1</v>
      </c>
      <c r="AL2736" s="17">
        <v>-1</v>
      </c>
      <c r="AM2736" s="17">
        <v>-1</v>
      </c>
      <c r="AN2736" s="17">
        <v>-1</v>
      </c>
      <c r="AO2736" s="17">
        <v>-1</v>
      </c>
      <c r="AP2736" s="17">
        <v>-1</v>
      </c>
      <c r="AQ2736" s="17">
        <v>-1</v>
      </c>
      <c r="AR2736" s="17">
        <v>0.32687551488225314</v>
      </c>
      <c r="AS2736" s="17">
        <v>3.9225061785870379</v>
      </c>
      <c r="AT2736" s="17">
        <v>9.0992580321631493</v>
      </c>
      <c r="AU2736" s="17">
        <v>-1</v>
      </c>
      <c r="AV2736" s="17">
        <v>-1</v>
      </c>
      <c r="AW2736" s="17">
        <v>-1</v>
      </c>
      <c r="AX2736" s="17">
        <v>-1</v>
      </c>
      <c r="AY2736" s="17">
        <v>6.5375102976450633E-2</v>
      </c>
      <c r="AZ2736" s="17">
        <v>-0.20030092492489876</v>
      </c>
      <c r="BA2736" s="17">
        <v>0.71312143774541181</v>
      </c>
      <c r="BB2736" s="17">
        <v>-8.8942016786598868E-2</v>
      </c>
      <c r="BC2736" s="17">
        <v>0.26842919627377826</v>
      </c>
      <c r="BD2736" s="17">
        <v>-2.6822552329909346</v>
      </c>
      <c r="BE2736" s="17">
        <v>9.7335372842729928</v>
      </c>
      <c r="BF2736" s="17">
        <v>-1</v>
      </c>
      <c r="BG2736" s="22">
        <v>46.66834352733531</v>
      </c>
    </row>
    <row r="2737" spans="1:59" x14ac:dyDescent="0.25">
      <c r="A2737">
        <v>6103</v>
      </c>
      <c r="B2737" t="s">
        <v>2426</v>
      </c>
      <c r="C2737" s="49">
        <v>0</v>
      </c>
      <c r="D2737" s="22">
        <v>1479.9433398437502</v>
      </c>
      <c r="E2737" s="17">
        <v>21.146690059892279</v>
      </c>
      <c r="F2737" s="17">
        <v>-69.98556049440532</v>
      </c>
      <c r="G2737" s="17">
        <v>-0.16305905366344803</v>
      </c>
      <c r="H2737" s="17">
        <v>-0.40863178397292632</v>
      </c>
      <c r="I2737" s="17">
        <v>12.806172975845044</v>
      </c>
      <c r="J2737" s="17">
        <v>-4.2083375890410641</v>
      </c>
      <c r="K2737" s="17">
        <v>-1</v>
      </c>
      <c r="L2737" s="17">
        <v>-1</v>
      </c>
      <c r="M2737" s="17">
        <v>-1</v>
      </c>
      <c r="N2737" s="17">
        <v>0.16666666666666666</v>
      </c>
      <c r="O2737" s="17">
        <v>-1</v>
      </c>
      <c r="P2737" s="17">
        <v>-1</v>
      </c>
      <c r="Q2737" s="17">
        <v>0.34939166121871823</v>
      </c>
      <c r="R2737" s="17">
        <v>-1</v>
      </c>
      <c r="S2737" s="17">
        <v>-0.97960836069089963</v>
      </c>
      <c r="T2737" s="17">
        <v>-0.10292390729892574</v>
      </c>
      <c r="U2737" s="17">
        <v>-0.63970588384816862</v>
      </c>
      <c r="V2737" s="17">
        <v>-1.0705169984989609</v>
      </c>
      <c r="W2737" s="17">
        <v>-2.0951607188681711</v>
      </c>
      <c r="X2737" s="17">
        <v>-3.7365024817525829</v>
      </c>
      <c r="Y2737" s="17">
        <v>0</v>
      </c>
      <c r="Z2737" s="17">
        <v>4.91711637094145</v>
      </c>
      <c r="AA2737" s="17">
        <v>-1.0208462683654784</v>
      </c>
      <c r="AB2737" s="17">
        <v>-1.2426328726753417</v>
      </c>
      <c r="AC2737" s="17">
        <v>-8.8230861770545008</v>
      </c>
      <c r="AD2737" s="17">
        <v>-0.79963235481021078</v>
      </c>
      <c r="AE2737" s="17">
        <v>-7.9963235481021078E-2</v>
      </c>
      <c r="AF2737" s="17">
        <v>9.0831084508577575</v>
      </c>
      <c r="AG2737" s="17">
        <v>-63.891403795061322</v>
      </c>
      <c r="AH2737" s="17">
        <v>-1</v>
      </c>
      <c r="AI2737" s="17">
        <v>-1</v>
      </c>
      <c r="AJ2737" s="17">
        <v>-1</v>
      </c>
      <c r="AK2737" s="17">
        <v>-1</v>
      </c>
      <c r="AL2737" s="17">
        <v>-1</v>
      </c>
      <c r="AM2737" s="17">
        <v>-1</v>
      </c>
      <c r="AN2737" s="17">
        <v>-1</v>
      </c>
      <c r="AO2737" s="17">
        <v>-1</v>
      </c>
      <c r="AP2737" s="17">
        <v>-1</v>
      </c>
      <c r="AQ2737" s="17">
        <v>-1</v>
      </c>
      <c r="AR2737" s="17">
        <v>-0.39981617740510539</v>
      </c>
      <c r="AS2737" s="17">
        <v>-4.7977941288612636</v>
      </c>
      <c r="AT2737" s="17">
        <v>-2.2371323675196431</v>
      </c>
      <c r="AU2737" s="17">
        <v>-1</v>
      </c>
      <c r="AV2737" s="17">
        <v>-1</v>
      </c>
      <c r="AW2737" s="17">
        <v>-1</v>
      </c>
      <c r="AX2737" s="17">
        <v>-1</v>
      </c>
      <c r="AY2737" s="17">
        <v>-7.9963235481021078E-2</v>
      </c>
      <c r="AZ2737" s="17">
        <v>1.062721849170523</v>
      </c>
      <c r="BA2737" s="17">
        <v>-0.54990133635001026</v>
      </c>
      <c r="BB2737" s="17">
        <v>0.40520833396880512</v>
      </c>
      <c r="BC2737" s="17">
        <v>-0.22572115448162544</v>
      </c>
      <c r="BD2737" s="17">
        <v>14.48551878767632</v>
      </c>
      <c r="BE2737" s="17">
        <v>-7.434236736394281</v>
      </c>
      <c r="BF2737" s="17">
        <v>-1</v>
      </c>
      <c r="BG2737" s="22">
        <v>54.70633323654738</v>
      </c>
    </row>
    <row r="2738" spans="1:59" x14ac:dyDescent="0.25">
      <c r="A2738">
        <v>6104</v>
      </c>
      <c r="B2738" t="s">
        <v>2427</v>
      </c>
      <c r="C2738" s="49">
        <v>0</v>
      </c>
      <c r="D2738" s="22">
        <v>1500.60599609375</v>
      </c>
      <c r="E2738" s="17">
        <v>72.633309634124402</v>
      </c>
      <c r="F2738" s="17">
        <v>16.346472083420458</v>
      </c>
      <c r="G2738" s="17">
        <v>0.46509030093935</v>
      </c>
      <c r="H2738" s="17">
        <v>4.3496760788805462</v>
      </c>
      <c r="I2738" s="17">
        <v>58.78222273804554</v>
      </c>
      <c r="J2738" s="17">
        <v>8.1787584788047329</v>
      </c>
      <c r="K2738" s="17">
        <v>-1</v>
      </c>
      <c r="L2738" s="17">
        <v>-1</v>
      </c>
      <c r="M2738" s="17">
        <v>-1</v>
      </c>
      <c r="N2738" s="17">
        <v>0.16666666666666666</v>
      </c>
      <c r="O2738" s="17">
        <v>-1</v>
      </c>
      <c r="P2738" s="17">
        <v>-1</v>
      </c>
      <c r="Q2738" s="17">
        <v>3.3186156883967275</v>
      </c>
      <c r="R2738" s="17">
        <v>-1</v>
      </c>
      <c r="S2738" s="17">
        <v>0.52929115860827125</v>
      </c>
      <c r="T2738" s="17">
        <v>5.5669835474987613E-2</v>
      </c>
      <c r="U2738" s="17">
        <v>0.2759355169749228</v>
      </c>
      <c r="V2738" s="17">
        <v>0.25003980974317153</v>
      </c>
      <c r="W2738" s="17">
        <v>1.3433744872981412</v>
      </c>
      <c r="X2738" s="17">
        <v>1.3788116091580369</v>
      </c>
      <c r="Y2738" s="17">
        <v>0</v>
      </c>
      <c r="Z2738" s="17">
        <v>34.656650086031476</v>
      </c>
      <c r="AA2738" s="17">
        <v>0.63381300336902879</v>
      </c>
      <c r="AB2738" s="17">
        <v>1.3972900696407462</v>
      </c>
      <c r="AC2738" s="17">
        <v>21.529053802894829</v>
      </c>
      <c r="AD2738" s="17">
        <v>0.34491939621865353</v>
      </c>
      <c r="AE2738" s="17">
        <v>3.449193962186535E-2</v>
      </c>
      <c r="AF2738" s="17">
        <v>54.27471942144895</v>
      </c>
      <c r="AG2738" s="17">
        <v>14.923064716899761</v>
      </c>
      <c r="AH2738" s="17">
        <v>-1</v>
      </c>
      <c r="AI2738" s="17">
        <v>-1</v>
      </c>
      <c r="AJ2738" s="17">
        <v>-1</v>
      </c>
      <c r="AK2738" s="17">
        <v>-1</v>
      </c>
      <c r="AL2738" s="17">
        <v>-1</v>
      </c>
      <c r="AM2738" s="17">
        <v>-1</v>
      </c>
      <c r="AN2738" s="17">
        <v>-1</v>
      </c>
      <c r="AO2738" s="17">
        <v>-1</v>
      </c>
      <c r="AP2738" s="17">
        <v>-1</v>
      </c>
      <c r="AQ2738" s="17">
        <v>-1</v>
      </c>
      <c r="AR2738" s="17">
        <v>0.17245969810932676</v>
      </c>
      <c r="AS2738" s="17">
        <v>2.0695163773119214</v>
      </c>
      <c r="AT2738" s="17">
        <v>6.6903712905054977</v>
      </c>
      <c r="AU2738" s="17">
        <v>-1</v>
      </c>
      <c r="AV2738" s="17">
        <v>-1</v>
      </c>
      <c r="AW2738" s="17">
        <v>-1</v>
      </c>
      <c r="AX2738" s="17">
        <v>-1</v>
      </c>
      <c r="AY2738" s="17">
        <v>3.449193962186535E-2</v>
      </c>
      <c r="AZ2738" s="17">
        <v>6.8080694590891888E-2</v>
      </c>
      <c r="BA2738" s="17">
        <v>0.44473981822962105</v>
      </c>
      <c r="BB2738" s="17">
        <v>1.6060738618991113E-2</v>
      </c>
      <c r="BC2738" s="17">
        <v>0.16342644086818833</v>
      </c>
      <c r="BD2738" s="17">
        <v>0.96575103391719841</v>
      </c>
      <c r="BE2738" s="17">
        <v>6.0855310173648558</v>
      </c>
      <c r="BF2738" s="17">
        <v>-1</v>
      </c>
      <c r="BG2738" s="22">
        <v>324.75413972391539</v>
      </c>
    </row>
    <row r="2739" spans="1:59" x14ac:dyDescent="0.25">
      <c r="A2739">
        <v>6106</v>
      </c>
      <c r="B2739" t="s">
        <v>2428</v>
      </c>
      <c r="C2739" s="49">
        <v>0</v>
      </c>
      <c r="D2739" s="22">
        <v>1478.4127539062499</v>
      </c>
      <c r="E2739" s="17">
        <v>-22.202274015439471</v>
      </c>
      <c r="F2739" s="17">
        <v>-142.67248788863509</v>
      </c>
      <c r="G2739" s="17">
        <v>-0.69192702036614673</v>
      </c>
      <c r="H2739" s="17">
        <v>-4.4148710420934201</v>
      </c>
      <c r="I2739" s="17">
        <v>-25.903187746387182</v>
      </c>
      <c r="J2739" s="17">
        <v>-14.637606142369641</v>
      </c>
      <c r="K2739" s="17">
        <v>-1</v>
      </c>
      <c r="L2739" s="17">
        <v>-1</v>
      </c>
      <c r="M2739" s="17">
        <v>-1</v>
      </c>
      <c r="N2739" s="17">
        <v>0.16666666666666666</v>
      </c>
      <c r="O2739" s="17">
        <v>-1</v>
      </c>
      <c r="P2739" s="17">
        <v>-1</v>
      </c>
      <c r="Q2739" s="17">
        <v>-2.1505352469787904</v>
      </c>
      <c r="R2739" s="17">
        <v>-1</v>
      </c>
      <c r="S2739" s="17">
        <v>-2.2500205881062132</v>
      </c>
      <c r="T2739" s="17">
        <v>-0.23645130752310925</v>
      </c>
      <c r="U2739" s="17">
        <v>-1.410626688484401</v>
      </c>
      <c r="V2739" s="17">
        <v>-2.1823547946741177</v>
      </c>
      <c r="W2739" s="17">
        <v>-4.9902223942411359</v>
      </c>
      <c r="X2739" s="17">
        <v>-8.043321779555157</v>
      </c>
      <c r="Y2739" s="17">
        <v>0</v>
      </c>
      <c r="Z2739" s="17">
        <v>-20.121971246256845</v>
      </c>
      <c r="AA2739" s="17">
        <v>-2.4139803665153567</v>
      </c>
      <c r="AB2739" s="17">
        <v>-3.4653059814256735</v>
      </c>
      <c r="AC2739" s="17">
        <v>-34.377955315496806</v>
      </c>
      <c r="AD2739" s="17">
        <v>-1.7632833606055014</v>
      </c>
      <c r="AE2739" s="17">
        <v>-0.17632833606055012</v>
      </c>
      <c r="AF2739" s="17">
        <v>-28.965797005948836</v>
      </c>
      <c r="AG2739" s="17">
        <v>-130.24894663617764</v>
      </c>
      <c r="AH2739" s="17">
        <v>-1</v>
      </c>
      <c r="AI2739" s="17">
        <v>-1</v>
      </c>
      <c r="AJ2739" s="17">
        <v>-1</v>
      </c>
      <c r="AK2739" s="17">
        <v>-1</v>
      </c>
      <c r="AL2739" s="17">
        <v>-1</v>
      </c>
      <c r="AM2739" s="17">
        <v>-1</v>
      </c>
      <c r="AN2739" s="17">
        <v>-1</v>
      </c>
      <c r="AO2739" s="17">
        <v>-1</v>
      </c>
      <c r="AP2739" s="17">
        <v>-1</v>
      </c>
      <c r="AQ2739" s="17">
        <v>-1</v>
      </c>
      <c r="AR2739" s="17">
        <v>-0.8816416803027507</v>
      </c>
      <c r="AS2739" s="17">
        <v>-10.579700163633007</v>
      </c>
      <c r="AT2739" s="17">
        <v>-9.7536102127229096</v>
      </c>
      <c r="AU2739" s="17">
        <v>-1</v>
      </c>
      <c r="AV2739" s="17">
        <v>-1</v>
      </c>
      <c r="AW2739" s="17">
        <v>-1</v>
      </c>
      <c r="AX2739" s="17">
        <v>-1</v>
      </c>
      <c r="AY2739" s="17">
        <v>-0.17632833606055012</v>
      </c>
      <c r="AZ2739" s="17">
        <v>1.9001561968568068</v>
      </c>
      <c r="BA2739" s="17">
        <v>-1.3873356840362945</v>
      </c>
      <c r="BB2739" s="17">
        <v>0.73284967593920403</v>
      </c>
      <c r="BC2739" s="17">
        <v>-0.55336249645202418</v>
      </c>
      <c r="BD2739" s="17">
        <v>25.868435971034117</v>
      </c>
      <c r="BE2739" s="17">
        <v>-18.817153919752091</v>
      </c>
      <c r="BF2739" s="17">
        <v>-1</v>
      </c>
      <c r="BG2739" s="22">
        <v>38.500105968667413</v>
      </c>
    </row>
    <row r="2740" spans="1:59" x14ac:dyDescent="0.25">
      <c r="A2740">
        <v>6107</v>
      </c>
      <c r="B2740" t="s">
        <v>2429</v>
      </c>
      <c r="C2740" s="49">
        <v>0</v>
      </c>
      <c r="D2740" s="22">
        <v>1467.4130273437499</v>
      </c>
      <c r="E2740" s="17">
        <v>-13.93932245738867</v>
      </c>
      <c r="F2740" s="17">
        <v>-128.81728805229437</v>
      </c>
      <c r="G2740" s="17">
        <v>-0.59111698989171546</v>
      </c>
      <c r="H2740" s="17">
        <v>-3.6512227836878894</v>
      </c>
      <c r="I2740" s="17">
        <v>-18.524612979638938</v>
      </c>
      <c r="J2740" s="17">
        <v>-12.649633818687366</v>
      </c>
      <c r="K2740" s="17">
        <v>-1</v>
      </c>
      <c r="L2740" s="17">
        <v>-1</v>
      </c>
      <c r="M2740" s="17">
        <v>-1</v>
      </c>
      <c r="N2740" s="17">
        <v>0.16666666666666666</v>
      </c>
      <c r="O2740" s="17">
        <v>-1</v>
      </c>
      <c r="P2740" s="17">
        <v>-1</v>
      </c>
      <c r="Q2740" s="17">
        <v>-1.6740123269568401</v>
      </c>
      <c r="R2740" s="17">
        <v>-1</v>
      </c>
      <c r="S2740" s="17">
        <v>-2.0078612904665771</v>
      </c>
      <c r="T2740" s="17">
        <v>-0.21099901671847726</v>
      </c>
      <c r="U2740" s="17">
        <v>-1.2636778190089317</v>
      </c>
      <c r="V2740" s="17">
        <v>-1.9704221211680102</v>
      </c>
      <c r="W2740" s="17">
        <v>-4.4383809629302284</v>
      </c>
      <c r="X2740" s="17">
        <v>-7.2223785347482465</v>
      </c>
      <c r="Y2740" s="17">
        <v>0</v>
      </c>
      <c r="Z2740" s="17">
        <v>-15.349152046260404</v>
      </c>
      <c r="AA2740" s="17">
        <v>-2.1484284712756745</v>
      </c>
      <c r="AB2740" s="17">
        <v>-3.0416317225651839</v>
      </c>
      <c r="AC2740" s="17">
        <v>-29.50682055443712</v>
      </c>
      <c r="AD2740" s="17">
        <v>-1.5795972737611648</v>
      </c>
      <c r="AE2740" s="17">
        <v>-0.15795972737611647</v>
      </c>
      <c r="AF2740" s="17">
        <v>-21.713114748534558</v>
      </c>
      <c r="AG2740" s="17">
        <v>-117.60022079685714</v>
      </c>
      <c r="AH2740" s="17">
        <v>-1</v>
      </c>
      <c r="AI2740" s="17">
        <v>-1</v>
      </c>
      <c r="AJ2740" s="17">
        <v>-1</v>
      </c>
      <c r="AK2740" s="17">
        <v>-1</v>
      </c>
      <c r="AL2740" s="17">
        <v>-1</v>
      </c>
      <c r="AM2740" s="17">
        <v>-1</v>
      </c>
      <c r="AN2740" s="17">
        <v>-1</v>
      </c>
      <c r="AO2740" s="17">
        <v>-1</v>
      </c>
      <c r="AP2740" s="17">
        <v>-1</v>
      </c>
      <c r="AQ2740" s="17">
        <v>-1</v>
      </c>
      <c r="AR2740" s="17">
        <v>-0.78979863688058238</v>
      </c>
      <c r="AS2740" s="17">
        <v>-9.4775836425669873</v>
      </c>
      <c r="AT2740" s="17">
        <v>-8.3208587353370849</v>
      </c>
      <c r="AU2740" s="17">
        <v>-1</v>
      </c>
      <c r="AV2740" s="17">
        <v>-1</v>
      </c>
      <c r="AW2740" s="17">
        <v>-1</v>
      </c>
      <c r="AX2740" s="17">
        <v>-1</v>
      </c>
      <c r="AY2740" s="17">
        <v>-0.15795972737611647</v>
      </c>
      <c r="AZ2740" s="17">
        <v>1.740528865602601</v>
      </c>
      <c r="BA2740" s="17">
        <v>-1.2277083527820889</v>
      </c>
      <c r="BB2740" s="17">
        <v>0.6703964064121295</v>
      </c>
      <c r="BC2740" s="17">
        <v>-0.49090922692494976</v>
      </c>
      <c r="BD2740" s="17">
        <v>23.69868416077313</v>
      </c>
      <c r="BE2740" s="17">
        <v>-16.6474021094911</v>
      </c>
      <c r="BF2740" s="17">
        <v>-1</v>
      </c>
      <c r="BG2740" s="22">
        <v>34.940573669571449</v>
      </c>
    </row>
    <row r="2741" spans="1:59" x14ac:dyDescent="0.25">
      <c r="A2741">
        <v>6110</v>
      </c>
      <c r="B2741" t="s">
        <v>3124</v>
      </c>
      <c r="C2741" s="49">
        <v>0</v>
      </c>
      <c r="D2741" s="22">
        <v>1505.4629785156249</v>
      </c>
      <c r="E2741" s="17">
        <v>71.751600160792464</v>
      </c>
      <c r="F2741" s="17">
        <v>14.868034159055991</v>
      </c>
      <c r="G2741" s="17">
        <v>0.45433322966140155</v>
      </c>
      <c r="H2741" s="17">
        <v>4.2681899538561821</v>
      </c>
      <c r="I2741" s="17">
        <v>57.994881891881285</v>
      </c>
      <c r="J2741" s="17">
        <v>7.9666291908380664</v>
      </c>
      <c r="K2741" s="17">
        <v>-1</v>
      </c>
      <c r="L2741" s="17">
        <v>-1</v>
      </c>
      <c r="M2741" s="17">
        <v>-1</v>
      </c>
      <c r="N2741" s="17">
        <v>0.16666666666666666</v>
      </c>
      <c r="O2741" s="17">
        <v>-1</v>
      </c>
      <c r="P2741" s="17">
        <v>-1</v>
      </c>
      <c r="Q2741" s="17">
        <v>3.2677676627376897</v>
      </c>
      <c r="R2741" s="17">
        <v>-1</v>
      </c>
      <c r="S2741" s="17">
        <v>0.50345122171837819</v>
      </c>
      <c r="T2741" s="17">
        <v>5.2953914201241535E-2</v>
      </c>
      <c r="U2741" s="17">
        <v>0.26025513818997148</v>
      </c>
      <c r="V2741" s="17">
        <v>0.22742524585203563</v>
      </c>
      <c r="W2741" s="17">
        <v>1.2844894975525807</v>
      </c>
      <c r="X2741" s="17">
        <v>1.2912117447598404</v>
      </c>
      <c r="Y2741" s="17">
        <v>0</v>
      </c>
      <c r="Z2741" s="17">
        <v>34.147359928201951</v>
      </c>
      <c r="AA2741" s="17">
        <v>0.60547692756740434</v>
      </c>
      <c r="AB2741" s="17">
        <v>1.3520813321793463</v>
      </c>
      <c r="AC2741" s="17">
        <v>21.009272749535246</v>
      </c>
      <c r="AD2741" s="17">
        <v>0.32531892273746443</v>
      </c>
      <c r="AE2741" s="17">
        <v>3.2531892273746435E-2</v>
      </c>
      <c r="AF2741" s="17">
        <v>53.500812106550306</v>
      </c>
      <c r="AG2741" s="17">
        <v>13.573365239690407</v>
      </c>
      <c r="AH2741" s="17">
        <v>-1</v>
      </c>
      <c r="AI2741" s="17">
        <v>-1</v>
      </c>
      <c r="AJ2741" s="17">
        <v>-1</v>
      </c>
      <c r="AK2741" s="17">
        <v>-1</v>
      </c>
      <c r="AL2741" s="17">
        <v>-1</v>
      </c>
      <c r="AM2741" s="17">
        <v>-1</v>
      </c>
      <c r="AN2741" s="17">
        <v>-1</v>
      </c>
      <c r="AO2741" s="17">
        <v>-1</v>
      </c>
      <c r="AP2741" s="17">
        <v>-1</v>
      </c>
      <c r="AQ2741" s="17">
        <v>-1</v>
      </c>
      <c r="AR2741" s="17">
        <v>0.16265946136873222</v>
      </c>
      <c r="AS2741" s="17">
        <v>1.9519135364247862</v>
      </c>
      <c r="AT2741" s="17">
        <v>6.5374875973522224</v>
      </c>
      <c r="AU2741" s="17">
        <v>-1</v>
      </c>
      <c r="AV2741" s="17">
        <v>-1</v>
      </c>
      <c r="AW2741" s="17">
        <v>-1</v>
      </c>
      <c r="AX2741" s="17">
        <v>-1</v>
      </c>
      <c r="AY2741" s="17">
        <v>3.2531892273746435E-2</v>
      </c>
      <c r="AZ2741" s="17">
        <v>8.5113945866871765E-2</v>
      </c>
      <c r="BA2741" s="17">
        <v>0.42770656695364118</v>
      </c>
      <c r="BB2741" s="17">
        <v>2.2724899602595425E-2</v>
      </c>
      <c r="BC2741" s="17">
        <v>0.15676227988458402</v>
      </c>
      <c r="BD2741" s="17">
        <v>1.1972773489931066</v>
      </c>
      <c r="BE2741" s="17">
        <v>5.8540047022889468</v>
      </c>
      <c r="BF2741" s="17">
        <v>-1</v>
      </c>
      <c r="BG2741" s="22">
        <v>96.220901446945618</v>
      </c>
    </row>
    <row r="2742" spans="1:59" x14ac:dyDescent="0.25">
      <c r="A2742">
        <v>6111</v>
      </c>
      <c r="B2742" t="s">
        <v>1093</v>
      </c>
      <c r="C2742" s="49">
        <v>0</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25">
      <c r="A2743">
        <v>6112</v>
      </c>
      <c r="B2743" t="s">
        <v>2430</v>
      </c>
      <c r="C2743" s="49">
        <v>0</v>
      </c>
      <c r="D2743" s="22">
        <v>1416.1487695312501</v>
      </c>
      <c r="E2743" s="17">
        <v>18.600179291103991</v>
      </c>
      <c r="F2743" s="17">
        <v>-74.255513590351882</v>
      </c>
      <c r="G2743" s="17">
        <v>-0.19412710802652761</v>
      </c>
      <c r="H2743" s="17">
        <v>-0.64397607952327363</v>
      </c>
      <c r="I2743" s="17">
        <v>10.532213123868566</v>
      </c>
      <c r="J2743" s="17">
        <v>-4.8209991658086979</v>
      </c>
      <c r="K2743" s="17">
        <v>-1</v>
      </c>
      <c r="L2743" s="17">
        <v>-1</v>
      </c>
      <c r="M2743" s="17">
        <v>-1</v>
      </c>
      <c r="N2743" s="17">
        <v>0.16666666666666666</v>
      </c>
      <c r="O2743" s="17">
        <v>-1</v>
      </c>
      <c r="P2743" s="17">
        <v>-1</v>
      </c>
      <c r="Q2743" s="17">
        <v>0.20253484632815688</v>
      </c>
      <c r="R2743" s="17">
        <v>-1</v>
      </c>
      <c r="S2743" s="17">
        <v>-1.0542380199439199</v>
      </c>
      <c r="T2743" s="17">
        <v>-0.11076790011057137</v>
      </c>
      <c r="U2743" s="17">
        <v>-0.68499319746141962</v>
      </c>
      <c r="V2743" s="17">
        <v>-1.1358312910431989</v>
      </c>
      <c r="W2743" s="17">
        <v>-2.265229505744645</v>
      </c>
      <c r="X2743" s="17">
        <v>-3.9895041844465715</v>
      </c>
      <c r="Y2743" s="17">
        <v>0</v>
      </c>
      <c r="Z2743" s="17">
        <v>3.4462091043451153</v>
      </c>
      <c r="AA2743" s="17">
        <v>-1.1026851556140815</v>
      </c>
      <c r="AB2743" s="17">
        <v>-1.373202567422668</v>
      </c>
      <c r="AC2743" s="17">
        <v>-10.324292742058693</v>
      </c>
      <c r="AD2743" s="17">
        <v>-0.85624149682677453</v>
      </c>
      <c r="AE2743" s="17">
        <v>-8.5624149682677453E-2</v>
      </c>
      <c r="AF2743" s="17">
        <v>6.8479466758730752</v>
      </c>
      <c r="AG2743" s="17">
        <v>-67.789540718047064</v>
      </c>
      <c r="AH2743" s="17">
        <v>-1</v>
      </c>
      <c r="AI2743" s="17">
        <v>-1</v>
      </c>
      <c r="AJ2743" s="17">
        <v>-1</v>
      </c>
      <c r="AK2743" s="17">
        <v>-1</v>
      </c>
      <c r="AL2743" s="17">
        <v>-1</v>
      </c>
      <c r="AM2743" s="17">
        <v>-1</v>
      </c>
      <c r="AN2743" s="17">
        <v>-1</v>
      </c>
      <c r="AO2743" s="17">
        <v>-1</v>
      </c>
      <c r="AP2743" s="17">
        <v>-1</v>
      </c>
      <c r="AQ2743" s="17">
        <v>-1</v>
      </c>
      <c r="AR2743" s="17">
        <v>-0.42812074841338726</v>
      </c>
      <c r="AS2743" s="17">
        <v>-5.1374489809606469</v>
      </c>
      <c r="AT2743" s="17">
        <v>-2.6786836752488412</v>
      </c>
      <c r="AU2743" s="17">
        <v>-1</v>
      </c>
      <c r="AV2743" s="17">
        <v>-1</v>
      </c>
      <c r="AW2743" s="17">
        <v>-1</v>
      </c>
      <c r="AX2743" s="17">
        <v>-1</v>
      </c>
      <c r="AY2743" s="17">
        <v>-8.5624149682677453E-2</v>
      </c>
      <c r="AZ2743" s="17">
        <v>1.1119164638522119</v>
      </c>
      <c r="BA2743" s="17">
        <v>-0.59909595103169933</v>
      </c>
      <c r="BB2743" s="17">
        <v>0.42445544225443682</v>
      </c>
      <c r="BC2743" s="17">
        <v>-0.24496826276725708</v>
      </c>
      <c r="BD2743" s="17">
        <v>15.154201922462953</v>
      </c>
      <c r="BE2743" s="17">
        <v>-8.1029198711809123</v>
      </c>
      <c r="BF2743" s="17">
        <v>-1</v>
      </c>
      <c r="BG2743" s="22">
        <v>-59.498424378148911</v>
      </c>
    </row>
    <row r="2744" spans="1:59" x14ac:dyDescent="0.25">
      <c r="A2744">
        <v>6113</v>
      </c>
      <c r="B2744" t="s">
        <v>2431</v>
      </c>
      <c r="C2744" s="49">
        <v>0</v>
      </c>
      <c r="D2744" s="22">
        <v>1493.6708300781249</v>
      </c>
      <c r="E2744" s="17">
        <v>83.519690494015947</v>
      </c>
      <c r="F2744" s="17">
        <v>34.600600919665645</v>
      </c>
      <c r="G2744" s="17">
        <v>0.59790681069761598</v>
      </c>
      <c r="H2744" s="17">
        <v>5.3557773159010598</v>
      </c>
      <c r="I2744" s="17">
        <v>68.50344336359106</v>
      </c>
      <c r="J2744" s="17">
        <v>10.79789810494022</v>
      </c>
      <c r="K2744" s="17">
        <v>-1</v>
      </c>
      <c r="L2744" s="17">
        <v>-1</v>
      </c>
      <c r="M2744" s="17">
        <v>-1</v>
      </c>
      <c r="N2744" s="17">
        <v>0.16666666666666666</v>
      </c>
      <c r="O2744" s="17">
        <v>-1</v>
      </c>
      <c r="P2744" s="17">
        <v>-1</v>
      </c>
      <c r="Q2744" s="17">
        <v>3.9464313011812631</v>
      </c>
      <c r="R2744" s="17">
        <v>-1</v>
      </c>
      <c r="S2744" s="17">
        <v>0.84833433880220122</v>
      </c>
      <c r="T2744" s="17">
        <v>8.9203050514348514E-2</v>
      </c>
      <c r="U2744" s="17">
        <v>0.46953962427260909</v>
      </c>
      <c r="V2744" s="17">
        <v>0.52925962414406735</v>
      </c>
      <c r="W2744" s="17">
        <v>2.0704217116843129</v>
      </c>
      <c r="X2744" s="17">
        <v>2.4603985898556995</v>
      </c>
      <c r="Y2744" s="17">
        <v>0</v>
      </c>
      <c r="Z2744" s="17">
        <v>40.944805985473906</v>
      </c>
      <c r="AA2744" s="17">
        <v>0.98367576721744143</v>
      </c>
      <c r="AB2744" s="17">
        <v>1.9554779411397281</v>
      </c>
      <c r="AC2744" s="17">
        <v>27.946739766100684</v>
      </c>
      <c r="AD2744" s="17">
        <v>0.58692453034076131</v>
      </c>
      <c r="AE2744" s="17">
        <v>5.8692453034076136E-2</v>
      </c>
      <c r="AF2744" s="17">
        <v>63.830077546846837</v>
      </c>
      <c r="AG2744" s="17">
        <v>31.587672504056759</v>
      </c>
      <c r="AH2744" s="17">
        <v>-1</v>
      </c>
      <c r="AI2744" s="17">
        <v>-1</v>
      </c>
      <c r="AJ2744" s="17">
        <v>-1</v>
      </c>
      <c r="AK2744" s="17">
        <v>-1</v>
      </c>
      <c r="AL2744" s="17">
        <v>-1</v>
      </c>
      <c r="AM2744" s="17">
        <v>-1</v>
      </c>
      <c r="AN2744" s="17">
        <v>-1</v>
      </c>
      <c r="AO2744" s="17">
        <v>-1</v>
      </c>
      <c r="AP2744" s="17">
        <v>-1</v>
      </c>
      <c r="AQ2744" s="17">
        <v>-1</v>
      </c>
      <c r="AR2744" s="17">
        <v>0.29346226517038065</v>
      </c>
      <c r="AS2744" s="17">
        <v>3.5215471820445678</v>
      </c>
      <c r="AT2744" s="17">
        <v>8.5780113366579389</v>
      </c>
      <c r="AU2744" s="17">
        <v>-1</v>
      </c>
      <c r="AV2744" s="17">
        <v>-1</v>
      </c>
      <c r="AW2744" s="17">
        <v>-1</v>
      </c>
      <c r="AX2744" s="17">
        <v>-1</v>
      </c>
      <c r="AY2744" s="17">
        <v>5.8692453034076136E-2</v>
      </c>
      <c r="AZ2744" s="17">
        <v>-0.14222719738606199</v>
      </c>
      <c r="BA2744" s="17">
        <v>0.65504771020657504</v>
      </c>
      <c r="BB2744" s="17">
        <v>-6.6221006982525574E-2</v>
      </c>
      <c r="BC2744" s="17">
        <v>0.24570818646970499</v>
      </c>
      <c r="BD2744" s="17">
        <v>-1.8928817938313758</v>
      </c>
      <c r="BE2744" s="17">
        <v>8.9441638451134331</v>
      </c>
      <c r="BF2744" s="17">
        <v>-1</v>
      </c>
      <c r="BG2744" s="22">
        <v>81.193751363452748</v>
      </c>
    </row>
    <row r="2745" spans="1:59" x14ac:dyDescent="0.25">
      <c r="A2745">
        <v>6114</v>
      </c>
      <c r="B2745" t="s">
        <v>2432</v>
      </c>
      <c r="C2745" s="49">
        <v>0</v>
      </c>
      <c r="D2745" s="22">
        <v>1484.440439453125</v>
      </c>
      <c r="E2745" s="17">
        <v>68.561390941040358</v>
      </c>
      <c r="F2745" s="17">
        <v>9.5187366412294789</v>
      </c>
      <c r="G2745" s="17">
        <v>0.41541189672079237</v>
      </c>
      <c r="H2745" s="17">
        <v>3.9733561166374094</v>
      </c>
      <c r="I2745" s="17">
        <v>55.14611809553837</v>
      </c>
      <c r="J2745" s="17">
        <v>7.1991010756037523</v>
      </c>
      <c r="K2745" s="17">
        <v>-1</v>
      </c>
      <c r="L2745" s="17">
        <v>-1</v>
      </c>
      <c r="M2745" s="17">
        <v>-1</v>
      </c>
      <c r="N2745" s="17">
        <v>0.16666666666666666</v>
      </c>
      <c r="O2745" s="17">
        <v>-1</v>
      </c>
      <c r="P2745" s="17">
        <v>-1</v>
      </c>
      <c r="Q2745" s="17">
        <v>3.0837888747468494</v>
      </c>
      <c r="R2745" s="17">
        <v>-1</v>
      </c>
      <c r="S2745" s="17">
        <v>0.40995692751233814</v>
      </c>
      <c r="T2745" s="17">
        <v>4.3127143195954065E-2</v>
      </c>
      <c r="U2745" s="17">
        <v>0.20352024933829624</v>
      </c>
      <c r="V2745" s="17">
        <v>0.14560102550704945</v>
      </c>
      <c r="W2745" s="17">
        <v>1.071431293151762</v>
      </c>
      <c r="X2745" s="17">
        <v>0.97425712024380218</v>
      </c>
      <c r="Y2745" s="17">
        <v>0</v>
      </c>
      <c r="Z2745" s="17">
        <v>32.304641656278513</v>
      </c>
      <c r="AA2745" s="17">
        <v>0.5029510808932991</v>
      </c>
      <c r="AB2745" s="17">
        <v>1.1885066679334377</v>
      </c>
      <c r="AC2745" s="17">
        <v>19.128596224178324</v>
      </c>
      <c r="AD2745" s="17">
        <v>0.25440031167287031</v>
      </c>
      <c r="AE2745" s="17">
        <v>2.544003116728703E-2</v>
      </c>
      <c r="AF2745" s="17">
        <v>50.700653634969783</v>
      </c>
      <c r="AG2745" s="17">
        <v>8.6898703399289836</v>
      </c>
      <c r="AH2745" s="17">
        <v>-1</v>
      </c>
      <c r="AI2745" s="17">
        <v>-1</v>
      </c>
      <c r="AJ2745" s="17">
        <v>-1</v>
      </c>
      <c r="AK2745" s="17">
        <v>-1</v>
      </c>
      <c r="AL2745" s="17">
        <v>-1</v>
      </c>
      <c r="AM2745" s="17">
        <v>-1</v>
      </c>
      <c r="AN2745" s="17">
        <v>-1</v>
      </c>
      <c r="AO2745" s="17">
        <v>-1</v>
      </c>
      <c r="AP2745" s="17">
        <v>-1</v>
      </c>
      <c r="AQ2745" s="17">
        <v>-1</v>
      </c>
      <c r="AR2745" s="17">
        <v>0.12720015583643515</v>
      </c>
      <c r="AS2745" s="17">
        <v>1.5264018700372217</v>
      </c>
      <c r="AT2745" s="17">
        <v>5.9843224310483887</v>
      </c>
      <c r="AU2745" s="17">
        <v>-1</v>
      </c>
      <c r="AV2745" s="17">
        <v>-1</v>
      </c>
      <c r="AW2745" s="17">
        <v>-1</v>
      </c>
      <c r="AX2745" s="17">
        <v>-1</v>
      </c>
      <c r="AY2745" s="17">
        <v>2.544003116728703E-2</v>
      </c>
      <c r="AZ2745" s="17">
        <v>0.14674381024571082</v>
      </c>
      <c r="BA2745" s="17">
        <v>0.36607670257480207</v>
      </c>
      <c r="BB2745" s="17">
        <v>4.6837227364557421E-2</v>
      </c>
      <c r="BC2745" s="17">
        <v>0.13264995212262204</v>
      </c>
      <c r="BD2745" s="17">
        <v>2.0349879637823407</v>
      </c>
      <c r="BE2745" s="17">
        <v>5.0162940874997117</v>
      </c>
      <c r="BF2745" s="17">
        <v>-1</v>
      </c>
      <c r="BG2745" s="22">
        <v>44.30883467209901</v>
      </c>
    </row>
    <row r="2746" spans="1:59" x14ac:dyDescent="0.25">
      <c r="A2746">
        <v>6116</v>
      </c>
      <c r="B2746" t="s">
        <v>312</v>
      </c>
      <c r="C2746" s="49">
        <v>0</v>
      </c>
      <c r="D2746" s="22">
        <v>1481.051015625</v>
      </c>
      <c r="E2746" s="17">
        <v>46.63254583002518</v>
      </c>
      <c r="F2746" s="17">
        <v>-27.251239445251507</v>
      </c>
      <c r="G2746" s="17">
        <v>0.14787462164665291</v>
      </c>
      <c r="H2746" s="17">
        <v>1.9467286748299575</v>
      </c>
      <c r="I2746" s="17">
        <v>35.56429892797734</v>
      </c>
      <c r="J2746" s="17">
        <v>1.9232699316417832</v>
      </c>
      <c r="K2746" s="17">
        <v>-1</v>
      </c>
      <c r="L2746" s="17">
        <v>-1</v>
      </c>
      <c r="M2746" s="17">
        <v>-1</v>
      </c>
      <c r="N2746" s="17">
        <v>0.16666666666666666</v>
      </c>
      <c r="O2746" s="17">
        <v>-1</v>
      </c>
      <c r="P2746" s="17">
        <v>-1</v>
      </c>
      <c r="Q2746" s="17">
        <v>1.8191563482704318</v>
      </c>
      <c r="R2746" s="17">
        <v>-1</v>
      </c>
      <c r="S2746" s="17">
        <v>-0.23270371170657064</v>
      </c>
      <c r="T2746" s="17">
        <v>-2.4420069062779628E-2</v>
      </c>
      <c r="U2746" s="17">
        <v>-0.18646376246759067</v>
      </c>
      <c r="V2746" s="17">
        <v>-0.41684191496386208</v>
      </c>
      <c r="W2746" s="17">
        <v>-0.39308718889927696</v>
      </c>
      <c r="X2746" s="17">
        <v>-1.204424085113724</v>
      </c>
      <c r="Y2746" s="17">
        <v>0</v>
      </c>
      <c r="Z2746" s="17">
        <v>19.638173476681587</v>
      </c>
      <c r="AA2746" s="17">
        <v>-0.20179060114812392</v>
      </c>
      <c r="AB2746" s="17">
        <v>6.4127911165381302E-2</v>
      </c>
      <c r="AC2746" s="17">
        <v>6.2012107808878927</v>
      </c>
      <c r="AD2746" s="17">
        <v>-0.2330797030844883</v>
      </c>
      <c r="AE2746" s="17">
        <v>-2.3307970308448833E-2</v>
      </c>
      <c r="AF2746" s="17">
        <v>31.452937519862431</v>
      </c>
      <c r="AG2746" s="17">
        <v>-24.878273904109875</v>
      </c>
      <c r="AH2746" s="17">
        <v>-1</v>
      </c>
      <c r="AI2746" s="17">
        <v>-1</v>
      </c>
      <c r="AJ2746" s="17">
        <v>-1</v>
      </c>
      <c r="AK2746" s="17">
        <v>-1</v>
      </c>
      <c r="AL2746" s="17">
        <v>-1</v>
      </c>
      <c r="AM2746" s="17">
        <v>-1</v>
      </c>
      <c r="AN2746" s="17">
        <v>-1</v>
      </c>
      <c r="AO2746" s="17">
        <v>-1</v>
      </c>
      <c r="AP2746" s="17">
        <v>-1</v>
      </c>
      <c r="AQ2746" s="17">
        <v>-1</v>
      </c>
      <c r="AR2746" s="17">
        <v>-0.11653985154224415</v>
      </c>
      <c r="AS2746" s="17">
        <v>-1.3984782185069302</v>
      </c>
      <c r="AT2746" s="17">
        <v>2.1819783159409911</v>
      </c>
      <c r="AU2746" s="17">
        <v>-1</v>
      </c>
      <c r="AV2746" s="17">
        <v>-1</v>
      </c>
      <c r="AW2746" s="17">
        <v>-1</v>
      </c>
      <c r="AX2746" s="17">
        <v>-1</v>
      </c>
      <c r="AY2746" s="17">
        <v>-2.3307970308448833E-2</v>
      </c>
      <c r="AZ2746" s="17">
        <v>0.57037488177820894</v>
      </c>
      <c r="BA2746" s="17">
        <v>-5.7554368957696223E-2</v>
      </c>
      <c r="BB2746" s="17">
        <v>0.21258043238205943</v>
      </c>
      <c r="BC2746" s="17">
        <v>-3.3093252894879868E-2</v>
      </c>
      <c r="BD2746" s="17">
        <v>7.7932392426730495</v>
      </c>
      <c r="BE2746" s="17">
        <v>-0.7419571913910028</v>
      </c>
      <c r="BF2746" s="17">
        <v>-1</v>
      </c>
      <c r="BG2746" s="22">
        <v>119.38772958126297</v>
      </c>
    </row>
    <row r="2747" spans="1:59" x14ac:dyDescent="0.25">
      <c r="A2747">
        <v>6117</v>
      </c>
      <c r="B2747" t="s">
        <v>2433</v>
      </c>
      <c r="C2747" s="49">
        <v>0</v>
      </c>
      <c r="D2747" s="22">
        <v>1567.0145605468749</v>
      </c>
      <c r="E2747" s="17">
        <v>130.07359063528179</v>
      </c>
      <c r="F2747" s="17">
        <v>112.66151959827467</v>
      </c>
      <c r="G2747" s="17">
        <v>1.1658757814671519</v>
      </c>
      <c r="H2747" s="17">
        <v>9.6582114419034859</v>
      </c>
      <c r="I2747" s="17">
        <v>110.07471852632393</v>
      </c>
      <c r="J2747" s="17">
        <v>21.998237885479416</v>
      </c>
      <c r="K2747" s="17">
        <v>-1</v>
      </c>
      <c r="L2747" s="17">
        <v>-1</v>
      </c>
      <c r="M2747" s="17">
        <v>-1</v>
      </c>
      <c r="N2747" s="17">
        <v>0.16666666666666666</v>
      </c>
      <c r="O2747" s="17">
        <v>-1</v>
      </c>
      <c r="P2747" s="17">
        <v>-1</v>
      </c>
      <c r="Q2747" s="17">
        <v>6.6311862919220577</v>
      </c>
      <c r="R2747" s="17">
        <v>-1</v>
      </c>
      <c r="S2747" s="17">
        <v>2.212672454715598</v>
      </c>
      <c r="T2747" s="17">
        <v>0.23260258470752884</v>
      </c>
      <c r="U2747" s="17">
        <v>1.2974572209536053</v>
      </c>
      <c r="V2747" s="17">
        <v>1.7232993628209656</v>
      </c>
      <c r="W2747" s="17">
        <v>5.1795251242573253</v>
      </c>
      <c r="X2747" s="17">
        <v>7.0856356582191022</v>
      </c>
      <c r="Y2747" s="17">
        <v>0</v>
      </c>
      <c r="Z2747" s="17">
        <v>67.835118347581613</v>
      </c>
      <c r="AA2747" s="17">
        <v>2.4798089983589189</v>
      </c>
      <c r="AB2747" s="17">
        <v>4.342480817877977</v>
      </c>
      <c r="AC2747" s="17">
        <v>55.390967128183398</v>
      </c>
      <c r="AD2747" s="17">
        <v>1.6218215261920064</v>
      </c>
      <c r="AE2747" s="17">
        <v>0.16218215261920066</v>
      </c>
      <c r="AF2747" s="17">
        <v>104.69206774440806</v>
      </c>
      <c r="AG2747" s="17">
        <v>102.85125374389193</v>
      </c>
      <c r="AH2747" s="17">
        <v>-1</v>
      </c>
      <c r="AI2747" s="17">
        <v>-1</v>
      </c>
      <c r="AJ2747" s="17">
        <v>-1</v>
      </c>
      <c r="AK2747" s="17">
        <v>-1</v>
      </c>
      <c r="AL2747" s="17">
        <v>-1</v>
      </c>
      <c r="AM2747" s="17">
        <v>-1</v>
      </c>
      <c r="AN2747" s="17">
        <v>-1</v>
      </c>
      <c r="AO2747" s="17">
        <v>-1</v>
      </c>
      <c r="AP2747" s="17">
        <v>-1</v>
      </c>
      <c r="AQ2747" s="17">
        <v>-1</v>
      </c>
      <c r="AR2747" s="17">
        <v>0.81091076309600318</v>
      </c>
      <c r="AS2747" s="17">
        <v>9.7309291571520369</v>
      </c>
      <c r="AT2747" s="17">
        <v>16.650207904297652</v>
      </c>
      <c r="AU2747" s="17">
        <v>-1</v>
      </c>
      <c r="AV2747" s="17">
        <v>-1</v>
      </c>
      <c r="AW2747" s="17">
        <v>-1</v>
      </c>
      <c r="AX2747" s="17">
        <v>-1</v>
      </c>
      <c r="AY2747" s="17">
        <v>0.16218215261920066</v>
      </c>
      <c r="AZ2747" s="17">
        <v>-1.041575909140831</v>
      </c>
      <c r="BA2747" s="17">
        <v>1.5543964219613442</v>
      </c>
      <c r="BB2747" s="17">
        <v>-0.41808598557194909</v>
      </c>
      <c r="BC2747" s="17">
        <v>0.59757316505912828</v>
      </c>
      <c r="BD2747" s="17">
        <v>-14.117376684861426</v>
      </c>
      <c r="BE2747" s="17">
        <v>21.168658736143499</v>
      </c>
      <c r="BF2747" s="17">
        <v>-1</v>
      </c>
      <c r="BG2747" s="22">
        <v>426.21067761287281</v>
      </c>
    </row>
    <row r="2748" spans="1:59" x14ac:dyDescent="0.25">
      <c r="A2748">
        <v>6118</v>
      </c>
      <c r="B2748" t="s">
        <v>2434</v>
      </c>
      <c r="C2748" s="49">
        <v>0</v>
      </c>
      <c r="D2748" s="22">
        <v>1456.5641210937499</v>
      </c>
      <c r="E2748" s="17">
        <v>-4.5105885486241561</v>
      </c>
      <c r="F2748" s="17">
        <v>-113.00732092470891</v>
      </c>
      <c r="G2748" s="17">
        <v>-0.47608412953907925</v>
      </c>
      <c r="H2748" s="17">
        <v>-2.7798348567694724</v>
      </c>
      <c r="I2748" s="17">
        <v>-10.105028571715231</v>
      </c>
      <c r="J2748" s="17">
        <v>-10.381187498228719</v>
      </c>
      <c r="K2748" s="17">
        <v>-1</v>
      </c>
      <c r="L2748" s="17">
        <v>-1</v>
      </c>
      <c r="M2748" s="17">
        <v>-1</v>
      </c>
      <c r="N2748" s="17">
        <v>0.16666666666666666</v>
      </c>
      <c r="O2748" s="17">
        <v>-1</v>
      </c>
      <c r="P2748" s="17">
        <v>-1</v>
      </c>
      <c r="Q2748" s="17">
        <v>-1.1302589498797593</v>
      </c>
      <c r="R2748" s="17">
        <v>-1</v>
      </c>
      <c r="S2748" s="17">
        <v>-1.7315368360707626</v>
      </c>
      <c r="T2748" s="17">
        <v>-0.1819557776677112</v>
      </c>
      <c r="U2748" s="17">
        <v>-1.0959966001679475</v>
      </c>
      <c r="V2748" s="17">
        <v>-1.7285888281826234</v>
      </c>
      <c r="W2748" s="17">
        <v>-3.8086827274864143</v>
      </c>
      <c r="X2748" s="17">
        <v>-6.2856121317139264</v>
      </c>
      <c r="Y2748" s="17">
        <v>0</v>
      </c>
      <c r="Z2748" s="17">
        <v>-9.902957437075937</v>
      </c>
      <c r="AA2748" s="17">
        <v>-1.8454110638041838</v>
      </c>
      <c r="AB2748" s="17">
        <v>-2.5581831845065985</v>
      </c>
      <c r="AC2748" s="17">
        <v>-23.948439487684333</v>
      </c>
      <c r="AD2748" s="17">
        <v>-1.3699957502099345</v>
      </c>
      <c r="AE2748" s="17">
        <v>-0.13699957502099344</v>
      </c>
      <c r="AF2748" s="17">
        <v>-13.437184452979459</v>
      </c>
      <c r="AG2748" s="17">
        <v>-103.16694360940134</v>
      </c>
      <c r="AH2748" s="17">
        <v>-1</v>
      </c>
      <c r="AI2748" s="17">
        <v>-1</v>
      </c>
      <c r="AJ2748" s="17">
        <v>-1</v>
      </c>
      <c r="AK2748" s="17">
        <v>-1</v>
      </c>
      <c r="AL2748" s="17">
        <v>-1</v>
      </c>
      <c r="AM2748" s="17">
        <v>-1</v>
      </c>
      <c r="AN2748" s="17">
        <v>-1</v>
      </c>
      <c r="AO2748" s="17">
        <v>-1</v>
      </c>
      <c r="AP2748" s="17">
        <v>-1</v>
      </c>
      <c r="AQ2748" s="17">
        <v>-1</v>
      </c>
      <c r="AR2748" s="17">
        <v>-0.68499787510496724</v>
      </c>
      <c r="AS2748" s="17">
        <v>-8.2199745012596068</v>
      </c>
      <c r="AT2748" s="17">
        <v>-6.6859668516374882</v>
      </c>
      <c r="AU2748" s="17">
        <v>-1</v>
      </c>
      <c r="AV2748" s="17">
        <v>-1</v>
      </c>
      <c r="AW2748" s="17">
        <v>-1</v>
      </c>
      <c r="AX2748" s="17">
        <v>-1</v>
      </c>
      <c r="AY2748" s="17">
        <v>-0.13699957502099344</v>
      </c>
      <c r="AZ2748" s="17">
        <v>1.5583804383259494</v>
      </c>
      <c r="BA2748" s="17">
        <v>-1.0455599255054371</v>
      </c>
      <c r="BB2748" s="17">
        <v>0.59913188840471121</v>
      </c>
      <c r="BC2748" s="17">
        <v>-0.41964470891753147</v>
      </c>
      <c r="BD2748" s="17">
        <v>21.222811910611117</v>
      </c>
      <c r="BE2748" s="17">
        <v>-14.171529859329084</v>
      </c>
      <c r="BF2748" s="17">
        <v>-1</v>
      </c>
      <c r="BG2748" s="22">
        <v>-15.443344515686704</v>
      </c>
    </row>
    <row r="2749" spans="1:59" x14ac:dyDescent="0.25">
      <c r="A2749">
        <v>6119</v>
      </c>
      <c r="B2749" t="s">
        <v>2435</v>
      </c>
      <c r="C2749" s="49">
        <v>0</v>
      </c>
      <c r="D2749" s="22">
        <v>1488.1334570312499</v>
      </c>
      <c r="E2749" s="17">
        <v>88.46669500133855</v>
      </c>
      <c r="F2749" s="17">
        <v>42.895667828711112</v>
      </c>
      <c r="G2749" s="17">
        <v>0.65826147593275675</v>
      </c>
      <c r="H2749" s="17">
        <v>5.8129712555969109</v>
      </c>
      <c r="I2749" s="17">
        <v>72.920974117859572</v>
      </c>
      <c r="J2749" s="17">
        <v>11.988091218937939</v>
      </c>
      <c r="K2749" s="17">
        <v>-1</v>
      </c>
      <c r="L2749" s="17">
        <v>-1</v>
      </c>
      <c r="M2749" s="17">
        <v>-1</v>
      </c>
      <c r="N2749" s="17">
        <v>0.16666666666666666</v>
      </c>
      <c r="O2749" s="17">
        <v>-1</v>
      </c>
      <c r="P2749" s="17">
        <v>-1</v>
      </c>
      <c r="Q2749" s="17">
        <v>4.2317241552697373</v>
      </c>
      <c r="R2749" s="17">
        <v>-1</v>
      </c>
      <c r="S2749" s="17">
        <v>0.99331438963478158</v>
      </c>
      <c r="T2749" s="17">
        <v>0.10444126127325347</v>
      </c>
      <c r="U2749" s="17">
        <v>0.55751747510882943</v>
      </c>
      <c r="V2749" s="17">
        <v>0.65614308506211327</v>
      </c>
      <c r="W2749" s="17">
        <v>2.4008075343341559</v>
      </c>
      <c r="X2749" s="17">
        <v>2.9518948674006027</v>
      </c>
      <c r="Y2749" s="17">
        <v>0</v>
      </c>
      <c r="Z2749" s="17">
        <v>43.802278636637311</v>
      </c>
      <c r="AA2749" s="17">
        <v>1.1426608966169729</v>
      </c>
      <c r="AB2749" s="17">
        <v>2.2091304590680583</v>
      </c>
      <c r="AC2749" s="17">
        <v>30.863073651086282</v>
      </c>
      <c r="AD2749" s="17">
        <v>0.69689684388603668</v>
      </c>
      <c r="AE2749" s="17">
        <v>6.9689684388603679E-2</v>
      </c>
      <c r="AF2749" s="17">
        <v>68.172236830432283</v>
      </c>
      <c r="AG2749" s="17">
        <v>39.160427021543875</v>
      </c>
      <c r="AH2749" s="17">
        <v>-1</v>
      </c>
      <c r="AI2749" s="17">
        <v>-1</v>
      </c>
      <c r="AJ2749" s="17">
        <v>-1</v>
      </c>
      <c r="AK2749" s="17">
        <v>-1</v>
      </c>
      <c r="AL2749" s="17">
        <v>-1</v>
      </c>
      <c r="AM2749" s="17">
        <v>-1</v>
      </c>
      <c r="AN2749" s="17">
        <v>-1</v>
      </c>
      <c r="AO2749" s="17">
        <v>-1</v>
      </c>
      <c r="AP2749" s="17">
        <v>-1</v>
      </c>
      <c r="AQ2749" s="17">
        <v>-1</v>
      </c>
      <c r="AR2749" s="17">
        <v>0.34844842194301834</v>
      </c>
      <c r="AS2749" s="17">
        <v>4.1813810633162198</v>
      </c>
      <c r="AT2749" s="17">
        <v>9.4357953823110865</v>
      </c>
      <c r="AU2749" s="17">
        <v>-1</v>
      </c>
      <c r="AV2749" s="17">
        <v>-1</v>
      </c>
      <c r="AW2749" s="17">
        <v>-1</v>
      </c>
      <c r="AX2749" s="17">
        <v>-1</v>
      </c>
      <c r="AY2749" s="17">
        <v>6.9689684388603679E-2</v>
      </c>
      <c r="AZ2749" s="17">
        <v>-0.23779560555820362</v>
      </c>
      <c r="BA2749" s="17">
        <v>0.75061611837871667</v>
      </c>
      <c r="BB2749" s="17">
        <v>-0.1036115935879192</v>
      </c>
      <c r="BC2749" s="17">
        <v>0.28309877307509862</v>
      </c>
      <c r="BD2749" s="17">
        <v>-3.1919057454693709</v>
      </c>
      <c r="BE2749" s="17">
        <v>10.243187796751428</v>
      </c>
      <c r="BF2749" s="17">
        <v>-1</v>
      </c>
      <c r="BG2749" s="22">
        <v>84.472568025970759</v>
      </c>
    </row>
    <row r="2750" spans="1:59" x14ac:dyDescent="0.25">
      <c r="A2750">
        <v>6120</v>
      </c>
      <c r="B2750" t="s">
        <v>2430</v>
      </c>
      <c r="C2750" s="49">
        <v>0</v>
      </c>
      <c r="D2750" s="22">
        <v>1462.091357421875</v>
      </c>
      <c r="E2750" s="17">
        <v>67.948210350576261</v>
      </c>
      <c r="F2750" s="17">
        <v>8.490564134473356</v>
      </c>
      <c r="G2750" s="17">
        <v>0.40793094350731407</v>
      </c>
      <c r="H2750" s="17">
        <v>3.9166869849468391</v>
      </c>
      <c r="I2750" s="17">
        <v>54.59856571059791</v>
      </c>
      <c r="J2750" s="17">
        <v>7.0515767878600952</v>
      </c>
      <c r="K2750" s="17">
        <v>-1</v>
      </c>
      <c r="L2750" s="17">
        <v>-1</v>
      </c>
      <c r="M2750" s="17">
        <v>-1</v>
      </c>
      <c r="N2750" s="17">
        <v>0.16666666666666666</v>
      </c>
      <c r="O2750" s="17">
        <v>-1</v>
      </c>
      <c r="P2750" s="17">
        <v>-1</v>
      </c>
      <c r="Q2750" s="17">
        <v>3.0484268611351339</v>
      </c>
      <c r="R2750" s="17">
        <v>-1</v>
      </c>
      <c r="S2750" s="17">
        <v>0.39198666832954421</v>
      </c>
      <c r="T2750" s="17">
        <v>4.1238368876680455E-2</v>
      </c>
      <c r="U2750" s="17">
        <v>0.19261540572158553</v>
      </c>
      <c r="V2750" s="17">
        <v>0.12987383638266278</v>
      </c>
      <c r="W2750" s="17">
        <v>1.0304800117220547</v>
      </c>
      <c r="X2750" s="17">
        <v>0.91333621806354515</v>
      </c>
      <c r="Y2750" s="17">
        <v>0</v>
      </c>
      <c r="Z2750" s="17">
        <v>31.950458278260189</v>
      </c>
      <c r="AA2750" s="17">
        <v>0.48324489397232195</v>
      </c>
      <c r="AB2750" s="17">
        <v>1.1570664700347344</v>
      </c>
      <c r="AC2750" s="17">
        <v>18.767117003583525</v>
      </c>
      <c r="AD2750" s="17">
        <v>0.24076925715198191</v>
      </c>
      <c r="AE2750" s="17">
        <v>2.4076925715198191E-2</v>
      </c>
      <c r="AF2750" s="17">
        <v>50.162443534401447</v>
      </c>
      <c r="AG2750" s="17">
        <v>7.7512283638403989</v>
      </c>
      <c r="AH2750" s="17">
        <v>-1</v>
      </c>
      <c r="AI2750" s="17">
        <v>-1</v>
      </c>
      <c r="AJ2750" s="17">
        <v>-1</v>
      </c>
      <c r="AK2750" s="17">
        <v>-1</v>
      </c>
      <c r="AL2750" s="17">
        <v>-1</v>
      </c>
      <c r="AM2750" s="17">
        <v>-1</v>
      </c>
      <c r="AN2750" s="17">
        <v>-1</v>
      </c>
      <c r="AO2750" s="17">
        <v>-1</v>
      </c>
      <c r="AP2750" s="17">
        <v>-1</v>
      </c>
      <c r="AQ2750" s="17">
        <v>-1</v>
      </c>
      <c r="AR2750" s="17">
        <v>0.12038462857599096</v>
      </c>
      <c r="AS2750" s="17">
        <v>1.4446155429118912</v>
      </c>
      <c r="AT2750" s="17">
        <v>5.878000205785459</v>
      </c>
      <c r="AU2750" s="17">
        <v>-1</v>
      </c>
      <c r="AV2750" s="17">
        <v>-1</v>
      </c>
      <c r="AW2750" s="17">
        <v>-1</v>
      </c>
      <c r="AX2750" s="17">
        <v>-1</v>
      </c>
      <c r="AY2750" s="17">
        <v>2.4076925715198191E-2</v>
      </c>
      <c r="AZ2750" s="17">
        <v>0.15858950249563025</v>
      </c>
      <c r="BA2750" s="17">
        <v>0.35423101032488269</v>
      </c>
      <c r="BB2750" s="17">
        <v>5.1471785901659475E-2</v>
      </c>
      <c r="BC2750" s="17">
        <v>0.12801539358552</v>
      </c>
      <c r="BD2750" s="17">
        <v>2.1960018202511096</v>
      </c>
      <c r="BE2750" s="17">
        <v>4.8552802310309424</v>
      </c>
      <c r="BF2750" s="17">
        <v>-1</v>
      </c>
      <c r="BG2750" s="22">
        <v>-14.126367906444784</v>
      </c>
    </row>
    <row r="2751" spans="1:59" x14ac:dyDescent="0.25">
      <c r="A2751">
        <v>6121</v>
      </c>
      <c r="B2751" t="s">
        <v>1534</v>
      </c>
      <c r="C2751" s="49">
        <v>0</v>
      </c>
      <c r="D2751" s="22">
        <v>1481.703076171875</v>
      </c>
      <c r="E2751" s="17">
        <v>67.654278466117958</v>
      </c>
      <c r="F2751" s="17">
        <v>7.9977033245277624</v>
      </c>
      <c r="G2751" s="17">
        <v>0.4043449026087953</v>
      </c>
      <c r="H2751" s="17">
        <v>3.8895222883999074</v>
      </c>
      <c r="I2751" s="17">
        <v>54.336093109788123</v>
      </c>
      <c r="J2751" s="17">
        <v>6.9808601138912669</v>
      </c>
      <c r="K2751" s="17">
        <v>-1</v>
      </c>
      <c r="L2751" s="17">
        <v>-1</v>
      </c>
      <c r="M2751" s="17">
        <v>-1</v>
      </c>
      <c r="N2751" s="17">
        <v>0.16666666666666666</v>
      </c>
      <c r="O2751" s="17">
        <v>-1</v>
      </c>
      <c r="P2751" s="17">
        <v>-1</v>
      </c>
      <c r="Q2751" s="17">
        <v>3.031475862586297</v>
      </c>
      <c r="R2751" s="17">
        <v>-1</v>
      </c>
      <c r="S2751" s="17">
        <v>0.38337251415058515</v>
      </c>
      <c r="T2751" s="17">
        <v>4.0332973298910516E-2</v>
      </c>
      <c r="U2751" s="17">
        <v>0.18738810191609978</v>
      </c>
      <c r="V2751" s="17">
        <v>0.12233491162142006</v>
      </c>
      <c r="W2751" s="17">
        <v>1.0108497632947422</v>
      </c>
      <c r="X2751" s="17">
        <v>0.88413340920230821</v>
      </c>
      <c r="Y2751" s="17">
        <v>0</v>
      </c>
      <c r="Z2751" s="17">
        <v>31.780678299304981</v>
      </c>
      <c r="AA2751" s="17">
        <v>0.47379861216358665</v>
      </c>
      <c r="AB2751" s="17">
        <v>1.1419954179502032</v>
      </c>
      <c r="AC2751" s="17">
        <v>18.593839717651282</v>
      </c>
      <c r="AD2751" s="17">
        <v>0.23423512739512473</v>
      </c>
      <c r="AE2751" s="17">
        <v>2.3423512739512473E-2</v>
      </c>
      <c r="AF2751" s="17">
        <v>49.904449215020243</v>
      </c>
      <c r="AG2751" s="17">
        <v>7.301284563997398</v>
      </c>
      <c r="AH2751" s="17">
        <v>-1</v>
      </c>
      <c r="AI2751" s="17">
        <v>-1</v>
      </c>
      <c r="AJ2751" s="17">
        <v>-1</v>
      </c>
      <c r="AK2751" s="17">
        <v>-1</v>
      </c>
      <c r="AL2751" s="17">
        <v>-1</v>
      </c>
      <c r="AM2751" s="17">
        <v>-1</v>
      </c>
      <c r="AN2751" s="17">
        <v>-1</v>
      </c>
      <c r="AO2751" s="17">
        <v>-1</v>
      </c>
      <c r="AP2751" s="17">
        <v>-1</v>
      </c>
      <c r="AQ2751" s="17">
        <v>-1</v>
      </c>
      <c r="AR2751" s="17">
        <v>0.11711756369756236</v>
      </c>
      <c r="AS2751" s="17">
        <v>1.4054107643707483</v>
      </c>
      <c r="AT2751" s="17">
        <v>5.8270339936819724</v>
      </c>
      <c r="AU2751" s="17">
        <v>-1</v>
      </c>
      <c r="AV2751" s="17">
        <v>-1</v>
      </c>
      <c r="AW2751" s="17">
        <v>-1</v>
      </c>
      <c r="AX2751" s="17">
        <v>-1</v>
      </c>
      <c r="AY2751" s="17">
        <v>2.3423512739512473E-2</v>
      </c>
      <c r="AZ2751" s="17">
        <v>0.16426780787561096</v>
      </c>
      <c r="BA2751" s="17">
        <v>0.34855270494490193</v>
      </c>
      <c r="BB2751" s="17">
        <v>5.3693390018990921E-2</v>
      </c>
      <c r="BC2751" s="17">
        <v>0.12579378946818856</v>
      </c>
      <c r="BD2751" s="17">
        <v>2.2731848018910612</v>
      </c>
      <c r="BE2751" s="17">
        <v>4.7780972493909912</v>
      </c>
      <c r="BF2751" s="17">
        <v>-1</v>
      </c>
      <c r="BG2751" s="22">
        <v>18.547175714785453</v>
      </c>
    </row>
    <row r="2752" spans="1:59" x14ac:dyDescent="0.25">
      <c r="A2752">
        <v>6122</v>
      </c>
      <c r="B2752" t="s">
        <v>1191</v>
      </c>
      <c r="C2752" s="49">
        <v>0</v>
      </c>
      <c r="D2752" s="22">
        <v>1486.0034765624998</v>
      </c>
      <c r="E2752" s="17">
        <v>53.681712491872375</v>
      </c>
      <c r="F2752" s="17">
        <v>-15.431296886783544</v>
      </c>
      <c r="G2752" s="17">
        <v>0.23387617944445704</v>
      </c>
      <c r="H2752" s="17">
        <v>2.5982009491996494</v>
      </c>
      <c r="I2752" s="17">
        <v>41.858999180338294</v>
      </c>
      <c r="J2752" s="17">
        <v>3.6192193911448136</v>
      </c>
      <c r="K2752" s="17">
        <v>-1</v>
      </c>
      <c r="L2752" s="17">
        <v>-1</v>
      </c>
      <c r="M2752" s="17">
        <v>-1</v>
      </c>
      <c r="N2752" s="17">
        <v>0.16666666666666666</v>
      </c>
      <c r="O2752" s="17">
        <v>-1</v>
      </c>
      <c r="P2752" s="17">
        <v>-1</v>
      </c>
      <c r="Q2752" s="17">
        <v>2.2256805131315907</v>
      </c>
      <c r="R2752" s="17">
        <v>-1</v>
      </c>
      <c r="S2752" s="17">
        <v>-2.6116363858154162E-2</v>
      </c>
      <c r="T2752" s="17">
        <v>-2.7065882869131454E-3</v>
      </c>
      <c r="U2752" s="17">
        <v>-6.11009227576879E-2</v>
      </c>
      <c r="V2752" s="17">
        <v>-0.23604105631913105</v>
      </c>
      <c r="W2752" s="17">
        <v>7.7691587049463218E-2</v>
      </c>
      <c r="X2752" s="17">
        <v>-0.50407316185033513</v>
      </c>
      <c r="Y2752" s="17">
        <v>0</v>
      </c>
      <c r="Z2752" s="17">
        <v>23.709890193313981</v>
      </c>
      <c r="AA2752" s="17">
        <v>2.4753092562635859E-2</v>
      </c>
      <c r="AB2752" s="17">
        <v>0.42556661016541519</v>
      </c>
      <c r="AC2752" s="17">
        <v>10.3568010105766</v>
      </c>
      <c r="AD2752" s="17">
        <v>-7.6376153447109851E-2</v>
      </c>
      <c r="AE2752" s="17">
        <v>-7.6376153447109876E-3</v>
      </c>
      <c r="AF2752" s="17">
        <v>37.640238222130577</v>
      </c>
      <c r="AG2752" s="17">
        <v>-14.087580545329429</v>
      </c>
      <c r="AH2752" s="17">
        <v>-1</v>
      </c>
      <c r="AI2752" s="17">
        <v>-1</v>
      </c>
      <c r="AJ2752" s="17">
        <v>-1</v>
      </c>
      <c r="AK2752" s="17">
        <v>-1</v>
      </c>
      <c r="AL2752" s="17">
        <v>-1</v>
      </c>
      <c r="AM2752" s="17">
        <v>-1</v>
      </c>
      <c r="AN2752" s="17">
        <v>-1</v>
      </c>
      <c r="AO2752" s="17">
        <v>-1</v>
      </c>
      <c r="AP2752" s="17">
        <v>-1</v>
      </c>
      <c r="AQ2752" s="17">
        <v>-1</v>
      </c>
      <c r="AR2752" s="17">
        <v>-3.8188076723554926E-2</v>
      </c>
      <c r="AS2752" s="17">
        <v>-0.45825692068265922</v>
      </c>
      <c r="AT2752" s="17">
        <v>3.4042660031125429</v>
      </c>
      <c r="AU2752" s="17">
        <v>-1</v>
      </c>
      <c r="AV2752" s="17">
        <v>-1</v>
      </c>
      <c r="AW2752" s="17">
        <v>-1</v>
      </c>
      <c r="AX2752" s="17">
        <v>-1</v>
      </c>
      <c r="AY2752" s="17">
        <v>-7.6376153447109876E-3</v>
      </c>
      <c r="AZ2752" s="17">
        <v>0.43419598082598987</v>
      </c>
      <c r="BA2752" s="17">
        <v>7.8624531994522989E-2</v>
      </c>
      <c r="BB2752" s="17">
        <v>0.1593012255053507</v>
      </c>
      <c r="BC2752" s="17">
        <v>2.0185953981828805E-2</v>
      </c>
      <c r="BD2752" s="17">
        <v>5.9422127640690316</v>
      </c>
      <c r="BE2752" s="17">
        <v>1.1090692872130168</v>
      </c>
      <c r="BF2752" s="17">
        <v>-1</v>
      </c>
      <c r="BG2752" s="22">
        <v>69.231923373859445</v>
      </c>
    </row>
    <row r="2753" spans="1:59" x14ac:dyDescent="0.25">
      <c r="A2753">
        <v>6127</v>
      </c>
      <c r="B2753" t="s">
        <v>2436</v>
      </c>
      <c r="C2753" s="49">
        <v>0</v>
      </c>
      <c r="D2753" s="22">
        <v>1457.2278710937499</v>
      </c>
      <c r="E2753" s="17">
        <v>-1.9446352406367566</v>
      </c>
      <c r="F2753" s="17">
        <v>-108.70476685512273</v>
      </c>
      <c r="G2753" s="17">
        <v>-0.44477887144130618</v>
      </c>
      <c r="H2753" s="17">
        <v>-2.542693714039995</v>
      </c>
      <c r="I2753" s="17">
        <v>-7.8137070992417534</v>
      </c>
      <c r="J2753" s="17">
        <v>-9.763848267288914</v>
      </c>
      <c r="K2753" s="17">
        <v>-1</v>
      </c>
      <c r="L2753" s="17">
        <v>-1</v>
      </c>
      <c r="M2753" s="17">
        <v>-1</v>
      </c>
      <c r="N2753" s="17">
        <v>0.16666666666666666</v>
      </c>
      <c r="O2753" s="17">
        <v>-1</v>
      </c>
      <c r="P2753" s="17">
        <v>-1</v>
      </c>
      <c r="Q2753" s="17">
        <v>-0.98228088727441909</v>
      </c>
      <c r="R2753" s="17">
        <v>-1</v>
      </c>
      <c r="S2753" s="17">
        <v>-1.6563373814360669</v>
      </c>
      <c r="T2753" s="17">
        <v>-0.17405189618817257</v>
      </c>
      <c r="U2753" s="17">
        <v>-1.0503635191694021</v>
      </c>
      <c r="V2753" s="17">
        <v>-1.6627758628235607</v>
      </c>
      <c r="W2753" s="17">
        <v>-3.637315470131858</v>
      </c>
      <c r="X2753" s="17">
        <v>-6.0306787680262515</v>
      </c>
      <c r="Y2753" s="17">
        <v>0</v>
      </c>
      <c r="Z2753" s="17">
        <v>-8.4208198342330114</v>
      </c>
      <c r="AA2753" s="17">
        <v>-1.7629473389178039</v>
      </c>
      <c r="AB2753" s="17">
        <v>-2.4266165937557469</v>
      </c>
      <c r="AC2753" s="17">
        <v>-22.435771252129285</v>
      </c>
      <c r="AD2753" s="17">
        <v>-1.3129543989617527</v>
      </c>
      <c r="AE2753" s="17">
        <v>-0.13129543989617526</v>
      </c>
      <c r="AF2753" s="17">
        <v>-11.184957279741177</v>
      </c>
      <c r="AG2753" s="17">
        <v>-99.239044518959815</v>
      </c>
      <c r="AH2753" s="17">
        <v>-1</v>
      </c>
      <c r="AI2753" s="17">
        <v>-1</v>
      </c>
      <c r="AJ2753" s="17">
        <v>-1</v>
      </c>
      <c r="AK2753" s="17">
        <v>-1</v>
      </c>
      <c r="AL2753" s="17">
        <v>-1</v>
      </c>
      <c r="AM2753" s="17">
        <v>-1</v>
      </c>
      <c r="AN2753" s="17">
        <v>-1</v>
      </c>
      <c r="AO2753" s="17">
        <v>-1</v>
      </c>
      <c r="AP2753" s="17">
        <v>-1</v>
      </c>
      <c r="AQ2753" s="17">
        <v>-1</v>
      </c>
      <c r="AR2753" s="17">
        <v>-0.65647719948087635</v>
      </c>
      <c r="AS2753" s="17">
        <v>-7.8777263937705166</v>
      </c>
      <c r="AT2753" s="17">
        <v>-6.2410443119016712</v>
      </c>
      <c r="AU2753" s="17">
        <v>-1</v>
      </c>
      <c r="AV2753" s="17">
        <v>-1</v>
      </c>
      <c r="AW2753" s="17">
        <v>-1</v>
      </c>
      <c r="AX2753" s="17">
        <v>-1</v>
      </c>
      <c r="AY2753" s="17">
        <v>-0.13129543989617526</v>
      </c>
      <c r="AZ2753" s="17">
        <v>1.5088102241235137</v>
      </c>
      <c r="BA2753" s="17">
        <v>-0.9959897113030014</v>
      </c>
      <c r="BB2753" s="17">
        <v>0.57973782898032944</v>
      </c>
      <c r="BC2753" s="17">
        <v>-0.4002506494931497</v>
      </c>
      <c r="BD2753" s="17">
        <v>20.549023398608252</v>
      </c>
      <c r="BE2753" s="17">
        <v>-13.497741347326219</v>
      </c>
      <c r="BF2753" s="17">
        <v>-1</v>
      </c>
      <c r="BG2753" s="22">
        <v>1.2469372442856184</v>
      </c>
    </row>
    <row r="2754" spans="1:59" x14ac:dyDescent="0.25">
      <c r="A2754">
        <v>6128</v>
      </c>
      <c r="B2754" t="s">
        <v>2437</v>
      </c>
      <c r="C2754" s="49">
        <v>0</v>
      </c>
      <c r="D2754" s="22">
        <v>1464.9593652343749</v>
      </c>
      <c r="E2754" s="17">
        <v>25.115538036280725</v>
      </c>
      <c r="F2754" s="17">
        <v>-63.330652566336802</v>
      </c>
      <c r="G2754" s="17">
        <v>-0.11463813740401801</v>
      </c>
      <c r="H2754" s="17">
        <v>-4.183744616849383E-2</v>
      </c>
      <c r="I2754" s="17">
        <v>16.350238474220987</v>
      </c>
      <c r="J2754" s="17">
        <v>-3.2534778299668092</v>
      </c>
      <c r="K2754" s="17">
        <v>-1</v>
      </c>
      <c r="L2754" s="17">
        <v>-1</v>
      </c>
      <c r="M2754" s="17">
        <v>-1</v>
      </c>
      <c r="N2754" s="17">
        <v>0.16666666666666666</v>
      </c>
      <c r="O2754" s="17">
        <v>-1</v>
      </c>
      <c r="P2754" s="17">
        <v>-1</v>
      </c>
      <c r="Q2754" s="17">
        <v>0.57827440530174989</v>
      </c>
      <c r="R2754" s="17">
        <v>-1</v>
      </c>
      <c r="S2754" s="17">
        <v>-0.8632947853723687</v>
      </c>
      <c r="T2754" s="17">
        <v>-9.0698702764597891E-2</v>
      </c>
      <c r="U2754" s="17">
        <v>-0.56912363256024456</v>
      </c>
      <c r="V2754" s="17">
        <v>-0.96872182803644291</v>
      </c>
      <c r="W2754" s="17">
        <v>-1.830101105174605</v>
      </c>
      <c r="X2754" s="17">
        <v>-3.3421883056387065</v>
      </c>
      <c r="Y2754" s="17">
        <v>0</v>
      </c>
      <c r="Z2754" s="17">
        <v>7.2095894286005553</v>
      </c>
      <c r="AA2754" s="17">
        <v>-0.89329679713310095</v>
      </c>
      <c r="AB2754" s="17">
        <v>-1.0391343149126495</v>
      </c>
      <c r="AC2754" s="17">
        <v>-6.4833903427843946</v>
      </c>
      <c r="AD2754" s="17">
        <v>-0.71140454070030568</v>
      </c>
      <c r="AE2754" s="17">
        <v>-7.114045407003057E-2</v>
      </c>
      <c r="AF2754" s="17">
        <v>12.566705455935356</v>
      </c>
      <c r="AG2754" s="17">
        <v>-57.815987571379431</v>
      </c>
      <c r="AH2754" s="17">
        <v>-1</v>
      </c>
      <c r="AI2754" s="17">
        <v>-1</v>
      </c>
      <c r="AJ2754" s="17">
        <v>-1</v>
      </c>
      <c r="AK2754" s="17">
        <v>-1</v>
      </c>
      <c r="AL2754" s="17">
        <v>-1</v>
      </c>
      <c r="AM2754" s="17">
        <v>-1</v>
      </c>
      <c r="AN2754" s="17">
        <v>-1</v>
      </c>
      <c r="AO2754" s="17">
        <v>-1</v>
      </c>
      <c r="AP2754" s="17">
        <v>-1</v>
      </c>
      <c r="AQ2754" s="17">
        <v>-1</v>
      </c>
      <c r="AR2754" s="17">
        <v>-0.35570227035015284</v>
      </c>
      <c r="AS2754" s="17">
        <v>-4.2684272442018329</v>
      </c>
      <c r="AT2754" s="17">
        <v>-1.5489554174623832</v>
      </c>
      <c r="AU2754" s="17">
        <v>-1</v>
      </c>
      <c r="AV2754" s="17">
        <v>-1</v>
      </c>
      <c r="AW2754" s="17">
        <v>-1</v>
      </c>
      <c r="AX2754" s="17">
        <v>-1</v>
      </c>
      <c r="AY2754" s="17">
        <v>-7.114045407003057E-2</v>
      </c>
      <c r="AZ2754" s="17">
        <v>0.98604989893897765</v>
      </c>
      <c r="BA2754" s="17">
        <v>-0.47322938611846505</v>
      </c>
      <c r="BB2754" s="17">
        <v>0.37521087717143731</v>
      </c>
      <c r="BC2754" s="17">
        <v>-0.19572369768425768</v>
      </c>
      <c r="BD2754" s="17">
        <v>13.4433469897515</v>
      </c>
      <c r="BE2754" s="17">
        <v>-6.3920649384694617</v>
      </c>
      <c r="BF2754" s="17">
        <v>-1</v>
      </c>
      <c r="BG2754" s="22">
        <v>86.073305271827039</v>
      </c>
    </row>
    <row r="2755" spans="1:59" x14ac:dyDescent="0.25">
      <c r="A2755">
        <v>6129</v>
      </c>
      <c r="B2755" t="s">
        <v>2438</v>
      </c>
      <c r="C2755" s="49">
        <v>0</v>
      </c>
      <c r="D2755" s="22">
        <v>1465.9183886718749</v>
      </c>
      <c r="E2755" s="17">
        <v>48.726269519128323</v>
      </c>
      <c r="F2755" s="17">
        <v>-23.740513294819166</v>
      </c>
      <c r="G2755" s="17">
        <v>0.17341856286677024</v>
      </c>
      <c r="H2755" s="17">
        <v>2.1402271405456617</v>
      </c>
      <c r="I2755" s="17">
        <v>37.433933122541561</v>
      </c>
      <c r="J2755" s="17">
        <v>2.4269960781807391</v>
      </c>
      <c r="K2755" s="17">
        <v>-1</v>
      </c>
      <c r="L2755" s="17">
        <v>-1</v>
      </c>
      <c r="M2755" s="17">
        <v>-1</v>
      </c>
      <c r="N2755" s="17">
        <v>0.16666666666666666</v>
      </c>
      <c r="O2755" s="17">
        <v>-1</v>
      </c>
      <c r="P2755" s="17">
        <v>-1</v>
      </c>
      <c r="Q2755" s="17">
        <v>1.9399010142703756</v>
      </c>
      <c r="R2755" s="17">
        <v>-1</v>
      </c>
      <c r="S2755" s="17">
        <v>-0.17134371770894305</v>
      </c>
      <c r="T2755" s="17">
        <v>-1.7970791970300697E-2</v>
      </c>
      <c r="U2755" s="17">
        <v>-0.14922884381337864</v>
      </c>
      <c r="V2755" s="17">
        <v>-0.36314095158566534</v>
      </c>
      <c r="W2755" s="17">
        <v>-0.25325779872955079</v>
      </c>
      <c r="X2755" s="17">
        <v>-0.99640782034611419</v>
      </c>
      <c r="Y2755" s="17">
        <v>0</v>
      </c>
      <c r="Z2755" s="17">
        <v>20.847543343203736</v>
      </c>
      <c r="AA2755" s="17">
        <v>-0.13450322933631159</v>
      </c>
      <c r="AB2755" s="17">
        <v>0.17148141868717515</v>
      </c>
      <c r="AC2755" s="17">
        <v>7.4354925227562081</v>
      </c>
      <c r="AD2755" s="17">
        <v>-0.18653605476672333</v>
      </c>
      <c r="AE2755" s="17">
        <v>-1.865360547667233E-2</v>
      </c>
      <c r="AF2755" s="17">
        <v>33.290672201616808</v>
      </c>
      <c r="AG2755" s="17">
        <v>-21.673252461021129</v>
      </c>
      <c r="AH2755" s="17">
        <v>-1</v>
      </c>
      <c r="AI2755" s="17">
        <v>-1</v>
      </c>
      <c r="AJ2755" s="17">
        <v>-1</v>
      </c>
      <c r="AK2755" s="17">
        <v>-1</v>
      </c>
      <c r="AL2755" s="17">
        <v>-1</v>
      </c>
      <c r="AM2755" s="17">
        <v>-1</v>
      </c>
      <c r="AN2755" s="17">
        <v>-1</v>
      </c>
      <c r="AO2755" s="17">
        <v>-1</v>
      </c>
      <c r="AP2755" s="17">
        <v>-1</v>
      </c>
      <c r="AQ2755" s="17">
        <v>-1</v>
      </c>
      <c r="AR2755" s="17">
        <v>-9.3268027383361665E-2</v>
      </c>
      <c r="AS2755" s="17">
        <v>-1.1192163286003403</v>
      </c>
      <c r="AT2755" s="17">
        <v>2.5450187728195579</v>
      </c>
      <c r="AU2755" s="17">
        <v>-1</v>
      </c>
      <c r="AV2755" s="17">
        <v>-1</v>
      </c>
      <c r="AW2755" s="17">
        <v>-1</v>
      </c>
      <c r="AX2755" s="17">
        <v>-1</v>
      </c>
      <c r="AY2755" s="17">
        <v>-1.865360547667233E-2</v>
      </c>
      <c r="AZ2755" s="17">
        <v>0.52992740698336882</v>
      </c>
      <c r="BA2755" s="17">
        <v>-1.7106894162856101E-2</v>
      </c>
      <c r="BB2755" s="17">
        <v>0.19675559195401932</v>
      </c>
      <c r="BC2755" s="17">
        <v>-1.7268412466839758E-2</v>
      </c>
      <c r="BD2755" s="17">
        <v>7.2434525553492399</v>
      </c>
      <c r="BE2755" s="17">
        <v>-0.19217050406719371</v>
      </c>
      <c r="BF2755" s="17">
        <v>-1</v>
      </c>
      <c r="BG2755" s="22">
        <v>366.52685590825945</v>
      </c>
    </row>
    <row r="2756" spans="1:59" x14ac:dyDescent="0.25">
      <c r="A2756">
        <v>6130</v>
      </c>
      <c r="B2756" t="s">
        <v>2439</v>
      </c>
      <c r="C2756" s="49">
        <v>0</v>
      </c>
      <c r="D2756" s="22">
        <v>1502.4329589843751</v>
      </c>
      <c r="E2756" s="17">
        <v>85.888211154761166</v>
      </c>
      <c r="F2756" s="17">
        <v>38.572102729954359</v>
      </c>
      <c r="G2756" s="17">
        <v>0.62680334219868783</v>
      </c>
      <c r="H2756" s="17">
        <v>5.5746720613039074</v>
      </c>
      <c r="I2756" s="17">
        <v>70.618463239856567</v>
      </c>
      <c r="J2756" s="17">
        <v>11.367737282690628</v>
      </c>
      <c r="K2756" s="17">
        <v>-1</v>
      </c>
      <c r="L2756" s="17">
        <v>-1</v>
      </c>
      <c r="M2756" s="17">
        <v>-1</v>
      </c>
      <c r="N2756" s="17">
        <v>0.16666666666666666</v>
      </c>
      <c r="O2756" s="17">
        <v>-1</v>
      </c>
      <c r="P2756" s="17">
        <v>-1</v>
      </c>
      <c r="Q2756" s="17">
        <v>4.0830234587730558</v>
      </c>
      <c r="R2756" s="17">
        <v>-1</v>
      </c>
      <c r="S2756" s="17">
        <v>0.91774770709094455</v>
      </c>
      <c r="T2756" s="17">
        <v>9.6498782095314858E-2</v>
      </c>
      <c r="U2756" s="17">
        <v>0.51166155019467074</v>
      </c>
      <c r="V2756" s="17">
        <v>0.59000872963738304</v>
      </c>
      <c r="W2756" s="17">
        <v>2.2286034246391231</v>
      </c>
      <c r="X2756" s="17">
        <v>2.69571656587964</v>
      </c>
      <c r="Y2756" s="17">
        <v>0</v>
      </c>
      <c r="Z2756" s="17">
        <v>42.312903184855244</v>
      </c>
      <c r="AA2756" s="17">
        <v>1.059794469591101</v>
      </c>
      <c r="AB2756" s="17">
        <v>2.0769213779657938</v>
      </c>
      <c r="AC2756" s="17">
        <v>29.34301847375</v>
      </c>
      <c r="AD2756" s="17">
        <v>0.63957693774333846</v>
      </c>
      <c r="AE2756" s="17">
        <v>6.3957693774333843E-2</v>
      </c>
      <c r="AF2756" s="17">
        <v>65.909011164189522</v>
      </c>
      <c r="AG2756" s="17">
        <v>35.213346486538583</v>
      </c>
      <c r="AH2756" s="17">
        <v>-1</v>
      </c>
      <c r="AI2756" s="17">
        <v>-1</v>
      </c>
      <c r="AJ2756" s="17">
        <v>-1</v>
      </c>
      <c r="AK2756" s="17">
        <v>-1</v>
      </c>
      <c r="AL2756" s="17">
        <v>-1</v>
      </c>
      <c r="AM2756" s="17">
        <v>-1</v>
      </c>
      <c r="AN2756" s="17">
        <v>-1</v>
      </c>
      <c r="AO2756" s="17">
        <v>-1</v>
      </c>
      <c r="AP2756" s="17">
        <v>-1</v>
      </c>
      <c r="AQ2756" s="17">
        <v>-1</v>
      </c>
      <c r="AR2756" s="17">
        <v>0.31978846887166923</v>
      </c>
      <c r="AS2756" s="17">
        <v>3.8374616264600308</v>
      </c>
      <c r="AT2756" s="17">
        <v>8.988700114398041</v>
      </c>
      <c r="AU2756" s="17">
        <v>-1</v>
      </c>
      <c r="AV2756" s="17">
        <v>-1</v>
      </c>
      <c r="AW2756" s="17">
        <v>-1</v>
      </c>
      <c r="AX2756" s="17">
        <v>-1</v>
      </c>
      <c r="AY2756" s="17">
        <v>6.3957693774333843E-2</v>
      </c>
      <c r="AZ2756" s="17">
        <v>-0.18798332090185732</v>
      </c>
      <c r="BA2756" s="17">
        <v>0.70080383372237032</v>
      </c>
      <c r="BB2756" s="17">
        <v>-8.4122825499401796E-2</v>
      </c>
      <c r="BC2756" s="17">
        <v>0.26361000498658121</v>
      </c>
      <c r="BD2756" s="17">
        <v>-2.5148268645712992</v>
      </c>
      <c r="BE2756" s="17">
        <v>9.5661089158533574</v>
      </c>
      <c r="BF2756" s="17">
        <v>-1</v>
      </c>
      <c r="BG2756" s="22">
        <v>102.91751894810341</v>
      </c>
    </row>
    <row r="2757" spans="1:59" x14ac:dyDescent="0.25">
      <c r="A2757">
        <v>6131</v>
      </c>
      <c r="B2757" t="s">
        <v>2440</v>
      </c>
      <c r="C2757" s="49">
        <v>0</v>
      </c>
      <c r="D2757" s="22">
        <v>1478.0645117187501</v>
      </c>
      <c r="E2757" s="17">
        <v>24.354116798704247</v>
      </c>
      <c r="F2757" s="17">
        <v>-64.607392885112745</v>
      </c>
      <c r="G2757" s="17">
        <v>-0.12392766277817757</v>
      </c>
      <c r="H2757" s="17">
        <v>-0.11220673224057931</v>
      </c>
      <c r="I2757" s="17">
        <v>15.670311514589471</v>
      </c>
      <c r="J2757" s="17">
        <v>-3.4366671342162229</v>
      </c>
      <c r="K2757" s="17">
        <v>-1</v>
      </c>
      <c r="L2757" s="17">
        <v>-1</v>
      </c>
      <c r="M2757" s="17">
        <v>-1</v>
      </c>
      <c r="N2757" s="17">
        <v>0.16666666666666666</v>
      </c>
      <c r="O2757" s="17">
        <v>-1</v>
      </c>
      <c r="P2757" s="17">
        <v>-1</v>
      </c>
      <c r="Q2757" s="17">
        <v>0.53436338041583564</v>
      </c>
      <c r="R2757" s="17">
        <v>-1</v>
      </c>
      <c r="S2757" s="17">
        <v>-0.88560947895420017</v>
      </c>
      <c r="T2757" s="17">
        <v>-9.3044101334039689E-2</v>
      </c>
      <c r="U2757" s="17">
        <v>-0.58266479751448641</v>
      </c>
      <c r="V2757" s="17">
        <v>-0.98825117386525696</v>
      </c>
      <c r="W2757" s="17">
        <v>-1.880952642016223</v>
      </c>
      <c r="X2757" s="17">
        <v>-3.4178372571119717</v>
      </c>
      <c r="Y2757" s="17">
        <v>0</v>
      </c>
      <c r="Z2757" s="17">
        <v>6.7697797702165339</v>
      </c>
      <c r="AA2757" s="17">
        <v>-0.91776709098556508</v>
      </c>
      <c r="AB2757" s="17">
        <v>-1.0781753980225388</v>
      </c>
      <c r="AC2757" s="17">
        <v>-6.9322596641292709</v>
      </c>
      <c r="AD2757" s="17">
        <v>-0.72833099689310787</v>
      </c>
      <c r="AE2757" s="17">
        <v>-7.2833099689310801E-2</v>
      </c>
      <c r="AF2757" s="17">
        <v>11.898379342512989</v>
      </c>
      <c r="AG2757" s="17">
        <v>-58.981552734708657</v>
      </c>
      <c r="AH2757" s="17">
        <v>-1</v>
      </c>
      <c r="AI2757" s="17">
        <v>-1</v>
      </c>
      <c r="AJ2757" s="17">
        <v>-1</v>
      </c>
      <c r="AK2757" s="17">
        <v>-1</v>
      </c>
      <c r="AL2757" s="17">
        <v>-1</v>
      </c>
      <c r="AM2757" s="17">
        <v>-1</v>
      </c>
      <c r="AN2757" s="17">
        <v>-1</v>
      </c>
      <c r="AO2757" s="17">
        <v>-1</v>
      </c>
      <c r="AP2757" s="17">
        <v>-1</v>
      </c>
      <c r="AQ2757" s="17">
        <v>-1</v>
      </c>
      <c r="AR2757" s="17">
        <v>-0.36416549844655394</v>
      </c>
      <c r="AS2757" s="17">
        <v>-4.3699859813586475</v>
      </c>
      <c r="AT2757" s="17">
        <v>-1.6809817757662415</v>
      </c>
      <c r="AU2757" s="17">
        <v>-1</v>
      </c>
      <c r="AV2757" s="17">
        <v>-1</v>
      </c>
      <c r="AW2757" s="17">
        <v>-1</v>
      </c>
      <c r="AX2757" s="17">
        <v>-1</v>
      </c>
      <c r="AY2757" s="17">
        <v>-7.2833099689310801E-2</v>
      </c>
      <c r="AZ2757" s="17">
        <v>1.0007593691882839</v>
      </c>
      <c r="BA2757" s="17">
        <v>-0.48793885636777118</v>
      </c>
      <c r="BB2757" s="17">
        <v>0.38096587227699014</v>
      </c>
      <c r="BC2757" s="17">
        <v>-0.20147869278981045</v>
      </c>
      <c r="BD2757" s="17">
        <v>13.643287059228618</v>
      </c>
      <c r="BE2757" s="17">
        <v>-6.5920050079465771</v>
      </c>
      <c r="BF2757" s="17">
        <v>-1</v>
      </c>
      <c r="BG2757" s="22">
        <v>51.623014157079524</v>
      </c>
    </row>
    <row r="2758" spans="1:59" x14ac:dyDescent="0.25">
      <c r="A2758">
        <v>6132</v>
      </c>
      <c r="B2758" t="s">
        <v>2441</v>
      </c>
      <c r="C2758" s="49">
        <v>0</v>
      </c>
      <c r="D2758" s="22">
        <v>1474.3194531249999</v>
      </c>
      <c r="E2758" s="17">
        <v>11.998579007372456</v>
      </c>
      <c r="F2758" s="17">
        <v>-85.324983201561921</v>
      </c>
      <c r="G2758" s="17">
        <v>-0.27466824651772087</v>
      </c>
      <c r="H2758" s="17">
        <v>-1.2540850126258984</v>
      </c>
      <c r="I2758" s="17">
        <v>4.6371765946709758</v>
      </c>
      <c r="J2758" s="17">
        <v>-6.409269236602527</v>
      </c>
      <c r="K2758" s="17">
        <v>-1</v>
      </c>
      <c r="L2758" s="17">
        <v>-1</v>
      </c>
      <c r="M2758" s="17">
        <v>-1</v>
      </c>
      <c r="N2758" s="17">
        <v>0.16666666666666666</v>
      </c>
      <c r="O2758" s="17">
        <v>-1</v>
      </c>
      <c r="P2758" s="17">
        <v>-1</v>
      </c>
      <c r="Q2758" s="17">
        <v>-0.17817824655648495</v>
      </c>
      <c r="R2758" s="17">
        <v>-1</v>
      </c>
      <c r="S2758" s="17">
        <v>-1.247708703727423</v>
      </c>
      <c r="T2758" s="17">
        <v>-0.13110274644447786</v>
      </c>
      <c r="U2758" s="17">
        <v>-0.80239648750952552</v>
      </c>
      <c r="V2758" s="17">
        <v>-1.3051527239138454</v>
      </c>
      <c r="W2758" s="17">
        <v>-2.7061175496745897</v>
      </c>
      <c r="X2758" s="17">
        <v>-4.6453883584938449</v>
      </c>
      <c r="Y2758" s="17">
        <v>0</v>
      </c>
      <c r="Z2758" s="17">
        <v>-0.36698577687097256</v>
      </c>
      <c r="AA2758" s="17">
        <v>-1.3148451149994995</v>
      </c>
      <c r="AB2758" s="17">
        <v>-1.7116927652476859</v>
      </c>
      <c r="AC2758" s="17">
        <v>-14.216035831049036</v>
      </c>
      <c r="AD2758" s="17">
        <v>-1.002995609386907</v>
      </c>
      <c r="AE2758" s="17">
        <v>-0.10029956093869069</v>
      </c>
      <c r="AF2758" s="17">
        <v>1.0534906740451646</v>
      </c>
      <c r="AG2758" s="17">
        <v>-77.895110320272636</v>
      </c>
      <c r="AH2758" s="17">
        <v>-1</v>
      </c>
      <c r="AI2758" s="17">
        <v>-1</v>
      </c>
      <c r="AJ2758" s="17">
        <v>-1</v>
      </c>
      <c r="AK2758" s="17">
        <v>-1</v>
      </c>
      <c r="AL2758" s="17">
        <v>-1</v>
      </c>
      <c r="AM2758" s="17">
        <v>-1</v>
      </c>
      <c r="AN2758" s="17">
        <v>-1</v>
      </c>
      <c r="AO2758" s="17">
        <v>-1</v>
      </c>
      <c r="AP2758" s="17">
        <v>-1</v>
      </c>
      <c r="AQ2758" s="17">
        <v>-1</v>
      </c>
      <c r="AR2758" s="17">
        <v>-0.50149780469345351</v>
      </c>
      <c r="AS2758" s="17">
        <v>-6.0179736563214412</v>
      </c>
      <c r="AT2758" s="17">
        <v>-3.8233657532178729</v>
      </c>
      <c r="AU2758" s="17">
        <v>-1</v>
      </c>
      <c r="AV2758" s="17">
        <v>-1</v>
      </c>
      <c r="AW2758" s="17">
        <v>-1</v>
      </c>
      <c r="AX2758" s="17">
        <v>-1</v>
      </c>
      <c r="AY2758" s="17">
        <v>-0.10029956093869069</v>
      </c>
      <c r="AZ2758" s="17">
        <v>1.2394490807259404</v>
      </c>
      <c r="BA2758" s="17">
        <v>-0.72662856790542785</v>
      </c>
      <c r="BB2758" s="17">
        <v>0.47435184052488177</v>
      </c>
      <c r="BC2758" s="17">
        <v>-0.29486466103770209</v>
      </c>
      <c r="BD2758" s="17">
        <v>16.887702847116184</v>
      </c>
      <c r="BE2758" s="17">
        <v>-9.8364207958341474</v>
      </c>
      <c r="BF2758" s="17">
        <v>-1</v>
      </c>
      <c r="BG2758" s="22">
        <v>37.696398586574105</v>
      </c>
    </row>
    <row r="2759" spans="1:59" x14ac:dyDescent="0.25">
      <c r="A2759">
        <v>6133</v>
      </c>
      <c r="B2759" t="s">
        <v>2442</v>
      </c>
      <c r="C2759" s="49">
        <v>0</v>
      </c>
      <c r="D2759" s="22">
        <v>1526.1459765625</v>
      </c>
      <c r="E2759" s="17">
        <v>127.99070506357457</v>
      </c>
      <c r="F2759" s="17">
        <v>109.16896664918748</v>
      </c>
      <c r="G2759" s="17">
        <v>1.1404640679307247</v>
      </c>
      <c r="H2759" s="17">
        <v>9.4657146169956246</v>
      </c>
      <c r="I2759" s="17">
        <v>108.21476245451942</v>
      </c>
      <c r="J2759" s="17">
        <v>21.497119266925164</v>
      </c>
      <c r="K2759" s="17">
        <v>-1</v>
      </c>
      <c r="L2759" s="17">
        <v>-1</v>
      </c>
      <c r="M2759" s="17">
        <v>-1</v>
      </c>
      <c r="N2759" s="17">
        <v>0.16666666666666666</v>
      </c>
      <c r="O2759" s="17">
        <v>-1</v>
      </c>
      <c r="P2759" s="17">
        <v>-1</v>
      </c>
      <c r="Q2759" s="17">
        <v>6.5110666581896695</v>
      </c>
      <c r="R2759" s="17">
        <v>-1</v>
      </c>
      <c r="S2759" s="17">
        <v>2.1516300894584863</v>
      </c>
      <c r="T2759" s="17">
        <v>0.22618669216460183</v>
      </c>
      <c r="U2759" s="17">
        <v>1.2604150480860992</v>
      </c>
      <c r="V2759" s="17">
        <v>1.669876381369608</v>
      </c>
      <c r="W2759" s="17">
        <v>5.0404195580353068</v>
      </c>
      <c r="X2759" s="17">
        <v>6.87869618534602</v>
      </c>
      <c r="Y2759" s="17">
        <v>0</v>
      </c>
      <c r="Z2759" s="17">
        <v>66.632008759173829</v>
      </c>
      <c r="AA2759" s="17">
        <v>2.4128699382363488</v>
      </c>
      <c r="AB2759" s="17">
        <v>4.2356830235686944</v>
      </c>
      <c r="AC2759" s="17">
        <v>54.163074620237204</v>
      </c>
      <c r="AD2759" s="17">
        <v>1.5755188101076238</v>
      </c>
      <c r="AE2759" s="17">
        <v>0.1575518810107624</v>
      </c>
      <c r="AF2759" s="17">
        <v>102.86384605824476</v>
      </c>
      <c r="AG2759" s="17">
        <v>99.662823028050212</v>
      </c>
      <c r="AH2759" s="17">
        <v>-1</v>
      </c>
      <c r="AI2759" s="17">
        <v>-1</v>
      </c>
      <c r="AJ2759" s="17">
        <v>-1</v>
      </c>
      <c r="AK2759" s="17">
        <v>-1</v>
      </c>
      <c r="AL2759" s="17">
        <v>-1</v>
      </c>
      <c r="AM2759" s="17">
        <v>-1</v>
      </c>
      <c r="AN2759" s="17">
        <v>-1</v>
      </c>
      <c r="AO2759" s="17">
        <v>-1</v>
      </c>
      <c r="AP2759" s="17">
        <v>-1</v>
      </c>
      <c r="AQ2759" s="17">
        <v>-1</v>
      </c>
      <c r="AR2759" s="17">
        <v>0.78775940505381192</v>
      </c>
      <c r="AS2759" s="17">
        <v>9.4531128606457422</v>
      </c>
      <c r="AT2759" s="17">
        <v>16.289046718839465</v>
      </c>
      <c r="AU2759" s="17">
        <v>-1</v>
      </c>
      <c r="AV2759" s="17">
        <v>-1</v>
      </c>
      <c r="AW2759" s="17">
        <v>-1</v>
      </c>
      <c r="AX2759" s="17">
        <v>-1</v>
      </c>
      <c r="AY2759" s="17">
        <v>0.1575518810107624</v>
      </c>
      <c r="AZ2759" s="17">
        <v>-1.00133780986315</v>
      </c>
      <c r="BA2759" s="17">
        <v>1.514158322683663</v>
      </c>
      <c r="BB2759" s="17">
        <v>-0.40234306210325893</v>
      </c>
      <c r="BC2759" s="17">
        <v>0.58183024159043817</v>
      </c>
      <c r="BD2759" s="17">
        <v>-13.570435956959546</v>
      </c>
      <c r="BE2759" s="17">
        <v>20.621718008241615</v>
      </c>
      <c r="BF2759" s="17">
        <v>-1</v>
      </c>
      <c r="BG2759" s="22">
        <v>386.27129330483257</v>
      </c>
    </row>
    <row r="2760" spans="1:59" x14ac:dyDescent="0.25">
      <c r="A2760">
        <v>6135</v>
      </c>
      <c r="B2760" t="s">
        <v>2443</v>
      </c>
      <c r="C2760" s="49">
        <v>0</v>
      </c>
      <c r="D2760" s="22">
        <v>1460.3062695312499</v>
      </c>
      <c r="E2760" s="17">
        <v>53.886743915958576</v>
      </c>
      <c r="F2760" s="17">
        <v>-15.087503106378772</v>
      </c>
      <c r="G2760" s="17">
        <v>0.23637761297763649</v>
      </c>
      <c r="H2760" s="17">
        <v>2.6171496128607936</v>
      </c>
      <c r="I2760" s="17">
        <v>42.042086262662878</v>
      </c>
      <c r="J2760" s="17">
        <v>3.6685476237630223</v>
      </c>
      <c r="K2760" s="17">
        <v>-1</v>
      </c>
      <c r="L2760" s="17">
        <v>-1</v>
      </c>
      <c r="M2760" s="17">
        <v>-1</v>
      </c>
      <c r="N2760" s="17">
        <v>0.16666666666666666</v>
      </c>
      <c r="O2760" s="17">
        <v>-1</v>
      </c>
      <c r="P2760" s="17">
        <v>-1</v>
      </c>
      <c r="Q2760" s="17">
        <v>2.2375046382296762</v>
      </c>
      <c r="R2760" s="17">
        <v>-1</v>
      </c>
      <c r="S2760" s="17">
        <v>-2.0107582939864449E-2</v>
      </c>
      <c r="T2760" s="17">
        <v>-2.075031948567535E-3</v>
      </c>
      <c r="U2760" s="17">
        <v>-5.7454630538165366E-2</v>
      </c>
      <c r="V2760" s="17">
        <v>-0.23078229889400548</v>
      </c>
      <c r="W2760" s="17">
        <v>9.1384615955242277E-2</v>
      </c>
      <c r="X2760" s="17">
        <v>-0.48370281822745514</v>
      </c>
      <c r="Y2760" s="17">
        <v>0</v>
      </c>
      <c r="Z2760" s="17">
        <v>23.828319777537764</v>
      </c>
      <c r="AA2760" s="17">
        <v>3.1342321952070318E-2</v>
      </c>
      <c r="AB2760" s="17">
        <v>0.4360793834804414</v>
      </c>
      <c r="AC2760" s="17">
        <v>10.477670132216645</v>
      </c>
      <c r="AD2760" s="17">
        <v>-7.181828817270669E-2</v>
      </c>
      <c r="AE2760" s="17">
        <v>-7.1818288172706708E-3</v>
      </c>
      <c r="AF2760" s="17">
        <v>37.820201490853066</v>
      </c>
      <c r="AG2760" s="17">
        <v>-13.773723414074077</v>
      </c>
      <c r="AH2760" s="17">
        <v>-1</v>
      </c>
      <c r="AI2760" s="17">
        <v>-1</v>
      </c>
      <c r="AJ2760" s="17">
        <v>-1</v>
      </c>
      <c r="AK2760" s="17">
        <v>-1</v>
      </c>
      <c r="AL2760" s="17">
        <v>-1</v>
      </c>
      <c r="AM2760" s="17">
        <v>-1</v>
      </c>
      <c r="AN2760" s="17">
        <v>-1</v>
      </c>
      <c r="AO2760" s="17">
        <v>-1</v>
      </c>
      <c r="AP2760" s="17">
        <v>-1</v>
      </c>
      <c r="AQ2760" s="17">
        <v>-1</v>
      </c>
      <c r="AR2760" s="17">
        <v>-3.5909144086353345E-2</v>
      </c>
      <c r="AS2760" s="17">
        <v>-0.43090972903624025</v>
      </c>
      <c r="AT2760" s="17">
        <v>3.4398173522528879</v>
      </c>
      <c r="AU2760" s="17">
        <v>-1</v>
      </c>
      <c r="AV2760" s="17">
        <v>-1</v>
      </c>
      <c r="AW2760" s="17">
        <v>-1</v>
      </c>
      <c r="AX2760" s="17">
        <v>-1</v>
      </c>
      <c r="AY2760" s="17">
        <v>-7.1818288172706708E-3</v>
      </c>
      <c r="AZ2760" s="17">
        <v>0.43023509362724544</v>
      </c>
      <c r="BA2760" s="17">
        <v>8.2585419193267423E-2</v>
      </c>
      <c r="BB2760" s="17">
        <v>0.15775155131205365</v>
      </c>
      <c r="BC2760" s="17">
        <v>2.1735628175125879E-2</v>
      </c>
      <c r="BD2760" s="17">
        <v>5.888373975296517</v>
      </c>
      <c r="BE2760" s="17">
        <v>1.1629080759855315</v>
      </c>
      <c r="BF2760" s="17">
        <v>-1</v>
      </c>
      <c r="BG2760" s="22">
        <v>358.68616740925972</v>
      </c>
    </row>
    <row r="2761" spans="1:59" x14ac:dyDescent="0.25">
      <c r="A2761">
        <v>6136</v>
      </c>
      <c r="B2761" t="s">
        <v>3125</v>
      </c>
      <c r="C2761" s="49">
        <v>0</v>
      </c>
      <c r="D2761" s="22">
        <v>1437.82541015625</v>
      </c>
      <c r="E2761" s="17">
        <v>11.374243881423304</v>
      </c>
      <c r="F2761" s="17">
        <v>-86.371859475021864</v>
      </c>
      <c r="G2761" s="17">
        <v>-0.28228528779298617</v>
      </c>
      <c r="H2761" s="17">
        <v>-1.3117850279585479</v>
      </c>
      <c r="I2761" s="17">
        <v>4.0796635348449684</v>
      </c>
      <c r="J2761" s="17">
        <v>-6.5594771789303854</v>
      </c>
      <c r="K2761" s="17">
        <v>-1</v>
      </c>
      <c r="L2761" s="17">
        <v>-1</v>
      </c>
      <c r="M2761" s="17">
        <v>-1</v>
      </c>
      <c r="N2761" s="17">
        <v>0.16666666666666666</v>
      </c>
      <c r="O2761" s="17">
        <v>-1</v>
      </c>
      <c r="P2761" s="17">
        <v>-1</v>
      </c>
      <c r="Q2761" s="17">
        <v>-0.21418354020965724</v>
      </c>
      <c r="R2761" s="17">
        <v>-1</v>
      </c>
      <c r="S2761" s="17">
        <v>-1.2660058647998842</v>
      </c>
      <c r="T2761" s="17">
        <v>-0.13302587997292287</v>
      </c>
      <c r="U2761" s="17">
        <v>-0.81349970411287864</v>
      </c>
      <c r="V2761" s="17">
        <v>-1.3211660106282346</v>
      </c>
      <c r="W2761" s="17">
        <v>-2.7478137870421886</v>
      </c>
      <c r="X2761" s="17">
        <v>-4.7074174894336531</v>
      </c>
      <c r="Y2761" s="17">
        <v>0</v>
      </c>
      <c r="Z2761" s="17">
        <v>-0.72761220139102889</v>
      </c>
      <c r="AA2761" s="17">
        <v>-1.3349097825454399</v>
      </c>
      <c r="AB2761" s="17">
        <v>-1.7437049003677751</v>
      </c>
      <c r="AC2761" s="17">
        <v>-14.584090818809232</v>
      </c>
      <c r="AD2761" s="17">
        <v>-1.0168746301410982</v>
      </c>
      <c r="AE2761" s="17">
        <v>-0.10168746301410983</v>
      </c>
      <c r="AF2761" s="17">
        <v>0.5054898466362161</v>
      </c>
      <c r="AG2761" s="17">
        <v>-78.850827388744875</v>
      </c>
      <c r="AH2761" s="17">
        <v>-1</v>
      </c>
      <c r="AI2761" s="17">
        <v>-1</v>
      </c>
      <c r="AJ2761" s="17">
        <v>-1</v>
      </c>
      <c r="AK2761" s="17">
        <v>-1</v>
      </c>
      <c r="AL2761" s="17">
        <v>-1</v>
      </c>
      <c r="AM2761" s="17">
        <v>-1</v>
      </c>
      <c r="AN2761" s="17">
        <v>-1</v>
      </c>
      <c r="AO2761" s="17">
        <v>-1</v>
      </c>
      <c r="AP2761" s="17">
        <v>-1</v>
      </c>
      <c r="AQ2761" s="17">
        <v>-1</v>
      </c>
      <c r="AR2761" s="17">
        <v>-0.50843731507054912</v>
      </c>
      <c r="AS2761" s="17">
        <v>-6.101247780846589</v>
      </c>
      <c r="AT2761" s="17">
        <v>-3.9316221151005664</v>
      </c>
      <c r="AU2761" s="17">
        <v>-1</v>
      </c>
      <c r="AV2761" s="17">
        <v>-1</v>
      </c>
      <c r="AW2761" s="17">
        <v>-1</v>
      </c>
      <c r="AX2761" s="17">
        <v>-1</v>
      </c>
      <c r="AY2761" s="17">
        <v>-0.10168746301410983</v>
      </c>
      <c r="AZ2761" s="17">
        <v>1.2515102611967879</v>
      </c>
      <c r="BA2761" s="17">
        <v>-0.7386897483762751</v>
      </c>
      <c r="BB2761" s="17">
        <v>0.47907070758130688</v>
      </c>
      <c r="BC2761" s="17">
        <v>-0.29958352809412714</v>
      </c>
      <c r="BD2761" s="17">
        <v>17.051645750595732</v>
      </c>
      <c r="BE2761" s="17">
        <v>-10.000363699313693</v>
      </c>
      <c r="BF2761" s="17">
        <v>-1</v>
      </c>
      <c r="BG2761" s="22">
        <v>-15.041045615352914</v>
      </c>
    </row>
    <row r="2762" spans="1:59" x14ac:dyDescent="0.25">
      <c r="A2762">
        <v>6137</v>
      </c>
      <c r="B2762" t="s">
        <v>3126</v>
      </c>
      <c r="C2762" s="49">
        <v>0</v>
      </c>
      <c r="D2762" s="22">
        <v>1450</v>
      </c>
      <c r="E2762" s="17">
        <v>42.510834345099084</v>
      </c>
      <c r="F2762" s="17">
        <v>-34.162466733731819</v>
      </c>
      <c r="G2762" s="17">
        <v>9.7588733186206644E-2</v>
      </c>
      <c r="H2762" s="17">
        <v>1.5658069454695622</v>
      </c>
      <c r="I2762" s="17">
        <v>31.883730774475264</v>
      </c>
      <c r="J2762" s="17">
        <v>0.93163294809285269</v>
      </c>
      <c r="K2762" s="17">
        <v>-1</v>
      </c>
      <c r="L2762" s="17">
        <v>-1</v>
      </c>
      <c r="M2762" s="17">
        <v>-1</v>
      </c>
      <c r="N2762" s="17">
        <v>0.16666666666666666</v>
      </c>
      <c r="O2762" s="17">
        <v>-1</v>
      </c>
      <c r="P2762" s="17">
        <v>-1</v>
      </c>
      <c r="Q2762" s="17">
        <v>1.5814579933319561</v>
      </c>
      <c r="R2762" s="17">
        <v>-1</v>
      </c>
      <c r="S2762" s="17">
        <v>-0.35349720193228051</v>
      </c>
      <c r="T2762" s="17">
        <v>-3.7116137603193253E-2</v>
      </c>
      <c r="U2762" s="17">
        <v>-0.25976454836216811</v>
      </c>
      <c r="V2762" s="17">
        <v>-0.52255781179374472</v>
      </c>
      <c r="W2762" s="17">
        <v>-0.66835579592337224</v>
      </c>
      <c r="X2762" s="17">
        <v>-1.6139256024373154</v>
      </c>
      <c r="Y2762" s="17">
        <v>0</v>
      </c>
      <c r="Z2762" s="17">
        <v>17.257403896478259</v>
      </c>
      <c r="AA2762" s="17">
        <v>-0.33425274724250115</v>
      </c>
      <c r="AB2762" s="17">
        <v>-0.1472085642265627</v>
      </c>
      <c r="AC2762" s="17">
        <v>3.7713995992259974</v>
      </c>
      <c r="AD2762" s="17">
        <v>-0.32470568545271017</v>
      </c>
      <c r="AE2762" s="17">
        <v>-3.2470568545271014E-2</v>
      </c>
      <c r="AF2762" s="17">
        <v>27.835166854393844</v>
      </c>
      <c r="AG2762" s="17">
        <v>-31.187689879181502</v>
      </c>
      <c r="AH2762" s="17">
        <v>-1</v>
      </c>
      <c r="AI2762" s="17">
        <v>-1</v>
      </c>
      <c r="AJ2762" s="17">
        <v>-1</v>
      </c>
      <c r="AK2762" s="17">
        <v>-1</v>
      </c>
      <c r="AL2762" s="17">
        <v>-1</v>
      </c>
      <c r="AM2762" s="17">
        <v>-1</v>
      </c>
      <c r="AN2762" s="17">
        <v>-1</v>
      </c>
      <c r="AO2762" s="17">
        <v>-1</v>
      </c>
      <c r="AP2762" s="17">
        <v>-1</v>
      </c>
      <c r="AQ2762" s="17">
        <v>-1</v>
      </c>
      <c r="AR2762" s="17">
        <v>-0.16235284272635508</v>
      </c>
      <c r="AS2762" s="17">
        <v>-1.948234112716261</v>
      </c>
      <c r="AT2762" s="17">
        <v>1.4672956534688604</v>
      </c>
      <c r="AU2762" s="17">
        <v>-1</v>
      </c>
      <c r="AV2762" s="17">
        <v>-1</v>
      </c>
      <c r="AW2762" s="17">
        <v>-1</v>
      </c>
      <c r="AX2762" s="17">
        <v>-1</v>
      </c>
      <c r="AY2762" s="17">
        <v>-3.2470568545271014E-2</v>
      </c>
      <c r="AZ2762" s="17">
        <v>0.64999991647873501</v>
      </c>
      <c r="BA2762" s="17">
        <v>-0.13717940365822218</v>
      </c>
      <c r="BB2762" s="17">
        <v>0.24373326638725484</v>
      </c>
      <c r="BC2762" s="17">
        <v>-6.4246086900075286E-2</v>
      </c>
      <c r="BD2762" s="17">
        <v>8.8755511614786737</v>
      </c>
      <c r="BE2762" s="17">
        <v>-1.8242691101966289</v>
      </c>
      <c r="BF2762" s="17">
        <v>-1</v>
      </c>
      <c r="BG2762" s="22">
        <v>0</v>
      </c>
    </row>
    <row r="2763" spans="1:59" x14ac:dyDescent="0.25">
      <c r="A2763">
        <v>6138</v>
      </c>
      <c r="B2763" t="s">
        <v>1521</v>
      </c>
      <c r="C2763" s="49">
        <v>0</v>
      </c>
      <c r="D2763" s="22">
        <v>1460.7372167968749</v>
      </c>
      <c r="E2763" s="17">
        <v>59.287378897560018</v>
      </c>
      <c r="F2763" s="17">
        <v>-6.0317950597408068</v>
      </c>
      <c r="G2763" s="17">
        <v>0.30226668097611242</v>
      </c>
      <c r="H2763" s="17">
        <v>3.1162673275187758</v>
      </c>
      <c r="I2763" s="17">
        <v>46.864695801119687</v>
      </c>
      <c r="J2763" s="17">
        <v>4.9678790791523904</v>
      </c>
      <c r="K2763" s="17">
        <v>-1</v>
      </c>
      <c r="L2763" s="17">
        <v>-1</v>
      </c>
      <c r="M2763" s="17">
        <v>-1</v>
      </c>
      <c r="N2763" s="17">
        <v>0.16666666666666666</v>
      </c>
      <c r="O2763" s="17">
        <v>-1</v>
      </c>
      <c r="P2763" s="17">
        <v>-1</v>
      </c>
      <c r="Q2763" s="17">
        <v>2.5489582796222563</v>
      </c>
      <c r="R2763" s="17">
        <v>-1</v>
      </c>
      <c r="S2763" s="17">
        <v>0.13816685020484154</v>
      </c>
      <c r="T2763" s="17">
        <v>1.45604924298199E-2</v>
      </c>
      <c r="U2763" s="17">
        <v>3.8590614241560323E-2</v>
      </c>
      <c r="V2763" s="17">
        <v>-9.2263876966889147E-2</v>
      </c>
      <c r="W2763" s="17">
        <v>0.45206616144136169</v>
      </c>
      <c r="X2763" s="17">
        <v>5.2862690436796866E-2</v>
      </c>
      <c r="Y2763" s="17">
        <v>0</v>
      </c>
      <c r="Z2763" s="17">
        <v>26.947816987617053</v>
      </c>
      <c r="AA2763" s="17">
        <v>0.20490607151377044</v>
      </c>
      <c r="AB2763" s="17">
        <v>0.71299133281610749</v>
      </c>
      <c r="AC2763" s="17">
        <v>13.661426034191162</v>
      </c>
      <c r="AD2763" s="17">
        <v>4.8238267801950396E-2</v>
      </c>
      <c r="AE2763" s="17">
        <v>4.8238267801950403E-3</v>
      </c>
      <c r="AF2763" s="17">
        <v>42.560528144670641</v>
      </c>
      <c r="AG2763" s="17">
        <v>-5.5065623687012319</v>
      </c>
      <c r="AH2763" s="17">
        <v>-1</v>
      </c>
      <c r="AI2763" s="17">
        <v>-1</v>
      </c>
      <c r="AJ2763" s="17">
        <v>-1</v>
      </c>
      <c r="AK2763" s="17">
        <v>-1</v>
      </c>
      <c r="AL2763" s="17">
        <v>-1</v>
      </c>
      <c r="AM2763" s="17">
        <v>-1</v>
      </c>
      <c r="AN2763" s="17">
        <v>-1</v>
      </c>
      <c r="AO2763" s="17">
        <v>-1</v>
      </c>
      <c r="AP2763" s="17">
        <v>-1</v>
      </c>
      <c r="AQ2763" s="17">
        <v>-1</v>
      </c>
      <c r="AR2763" s="17">
        <v>2.4119133900975198E-2</v>
      </c>
      <c r="AS2763" s="17">
        <v>0.28942960681170227</v>
      </c>
      <c r="AT2763" s="17">
        <v>4.3762584888552132</v>
      </c>
      <c r="AU2763" s="17">
        <v>-1</v>
      </c>
      <c r="AV2763" s="17">
        <v>-1</v>
      </c>
      <c r="AW2763" s="17">
        <v>-1</v>
      </c>
      <c r="AX2763" s="17">
        <v>-1</v>
      </c>
      <c r="AY2763" s="17">
        <v>4.8238267801950403E-3</v>
      </c>
      <c r="AZ2763" s="17">
        <v>0.32590325250067009</v>
      </c>
      <c r="BA2763" s="17">
        <v>0.18691726031984277</v>
      </c>
      <c r="BB2763" s="17">
        <v>0.11693232228067021</v>
      </c>
      <c r="BC2763" s="17">
        <v>6.2554857206509287E-2</v>
      </c>
      <c r="BD2763" s="17">
        <v>4.4702321109077117</v>
      </c>
      <c r="BE2763" s="17">
        <v>2.5810499403743385</v>
      </c>
      <c r="BF2763" s="17">
        <v>-1</v>
      </c>
      <c r="BG2763" s="22">
        <v>16.378205375194511</v>
      </c>
    </row>
    <row r="2764" spans="1:59" x14ac:dyDescent="0.25">
      <c r="A2764">
        <v>6139</v>
      </c>
      <c r="B2764" t="s">
        <v>3127</v>
      </c>
      <c r="C2764" s="49">
        <v>0</v>
      </c>
      <c r="D2764" s="22">
        <v>1398.58525390625</v>
      </c>
      <c r="E2764" s="17">
        <v>-8.4566421308643811</v>
      </c>
      <c r="F2764" s="17">
        <v>-119.62400753635639</v>
      </c>
      <c r="G2764" s="17">
        <v>-0.52422694861343144</v>
      </c>
      <c r="H2764" s="17">
        <v>-3.1445225745277385</v>
      </c>
      <c r="I2764" s="17">
        <v>-13.628739340875626</v>
      </c>
      <c r="J2764" s="17">
        <v>-11.330563184888483</v>
      </c>
      <c r="K2764" s="17">
        <v>-1</v>
      </c>
      <c r="L2764" s="17">
        <v>-1</v>
      </c>
      <c r="M2764" s="17">
        <v>-1</v>
      </c>
      <c r="N2764" s="17">
        <v>0.16666666666666666</v>
      </c>
      <c r="O2764" s="17">
        <v>-1</v>
      </c>
      <c r="P2764" s="17">
        <v>-1</v>
      </c>
      <c r="Q2764" s="17">
        <v>-1.3578271453800803</v>
      </c>
      <c r="R2764" s="17">
        <v>-1</v>
      </c>
      <c r="S2764" s="17">
        <v>-1.8471823844211728</v>
      </c>
      <c r="T2764" s="17">
        <v>-0.19411076884734368</v>
      </c>
      <c r="U2764" s="17">
        <v>-1.166173474463531</v>
      </c>
      <c r="V2764" s="17">
        <v>-1.8297993556324303</v>
      </c>
      <c r="W2764" s="17">
        <v>-4.0722200169833247</v>
      </c>
      <c r="X2764" s="17">
        <v>-6.6776616323345497</v>
      </c>
      <c r="Y2764" s="17">
        <v>0</v>
      </c>
      <c r="Z2764" s="17">
        <v>-12.182264070936153</v>
      </c>
      <c r="AA2764" s="17">
        <v>-1.9722279766372564</v>
      </c>
      <c r="AB2764" s="17">
        <v>-2.7605129833846385</v>
      </c>
      <c r="AC2764" s="17">
        <v>-26.274697682279005</v>
      </c>
      <c r="AD2764" s="17">
        <v>-1.4577168430794138</v>
      </c>
      <c r="AE2764" s="17">
        <v>-0.14577168430794138</v>
      </c>
      <c r="AF2764" s="17">
        <v>-16.900774019208377</v>
      </c>
      <c r="AG2764" s="17">
        <v>-109.20746672736564</v>
      </c>
      <c r="AH2764" s="17">
        <v>-1</v>
      </c>
      <c r="AI2764" s="17">
        <v>-1</v>
      </c>
      <c r="AJ2764" s="17">
        <v>-1</v>
      </c>
      <c r="AK2764" s="17">
        <v>-1</v>
      </c>
      <c r="AL2764" s="17">
        <v>-1</v>
      </c>
      <c r="AM2764" s="17">
        <v>-1</v>
      </c>
      <c r="AN2764" s="17">
        <v>-1</v>
      </c>
      <c r="AO2764" s="17">
        <v>-1</v>
      </c>
      <c r="AP2764" s="17">
        <v>-1</v>
      </c>
      <c r="AQ2764" s="17">
        <v>-1</v>
      </c>
      <c r="AR2764" s="17">
        <v>-0.72885842153970692</v>
      </c>
      <c r="AS2764" s="17">
        <v>-8.7463010584764831</v>
      </c>
      <c r="AT2764" s="17">
        <v>-7.3701913760194273</v>
      </c>
      <c r="AU2764" s="17">
        <v>-1</v>
      </c>
      <c r="AV2764" s="17">
        <v>-1</v>
      </c>
      <c r="AW2764" s="17">
        <v>-1</v>
      </c>
      <c r="AX2764" s="17">
        <v>-1</v>
      </c>
      <c r="AY2764" s="17">
        <v>-0.14577168430794138</v>
      </c>
      <c r="AZ2764" s="17">
        <v>1.6346120364290968</v>
      </c>
      <c r="BA2764" s="17">
        <v>-1.1217915236085845</v>
      </c>
      <c r="BB2764" s="17">
        <v>0.62895705998033424</v>
      </c>
      <c r="BC2764" s="17">
        <v>-0.44946988049315439</v>
      </c>
      <c r="BD2764" s="17">
        <v>22.258998174478346</v>
      </c>
      <c r="BE2764" s="17">
        <v>-15.207716123196317</v>
      </c>
      <c r="BF2764" s="17">
        <v>-1</v>
      </c>
      <c r="BG2764" s="22">
        <v>-103.72273892580984</v>
      </c>
    </row>
    <row r="2765" spans="1:59" x14ac:dyDescent="0.25">
      <c r="A2765">
        <v>6140</v>
      </c>
      <c r="B2765" t="s">
        <v>2444</v>
      </c>
      <c r="C2765" s="49">
        <v>0</v>
      </c>
      <c r="D2765" s="22">
        <v>1444.7054199218751</v>
      </c>
      <c r="E2765" s="17">
        <v>15.906116201314916</v>
      </c>
      <c r="F2765" s="17">
        <v>-78.772880322868744</v>
      </c>
      <c r="G2765" s="17">
        <v>-0.22699533680333334</v>
      </c>
      <c r="H2765" s="17">
        <v>-0.8929569154991972</v>
      </c>
      <c r="I2765" s="17">
        <v>8.1264933523448519</v>
      </c>
      <c r="J2765" s="17">
        <v>-5.4691601556351985</v>
      </c>
      <c r="K2765" s="17">
        <v>-1</v>
      </c>
      <c r="L2765" s="17">
        <v>-1</v>
      </c>
      <c r="M2765" s="17">
        <v>-1</v>
      </c>
      <c r="N2765" s="17">
        <v>0.16666666666666666</v>
      </c>
      <c r="O2765" s="17">
        <v>-1</v>
      </c>
      <c r="P2765" s="17">
        <v>-1</v>
      </c>
      <c r="Q2765" s="17">
        <v>4.7168715805604666E-2</v>
      </c>
      <c r="R2765" s="17">
        <v>-1</v>
      </c>
      <c r="S2765" s="17">
        <v>-1.1331919410745053</v>
      </c>
      <c r="T2765" s="17">
        <v>-0.11906639692803454</v>
      </c>
      <c r="U2765" s="17">
        <v>-0.73290459117573581</v>
      </c>
      <c r="V2765" s="17">
        <v>-1.2049300857295628</v>
      </c>
      <c r="W2765" s="17">
        <v>-2.4451525781560481</v>
      </c>
      <c r="X2765" s="17">
        <v>-4.2571655496510044</v>
      </c>
      <c r="Y2765" s="17">
        <v>0</v>
      </c>
      <c r="Z2765" s="17">
        <v>1.8900731460725666</v>
      </c>
      <c r="AA2765" s="17">
        <v>-1.1892660286063381</v>
      </c>
      <c r="AB2765" s="17">
        <v>-1.5113378541747351</v>
      </c>
      <c r="AC2765" s="17">
        <v>-11.91248362917254</v>
      </c>
      <c r="AD2765" s="17">
        <v>-0.91613073896966979</v>
      </c>
      <c r="AE2765" s="17">
        <v>-9.1613073896966976E-2</v>
      </c>
      <c r="AF2765" s="17">
        <v>4.4832730559932159</v>
      </c>
      <c r="AG2765" s="17">
        <v>-71.913547155356156</v>
      </c>
      <c r="AH2765" s="17">
        <v>-1</v>
      </c>
      <c r="AI2765" s="17">
        <v>-1</v>
      </c>
      <c r="AJ2765" s="17">
        <v>-1</v>
      </c>
      <c r="AK2765" s="17">
        <v>-1</v>
      </c>
      <c r="AL2765" s="17">
        <v>-1</v>
      </c>
      <c r="AM2765" s="17">
        <v>-1</v>
      </c>
      <c r="AN2765" s="17">
        <v>-1</v>
      </c>
      <c r="AO2765" s="17">
        <v>-1</v>
      </c>
      <c r="AP2765" s="17">
        <v>-1</v>
      </c>
      <c r="AQ2765" s="17">
        <v>-1</v>
      </c>
      <c r="AR2765" s="17">
        <v>-0.45806536948483489</v>
      </c>
      <c r="AS2765" s="17">
        <v>-5.4967844338180178</v>
      </c>
      <c r="AT2765" s="17">
        <v>-3.1458197639634236</v>
      </c>
      <c r="AU2765" s="17">
        <v>-1</v>
      </c>
      <c r="AV2765" s="17">
        <v>-1</v>
      </c>
      <c r="AW2765" s="17">
        <v>-1</v>
      </c>
      <c r="AX2765" s="17">
        <v>-1</v>
      </c>
      <c r="AY2765" s="17">
        <v>-9.1613073896966976E-2</v>
      </c>
      <c r="AZ2765" s="17">
        <v>1.1639615591468206</v>
      </c>
      <c r="BA2765" s="17">
        <v>-0.65114104632630787</v>
      </c>
      <c r="BB2765" s="17">
        <v>0.44481778458302118</v>
      </c>
      <c r="BC2765" s="17">
        <v>-0.2653306050958415</v>
      </c>
      <c r="BD2765" s="17">
        <v>15.861630524090391</v>
      </c>
      <c r="BE2765" s="17">
        <v>-8.8103484728083519</v>
      </c>
      <c r="BF2765" s="17">
        <v>-1</v>
      </c>
      <c r="BG2765" s="22">
        <v>139.23344888367319</v>
      </c>
    </row>
    <row r="2766" spans="1:59" x14ac:dyDescent="0.25">
      <c r="A2766">
        <v>6141</v>
      </c>
      <c r="B2766" t="s">
        <v>2445</v>
      </c>
      <c r="C2766" s="49">
        <v>0</v>
      </c>
      <c r="D2766" s="22">
        <v>1422.93142578125</v>
      </c>
      <c r="E2766" s="17">
        <v>-5.1046310896357312</v>
      </c>
      <c r="F2766" s="17">
        <v>-114.00340302190862</v>
      </c>
      <c r="G2766" s="17">
        <v>-0.48333159386726338</v>
      </c>
      <c r="H2766" s="17">
        <v>-2.8347352817175402</v>
      </c>
      <c r="I2766" s="17">
        <v>-10.635491236622471</v>
      </c>
      <c r="J2766" s="17">
        <v>-10.524107388575928</v>
      </c>
      <c r="K2766" s="17">
        <v>-1</v>
      </c>
      <c r="L2766" s="17">
        <v>-1</v>
      </c>
      <c r="M2766" s="17">
        <v>-1</v>
      </c>
      <c r="N2766" s="17">
        <v>0.16666666666666666</v>
      </c>
      <c r="O2766" s="17">
        <v>-1</v>
      </c>
      <c r="P2766" s="17">
        <v>-1</v>
      </c>
      <c r="Q2766" s="17">
        <v>-1.1645172756452409</v>
      </c>
      <c r="R2766" s="17">
        <v>-1</v>
      </c>
      <c r="S2766" s="17">
        <v>-1.7489462234414617</v>
      </c>
      <c r="T2766" s="17">
        <v>-0.1837856012359515</v>
      </c>
      <c r="U2766" s="17">
        <v>-1.1065610914648782</v>
      </c>
      <c r="V2766" s="17">
        <v>-1.7438251542107337</v>
      </c>
      <c r="W2766" s="17">
        <v>-3.848355873793559</v>
      </c>
      <c r="X2766" s="17">
        <v>-6.3446316246572474</v>
      </c>
      <c r="Y2766" s="17">
        <v>0</v>
      </c>
      <c r="Z2766" s="17">
        <v>-10.246086357224602</v>
      </c>
      <c r="AA2766" s="17">
        <v>-1.864502198674135</v>
      </c>
      <c r="AB2766" s="17">
        <v>-2.5886420987972749</v>
      </c>
      <c r="AC2766" s="17">
        <v>-24.298636539033424</v>
      </c>
      <c r="AD2766" s="17">
        <v>-1.3832013643310976</v>
      </c>
      <c r="AE2766" s="17">
        <v>-0.13832013643310978</v>
      </c>
      <c r="AF2766" s="17">
        <v>-13.958596416619287</v>
      </c>
      <c r="AG2766" s="17">
        <v>-104.07628952355326</v>
      </c>
      <c r="AH2766" s="17">
        <v>-1</v>
      </c>
      <c r="AI2766" s="17">
        <v>-1</v>
      </c>
      <c r="AJ2766" s="17">
        <v>-1</v>
      </c>
      <c r="AK2766" s="17">
        <v>-1</v>
      </c>
      <c r="AL2766" s="17">
        <v>-1</v>
      </c>
      <c r="AM2766" s="17">
        <v>-1</v>
      </c>
      <c r="AN2766" s="17">
        <v>-1</v>
      </c>
      <c r="AO2766" s="17">
        <v>-1</v>
      </c>
      <c r="AP2766" s="17">
        <v>-1</v>
      </c>
      <c r="AQ2766" s="17">
        <v>-1</v>
      </c>
      <c r="AR2766" s="17">
        <v>-0.69160068216554882</v>
      </c>
      <c r="AS2766" s="17">
        <v>-8.2992081859865863</v>
      </c>
      <c r="AT2766" s="17">
        <v>-6.7889706417825604</v>
      </c>
      <c r="AU2766" s="17">
        <v>-1</v>
      </c>
      <c r="AV2766" s="17">
        <v>-1</v>
      </c>
      <c r="AW2766" s="17">
        <v>-1</v>
      </c>
      <c r="AX2766" s="17">
        <v>-1</v>
      </c>
      <c r="AY2766" s="17">
        <v>-0.13832013643310978</v>
      </c>
      <c r="AZ2766" s="17">
        <v>1.5698564133219246</v>
      </c>
      <c r="BA2766" s="17">
        <v>-1.0570359005014125</v>
      </c>
      <c r="BB2766" s="17">
        <v>0.6036217972059067</v>
      </c>
      <c r="BC2766" s="17">
        <v>-0.42413461771872696</v>
      </c>
      <c r="BD2766" s="17">
        <v>21.378800345213048</v>
      </c>
      <c r="BE2766" s="17">
        <v>-14.327518293931014</v>
      </c>
      <c r="BF2766" s="17">
        <v>-1</v>
      </c>
      <c r="BG2766" s="22">
        <v>5.3159567643217542</v>
      </c>
    </row>
    <row r="2767" spans="1:59" x14ac:dyDescent="0.25">
      <c r="A2767">
        <v>6144</v>
      </c>
      <c r="B2767" t="s">
        <v>2446</v>
      </c>
      <c r="C2767" s="49">
        <v>0</v>
      </c>
      <c r="D2767" s="22">
        <v>1475.9921093749999</v>
      </c>
      <c r="E2767" s="17">
        <v>18.335405798686644</v>
      </c>
      <c r="F2767" s="17">
        <v>-74.699482022580412</v>
      </c>
      <c r="G2767" s="17">
        <v>-0.19735740940877494</v>
      </c>
      <c r="H2767" s="17">
        <v>-0.6684460059092574</v>
      </c>
      <c r="I2767" s="17">
        <v>10.295778116797642</v>
      </c>
      <c r="J2767" s="17">
        <v>-4.8847006617296715</v>
      </c>
      <c r="K2767" s="17">
        <v>-1</v>
      </c>
      <c r="L2767" s="17">
        <v>-1</v>
      </c>
      <c r="M2767" s="17">
        <v>-1</v>
      </c>
      <c r="N2767" s="17">
        <v>0.16666666666666666</v>
      </c>
      <c r="O2767" s="17">
        <v>-1</v>
      </c>
      <c r="P2767" s="17">
        <v>-1</v>
      </c>
      <c r="Q2767" s="17">
        <v>0.18726540696805438</v>
      </c>
      <c r="R2767" s="17">
        <v>-1</v>
      </c>
      <c r="S2767" s="17">
        <v>-1.061997639797301</v>
      </c>
      <c r="T2767" s="17">
        <v>-0.11158347937168882</v>
      </c>
      <c r="U2767" s="17">
        <v>-0.68970194652093597</v>
      </c>
      <c r="V2767" s="17">
        <v>-1.1426223455141502</v>
      </c>
      <c r="W2767" s="17">
        <v>-2.2829124102131355</v>
      </c>
      <c r="X2767" s="17">
        <v>-4.0158100399846166</v>
      </c>
      <c r="Y2767" s="17">
        <v>0</v>
      </c>
      <c r="Z2767" s="17">
        <v>3.2932715009498317</v>
      </c>
      <c r="AA2767" s="17">
        <v>-1.1111943550480479</v>
      </c>
      <c r="AB2767" s="17">
        <v>-1.3867785532405352</v>
      </c>
      <c r="AC2767" s="17">
        <v>-10.480380715425147</v>
      </c>
      <c r="AD2767" s="17">
        <v>-0.86212743315116991</v>
      </c>
      <c r="AE2767" s="17">
        <v>-8.6212743315116996E-2</v>
      </c>
      <c r="AF2767" s="17">
        <v>6.6155456993941684</v>
      </c>
      <c r="AG2767" s="17">
        <v>-68.194849558547688</v>
      </c>
      <c r="AH2767" s="17">
        <v>-1</v>
      </c>
      <c r="AI2767" s="17">
        <v>-1</v>
      </c>
      <c r="AJ2767" s="17">
        <v>-1</v>
      </c>
      <c r="AK2767" s="17">
        <v>-1</v>
      </c>
      <c r="AL2767" s="17">
        <v>-1</v>
      </c>
      <c r="AM2767" s="17">
        <v>-1</v>
      </c>
      <c r="AN2767" s="17">
        <v>-1</v>
      </c>
      <c r="AO2767" s="17">
        <v>-1</v>
      </c>
      <c r="AP2767" s="17">
        <v>-1</v>
      </c>
      <c r="AQ2767" s="17">
        <v>-1</v>
      </c>
      <c r="AR2767" s="17">
        <v>-0.43106371657558495</v>
      </c>
      <c r="AS2767" s="17">
        <v>-5.172764598907019</v>
      </c>
      <c r="AT2767" s="17">
        <v>-2.7245939785791258</v>
      </c>
      <c r="AU2767" s="17">
        <v>-1</v>
      </c>
      <c r="AV2767" s="17">
        <v>-1</v>
      </c>
      <c r="AW2767" s="17">
        <v>-1</v>
      </c>
      <c r="AX2767" s="17">
        <v>-1</v>
      </c>
      <c r="AY2767" s="17">
        <v>-8.6212743315116996E-2</v>
      </c>
      <c r="AZ2767" s="17">
        <v>1.117031474594379</v>
      </c>
      <c r="BA2767" s="17">
        <v>-0.60421096177386646</v>
      </c>
      <c r="BB2767" s="17">
        <v>0.4264566606047312</v>
      </c>
      <c r="BC2767" s="17">
        <v>-0.24696948111755157</v>
      </c>
      <c r="BD2767" s="17">
        <v>15.223728260654044</v>
      </c>
      <c r="BE2767" s="17">
        <v>-8.1724462093720049</v>
      </c>
      <c r="BF2767" s="17">
        <v>-1</v>
      </c>
      <c r="BG2767" s="22">
        <v>741.64725973889699</v>
      </c>
    </row>
    <row r="2768" spans="1:59" x14ac:dyDescent="0.25">
      <c r="A2768">
        <v>6145</v>
      </c>
      <c r="B2768" t="s">
        <v>2447</v>
      </c>
      <c r="C2768" s="49">
        <v>0</v>
      </c>
      <c r="D2768" s="22">
        <v>1453.6858984375001</v>
      </c>
      <c r="E2768" s="17">
        <v>-4.768929221649131</v>
      </c>
      <c r="F2768" s="17">
        <v>-113.44050289672812</v>
      </c>
      <c r="G2768" s="17">
        <v>-0.47923594895100091</v>
      </c>
      <c r="H2768" s="17">
        <v>-2.8037102726719922</v>
      </c>
      <c r="I2768" s="17">
        <v>-10.335719258670736</v>
      </c>
      <c r="J2768" s="17">
        <v>-10.443341330844945</v>
      </c>
      <c r="K2768" s="17">
        <v>-1</v>
      </c>
      <c r="L2768" s="17">
        <v>-1</v>
      </c>
      <c r="M2768" s="17">
        <v>-1</v>
      </c>
      <c r="N2768" s="17">
        <v>0.16666666666666666</v>
      </c>
      <c r="O2768" s="17">
        <v>-1</v>
      </c>
      <c r="P2768" s="17">
        <v>-1</v>
      </c>
      <c r="Q2768" s="17">
        <v>-1.1451574097104178</v>
      </c>
      <c r="R2768" s="17">
        <v>-1</v>
      </c>
      <c r="S2768" s="17">
        <v>-1.739107931640181</v>
      </c>
      <c r="T2768" s="17">
        <v>-0.18275154197666316</v>
      </c>
      <c r="U2768" s="17">
        <v>-1.1005909475477966</v>
      </c>
      <c r="V2768" s="17">
        <v>-1.7352148902047593</v>
      </c>
      <c r="W2768" s="17">
        <v>-3.8259360159471241</v>
      </c>
      <c r="X2768" s="17">
        <v>-6.3112788718477324</v>
      </c>
      <c r="Y2768" s="17">
        <v>0</v>
      </c>
      <c r="Z2768" s="17">
        <v>-10.052179336259432</v>
      </c>
      <c r="AA2768" s="17">
        <v>-1.8537135275010008</v>
      </c>
      <c r="AB2768" s="17">
        <v>-2.5714293341915417</v>
      </c>
      <c r="AC2768" s="17">
        <v>-24.100735216846793</v>
      </c>
      <c r="AD2768" s="17">
        <v>-1.3757386844347459</v>
      </c>
      <c r="AE2768" s="17">
        <v>-0.13757386844347458</v>
      </c>
      <c r="AF2768" s="17">
        <v>-13.663939118361846</v>
      </c>
      <c r="AG2768" s="17">
        <v>-103.56240524599468</v>
      </c>
      <c r="AH2768" s="17">
        <v>-1</v>
      </c>
      <c r="AI2768" s="17">
        <v>-1</v>
      </c>
      <c r="AJ2768" s="17">
        <v>-1</v>
      </c>
      <c r="AK2768" s="17">
        <v>-1</v>
      </c>
      <c r="AL2768" s="17">
        <v>-1</v>
      </c>
      <c r="AM2768" s="17">
        <v>-1</v>
      </c>
      <c r="AN2768" s="17">
        <v>-1</v>
      </c>
      <c r="AO2768" s="17">
        <v>-1</v>
      </c>
      <c r="AP2768" s="17">
        <v>-1</v>
      </c>
      <c r="AQ2768" s="17">
        <v>-1</v>
      </c>
      <c r="AR2768" s="17">
        <v>-0.68786934221737295</v>
      </c>
      <c r="AS2768" s="17">
        <v>-8.2544321066084763</v>
      </c>
      <c r="AT2768" s="17">
        <v>-6.730761738591017</v>
      </c>
      <c r="AU2768" s="17">
        <v>-1</v>
      </c>
      <c r="AV2768" s="17">
        <v>-1</v>
      </c>
      <c r="AW2768" s="17">
        <v>-1</v>
      </c>
      <c r="AX2768" s="17">
        <v>-1</v>
      </c>
      <c r="AY2768" s="17">
        <v>-0.13757386844347458</v>
      </c>
      <c r="AZ2768" s="17">
        <v>1.5633711770347118</v>
      </c>
      <c r="BA2768" s="17">
        <v>-1.0505506642141993</v>
      </c>
      <c r="BB2768" s="17">
        <v>0.60108448604114706</v>
      </c>
      <c r="BC2768" s="17">
        <v>-0.42159730655396732</v>
      </c>
      <c r="BD2768" s="17">
        <v>21.290649067711939</v>
      </c>
      <c r="BE2768" s="17">
        <v>-14.239367016429906</v>
      </c>
      <c r="BF2768" s="17">
        <v>-1</v>
      </c>
      <c r="BG2768" s="22">
        <v>63.981156311779486</v>
      </c>
    </row>
    <row r="2769" spans="1:59" x14ac:dyDescent="0.25">
      <c r="A2769">
        <v>6146</v>
      </c>
      <c r="B2769" t="s">
        <v>2448</v>
      </c>
      <c r="C2769" s="49">
        <v>0</v>
      </c>
      <c r="D2769" s="22">
        <v>1504.0990332031249</v>
      </c>
      <c r="E2769" s="17">
        <v>95.391118764777531</v>
      </c>
      <c r="F2769" s="17">
        <v>54.506443266511859</v>
      </c>
      <c r="G2769" s="17">
        <v>0.74274113985261003</v>
      </c>
      <c r="H2769" s="17">
        <v>6.4529149984910577</v>
      </c>
      <c r="I2769" s="17">
        <v>79.104282599851373</v>
      </c>
      <c r="J2769" s="17">
        <v>13.654028953469663</v>
      </c>
      <c r="K2769" s="17">
        <v>-1</v>
      </c>
      <c r="L2769" s="17">
        <v>-1</v>
      </c>
      <c r="M2769" s="17">
        <v>-1</v>
      </c>
      <c r="N2769" s="17">
        <v>0.16666666666666666</v>
      </c>
      <c r="O2769" s="17">
        <v>-1</v>
      </c>
      <c r="P2769" s="17">
        <v>-1</v>
      </c>
      <c r="Q2769" s="17">
        <v>4.6310544197692787</v>
      </c>
      <c r="R2769" s="17">
        <v>-1</v>
      </c>
      <c r="S2769" s="17">
        <v>1.1962459430068726</v>
      </c>
      <c r="T2769" s="17">
        <v>0.12577049768997142</v>
      </c>
      <c r="U2769" s="17">
        <v>0.68066187897684205</v>
      </c>
      <c r="V2769" s="17">
        <v>0.83374447003513952</v>
      </c>
      <c r="W2769" s="17">
        <v>2.8632553526196638</v>
      </c>
      <c r="X2769" s="17">
        <v>3.6398522967573159</v>
      </c>
      <c r="Y2769" s="17">
        <v>0</v>
      </c>
      <c r="Z2769" s="17">
        <v>47.801941766073504</v>
      </c>
      <c r="AA2769" s="17">
        <v>1.3651956459623602</v>
      </c>
      <c r="AB2769" s="17">
        <v>2.5641730955158777</v>
      </c>
      <c r="AC2769" s="17">
        <v>34.945126057835729</v>
      </c>
      <c r="AD2769" s="17">
        <v>0.85082734872105259</v>
      </c>
      <c r="AE2769" s="17">
        <v>8.5082734872105256E-2</v>
      </c>
      <c r="AF2769" s="17">
        <v>74.250046317646394</v>
      </c>
      <c r="AG2769" s="17">
        <v>49.760166976896649</v>
      </c>
      <c r="AH2769" s="17">
        <v>-1</v>
      </c>
      <c r="AI2769" s="17">
        <v>-1</v>
      </c>
      <c r="AJ2769" s="17">
        <v>-1</v>
      </c>
      <c r="AK2769" s="17">
        <v>-1</v>
      </c>
      <c r="AL2769" s="17">
        <v>-1</v>
      </c>
      <c r="AM2769" s="17">
        <v>-1</v>
      </c>
      <c r="AN2769" s="17">
        <v>-1</v>
      </c>
      <c r="AO2769" s="17">
        <v>-1</v>
      </c>
      <c r="AP2769" s="17">
        <v>-1</v>
      </c>
      <c r="AQ2769" s="17">
        <v>-1</v>
      </c>
      <c r="AR2769" s="17">
        <v>0.42541367436052629</v>
      </c>
      <c r="AS2769" s="17">
        <v>5.1049640923263153</v>
      </c>
      <c r="AT2769" s="17">
        <v>10.636453320024209</v>
      </c>
      <c r="AU2769" s="17">
        <v>-1</v>
      </c>
      <c r="AV2769" s="17">
        <v>-1</v>
      </c>
      <c r="AW2769" s="17">
        <v>-1</v>
      </c>
      <c r="AX2769" s="17">
        <v>-1</v>
      </c>
      <c r="AY2769" s="17">
        <v>8.5082734872105256E-2</v>
      </c>
      <c r="AZ2769" s="17">
        <v>-0.37156466835199647</v>
      </c>
      <c r="BA2769" s="17">
        <v>0.88438518117250942</v>
      </c>
      <c r="BB2769" s="17">
        <v>-0.15594796523182464</v>
      </c>
      <c r="BC2769" s="17">
        <v>0.33543514471900399</v>
      </c>
      <c r="BD2769" s="17">
        <v>-5.0101762375791044</v>
      </c>
      <c r="BE2769" s="17">
        <v>12.061458288861164</v>
      </c>
      <c r="BF2769" s="17">
        <v>-1</v>
      </c>
      <c r="BG2769" s="22">
        <v>100.90807013687709</v>
      </c>
    </row>
    <row r="2770" spans="1:59" x14ac:dyDescent="0.25">
      <c r="A2770">
        <v>6147</v>
      </c>
      <c r="B2770" t="s">
        <v>2449</v>
      </c>
      <c r="C2770" s="49">
        <v>0</v>
      </c>
      <c r="D2770" s="22">
        <v>1439.379169921875</v>
      </c>
      <c r="E2770" s="17">
        <v>11.333906084126212</v>
      </c>
      <c r="F2770" s="17">
        <v>-86.439497320721756</v>
      </c>
      <c r="G2770" s="17">
        <v>-0.28277741878833612</v>
      </c>
      <c r="H2770" s="17">
        <v>-1.3155129801845087</v>
      </c>
      <c r="I2770" s="17">
        <v>4.0436430582402636</v>
      </c>
      <c r="J2770" s="17">
        <v>-6.569181994946983</v>
      </c>
      <c r="K2770" s="17">
        <v>-1</v>
      </c>
      <c r="L2770" s="17">
        <v>-1</v>
      </c>
      <c r="M2770" s="17">
        <v>-1</v>
      </c>
      <c r="N2770" s="17">
        <v>0.16666666666666666</v>
      </c>
      <c r="O2770" s="17">
        <v>-1</v>
      </c>
      <c r="P2770" s="17">
        <v>-1</v>
      </c>
      <c r="Q2770" s="17">
        <v>-0.21650981367504363</v>
      </c>
      <c r="R2770" s="17">
        <v>-1</v>
      </c>
      <c r="S2770" s="17">
        <v>-1.2671880298644096</v>
      </c>
      <c r="T2770" s="17">
        <v>-0.1331501321048652</v>
      </c>
      <c r="U2770" s="17">
        <v>-0.81421707413112154</v>
      </c>
      <c r="V2770" s="17">
        <v>-1.3222006163819366</v>
      </c>
      <c r="W2770" s="17">
        <v>-2.7505077478672</v>
      </c>
      <c r="X2770" s="17">
        <v>-4.7114251423853615</v>
      </c>
      <c r="Y2770" s="17">
        <v>0</v>
      </c>
      <c r="Z2770" s="17">
        <v>-0.75091198864895503</v>
      </c>
      <c r="AA2770" s="17">
        <v>-1.336206144801322</v>
      </c>
      <c r="AB2770" s="17">
        <v>-1.7457731790275068</v>
      </c>
      <c r="AC2770" s="17">
        <v>-14.60787055964615</v>
      </c>
      <c r="AD2770" s="17">
        <v>-1.0177713426639019</v>
      </c>
      <c r="AE2770" s="17">
        <v>-0.10177713426639019</v>
      </c>
      <c r="AF2770" s="17">
        <v>0.47008394782336183</v>
      </c>
      <c r="AG2770" s="17">
        <v>-78.912575510513292</v>
      </c>
      <c r="AH2770" s="17">
        <v>-1</v>
      </c>
      <c r="AI2770" s="17">
        <v>-1</v>
      </c>
      <c r="AJ2770" s="17">
        <v>-1</v>
      </c>
      <c r="AK2770" s="17">
        <v>-1</v>
      </c>
      <c r="AL2770" s="17">
        <v>-1</v>
      </c>
      <c r="AM2770" s="17">
        <v>-1</v>
      </c>
      <c r="AN2770" s="17">
        <v>-1</v>
      </c>
      <c r="AO2770" s="17">
        <v>-1</v>
      </c>
      <c r="AP2770" s="17">
        <v>-1</v>
      </c>
      <c r="AQ2770" s="17">
        <v>-1</v>
      </c>
      <c r="AR2770" s="17">
        <v>-0.50888567133195095</v>
      </c>
      <c r="AS2770" s="17">
        <v>-6.1066280559834114</v>
      </c>
      <c r="AT2770" s="17">
        <v>-3.9386164727784347</v>
      </c>
      <c r="AU2770" s="17">
        <v>-1</v>
      </c>
      <c r="AV2770" s="17">
        <v>-1</v>
      </c>
      <c r="AW2770" s="17">
        <v>-1</v>
      </c>
      <c r="AX2770" s="17">
        <v>-1</v>
      </c>
      <c r="AY2770" s="17">
        <v>-0.10177713426639019</v>
      </c>
      <c r="AZ2770" s="17">
        <v>1.252289524500702</v>
      </c>
      <c r="BA2770" s="17">
        <v>-0.73946901168018941</v>
      </c>
      <c r="BB2770" s="17">
        <v>0.47937558983906015</v>
      </c>
      <c r="BC2770" s="17">
        <v>-0.29988841035188041</v>
      </c>
      <c r="BD2770" s="17">
        <v>17.062237971558474</v>
      </c>
      <c r="BE2770" s="17">
        <v>-10.010955920276437</v>
      </c>
      <c r="BF2770" s="17">
        <v>-1</v>
      </c>
      <c r="BG2770" s="22">
        <v>-34.477622841287939</v>
      </c>
    </row>
    <row r="2771" spans="1:59" x14ac:dyDescent="0.25">
      <c r="A2771">
        <v>6149</v>
      </c>
      <c r="B2771" t="s">
        <v>2450</v>
      </c>
      <c r="C2771" s="49">
        <v>0</v>
      </c>
      <c r="D2771" s="22">
        <v>1500.845947265625</v>
      </c>
      <c r="E2771" s="17">
        <v>59.976478278271344</v>
      </c>
      <c r="F2771" s="17">
        <v>-4.8763230035659682</v>
      </c>
      <c r="G2771" s="17">
        <v>0.31067386200354274</v>
      </c>
      <c r="H2771" s="17">
        <v>3.179952747704474</v>
      </c>
      <c r="I2771" s="17">
        <v>47.480041451711628</v>
      </c>
      <c r="J2771" s="17">
        <v>5.1336685658142081</v>
      </c>
      <c r="K2771" s="17">
        <v>-1</v>
      </c>
      <c r="L2771" s="17">
        <v>-1</v>
      </c>
      <c r="M2771" s="17">
        <v>-1</v>
      </c>
      <c r="N2771" s="17">
        <v>0.16666666666666666</v>
      </c>
      <c r="O2771" s="17">
        <v>-1</v>
      </c>
      <c r="P2771" s="17">
        <v>-1</v>
      </c>
      <c r="Q2771" s="17">
        <v>2.58869851611946</v>
      </c>
      <c r="R2771" s="17">
        <v>-1</v>
      </c>
      <c r="S2771" s="17">
        <v>0.15836203359235337</v>
      </c>
      <c r="T2771" s="17">
        <v>1.6683118673957519E-2</v>
      </c>
      <c r="U2771" s="17">
        <v>5.0845602575978525E-2</v>
      </c>
      <c r="V2771" s="17">
        <v>-7.458948143890598E-2</v>
      </c>
      <c r="W2771" s="17">
        <v>0.49808768122102054</v>
      </c>
      <c r="X2771" s="17">
        <v>0.12132629906637921</v>
      </c>
      <c r="Y2771" s="17">
        <v>0</v>
      </c>
      <c r="Z2771" s="17">
        <v>27.34585233029798</v>
      </c>
      <c r="AA2771" s="17">
        <v>0.22705211040444867</v>
      </c>
      <c r="AB2771" s="17">
        <v>0.74832418783201715</v>
      </c>
      <c r="AC2771" s="17">
        <v>14.067660528442447</v>
      </c>
      <c r="AD2771" s="17">
        <v>6.3557003219973152E-2</v>
      </c>
      <c r="AE2771" s="17">
        <v>6.3557003219973157E-3</v>
      </c>
      <c r="AF2771" s="17">
        <v>43.1653748289297</v>
      </c>
      <c r="AG2771" s="17">
        <v>-4.4517057498008521</v>
      </c>
      <c r="AH2771" s="17">
        <v>-1</v>
      </c>
      <c r="AI2771" s="17">
        <v>-1</v>
      </c>
      <c r="AJ2771" s="17">
        <v>-1</v>
      </c>
      <c r="AK2771" s="17">
        <v>-1</v>
      </c>
      <c r="AL2771" s="17">
        <v>-1</v>
      </c>
      <c r="AM2771" s="17">
        <v>-1</v>
      </c>
      <c r="AN2771" s="17">
        <v>-1</v>
      </c>
      <c r="AO2771" s="17">
        <v>-1</v>
      </c>
      <c r="AP2771" s="17">
        <v>-1</v>
      </c>
      <c r="AQ2771" s="17">
        <v>-1</v>
      </c>
      <c r="AR2771" s="17">
        <v>3.1778501609986576E-2</v>
      </c>
      <c r="AS2771" s="17">
        <v>0.3813420193198388</v>
      </c>
      <c r="AT2771" s="17">
        <v>4.4957446251157904</v>
      </c>
      <c r="AU2771" s="17">
        <v>-1</v>
      </c>
      <c r="AV2771" s="17">
        <v>-1</v>
      </c>
      <c r="AW2771" s="17">
        <v>-1</v>
      </c>
      <c r="AX2771" s="17">
        <v>-1</v>
      </c>
      <c r="AY2771" s="17">
        <v>6.3557003219973157E-3</v>
      </c>
      <c r="AZ2771" s="17">
        <v>0.31259092768076968</v>
      </c>
      <c r="BA2771" s="17">
        <v>0.2002295851397432</v>
      </c>
      <c r="BB2771" s="17">
        <v>0.11172395223854248</v>
      </c>
      <c r="BC2771" s="17">
        <v>6.7763227248637023E-2</v>
      </c>
      <c r="BD2771" s="17">
        <v>4.2892828921879991</v>
      </c>
      <c r="BE2771" s="17">
        <v>2.7619991590940511</v>
      </c>
      <c r="BF2771" s="17">
        <v>-1</v>
      </c>
      <c r="BG2771" s="22">
        <v>91.914000552437756</v>
      </c>
    </row>
    <row r="2772" spans="1:59" x14ac:dyDescent="0.25">
      <c r="A2772">
        <v>6150</v>
      </c>
      <c r="B2772" t="s">
        <v>2451</v>
      </c>
      <c r="C2772" s="49">
        <v>0</v>
      </c>
      <c r="D2772" s="22">
        <v>1512.9873828125001</v>
      </c>
      <c r="E2772" s="17">
        <v>74.945799393350327</v>
      </c>
      <c r="F2772" s="17">
        <v>20.224022073695956</v>
      </c>
      <c r="G2772" s="17">
        <v>0.49330324173436652</v>
      </c>
      <c r="H2772" s="17">
        <v>4.5633925414311376</v>
      </c>
      <c r="I2772" s="17">
        <v>60.84720865329799</v>
      </c>
      <c r="J2772" s="17">
        <v>8.7351172578490939</v>
      </c>
      <c r="K2772" s="17">
        <v>-1</v>
      </c>
      <c r="L2772" s="17">
        <v>-1</v>
      </c>
      <c r="M2772" s="17">
        <v>-1</v>
      </c>
      <c r="N2772" s="17">
        <v>0.16666666666666666</v>
      </c>
      <c r="O2772" s="17">
        <v>-1</v>
      </c>
      <c r="P2772" s="17">
        <v>-1</v>
      </c>
      <c r="Q2772" s="17">
        <v>3.4519765540444922</v>
      </c>
      <c r="R2772" s="17">
        <v>-1</v>
      </c>
      <c r="S2772" s="17">
        <v>0.59706244976964684</v>
      </c>
      <c r="T2772" s="17">
        <v>6.2792975604885268E-2</v>
      </c>
      <c r="U2772" s="17">
        <v>0.31706098568964114</v>
      </c>
      <c r="V2772" s="17">
        <v>0.30935180421453434</v>
      </c>
      <c r="W2772" s="17">
        <v>1.4978141750607654</v>
      </c>
      <c r="X2772" s="17">
        <v>1.6085627862264791</v>
      </c>
      <c r="Y2772" s="17">
        <v>0</v>
      </c>
      <c r="Z2772" s="17">
        <v>35.992382898342953</v>
      </c>
      <c r="AA2772" s="17">
        <v>0.70813100390074968</v>
      </c>
      <c r="AB2772" s="17">
        <v>1.5158605801876623</v>
      </c>
      <c r="AC2772" s="17">
        <v>22.892301447713074</v>
      </c>
      <c r="AD2772" s="17">
        <v>0.39632623211205142</v>
      </c>
      <c r="AE2772" s="17">
        <v>3.9632623211205142E-2</v>
      </c>
      <c r="AF2772" s="17">
        <v>56.304472752248643</v>
      </c>
      <c r="AG2772" s="17">
        <v>18.462967954283027</v>
      </c>
      <c r="AH2772" s="17">
        <v>-1</v>
      </c>
      <c r="AI2772" s="17">
        <v>-1</v>
      </c>
      <c r="AJ2772" s="17">
        <v>-1</v>
      </c>
      <c r="AK2772" s="17">
        <v>-1</v>
      </c>
      <c r="AL2772" s="17">
        <v>-1</v>
      </c>
      <c r="AM2772" s="17">
        <v>-1</v>
      </c>
      <c r="AN2772" s="17">
        <v>-1</v>
      </c>
      <c r="AO2772" s="17">
        <v>-1</v>
      </c>
      <c r="AP2772" s="17">
        <v>-1</v>
      </c>
      <c r="AQ2772" s="17">
        <v>-1</v>
      </c>
      <c r="AR2772" s="17">
        <v>0.19816311605602571</v>
      </c>
      <c r="AS2772" s="17">
        <v>2.3779573926723083</v>
      </c>
      <c r="AT2772" s="17">
        <v>7.0913446104740014</v>
      </c>
      <c r="AU2772" s="17">
        <v>-1</v>
      </c>
      <c r="AV2772" s="17">
        <v>-1</v>
      </c>
      <c r="AW2772" s="17">
        <v>-1</v>
      </c>
      <c r="AX2772" s="17">
        <v>-1</v>
      </c>
      <c r="AY2772" s="17">
        <v>3.9632623211205142E-2</v>
      </c>
      <c r="AZ2772" s="17">
        <v>2.3407000666321176E-2</v>
      </c>
      <c r="BA2772" s="17">
        <v>0.48941351215419177</v>
      </c>
      <c r="BB2772" s="17">
        <v>-1.4175855847641805E-3</v>
      </c>
      <c r="BC2772" s="17">
        <v>0.18090476507194361</v>
      </c>
      <c r="BD2772" s="17">
        <v>0.3585190047760185</v>
      </c>
      <c r="BE2772" s="17">
        <v>6.6927630465060366</v>
      </c>
      <c r="BF2772" s="17">
        <v>-1</v>
      </c>
      <c r="BG2772" s="22">
        <v>378.34741864571191</v>
      </c>
    </row>
    <row r="2773" spans="1:59" x14ac:dyDescent="0.25">
      <c r="A2773">
        <v>6152</v>
      </c>
      <c r="B2773" t="s">
        <v>2452</v>
      </c>
      <c r="C2773" s="49">
        <v>0</v>
      </c>
      <c r="D2773" s="22">
        <v>1421.9283105468749</v>
      </c>
      <c r="E2773" s="17">
        <v>-19.732230388373381</v>
      </c>
      <c r="F2773" s="17">
        <v>-138.53075381007375</v>
      </c>
      <c r="G2773" s="17">
        <v>-0.66179188383916387</v>
      </c>
      <c r="H2773" s="17">
        <v>-4.1865937127707191</v>
      </c>
      <c r="I2773" s="17">
        <v>-23.697510821937634</v>
      </c>
      <c r="J2773" s="17">
        <v>-14.043341691658824</v>
      </c>
      <c r="K2773" s="17">
        <v>-1</v>
      </c>
      <c r="L2773" s="17">
        <v>-1</v>
      </c>
      <c r="M2773" s="17">
        <v>-1</v>
      </c>
      <c r="N2773" s="17">
        <v>0.16666666666666666</v>
      </c>
      <c r="O2773" s="17">
        <v>-1</v>
      </c>
      <c r="P2773" s="17">
        <v>-1</v>
      </c>
      <c r="Q2773" s="17">
        <v>-2.0080882783039793</v>
      </c>
      <c r="R2773" s="17">
        <v>-1</v>
      </c>
      <c r="S2773" s="17">
        <v>-2.1776319233939296</v>
      </c>
      <c r="T2773" s="17">
        <v>-0.22884285571814136</v>
      </c>
      <c r="U2773" s="17">
        <v>-1.3666992715072559</v>
      </c>
      <c r="V2773" s="17">
        <v>-2.1190017729502042</v>
      </c>
      <c r="W2773" s="17">
        <v>-4.8252604673819057</v>
      </c>
      <c r="X2773" s="17">
        <v>-7.7979172632909215</v>
      </c>
      <c r="Y2773" s="17">
        <v>0</v>
      </c>
      <c r="Z2773" s="17">
        <v>-18.695232681318334</v>
      </c>
      <c r="AA2773" s="17">
        <v>-2.3345989539675589</v>
      </c>
      <c r="AB2773" s="17">
        <v>-3.3386570599478902</v>
      </c>
      <c r="AC2773" s="17">
        <v>-32.921827285626826</v>
      </c>
      <c r="AD2773" s="17">
        <v>-1.70837408938407</v>
      </c>
      <c r="AE2773" s="17">
        <v>-0.17083740893840699</v>
      </c>
      <c r="AF2773" s="17">
        <v>-26.797753121968064</v>
      </c>
      <c r="AG2773" s="17">
        <v>-126.46786375914213</v>
      </c>
      <c r="AH2773" s="17">
        <v>-1</v>
      </c>
      <c r="AI2773" s="17">
        <v>-1</v>
      </c>
      <c r="AJ2773" s="17">
        <v>-1</v>
      </c>
      <c r="AK2773" s="17">
        <v>-1</v>
      </c>
      <c r="AL2773" s="17">
        <v>-1</v>
      </c>
      <c r="AM2773" s="17">
        <v>-1</v>
      </c>
      <c r="AN2773" s="17">
        <v>-1</v>
      </c>
      <c r="AO2773" s="17">
        <v>-1</v>
      </c>
      <c r="AP2773" s="17">
        <v>-1</v>
      </c>
      <c r="AQ2773" s="17">
        <v>-1</v>
      </c>
      <c r="AR2773" s="17">
        <v>-0.85418704469203499</v>
      </c>
      <c r="AS2773" s="17">
        <v>-10.250244536304418</v>
      </c>
      <c r="AT2773" s="17">
        <v>-9.3253178971957453</v>
      </c>
      <c r="AU2773" s="17">
        <v>-1</v>
      </c>
      <c r="AV2773" s="17">
        <v>-1</v>
      </c>
      <c r="AW2773" s="17">
        <v>-1</v>
      </c>
      <c r="AX2773" s="17">
        <v>-1</v>
      </c>
      <c r="AY2773" s="17">
        <v>-0.17083740893840699</v>
      </c>
      <c r="AZ2773" s="17">
        <v>1.8524388080399916</v>
      </c>
      <c r="BA2773" s="17">
        <v>-1.3396182952194795</v>
      </c>
      <c r="BB2773" s="17">
        <v>0.71418052372391738</v>
      </c>
      <c r="BC2773" s="17">
        <v>-0.53469334423673742</v>
      </c>
      <c r="BD2773" s="17">
        <v>25.219832189008009</v>
      </c>
      <c r="BE2773" s="17">
        <v>-18.168550137725983</v>
      </c>
      <c r="BF2773" s="17">
        <v>-1</v>
      </c>
      <c r="BG2773" s="22">
        <v>168.88226562391517</v>
      </c>
    </row>
    <row r="2774" spans="1:59" x14ac:dyDescent="0.25">
      <c r="A2774">
        <v>6153</v>
      </c>
      <c r="B2774" t="s">
        <v>2453</v>
      </c>
      <c r="C2774" s="49">
        <v>0</v>
      </c>
      <c r="D2774" s="22">
        <v>1495.2269921874999</v>
      </c>
      <c r="E2774" s="17">
        <v>62.360137451871836</v>
      </c>
      <c r="F2774" s="17">
        <v>-0.87943714989259847</v>
      </c>
      <c r="G2774" s="17">
        <v>0.33975508706496721</v>
      </c>
      <c r="H2774" s="17">
        <v>3.4002465693206543</v>
      </c>
      <c r="I2774" s="17">
        <v>49.608579578468536</v>
      </c>
      <c r="J2774" s="17">
        <v>5.7071498978682662</v>
      </c>
      <c r="K2774" s="17">
        <v>-1</v>
      </c>
      <c r="L2774" s="17">
        <v>-1</v>
      </c>
      <c r="M2774" s="17">
        <v>-1</v>
      </c>
      <c r="N2774" s="17">
        <v>0.16666666666666666</v>
      </c>
      <c r="O2774" s="17">
        <v>-1</v>
      </c>
      <c r="P2774" s="17">
        <v>-1</v>
      </c>
      <c r="Q2774" s="17">
        <v>2.726163709006197</v>
      </c>
      <c r="R2774" s="17">
        <v>-1</v>
      </c>
      <c r="S2774" s="17">
        <v>0.22821906073769166</v>
      </c>
      <c r="T2774" s="17">
        <v>2.4025481271556997E-2</v>
      </c>
      <c r="U2774" s="17">
        <v>9.3236752798097497E-2</v>
      </c>
      <c r="V2774" s="17">
        <v>-1.3452095138207337E-2</v>
      </c>
      <c r="W2774" s="17">
        <v>0.65728042014437071</v>
      </c>
      <c r="X2774" s="17">
        <v>0.35814832116606565</v>
      </c>
      <c r="Y2774" s="17">
        <v>0</v>
      </c>
      <c r="Z2774" s="17">
        <v>28.722693788229968</v>
      </c>
      <c r="AA2774" s="17">
        <v>0.30365732909755977</v>
      </c>
      <c r="AB2774" s="17">
        <v>0.87054383618118703</v>
      </c>
      <c r="AC2774" s="17">
        <v>15.472863618097639</v>
      </c>
      <c r="AD2774" s="17">
        <v>0.11654594099762187</v>
      </c>
      <c r="AE2774" s="17">
        <v>1.1654594099762187E-2</v>
      </c>
      <c r="AF2774" s="17">
        <v>45.257596049717442</v>
      </c>
      <c r="AG2774" s="17">
        <v>-0.80285809900254523</v>
      </c>
      <c r="AH2774" s="17">
        <v>-1</v>
      </c>
      <c r="AI2774" s="17">
        <v>-1</v>
      </c>
      <c r="AJ2774" s="17">
        <v>-1</v>
      </c>
      <c r="AK2774" s="17">
        <v>-1</v>
      </c>
      <c r="AL2774" s="17">
        <v>-1</v>
      </c>
      <c r="AM2774" s="17">
        <v>-1</v>
      </c>
      <c r="AN2774" s="17">
        <v>-1</v>
      </c>
      <c r="AO2774" s="17">
        <v>-1</v>
      </c>
      <c r="AP2774" s="17">
        <v>-1</v>
      </c>
      <c r="AQ2774" s="17">
        <v>-1</v>
      </c>
      <c r="AR2774" s="17">
        <v>5.8272970498810937E-2</v>
      </c>
      <c r="AS2774" s="17">
        <v>0.69927564598573111</v>
      </c>
      <c r="AT2774" s="17">
        <v>4.9090583397814509</v>
      </c>
      <c r="AU2774" s="17">
        <v>-1</v>
      </c>
      <c r="AV2774" s="17">
        <v>-1</v>
      </c>
      <c r="AW2774" s="17">
        <v>-1</v>
      </c>
      <c r="AX2774" s="17">
        <v>-1</v>
      </c>
      <c r="AY2774" s="17">
        <v>1.1654594099762187E-2</v>
      </c>
      <c r="AZ2774" s="17">
        <v>0.26654235171753254</v>
      </c>
      <c r="BA2774" s="17">
        <v>0.24627816110298037</v>
      </c>
      <c r="BB2774" s="17">
        <v>9.3707713394141898E-2</v>
      </c>
      <c r="BC2774" s="17">
        <v>8.577946609303759E-2</v>
      </c>
      <c r="BD2774" s="17">
        <v>3.6633626298423105</v>
      </c>
      <c r="BE2774" s="17">
        <v>3.3879194214397401</v>
      </c>
      <c r="BF2774" s="17">
        <v>-1</v>
      </c>
      <c r="BG2774" s="22">
        <v>168.12781204490281</v>
      </c>
    </row>
    <row r="2775" spans="1:59" x14ac:dyDescent="0.25">
      <c r="A2775">
        <v>6155</v>
      </c>
      <c r="B2775" t="s">
        <v>2454</v>
      </c>
      <c r="C2775" s="49">
        <v>0</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25">
      <c r="A2776">
        <v>6156</v>
      </c>
      <c r="B2776" t="s">
        <v>2455</v>
      </c>
      <c r="C2776" s="49">
        <v>0</v>
      </c>
      <c r="D2776" s="22">
        <v>1413.8155761718751</v>
      </c>
      <c r="E2776" s="17">
        <v>-19.393182127852626</v>
      </c>
      <c r="F2776" s="17">
        <v>-137.96224250141168</v>
      </c>
      <c r="G2776" s="17">
        <v>-0.6576554121153162</v>
      </c>
      <c r="H2776" s="17">
        <v>-4.1552594356854522</v>
      </c>
      <c r="I2776" s="17">
        <v>-23.394750613044629</v>
      </c>
      <c r="J2776" s="17">
        <v>-13.961770529880539</v>
      </c>
      <c r="K2776" s="17">
        <v>-1</v>
      </c>
      <c r="L2776" s="17">
        <v>-1</v>
      </c>
      <c r="M2776" s="17">
        <v>-1</v>
      </c>
      <c r="N2776" s="17">
        <v>0.16666666666666666</v>
      </c>
      <c r="O2776" s="17">
        <v>-1</v>
      </c>
      <c r="P2776" s="17">
        <v>-1</v>
      </c>
      <c r="Q2776" s="17">
        <v>-1.9885354265177075</v>
      </c>
      <c r="R2776" s="17">
        <v>-1</v>
      </c>
      <c r="S2776" s="17">
        <v>-2.1676955600912002</v>
      </c>
      <c r="T2776" s="17">
        <v>-0.22779848859787541</v>
      </c>
      <c r="U2776" s="17">
        <v>-1.3606696151270725</v>
      </c>
      <c r="V2776" s="17">
        <v>-2.1103056788493322</v>
      </c>
      <c r="W2776" s="17">
        <v>-4.8026171206244213</v>
      </c>
      <c r="X2776" s="17">
        <v>-7.7642320386853338</v>
      </c>
      <c r="Y2776" s="17">
        <v>0</v>
      </c>
      <c r="Z2776" s="17">
        <v>-18.499392727983238</v>
      </c>
      <c r="AA2776" s="17">
        <v>-2.3237027375821104</v>
      </c>
      <c r="AB2776" s="17">
        <v>-3.3212727125406851</v>
      </c>
      <c r="AC2776" s="17">
        <v>-32.721953214491769</v>
      </c>
      <c r="AD2776" s="17">
        <v>-1.7008370189088404</v>
      </c>
      <c r="AE2776" s="17">
        <v>-0.17008370189088406</v>
      </c>
      <c r="AF2776" s="17">
        <v>-26.500158577668678</v>
      </c>
      <c r="AG2776" s="17">
        <v>-125.94885690505414</v>
      </c>
      <c r="AH2776" s="17">
        <v>-1</v>
      </c>
      <c r="AI2776" s="17">
        <v>-1</v>
      </c>
      <c r="AJ2776" s="17">
        <v>-1</v>
      </c>
      <c r="AK2776" s="17">
        <v>-1</v>
      </c>
      <c r="AL2776" s="17">
        <v>-1</v>
      </c>
      <c r="AM2776" s="17">
        <v>-1</v>
      </c>
      <c r="AN2776" s="17">
        <v>-1</v>
      </c>
      <c r="AO2776" s="17">
        <v>-1</v>
      </c>
      <c r="AP2776" s="17">
        <v>-1</v>
      </c>
      <c r="AQ2776" s="17">
        <v>-1</v>
      </c>
      <c r="AR2776" s="17">
        <v>-0.85041850945442021</v>
      </c>
      <c r="AS2776" s="17">
        <v>-10.205022113453044</v>
      </c>
      <c r="AT2776" s="17">
        <v>-9.2665287474889571</v>
      </c>
      <c r="AU2776" s="17">
        <v>-1</v>
      </c>
      <c r="AV2776" s="17">
        <v>-1</v>
      </c>
      <c r="AW2776" s="17">
        <v>-1</v>
      </c>
      <c r="AX2776" s="17">
        <v>-1</v>
      </c>
      <c r="AY2776" s="17">
        <v>-0.17008370189088406</v>
      </c>
      <c r="AZ2776" s="17">
        <v>1.845888924670462</v>
      </c>
      <c r="BA2776" s="17">
        <v>-1.3330684118499496</v>
      </c>
      <c r="BB2776" s="17">
        <v>0.71161791976233935</v>
      </c>
      <c r="BC2776" s="17">
        <v>-0.5321307402751595</v>
      </c>
      <c r="BD2776" s="17">
        <v>25.130802189030103</v>
      </c>
      <c r="BE2776" s="17">
        <v>-18.079520137748077</v>
      </c>
      <c r="BF2776" s="17">
        <v>-1</v>
      </c>
      <c r="BG2776" s="22">
        <v>-75.827017705762955</v>
      </c>
    </row>
    <row r="2777" spans="1:59" x14ac:dyDescent="0.25">
      <c r="A2777">
        <v>6157</v>
      </c>
      <c r="B2777" t="s">
        <v>2456</v>
      </c>
      <c r="C2777" s="49">
        <v>0</v>
      </c>
      <c r="D2777" s="22">
        <v>1448.21263671875</v>
      </c>
      <c r="E2777" s="17">
        <v>-13.45721473850179</v>
      </c>
      <c r="F2777" s="17">
        <v>-128.00889667532789</v>
      </c>
      <c r="G2777" s="17">
        <v>-0.58523515777742796</v>
      </c>
      <c r="H2777" s="17">
        <v>-3.6066671890791913</v>
      </c>
      <c r="I2777" s="17">
        <v>-18.094104846504926</v>
      </c>
      <c r="J2777" s="17">
        <v>-12.533644175586183</v>
      </c>
      <c r="K2777" s="17">
        <v>-1</v>
      </c>
      <c r="L2777" s="17">
        <v>-1</v>
      </c>
      <c r="M2777" s="17">
        <v>-1</v>
      </c>
      <c r="N2777" s="17">
        <v>0.16666666666666666</v>
      </c>
      <c r="O2777" s="17">
        <v>-1</v>
      </c>
      <c r="P2777" s="17">
        <v>-1</v>
      </c>
      <c r="Q2777" s="17">
        <v>-1.6462092621131084</v>
      </c>
      <c r="R2777" s="17">
        <v>-1</v>
      </c>
      <c r="S2777" s="17">
        <v>-1.9937323359674379</v>
      </c>
      <c r="T2777" s="17">
        <v>-0.20951398491427758</v>
      </c>
      <c r="U2777" s="17">
        <v>-1.2551039838898335</v>
      </c>
      <c r="V2777" s="17">
        <v>-1.958056760308297</v>
      </c>
      <c r="W2777" s="17">
        <v>-4.4061833865838738</v>
      </c>
      <c r="X2777" s="17">
        <v>-7.174480023870033</v>
      </c>
      <c r="Y2777" s="17">
        <v>0</v>
      </c>
      <c r="Z2777" s="17">
        <v>-15.070678553949076</v>
      </c>
      <c r="AA2777" s="17">
        <v>-2.1329346592206648</v>
      </c>
      <c r="AB2777" s="17">
        <v>-3.0169121500183369</v>
      </c>
      <c r="AC2777" s="17">
        <v>-29.222610771583319</v>
      </c>
      <c r="AD2777" s="17">
        <v>-1.5688799798622919</v>
      </c>
      <c r="AE2777" s="17">
        <v>-0.15688799798622918</v>
      </c>
      <c r="AF2777" s="17">
        <v>-21.289951902381056</v>
      </c>
      <c r="AG2777" s="17">
        <v>-116.86222199359915</v>
      </c>
      <c r="AH2777" s="17">
        <v>-1</v>
      </c>
      <c r="AI2777" s="17">
        <v>-1</v>
      </c>
      <c r="AJ2777" s="17">
        <v>-1</v>
      </c>
      <c r="AK2777" s="17">
        <v>-1</v>
      </c>
      <c r="AL2777" s="17">
        <v>-1</v>
      </c>
      <c r="AM2777" s="17">
        <v>-1</v>
      </c>
      <c r="AN2777" s="17">
        <v>-1</v>
      </c>
      <c r="AO2777" s="17">
        <v>-1</v>
      </c>
      <c r="AP2777" s="17">
        <v>-1</v>
      </c>
      <c r="AQ2777" s="17">
        <v>-1</v>
      </c>
      <c r="AR2777" s="17">
        <v>-0.78443998993114594</v>
      </c>
      <c r="AS2777" s="17">
        <v>-9.41327987917375</v>
      </c>
      <c r="AT2777" s="17">
        <v>-8.2372638429258771</v>
      </c>
      <c r="AU2777" s="17">
        <v>-1</v>
      </c>
      <c r="AV2777" s="17">
        <v>-1</v>
      </c>
      <c r="AW2777" s="17">
        <v>-1</v>
      </c>
      <c r="AX2777" s="17">
        <v>-1</v>
      </c>
      <c r="AY2777" s="17">
        <v>-0.15688799798622918</v>
      </c>
      <c r="AZ2777" s="17">
        <v>1.7312152967159502</v>
      </c>
      <c r="BA2777" s="17">
        <v>-1.2183947838954381</v>
      </c>
      <c r="BB2777" s="17">
        <v>0.66675252648651273</v>
      </c>
      <c r="BC2777" s="17">
        <v>-0.48726534699933299</v>
      </c>
      <c r="BD2777" s="17">
        <v>23.57208846570623</v>
      </c>
      <c r="BE2777" s="17">
        <v>-16.520806414424197</v>
      </c>
      <c r="BF2777" s="17">
        <v>-1</v>
      </c>
      <c r="BG2777" s="22">
        <v>-4.4654748904822554</v>
      </c>
    </row>
    <row r="2778" spans="1:59" x14ac:dyDescent="0.25">
      <c r="A2778">
        <v>6160</v>
      </c>
      <c r="B2778" t="s">
        <v>2457</v>
      </c>
      <c r="C2778" s="49">
        <v>0</v>
      </c>
      <c r="D2778" s="22">
        <v>1463.4237011718749</v>
      </c>
      <c r="E2778" s="17">
        <v>13.665369266185131</v>
      </c>
      <c r="F2778" s="17">
        <v>-82.530132964467782</v>
      </c>
      <c r="G2778" s="17">
        <v>-0.25433299759305833</v>
      </c>
      <c r="H2778" s="17">
        <v>-1.1000430254101508</v>
      </c>
      <c r="I2778" s="17">
        <v>6.1255716867557481</v>
      </c>
      <c r="J2778" s="17">
        <v>-6.0082584258015901</v>
      </c>
      <c r="K2778" s="17">
        <v>-1</v>
      </c>
      <c r="L2778" s="17">
        <v>-1</v>
      </c>
      <c r="M2778" s="17">
        <v>-1</v>
      </c>
      <c r="N2778" s="17">
        <v>0.16666666666666666</v>
      </c>
      <c r="O2778" s="17">
        <v>-1</v>
      </c>
      <c r="P2778" s="17">
        <v>-1</v>
      </c>
      <c r="Q2778" s="17">
        <v>-8.2054754168381816E-2</v>
      </c>
      <c r="R2778" s="17">
        <v>-1</v>
      </c>
      <c r="S2778" s="17">
        <v>-1.198860691543036</v>
      </c>
      <c r="T2778" s="17">
        <v>-0.12596854832173884</v>
      </c>
      <c r="U2778" s="17">
        <v>-0.77275418082716296</v>
      </c>
      <c r="V2778" s="17">
        <v>-1.2624019812473306</v>
      </c>
      <c r="W2778" s="17">
        <v>-2.5948009195750128</v>
      </c>
      <c r="X2778" s="17">
        <v>-4.4797889121133299</v>
      </c>
      <c r="Y2778" s="17">
        <v>0</v>
      </c>
      <c r="Z2778" s="17">
        <v>0.59578019043971864</v>
      </c>
      <c r="AA2778" s="17">
        <v>-1.2612783829322527</v>
      </c>
      <c r="AB2778" s="17">
        <v>-1.626229825931492</v>
      </c>
      <c r="AC2778" s="17">
        <v>-13.233437795461208</v>
      </c>
      <c r="AD2778" s="17">
        <v>-0.9659427260339537</v>
      </c>
      <c r="AE2778" s="17">
        <v>-9.659427260339537E-2</v>
      </c>
      <c r="AF2778" s="17">
        <v>2.5164909169962826</v>
      </c>
      <c r="AG2778" s="17">
        <v>-75.343628217629771</v>
      </c>
      <c r="AH2778" s="17">
        <v>-1</v>
      </c>
      <c r="AI2778" s="17">
        <v>-1</v>
      </c>
      <c r="AJ2778" s="17">
        <v>-1</v>
      </c>
      <c r="AK2778" s="17">
        <v>-1</v>
      </c>
      <c r="AL2778" s="17">
        <v>-1</v>
      </c>
      <c r="AM2778" s="17">
        <v>-1</v>
      </c>
      <c r="AN2778" s="17">
        <v>-1</v>
      </c>
      <c r="AO2778" s="17">
        <v>-1</v>
      </c>
      <c r="AP2778" s="17">
        <v>-1</v>
      </c>
      <c r="AQ2778" s="17">
        <v>-1</v>
      </c>
      <c r="AR2778" s="17">
        <v>-0.48297136301697685</v>
      </c>
      <c r="AS2778" s="17">
        <v>-5.7956563562037218</v>
      </c>
      <c r="AT2778" s="17">
        <v>-3.5343532630648387</v>
      </c>
      <c r="AU2778" s="17">
        <v>-1</v>
      </c>
      <c r="AV2778" s="17">
        <v>-1</v>
      </c>
      <c r="AW2778" s="17">
        <v>-1</v>
      </c>
      <c r="AX2778" s="17">
        <v>-1</v>
      </c>
      <c r="AY2778" s="17">
        <v>-9.659427260339537E-2</v>
      </c>
      <c r="AZ2778" s="17">
        <v>1.2072492936516062</v>
      </c>
      <c r="BA2778" s="17">
        <v>-0.69442878083109361</v>
      </c>
      <c r="BB2778" s="17">
        <v>0.46175386018487768</v>
      </c>
      <c r="BC2778" s="17">
        <v>-0.28226668069769806</v>
      </c>
      <c r="BD2778" s="17">
        <v>16.450023749522963</v>
      </c>
      <c r="BE2778" s="17">
        <v>-9.3987416982409258</v>
      </c>
      <c r="BF2778" s="17">
        <v>-1</v>
      </c>
      <c r="BG2778" s="22">
        <v>21.049286626179537</v>
      </c>
    </row>
    <row r="2779" spans="1:59" x14ac:dyDescent="0.25">
      <c r="A2779">
        <v>6161</v>
      </c>
      <c r="B2779" t="s">
        <v>2458</v>
      </c>
      <c r="C2779" s="49">
        <v>0</v>
      </c>
      <c r="D2779" s="22">
        <v>1456.000986328125</v>
      </c>
      <c r="E2779" s="17">
        <v>30.994145532765604</v>
      </c>
      <c r="F2779" s="17">
        <v>-53.473486994084276</v>
      </c>
      <c r="G2779" s="17">
        <v>-4.2917687791741765E-2</v>
      </c>
      <c r="H2779" s="17">
        <v>0.50145369441267684</v>
      </c>
      <c r="I2779" s="17">
        <v>21.599663529232764</v>
      </c>
      <c r="J2779" s="17">
        <v>-1.8391516146065587</v>
      </c>
      <c r="K2779" s="17">
        <v>-1</v>
      </c>
      <c r="L2779" s="17">
        <v>-1</v>
      </c>
      <c r="M2779" s="17">
        <v>-1</v>
      </c>
      <c r="N2779" s="17">
        <v>0.16666666666666666</v>
      </c>
      <c r="O2779" s="17">
        <v>-1</v>
      </c>
      <c r="P2779" s="17">
        <v>-1</v>
      </c>
      <c r="Q2779" s="17">
        <v>0.91729263507202297</v>
      </c>
      <c r="R2779" s="17">
        <v>-1</v>
      </c>
      <c r="S2779" s="17">
        <v>-0.69101258663905174</v>
      </c>
      <c r="T2779" s="17">
        <v>-7.2590884211427176E-2</v>
      </c>
      <c r="U2779" s="17">
        <v>-0.4645780933991443</v>
      </c>
      <c r="V2779" s="17">
        <v>-0.81794410720989308</v>
      </c>
      <c r="W2779" s="17">
        <v>-1.4374981530473487</v>
      </c>
      <c r="X2779" s="17">
        <v>-2.758135128126316</v>
      </c>
      <c r="Y2779" s="17">
        <v>0</v>
      </c>
      <c r="Z2779" s="17">
        <v>10.605171567906318</v>
      </c>
      <c r="AA2779" s="17">
        <v>-0.70437213128040477</v>
      </c>
      <c r="AB2779" s="17">
        <v>-0.73771482132040156</v>
      </c>
      <c r="AC2779" s="17">
        <v>-3.017862423181219</v>
      </c>
      <c r="AD2779" s="17">
        <v>-0.58072261674893055</v>
      </c>
      <c r="AE2779" s="17">
        <v>-5.8072261674893037E-2</v>
      </c>
      <c r="AF2779" s="17">
        <v>17.726565342384465</v>
      </c>
      <c r="AG2779" s="17">
        <v>-48.817157792743764</v>
      </c>
      <c r="AH2779" s="17">
        <v>-1</v>
      </c>
      <c r="AI2779" s="17">
        <v>-1</v>
      </c>
      <c r="AJ2779" s="17">
        <v>-1</v>
      </c>
      <c r="AK2779" s="17">
        <v>-1</v>
      </c>
      <c r="AL2779" s="17">
        <v>-1</v>
      </c>
      <c r="AM2779" s="17">
        <v>-1</v>
      </c>
      <c r="AN2779" s="17">
        <v>-1</v>
      </c>
      <c r="AO2779" s="17">
        <v>-1</v>
      </c>
      <c r="AP2779" s="17">
        <v>-1</v>
      </c>
      <c r="AQ2779" s="17">
        <v>-1</v>
      </c>
      <c r="AR2779" s="17">
        <v>-0.29036130837446528</v>
      </c>
      <c r="AS2779" s="17">
        <v>-3.4843357004935829</v>
      </c>
      <c r="AT2779" s="17">
        <v>-0.52963641064165756</v>
      </c>
      <c r="AU2779" s="17">
        <v>-1</v>
      </c>
      <c r="AV2779" s="17">
        <v>-1</v>
      </c>
      <c r="AW2779" s="17">
        <v>-1</v>
      </c>
      <c r="AX2779" s="17">
        <v>-1</v>
      </c>
      <c r="AY2779" s="17">
        <v>-5.8072261674893037E-2</v>
      </c>
      <c r="AZ2779" s="17">
        <v>0.87248437461485717</v>
      </c>
      <c r="BA2779" s="17">
        <v>-0.35966386179434445</v>
      </c>
      <c r="BB2779" s="17">
        <v>0.3307790230279698</v>
      </c>
      <c r="BC2779" s="17">
        <v>-0.15129184354079017</v>
      </c>
      <c r="BD2779" s="17">
        <v>11.899695285187864</v>
      </c>
      <c r="BE2779" s="17">
        <v>-4.8484132339058217</v>
      </c>
      <c r="BF2779" s="17">
        <v>-1</v>
      </c>
      <c r="BG2779" s="22">
        <v>68.933784118265848</v>
      </c>
    </row>
    <row r="2780" spans="1:59" x14ac:dyDescent="0.25">
      <c r="A2780">
        <v>6162</v>
      </c>
      <c r="B2780" t="s">
        <v>2459</v>
      </c>
      <c r="C2780" s="49">
        <v>0</v>
      </c>
      <c r="D2780" s="22">
        <v>1376.7224902343751</v>
      </c>
      <c r="E2780" s="17">
        <v>-38.140649177912678</v>
      </c>
      <c r="F2780" s="17">
        <v>-169.39772903173198</v>
      </c>
      <c r="G2780" s="17">
        <v>-0.88637909654664293</v>
      </c>
      <c r="H2780" s="17">
        <v>-5.8878692013017755</v>
      </c>
      <c r="I2780" s="17">
        <v>-40.13569195152305</v>
      </c>
      <c r="J2780" s="17">
        <v>-18.472198235141882</v>
      </c>
      <c r="K2780" s="17">
        <v>-1</v>
      </c>
      <c r="L2780" s="17">
        <v>-1</v>
      </c>
      <c r="M2780" s="17">
        <v>-1</v>
      </c>
      <c r="N2780" s="17">
        <v>0.16666666666666666</v>
      </c>
      <c r="O2780" s="17">
        <v>-1</v>
      </c>
      <c r="P2780" s="17">
        <v>-1</v>
      </c>
      <c r="Q2780" s="17">
        <v>-3.0696984563318765</v>
      </c>
      <c r="R2780" s="17">
        <v>-1</v>
      </c>
      <c r="S2780" s="17">
        <v>-2.717120716643334</v>
      </c>
      <c r="T2780" s="17">
        <v>-0.28554613238545995</v>
      </c>
      <c r="U2780" s="17">
        <v>-1.6940757919853584</v>
      </c>
      <c r="V2780" s="17">
        <v>-2.5911509053369186</v>
      </c>
      <c r="W2780" s="17">
        <v>-6.0546671874409475</v>
      </c>
      <c r="X2780" s="17">
        <v>-9.6268360154678749</v>
      </c>
      <c r="Y2780" s="17">
        <v>0</v>
      </c>
      <c r="Z2780" s="17">
        <v>-29.328243660873706</v>
      </c>
      <c r="AA2780" s="17">
        <v>-2.9262023856934838</v>
      </c>
      <c r="AB2780" s="17">
        <v>-4.2825296135577009</v>
      </c>
      <c r="AC2780" s="17">
        <v>-43.773868233936824</v>
      </c>
      <c r="AD2780" s="17">
        <v>-2.1175947399816981</v>
      </c>
      <c r="AE2780" s="17">
        <v>-0.2117594739981698</v>
      </c>
      <c r="AF2780" s="17">
        <v>-42.955467638866189</v>
      </c>
      <c r="AG2780" s="17">
        <v>-154.64702477303118</v>
      </c>
      <c r="AH2780" s="17">
        <v>-1</v>
      </c>
      <c r="AI2780" s="17">
        <v>-1</v>
      </c>
      <c r="AJ2780" s="17">
        <v>-1</v>
      </c>
      <c r="AK2780" s="17">
        <v>-1</v>
      </c>
      <c r="AL2780" s="17">
        <v>-1</v>
      </c>
      <c r="AM2780" s="17">
        <v>-1</v>
      </c>
      <c r="AN2780" s="17">
        <v>-1</v>
      </c>
      <c r="AO2780" s="17">
        <v>-1</v>
      </c>
      <c r="AP2780" s="17">
        <v>-1</v>
      </c>
      <c r="AQ2780" s="17">
        <v>-1</v>
      </c>
      <c r="AR2780" s="17">
        <v>-1.0587973699908491</v>
      </c>
      <c r="AS2780" s="17">
        <v>-12.705568439890186</v>
      </c>
      <c r="AT2780" s="17">
        <v>-12.517238971857243</v>
      </c>
      <c r="AU2780" s="17">
        <v>-1</v>
      </c>
      <c r="AV2780" s="17">
        <v>-1</v>
      </c>
      <c r="AW2780" s="17">
        <v>-1</v>
      </c>
      <c r="AX2780" s="17">
        <v>-1</v>
      </c>
      <c r="AY2780" s="17">
        <v>-0.2117594739981698</v>
      </c>
      <c r="AZ2780" s="17">
        <v>2.2080607360326456</v>
      </c>
      <c r="BA2780" s="17">
        <v>-1.6952402232121331</v>
      </c>
      <c r="BB2780" s="17">
        <v>0.85331554492711092</v>
      </c>
      <c r="BC2780" s="17">
        <v>-0.67382836543993097</v>
      </c>
      <c r="BD2780" s="17">
        <v>30.053661809336479</v>
      </c>
      <c r="BE2780" s="17">
        <v>-23.00237975805446</v>
      </c>
      <c r="BF2780" s="17">
        <v>-1</v>
      </c>
      <c r="BG2780" s="22">
        <v>-145.01312296148717</v>
      </c>
    </row>
    <row r="2781" spans="1:59" x14ac:dyDescent="0.25">
      <c r="A2781">
        <v>6164</v>
      </c>
      <c r="B2781" t="s">
        <v>2460</v>
      </c>
      <c r="C2781" s="49">
        <v>0</v>
      </c>
      <c r="D2781" s="22">
        <v>1466.7130371093751</v>
      </c>
      <c r="E2781" s="17">
        <v>-12.071292977433785</v>
      </c>
      <c r="F2781" s="17">
        <v>-125.6850027468416</v>
      </c>
      <c r="G2781" s="17">
        <v>-0.56832657323752267</v>
      </c>
      <c r="H2781" s="17">
        <v>-3.4785826019083128</v>
      </c>
      <c r="I2781" s="17">
        <v>-16.85651713186558</v>
      </c>
      <c r="J2781" s="17">
        <v>-12.200207136238209</v>
      </c>
      <c r="K2781" s="17">
        <v>-1</v>
      </c>
      <c r="L2781" s="17">
        <v>-1</v>
      </c>
      <c r="M2781" s="17">
        <v>-1</v>
      </c>
      <c r="N2781" s="17">
        <v>0.16666666666666666</v>
      </c>
      <c r="O2781" s="17">
        <v>-1</v>
      </c>
      <c r="P2781" s="17">
        <v>-1</v>
      </c>
      <c r="Q2781" s="17">
        <v>-1.5662834051277046</v>
      </c>
      <c r="R2781" s="17">
        <v>-1</v>
      </c>
      <c r="S2781" s="17">
        <v>-1.9531156340678946</v>
      </c>
      <c r="T2781" s="17">
        <v>-0.20524494334391991</v>
      </c>
      <c r="U2781" s="17">
        <v>-1.2304566608915564</v>
      </c>
      <c r="V2781" s="17">
        <v>-1.9225098855590128</v>
      </c>
      <c r="W2781" s="17">
        <v>-4.3136245662955552</v>
      </c>
      <c r="X2781" s="17">
        <v>-7.036785508830655</v>
      </c>
      <c r="Y2781" s="17">
        <v>0</v>
      </c>
      <c r="Z2781" s="17">
        <v>-14.270146934654594</v>
      </c>
      <c r="AA2781" s="17">
        <v>-2.0883943823329294</v>
      </c>
      <c r="AB2781" s="17">
        <v>-2.9458504512011618</v>
      </c>
      <c r="AC2781" s="17">
        <v>-28.405588958128568</v>
      </c>
      <c r="AD2781" s="17">
        <v>-1.5380708261144456</v>
      </c>
      <c r="AE2781" s="17">
        <v>-0.15380708261144455</v>
      </c>
      <c r="AF2781" s="17">
        <v>-20.073479786328441</v>
      </c>
      <c r="AG2781" s="17">
        <v>-114.74068657525127</v>
      </c>
      <c r="AH2781" s="17">
        <v>-1</v>
      </c>
      <c r="AI2781" s="17">
        <v>-1</v>
      </c>
      <c r="AJ2781" s="17">
        <v>-1</v>
      </c>
      <c r="AK2781" s="17">
        <v>-1</v>
      </c>
      <c r="AL2781" s="17">
        <v>-1</v>
      </c>
      <c r="AM2781" s="17">
        <v>-1</v>
      </c>
      <c r="AN2781" s="17">
        <v>-1</v>
      </c>
      <c r="AO2781" s="17">
        <v>-1</v>
      </c>
      <c r="AP2781" s="17">
        <v>-1</v>
      </c>
      <c r="AQ2781" s="17">
        <v>-1</v>
      </c>
      <c r="AR2781" s="17">
        <v>-0.76903541305722278</v>
      </c>
      <c r="AS2781" s="17">
        <v>-9.2284249566866734</v>
      </c>
      <c r="AT2781" s="17">
        <v>-7.9969524436926758</v>
      </c>
      <c r="AU2781" s="17">
        <v>-1</v>
      </c>
      <c r="AV2781" s="17">
        <v>-1</v>
      </c>
      <c r="AW2781" s="17">
        <v>-1</v>
      </c>
      <c r="AX2781" s="17">
        <v>-1</v>
      </c>
      <c r="AY2781" s="17">
        <v>-0.15380708261144455</v>
      </c>
      <c r="AZ2781" s="17">
        <v>1.704441450773351</v>
      </c>
      <c r="BA2781" s="17">
        <v>-1.1916209379528386</v>
      </c>
      <c r="BB2781" s="17">
        <v>0.65627741421224506</v>
      </c>
      <c r="BC2781" s="17">
        <v>-0.47679023472506521</v>
      </c>
      <c r="BD2781" s="17">
        <v>23.208162061341977</v>
      </c>
      <c r="BE2781" s="17">
        <v>-16.156880010059947</v>
      </c>
      <c r="BF2781" s="17">
        <v>-1</v>
      </c>
      <c r="BG2781" s="22">
        <v>11.307611886015138</v>
      </c>
    </row>
    <row r="2782" spans="1:59" x14ac:dyDescent="0.25">
      <c r="A2782">
        <v>6166</v>
      </c>
      <c r="B2782" t="s">
        <v>2461</v>
      </c>
      <c r="C2782" s="49">
        <v>0</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25">
      <c r="A2783">
        <v>6167</v>
      </c>
      <c r="B2783" t="s">
        <v>2462</v>
      </c>
      <c r="C2783" s="49">
        <v>0</v>
      </c>
      <c r="D2783" s="22">
        <v>1492.7179492187502</v>
      </c>
      <c r="E2783" s="17">
        <v>-2.6037882444429101</v>
      </c>
      <c r="F2783" s="17">
        <v>-109.81002525174982</v>
      </c>
      <c r="G2783" s="17">
        <v>-0.45282069934434749</v>
      </c>
      <c r="H2783" s="17">
        <v>-2.6036115398124213</v>
      </c>
      <c r="I2783" s="17">
        <v>-8.4023115085913034</v>
      </c>
      <c r="J2783" s="17">
        <v>-9.922432995691679</v>
      </c>
      <c r="K2783" s="17">
        <v>-1</v>
      </c>
      <c r="L2783" s="17">
        <v>-1</v>
      </c>
      <c r="M2783" s="17">
        <v>-1</v>
      </c>
      <c r="N2783" s="17">
        <v>0.16666666666666666</v>
      </c>
      <c r="O2783" s="17">
        <v>-1</v>
      </c>
      <c r="P2783" s="17">
        <v>-1</v>
      </c>
      <c r="Q2783" s="17">
        <v>-1.0202941216384653</v>
      </c>
      <c r="R2783" s="17">
        <v>-1</v>
      </c>
      <c r="S2783" s="17">
        <v>-1.6756549373139342</v>
      </c>
      <c r="T2783" s="17">
        <v>-0.17608227889340275</v>
      </c>
      <c r="U2783" s="17">
        <v>-1.0620859391836281</v>
      </c>
      <c r="V2783" s="17">
        <v>-1.6796821773970874</v>
      </c>
      <c r="W2783" s="17">
        <v>-3.6813370203633689</v>
      </c>
      <c r="X2783" s="17">
        <v>-6.0961671352237587</v>
      </c>
      <c r="Y2783" s="17">
        <v>0</v>
      </c>
      <c r="Z2783" s="17">
        <v>-8.801557648100033</v>
      </c>
      <c r="AA2783" s="17">
        <v>-1.7841309714471645</v>
      </c>
      <c r="AB2783" s="17">
        <v>-2.4604139793995174</v>
      </c>
      <c r="AC2783" s="17">
        <v>-22.824351904834273</v>
      </c>
      <c r="AD2783" s="17">
        <v>-1.3276074239795352</v>
      </c>
      <c r="AE2783" s="17">
        <v>-0.13276074239795352</v>
      </c>
      <c r="AF2783" s="17">
        <v>-11.763518979158178</v>
      </c>
      <c r="AG2783" s="17">
        <v>-100.24805995039911</v>
      </c>
      <c r="AH2783" s="17">
        <v>-1</v>
      </c>
      <c r="AI2783" s="17">
        <v>-1</v>
      </c>
      <c r="AJ2783" s="17">
        <v>-1</v>
      </c>
      <c r="AK2783" s="17">
        <v>-1</v>
      </c>
      <c r="AL2783" s="17">
        <v>-1</v>
      </c>
      <c r="AM2783" s="17">
        <v>-1</v>
      </c>
      <c r="AN2783" s="17">
        <v>-1</v>
      </c>
      <c r="AO2783" s="17">
        <v>-1</v>
      </c>
      <c r="AP2783" s="17">
        <v>-1</v>
      </c>
      <c r="AQ2783" s="17">
        <v>-1</v>
      </c>
      <c r="AR2783" s="17">
        <v>-0.66380371198976762</v>
      </c>
      <c r="AS2783" s="17">
        <v>-7.9656445438772101</v>
      </c>
      <c r="AT2783" s="17">
        <v>-6.3553379070403739</v>
      </c>
      <c r="AU2783" s="17">
        <v>-1</v>
      </c>
      <c r="AV2783" s="17">
        <v>-1</v>
      </c>
      <c r="AW2783" s="17">
        <v>-1</v>
      </c>
      <c r="AX2783" s="17">
        <v>-1</v>
      </c>
      <c r="AY2783" s="17">
        <v>-0.13276074239795352</v>
      </c>
      <c r="AZ2783" s="17">
        <v>1.5215440316675326</v>
      </c>
      <c r="BA2783" s="17">
        <v>-1.0087235188470203</v>
      </c>
      <c r="BB2783" s="17">
        <v>0.58471985748637545</v>
      </c>
      <c r="BC2783" s="17">
        <v>-0.40523267799919571</v>
      </c>
      <c r="BD2783" s="17">
        <v>20.722109058520402</v>
      </c>
      <c r="BE2783" s="17">
        <v>-13.670827007238369</v>
      </c>
      <c r="BF2783" s="17">
        <v>-1</v>
      </c>
      <c r="BG2783" s="22">
        <v>66.474227452902596</v>
      </c>
    </row>
    <row r="2784" spans="1:59" x14ac:dyDescent="0.25">
      <c r="A2784">
        <v>6168</v>
      </c>
      <c r="B2784" t="s">
        <v>2463</v>
      </c>
      <c r="C2784" s="49">
        <v>0</v>
      </c>
      <c r="D2784" s="22">
        <v>1509.8987792968751</v>
      </c>
      <c r="E2784" s="17">
        <v>85.027653355884951</v>
      </c>
      <c r="F2784" s="17">
        <v>37.12913163295763</v>
      </c>
      <c r="G2784" s="17">
        <v>0.61630432652369027</v>
      </c>
      <c r="H2784" s="17">
        <v>5.495140738900254</v>
      </c>
      <c r="I2784" s="17">
        <v>69.850010222129541</v>
      </c>
      <c r="J2784" s="17">
        <v>11.1606968474326</v>
      </c>
      <c r="K2784" s="17">
        <v>-1</v>
      </c>
      <c r="L2784" s="17">
        <v>-1</v>
      </c>
      <c r="M2784" s="17">
        <v>-1</v>
      </c>
      <c r="N2784" s="17">
        <v>0.16666666666666666</v>
      </c>
      <c r="O2784" s="17">
        <v>-1</v>
      </c>
      <c r="P2784" s="17">
        <v>-1</v>
      </c>
      <c r="Q2784" s="17">
        <v>4.0333952463495422</v>
      </c>
      <c r="R2784" s="17">
        <v>-1</v>
      </c>
      <c r="S2784" s="17">
        <v>0.89252765458426719</v>
      </c>
      <c r="T2784" s="17">
        <v>9.3848014122477064E-2</v>
      </c>
      <c r="U2784" s="17">
        <v>0.4963573341678994</v>
      </c>
      <c r="V2784" s="17">
        <v>0.56793667539126225</v>
      </c>
      <c r="W2784" s="17">
        <v>2.1711310500135075</v>
      </c>
      <c r="X2784" s="17">
        <v>2.6102181689944501</v>
      </c>
      <c r="Y2784" s="17">
        <v>0</v>
      </c>
      <c r="Z2784" s="17">
        <v>41.815830588419502</v>
      </c>
      <c r="AA2784" s="17">
        <v>1.0321381590282959</v>
      </c>
      <c r="AB2784" s="17">
        <v>2.0327971706430175</v>
      </c>
      <c r="AC2784" s="17">
        <v>28.835706651992719</v>
      </c>
      <c r="AD2784" s="17">
        <v>0.62044666770987422</v>
      </c>
      <c r="AE2784" s="17">
        <v>6.2044666770987425E-2</v>
      </c>
      <c r="AF2784" s="17">
        <v>65.153669415476514</v>
      </c>
      <c r="AG2784" s="17">
        <v>33.896025479583294</v>
      </c>
      <c r="AH2784" s="17">
        <v>-1</v>
      </c>
      <c r="AI2784" s="17">
        <v>-1</v>
      </c>
      <c r="AJ2784" s="17">
        <v>-1</v>
      </c>
      <c r="AK2784" s="17">
        <v>-1</v>
      </c>
      <c r="AL2784" s="17">
        <v>-1</v>
      </c>
      <c r="AM2784" s="17">
        <v>-1</v>
      </c>
      <c r="AN2784" s="17">
        <v>-1</v>
      </c>
      <c r="AO2784" s="17">
        <v>-1</v>
      </c>
      <c r="AP2784" s="17">
        <v>-1</v>
      </c>
      <c r="AQ2784" s="17">
        <v>-1</v>
      </c>
      <c r="AR2784" s="17">
        <v>0.31022333385493711</v>
      </c>
      <c r="AS2784" s="17">
        <v>3.7226800062592456</v>
      </c>
      <c r="AT2784" s="17">
        <v>8.8394840081370187</v>
      </c>
      <c r="AU2784" s="17">
        <v>-1</v>
      </c>
      <c r="AV2784" s="17">
        <v>-1</v>
      </c>
      <c r="AW2784" s="17">
        <v>-1</v>
      </c>
      <c r="AX2784" s="17">
        <v>-1</v>
      </c>
      <c r="AY2784" s="17">
        <v>6.2044666770987425E-2</v>
      </c>
      <c r="AZ2784" s="17">
        <v>-0.17135868697298462</v>
      </c>
      <c r="BA2784" s="17">
        <v>0.68417919979349762</v>
      </c>
      <c r="BB2784" s="17">
        <v>-7.7618533688023947E-2</v>
      </c>
      <c r="BC2784" s="17">
        <v>0.25710571317520337</v>
      </c>
      <c r="BD2784" s="17">
        <v>-2.2888547250969244</v>
      </c>
      <c r="BE2784" s="17">
        <v>9.3401367763789818</v>
      </c>
      <c r="BF2784" s="17">
        <v>-1</v>
      </c>
      <c r="BG2784" s="22">
        <v>197.38493108462626</v>
      </c>
    </row>
    <row r="2785" spans="1:59" x14ac:dyDescent="0.25">
      <c r="A2785">
        <v>6170</v>
      </c>
      <c r="B2785" t="s">
        <v>3128</v>
      </c>
      <c r="C2785" s="49">
        <v>0</v>
      </c>
      <c r="D2785" s="22">
        <v>1520.8009082031249</v>
      </c>
      <c r="E2785" s="17">
        <v>63.537338004987497</v>
      </c>
      <c r="F2785" s="17">
        <v>1.0944760209981108</v>
      </c>
      <c r="G2785" s="17">
        <v>0.35411722180584937</v>
      </c>
      <c r="H2785" s="17">
        <v>3.5090414891341339</v>
      </c>
      <c r="I2785" s="17">
        <v>50.659785341396955</v>
      </c>
      <c r="J2785" s="17">
        <v>5.9903709844952653</v>
      </c>
      <c r="K2785" s="17">
        <v>-1</v>
      </c>
      <c r="L2785" s="17">
        <v>-1</v>
      </c>
      <c r="M2785" s="17">
        <v>-1</v>
      </c>
      <c r="N2785" s="17">
        <v>0.16666666666666666</v>
      </c>
      <c r="O2785" s="17">
        <v>-1</v>
      </c>
      <c r="P2785" s="17">
        <v>-1</v>
      </c>
      <c r="Q2785" s="17">
        <v>2.7940526517261346</v>
      </c>
      <c r="R2785" s="17">
        <v>-1</v>
      </c>
      <c r="S2785" s="17">
        <v>0.26271884657338734</v>
      </c>
      <c r="T2785" s="17">
        <v>2.765160089754953E-2</v>
      </c>
      <c r="U2785" s="17">
        <v>0.11417216421990324</v>
      </c>
      <c r="V2785" s="17">
        <v>1.674138460349469E-2</v>
      </c>
      <c r="W2785" s="17">
        <v>0.73589978921696231</v>
      </c>
      <c r="X2785" s="17">
        <v>0.47510590406774228</v>
      </c>
      <c r="Y2785" s="17">
        <v>0</v>
      </c>
      <c r="Z2785" s="17">
        <v>29.402664542346585</v>
      </c>
      <c r="AA2785" s="17">
        <v>0.34148979559102299</v>
      </c>
      <c r="AB2785" s="17">
        <v>0.93090357184797723</v>
      </c>
      <c r="AC2785" s="17">
        <v>16.166841126586519</v>
      </c>
      <c r="AD2785" s="17">
        <v>0.14271520527487905</v>
      </c>
      <c r="AE2785" s="17">
        <v>1.4271520527487905E-2</v>
      </c>
      <c r="AF2785" s="17">
        <v>46.290866244395232</v>
      </c>
      <c r="AG2785" s="17">
        <v>0.99917195643796208</v>
      </c>
      <c r="AH2785" s="17">
        <v>-1</v>
      </c>
      <c r="AI2785" s="17">
        <v>-1</v>
      </c>
      <c r="AJ2785" s="17">
        <v>-1</v>
      </c>
      <c r="AK2785" s="17">
        <v>-1</v>
      </c>
      <c r="AL2785" s="17">
        <v>-1</v>
      </c>
      <c r="AM2785" s="17">
        <v>-1</v>
      </c>
      <c r="AN2785" s="17">
        <v>-1</v>
      </c>
      <c r="AO2785" s="17">
        <v>-1</v>
      </c>
      <c r="AP2785" s="17">
        <v>-1</v>
      </c>
      <c r="AQ2785" s="17">
        <v>-1</v>
      </c>
      <c r="AR2785" s="17">
        <v>7.1357602637439524E-2</v>
      </c>
      <c r="AS2785" s="17">
        <v>0.85629123164927412</v>
      </c>
      <c r="AT2785" s="17">
        <v>5.1131786011440568</v>
      </c>
      <c r="AU2785" s="17">
        <v>-1</v>
      </c>
      <c r="AV2785" s="17">
        <v>-1</v>
      </c>
      <c r="AW2785" s="17">
        <v>-1</v>
      </c>
      <c r="AX2785" s="17">
        <v>-1</v>
      </c>
      <c r="AY2785" s="17">
        <v>1.4271520527487905E-2</v>
      </c>
      <c r="AZ2785" s="17">
        <v>0.24380067384072837</v>
      </c>
      <c r="BA2785" s="17">
        <v>0.26901983897978454</v>
      </c>
      <c r="BB2785" s="17">
        <v>8.4810163539874459E-2</v>
      </c>
      <c r="BC2785" s="17">
        <v>9.4677015947305029E-2</v>
      </c>
      <c r="BD2785" s="17">
        <v>3.3542439071657513</v>
      </c>
      <c r="BE2785" s="17">
        <v>3.6970381441163003</v>
      </c>
      <c r="BF2785" s="17">
        <v>-1</v>
      </c>
      <c r="BG2785" s="22">
        <v>432.1293106321632</v>
      </c>
    </row>
    <row r="2786" spans="1:59" x14ac:dyDescent="0.25">
      <c r="A2786">
        <v>6171</v>
      </c>
      <c r="B2786" t="s">
        <v>3129</v>
      </c>
      <c r="C2786" s="49">
        <v>0</v>
      </c>
      <c r="D2786" s="22">
        <v>1491.9991308593751</v>
      </c>
      <c r="E2786" s="17">
        <v>115.79685540184744</v>
      </c>
      <c r="F2786" s="17">
        <v>88.722492692443225</v>
      </c>
      <c r="G2786" s="17">
        <v>0.99169611892808951</v>
      </c>
      <c r="H2786" s="17">
        <v>8.3387792849877691</v>
      </c>
      <c r="I2786" s="17">
        <v>97.326010318985198</v>
      </c>
      <c r="J2786" s="17">
        <v>18.563417492643637</v>
      </c>
      <c r="K2786" s="17">
        <v>-1</v>
      </c>
      <c r="L2786" s="17">
        <v>-1</v>
      </c>
      <c r="M2786" s="17">
        <v>-1</v>
      </c>
      <c r="N2786" s="17">
        <v>0.16666666666666666</v>
      </c>
      <c r="O2786" s="17">
        <v>-1</v>
      </c>
      <c r="P2786" s="17">
        <v>-1</v>
      </c>
      <c r="Q2786" s="17">
        <v>5.8078495563716839</v>
      </c>
      <c r="R2786" s="17">
        <v>-1</v>
      </c>
      <c r="S2786" s="17">
        <v>1.7942693995328485</v>
      </c>
      <c r="T2786" s="17">
        <v>0.18862609345628073</v>
      </c>
      <c r="U2786" s="17">
        <v>1.0435588303343721</v>
      </c>
      <c r="V2786" s="17">
        <v>1.3571218963667939</v>
      </c>
      <c r="W2786" s="17">
        <v>4.2260529962513118</v>
      </c>
      <c r="X2786" s="17">
        <v>5.6672091715764088</v>
      </c>
      <c r="Y2786" s="17">
        <v>0</v>
      </c>
      <c r="Z2786" s="17">
        <v>59.588636983545236</v>
      </c>
      <c r="AA2786" s="17">
        <v>2.0209881917211545</v>
      </c>
      <c r="AB2786" s="17">
        <v>3.6104560472523568</v>
      </c>
      <c r="AC2786" s="17">
        <v>46.97461604813023</v>
      </c>
      <c r="AD2786" s="17">
        <v>1.3044485379179651</v>
      </c>
      <c r="AE2786" s="17">
        <v>0.13044485379179652</v>
      </c>
      <c r="AF2786" s="17">
        <v>92.160876729443856</v>
      </c>
      <c r="AG2786" s="17">
        <v>80.996773709777159</v>
      </c>
      <c r="AH2786" s="17">
        <v>-1</v>
      </c>
      <c r="AI2786" s="17">
        <v>-1</v>
      </c>
      <c r="AJ2786" s="17">
        <v>-1</v>
      </c>
      <c r="AK2786" s="17">
        <v>-1</v>
      </c>
      <c r="AL2786" s="17">
        <v>-1</v>
      </c>
      <c r="AM2786" s="17">
        <v>-1</v>
      </c>
      <c r="AN2786" s="17">
        <v>-1</v>
      </c>
      <c r="AO2786" s="17">
        <v>-1</v>
      </c>
      <c r="AP2786" s="17">
        <v>-1</v>
      </c>
      <c r="AQ2786" s="17">
        <v>-1</v>
      </c>
      <c r="AR2786" s="17">
        <v>0.65222426895898256</v>
      </c>
      <c r="AS2786" s="17">
        <v>7.8266912275077907</v>
      </c>
      <c r="AT2786" s="17">
        <v>14.174698595760129</v>
      </c>
      <c r="AU2786" s="17">
        <v>-1</v>
      </c>
      <c r="AV2786" s="17">
        <v>-1</v>
      </c>
      <c r="AW2786" s="17">
        <v>-1</v>
      </c>
      <c r="AX2786" s="17">
        <v>-1</v>
      </c>
      <c r="AY2786" s="17">
        <v>0.13044485379179652</v>
      </c>
      <c r="AZ2786" s="17">
        <v>-0.76577166070425751</v>
      </c>
      <c r="BA2786" s="17">
        <v>1.2785921735247705</v>
      </c>
      <c r="BB2786" s="17">
        <v>-0.31017916955877495</v>
      </c>
      <c r="BC2786" s="17">
        <v>0.4896663490459543</v>
      </c>
      <c r="BD2786" s="17">
        <v>-10.368477529428352</v>
      </c>
      <c r="BE2786" s="17">
        <v>17.419759580710419</v>
      </c>
      <c r="BF2786" s="17">
        <v>-1</v>
      </c>
      <c r="BG2786" s="22">
        <v>379.55154953531405</v>
      </c>
    </row>
    <row r="2787" spans="1:59" x14ac:dyDescent="0.25">
      <c r="A2787">
        <v>6172</v>
      </c>
      <c r="B2787" t="s">
        <v>2464</v>
      </c>
      <c r="C2787" s="49">
        <v>0</v>
      </c>
      <c r="D2787" s="22">
        <v>1456.16140625</v>
      </c>
      <c r="E2787" s="17">
        <v>11.149958968969472</v>
      </c>
      <c r="F2787" s="17">
        <v>-86.747937231316655</v>
      </c>
      <c r="G2787" s="17">
        <v>-0.28502161859446568</v>
      </c>
      <c r="H2787" s="17">
        <v>-1.3325130670349878</v>
      </c>
      <c r="I2787" s="17">
        <v>3.8793836489025466</v>
      </c>
      <c r="J2787" s="17">
        <v>-6.6134375822372791</v>
      </c>
      <c r="K2787" s="17">
        <v>-1</v>
      </c>
      <c r="L2787" s="17">
        <v>-1</v>
      </c>
      <c r="M2787" s="17">
        <v>-1</v>
      </c>
      <c r="N2787" s="17">
        <v>0.16666666666666666</v>
      </c>
      <c r="O2787" s="17">
        <v>-1</v>
      </c>
      <c r="P2787" s="17">
        <v>-1</v>
      </c>
      <c r="Q2787" s="17">
        <v>-0.22711801049530722</v>
      </c>
      <c r="R2787" s="17">
        <v>-1</v>
      </c>
      <c r="S2787" s="17">
        <v>-1.2725789006563115</v>
      </c>
      <c r="T2787" s="17">
        <v>-0.13371674264769007</v>
      </c>
      <c r="U2787" s="17">
        <v>-0.81748840162537761</v>
      </c>
      <c r="V2787" s="17">
        <v>-1.3269185919896866</v>
      </c>
      <c r="W2787" s="17">
        <v>-2.7627926606614315</v>
      </c>
      <c r="X2787" s="17">
        <v>-4.7297007114152336</v>
      </c>
      <c r="Y2787" s="17">
        <v>0</v>
      </c>
      <c r="Z2787" s="17">
        <v>-0.85716292293509966</v>
      </c>
      <c r="AA2787" s="17">
        <v>-1.3421177739220509</v>
      </c>
      <c r="AB2787" s="17">
        <v>-1.7552048763013008</v>
      </c>
      <c r="AC2787" s="17">
        <v>-14.716310162679241</v>
      </c>
      <c r="AD2787" s="17">
        <v>-1.021860502031722</v>
      </c>
      <c r="AE2787" s="17">
        <v>-0.1021860502031722</v>
      </c>
      <c r="AF2787" s="17">
        <v>0.30862711620246586</v>
      </c>
      <c r="AG2787" s="17">
        <v>-79.194157293028354</v>
      </c>
      <c r="AH2787" s="17">
        <v>-1</v>
      </c>
      <c r="AI2787" s="17">
        <v>-1</v>
      </c>
      <c r="AJ2787" s="17">
        <v>-1</v>
      </c>
      <c r="AK2787" s="17">
        <v>-1</v>
      </c>
      <c r="AL2787" s="17">
        <v>-1</v>
      </c>
      <c r="AM2787" s="17">
        <v>-1</v>
      </c>
      <c r="AN2787" s="17">
        <v>-1</v>
      </c>
      <c r="AO2787" s="17">
        <v>-1</v>
      </c>
      <c r="AP2787" s="17">
        <v>-1</v>
      </c>
      <c r="AQ2787" s="17">
        <v>-1</v>
      </c>
      <c r="AR2787" s="17">
        <v>-0.51093025101586098</v>
      </c>
      <c r="AS2787" s="17">
        <v>-6.1311630121903313</v>
      </c>
      <c r="AT2787" s="17">
        <v>-3.97051191584743</v>
      </c>
      <c r="AU2787" s="17">
        <v>-1</v>
      </c>
      <c r="AV2787" s="17">
        <v>-1</v>
      </c>
      <c r="AW2787" s="17">
        <v>-1</v>
      </c>
      <c r="AX2787" s="17">
        <v>-1</v>
      </c>
      <c r="AY2787" s="17">
        <v>-0.1021860502031722</v>
      </c>
      <c r="AZ2787" s="17">
        <v>1.2558430957491951</v>
      </c>
      <c r="BA2787" s="17">
        <v>-0.74302258292868228</v>
      </c>
      <c r="BB2787" s="17">
        <v>0.48076590402411895</v>
      </c>
      <c r="BC2787" s="17">
        <v>-0.30127872453693921</v>
      </c>
      <c r="BD2787" s="17">
        <v>17.110540274107343</v>
      </c>
      <c r="BE2787" s="17">
        <v>-10.059258222825308</v>
      </c>
      <c r="BF2787" s="17">
        <v>-1</v>
      </c>
      <c r="BG2787" s="22">
        <v>10.297202707231463</v>
      </c>
    </row>
    <row r="2788" spans="1:59" x14ac:dyDescent="0.25">
      <c r="A2788">
        <v>6174</v>
      </c>
      <c r="B2788" t="s">
        <v>2465</v>
      </c>
      <c r="C2788" s="49">
        <v>0</v>
      </c>
      <c r="D2788" s="22">
        <v>1453.7747460937499</v>
      </c>
      <c r="E2788" s="17">
        <v>-19.028453331776944</v>
      </c>
      <c r="F2788" s="17">
        <v>-137.35067043540181</v>
      </c>
      <c r="G2788" s="17">
        <v>-0.6532056315751571</v>
      </c>
      <c r="H2788" s="17">
        <v>-4.1215518061590313</v>
      </c>
      <c r="I2788" s="17">
        <v>-23.069058434829152</v>
      </c>
      <c r="J2788" s="17">
        <v>-13.874020922835832</v>
      </c>
      <c r="K2788" s="17">
        <v>-1</v>
      </c>
      <c r="L2788" s="17">
        <v>-1</v>
      </c>
      <c r="M2788" s="17">
        <v>-1</v>
      </c>
      <c r="N2788" s="17">
        <v>0.16666666666666666</v>
      </c>
      <c r="O2788" s="17">
        <v>-1</v>
      </c>
      <c r="P2788" s="17">
        <v>-1</v>
      </c>
      <c r="Q2788" s="17">
        <v>-1.9675015828964493</v>
      </c>
      <c r="R2788" s="17">
        <v>-1</v>
      </c>
      <c r="S2788" s="17">
        <v>-2.1570065867302728</v>
      </c>
      <c r="T2788" s="17">
        <v>-0.22667501796909054</v>
      </c>
      <c r="U2788" s="17">
        <v>-1.354183254427517</v>
      </c>
      <c r="V2788" s="17">
        <v>-2.1009509164119713</v>
      </c>
      <c r="W2788" s="17">
        <v>-4.7782586986425564</v>
      </c>
      <c r="X2788" s="17">
        <v>-7.7279953937986559</v>
      </c>
      <c r="Y2788" s="17">
        <v>0</v>
      </c>
      <c r="Z2788" s="17">
        <v>-18.288719267238381</v>
      </c>
      <c r="AA2788" s="17">
        <v>-2.3119812089774778</v>
      </c>
      <c r="AB2788" s="17">
        <v>-3.3025716223458761</v>
      </c>
      <c r="AC2788" s="17">
        <v>-32.506940079724842</v>
      </c>
      <c r="AD2788" s="17">
        <v>-1.6927290680343963</v>
      </c>
      <c r="AE2788" s="17">
        <v>-0.16927290680343962</v>
      </c>
      <c r="AF2788" s="17">
        <v>-26.180023327028259</v>
      </c>
      <c r="AG2788" s="17">
        <v>-125.39053890998227</v>
      </c>
      <c r="AH2788" s="17">
        <v>-1</v>
      </c>
      <c r="AI2788" s="17">
        <v>-1</v>
      </c>
      <c r="AJ2788" s="17">
        <v>-1</v>
      </c>
      <c r="AK2788" s="17">
        <v>-1</v>
      </c>
      <c r="AL2788" s="17">
        <v>-1</v>
      </c>
      <c r="AM2788" s="17">
        <v>-1</v>
      </c>
      <c r="AN2788" s="17">
        <v>-1</v>
      </c>
      <c r="AO2788" s="17">
        <v>-1</v>
      </c>
      <c r="AP2788" s="17">
        <v>-1</v>
      </c>
      <c r="AQ2788" s="17">
        <v>-1</v>
      </c>
      <c r="AR2788" s="17">
        <v>-0.84636453401719813</v>
      </c>
      <c r="AS2788" s="17">
        <v>-10.156374408206378</v>
      </c>
      <c r="AT2788" s="17">
        <v>-9.2032867306682888</v>
      </c>
      <c r="AU2788" s="17">
        <v>-1</v>
      </c>
      <c r="AV2788" s="17">
        <v>-1</v>
      </c>
      <c r="AW2788" s="17">
        <v>-1</v>
      </c>
      <c r="AX2788" s="17">
        <v>-1</v>
      </c>
      <c r="AY2788" s="17">
        <v>-0.16927290680343962</v>
      </c>
      <c r="AZ2788" s="17">
        <v>1.8388429334238601</v>
      </c>
      <c r="BA2788" s="17">
        <v>-1.3260224206033475</v>
      </c>
      <c r="BB2788" s="17">
        <v>0.7088612164650282</v>
      </c>
      <c r="BC2788" s="17">
        <v>-0.52937403697784846</v>
      </c>
      <c r="BD2788" s="17">
        <v>25.035028788934525</v>
      </c>
      <c r="BE2788" s="17">
        <v>-17.983746737652499</v>
      </c>
      <c r="BF2788" s="17">
        <v>-1</v>
      </c>
      <c r="BG2788" s="22">
        <v>2.746998145158841</v>
      </c>
    </row>
    <row r="2789" spans="1:59" x14ac:dyDescent="0.25">
      <c r="A2789">
        <v>6175</v>
      </c>
      <c r="B2789" t="s">
        <v>2466</v>
      </c>
      <c r="C2789" s="49">
        <v>0</v>
      </c>
      <c r="D2789" s="22">
        <v>1520.570048828125</v>
      </c>
      <c r="E2789" s="17">
        <v>52.844765693213986</v>
      </c>
      <c r="F2789" s="17">
        <v>-16.834677393897774</v>
      </c>
      <c r="G2789" s="17">
        <v>0.22366522374836273</v>
      </c>
      <c r="H2789" s="17">
        <v>2.5208517162187487</v>
      </c>
      <c r="I2789" s="17">
        <v>41.11163009723208</v>
      </c>
      <c r="J2789" s="17">
        <v>3.4178594944495155</v>
      </c>
      <c r="K2789" s="17">
        <v>-1</v>
      </c>
      <c r="L2789" s="17">
        <v>-1</v>
      </c>
      <c r="M2789" s="17">
        <v>-1</v>
      </c>
      <c r="N2789" s="17">
        <v>0.16666666666666666</v>
      </c>
      <c r="O2789" s="17">
        <v>-1</v>
      </c>
      <c r="P2789" s="17">
        <v>-1</v>
      </c>
      <c r="Q2789" s="17">
        <v>2.1774139428149422</v>
      </c>
      <c r="R2789" s="17">
        <v>-1</v>
      </c>
      <c r="S2789" s="17">
        <v>-5.0644457421450878E-2</v>
      </c>
      <c r="T2789" s="17">
        <v>-5.284627521174895E-3</v>
      </c>
      <c r="U2789" s="17">
        <v>-7.5985239216512249E-2</v>
      </c>
      <c r="V2789" s="17">
        <v>-0.25750752279614059</v>
      </c>
      <c r="W2789" s="17">
        <v>2.1796073677764372E-2</v>
      </c>
      <c r="X2789" s="17">
        <v>-0.58722575155079526</v>
      </c>
      <c r="Y2789" s="17">
        <v>0</v>
      </c>
      <c r="Z2789" s="17">
        <v>23.226455706018662</v>
      </c>
      <c r="AA2789" s="17">
        <v>-2.1444157958602772E-3</v>
      </c>
      <c r="AB2789" s="17">
        <v>0.38265303235534498</v>
      </c>
      <c r="AC2789" s="17">
        <v>9.8634082301081847</v>
      </c>
      <c r="AD2789" s="17">
        <v>-9.4981549020640321E-2</v>
      </c>
      <c r="AE2789" s="17">
        <v>-9.4981549020640311E-3</v>
      </c>
      <c r="AF2789" s="17">
        <v>36.905620676041359</v>
      </c>
      <c r="AG2789" s="17">
        <v>-15.368758405801389</v>
      </c>
      <c r="AH2789" s="17">
        <v>-1</v>
      </c>
      <c r="AI2789" s="17">
        <v>-1</v>
      </c>
      <c r="AJ2789" s="17">
        <v>-1</v>
      </c>
      <c r="AK2789" s="17">
        <v>-1</v>
      </c>
      <c r="AL2789" s="17">
        <v>-1</v>
      </c>
      <c r="AM2789" s="17">
        <v>-1</v>
      </c>
      <c r="AN2789" s="17">
        <v>-1</v>
      </c>
      <c r="AO2789" s="17">
        <v>-1</v>
      </c>
      <c r="AP2789" s="17">
        <v>-1</v>
      </c>
      <c r="AQ2789" s="17">
        <v>-1</v>
      </c>
      <c r="AR2789" s="17">
        <v>-4.7490774510320161E-2</v>
      </c>
      <c r="AS2789" s="17">
        <v>-0.56988929412384204</v>
      </c>
      <c r="AT2789" s="17">
        <v>3.2591439176390056</v>
      </c>
      <c r="AU2789" s="17">
        <v>-1</v>
      </c>
      <c r="AV2789" s="17">
        <v>-1</v>
      </c>
      <c r="AW2789" s="17">
        <v>-1</v>
      </c>
      <c r="AX2789" s="17">
        <v>-1</v>
      </c>
      <c r="AY2789" s="17">
        <v>-9.4981549020640311E-3</v>
      </c>
      <c r="AZ2789" s="17">
        <v>0.45036448707136661</v>
      </c>
      <c r="BA2789" s="17">
        <v>6.2456025749146216E-2</v>
      </c>
      <c r="BB2789" s="17">
        <v>0.16562706000035107</v>
      </c>
      <c r="BC2789" s="17">
        <v>1.3860119486828443E-2</v>
      </c>
      <c r="BD2789" s="17">
        <v>6.1619849385424299</v>
      </c>
      <c r="BE2789" s="17">
        <v>0.88929711273961765</v>
      </c>
      <c r="BF2789" s="17">
        <v>-1</v>
      </c>
      <c r="BG2789" s="22">
        <v>180.16945806297633</v>
      </c>
    </row>
    <row r="2790" spans="1:59" x14ac:dyDescent="0.25">
      <c r="A2790">
        <v>6177</v>
      </c>
      <c r="B2790" t="s">
        <v>2467</v>
      </c>
      <c r="C2790" s="49">
        <v>0</v>
      </c>
      <c r="D2790" s="22">
        <v>1437.9107031250001</v>
      </c>
      <c r="E2790" s="17">
        <v>28.835912297875105</v>
      </c>
      <c r="F2790" s="17">
        <v>-57.092381834839458</v>
      </c>
      <c r="G2790" s="17">
        <v>-6.9248661252218735E-2</v>
      </c>
      <c r="H2790" s="17">
        <v>0.30199336362430973</v>
      </c>
      <c r="I2790" s="17">
        <v>19.672424191588981</v>
      </c>
      <c r="J2790" s="17">
        <v>-2.3583980253922094</v>
      </c>
      <c r="K2790" s="17">
        <v>-1</v>
      </c>
      <c r="L2790" s="17">
        <v>-1</v>
      </c>
      <c r="M2790" s="17">
        <v>-1</v>
      </c>
      <c r="N2790" s="17">
        <v>0.16666666666666666</v>
      </c>
      <c r="O2790" s="17">
        <v>-1</v>
      </c>
      <c r="P2790" s="17">
        <v>-1</v>
      </c>
      <c r="Q2790" s="17">
        <v>0.79282771524850082</v>
      </c>
      <c r="R2790" s="17">
        <v>-1</v>
      </c>
      <c r="S2790" s="17">
        <v>-0.75426313828901093</v>
      </c>
      <c r="T2790" s="17">
        <v>-7.9238869441975113E-2</v>
      </c>
      <c r="U2790" s="17">
        <v>-0.50296025402339939</v>
      </c>
      <c r="V2790" s="17">
        <v>-0.87329964648743164</v>
      </c>
      <c r="W2790" s="17">
        <v>-1.5816358148837324</v>
      </c>
      <c r="X2790" s="17">
        <v>-2.9725605646611371</v>
      </c>
      <c r="Y2790" s="17">
        <v>0</v>
      </c>
      <c r="Z2790" s="17">
        <v>9.3585399073927817</v>
      </c>
      <c r="AA2790" s="17">
        <v>-0.77373268868752598</v>
      </c>
      <c r="AB2790" s="17">
        <v>-0.84837598879988396</v>
      </c>
      <c r="AC2790" s="17">
        <v>-4.2901735167524162</v>
      </c>
      <c r="AD2790" s="17">
        <v>-0.62870031752924938</v>
      </c>
      <c r="AE2790" s="17">
        <v>-6.2870031752924924E-2</v>
      </c>
      <c r="AF2790" s="17">
        <v>15.832208370776527</v>
      </c>
      <c r="AG2790" s="17">
        <v>-52.120928883939584</v>
      </c>
      <c r="AH2790" s="17">
        <v>-1</v>
      </c>
      <c r="AI2790" s="17">
        <v>-1</v>
      </c>
      <c r="AJ2790" s="17">
        <v>-1</v>
      </c>
      <c r="AK2790" s="17">
        <v>-1</v>
      </c>
      <c r="AL2790" s="17">
        <v>-1</v>
      </c>
      <c r="AM2790" s="17">
        <v>-1</v>
      </c>
      <c r="AN2790" s="17">
        <v>-1</v>
      </c>
      <c r="AO2790" s="17">
        <v>-1</v>
      </c>
      <c r="AP2790" s="17">
        <v>-1</v>
      </c>
      <c r="AQ2790" s="17">
        <v>-1</v>
      </c>
      <c r="AR2790" s="17">
        <v>-0.31435015876462469</v>
      </c>
      <c r="AS2790" s="17">
        <v>-3.7722019051754954</v>
      </c>
      <c r="AT2790" s="17">
        <v>-0.90386247672814424</v>
      </c>
      <c r="AU2790" s="17">
        <v>-1</v>
      </c>
      <c r="AV2790" s="17">
        <v>-1</v>
      </c>
      <c r="AW2790" s="17">
        <v>-1</v>
      </c>
      <c r="AX2790" s="17">
        <v>-1</v>
      </c>
      <c r="AY2790" s="17">
        <v>-6.2870031752924924E-2</v>
      </c>
      <c r="AZ2790" s="17">
        <v>0.9141780731787843</v>
      </c>
      <c r="BA2790" s="17">
        <v>-0.40135756035827147</v>
      </c>
      <c r="BB2790" s="17">
        <v>0.34709144129327818</v>
      </c>
      <c r="BC2790" s="17">
        <v>-0.16760426180609855</v>
      </c>
      <c r="BD2790" s="17">
        <v>12.466421404235058</v>
      </c>
      <c r="BE2790" s="17">
        <v>-5.4151393529530161</v>
      </c>
      <c r="BF2790" s="17">
        <v>-1</v>
      </c>
      <c r="BG2790" s="22">
        <v>-42.753163355220977</v>
      </c>
    </row>
    <row r="2791" spans="1:59" x14ac:dyDescent="0.25">
      <c r="A2791">
        <v>6178</v>
      </c>
      <c r="B2791" t="s">
        <v>595</v>
      </c>
      <c r="C2791" s="49">
        <v>0</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25">
      <c r="A2792">
        <v>6180</v>
      </c>
      <c r="B2792" t="s">
        <v>2468</v>
      </c>
      <c r="C2792" s="49">
        <v>0</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25">
      <c r="A2793">
        <v>6181</v>
      </c>
      <c r="B2793" t="s">
        <v>2469</v>
      </c>
      <c r="C2793" s="49">
        <v>0</v>
      </c>
      <c r="D2793" s="22">
        <v>1467.8904589843748</v>
      </c>
      <c r="E2793" s="17">
        <v>52.859786983534647</v>
      </c>
      <c r="F2793" s="17">
        <v>-16.809489907594571</v>
      </c>
      <c r="G2793" s="17">
        <v>0.22384848716511549</v>
      </c>
      <c r="H2793" s="17">
        <v>2.5222399589201356</v>
      </c>
      <c r="I2793" s="17">
        <v>41.125043671418652</v>
      </c>
      <c r="J2793" s="17">
        <v>3.4214734463423317</v>
      </c>
      <c r="K2793" s="17">
        <v>-1</v>
      </c>
      <c r="L2793" s="17">
        <v>-1</v>
      </c>
      <c r="M2793" s="17">
        <v>-1</v>
      </c>
      <c r="N2793" s="17">
        <v>0.16666666666666666</v>
      </c>
      <c r="O2793" s="17">
        <v>-1</v>
      </c>
      <c r="P2793" s="17">
        <v>-1</v>
      </c>
      <c r="Q2793" s="17">
        <v>2.1782802179075418</v>
      </c>
      <c r="R2793" s="17">
        <v>-1</v>
      </c>
      <c r="S2793" s="17">
        <v>-5.0204233962782757E-2</v>
      </c>
      <c r="T2793" s="17">
        <v>-5.2383575839961213E-3</v>
      </c>
      <c r="U2793" s="17">
        <v>-7.5718099609656739E-2</v>
      </c>
      <c r="V2793" s="17">
        <v>-0.25712224857605065</v>
      </c>
      <c r="W2793" s="17">
        <v>2.2799270936329052E-2</v>
      </c>
      <c r="X2793" s="17">
        <v>-0.58573335180351438</v>
      </c>
      <c r="Y2793" s="17">
        <v>0</v>
      </c>
      <c r="Z2793" s="17">
        <v>23.235132254870184</v>
      </c>
      <c r="AA2793" s="17">
        <v>-1.6616667339091618E-3</v>
      </c>
      <c r="AB2793" s="17">
        <v>0.38342323341473916</v>
      </c>
      <c r="AC2793" s="17">
        <v>9.8722635076591736</v>
      </c>
      <c r="AD2793" s="17">
        <v>-9.4647624512070899E-2</v>
      </c>
      <c r="AE2793" s="17">
        <v>-9.4647624512070924E-3</v>
      </c>
      <c r="AF2793" s="17">
        <v>36.918805389158301</v>
      </c>
      <c r="AG2793" s="17">
        <v>-15.345764178897838</v>
      </c>
      <c r="AH2793" s="17">
        <v>-1</v>
      </c>
      <c r="AI2793" s="17">
        <v>-1</v>
      </c>
      <c r="AJ2793" s="17">
        <v>-1</v>
      </c>
      <c r="AK2793" s="17">
        <v>-1</v>
      </c>
      <c r="AL2793" s="17">
        <v>-1</v>
      </c>
      <c r="AM2793" s="17">
        <v>-1</v>
      </c>
      <c r="AN2793" s="17">
        <v>-1</v>
      </c>
      <c r="AO2793" s="17">
        <v>-1</v>
      </c>
      <c r="AP2793" s="17">
        <v>-1</v>
      </c>
      <c r="AQ2793" s="17">
        <v>-1</v>
      </c>
      <c r="AR2793" s="17">
        <v>-4.732381225603545E-2</v>
      </c>
      <c r="AS2793" s="17">
        <v>-0.56788574707242567</v>
      </c>
      <c r="AT2793" s="17">
        <v>3.261748528805847</v>
      </c>
      <c r="AU2793" s="17">
        <v>-1</v>
      </c>
      <c r="AV2793" s="17">
        <v>-1</v>
      </c>
      <c r="AW2793" s="17">
        <v>-1</v>
      </c>
      <c r="AX2793" s="17">
        <v>-1</v>
      </c>
      <c r="AY2793" s="17">
        <v>-9.4647624512070924E-3</v>
      </c>
      <c r="AZ2793" s="17">
        <v>0.45007429918038888</v>
      </c>
      <c r="BA2793" s="17">
        <v>6.2746213640123893E-2</v>
      </c>
      <c r="BB2793" s="17">
        <v>0.16551352566743749</v>
      </c>
      <c r="BC2793" s="17">
        <v>1.3973653819742055E-2</v>
      </c>
      <c r="BD2793" s="17">
        <v>6.1580405281659765</v>
      </c>
      <c r="BE2793" s="17">
        <v>0.89324152311607152</v>
      </c>
      <c r="BF2793" s="17">
        <v>-1</v>
      </c>
      <c r="BG2793" s="22">
        <v>33.656376714807038</v>
      </c>
    </row>
    <row r="2794" spans="1:59" x14ac:dyDescent="0.25">
      <c r="A2794">
        <v>6184</v>
      </c>
      <c r="B2794" t="s">
        <v>3130</v>
      </c>
      <c r="C2794" s="49">
        <v>0</v>
      </c>
      <c r="D2794" s="22">
        <v>1478.3602929687499</v>
      </c>
      <c r="E2794" s="17">
        <v>27.636235353595453</v>
      </c>
      <c r="F2794" s="17">
        <v>-59.103983099262962</v>
      </c>
      <c r="G2794" s="17">
        <v>-8.388501346397409E-2</v>
      </c>
      <c r="H2794" s="17">
        <v>0.19112121307226904</v>
      </c>
      <c r="I2794" s="17">
        <v>18.601147666835924</v>
      </c>
      <c r="J2794" s="17">
        <v>-2.6470266765264379</v>
      </c>
      <c r="K2794" s="17">
        <v>-1</v>
      </c>
      <c r="L2794" s="17">
        <v>-1</v>
      </c>
      <c r="M2794" s="17">
        <v>-1</v>
      </c>
      <c r="N2794" s="17">
        <v>0.16666666666666666</v>
      </c>
      <c r="O2794" s="17">
        <v>-1</v>
      </c>
      <c r="P2794" s="17">
        <v>-1</v>
      </c>
      <c r="Q2794" s="17">
        <v>0.72364256312036623</v>
      </c>
      <c r="R2794" s="17">
        <v>-1</v>
      </c>
      <c r="S2794" s="17">
        <v>-0.78942163149573585</v>
      </c>
      <c r="T2794" s="17">
        <v>-8.293422288110637E-2</v>
      </c>
      <c r="U2794" s="17">
        <v>-0.52429538705173195</v>
      </c>
      <c r="V2794" s="17">
        <v>-0.9040696129284308</v>
      </c>
      <c r="W2794" s="17">
        <v>-1.6617562703155384</v>
      </c>
      <c r="X2794" s="17">
        <v>-3.0917512287280706</v>
      </c>
      <c r="Y2794" s="17">
        <v>0</v>
      </c>
      <c r="Z2794" s="17">
        <v>8.6655864133265901</v>
      </c>
      <c r="AA2794" s="17">
        <v>-0.81228749370975972</v>
      </c>
      <c r="AB2794" s="17">
        <v>-0.90988817807860201</v>
      </c>
      <c r="AC2794" s="17">
        <v>-4.997401197353879</v>
      </c>
      <c r="AD2794" s="17">
        <v>-0.65536923381466494</v>
      </c>
      <c r="AE2794" s="17">
        <v>-6.5536923381466494E-2</v>
      </c>
      <c r="AF2794" s="17">
        <v>14.77920985961758</v>
      </c>
      <c r="AG2794" s="17">
        <v>-53.957365253842099</v>
      </c>
      <c r="AH2794" s="17">
        <v>-1</v>
      </c>
      <c r="AI2794" s="17">
        <v>-1</v>
      </c>
      <c r="AJ2794" s="17">
        <v>-1</v>
      </c>
      <c r="AK2794" s="17">
        <v>-1</v>
      </c>
      <c r="AL2794" s="17">
        <v>-1</v>
      </c>
      <c r="AM2794" s="17">
        <v>-1</v>
      </c>
      <c r="AN2794" s="17">
        <v>-1</v>
      </c>
      <c r="AO2794" s="17">
        <v>-1</v>
      </c>
      <c r="AP2794" s="17">
        <v>-1</v>
      </c>
      <c r="AQ2794" s="17">
        <v>-1</v>
      </c>
      <c r="AR2794" s="17">
        <v>-0.32768461690733247</v>
      </c>
      <c r="AS2794" s="17">
        <v>-3.932215402887989</v>
      </c>
      <c r="AT2794" s="17">
        <v>-1.1118800237543862</v>
      </c>
      <c r="AU2794" s="17">
        <v>-1</v>
      </c>
      <c r="AV2794" s="17">
        <v>-1</v>
      </c>
      <c r="AW2794" s="17">
        <v>-1</v>
      </c>
      <c r="AX2794" s="17">
        <v>-1</v>
      </c>
      <c r="AY2794" s="17">
        <v>-6.5536923381466494E-2</v>
      </c>
      <c r="AZ2794" s="17">
        <v>0.93735395986251735</v>
      </c>
      <c r="BA2794" s="17">
        <v>-0.42453344704200452</v>
      </c>
      <c r="BB2794" s="17">
        <v>0.3561588728303195</v>
      </c>
      <c r="BC2794" s="17">
        <v>-0.17667169334313987</v>
      </c>
      <c r="BD2794" s="17">
        <v>12.781442157205948</v>
      </c>
      <c r="BE2794" s="17">
        <v>-5.730160105923904</v>
      </c>
      <c r="BF2794" s="17">
        <v>-1</v>
      </c>
      <c r="BG2794" s="22">
        <v>44.005440653240157</v>
      </c>
    </row>
    <row r="2795" spans="1:59" x14ac:dyDescent="0.25">
      <c r="A2795">
        <v>6186</v>
      </c>
      <c r="B2795" t="s">
        <v>3131</v>
      </c>
      <c r="C2795" s="49">
        <v>0</v>
      </c>
      <c r="D2795" s="22">
        <v>1428.76509765625</v>
      </c>
      <c r="E2795" s="17">
        <v>-52.468750454801238</v>
      </c>
      <c r="F2795" s="17">
        <v>-193.42288578981538</v>
      </c>
      <c r="G2795" s="17">
        <v>-1.0611854373821457</v>
      </c>
      <c r="H2795" s="17">
        <v>-7.2120485226356053</v>
      </c>
      <c r="I2795" s="17">
        <v>-52.930268537665178</v>
      </c>
      <c r="J2795" s="17">
        <v>-21.919376714800105</v>
      </c>
      <c r="K2795" s="17">
        <v>-1</v>
      </c>
      <c r="L2795" s="17">
        <v>-1</v>
      </c>
      <c r="M2795" s="17">
        <v>-1</v>
      </c>
      <c r="N2795" s="17">
        <v>0.16666666666666666</v>
      </c>
      <c r="O2795" s="17">
        <v>-1</v>
      </c>
      <c r="P2795" s="17">
        <v>-1</v>
      </c>
      <c r="Q2795" s="17">
        <v>-3.8959974623064206</v>
      </c>
      <c r="R2795" s="17">
        <v>-1</v>
      </c>
      <c r="S2795" s="17">
        <v>-3.1370291376651553</v>
      </c>
      <c r="T2795" s="17">
        <v>-0.32968084597001046</v>
      </c>
      <c r="U2795" s="17">
        <v>-1.9488876796718309</v>
      </c>
      <c r="V2795" s="17">
        <v>-2.9586458359974572</v>
      </c>
      <c r="W2795" s="17">
        <v>-7.0115697979738627</v>
      </c>
      <c r="X2795" s="17">
        <v>-11.05036583668659</v>
      </c>
      <c r="Y2795" s="17">
        <v>0</v>
      </c>
      <c r="Z2795" s="17">
        <v>-37.604394911838938</v>
      </c>
      <c r="AA2795" s="17">
        <v>-3.3866739765691083</v>
      </c>
      <c r="AB2795" s="17">
        <v>-5.0171881247103185</v>
      </c>
      <c r="AC2795" s="17">
        <v>-52.220500372525791</v>
      </c>
      <c r="AD2795" s="17">
        <v>-2.436109599589789</v>
      </c>
      <c r="AE2795" s="17">
        <v>-0.24361095995897886</v>
      </c>
      <c r="AF2795" s="17">
        <v>-55.531744430913399</v>
      </c>
      <c r="AG2795" s="17">
        <v>-176.58013470065777</v>
      </c>
      <c r="AH2795" s="17">
        <v>-1</v>
      </c>
      <c r="AI2795" s="17">
        <v>-1</v>
      </c>
      <c r="AJ2795" s="17">
        <v>-1</v>
      </c>
      <c r="AK2795" s="17">
        <v>-1</v>
      </c>
      <c r="AL2795" s="17">
        <v>-1</v>
      </c>
      <c r="AM2795" s="17">
        <v>-1</v>
      </c>
      <c r="AN2795" s="17">
        <v>-1</v>
      </c>
      <c r="AO2795" s="17">
        <v>-1</v>
      </c>
      <c r="AP2795" s="17">
        <v>-1</v>
      </c>
      <c r="AQ2795" s="17">
        <v>-1</v>
      </c>
      <c r="AR2795" s="17">
        <v>-1.2180547997948945</v>
      </c>
      <c r="AS2795" s="17">
        <v>-14.616657597538733</v>
      </c>
      <c r="AT2795" s="17">
        <v>-15.001654876800355</v>
      </c>
      <c r="AU2795" s="17">
        <v>-1</v>
      </c>
      <c r="AV2795" s="17">
        <v>-1</v>
      </c>
      <c r="AW2795" s="17">
        <v>-1</v>
      </c>
      <c r="AX2795" s="17">
        <v>-1</v>
      </c>
      <c r="AY2795" s="17">
        <v>-0.24361095995897886</v>
      </c>
      <c r="AZ2795" s="17">
        <v>2.4848572962812971</v>
      </c>
      <c r="BA2795" s="17">
        <v>-1.9720367834607848</v>
      </c>
      <c r="BB2795" s="17">
        <v>0.96161059719386177</v>
      </c>
      <c r="BC2795" s="17">
        <v>-0.78212341770668181</v>
      </c>
      <c r="BD2795" s="17">
        <v>33.816049070682766</v>
      </c>
      <c r="BE2795" s="17">
        <v>-26.764767019400743</v>
      </c>
      <c r="BF2795" s="17">
        <v>-1</v>
      </c>
      <c r="BG2795" s="22">
        <v>-46.60929310708957</v>
      </c>
    </row>
    <row r="2796" spans="1:59" x14ac:dyDescent="0.25">
      <c r="A2796">
        <v>6187</v>
      </c>
      <c r="B2796" t="s">
        <v>3132</v>
      </c>
      <c r="C2796" s="49">
        <v>0</v>
      </c>
      <c r="D2796" s="22">
        <v>1496.3440527343748</v>
      </c>
      <c r="E2796" s="17">
        <v>5.5292402968076004</v>
      </c>
      <c r="F2796" s="17">
        <v>-96.172678485037011</v>
      </c>
      <c r="G2796" s="17">
        <v>-0.35359576145952537</v>
      </c>
      <c r="H2796" s="17">
        <v>-1.8519705508201625</v>
      </c>
      <c r="I2796" s="17">
        <v>-1.1397542068671953</v>
      </c>
      <c r="J2796" s="17">
        <v>-7.9657186746485005</v>
      </c>
      <c r="K2796" s="17">
        <v>-1</v>
      </c>
      <c r="L2796" s="17">
        <v>-1</v>
      </c>
      <c r="M2796" s="17">
        <v>-1</v>
      </c>
      <c r="N2796" s="17">
        <v>0.16666666666666666</v>
      </c>
      <c r="O2796" s="17">
        <v>-1</v>
      </c>
      <c r="P2796" s="17">
        <v>-1</v>
      </c>
      <c r="Q2796" s="17">
        <v>-0.5512638384677393</v>
      </c>
      <c r="R2796" s="17">
        <v>-1</v>
      </c>
      <c r="S2796" s="17">
        <v>-1.4373032459847723</v>
      </c>
      <c r="T2796" s="17">
        <v>-0.15103018871715196</v>
      </c>
      <c r="U2796" s="17">
        <v>-0.91744762911341671</v>
      </c>
      <c r="V2796" s="17">
        <v>-1.4710818400552446</v>
      </c>
      <c r="W2796" s="17">
        <v>-3.1381725010551031</v>
      </c>
      <c r="X2796" s="17">
        <v>-5.2881320410017576</v>
      </c>
      <c r="Y2796" s="17">
        <v>0</v>
      </c>
      <c r="Z2796" s="17">
        <v>-4.1037841584347454</v>
      </c>
      <c r="AA2796" s="17">
        <v>-1.5227544974361058</v>
      </c>
      <c r="AB2796" s="17">
        <v>-2.0434013882814877</v>
      </c>
      <c r="AC2796" s="17">
        <v>-18.029808724755227</v>
      </c>
      <c r="AD2796" s="17">
        <v>-1.1468095363917707</v>
      </c>
      <c r="AE2796" s="17">
        <v>-0.11468095363917709</v>
      </c>
      <c r="AF2796" s="17">
        <v>-4.6248747083104575</v>
      </c>
      <c r="AG2796" s="17">
        <v>-87.798217114104688</v>
      </c>
      <c r="AH2796" s="17">
        <v>-1</v>
      </c>
      <c r="AI2796" s="17">
        <v>-1</v>
      </c>
      <c r="AJ2796" s="17">
        <v>-1</v>
      </c>
      <c r="AK2796" s="17">
        <v>-1</v>
      </c>
      <c r="AL2796" s="17">
        <v>-1</v>
      </c>
      <c r="AM2796" s="17">
        <v>-1</v>
      </c>
      <c r="AN2796" s="17">
        <v>-1</v>
      </c>
      <c r="AO2796" s="17">
        <v>-1</v>
      </c>
      <c r="AP2796" s="17">
        <v>-1</v>
      </c>
      <c r="AQ2796" s="17">
        <v>-1</v>
      </c>
      <c r="AR2796" s="17">
        <v>-0.57340476819588537</v>
      </c>
      <c r="AS2796" s="17">
        <v>-6.8808572183506245</v>
      </c>
      <c r="AT2796" s="17">
        <v>-4.9451143838558114</v>
      </c>
      <c r="AU2796" s="17">
        <v>-1</v>
      </c>
      <c r="AV2796" s="17">
        <v>-1</v>
      </c>
      <c r="AW2796" s="17">
        <v>-1</v>
      </c>
      <c r="AX2796" s="17">
        <v>-1</v>
      </c>
      <c r="AY2796" s="17">
        <v>-0.11468095363917709</v>
      </c>
      <c r="AZ2796" s="17">
        <v>1.3644266103764466</v>
      </c>
      <c r="BA2796" s="17">
        <v>-0.85160609755593408</v>
      </c>
      <c r="BB2796" s="17">
        <v>0.5232485757065356</v>
      </c>
      <c r="BC2796" s="17">
        <v>-0.34376139621935581</v>
      </c>
      <c r="BD2796" s="17">
        <v>18.586473471610905</v>
      </c>
      <c r="BE2796" s="17">
        <v>-11.53519142032887</v>
      </c>
      <c r="BF2796" s="17">
        <v>-1</v>
      </c>
      <c r="BG2796" s="22">
        <v>53.961256646501852</v>
      </c>
    </row>
    <row r="2797" spans="1:59" x14ac:dyDescent="0.25">
      <c r="A2797">
        <v>6188</v>
      </c>
      <c r="B2797" t="s">
        <v>2470</v>
      </c>
      <c r="C2797" s="49">
        <v>0</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25">
      <c r="A2798">
        <v>6189</v>
      </c>
      <c r="B2798" t="s">
        <v>2471</v>
      </c>
      <c r="C2798" s="49">
        <v>0</v>
      </c>
      <c r="D2798" s="22">
        <v>1472.7440039062501</v>
      </c>
      <c r="E2798" s="17">
        <v>-15.151958438142117</v>
      </c>
      <c r="F2798" s="17">
        <v>-130.85061884505524</v>
      </c>
      <c r="G2798" s="17">
        <v>-0.60591144551877774</v>
      </c>
      <c r="H2798" s="17">
        <v>-3.7632925868661502</v>
      </c>
      <c r="I2798" s="17">
        <v>-19.607461546035374</v>
      </c>
      <c r="J2798" s="17">
        <v>-12.941380266854598</v>
      </c>
      <c r="K2798" s="17">
        <v>-1</v>
      </c>
      <c r="L2798" s="17">
        <v>-1</v>
      </c>
      <c r="M2798" s="17">
        <v>-1</v>
      </c>
      <c r="N2798" s="17">
        <v>0.16666666666666666</v>
      </c>
      <c r="O2798" s="17">
        <v>-1</v>
      </c>
      <c r="P2798" s="17">
        <v>-1</v>
      </c>
      <c r="Q2798" s="17">
        <v>-1.7439448243716771</v>
      </c>
      <c r="R2798" s="17">
        <v>-1</v>
      </c>
      <c r="S2798" s="17">
        <v>-2.0433995694131233</v>
      </c>
      <c r="T2798" s="17">
        <v>-0.21473428775394943</v>
      </c>
      <c r="U2798" s="17">
        <v>-1.2852434163871926</v>
      </c>
      <c r="V2798" s="17">
        <v>-2.0015244680213424</v>
      </c>
      <c r="W2798" s="17">
        <v>-4.5193668879446482</v>
      </c>
      <c r="X2798" s="17">
        <v>-7.3428567088989114</v>
      </c>
      <c r="Y2798" s="17">
        <v>0</v>
      </c>
      <c r="Z2798" s="17">
        <v>-16.049590896819499</v>
      </c>
      <c r="AA2798" s="17">
        <v>-2.1873997493550141</v>
      </c>
      <c r="AB2798" s="17">
        <v>-3.1038083729792496</v>
      </c>
      <c r="AC2798" s="17">
        <v>-30.22168778279508</v>
      </c>
      <c r="AD2798" s="17">
        <v>-1.6065542704839906</v>
      </c>
      <c r="AE2798" s="17">
        <v>-0.16065542704839908</v>
      </c>
      <c r="AF2798" s="17">
        <v>-22.777487860312469</v>
      </c>
      <c r="AG2798" s="17">
        <v>-119.45649454549135</v>
      </c>
      <c r="AH2798" s="17">
        <v>-1</v>
      </c>
      <c r="AI2798" s="17">
        <v>-1</v>
      </c>
      <c r="AJ2798" s="17">
        <v>-1</v>
      </c>
      <c r="AK2798" s="17">
        <v>-1</v>
      </c>
      <c r="AL2798" s="17">
        <v>-1</v>
      </c>
      <c r="AM2798" s="17">
        <v>-1</v>
      </c>
      <c r="AN2798" s="17">
        <v>-1</v>
      </c>
      <c r="AO2798" s="17">
        <v>-1</v>
      </c>
      <c r="AP2798" s="17">
        <v>-1</v>
      </c>
      <c r="AQ2798" s="17">
        <v>-1</v>
      </c>
      <c r="AR2798" s="17">
        <v>-0.80327713524199529</v>
      </c>
      <c r="AS2798" s="17">
        <v>-9.639325622903943</v>
      </c>
      <c r="AT2798" s="17">
        <v>-8.5311233097751273</v>
      </c>
      <c r="AU2798" s="17">
        <v>-1</v>
      </c>
      <c r="AV2798" s="17">
        <v>-1</v>
      </c>
      <c r="AW2798" s="17">
        <v>-1</v>
      </c>
      <c r="AX2798" s="17">
        <v>-1</v>
      </c>
      <c r="AY2798" s="17">
        <v>-0.16065542704839908</v>
      </c>
      <c r="AZ2798" s="17">
        <v>1.7639551006507663</v>
      </c>
      <c r="BA2798" s="17">
        <v>-1.251134587830254</v>
      </c>
      <c r="BB2798" s="17">
        <v>0.67956178529789035</v>
      </c>
      <c r="BC2798" s="17">
        <v>-0.50007460581071062</v>
      </c>
      <c r="BD2798" s="17">
        <v>24.017107801035653</v>
      </c>
      <c r="BE2798" s="17">
        <v>-16.965825749753623</v>
      </c>
      <c r="BF2798" s="17">
        <v>-1</v>
      </c>
      <c r="BG2798" s="22">
        <v>6.4540553531330715</v>
      </c>
    </row>
    <row r="2799" spans="1:59" x14ac:dyDescent="0.25">
      <c r="A2799">
        <v>6190</v>
      </c>
      <c r="B2799" t="s">
        <v>2472</v>
      </c>
      <c r="C2799" s="49">
        <v>0</v>
      </c>
      <c r="D2799" s="22">
        <v>1482.63009765625</v>
      </c>
      <c r="E2799" s="17">
        <v>72.962054168933093</v>
      </c>
      <c r="F2799" s="17">
        <v>16.897706251124301</v>
      </c>
      <c r="G2799" s="17">
        <v>0.46910106468878487</v>
      </c>
      <c r="H2799" s="17">
        <v>4.3800581027497767</v>
      </c>
      <c r="I2799" s="17">
        <v>59.075782020367896</v>
      </c>
      <c r="J2799" s="17">
        <v>8.2578506811697245</v>
      </c>
      <c r="K2799" s="17">
        <v>-1</v>
      </c>
      <c r="L2799" s="17">
        <v>-1</v>
      </c>
      <c r="M2799" s="17">
        <v>-1</v>
      </c>
      <c r="N2799" s="17">
        <v>0.16666666666666666</v>
      </c>
      <c r="O2799" s="17">
        <v>-1</v>
      </c>
      <c r="P2799" s="17">
        <v>-1</v>
      </c>
      <c r="Q2799" s="17">
        <v>3.3375743261870778</v>
      </c>
      <c r="R2799" s="17">
        <v>-1</v>
      </c>
      <c r="S2799" s="17">
        <v>0.53892555439201228</v>
      </c>
      <c r="T2799" s="17">
        <v>5.6682464127303961E-2</v>
      </c>
      <c r="U2799" s="17">
        <v>0.28178193122496259</v>
      </c>
      <c r="V2799" s="17">
        <v>0.25847162828562015</v>
      </c>
      <c r="W2799" s="17">
        <v>1.3653296994702022</v>
      </c>
      <c r="X2799" s="17">
        <v>1.4114731349121643</v>
      </c>
      <c r="Y2799" s="17">
        <v>0</v>
      </c>
      <c r="Z2799" s="17">
        <v>34.846538434838273</v>
      </c>
      <c r="AA2799" s="17">
        <v>0.64437808216137382</v>
      </c>
      <c r="AB2799" s="17">
        <v>1.4141461042139858</v>
      </c>
      <c r="AC2799" s="17">
        <v>21.722853672077743</v>
      </c>
      <c r="AD2799" s="17">
        <v>0.35222741403120317</v>
      </c>
      <c r="AE2799" s="17">
        <v>3.5222741403120324E-2</v>
      </c>
      <c r="AF2799" s="17">
        <v>54.563270024472374</v>
      </c>
      <c r="AG2799" s="17">
        <v>15.426298877569463</v>
      </c>
      <c r="AH2799" s="17">
        <v>-1</v>
      </c>
      <c r="AI2799" s="17">
        <v>-1</v>
      </c>
      <c r="AJ2799" s="17">
        <v>-1</v>
      </c>
      <c r="AK2799" s="17">
        <v>-1</v>
      </c>
      <c r="AL2799" s="17">
        <v>-1</v>
      </c>
      <c r="AM2799" s="17">
        <v>-1</v>
      </c>
      <c r="AN2799" s="17">
        <v>-1</v>
      </c>
      <c r="AO2799" s="17">
        <v>-1</v>
      </c>
      <c r="AP2799" s="17">
        <v>-1</v>
      </c>
      <c r="AQ2799" s="17">
        <v>-1</v>
      </c>
      <c r="AR2799" s="17">
        <v>0.17611370701560158</v>
      </c>
      <c r="AS2799" s="17">
        <v>2.113364484187219</v>
      </c>
      <c r="AT2799" s="17">
        <v>6.7473738294433847</v>
      </c>
      <c r="AU2799" s="17">
        <v>-1</v>
      </c>
      <c r="AV2799" s="17">
        <v>-1</v>
      </c>
      <c r="AW2799" s="17">
        <v>-1</v>
      </c>
      <c r="AX2799" s="17">
        <v>-1</v>
      </c>
      <c r="AY2799" s="17">
        <v>3.5222741403120324E-2</v>
      </c>
      <c r="AZ2799" s="17">
        <v>6.172986312501122E-2</v>
      </c>
      <c r="BA2799" s="17">
        <v>0.45109064969550172</v>
      </c>
      <c r="BB2799" s="17">
        <v>1.3576012562724227E-2</v>
      </c>
      <c r="BC2799" s="17">
        <v>0.16591116692445523</v>
      </c>
      <c r="BD2799" s="17">
        <v>0.87942666852507845</v>
      </c>
      <c r="BE2799" s="17">
        <v>6.1718553827569753</v>
      </c>
      <c r="BF2799" s="17">
        <v>-1</v>
      </c>
      <c r="BG2799" s="22">
        <v>22.597349955497521</v>
      </c>
    </row>
    <row r="2800" spans="1:59" x14ac:dyDescent="0.25">
      <c r="A2800">
        <v>6191</v>
      </c>
      <c r="B2800" t="s">
        <v>3133</v>
      </c>
      <c r="C2800" s="49">
        <v>0</v>
      </c>
      <c r="D2800" s="22">
        <v>1481.0867871093749</v>
      </c>
      <c r="E2800" s="17">
        <v>88.023045046012854</v>
      </c>
      <c r="F2800" s="17">
        <v>42.151761883573144</v>
      </c>
      <c r="G2800" s="17">
        <v>0.65284883794230564</v>
      </c>
      <c r="H2800" s="17">
        <v>5.7719698636189971</v>
      </c>
      <c r="I2800" s="17">
        <v>72.524807646032002</v>
      </c>
      <c r="J2800" s="17">
        <v>11.881354077083218</v>
      </c>
      <c r="K2800" s="17">
        <v>-1</v>
      </c>
      <c r="L2800" s="17">
        <v>-1</v>
      </c>
      <c r="M2800" s="17">
        <v>-1</v>
      </c>
      <c r="N2800" s="17">
        <v>0.16666666666666666</v>
      </c>
      <c r="O2800" s="17">
        <v>-1</v>
      </c>
      <c r="P2800" s="17">
        <v>-1</v>
      </c>
      <c r="Q2800" s="17">
        <v>4.2061389426862963</v>
      </c>
      <c r="R2800" s="17">
        <v>-1</v>
      </c>
      <c r="S2800" s="17">
        <v>0.98031250273943249</v>
      </c>
      <c r="T2800" s="17">
        <v>0.10307469055102657</v>
      </c>
      <c r="U2800" s="17">
        <v>0.54962757536538565</v>
      </c>
      <c r="V2800" s="17">
        <v>0.64476410982881072</v>
      </c>
      <c r="W2800" s="17">
        <v>2.371178360711637</v>
      </c>
      <c r="X2800" s="17">
        <v>2.9078172237977364</v>
      </c>
      <c r="Y2800" s="17">
        <v>0</v>
      </c>
      <c r="Z2800" s="17">
        <v>43.546018992613021</v>
      </c>
      <c r="AA2800" s="17">
        <v>1.1284030269402532</v>
      </c>
      <c r="AB2800" s="17">
        <v>2.1863827684038228</v>
      </c>
      <c r="AC2800" s="17">
        <v>30.601535300782878</v>
      </c>
      <c r="AD2800" s="17">
        <v>0.68703446920673206</v>
      </c>
      <c r="AE2800" s="17">
        <v>6.8703446920673206E-2</v>
      </c>
      <c r="AF2800" s="17">
        <v>67.782829711573143</v>
      </c>
      <c r="AG2800" s="17">
        <v>38.48129843000882</v>
      </c>
      <c r="AH2800" s="17">
        <v>-1</v>
      </c>
      <c r="AI2800" s="17">
        <v>-1</v>
      </c>
      <c r="AJ2800" s="17">
        <v>-1</v>
      </c>
      <c r="AK2800" s="17">
        <v>-1</v>
      </c>
      <c r="AL2800" s="17">
        <v>-1</v>
      </c>
      <c r="AM2800" s="17">
        <v>-1</v>
      </c>
      <c r="AN2800" s="17">
        <v>-1</v>
      </c>
      <c r="AO2800" s="17">
        <v>-1</v>
      </c>
      <c r="AP2800" s="17">
        <v>-1</v>
      </c>
      <c r="AQ2800" s="17">
        <v>-1</v>
      </c>
      <c r="AR2800" s="17">
        <v>0.34351723460336603</v>
      </c>
      <c r="AS2800" s="17">
        <v>4.1222068152403928</v>
      </c>
      <c r="AT2800" s="17">
        <v>9.3588688598125103</v>
      </c>
      <c r="AU2800" s="17">
        <v>-1</v>
      </c>
      <c r="AV2800" s="17">
        <v>-1</v>
      </c>
      <c r="AW2800" s="17">
        <v>-1</v>
      </c>
      <c r="AX2800" s="17">
        <v>-1</v>
      </c>
      <c r="AY2800" s="17">
        <v>6.8703446920673206E-2</v>
      </c>
      <c r="AZ2800" s="17">
        <v>-0.22922498065714308</v>
      </c>
      <c r="BA2800" s="17">
        <v>0.74204549347765614</v>
      </c>
      <c r="BB2800" s="17">
        <v>-0.10025838619695564</v>
      </c>
      <c r="BC2800" s="17">
        <v>0.27974556568413506</v>
      </c>
      <c r="BD2800" s="17">
        <v>-3.0754085970923812</v>
      </c>
      <c r="BE2800" s="17">
        <v>10.126690648374439</v>
      </c>
      <c r="BF2800" s="17">
        <v>-1</v>
      </c>
      <c r="BG2800" s="22">
        <v>102.86782393205999</v>
      </c>
    </row>
    <row r="2801" spans="1:59" x14ac:dyDescent="0.25">
      <c r="A2801">
        <v>6193</v>
      </c>
      <c r="B2801" t="s">
        <v>2473</v>
      </c>
      <c r="C2801" s="49">
        <v>0</v>
      </c>
      <c r="D2801" s="22">
        <v>1564.1741992187499</v>
      </c>
      <c r="E2801" s="17">
        <v>89.84902315539054</v>
      </c>
      <c r="F2801" s="17">
        <v>45.213536047983141</v>
      </c>
      <c r="G2801" s="17">
        <v>0.67512621758791869</v>
      </c>
      <c r="H2801" s="17">
        <v>5.940723727576275</v>
      </c>
      <c r="I2801" s="17">
        <v>74.155352846234905</v>
      </c>
      <c r="J2801" s="17">
        <v>12.320663677241253</v>
      </c>
      <c r="K2801" s="17">
        <v>-1</v>
      </c>
      <c r="L2801" s="17">
        <v>-1</v>
      </c>
      <c r="M2801" s="17">
        <v>-1</v>
      </c>
      <c r="N2801" s="17">
        <v>0.16666666666666666</v>
      </c>
      <c r="O2801" s="17">
        <v>-1</v>
      </c>
      <c r="P2801" s="17">
        <v>-1</v>
      </c>
      <c r="Q2801" s="17">
        <v>4.3114427695892905</v>
      </c>
      <c r="R2801" s="17">
        <v>-1</v>
      </c>
      <c r="S2801" s="17">
        <v>1.0338257750085194</v>
      </c>
      <c r="T2801" s="17">
        <v>0.10869923349022492</v>
      </c>
      <c r="U2801" s="17">
        <v>0.58210088916553349</v>
      </c>
      <c r="V2801" s="17">
        <v>0.69159778902507674</v>
      </c>
      <c r="W2801" s="17">
        <v>2.4931263554859235</v>
      </c>
      <c r="X2801" s="17">
        <v>3.0892323493164571</v>
      </c>
      <c r="Y2801" s="17">
        <v>0</v>
      </c>
      <c r="Z2801" s="17">
        <v>44.600734528337014</v>
      </c>
      <c r="AA2801" s="17">
        <v>1.1870856833984009</v>
      </c>
      <c r="AB2801" s="17">
        <v>2.2800078994179711</v>
      </c>
      <c r="AC2801" s="17">
        <v>31.677976978921173</v>
      </c>
      <c r="AD2801" s="17">
        <v>0.7276261114569168</v>
      </c>
      <c r="AE2801" s="17">
        <v>7.2762611145691686E-2</v>
      </c>
      <c r="AF2801" s="17">
        <v>69.385554711625588</v>
      </c>
      <c r="AG2801" s="17">
        <v>41.276461433429262</v>
      </c>
      <c r="AH2801" s="17">
        <v>-1</v>
      </c>
      <c r="AI2801" s="17">
        <v>-1</v>
      </c>
      <c r="AJ2801" s="17">
        <v>-1</v>
      </c>
      <c r="AK2801" s="17">
        <v>-1</v>
      </c>
      <c r="AL2801" s="17">
        <v>-1</v>
      </c>
      <c r="AM2801" s="17">
        <v>-1</v>
      </c>
      <c r="AN2801" s="17">
        <v>-1</v>
      </c>
      <c r="AO2801" s="17">
        <v>-1</v>
      </c>
      <c r="AP2801" s="17">
        <v>-1</v>
      </c>
      <c r="AQ2801" s="17">
        <v>-1</v>
      </c>
      <c r="AR2801" s="17">
        <v>0.3638130557284584</v>
      </c>
      <c r="AS2801" s="17">
        <v>4.3657566687415006</v>
      </c>
      <c r="AT2801" s="17">
        <v>9.6754836693639508</v>
      </c>
      <c r="AU2801" s="17">
        <v>-1</v>
      </c>
      <c r="AV2801" s="17">
        <v>-1</v>
      </c>
      <c r="AW2801" s="17">
        <v>-1</v>
      </c>
      <c r="AX2801" s="17">
        <v>-1</v>
      </c>
      <c r="AY2801" s="17">
        <v>7.2762611145691686E-2</v>
      </c>
      <c r="AZ2801" s="17">
        <v>-0.26450002862042993</v>
      </c>
      <c r="BA2801" s="17">
        <v>0.77732054144094298</v>
      </c>
      <c r="BB2801" s="17">
        <v>-0.11405954456201846</v>
      </c>
      <c r="BC2801" s="17">
        <v>0.29354672404919785</v>
      </c>
      <c r="BD2801" s="17">
        <v>-3.5548885118038429</v>
      </c>
      <c r="BE2801" s="17">
        <v>10.6061705630859</v>
      </c>
      <c r="BF2801" s="17">
        <v>-1</v>
      </c>
      <c r="BG2801" s="22">
        <v>458.5209250854391</v>
      </c>
    </row>
    <row r="2802" spans="1:59" x14ac:dyDescent="0.25">
      <c r="A2802">
        <v>6194</v>
      </c>
      <c r="B2802" t="s">
        <v>2474</v>
      </c>
      <c r="C2802" s="49">
        <v>0</v>
      </c>
      <c r="D2802" s="22">
        <v>1492.715546875</v>
      </c>
      <c r="E2802" s="17">
        <v>32.013548232128407</v>
      </c>
      <c r="F2802" s="17">
        <v>-51.764167023593174</v>
      </c>
      <c r="G2802" s="17">
        <v>-3.0480725470650338E-2</v>
      </c>
      <c r="H2802" s="17">
        <v>0.59566519868124823</v>
      </c>
      <c r="I2802" s="17">
        <v>22.509960410659456</v>
      </c>
      <c r="J2802" s="17">
        <v>-1.5938948998862914</v>
      </c>
      <c r="K2802" s="17">
        <v>-1</v>
      </c>
      <c r="L2802" s="17">
        <v>-1</v>
      </c>
      <c r="M2802" s="17">
        <v>-1</v>
      </c>
      <c r="N2802" s="17">
        <v>0.16666666666666666</v>
      </c>
      <c r="O2802" s="17">
        <v>-1</v>
      </c>
      <c r="P2802" s="17">
        <v>-1</v>
      </c>
      <c r="Q2802" s="17">
        <v>0.97608140414151201</v>
      </c>
      <c r="R2802" s="17">
        <v>-1</v>
      </c>
      <c r="S2802" s="17">
        <v>-0.66113732476012588</v>
      </c>
      <c r="T2802" s="17">
        <v>-6.9450827807982701E-2</v>
      </c>
      <c r="U2802" s="17">
        <v>-0.44644896930115158</v>
      </c>
      <c r="V2802" s="17">
        <v>-0.79179791260406795</v>
      </c>
      <c r="W2802" s="17">
        <v>-1.3694173176767883</v>
      </c>
      <c r="X2802" s="17">
        <v>-2.6568551249821075</v>
      </c>
      <c r="Y2802" s="17">
        <v>0</v>
      </c>
      <c r="Z2802" s="17">
        <v>11.193995639046673</v>
      </c>
      <c r="AA2802" s="17">
        <v>-0.67161091793836536</v>
      </c>
      <c r="AB2802" s="17">
        <v>-0.68544600670873723</v>
      </c>
      <c r="AC2802" s="17">
        <v>-2.4169091331251895</v>
      </c>
      <c r="AD2802" s="17">
        <v>-0.55806121162643951</v>
      </c>
      <c r="AE2802" s="17">
        <v>-5.5806121162643947E-2</v>
      </c>
      <c r="AF2802" s="17">
        <v>18.621330828892155</v>
      </c>
      <c r="AG2802" s="17">
        <v>-47.25668086467315</v>
      </c>
      <c r="AH2802" s="17">
        <v>-1</v>
      </c>
      <c r="AI2802" s="17">
        <v>-1</v>
      </c>
      <c r="AJ2802" s="17">
        <v>-1</v>
      </c>
      <c r="AK2802" s="17">
        <v>-1</v>
      </c>
      <c r="AL2802" s="17">
        <v>-1</v>
      </c>
      <c r="AM2802" s="17">
        <v>-1</v>
      </c>
      <c r="AN2802" s="17">
        <v>-1</v>
      </c>
      <c r="AO2802" s="17">
        <v>-1</v>
      </c>
      <c r="AP2802" s="17">
        <v>-1</v>
      </c>
      <c r="AQ2802" s="17">
        <v>-1</v>
      </c>
      <c r="AR2802" s="17">
        <v>-0.27903060581321976</v>
      </c>
      <c r="AS2802" s="17">
        <v>-3.3483672697586364</v>
      </c>
      <c r="AT2802" s="17">
        <v>-0.35287745068622822</v>
      </c>
      <c r="AU2802" s="17">
        <v>-1</v>
      </c>
      <c r="AV2802" s="17">
        <v>-1</v>
      </c>
      <c r="AW2802" s="17">
        <v>-1</v>
      </c>
      <c r="AX2802" s="17">
        <v>-1</v>
      </c>
      <c r="AY2802" s="17">
        <v>-5.5806121162643947E-2</v>
      </c>
      <c r="AZ2802" s="17">
        <v>0.85279110505743483</v>
      </c>
      <c r="BA2802" s="17">
        <v>-0.339970592236922</v>
      </c>
      <c r="BB2802" s="17">
        <v>0.32307414528632283</v>
      </c>
      <c r="BC2802" s="17">
        <v>-0.14358696579914326</v>
      </c>
      <c r="BD2802" s="17">
        <v>11.632012383165726</v>
      </c>
      <c r="BE2802" s="17">
        <v>-4.5807303318836841</v>
      </c>
      <c r="BF2802" s="17">
        <v>-1</v>
      </c>
      <c r="BG2802" s="22">
        <v>79.552292063110372</v>
      </c>
    </row>
    <row r="2803" spans="1:59" x14ac:dyDescent="0.25">
      <c r="A2803">
        <v>6195</v>
      </c>
      <c r="B2803" t="s">
        <v>2475</v>
      </c>
      <c r="C2803" s="49">
        <v>0</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25">
      <c r="A2804">
        <v>6199</v>
      </c>
      <c r="B2804" t="s">
        <v>2476</v>
      </c>
      <c r="C2804" s="49">
        <v>0</v>
      </c>
      <c r="D2804" s="22">
        <v>1498.203564453125</v>
      </c>
      <c r="E2804" s="17">
        <v>44.307880004283774</v>
      </c>
      <c r="F2804" s="17">
        <v>-31.149206090956614</v>
      </c>
      <c r="G2804" s="17">
        <v>0.11951312986136867</v>
      </c>
      <c r="H2804" s="17">
        <v>1.7318869204361991</v>
      </c>
      <c r="I2804" s="17">
        <v>33.488440140420352</v>
      </c>
      <c r="J2804" s="17">
        <v>1.3639817292462144</v>
      </c>
      <c r="K2804" s="17">
        <v>-1</v>
      </c>
      <c r="L2804" s="17">
        <v>-1</v>
      </c>
      <c r="M2804" s="17">
        <v>-1</v>
      </c>
      <c r="N2804" s="17">
        <v>0.16666666666666666</v>
      </c>
      <c r="O2804" s="17">
        <v>-1</v>
      </c>
      <c r="P2804" s="17">
        <v>-1</v>
      </c>
      <c r="Q2804" s="17">
        <v>1.685093291071674</v>
      </c>
      <c r="R2804" s="17">
        <v>-1</v>
      </c>
      <c r="S2804" s="17">
        <v>-0.30083184239371175</v>
      </c>
      <c r="T2804" s="17">
        <v>-3.1580715014129915E-2</v>
      </c>
      <c r="U2804" s="17">
        <v>-0.22780577114342759</v>
      </c>
      <c r="V2804" s="17">
        <v>-0.47646620780842497</v>
      </c>
      <c r="W2804" s="17">
        <v>-0.54834005557580701</v>
      </c>
      <c r="X2804" s="17">
        <v>-1.4353849823994473</v>
      </c>
      <c r="Y2804" s="17">
        <v>0</v>
      </c>
      <c r="Z2804" s="17">
        <v>18.295407564437582</v>
      </c>
      <c r="AA2804" s="17">
        <v>-0.27649991191772155</v>
      </c>
      <c r="AB2804" s="17">
        <v>-5.5066914545496948E-2</v>
      </c>
      <c r="AC2804" s="17">
        <v>4.8307851609308905</v>
      </c>
      <c r="AD2804" s="17">
        <v>-0.28475721392928455</v>
      </c>
      <c r="AE2804" s="17">
        <v>-2.8475721392928449E-2</v>
      </c>
      <c r="AF2804" s="17">
        <v>29.412496828624832</v>
      </c>
      <c r="AG2804" s="17">
        <v>-28.436815968802414</v>
      </c>
      <c r="AH2804" s="17">
        <v>-1</v>
      </c>
      <c r="AI2804" s="17">
        <v>-1</v>
      </c>
      <c r="AJ2804" s="17">
        <v>-1</v>
      </c>
      <c r="AK2804" s="17">
        <v>-1</v>
      </c>
      <c r="AL2804" s="17">
        <v>-1</v>
      </c>
      <c r="AM2804" s="17">
        <v>-1</v>
      </c>
      <c r="AN2804" s="17">
        <v>-1</v>
      </c>
      <c r="AO2804" s="17">
        <v>-1</v>
      </c>
      <c r="AP2804" s="17">
        <v>-1</v>
      </c>
      <c r="AQ2804" s="17">
        <v>-1</v>
      </c>
      <c r="AR2804" s="17">
        <v>-0.14237860696464227</v>
      </c>
      <c r="AS2804" s="17">
        <v>-1.7085432835757075</v>
      </c>
      <c r="AT2804" s="17">
        <v>1.7788937313515807</v>
      </c>
      <c r="AU2804" s="17">
        <v>-1</v>
      </c>
      <c r="AV2804" s="17">
        <v>-1</v>
      </c>
      <c r="AW2804" s="17">
        <v>-1</v>
      </c>
      <c r="AX2804" s="17">
        <v>-1</v>
      </c>
      <c r="AY2804" s="17">
        <v>-2.8475721392928449E-2</v>
      </c>
      <c r="AZ2804" s="17">
        <v>0.61528379830930013</v>
      </c>
      <c r="BA2804" s="17">
        <v>-0.10246328548878741</v>
      </c>
      <c r="BB2804" s="17">
        <v>0.23015078606929013</v>
      </c>
      <c r="BC2804" s="17">
        <v>-5.0663606582110568E-2</v>
      </c>
      <c r="BD2804" s="17">
        <v>8.4036685606011936</v>
      </c>
      <c r="BE2804" s="17">
        <v>-1.3523865093191478</v>
      </c>
      <c r="BF2804" s="17">
        <v>-1</v>
      </c>
      <c r="BG2804" s="22">
        <v>456.58809922291078</v>
      </c>
    </row>
    <row r="2805" spans="1:59" x14ac:dyDescent="0.25">
      <c r="A2805">
        <v>6200</v>
      </c>
      <c r="B2805" t="s">
        <v>2477</v>
      </c>
      <c r="C2805" s="49">
        <v>0</v>
      </c>
      <c r="D2805" s="22">
        <v>1478.9984179687499</v>
      </c>
      <c r="E2805" s="17">
        <v>54.769618696613307</v>
      </c>
      <c r="F2805" s="17">
        <v>-13.607111211243133</v>
      </c>
      <c r="G2805" s="17">
        <v>0.2471489012900063</v>
      </c>
      <c r="H2805" s="17">
        <v>2.6987434336523792</v>
      </c>
      <c r="I2805" s="17">
        <v>42.830467694282227</v>
      </c>
      <c r="J2805" s="17">
        <v>3.8809572714401406</v>
      </c>
      <c r="K2805" s="17">
        <v>-1</v>
      </c>
      <c r="L2805" s="17">
        <v>-1</v>
      </c>
      <c r="M2805" s="17">
        <v>-1</v>
      </c>
      <c r="N2805" s="17">
        <v>0.16666666666666666</v>
      </c>
      <c r="O2805" s="17">
        <v>-1</v>
      </c>
      <c r="P2805" s="17">
        <v>-1</v>
      </c>
      <c r="Q2805" s="17">
        <v>2.2884198669509948</v>
      </c>
      <c r="R2805" s="17">
        <v>-1</v>
      </c>
      <c r="S2805" s="17">
        <v>5.7665051853153515E-3</v>
      </c>
      <c r="T2805" s="17">
        <v>6.4447881020070555E-4</v>
      </c>
      <c r="U2805" s="17">
        <v>-4.1753527851776065E-2</v>
      </c>
      <c r="V2805" s="17">
        <v>-0.20813784656716472</v>
      </c>
      <c r="W2805" s="17">
        <v>0.15034743078018376</v>
      </c>
      <c r="X2805" s="17">
        <v>-0.39598717786614818</v>
      </c>
      <c r="Y2805" s="17">
        <v>0</v>
      </c>
      <c r="Z2805" s="17">
        <v>24.338283036392397</v>
      </c>
      <c r="AA2805" s="17">
        <v>5.971584799964258E-2</v>
      </c>
      <c r="AB2805" s="17">
        <v>0.48134787086447589</v>
      </c>
      <c r="AC2805" s="17">
        <v>10.998138151845787</v>
      </c>
      <c r="AD2805" s="17">
        <v>-5.2191909814720105E-2</v>
      </c>
      <c r="AE2805" s="17">
        <v>-5.2191909814720081E-3</v>
      </c>
      <c r="AF2805" s="17">
        <v>38.595131636841188</v>
      </c>
      <c r="AG2805" s="17">
        <v>-12.422240112677807</v>
      </c>
      <c r="AH2805" s="17">
        <v>-1</v>
      </c>
      <c r="AI2805" s="17">
        <v>-1</v>
      </c>
      <c r="AJ2805" s="17">
        <v>-1</v>
      </c>
      <c r="AK2805" s="17">
        <v>-1</v>
      </c>
      <c r="AL2805" s="17">
        <v>-1</v>
      </c>
      <c r="AM2805" s="17">
        <v>-1</v>
      </c>
      <c r="AN2805" s="17">
        <v>-1</v>
      </c>
      <c r="AO2805" s="17">
        <v>-1</v>
      </c>
      <c r="AP2805" s="17">
        <v>-1</v>
      </c>
      <c r="AQ2805" s="17">
        <v>-1</v>
      </c>
      <c r="AR2805" s="17">
        <v>-2.6095954907360053E-2</v>
      </c>
      <c r="AS2805" s="17">
        <v>-0.31315145888832063</v>
      </c>
      <c r="AT2805" s="17">
        <v>3.5929031034451833</v>
      </c>
      <c r="AU2805" s="17">
        <v>-1</v>
      </c>
      <c r="AV2805" s="17">
        <v>-1</v>
      </c>
      <c r="AW2805" s="17">
        <v>-1</v>
      </c>
      <c r="AX2805" s="17">
        <v>-1</v>
      </c>
      <c r="AY2805" s="17">
        <v>-5.2191909814720081E-3</v>
      </c>
      <c r="AZ2805" s="17">
        <v>0.41317933043204136</v>
      </c>
      <c r="BA2805" s="17">
        <v>9.96411823884715E-2</v>
      </c>
      <c r="BB2805" s="17">
        <v>0.15107858267033819</v>
      </c>
      <c r="BC2805" s="17">
        <v>2.8408596816841332E-2</v>
      </c>
      <c r="BD2805" s="17">
        <v>5.6565416645173325</v>
      </c>
      <c r="BE2805" s="17">
        <v>1.3947403867647159</v>
      </c>
      <c r="BF2805" s="17">
        <v>-1</v>
      </c>
      <c r="BG2805" s="22">
        <v>37.660824546725735</v>
      </c>
    </row>
    <row r="2806" spans="1:59" x14ac:dyDescent="0.25">
      <c r="A2806">
        <v>6201</v>
      </c>
      <c r="B2806" t="s">
        <v>1659</v>
      </c>
      <c r="C2806" s="49">
        <v>0</v>
      </c>
      <c r="D2806" s="22">
        <v>1572.5358105468749</v>
      </c>
      <c r="E2806" s="17">
        <v>111.04410120701544</v>
      </c>
      <c r="F2806" s="17">
        <v>80.753141948973834</v>
      </c>
      <c r="G2806" s="17">
        <v>0.93371135502714786</v>
      </c>
      <c r="H2806" s="17">
        <v>7.8995376365265999</v>
      </c>
      <c r="I2806" s="17">
        <v>93.081939428798748</v>
      </c>
      <c r="J2806" s="17">
        <v>17.419958798227711</v>
      </c>
      <c r="K2806" s="17">
        <v>-1</v>
      </c>
      <c r="L2806" s="17">
        <v>-1</v>
      </c>
      <c r="M2806" s="17">
        <v>-1</v>
      </c>
      <c r="N2806" s="17">
        <v>0.16666666666666666</v>
      </c>
      <c r="O2806" s="17">
        <v>-1</v>
      </c>
      <c r="P2806" s="17">
        <v>-1</v>
      </c>
      <c r="Q2806" s="17">
        <v>5.5337590826279204</v>
      </c>
      <c r="R2806" s="17">
        <v>-1</v>
      </c>
      <c r="S2806" s="17">
        <v>1.6549821715261717</v>
      </c>
      <c r="T2806" s="17">
        <v>0.17398623008059197</v>
      </c>
      <c r="U2806" s="17">
        <v>0.95903553972583955</v>
      </c>
      <c r="V2806" s="17">
        <v>1.2352206730627906</v>
      </c>
      <c r="W2806" s="17">
        <v>3.9086401856933732</v>
      </c>
      <c r="X2806" s="17">
        <v>5.1950121094172514</v>
      </c>
      <c r="Y2806" s="17">
        <v>0</v>
      </c>
      <c r="Z2806" s="17">
        <v>56.843366565996185</v>
      </c>
      <c r="AA2806" s="17">
        <v>1.8682458120546193</v>
      </c>
      <c r="AB2806" s="17">
        <v>3.3667635123397441</v>
      </c>
      <c r="AC2806" s="17">
        <v>44.172795656642954</v>
      </c>
      <c r="AD2806" s="17">
        <v>1.1987944246572995</v>
      </c>
      <c r="AE2806" s="17">
        <v>0.11987944246572994</v>
      </c>
      <c r="AF2806" s="17">
        <v>87.989217754979194</v>
      </c>
      <c r="AG2806" s="17">
        <v>73.721372859394904</v>
      </c>
      <c r="AH2806" s="17">
        <v>-1</v>
      </c>
      <c r="AI2806" s="17">
        <v>-1</v>
      </c>
      <c r="AJ2806" s="17">
        <v>-1</v>
      </c>
      <c r="AK2806" s="17">
        <v>-1</v>
      </c>
      <c r="AL2806" s="17">
        <v>-1</v>
      </c>
      <c r="AM2806" s="17">
        <v>-1</v>
      </c>
      <c r="AN2806" s="17">
        <v>-1</v>
      </c>
      <c r="AO2806" s="17">
        <v>-1</v>
      </c>
      <c r="AP2806" s="17">
        <v>-1</v>
      </c>
      <c r="AQ2806" s="17">
        <v>-1</v>
      </c>
      <c r="AR2806" s="17">
        <v>0.59939721232864973</v>
      </c>
      <c r="AS2806" s="17">
        <v>7.1927665479437968</v>
      </c>
      <c r="AT2806" s="17">
        <v>13.350596512326936</v>
      </c>
      <c r="AU2806" s="17">
        <v>-1</v>
      </c>
      <c r="AV2806" s="17">
        <v>-1</v>
      </c>
      <c r="AW2806" s="17">
        <v>-1</v>
      </c>
      <c r="AX2806" s="17">
        <v>-1</v>
      </c>
      <c r="AY2806" s="17">
        <v>0.11987944246572994</v>
      </c>
      <c r="AZ2806" s="17">
        <v>-0.67395586547681607</v>
      </c>
      <c r="BA2806" s="17">
        <v>1.1867763782973293</v>
      </c>
      <c r="BB2806" s="17">
        <v>-0.27425677105014862</v>
      </c>
      <c r="BC2806" s="17">
        <v>0.45374395053732791</v>
      </c>
      <c r="BD2806" s="17">
        <v>-9.1204613761792572</v>
      </c>
      <c r="BE2806" s="17">
        <v>16.171743427461323</v>
      </c>
      <c r="BF2806" s="17">
        <v>-1</v>
      </c>
      <c r="BG2806" s="22">
        <v>1106.6493366582913</v>
      </c>
    </row>
    <row r="2807" spans="1:59" x14ac:dyDescent="0.25">
      <c r="A2807">
        <v>6202</v>
      </c>
      <c r="B2807" t="s">
        <v>2478</v>
      </c>
      <c r="C2807" s="49">
        <v>0</v>
      </c>
      <c r="D2807" s="22">
        <v>1454.7017968749999</v>
      </c>
      <c r="E2807" s="17">
        <v>-2.6541835392470716</v>
      </c>
      <c r="F2807" s="17">
        <v>-109.89452736645029</v>
      </c>
      <c r="G2807" s="17">
        <v>-0.45343553426977129</v>
      </c>
      <c r="H2807" s="17">
        <v>-2.608268989252692</v>
      </c>
      <c r="I2807" s="17">
        <v>-8.4473130371604057</v>
      </c>
      <c r="J2807" s="17">
        <v>-9.934557531411226</v>
      </c>
      <c r="K2807" s="17">
        <v>-1</v>
      </c>
      <c r="L2807" s="17">
        <v>-1</v>
      </c>
      <c r="M2807" s="17">
        <v>-1</v>
      </c>
      <c r="N2807" s="17">
        <v>0.16666666666666666</v>
      </c>
      <c r="O2807" s="17">
        <v>-1</v>
      </c>
      <c r="P2807" s="17">
        <v>-1</v>
      </c>
      <c r="Q2807" s="17">
        <v>-1.0232004091637803</v>
      </c>
      <c r="R2807" s="17">
        <v>-1</v>
      </c>
      <c r="S2807" s="17">
        <v>-1.6771318537775464</v>
      </c>
      <c r="T2807" s="17">
        <v>-0.17623751103890536</v>
      </c>
      <c r="U2807" s="17">
        <v>-1.0629821723935564</v>
      </c>
      <c r="V2807" s="17">
        <v>-1.6809747433143556</v>
      </c>
      <c r="W2807" s="17">
        <v>-3.6847026714168312</v>
      </c>
      <c r="X2807" s="17">
        <v>-6.1011740236883556</v>
      </c>
      <c r="Y2807" s="17">
        <v>0</v>
      </c>
      <c r="Z2807" s="17">
        <v>-8.8306668143514564</v>
      </c>
      <c r="AA2807" s="17">
        <v>-1.7857505580987849</v>
      </c>
      <c r="AB2807" s="17">
        <v>-2.4629979457977478</v>
      </c>
      <c r="AC2807" s="17">
        <v>-22.854060692377054</v>
      </c>
      <c r="AD2807" s="17">
        <v>-1.3287277154919457</v>
      </c>
      <c r="AE2807" s="17">
        <v>-0.13287277154919455</v>
      </c>
      <c r="AF2807" s="17">
        <v>-11.807752696119415</v>
      </c>
      <c r="AG2807" s="17">
        <v>-100.32520384542153</v>
      </c>
      <c r="AH2807" s="17">
        <v>-1</v>
      </c>
      <c r="AI2807" s="17">
        <v>-1</v>
      </c>
      <c r="AJ2807" s="17">
        <v>-1</v>
      </c>
      <c r="AK2807" s="17">
        <v>-1</v>
      </c>
      <c r="AL2807" s="17">
        <v>-1</v>
      </c>
      <c r="AM2807" s="17">
        <v>-1</v>
      </c>
      <c r="AN2807" s="17">
        <v>-1</v>
      </c>
      <c r="AO2807" s="17">
        <v>-1</v>
      </c>
      <c r="AP2807" s="17">
        <v>-1</v>
      </c>
      <c r="AQ2807" s="17">
        <v>-1</v>
      </c>
      <c r="AR2807" s="17">
        <v>-0.66436385774597284</v>
      </c>
      <c r="AS2807" s="17">
        <v>-7.9723662929516736</v>
      </c>
      <c r="AT2807" s="17">
        <v>-6.3640761808371771</v>
      </c>
      <c r="AU2807" s="17">
        <v>-1</v>
      </c>
      <c r="AV2807" s="17">
        <v>-1</v>
      </c>
      <c r="AW2807" s="17">
        <v>-1</v>
      </c>
      <c r="AX2807" s="17">
        <v>-1</v>
      </c>
      <c r="AY2807" s="17">
        <v>-0.13287277154919455</v>
      </c>
      <c r="AZ2807" s="17">
        <v>1.5225175901303702</v>
      </c>
      <c r="BA2807" s="17">
        <v>-1.0096970773098577</v>
      </c>
      <c r="BB2807" s="17">
        <v>0.58510075660059502</v>
      </c>
      <c r="BC2807" s="17">
        <v>-0.40561357711341528</v>
      </c>
      <c r="BD2807" s="17">
        <v>20.735342257500424</v>
      </c>
      <c r="BE2807" s="17">
        <v>-13.68406020621839</v>
      </c>
      <c r="BF2807" s="17">
        <v>-1</v>
      </c>
      <c r="BG2807" s="22">
        <v>-7.5203459178003413</v>
      </c>
    </row>
    <row r="2808" spans="1:59" x14ac:dyDescent="0.25">
      <c r="A2808">
        <v>6203</v>
      </c>
      <c r="B2808" t="s">
        <v>2479</v>
      </c>
      <c r="C2808" s="49">
        <v>0</v>
      </c>
      <c r="D2808" s="22">
        <v>1429.2477441406249</v>
      </c>
      <c r="E2808" s="17">
        <v>14.963324415878091</v>
      </c>
      <c r="F2808" s="17">
        <v>-80.353740200784955</v>
      </c>
      <c r="G2808" s="17">
        <v>-0.23849762723226947</v>
      </c>
      <c r="H2808" s="17">
        <v>-0.98008816635185436</v>
      </c>
      <c r="I2808" s="17">
        <v>7.2846077828301858</v>
      </c>
      <c r="J2808" s="17">
        <v>-5.6959851543388753</v>
      </c>
      <c r="K2808" s="17">
        <v>-1</v>
      </c>
      <c r="L2808" s="17">
        <v>-1</v>
      </c>
      <c r="M2808" s="17">
        <v>-1</v>
      </c>
      <c r="N2808" s="17">
        <v>0.16666666666666666</v>
      </c>
      <c r="O2808" s="17">
        <v>-1</v>
      </c>
      <c r="P2808" s="17">
        <v>-1</v>
      </c>
      <c r="Q2808" s="17">
        <v>-7.2019157311782322E-3</v>
      </c>
      <c r="R2808" s="17">
        <v>-1</v>
      </c>
      <c r="S2808" s="17">
        <v>-1.1608219949333298</v>
      </c>
      <c r="T2808" s="17">
        <v>-0.12197046946465452</v>
      </c>
      <c r="U2808" s="17">
        <v>-0.74967126178337307</v>
      </c>
      <c r="V2808" s="17">
        <v>-1.2291113219674232</v>
      </c>
      <c r="W2808" s="17">
        <v>-2.5081169516790558</v>
      </c>
      <c r="X2808" s="17">
        <v>-4.3508340822662896</v>
      </c>
      <c r="Y2808" s="17">
        <v>0</v>
      </c>
      <c r="Z2808" s="17">
        <v>1.3455008218226965</v>
      </c>
      <c r="AA2808" s="17">
        <v>-1.2195651467459354</v>
      </c>
      <c r="AB2808" s="17">
        <v>-1.5596785237464363</v>
      </c>
      <c r="AC2808" s="17">
        <v>-12.468273628208456</v>
      </c>
      <c r="AD2808" s="17">
        <v>-0.93708907722921642</v>
      </c>
      <c r="AE2808" s="17">
        <v>-9.3708907722921633E-2</v>
      </c>
      <c r="AF2808" s="17">
        <v>3.6557516543929083</v>
      </c>
      <c r="AG2808" s="17">
        <v>-73.356749954473983</v>
      </c>
      <c r="AH2808" s="17">
        <v>-1</v>
      </c>
      <c r="AI2808" s="17">
        <v>-1</v>
      </c>
      <c r="AJ2808" s="17">
        <v>-1</v>
      </c>
      <c r="AK2808" s="17">
        <v>-1</v>
      </c>
      <c r="AL2808" s="17">
        <v>-1</v>
      </c>
      <c r="AM2808" s="17">
        <v>-1</v>
      </c>
      <c r="AN2808" s="17">
        <v>-1</v>
      </c>
      <c r="AO2808" s="17">
        <v>-1</v>
      </c>
      <c r="AP2808" s="17">
        <v>-1</v>
      </c>
      <c r="AQ2808" s="17">
        <v>-1</v>
      </c>
      <c r="AR2808" s="17">
        <v>-0.46854453861460821</v>
      </c>
      <c r="AS2808" s="17">
        <v>-5.6225344633752981</v>
      </c>
      <c r="AT2808" s="17">
        <v>-3.3092948023878872</v>
      </c>
      <c r="AU2808" s="17">
        <v>-1</v>
      </c>
      <c r="AV2808" s="17">
        <v>-1</v>
      </c>
      <c r="AW2808" s="17">
        <v>-1</v>
      </c>
      <c r="AX2808" s="17">
        <v>-1</v>
      </c>
      <c r="AY2808" s="17">
        <v>-9.3708907722921633E-2</v>
      </c>
      <c r="AZ2808" s="17">
        <v>1.1821748253847228</v>
      </c>
      <c r="BA2808" s="17">
        <v>-0.66935431256421007</v>
      </c>
      <c r="BB2808" s="17">
        <v>0.45194361959126705</v>
      </c>
      <c r="BC2808" s="17">
        <v>-0.27245644010408737</v>
      </c>
      <c r="BD2808" s="17">
        <v>16.109196320498533</v>
      </c>
      <c r="BE2808" s="17">
        <v>-9.0579142692164965</v>
      </c>
      <c r="BF2808" s="17">
        <v>-1</v>
      </c>
      <c r="BG2808" s="22">
        <v>-61.099559882385165</v>
      </c>
    </row>
    <row r="2809" spans="1:59" x14ac:dyDescent="0.25">
      <c r="A2809">
        <v>6204</v>
      </c>
      <c r="B2809" t="s">
        <v>2480</v>
      </c>
      <c r="C2809" s="49">
        <v>0</v>
      </c>
      <c r="D2809" s="22">
        <v>1485.4362207031249</v>
      </c>
      <c r="E2809" s="17">
        <v>33.55928527914115</v>
      </c>
      <c r="F2809" s="17">
        <v>-49.172297093056045</v>
      </c>
      <c r="G2809" s="17">
        <v>-1.1622355344664659E-2</v>
      </c>
      <c r="H2809" s="17">
        <v>0.73851964912929624</v>
      </c>
      <c r="I2809" s="17">
        <v>23.890258514912976</v>
      </c>
      <c r="J2809" s="17">
        <v>-1.2220081173530319</v>
      </c>
      <c r="K2809" s="17">
        <v>-1</v>
      </c>
      <c r="L2809" s="17">
        <v>-1</v>
      </c>
      <c r="M2809" s="17">
        <v>-1</v>
      </c>
      <c r="N2809" s="17">
        <v>0.16666666666666666</v>
      </c>
      <c r="O2809" s="17">
        <v>-1</v>
      </c>
      <c r="P2809" s="17">
        <v>-1</v>
      </c>
      <c r="Q2809" s="17">
        <v>1.0652237797265356</v>
      </c>
      <c r="R2809" s="17">
        <v>-1</v>
      </c>
      <c r="S2809" s="17">
        <v>-0.61583697475680699</v>
      </c>
      <c r="T2809" s="17">
        <v>-6.4689508737955106E-2</v>
      </c>
      <c r="U2809" s="17">
        <v>-0.41895948083337026</v>
      </c>
      <c r="V2809" s="17">
        <v>-0.75215200852132336</v>
      </c>
      <c r="W2809" s="17">
        <v>-1.2661852294258646</v>
      </c>
      <c r="X2809" s="17">
        <v>-2.5032825936562384</v>
      </c>
      <c r="Y2809" s="17">
        <v>0</v>
      </c>
      <c r="Z2809" s="17">
        <v>12.086839243937483</v>
      </c>
      <c r="AA2809" s="17">
        <v>-0.62193455235729278</v>
      </c>
      <c r="AB2809" s="17">
        <v>-0.60618994509619484</v>
      </c>
      <c r="AC2809" s="17">
        <v>-1.5056737944857712</v>
      </c>
      <c r="AD2809" s="17">
        <v>-0.52369935104171295</v>
      </c>
      <c r="AE2809" s="17">
        <v>-5.2369935104171282E-2</v>
      </c>
      <c r="AF2809" s="17">
        <v>19.978078424074944</v>
      </c>
      <c r="AG2809" s="17">
        <v>-44.890504082685908</v>
      </c>
      <c r="AH2809" s="17">
        <v>-1</v>
      </c>
      <c r="AI2809" s="17">
        <v>-1</v>
      </c>
      <c r="AJ2809" s="17">
        <v>-1</v>
      </c>
      <c r="AK2809" s="17">
        <v>-1</v>
      </c>
      <c r="AL2809" s="17">
        <v>-1</v>
      </c>
      <c r="AM2809" s="17">
        <v>-1</v>
      </c>
      <c r="AN2809" s="17">
        <v>-1</v>
      </c>
      <c r="AO2809" s="17">
        <v>-1</v>
      </c>
      <c r="AP2809" s="17">
        <v>-1</v>
      </c>
      <c r="AQ2809" s="17">
        <v>-1</v>
      </c>
      <c r="AR2809" s="17">
        <v>-0.26184967552085647</v>
      </c>
      <c r="AS2809" s="17">
        <v>-3.1421961062502768</v>
      </c>
      <c r="AT2809" s="17">
        <v>-8.4854938125360491E-2</v>
      </c>
      <c r="AU2809" s="17">
        <v>-1</v>
      </c>
      <c r="AV2809" s="17">
        <v>-1</v>
      </c>
      <c r="AW2809" s="17">
        <v>-1</v>
      </c>
      <c r="AX2809" s="17">
        <v>-1</v>
      </c>
      <c r="AY2809" s="17">
        <v>-5.2369935104171282E-2</v>
      </c>
      <c r="AZ2809" s="17">
        <v>0.82292987715334598</v>
      </c>
      <c r="BA2809" s="17">
        <v>-0.31010936433283326</v>
      </c>
      <c r="BB2809" s="17">
        <v>0.31139111268751579</v>
      </c>
      <c r="BC2809" s="17">
        <v>-0.13190393320033617</v>
      </c>
      <c r="BD2809" s="17">
        <v>11.226120404690356</v>
      </c>
      <c r="BE2809" s="17">
        <v>-4.1748383534083144</v>
      </c>
      <c r="BF2809" s="17">
        <v>-1</v>
      </c>
      <c r="BG2809" s="22">
        <v>48.371750470905226</v>
      </c>
    </row>
    <row r="2810" spans="1:59" x14ac:dyDescent="0.25">
      <c r="A2810">
        <v>6213</v>
      </c>
      <c r="B2810" t="s">
        <v>2481</v>
      </c>
      <c r="C2810" s="49">
        <v>0</v>
      </c>
      <c r="D2810" s="22">
        <v>1407.912333984375</v>
      </c>
      <c r="E2810" s="17">
        <v>-2.5214580432871401</v>
      </c>
      <c r="F2810" s="17">
        <v>-109.67197513956344</v>
      </c>
      <c r="G2810" s="17">
        <v>-0.45181625074880966</v>
      </c>
      <c r="H2810" s="17">
        <v>-2.596002719370345</v>
      </c>
      <c r="I2810" s="17">
        <v>-8.3287930399761123</v>
      </c>
      <c r="J2810" s="17">
        <v>-9.9026252841068967</v>
      </c>
      <c r="K2810" s="17">
        <v>-1</v>
      </c>
      <c r="L2810" s="17">
        <v>-1</v>
      </c>
      <c r="M2810" s="17">
        <v>-1</v>
      </c>
      <c r="N2810" s="17">
        <v>0.16666666666666666</v>
      </c>
      <c r="O2810" s="17">
        <v>-1</v>
      </c>
      <c r="P2810" s="17">
        <v>-1</v>
      </c>
      <c r="Q2810" s="17">
        <v>-1.0155461538469175</v>
      </c>
      <c r="R2810" s="17">
        <v>-1</v>
      </c>
      <c r="S2810" s="17">
        <v>-1.6732421162358544</v>
      </c>
      <c r="T2810" s="17">
        <v>-0.17582867796072157</v>
      </c>
      <c r="U2810" s="17">
        <v>-1.0606217735161261</v>
      </c>
      <c r="V2810" s="17">
        <v>-1.6775705276411064</v>
      </c>
      <c r="W2810" s="17">
        <v>-3.6758385957717765</v>
      </c>
      <c r="X2810" s="17">
        <v>-6.0879874403523084</v>
      </c>
      <c r="Y2810" s="17">
        <v>0</v>
      </c>
      <c r="Z2810" s="17">
        <v>-8.7540023451244231</v>
      </c>
      <c r="AA2810" s="17">
        <v>-1.7814850717588044</v>
      </c>
      <c r="AB2810" s="17">
        <v>-2.4561925838471588</v>
      </c>
      <c r="AC2810" s="17">
        <v>-22.775817007598405</v>
      </c>
      <c r="AD2810" s="17">
        <v>-1.3257772168951576</v>
      </c>
      <c r="AE2810" s="17">
        <v>-0.13257772168951576</v>
      </c>
      <c r="AF2810" s="17">
        <v>-11.69125487534771</v>
      </c>
      <c r="AG2810" s="17">
        <v>-100.12203087526784</v>
      </c>
      <c r="AH2810" s="17">
        <v>-1</v>
      </c>
      <c r="AI2810" s="17">
        <v>-1</v>
      </c>
      <c r="AJ2810" s="17">
        <v>-1</v>
      </c>
      <c r="AK2810" s="17">
        <v>-1</v>
      </c>
      <c r="AL2810" s="17">
        <v>-1</v>
      </c>
      <c r="AM2810" s="17">
        <v>-1</v>
      </c>
      <c r="AN2810" s="17">
        <v>-1</v>
      </c>
      <c r="AO2810" s="17">
        <v>-1</v>
      </c>
      <c r="AP2810" s="17">
        <v>-1</v>
      </c>
      <c r="AQ2810" s="17">
        <v>-1</v>
      </c>
      <c r="AR2810" s="17">
        <v>-0.6628886084475788</v>
      </c>
      <c r="AS2810" s="17">
        <v>-7.9546633013709451</v>
      </c>
      <c r="AT2810" s="17">
        <v>-6.3410622917822312</v>
      </c>
      <c r="AU2810" s="17">
        <v>-1</v>
      </c>
      <c r="AV2810" s="17">
        <v>-1</v>
      </c>
      <c r="AW2810" s="17">
        <v>-1</v>
      </c>
      <c r="AX2810" s="17">
        <v>-1</v>
      </c>
      <c r="AY2810" s="17">
        <v>-0.13257772168951576</v>
      </c>
      <c r="AZ2810" s="17">
        <v>1.5199535406426501</v>
      </c>
      <c r="BA2810" s="17">
        <v>-1.0071330278221375</v>
      </c>
      <c r="BB2810" s="17">
        <v>0.58409758707768711</v>
      </c>
      <c r="BC2810" s="17">
        <v>-0.40461040759050737</v>
      </c>
      <c r="BD2810" s="17">
        <v>20.700490136789842</v>
      </c>
      <c r="BE2810" s="17">
        <v>-13.649208085507809</v>
      </c>
      <c r="BF2810" s="17">
        <v>-1</v>
      </c>
      <c r="BG2810" s="22">
        <v>-101.0878007714748</v>
      </c>
    </row>
    <row r="2811" spans="1:59" x14ac:dyDescent="0.25">
      <c r="A2811">
        <v>6214</v>
      </c>
      <c r="B2811" t="s">
        <v>2482</v>
      </c>
      <c r="C2811" s="49">
        <v>0</v>
      </c>
      <c r="D2811" s="22">
        <v>1451.046142578125</v>
      </c>
      <c r="E2811" s="17">
        <v>27.299971411520382</v>
      </c>
      <c r="F2811" s="17">
        <v>-59.667825702293413</v>
      </c>
      <c r="G2811" s="17">
        <v>-8.7987515821622897E-2</v>
      </c>
      <c r="H2811" s="17">
        <v>0.16004425807305767</v>
      </c>
      <c r="I2811" s="17">
        <v>18.300873773115107</v>
      </c>
      <c r="J2811" s="17">
        <v>-2.7279279629010658</v>
      </c>
      <c r="K2811" s="17">
        <v>-1</v>
      </c>
      <c r="L2811" s="17">
        <v>-1</v>
      </c>
      <c r="M2811" s="17">
        <v>-1</v>
      </c>
      <c r="N2811" s="17">
        <v>0.16666666666666666</v>
      </c>
      <c r="O2811" s="17">
        <v>-1</v>
      </c>
      <c r="P2811" s="17">
        <v>-1</v>
      </c>
      <c r="Q2811" s="17">
        <v>0.70425028247464683</v>
      </c>
      <c r="R2811" s="17">
        <v>-1</v>
      </c>
      <c r="S2811" s="17">
        <v>-0.79927639579664689</v>
      </c>
      <c r="T2811" s="17">
        <v>-8.3970013491843742E-2</v>
      </c>
      <c r="U2811" s="17">
        <v>-0.53027552693106494</v>
      </c>
      <c r="V2811" s="17">
        <v>-0.91269429331618379</v>
      </c>
      <c r="W2811" s="17">
        <v>-1.684213666294359</v>
      </c>
      <c r="X2811" s="17">
        <v>-3.1251598248912305</v>
      </c>
      <c r="Y2811" s="17">
        <v>0</v>
      </c>
      <c r="Z2811" s="17">
        <v>8.4713547289548359</v>
      </c>
      <c r="AA2811" s="17">
        <v>-0.82309422862663095</v>
      </c>
      <c r="AB2811" s="17">
        <v>-0.9271297624494258</v>
      </c>
      <c r="AC2811" s="17">
        <v>-5.1956338707061622</v>
      </c>
      <c r="AD2811" s="17">
        <v>-0.66284440866383121</v>
      </c>
      <c r="AE2811" s="17">
        <v>-6.6284440866383118E-2</v>
      </c>
      <c r="AF2811" s="17">
        <v>14.484059209228022</v>
      </c>
      <c r="AG2811" s="17">
        <v>-54.472109940783007</v>
      </c>
      <c r="AH2811" s="17">
        <v>-1</v>
      </c>
      <c r="AI2811" s="17">
        <v>-1</v>
      </c>
      <c r="AJ2811" s="17">
        <v>-1</v>
      </c>
      <c r="AK2811" s="17">
        <v>-1</v>
      </c>
      <c r="AL2811" s="17">
        <v>-1</v>
      </c>
      <c r="AM2811" s="17">
        <v>-1</v>
      </c>
      <c r="AN2811" s="17">
        <v>-1</v>
      </c>
      <c r="AO2811" s="17">
        <v>-1</v>
      </c>
      <c r="AP2811" s="17">
        <v>-1</v>
      </c>
      <c r="AQ2811" s="17">
        <v>-1</v>
      </c>
      <c r="AR2811" s="17">
        <v>-0.3314222043319156</v>
      </c>
      <c r="AS2811" s="17">
        <v>-3.9770664519829868</v>
      </c>
      <c r="AT2811" s="17">
        <v>-1.1701863875778828</v>
      </c>
      <c r="AU2811" s="17">
        <v>-1</v>
      </c>
      <c r="AV2811" s="17">
        <v>-1</v>
      </c>
      <c r="AW2811" s="17">
        <v>-1</v>
      </c>
      <c r="AX2811" s="17">
        <v>-1</v>
      </c>
      <c r="AY2811" s="17">
        <v>-6.6284440866383118E-2</v>
      </c>
      <c r="AZ2811" s="17">
        <v>0.94385005454410398</v>
      </c>
      <c r="BA2811" s="17">
        <v>-0.43102954172359126</v>
      </c>
      <c r="BB2811" s="17">
        <v>0.35870043227903603</v>
      </c>
      <c r="BC2811" s="17">
        <v>-0.1792132527918564</v>
      </c>
      <c r="BD2811" s="17">
        <v>12.869741028610077</v>
      </c>
      <c r="BE2811" s="17">
        <v>-5.8184589773280369</v>
      </c>
      <c r="BF2811" s="17">
        <v>-1</v>
      </c>
      <c r="BG2811" s="22">
        <v>176.36947080831692</v>
      </c>
    </row>
    <row r="2812" spans="1:59" x14ac:dyDescent="0.25">
      <c r="A2812">
        <v>6215</v>
      </c>
      <c r="B2812" t="s">
        <v>2483</v>
      </c>
      <c r="C2812" s="49">
        <v>0</v>
      </c>
      <c r="D2812" s="22">
        <v>1413.5345410156249</v>
      </c>
      <c r="E2812" s="17">
        <v>-12.775924793660636</v>
      </c>
      <c r="F2812" s="17">
        <v>-126.86651937032401</v>
      </c>
      <c r="G2812" s="17">
        <v>-0.57692325377813103</v>
      </c>
      <c r="H2812" s="17">
        <v>-3.5437035039853058</v>
      </c>
      <c r="I2812" s="17">
        <v>-17.485732794396462</v>
      </c>
      <c r="J2812" s="17">
        <v>-12.369733550522962</v>
      </c>
      <c r="K2812" s="17">
        <v>-1</v>
      </c>
      <c r="L2812" s="17">
        <v>-1</v>
      </c>
      <c r="M2812" s="17">
        <v>-1</v>
      </c>
      <c r="N2812" s="17">
        <v>0.16666666666666666</v>
      </c>
      <c r="O2812" s="17">
        <v>-1</v>
      </c>
      <c r="P2812" s="17">
        <v>-1</v>
      </c>
      <c r="Q2812" s="17">
        <v>-1.6069193943683335</v>
      </c>
      <c r="R2812" s="17">
        <v>-1</v>
      </c>
      <c r="S2812" s="17">
        <v>-1.9737660208592569</v>
      </c>
      <c r="T2812" s="17">
        <v>-0.20741541400090058</v>
      </c>
      <c r="U2812" s="17">
        <v>-1.2429878790723161</v>
      </c>
      <c r="V2812" s="17">
        <v>-1.9405826654369152</v>
      </c>
      <c r="W2812" s="17">
        <v>-4.3606834201787024</v>
      </c>
      <c r="X2812" s="17">
        <v>-7.106792300658431</v>
      </c>
      <c r="Y2812" s="17">
        <v>0</v>
      </c>
      <c r="Z2812" s="17">
        <v>-14.677154072211774</v>
      </c>
      <c r="AA2812" s="17">
        <v>-2.1110395972940301</v>
      </c>
      <c r="AB2812" s="17">
        <v>-2.9819797157154349</v>
      </c>
      <c r="AC2812" s="17">
        <v>-28.820980057744428</v>
      </c>
      <c r="AD2812" s="17">
        <v>-1.5537348488403953</v>
      </c>
      <c r="AE2812" s="17">
        <v>-0.15537348488403951</v>
      </c>
      <c r="AF2812" s="17">
        <v>-20.691959833761238</v>
      </c>
      <c r="AG2812" s="17">
        <v>-115.81931986972245</v>
      </c>
      <c r="AH2812" s="17">
        <v>-1</v>
      </c>
      <c r="AI2812" s="17">
        <v>-1</v>
      </c>
      <c r="AJ2812" s="17">
        <v>-1</v>
      </c>
      <c r="AK2812" s="17">
        <v>-1</v>
      </c>
      <c r="AL2812" s="17">
        <v>-1</v>
      </c>
      <c r="AM2812" s="17">
        <v>-1</v>
      </c>
      <c r="AN2812" s="17">
        <v>-1</v>
      </c>
      <c r="AO2812" s="17">
        <v>-1</v>
      </c>
      <c r="AP2812" s="17">
        <v>-1</v>
      </c>
      <c r="AQ2812" s="17">
        <v>-1</v>
      </c>
      <c r="AR2812" s="17">
        <v>-0.77686742442019763</v>
      </c>
      <c r="AS2812" s="17">
        <v>-9.3224090930423706</v>
      </c>
      <c r="AT2812" s="17">
        <v>-8.1191318209550829</v>
      </c>
      <c r="AU2812" s="17">
        <v>-1</v>
      </c>
      <c r="AV2812" s="17">
        <v>-1</v>
      </c>
      <c r="AW2812" s="17">
        <v>-1</v>
      </c>
      <c r="AX2812" s="17">
        <v>-1</v>
      </c>
      <c r="AY2812" s="17">
        <v>-0.15537348488403951</v>
      </c>
      <c r="AZ2812" s="17">
        <v>1.7180538380118442</v>
      </c>
      <c r="BA2812" s="17">
        <v>-1.2052333251913316</v>
      </c>
      <c r="BB2812" s="17">
        <v>0.66160318193906797</v>
      </c>
      <c r="BC2812" s="17">
        <v>-0.48211600245188813</v>
      </c>
      <c r="BD2812" s="17">
        <v>23.393189911025555</v>
      </c>
      <c r="BE2812" s="17">
        <v>-16.341907859743525</v>
      </c>
      <c r="BF2812" s="17">
        <v>-1</v>
      </c>
      <c r="BG2812" s="22">
        <v>-68.694455326136904</v>
      </c>
    </row>
    <row r="2813" spans="1:59" x14ac:dyDescent="0.25">
      <c r="A2813">
        <v>6217</v>
      </c>
      <c r="B2813" t="s">
        <v>2484</v>
      </c>
      <c r="C2813" s="49">
        <v>0</v>
      </c>
      <c r="D2813" s="22">
        <v>1456.8201757812501</v>
      </c>
      <c r="E2813" s="17">
        <v>74.804872905679559</v>
      </c>
      <c r="F2813" s="17">
        <v>19.987718540364728</v>
      </c>
      <c r="G2813" s="17">
        <v>0.49158390410822461</v>
      </c>
      <c r="H2813" s="17">
        <v>4.5503683495165497</v>
      </c>
      <c r="I2813" s="17">
        <v>60.721365409683564</v>
      </c>
      <c r="J2813" s="17">
        <v>8.7012119450568051</v>
      </c>
      <c r="K2813" s="17">
        <v>-1</v>
      </c>
      <c r="L2813" s="17">
        <v>-1</v>
      </c>
      <c r="M2813" s="17">
        <v>-1</v>
      </c>
      <c r="N2813" s="17">
        <v>0.16666666666666666</v>
      </c>
      <c r="O2813" s="17">
        <v>-1</v>
      </c>
      <c r="P2813" s="17">
        <v>-1</v>
      </c>
      <c r="Q2813" s="17">
        <v>3.443849349020776</v>
      </c>
      <c r="R2813" s="17">
        <v>-1</v>
      </c>
      <c r="S2813" s="17">
        <v>0.59293236876488475</v>
      </c>
      <c r="T2813" s="17">
        <v>6.2358881090222751E-2</v>
      </c>
      <c r="U2813" s="17">
        <v>0.31455473984069976</v>
      </c>
      <c r="V2813" s="17">
        <v>0.30573724504762356</v>
      </c>
      <c r="W2813" s="17">
        <v>1.4884023959743826</v>
      </c>
      <c r="X2813" s="17">
        <v>1.5945614154989742</v>
      </c>
      <c r="Y2813" s="17">
        <v>0</v>
      </c>
      <c r="Z2813" s="17">
        <v>35.910981398961326</v>
      </c>
      <c r="AA2813" s="17">
        <v>0.70360195690978888</v>
      </c>
      <c r="AB2813" s="17">
        <v>1.5086347209050248</v>
      </c>
      <c r="AC2813" s="17">
        <v>22.809223154439248</v>
      </c>
      <c r="AD2813" s="17">
        <v>0.39319342480087471</v>
      </c>
      <c r="AE2813" s="17">
        <v>3.931934248008747E-2</v>
      </c>
      <c r="AF2813" s="17">
        <v>56.180776633549556</v>
      </c>
      <c r="AG2813" s="17">
        <v>18.247241104921411</v>
      </c>
      <c r="AH2813" s="17">
        <v>-1</v>
      </c>
      <c r="AI2813" s="17">
        <v>-1</v>
      </c>
      <c r="AJ2813" s="17">
        <v>-1</v>
      </c>
      <c r="AK2813" s="17">
        <v>-1</v>
      </c>
      <c r="AL2813" s="17">
        <v>-1</v>
      </c>
      <c r="AM2813" s="17">
        <v>-1</v>
      </c>
      <c r="AN2813" s="17">
        <v>-1</v>
      </c>
      <c r="AO2813" s="17">
        <v>-1</v>
      </c>
      <c r="AP2813" s="17">
        <v>-1</v>
      </c>
      <c r="AQ2813" s="17">
        <v>-1</v>
      </c>
      <c r="AR2813" s="17">
        <v>0.19659671240043736</v>
      </c>
      <c r="AS2813" s="17">
        <v>2.3591605488052481</v>
      </c>
      <c r="AT2813" s="17">
        <v>7.0669087134468231</v>
      </c>
      <c r="AU2813" s="17">
        <v>-1</v>
      </c>
      <c r="AV2813" s="17">
        <v>-1</v>
      </c>
      <c r="AW2813" s="17">
        <v>-1</v>
      </c>
      <c r="AX2813" s="17">
        <v>-1</v>
      </c>
      <c r="AY2813" s="17">
        <v>3.931934248008747E-2</v>
      </c>
      <c r="AZ2813" s="17">
        <v>2.6129480517724374E-2</v>
      </c>
      <c r="BA2813" s="17">
        <v>0.48669103230278854</v>
      </c>
      <c r="BB2813" s="17">
        <v>-3.5243109896410107E-4</v>
      </c>
      <c r="BC2813" s="17">
        <v>0.17983961058614356</v>
      </c>
      <c r="BD2813" s="17">
        <v>0.39552460738534867</v>
      </c>
      <c r="BE2813" s="17">
        <v>6.6557574438967055</v>
      </c>
      <c r="BF2813" s="17">
        <v>-1</v>
      </c>
      <c r="BG2813" s="22">
        <v>14.582963812999878</v>
      </c>
    </row>
    <row r="2814" spans="1:59" x14ac:dyDescent="0.25">
      <c r="A2814">
        <v>6218</v>
      </c>
      <c r="B2814" t="s">
        <v>3134</v>
      </c>
      <c r="C2814" s="49">
        <v>0</v>
      </c>
      <c r="D2814" s="22">
        <v>1450</v>
      </c>
      <c r="E2814" s="17">
        <v>42.510834345099084</v>
      </c>
      <c r="F2814" s="17">
        <v>-34.162466733731819</v>
      </c>
      <c r="G2814" s="17">
        <v>9.7588733186206644E-2</v>
      </c>
      <c r="H2814" s="17">
        <v>1.5658069454695622</v>
      </c>
      <c r="I2814" s="17">
        <v>31.883730774475264</v>
      </c>
      <c r="J2814" s="17">
        <v>0.93163294809285269</v>
      </c>
      <c r="K2814" s="17">
        <v>-1</v>
      </c>
      <c r="L2814" s="17">
        <v>-1</v>
      </c>
      <c r="M2814" s="17">
        <v>-1</v>
      </c>
      <c r="N2814" s="17">
        <v>0.16666666666666666</v>
      </c>
      <c r="O2814" s="17">
        <v>-1</v>
      </c>
      <c r="P2814" s="17">
        <v>-1</v>
      </c>
      <c r="Q2814" s="17">
        <v>1.5814579933319561</v>
      </c>
      <c r="R2814" s="17">
        <v>-1</v>
      </c>
      <c r="S2814" s="17">
        <v>-0.35349720193228051</v>
      </c>
      <c r="T2814" s="17">
        <v>-3.7116137603193253E-2</v>
      </c>
      <c r="U2814" s="17">
        <v>-0.25976454836216811</v>
      </c>
      <c r="V2814" s="17">
        <v>-0.52255781179374472</v>
      </c>
      <c r="W2814" s="17">
        <v>-0.66835579592337224</v>
      </c>
      <c r="X2814" s="17">
        <v>-1.6139256024373154</v>
      </c>
      <c r="Y2814" s="17">
        <v>0</v>
      </c>
      <c r="Z2814" s="17">
        <v>17.257403896478259</v>
      </c>
      <c r="AA2814" s="17">
        <v>-0.33425274724250115</v>
      </c>
      <c r="AB2814" s="17">
        <v>-0.1472085642265627</v>
      </c>
      <c r="AC2814" s="17">
        <v>3.7713995992259974</v>
      </c>
      <c r="AD2814" s="17">
        <v>-0.32470568545271017</v>
      </c>
      <c r="AE2814" s="17">
        <v>-3.2470568545271014E-2</v>
      </c>
      <c r="AF2814" s="17">
        <v>27.835166854393844</v>
      </c>
      <c r="AG2814" s="17">
        <v>-31.187689879181502</v>
      </c>
      <c r="AH2814" s="17">
        <v>-1</v>
      </c>
      <c r="AI2814" s="17">
        <v>-1</v>
      </c>
      <c r="AJ2814" s="17">
        <v>-1</v>
      </c>
      <c r="AK2814" s="17">
        <v>-1</v>
      </c>
      <c r="AL2814" s="17">
        <v>-1</v>
      </c>
      <c r="AM2814" s="17">
        <v>-1</v>
      </c>
      <c r="AN2814" s="17">
        <v>-1</v>
      </c>
      <c r="AO2814" s="17">
        <v>-1</v>
      </c>
      <c r="AP2814" s="17">
        <v>-1</v>
      </c>
      <c r="AQ2814" s="17">
        <v>-1</v>
      </c>
      <c r="AR2814" s="17">
        <v>-0.16235284272635508</v>
      </c>
      <c r="AS2814" s="17">
        <v>-1.948234112716261</v>
      </c>
      <c r="AT2814" s="17">
        <v>1.4672956534688604</v>
      </c>
      <c r="AU2814" s="17">
        <v>-1</v>
      </c>
      <c r="AV2814" s="17">
        <v>-1</v>
      </c>
      <c r="AW2814" s="17">
        <v>-1</v>
      </c>
      <c r="AX2814" s="17">
        <v>-1</v>
      </c>
      <c r="AY2814" s="17">
        <v>-3.2470568545271014E-2</v>
      </c>
      <c r="AZ2814" s="17">
        <v>0.64999991647873501</v>
      </c>
      <c r="BA2814" s="17">
        <v>-0.13717940365822218</v>
      </c>
      <c r="BB2814" s="17">
        <v>0.24373326638725484</v>
      </c>
      <c r="BC2814" s="17">
        <v>-6.4246086900075286E-2</v>
      </c>
      <c r="BD2814" s="17">
        <v>8.8755511614786737</v>
      </c>
      <c r="BE2814" s="17">
        <v>-1.8242691101966289</v>
      </c>
      <c r="BF2814" s="17">
        <v>-1</v>
      </c>
      <c r="BG2814" s="22">
        <v>0</v>
      </c>
    </row>
    <row r="2815" spans="1:59" x14ac:dyDescent="0.25">
      <c r="A2815">
        <v>6219</v>
      </c>
      <c r="B2815" t="s">
        <v>2485</v>
      </c>
      <c r="C2815" s="49">
        <v>0</v>
      </c>
      <c r="D2815" s="22">
        <v>1484.8087304687499</v>
      </c>
      <c r="E2815" s="17">
        <v>49.420932796995821</v>
      </c>
      <c r="F2815" s="17">
        <v>-22.575711774901734</v>
      </c>
      <c r="G2815" s="17">
        <v>0.18189362480066967</v>
      </c>
      <c r="H2815" s="17">
        <v>2.2044267668650175</v>
      </c>
      <c r="I2815" s="17">
        <v>38.054247171032593</v>
      </c>
      <c r="J2815" s="17">
        <v>2.5941241753233983</v>
      </c>
      <c r="K2815" s="17">
        <v>-1</v>
      </c>
      <c r="L2815" s="17">
        <v>-1</v>
      </c>
      <c r="M2815" s="17">
        <v>-1</v>
      </c>
      <c r="N2815" s="17">
        <v>0.16666666666666666</v>
      </c>
      <c r="O2815" s="17">
        <v>-1</v>
      </c>
      <c r="P2815" s="17">
        <v>-1</v>
      </c>
      <c r="Q2815" s="17">
        <v>1.9799621197090149</v>
      </c>
      <c r="R2815" s="17">
        <v>-1</v>
      </c>
      <c r="S2815" s="17">
        <v>-0.15098547522347891</v>
      </c>
      <c r="T2815" s="17">
        <v>-1.5831027306866866E-2</v>
      </c>
      <c r="U2815" s="17">
        <v>-0.13687490676901898</v>
      </c>
      <c r="V2815" s="17">
        <v>-0.34532385019874817</v>
      </c>
      <c r="W2815" s="17">
        <v>-0.20686469393589779</v>
      </c>
      <c r="X2815" s="17">
        <v>-0.92739142573526667</v>
      </c>
      <c r="Y2815" s="17">
        <v>0</v>
      </c>
      <c r="Z2815" s="17">
        <v>21.248792486060935</v>
      </c>
      <c r="AA2815" s="17">
        <v>-0.11217837983245699</v>
      </c>
      <c r="AB2815" s="17">
        <v>0.20709955675085023</v>
      </c>
      <c r="AC2815" s="17">
        <v>7.8450070184275686</v>
      </c>
      <c r="AD2815" s="17">
        <v>-0.17109363346127374</v>
      </c>
      <c r="AE2815" s="17">
        <v>-1.7109363346127372E-2</v>
      </c>
      <c r="AF2815" s="17">
        <v>33.900402513463796</v>
      </c>
      <c r="AG2815" s="17">
        <v>-20.609878763298223</v>
      </c>
      <c r="AH2815" s="17">
        <v>-1</v>
      </c>
      <c r="AI2815" s="17">
        <v>-1</v>
      </c>
      <c r="AJ2815" s="17">
        <v>-1</v>
      </c>
      <c r="AK2815" s="17">
        <v>-1</v>
      </c>
      <c r="AL2815" s="17">
        <v>-1</v>
      </c>
      <c r="AM2815" s="17">
        <v>-1</v>
      </c>
      <c r="AN2815" s="17">
        <v>-1</v>
      </c>
      <c r="AO2815" s="17">
        <v>-1</v>
      </c>
      <c r="AP2815" s="17">
        <v>-1</v>
      </c>
      <c r="AQ2815" s="17">
        <v>-1</v>
      </c>
      <c r="AR2815" s="17">
        <v>-8.5546816730636868E-2</v>
      </c>
      <c r="AS2815" s="17">
        <v>-1.0265618007676425</v>
      </c>
      <c r="AT2815" s="17">
        <v>2.6654696590020648</v>
      </c>
      <c r="AU2815" s="17">
        <v>-1</v>
      </c>
      <c r="AV2815" s="17">
        <v>-1</v>
      </c>
      <c r="AW2815" s="17">
        <v>-1</v>
      </c>
      <c r="AX2815" s="17">
        <v>-1</v>
      </c>
      <c r="AY2815" s="17">
        <v>-1.7109363346127372E-2</v>
      </c>
      <c r="AZ2815" s="17">
        <v>0.51650759635187038</v>
      </c>
      <c r="BA2815" s="17">
        <v>-3.6870835313574934E-3</v>
      </c>
      <c r="BB2815" s="17">
        <v>0.19150516871016643</v>
      </c>
      <c r="BC2815" s="17">
        <v>-1.2017989222986913E-2</v>
      </c>
      <c r="BD2815" s="17">
        <v>7.0610423240794837</v>
      </c>
      <c r="BE2815" s="17">
        <v>-9.760272797436631E-3</v>
      </c>
      <c r="BF2815" s="17">
        <v>-1</v>
      </c>
      <c r="BG2815" s="22">
        <v>49.544113513864659</v>
      </c>
    </row>
    <row r="2816" spans="1:59" x14ac:dyDescent="0.25">
      <c r="A2816">
        <v>6220</v>
      </c>
      <c r="B2816" t="s">
        <v>2486</v>
      </c>
      <c r="C2816" s="49">
        <v>0</v>
      </c>
      <c r="D2816" s="22">
        <v>1463.552939453125</v>
      </c>
      <c r="E2816" s="17">
        <v>19.561815590494817</v>
      </c>
      <c r="F2816" s="17">
        <v>-72.643055499034915</v>
      </c>
      <c r="G2816" s="17">
        <v>-0.18239490991719026</v>
      </c>
      <c r="H2816" s="17">
        <v>-0.55510324999133154</v>
      </c>
      <c r="I2816" s="17">
        <v>11.390926294776726</v>
      </c>
      <c r="J2816" s="17">
        <v>-4.5896403910165864</v>
      </c>
      <c r="K2816" s="17">
        <v>-1</v>
      </c>
      <c r="L2816" s="17">
        <v>-1</v>
      </c>
      <c r="M2816" s="17">
        <v>-1</v>
      </c>
      <c r="N2816" s="17">
        <v>0.16666666666666666</v>
      </c>
      <c r="O2816" s="17">
        <v>-1</v>
      </c>
      <c r="P2816" s="17">
        <v>-1</v>
      </c>
      <c r="Q2816" s="17">
        <v>0.25799223757213019</v>
      </c>
      <c r="R2816" s="17">
        <v>-1</v>
      </c>
      <c r="S2816" s="17">
        <v>-1.026055696810442</v>
      </c>
      <c r="T2816" s="17">
        <v>-0.10780578099751205</v>
      </c>
      <c r="U2816" s="17">
        <v>-0.66789139478845427</v>
      </c>
      <c r="V2816" s="17">
        <v>-1.1111667204671014</v>
      </c>
      <c r="W2816" s="17">
        <v>-2.2010066008748579</v>
      </c>
      <c r="X2816" s="17">
        <v>-3.8939634060213559</v>
      </c>
      <c r="Y2816" s="17">
        <v>0</v>
      </c>
      <c r="Z2816" s="17">
        <v>4.0016663354448418</v>
      </c>
      <c r="AA2816" s="17">
        <v>-1.0717804189663518</v>
      </c>
      <c r="AB2816" s="17">
        <v>-1.3238956649707476</v>
      </c>
      <c r="AC2816" s="17">
        <v>-9.7573936173875015</v>
      </c>
      <c r="AD2816" s="17">
        <v>-0.83486424348556776</v>
      </c>
      <c r="AE2816" s="17">
        <v>-8.3486424348556784E-2</v>
      </c>
      <c r="AF2816" s="17">
        <v>7.6920085680043471</v>
      </c>
      <c r="AG2816" s="17">
        <v>-66.317491194014437</v>
      </c>
      <c r="AH2816" s="17">
        <v>-1</v>
      </c>
      <c r="AI2816" s="17">
        <v>-1</v>
      </c>
      <c r="AJ2816" s="17">
        <v>-1</v>
      </c>
      <c r="AK2816" s="17">
        <v>-1</v>
      </c>
      <c r="AL2816" s="17">
        <v>-1</v>
      </c>
      <c r="AM2816" s="17">
        <v>-1</v>
      </c>
      <c r="AN2816" s="17">
        <v>-1</v>
      </c>
      <c r="AO2816" s="17">
        <v>-1</v>
      </c>
      <c r="AP2816" s="17">
        <v>-1</v>
      </c>
      <c r="AQ2816" s="17">
        <v>-1</v>
      </c>
      <c r="AR2816" s="17">
        <v>-0.41743212174278388</v>
      </c>
      <c r="AS2816" s="17">
        <v>-5.0091854609134057</v>
      </c>
      <c r="AT2816" s="17">
        <v>-2.5119410991874283</v>
      </c>
      <c r="AU2816" s="17">
        <v>-1</v>
      </c>
      <c r="AV2816" s="17">
        <v>-1</v>
      </c>
      <c r="AW2816" s="17">
        <v>-1</v>
      </c>
      <c r="AX2816" s="17">
        <v>-1</v>
      </c>
      <c r="AY2816" s="17">
        <v>-8.3486424348556784E-2</v>
      </c>
      <c r="AZ2816" s="17">
        <v>1.0933391510081876</v>
      </c>
      <c r="BA2816" s="17">
        <v>-0.5805186381876748</v>
      </c>
      <c r="BB2816" s="17">
        <v>0.41718717611842648</v>
      </c>
      <c r="BC2816" s="17">
        <v>-0.2376999966312468</v>
      </c>
      <c r="BD2816" s="17">
        <v>14.901687783083423</v>
      </c>
      <c r="BE2816" s="17">
        <v>-7.8504057318013842</v>
      </c>
      <c r="BF2816" s="17">
        <v>-1</v>
      </c>
      <c r="BG2816" s="22">
        <v>85.287031787077339</v>
      </c>
    </row>
    <row r="2817" spans="1:59" x14ac:dyDescent="0.25">
      <c r="A2817">
        <v>6222</v>
      </c>
      <c r="B2817" t="s">
        <v>3135</v>
      </c>
      <c r="C2817" s="49">
        <v>0</v>
      </c>
      <c r="D2817" s="22">
        <v>1485.6236621093749</v>
      </c>
      <c r="E2817" s="17">
        <v>30.52955923292064</v>
      </c>
      <c r="F2817" s="17">
        <v>-54.252498704410279</v>
      </c>
      <c r="G2817" s="17">
        <v>-4.8585754307240325E-2</v>
      </c>
      <c r="H2817" s="17">
        <v>0.45851740024912147</v>
      </c>
      <c r="I2817" s="17">
        <v>21.184801512321506</v>
      </c>
      <c r="J2817" s="17">
        <v>-1.9509258032321561</v>
      </c>
      <c r="K2817" s="17">
        <v>-1</v>
      </c>
      <c r="L2817" s="17">
        <v>-1</v>
      </c>
      <c r="M2817" s="17">
        <v>-1</v>
      </c>
      <c r="N2817" s="17">
        <v>0.16666666666666666</v>
      </c>
      <c r="O2817" s="17">
        <v>-1</v>
      </c>
      <c r="P2817" s="17">
        <v>-1</v>
      </c>
      <c r="Q2817" s="17">
        <v>0.89050002729150024</v>
      </c>
      <c r="R2817" s="17">
        <v>-1</v>
      </c>
      <c r="S2817" s="17">
        <v>-0.7046280473219646</v>
      </c>
      <c r="T2817" s="17">
        <v>-7.4021944955814684E-2</v>
      </c>
      <c r="U2817" s="17">
        <v>-0.4728403264591326</v>
      </c>
      <c r="V2817" s="17">
        <v>-0.82986006918894162</v>
      </c>
      <c r="W2817" s="17">
        <v>-1.4685255609744945</v>
      </c>
      <c r="X2817" s="17">
        <v>-2.8042928457176712</v>
      </c>
      <c r="Y2817" s="17">
        <v>0</v>
      </c>
      <c r="Z2817" s="17">
        <v>10.336818740665681</v>
      </c>
      <c r="AA2817" s="17">
        <v>-0.71930284599650607</v>
      </c>
      <c r="AB2817" s="17">
        <v>-0.76153600130441956</v>
      </c>
      <c r="AC2817" s="17">
        <v>-3.291743064836675</v>
      </c>
      <c r="AD2817" s="17">
        <v>-0.59105040807391585</v>
      </c>
      <c r="AE2817" s="17">
        <v>-5.9105040807391575E-2</v>
      </c>
      <c r="AF2817" s="17">
        <v>17.318781659973748</v>
      </c>
      <c r="AG2817" s="17">
        <v>-49.528335232688661</v>
      </c>
      <c r="AH2817" s="17">
        <v>-1</v>
      </c>
      <c r="AI2817" s="17">
        <v>-1</v>
      </c>
      <c r="AJ2817" s="17">
        <v>-1</v>
      </c>
      <c r="AK2817" s="17">
        <v>-1</v>
      </c>
      <c r="AL2817" s="17">
        <v>-1</v>
      </c>
      <c r="AM2817" s="17">
        <v>-1</v>
      </c>
      <c r="AN2817" s="17">
        <v>-1</v>
      </c>
      <c r="AO2817" s="17">
        <v>-1</v>
      </c>
      <c r="AP2817" s="17">
        <v>-1</v>
      </c>
      <c r="AQ2817" s="17">
        <v>-1</v>
      </c>
      <c r="AR2817" s="17">
        <v>-0.29552520403695792</v>
      </c>
      <c r="AS2817" s="17">
        <v>-3.5463024484434946</v>
      </c>
      <c r="AT2817" s="17">
        <v>-0.6101931829765439</v>
      </c>
      <c r="AU2817" s="17">
        <v>-1</v>
      </c>
      <c r="AV2817" s="17">
        <v>-1</v>
      </c>
      <c r="AW2817" s="17">
        <v>-1</v>
      </c>
      <c r="AX2817" s="17">
        <v>-1</v>
      </c>
      <c r="AY2817" s="17">
        <v>-5.9105040807391575E-2</v>
      </c>
      <c r="AZ2817" s="17">
        <v>0.88145945702463613</v>
      </c>
      <c r="BA2817" s="17">
        <v>-0.36863894420412341</v>
      </c>
      <c r="BB2817" s="17">
        <v>0.3342904720784648</v>
      </c>
      <c r="BC2817" s="17">
        <v>-0.15480329259128517</v>
      </c>
      <c r="BD2817" s="17">
        <v>12.021690066111988</v>
      </c>
      <c r="BE2817" s="17">
        <v>-4.9704080148299461</v>
      </c>
      <c r="BF2817" s="17">
        <v>-1</v>
      </c>
      <c r="BG2817" s="22">
        <v>79.115456240182084</v>
      </c>
    </row>
    <row r="2818" spans="1:59" x14ac:dyDescent="0.25">
      <c r="A2818">
        <v>6223</v>
      </c>
      <c r="B2818" t="s">
        <v>2487</v>
      </c>
      <c r="C2818" s="49">
        <v>0</v>
      </c>
      <c r="D2818" s="22">
        <v>1459.322060546875</v>
      </c>
      <c r="E2818" s="17">
        <v>20.921643773526469</v>
      </c>
      <c r="F2818" s="17">
        <v>-70.362914911663964</v>
      </c>
      <c r="G2818" s="17">
        <v>-0.16580467341291766</v>
      </c>
      <c r="H2818" s="17">
        <v>-0.42943018796168575</v>
      </c>
      <c r="I2818" s="17">
        <v>12.605213205203363</v>
      </c>
      <c r="J2818" s="17">
        <v>-4.2624811702662031</v>
      </c>
      <c r="K2818" s="17">
        <v>-1</v>
      </c>
      <c r="L2818" s="17">
        <v>-1</v>
      </c>
      <c r="M2818" s="17">
        <v>-1</v>
      </c>
      <c r="N2818" s="17">
        <v>0.16666666666666666</v>
      </c>
      <c r="O2818" s="17">
        <v>-1</v>
      </c>
      <c r="P2818" s="17">
        <v>-1</v>
      </c>
      <c r="Q2818" s="17">
        <v>0.33641328263744086</v>
      </c>
      <c r="R2818" s="17">
        <v>-1</v>
      </c>
      <c r="S2818" s="17">
        <v>-0.98620370985395489</v>
      </c>
      <c r="T2818" s="17">
        <v>-0.10361711522648574</v>
      </c>
      <c r="U2818" s="17">
        <v>-0.64370812168398017</v>
      </c>
      <c r="V2818" s="17">
        <v>-1.0762891079924091</v>
      </c>
      <c r="W2818" s="17">
        <v>-2.1101904408636143</v>
      </c>
      <c r="X2818" s="17">
        <v>-3.758861347983729</v>
      </c>
      <c r="Y2818" s="17">
        <v>0</v>
      </c>
      <c r="Z2818" s="17">
        <v>4.7871258670750585</v>
      </c>
      <c r="AA2818" s="17">
        <v>-1.0280787285150079</v>
      </c>
      <c r="AB2818" s="17">
        <v>-1.2541718872654064</v>
      </c>
      <c r="AC2818" s="17">
        <v>-8.9557543623466973</v>
      </c>
      <c r="AD2818" s="17">
        <v>-0.80463515210497516</v>
      </c>
      <c r="AE2818" s="17">
        <v>-8.0463515210497522E-2</v>
      </c>
      <c r="AF2818" s="17">
        <v>8.8855774358499247</v>
      </c>
      <c r="AG2818" s="17">
        <v>-64.235899192063243</v>
      </c>
      <c r="AH2818" s="17">
        <v>-1</v>
      </c>
      <c r="AI2818" s="17">
        <v>-1</v>
      </c>
      <c r="AJ2818" s="17">
        <v>-1</v>
      </c>
      <c r="AK2818" s="17">
        <v>-1</v>
      </c>
      <c r="AL2818" s="17">
        <v>-1</v>
      </c>
      <c r="AM2818" s="17">
        <v>-1</v>
      </c>
      <c r="AN2818" s="17">
        <v>-1</v>
      </c>
      <c r="AO2818" s="17">
        <v>-1</v>
      </c>
      <c r="AP2818" s="17">
        <v>-1</v>
      </c>
      <c r="AQ2818" s="17">
        <v>-1</v>
      </c>
      <c r="AR2818" s="17">
        <v>-0.40231757605248758</v>
      </c>
      <c r="AS2818" s="17">
        <v>-4.8278109126298512</v>
      </c>
      <c r="AT2818" s="17">
        <v>-2.2761541864188066</v>
      </c>
      <c r="AU2818" s="17">
        <v>-1</v>
      </c>
      <c r="AV2818" s="17">
        <v>-1</v>
      </c>
      <c r="AW2818" s="17">
        <v>-1</v>
      </c>
      <c r="AX2818" s="17">
        <v>-1</v>
      </c>
      <c r="AY2818" s="17">
        <v>-8.0463515210497522E-2</v>
      </c>
      <c r="AZ2818" s="17">
        <v>1.0670693922789227</v>
      </c>
      <c r="BA2818" s="17">
        <v>-0.55424887945841017</v>
      </c>
      <c r="BB2818" s="17">
        <v>0.40690928504902502</v>
      </c>
      <c r="BC2818" s="17">
        <v>-0.22742210556184533</v>
      </c>
      <c r="BD2818" s="17">
        <v>14.544613238830275</v>
      </c>
      <c r="BE2818" s="17">
        <v>-7.493331187548236</v>
      </c>
      <c r="BF2818" s="17">
        <v>-1</v>
      </c>
      <c r="BG2818" s="22">
        <v>15.688475000006747</v>
      </c>
    </row>
    <row r="2819" spans="1:59" x14ac:dyDescent="0.25">
      <c r="A2819">
        <v>6224</v>
      </c>
      <c r="B2819" t="s">
        <v>3136</v>
      </c>
      <c r="C2819" s="49">
        <v>0</v>
      </c>
      <c r="D2819" s="22">
        <v>1498.605673828125</v>
      </c>
      <c r="E2819" s="17">
        <v>40.957778467069033</v>
      </c>
      <c r="F2819" s="17">
        <v>-36.766608776189351</v>
      </c>
      <c r="G2819" s="17">
        <v>7.8641071531315221E-2</v>
      </c>
      <c r="H2819" s="17">
        <v>1.4222761008153193</v>
      </c>
      <c r="I2819" s="17">
        <v>30.496897167564242</v>
      </c>
      <c r="J2819" s="17">
        <v>0.55798533791805305</v>
      </c>
      <c r="K2819" s="17">
        <v>-1</v>
      </c>
      <c r="L2819" s="17">
        <v>-1</v>
      </c>
      <c r="M2819" s="17">
        <v>-1</v>
      </c>
      <c r="N2819" s="17">
        <v>0.16666666666666666</v>
      </c>
      <c r="O2819" s="17">
        <v>-1</v>
      </c>
      <c r="P2819" s="17">
        <v>-1</v>
      </c>
      <c r="Q2819" s="17">
        <v>1.4918935420875248</v>
      </c>
      <c r="R2819" s="17">
        <v>-1</v>
      </c>
      <c r="S2819" s="17">
        <v>-0.39901204223803488</v>
      </c>
      <c r="T2819" s="17">
        <v>-4.1900000798536591E-2</v>
      </c>
      <c r="U2819" s="17">
        <v>-0.2873841953981463</v>
      </c>
      <c r="V2819" s="17">
        <v>-0.56239143323311924</v>
      </c>
      <c r="W2819" s="17">
        <v>-0.77207667249112732</v>
      </c>
      <c r="X2819" s="17">
        <v>-1.7682252764604798</v>
      </c>
      <c r="Y2819" s="17">
        <v>0</v>
      </c>
      <c r="Z2819" s="17">
        <v>16.360332812223014</v>
      </c>
      <c r="AA2819" s="17">
        <v>-0.38416432289759289</v>
      </c>
      <c r="AB2819" s="17">
        <v>-0.22683989129784587</v>
      </c>
      <c r="AC2819" s="17">
        <v>2.8558496991458764</v>
      </c>
      <c r="AD2819" s="17">
        <v>-0.35923024424768291</v>
      </c>
      <c r="AE2819" s="17">
        <v>-3.5923024424768288E-2</v>
      </c>
      <c r="AF2819" s="17">
        <v>26.471995264650356</v>
      </c>
      <c r="AG2819" s="17">
        <v>-33.565070150182549</v>
      </c>
      <c r="AH2819" s="17">
        <v>-1</v>
      </c>
      <c r="AI2819" s="17">
        <v>-1</v>
      </c>
      <c r="AJ2819" s="17">
        <v>-1</v>
      </c>
      <c r="AK2819" s="17">
        <v>-1</v>
      </c>
      <c r="AL2819" s="17">
        <v>-1</v>
      </c>
      <c r="AM2819" s="17">
        <v>-1</v>
      </c>
      <c r="AN2819" s="17">
        <v>-1</v>
      </c>
      <c r="AO2819" s="17">
        <v>-1</v>
      </c>
      <c r="AP2819" s="17">
        <v>-1</v>
      </c>
      <c r="AQ2819" s="17">
        <v>-1</v>
      </c>
      <c r="AR2819" s="17">
        <v>-0.17961512212384145</v>
      </c>
      <c r="AS2819" s="17">
        <v>-2.1553814654860974</v>
      </c>
      <c r="AT2819" s="17">
        <v>1.1980040948680735</v>
      </c>
      <c r="AU2819" s="17">
        <v>-1</v>
      </c>
      <c r="AV2819" s="17">
        <v>-1</v>
      </c>
      <c r="AW2819" s="17">
        <v>-1</v>
      </c>
      <c r="AX2819" s="17">
        <v>-1</v>
      </c>
      <c r="AY2819" s="17">
        <v>-3.5923024424768288E-2</v>
      </c>
      <c r="AZ2819" s="17">
        <v>0.68000253277836098</v>
      </c>
      <c r="BA2819" s="17">
        <v>-0.16718201995784815</v>
      </c>
      <c r="BB2819" s="17">
        <v>0.25547161637754556</v>
      </c>
      <c r="BC2819" s="17">
        <v>-7.5984436890366006E-2</v>
      </c>
      <c r="BD2819" s="17">
        <v>9.2833649770527167</v>
      </c>
      <c r="BE2819" s="17">
        <v>-2.2320829257706718</v>
      </c>
      <c r="BF2819" s="17">
        <v>-1</v>
      </c>
      <c r="BG2819" s="22">
        <v>98.857982144519838</v>
      </c>
    </row>
    <row r="2820" spans="1:59" x14ac:dyDescent="0.25">
      <c r="A2820">
        <v>6225</v>
      </c>
      <c r="B2820" t="s">
        <v>3137</v>
      </c>
      <c r="C2820" s="49">
        <v>0</v>
      </c>
      <c r="D2820" s="22">
        <v>1515.74685546875</v>
      </c>
      <c r="E2820" s="17">
        <v>60.848600019640195</v>
      </c>
      <c r="F2820" s="17">
        <v>-3.4139616520087621</v>
      </c>
      <c r="G2820" s="17">
        <v>0.32131396060597817</v>
      </c>
      <c r="H2820" s="17">
        <v>3.2605527904658316</v>
      </c>
      <c r="I2820" s="17">
        <v>48.258820732842345</v>
      </c>
      <c r="J2820" s="17">
        <v>5.3434911543338783</v>
      </c>
      <c r="K2820" s="17">
        <v>-1</v>
      </c>
      <c r="L2820" s="17">
        <v>-1</v>
      </c>
      <c r="M2820" s="17">
        <v>-1</v>
      </c>
      <c r="N2820" s="17">
        <v>0.16666666666666666</v>
      </c>
      <c r="O2820" s="17">
        <v>-1</v>
      </c>
      <c r="P2820" s="17">
        <v>-1</v>
      </c>
      <c r="Q2820" s="17">
        <v>2.6389936190124206</v>
      </c>
      <c r="R2820" s="17">
        <v>-1</v>
      </c>
      <c r="S2820" s="17">
        <v>0.18392098633005485</v>
      </c>
      <c r="T2820" s="17">
        <v>1.936950694846392E-2</v>
      </c>
      <c r="U2820" s="17">
        <v>6.6355472510319785E-2</v>
      </c>
      <c r="V2820" s="17">
        <v>-5.2220828909288121E-2</v>
      </c>
      <c r="W2820" s="17">
        <v>0.55633235404200931</v>
      </c>
      <c r="X2820" s="17">
        <v>0.20797360023909603</v>
      </c>
      <c r="Y2820" s="17">
        <v>0</v>
      </c>
      <c r="Z2820" s="17">
        <v>27.849604453579396</v>
      </c>
      <c r="AA2820" s="17">
        <v>0.25508005897381708</v>
      </c>
      <c r="AB2820" s="17">
        <v>0.79304132429526542</v>
      </c>
      <c r="AC2820" s="17">
        <v>14.581789468980478</v>
      </c>
      <c r="AD2820" s="17">
        <v>8.2944340637899711E-2</v>
      </c>
      <c r="AE2820" s="17">
        <v>8.2944340637899731E-3</v>
      </c>
      <c r="AF2820" s="17">
        <v>43.930866655366493</v>
      </c>
      <c r="AG2820" s="17">
        <v>-3.11668294014425</v>
      </c>
      <c r="AH2820" s="17">
        <v>-1</v>
      </c>
      <c r="AI2820" s="17">
        <v>-1</v>
      </c>
      <c r="AJ2820" s="17">
        <v>-1</v>
      </c>
      <c r="AK2820" s="17">
        <v>-1</v>
      </c>
      <c r="AL2820" s="17">
        <v>-1</v>
      </c>
      <c r="AM2820" s="17">
        <v>-1</v>
      </c>
      <c r="AN2820" s="17">
        <v>-1</v>
      </c>
      <c r="AO2820" s="17">
        <v>-1</v>
      </c>
      <c r="AP2820" s="17">
        <v>-1</v>
      </c>
      <c r="AQ2820" s="17">
        <v>-1</v>
      </c>
      <c r="AR2820" s="17">
        <v>4.1472170318949855E-2</v>
      </c>
      <c r="AS2820" s="17">
        <v>0.49766604382739815</v>
      </c>
      <c r="AT2820" s="17">
        <v>4.6469658569756174</v>
      </c>
      <c r="AU2820" s="17">
        <v>-1</v>
      </c>
      <c r="AV2820" s="17">
        <v>-1</v>
      </c>
      <c r="AW2820" s="17">
        <v>-1</v>
      </c>
      <c r="AX2820" s="17">
        <v>-1</v>
      </c>
      <c r="AY2820" s="17">
        <v>8.2944340637899731E-3</v>
      </c>
      <c r="AZ2820" s="17">
        <v>0.29574289642638818</v>
      </c>
      <c r="BA2820" s="17">
        <v>0.21707761639412468</v>
      </c>
      <c r="BB2820" s="17">
        <v>0.10513225751644745</v>
      </c>
      <c r="BC2820" s="17">
        <v>7.4354921970732055E-2</v>
      </c>
      <c r="BD2820" s="17">
        <v>4.0602742003411585</v>
      </c>
      <c r="BE2820" s="17">
        <v>2.9910078509408922</v>
      </c>
      <c r="BF2820" s="17">
        <v>-1</v>
      </c>
      <c r="BG2820" s="22">
        <v>182.38048949421454</v>
      </c>
    </row>
    <row r="2821" spans="1:59" x14ac:dyDescent="0.25">
      <c r="A2821">
        <v>6226</v>
      </c>
      <c r="B2821" t="s">
        <v>2488</v>
      </c>
      <c r="C2821" s="49">
        <v>0</v>
      </c>
      <c r="D2821" s="22">
        <v>1505.8770410156251</v>
      </c>
      <c r="E2821" s="17">
        <v>88.834137402970512</v>
      </c>
      <c r="F2821" s="17">
        <v>43.511790029983793</v>
      </c>
      <c r="G2821" s="17">
        <v>0.66274436312456475</v>
      </c>
      <c r="H2821" s="17">
        <v>5.8469296720416013</v>
      </c>
      <c r="I2821" s="17">
        <v>73.249089466699218</v>
      </c>
      <c r="J2821" s="17">
        <v>12.076493688668016</v>
      </c>
      <c r="K2821" s="17">
        <v>-1</v>
      </c>
      <c r="L2821" s="17">
        <v>-1</v>
      </c>
      <c r="M2821" s="17">
        <v>-1</v>
      </c>
      <c r="N2821" s="17">
        <v>0.16666666666666666</v>
      </c>
      <c r="O2821" s="17">
        <v>-1</v>
      </c>
      <c r="P2821" s="17">
        <v>-1</v>
      </c>
      <c r="Q2821" s="17">
        <v>4.2529144920320219</v>
      </c>
      <c r="R2821" s="17">
        <v>-1</v>
      </c>
      <c r="S2821" s="17">
        <v>1.0040828896407537</v>
      </c>
      <c r="T2821" s="17">
        <v>0.10557309059532871</v>
      </c>
      <c r="U2821" s="17">
        <v>0.56405209474659779</v>
      </c>
      <c r="V2821" s="17">
        <v>0.66556744752996444</v>
      </c>
      <c r="W2821" s="17">
        <v>2.4253471845325567</v>
      </c>
      <c r="X2821" s="17">
        <v>2.9884011152414827</v>
      </c>
      <c r="Y2821" s="17">
        <v>0</v>
      </c>
      <c r="Z2821" s="17">
        <v>44.014519521396352</v>
      </c>
      <c r="AA2821" s="17">
        <v>1.1544696341436642</v>
      </c>
      <c r="AB2821" s="17">
        <v>2.2279706865692908</v>
      </c>
      <c r="AC2821" s="17">
        <v>31.079686497319514</v>
      </c>
      <c r="AD2821" s="17">
        <v>0.70506511843324726</v>
      </c>
      <c r="AE2821" s="17">
        <v>7.0506511843324723E-2</v>
      </c>
      <c r="AF2821" s="17">
        <v>68.494753907800515</v>
      </c>
      <c r="AG2821" s="17">
        <v>39.722898938186752</v>
      </c>
      <c r="AH2821" s="17">
        <v>-1</v>
      </c>
      <c r="AI2821" s="17">
        <v>-1</v>
      </c>
      <c r="AJ2821" s="17">
        <v>-1</v>
      </c>
      <c r="AK2821" s="17">
        <v>-1</v>
      </c>
      <c r="AL2821" s="17">
        <v>-1</v>
      </c>
      <c r="AM2821" s="17">
        <v>-1</v>
      </c>
      <c r="AN2821" s="17">
        <v>-1</v>
      </c>
      <c r="AO2821" s="17">
        <v>-1</v>
      </c>
      <c r="AP2821" s="17">
        <v>-1</v>
      </c>
      <c r="AQ2821" s="17">
        <v>-1</v>
      </c>
      <c r="AR2821" s="17">
        <v>0.35253255921662363</v>
      </c>
      <c r="AS2821" s="17">
        <v>4.2303907105994831</v>
      </c>
      <c r="AT2821" s="17">
        <v>9.4995079237793281</v>
      </c>
      <c r="AU2821" s="17">
        <v>-1</v>
      </c>
      <c r="AV2821" s="17">
        <v>-1</v>
      </c>
      <c r="AW2821" s="17">
        <v>-1</v>
      </c>
      <c r="AX2821" s="17">
        <v>-1</v>
      </c>
      <c r="AY2821" s="17">
        <v>7.0506511843324723E-2</v>
      </c>
      <c r="AZ2821" s="17">
        <v>-0.24489401943006001</v>
      </c>
      <c r="BA2821" s="17">
        <v>0.75771453225057295</v>
      </c>
      <c r="BB2821" s="17">
        <v>-0.10638880693397081</v>
      </c>
      <c r="BC2821" s="17">
        <v>0.2858759864211502</v>
      </c>
      <c r="BD2821" s="17">
        <v>-3.288391705783491</v>
      </c>
      <c r="BE2821" s="17">
        <v>10.339673757065549</v>
      </c>
      <c r="BF2821" s="17">
        <v>-1</v>
      </c>
      <c r="BG2821" s="22">
        <v>67.565379205727822</v>
      </c>
    </row>
    <row r="2822" spans="1:59" x14ac:dyDescent="0.25">
      <c r="A2822">
        <v>6230</v>
      </c>
      <c r="B2822" t="s">
        <v>3138</v>
      </c>
      <c r="C2822" s="49">
        <v>0</v>
      </c>
      <c r="D2822" s="22">
        <v>1434.71947265625</v>
      </c>
      <c r="E2822" s="17">
        <v>24.728103429608588</v>
      </c>
      <c r="F2822" s="17">
        <v>-63.980297413125996</v>
      </c>
      <c r="G2822" s="17">
        <v>-0.11936493438825219</v>
      </c>
      <c r="H2822" s="17">
        <v>-7.7643508996363408E-2</v>
      </c>
      <c r="I2822" s="17">
        <v>16.004270669318302</v>
      </c>
      <c r="J2822" s="17">
        <v>-3.3466901972292673</v>
      </c>
      <c r="K2822" s="17">
        <v>-1</v>
      </c>
      <c r="L2822" s="17">
        <v>-1</v>
      </c>
      <c r="M2822" s="17">
        <v>-1</v>
      </c>
      <c r="N2822" s="17">
        <v>0.16666666666666666</v>
      </c>
      <c r="O2822" s="17">
        <v>-1</v>
      </c>
      <c r="P2822" s="17">
        <v>-1</v>
      </c>
      <c r="Q2822" s="17">
        <v>0.55593112169516967</v>
      </c>
      <c r="R2822" s="17">
        <v>-1</v>
      </c>
      <c r="S2822" s="17">
        <v>-0.8746491896156805</v>
      </c>
      <c r="T2822" s="17">
        <v>-9.1892113885009147E-2</v>
      </c>
      <c r="U2822" s="17">
        <v>-0.57601379487647786</v>
      </c>
      <c r="V2822" s="17">
        <v>-0.97865896144742259</v>
      </c>
      <c r="W2822" s="17">
        <v>-1.8559759352983534</v>
      </c>
      <c r="X2822" s="17">
        <v>-3.3806808250389944</v>
      </c>
      <c r="Y2822" s="17">
        <v>0</v>
      </c>
      <c r="Z2822" s="17">
        <v>6.9858007113998397</v>
      </c>
      <c r="AA2822" s="17">
        <v>-0.90574803726931874</v>
      </c>
      <c r="AB2822" s="17">
        <v>-1.0589996219625006</v>
      </c>
      <c r="AC2822" s="17">
        <v>-6.7117888958848706</v>
      </c>
      <c r="AD2822" s="17">
        <v>-0.72001724359559727</v>
      </c>
      <c r="AE2822" s="17">
        <v>-7.2001724359559732E-2</v>
      </c>
      <c r="AF2822" s="17">
        <v>12.226640519335128</v>
      </c>
      <c r="AG2822" s="17">
        <v>-58.40906307061627</v>
      </c>
      <c r="AH2822" s="17">
        <v>-1</v>
      </c>
      <c r="AI2822" s="17">
        <v>-1</v>
      </c>
      <c r="AJ2822" s="17">
        <v>-1</v>
      </c>
      <c r="AK2822" s="17">
        <v>-1</v>
      </c>
      <c r="AL2822" s="17">
        <v>-1</v>
      </c>
      <c r="AM2822" s="17">
        <v>-1</v>
      </c>
      <c r="AN2822" s="17">
        <v>-1</v>
      </c>
      <c r="AO2822" s="17">
        <v>-1</v>
      </c>
      <c r="AP2822" s="17">
        <v>-1</v>
      </c>
      <c r="AQ2822" s="17">
        <v>-1</v>
      </c>
      <c r="AR2822" s="17">
        <v>-0.36000862179779863</v>
      </c>
      <c r="AS2822" s="17">
        <v>-4.3201034615735834</v>
      </c>
      <c r="AT2822" s="17">
        <v>-1.616134500045658</v>
      </c>
      <c r="AU2822" s="17">
        <v>-1</v>
      </c>
      <c r="AV2822" s="17">
        <v>-1</v>
      </c>
      <c r="AW2822" s="17">
        <v>-1</v>
      </c>
      <c r="AX2822" s="17">
        <v>-1</v>
      </c>
      <c r="AY2822" s="17">
        <v>-7.2001724359559732E-2</v>
      </c>
      <c r="AZ2822" s="17">
        <v>0.99353453101797595</v>
      </c>
      <c r="BA2822" s="17">
        <v>-0.48071401819746334</v>
      </c>
      <c r="BB2822" s="17">
        <v>0.37813919615583652</v>
      </c>
      <c r="BC2822" s="17">
        <v>-0.19865201666865684</v>
      </c>
      <c r="BD2822" s="17">
        <v>13.545082662928184</v>
      </c>
      <c r="BE2822" s="17">
        <v>-6.4938006116461438</v>
      </c>
      <c r="BF2822" s="17">
        <v>-1</v>
      </c>
      <c r="BG2822" s="22">
        <v>49.467254542379351</v>
      </c>
    </row>
    <row r="2823" spans="1:59" x14ac:dyDescent="0.25">
      <c r="A2823">
        <v>6232</v>
      </c>
      <c r="B2823" t="s">
        <v>2489</v>
      </c>
      <c r="C2823" s="49">
        <v>0</v>
      </c>
      <c r="D2823" s="22">
        <v>1483.57005859375</v>
      </c>
      <c r="E2823" s="17">
        <v>25.00129324043138</v>
      </c>
      <c r="F2823" s="17">
        <v>-63.522216617709269</v>
      </c>
      <c r="G2823" s="17">
        <v>-0.11603195186247217</v>
      </c>
      <c r="H2823" s="17">
        <v>-5.239576044267702E-2</v>
      </c>
      <c r="I2823" s="17">
        <v>16.248221203278021</v>
      </c>
      <c r="J2823" s="17">
        <v>-3.2809638306625226</v>
      </c>
      <c r="K2823" s="17">
        <v>-1</v>
      </c>
      <c r="L2823" s="17">
        <v>-1</v>
      </c>
      <c r="M2823" s="17">
        <v>-1</v>
      </c>
      <c r="N2823" s="17">
        <v>0.16666666666666666</v>
      </c>
      <c r="O2823" s="17">
        <v>-1</v>
      </c>
      <c r="P2823" s="17">
        <v>-1</v>
      </c>
      <c r="Q2823" s="17">
        <v>0.57168592861361045</v>
      </c>
      <c r="R2823" s="17">
        <v>-1</v>
      </c>
      <c r="S2823" s="17">
        <v>-0.86664291579858488</v>
      </c>
      <c r="T2823" s="17">
        <v>-9.1050609918651118E-2</v>
      </c>
      <c r="U2823" s="17">
        <v>-0.57115536946146839</v>
      </c>
      <c r="V2823" s="17">
        <v>-0.97165204066668898</v>
      </c>
      <c r="W2823" s="17">
        <v>-1.8377309467897232</v>
      </c>
      <c r="X2823" s="17">
        <v>-3.3535387889070591</v>
      </c>
      <c r="Y2823" s="17">
        <v>0</v>
      </c>
      <c r="Z2823" s="17">
        <v>7.143599721254617</v>
      </c>
      <c r="AA2823" s="17">
        <v>-0.89696835708912026</v>
      </c>
      <c r="AB2823" s="17">
        <v>-1.0449920981599665</v>
      </c>
      <c r="AC2823" s="17">
        <v>-6.5507393756841115</v>
      </c>
      <c r="AD2823" s="17">
        <v>-0.71394421182683543</v>
      </c>
      <c r="AE2823" s="17">
        <v>-7.1394421182683548E-2</v>
      </c>
      <c r="AF2823" s="17">
        <v>12.46642879353</v>
      </c>
      <c r="AG2823" s="17">
        <v>-57.990870734026025</v>
      </c>
      <c r="AH2823" s="17">
        <v>-1</v>
      </c>
      <c r="AI2823" s="17">
        <v>-1</v>
      </c>
      <c r="AJ2823" s="17">
        <v>-1</v>
      </c>
      <c r="AK2823" s="17">
        <v>-1</v>
      </c>
      <c r="AL2823" s="17">
        <v>-1</v>
      </c>
      <c r="AM2823" s="17">
        <v>-1</v>
      </c>
      <c r="AN2823" s="17">
        <v>-1</v>
      </c>
      <c r="AO2823" s="17">
        <v>-1</v>
      </c>
      <c r="AP2823" s="17">
        <v>-1</v>
      </c>
      <c r="AQ2823" s="17">
        <v>-1</v>
      </c>
      <c r="AR2823" s="17">
        <v>-0.35697210591341771</v>
      </c>
      <c r="AS2823" s="17">
        <v>-4.2836652709610128</v>
      </c>
      <c r="AT2823" s="17">
        <v>-1.5687648522493163</v>
      </c>
      <c r="AU2823" s="17">
        <v>-1</v>
      </c>
      <c r="AV2823" s="17">
        <v>-1</v>
      </c>
      <c r="AW2823" s="17">
        <v>-1</v>
      </c>
      <c r="AX2823" s="17">
        <v>-1</v>
      </c>
      <c r="AY2823" s="17">
        <v>-7.1394421182683548E-2</v>
      </c>
      <c r="AZ2823" s="17">
        <v>0.9882569301363644</v>
      </c>
      <c r="BA2823" s="17">
        <v>-0.47543641731585157</v>
      </c>
      <c r="BB2823" s="17">
        <v>0.37607436535445748</v>
      </c>
      <c r="BC2823" s="17">
        <v>-0.19658718586727786</v>
      </c>
      <c r="BD2823" s="17">
        <v>13.473346300635212</v>
      </c>
      <c r="BE2823" s="17">
        <v>-6.4220642493531734</v>
      </c>
      <c r="BF2823" s="17">
        <v>-1</v>
      </c>
      <c r="BG2823" s="22">
        <v>292.32842861655558</v>
      </c>
    </row>
    <row r="2824" spans="1:59" x14ac:dyDescent="0.25">
      <c r="A2824">
        <v>6237</v>
      </c>
      <c r="B2824" t="s">
        <v>2490</v>
      </c>
      <c r="C2824" s="49">
        <v>0</v>
      </c>
      <c r="D2824" s="22">
        <v>1510.43583984375</v>
      </c>
      <c r="E2824" s="17">
        <v>99.543302632653422</v>
      </c>
      <c r="F2824" s="17">
        <v>61.468766214006138</v>
      </c>
      <c r="G2824" s="17">
        <v>0.79339879883987319</v>
      </c>
      <c r="H2824" s="17">
        <v>6.8366529348696838</v>
      </c>
      <c r="I2824" s="17">
        <v>82.812061702653637</v>
      </c>
      <c r="J2824" s="17">
        <v>14.652997246359483</v>
      </c>
      <c r="K2824" s="17">
        <v>-1</v>
      </c>
      <c r="L2824" s="17">
        <v>-1</v>
      </c>
      <c r="M2824" s="17">
        <v>-1</v>
      </c>
      <c r="N2824" s="17">
        <v>0.16666666666666666</v>
      </c>
      <c r="O2824" s="17">
        <v>-1</v>
      </c>
      <c r="P2824" s="17">
        <v>-1</v>
      </c>
      <c r="Q2824" s="17">
        <v>4.8705101115142515</v>
      </c>
      <c r="R2824" s="17">
        <v>-1</v>
      </c>
      <c r="S2824" s="17">
        <v>1.3179324762088955</v>
      </c>
      <c r="T2824" s="17">
        <v>0.13856043002069046</v>
      </c>
      <c r="U2824" s="17">
        <v>0.75450458771741946</v>
      </c>
      <c r="V2824" s="17">
        <v>0.94024193910846132</v>
      </c>
      <c r="W2824" s="17">
        <v>3.1405590585190626</v>
      </c>
      <c r="X2824" s="17">
        <v>4.0523813154235047</v>
      </c>
      <c r="Y2824" s="17">
        <v>0</v>
      </c>
      <c r="Z2824" s="17">
        <v>50.200312704991177</v>
      </c>
      <c r="AA2824" s="17">
        <v>1.498637103019405</v>
      </c>
      <c r="AB2824" s="17">
        <v>2.7770720106935656</v>
      </c>
      <c r="AC2824" s="17">
        <v>37.392901169552921</v>
      </c>
      <c r="AD2824" s="17">
        <v>0.94313073464677422</v>
      </c>
      <c r="AE2824" s="17">
        <v>9.4313073464677433E-2</v>
      </c>
      <c r="AF2824" s="17">
        <v>77.894563661902637</v>
      </c>
      <c r="AG2824" s="17">
        <v>56.116229336724984</v>
      </c>
      <c r="AH2824" s="17">
        <v>-1</v>
      </c>
      <c r="AI2824" s="17">
        <v>-1</v>
      </c>
      <c r="AJ2824" s="17">
        <v>-1</v>
      </c>
      <c r="AK2824" s="17">
        <v>-1</v>
      </c>
      <c r="AL2824" s="17">
        <v>-1</v>
      </c>
      <c r="AM2824" s="17">
        <v>-1</v>
      </c>
      <c r="AN2824" s="17">
        <v>-1</v>
      </c>
      <c r="AO2824" s="17">
        <v>-1</v>
      </c>
      <c r="AP2824" s="17">
        <v>-1</v>
      </c>
      <c r="AQ2824" s="17">
        <v>-1</v>
      </c>
      <c r="AR2824" s="17">
        <v>0.47156536732338711</v>
      </c>
      <c r="AS2824" s="17">
        <v>5.6587844078806446</v>
      </c>
      <c r="AT2824" s="17">
        <v>11.35641973024484</v>
      </c>
      <c r="AU2824" s="17">
        <v>-1</v>
      </c>
      <c r="AV2824" s="17">
        <v>-1</v>
      </c>
      <c r="AW2824" s="17">
        <v>-1</v>
      </c>
      <c r="AX2824" s="17">
        <v>-1</v>
      </c>
      <c r="AY2824" s="17">
        <v>9.4313073464677433E-2</v>
      </c>
      <c r="AZ2824" s="17">
        <v>-0.45177838194444869</v>
      </c>
      <c r="BA2824" s="17">
        <v>0.96459889476496197</v>
      </c>
      <c r="BB2824" s="17">
        <v>-0.18733111644657002</v>
      </c>
      <c r="BC2824" s="17">
        <v>0.36681829593374937</v>
      </c>
      <c r="BD2824" s="17">
        <v>-6.1004898380603141</v>
      </c>
      <c r="BE2824" s="17">
        <v>13.151771889342376</v>
      </c>
      <c r="BF2824" s="17">
        <v>-1</v>
      </c>
      <c r="BG2824" s="22">
        <v>122.1624255799245</v>
      </c>
    </row>
    <row r="2825" spans="1:59" x14ac:dyDescent="0.25">
      <c r="A2825">
        <v>6238</v>
      </c>
      <c r="B2825" t="s">
        <v>3139</v>
      </c>
      <c r="C2825" s="49">
        <v>0</v>
      </c>
      <c r="D2825" s="22">
        <v>1450</v>
      </c>
      <c r="E2825" s="17">
        <v>42.510834345099084</v>
      </c>
      <c r="F2825" s="17">
        <v>-34.162466733731819</v>
      </c>
      <c r="G2825" s="17">
        <v>9.7588733186206644E-2</v>
      </c>
      <c r="H2825" s="17">
        <v>1.5658069454695622</v>
      </c>
      <c r="I2825" s="17">
        <v>31.883730774475264</v>
      </c>
      <c r="J2825" s="17">
        <v>0.93163294809285269</v>
      </c>
      <c r="K2825" s="17">
        <v>-1</v>
      </c>
      <c r="L2825" s="17">
        <v>-1</v>
      </c>
      <c r="M2825" s="17">
        <v>-1</v>
      </c>
      <c r="N2825" s="17">
        <v>0.16666666666666666</v>
      </c>
      <c r="O2825" s="17">
        <v>-1</v>
      </c>
      <c r="P2825" s="17">
        <v>-1</v>
      </c>
      <c r="Q2825" s="17">
        <v>1.5814579933319561</v>
      </c>
      <c r="R2825" s="17">
        <v>-1</v>
      </c>
      <c r="S2825" s="17">
        <v>-0.35349720193228051</v>
      </c>
      <c r="T2825" s="17">
        <v>-3.7116137603193253E-2</v>
      </c>
      <c r="U2825" s="17">
        <v>-0.25976454836216811</v>
      </c>
      <c r="V2825" s="17">
        <v>-0.52255781179374472</v>
      </c>
      <c r="W2825" s="17">
        <v>-0.66835579592337224</v>
      </c>
      <c r="X2825" s="17">
        <v>-1.6139256024373154</v>
      </c>
      <c r="Y2825" s="17">
        <v>0</v>
      </c>
      <c r="Z2825" s="17">
        <v>17.257403896478259</v>
      </c>
      <c r="AA2825" s="17">
        <v>-0.33425274724250115</v>
      </c>
      <c r="AB2825" s="17">
        <v>-0.1472085642265627</v>
      </c>
      <c r="AC2825" s="17">
        <v>3.7713995992259974</v>
      </c>
      <c r="AD2825" s="17">
        <v>-0.32470568545271017</v>
      </c>
      <c r="AE2825" s="17">
        <v>-3.2470568545271014E-2</v>
      </c>
      <c r="AF2825" s="17">
        <v>27.835166854393844</v>
      </c>
      <c r="AG2825" s="17">
        <v>-31.187689879181502</v>
      </c>
      <c r="AH2825" s="17">
        <v>-1</v>
      </c>
      <c r="AI2825" s="17">
        <v>-1</v>
      </c>
      <c r="AJ2825" s="17">
        <v>-1</v>
      </c>
      <c r="AK2825" s="17">
        <v>-1</v>
      </c>
      <c r="AL2825" s="17">
        <v>-1</v>
      </c>
      <c r="AM2825" s="17">
        <v>-1</v>
      </c>
      <c r="AN2825" s="17">
        <v>-1</v>
      </c>
      <c r="AO2825" s="17">
        <v>-1</v>
      </c>
      <c r="AP2825" s="17">
        <v>-1</v>
      </c>
      <c r="AQ2825" s="17">
        <v>-1</v>
      </c>
      <c r="AR2825" s="17">
        <v>-0.16235284272635508</v>
      </c>
      <c r="AS2825" s="17">
        <v>-1.948234112716261</v>
      </c>
      <c r="AT2825" s="17">
        <v>1.4672956534688604</v>
      </c>
      <c r="AU2825" s="17">
        <v>-1</v>
      </c>
      <c r="AV2825" s="17">
        <v>-1</v>
      </c>
      <c r="AW2825" s="17">
        <v>-1</v>
      </c>
      <c r="AX2825" s="17">
        <v>-1</v>
      </c>
      <c r="AY2825" s="17">
        <v>-3.2470568545271014E-2</v>
      </c>
      <c r="AZ2825" s="17">
        <v>0.64999991647873501</v>
      </c>
      <c r="BA2825" s="17">
        <v>-0.13717940365822218</v>
      </c>
      <c r="BB2825" s="17">
        <v>0.24373326638725484</v>
      </c>
      <c r="BC2825" s="17">
        <v>-6.4246086900075286E-2</v>
      </c>
      <c r="BD2825" s="17">
        <v>8.8755511614786737</v>
      </c>
      <c r="BE2825" s="17">
        <v>-1.8242691101966289</v>
      </c>
      <c r="BF2825" s="17">
        <v>-1</v>
      </c>
      <c r="BG2825" s="22">
        <v>0</v>
      </c>
    </row>
    <row r="2826" spans="1:59" x14ac:dyDescent="0.25">
      <c r="A2826">
        <v>6239</v>
      </c>
      <c r="B2826" t="s">
        <v>2491</v>
      </c>
      <c r="C2826" s="49">
        <v>0</v>
      </c>
      <c r="D2826" s="22">
        <v>1492.81689453125</v>
      </c>
      <c r="E2826" s="17">
        <v>79.498157506415254</v>
      </c>
      <c r="F2826" s="17">
        <v>27.857351512938166</v>
      </c>
      <c r="G2826" s="17">
        <v>0.54884312441242233</v>
      </c>
      <c r="H2826" s="17">
        <v>4.9841139168690916</v>
      </c>
      <c r="I2826" s="17">
        <v>64.912331686669162</v>
      </c>
      <c r="J2826" s="17">
        <v>9.8303629303770794</v>
      </c>
      <c r="K2826" s="17">
        <v>-1</v>
      </c>
      <c r="L2826" s="17">
        <v>-1</v>
      </c>
      <c r="M2826" s="17">
        <v>-1</v>
      </c>
      <c r="N2826" s="17">
        <v>0.16666666666666666</v>
      </c>
      <c r="O2826" s="17">
        <v>-1</v>
      </c>
      <c r="P2826" s="17">
        <v>-1</v>
      </c>
      <c r="Q2826" s="17">
        <v>3.7145102220423043</v>
      </c>
      <c r="R2826" s="17">
        <v>-1</v>
      </c>
      <c r="S2826" s="17">
        <v>0.73047674313916433</v>
      </c>
      <c r="T2826" s="17">
        <v>7.6815560842924235E-2</v>
      </c>
      <c r="U2826" s="17">
        <v>0.39802041930880389</v>
      </c>
      <c r="V2826" s="17">
        <v>0.42611315987310006</v>
      </c>
      <c r="W2826" s="17">
        <v>1.8018435281683596</v>
      </c>
      <c r="X2826" s="17">
        <v>2.0608500366849798</v>
      </c>
      <c r="Y2826" s="17">
        <v>0</v>
      </c>
      <c r="Z2826" s="17">
        <v>38.621901183020064</v>
      </c>
      <c r="AA2826" s="17">
        <v>0.85443312321503795</v>
      </c>
      <c r="AB2826" s="17">
        <v>1.7492780141481847</v>
      </c>
      <c r="AC2826" s="17">
        <v>25.575985321877482</v>
      </c>
      <c r="AD2826" s="17">
        <v>0.49752552413600493</v>
      </c>
      <c r="AE2826" s="17">
        <v>4.9752552413600486E-2</v>
      </c>
      <c r="AF2826" s="17">
        <v>60.300237060445859</v>
      </c>
      <c r="AG2826" s="17">
        <v>25.431607343008654</v>
      </c>
      <c r="AH2826" s="17">
        <v>-1</v>
      </c>
      <c r="AI2826" s="17">
        <v>-1</v>
      </c>
      <c r="AJ2826" s="17">
        <v>-1</v>
      </c>
      <c r="AK2826" s="17">
        <v>-1</v>
      </c>
      <c r="AL2826" s="17">
        <v>-1</v>
      </c>
      <c r="AM2826" s="17">
        <v>-1</v>
      </c>
      <c r="AN2826" s="17">
        <v>-1</v>
      </c>
      <c r="AO2826" s="17">
        <v>-1</v>
      </c>
      <c r="AP2826" s="17">
        <v>-1</v>
      </c>
      <c r="AQ2826" s="17">
        <v>-1</v>
      </c>
      <c r="AR2826" s="17">
        <v>0.24876276206800246</v>
      </c>
      <c r="AS2826" s="17">
        <v>2.9851531448160289</v>
      </c>
      <c r="AT2826" s="17">
        <v>7.8806990882608385</v>
      </c>
      <c r="AU2826" s="17">
        <v>-1</v>
      </c>
      <c r="AV2826" s="17">
        <v>-1</v>
      </c>
      <c r="AW2826" s="17">
        <v>-1</v>
      </c>
      <c r="AX2826" s="17">
        <v>-1</v>
      </c>
      <c r="AY2826" s="17">
        <v>4.9752552413600486E-2</v>
      </c>
      <c r="AZ2826" s="17">
        <v>-6.4537454943364769E-2</v>
      </c>
      <c r="BA2826" s="17">
        <v>0.57735796776387771</v>
      </c>
      <c r="BB2826" s="17">
        <v>-3.582534487290838E-2</v>
      </c>
      <c r="BC2826" s="17">
        <v>0.2153125243600878</v>
      </c>
      <c r="BD2826" s="17">
        <v>-0.83687554490581118</v>
      </c>
      <c r="BE2826" s="17">
        <v>7.8881575961878667</v>
      </c>
      <c r="BF2826" s="17">
        <v>-1</v>
      </c>
      <c r="BG2826" s="22">
        <v>411.65330989575091</v>
      </c>
    </row>
    <row r="2827" spans="1:59" x14ac:dyDescent="0.25">
      <c r="A2827">
        <v>6240</v>
      </c>
      <c r="B2827" t="s">
        <v>2492</v>
      </c>
      <c r="C2827" s="49">
        <v>0</v>
      </c>
      <c r="D2827" s="22">
        <v>1468.43501953125</v>
      </c>
      <c r="E2827" s="17">
        <v>55.607059419816373</v>
      </c>
      <c r="F2827" s="17">
        <v>-12.202902498466257</v>
      </c>
      <c r="G2827" s="17">
        <v>0.25736588298638041</v>
      </c>
      <c r="H2827" s="17">
        <v>2.7761383143193004</v>
      </c>
      <c r="I2827" s="17">
        <v>43.578277837602393</v>
      </c>
      <c r="J2827" s="17">
        <v>4.0824360007726508</v>
      </c>
      <c r="K2827" s="17">
        <v>-1</v>
      </c>
      <c r="L2827" s="17">
        <v>-1</v>
      </c>
      <c r="M2827" s="17">
        <v>-1</v>
      </c>
      <c r="N2827" s="17">
        <v>0.16666666666666666</v>
      </c>
      <c r="O2827" s="17">
        <v>-1</v>
      </c>
      <c r="P2827" s="17">
        <v>-1</v>
      </c>
      <c r="Q2827" s="17">
        <v>2.3367149218066907</v>
      </c>
      <c r="R2827" s="17">
        <v>-1</v>
      </c>
      <c r="S2827" s="17">
        <v>3.0309074014500392E-2</v>
      </c>
      <c r="T2827" s="17">
        <v>3.2240394755223244E-3</v>
      </c>
      <c r="U2827" s="17">
        <v>-2.6860427406631984E-2</v>
      </c>
      <c r="V2827" s="17">
        <v>-0.18665871164492373</v>
      </c>
      <c r="W2827" s="17">
        <v>0.20627593091524188</v>
      </c>
      <c r="X2827" s="17">
        <v>-0.31278551562598517</v>
      </c>
      <c r="Y2827" s="17">
        <v>0</v>
      </c>
      <c r="Z2827" s="17">
        <v>24.822002822776497</v>
      </c>
      <c r="AA2827" s="17">
        <v>8.6629229935276747E-2</v>
      </c>
      <c r="AB2827" s="17">
        <v>0.52428677414256175</v>
      </c>
      <c r="AC2827" s="17">
        <v>11.491822108294361</v>
      </c>
      <c r="AD2827" s="17">
        <v>-3.3575534258289991E-2</v>
      </c>
      <c r="AE2827" s="17">
        <v>-3.357553425828998E-3</v>
      </c>
      <c r="AF2827" s="17">
        <v>39.330182717818822</v>
      </c>
      <c r="AG2827" s="17">
        <v>-11.140306164492271</v>
      </c>
      <c r="AH2827" s="17">
        <v>-1</v>
      </c>
      <c r="AI2827" s="17">
        <v>-1</v>
      </c>
      <c r="AJ2827" s="17">
        <v>-1</v>
      </c>
      <c r="AK2827" s="17">
        <v>-1</v>
      </c>
      <c r="AL2827" s="17">
        <v>-1</v>
      </c>
      <c r="AM2827" s="17">
        <v>-1</v>
      </c>
      <c r="AN2827" s="17">
        <v>-1</v>
      </c>
      <c r="AO2827" s="17">
        <v>-1</v>
      </c>
      <c r="AP2827" s="17">
        <v>-1</v>
      </c>
      <c r="AQ2827" s="17">
        <v>-1</v>
      </c>
      <c r="AR2827" s="17">
        <v>-1.6787767129144995E-2</v>
      </c>
      <c r="AS2827" s="17">
        <v>-0.20145320554974011</v>
      </c>
      <c r="AT2827" s="17">
        <v>3.7381108327853383</v>
      </c>
      <c r="AU2827" s="17">
        <v>-1</v>
      </c>
      <c r="AV2827" s="17">
        <v>-1</v>
      </c>
      <c r="AW2827" s="17">
        <v>-1</v>
      </c>
      <c r="AX2827" s="17">
        <v>-1</v>
      </c>
      <c r="AY2827" s="17">
        <v>-3.357553425828998E-3</v>
      </c>
      <c r="AZ2827" s="17">
        <v>0.39700128233514176</v>
      </c>
      <c r="BA2827" s="17">
        <v>0.11581923048537113</v>
      </c>
      <c r="BB2827" s="17">
        <v>0.14474901498115195</v>
      </c>
      <c r="BC2827" s="17">
        <v>3.4738164506027562E-2</v>
      </c>
      <c r="BD2827" s="17">
        <v>5.4366397913923787</v>
      </c>
      <c r="BE2827" s="17">
        <v>1.6146422598896699</v>
      </c>
      <c r="BF2827" s="17">
        <v>-1</v>
      </c>
      <c r="BG2827" s="22">
        <v>40.666221800420772</v>
      </c>
    </row>
    <row r="2828" spans="1:59" x14ac:dyDescent="0.25">
      <c r="A2828">
        <v>6300</v>
      </c>
      <c r="B2828" t="s">
        <v>2493</v>
      </c>
      <c r="C2828" s="49">
        <v>0</v>
      </c>
      <c r="D2828" s="22">
        <v>1501.5370214843749</v>
      </c>
      <c r="E2828" s="17">
        <v>114.83490960167418</v>
      </c>
      <c r="F2828" s="17">
        <v>87.109515634609323</v>
      </c>
      <c r="G2828" s="17">
        <v>0.97996014483349003</v>
      </c>
      <c r="H2828" s="17">
        <v>8.2498778519075913</v>
      </c>
      <c r="I2828" s="17">
        <v>96.467020772904391</v>
      </c>
      <c r="J2828" s="17">
        <v>18.331984255477487</v>
      </c>
      <c r="K2828" s="17">
        <v>-1</v>
      </c>
      <c r="L2828" s="17">
        <v>-1</v>
      </c>
      <c r="M2828" s="17">
        <v>-1</v>
      </c>
      <c r="N2828" s="17">
        <v>0.16666666666666666</v>
      </c>
      <c r="O2828" s="17">
        <v>-1</v>
      </c>
      <c r="P2828" s="17">
        <v>-1</v>
      </c>
      <c r="Q2828" s="17">
        <v>5.7523743162736363</v>
      </c>
      <c r="R2828" s="17">
        <v>-1</v>
      </c>
      <c r="S2828" s="17">
        <v>1.7660780059731966</v>
      </c>
      <c r="T2828" s="17">
        <v>0.18566302099091594</v>
      </c>
      <c r="U2828" s="17">
        <v>1.0264515234793048</v>
      </c>
      <c r="V2828" s="17">
        <v>1.3324493875463768</v>
      </c>
      <c r="W2828" s="17">
        <v>4.1618094213638486</v>
      </c>
      <c r="X2828" s="17">
        <v>5.5716376435365085</v>
      </c>
      <c r="Y2828" s="17">
        <v>0</v>
      </c>
      <c r="Z2828" s="17">
        <v>59.033000979610364</v>
      </c>
      <c r="AA2828" s="17">
        <v>1.9900735084437282</v>
      </c>
      <c r="AB2828" s="17">
        <v>3.5611332754692806</v>
      </c>
      <c r="AC2828" s="17">
        <v>46.407534468072591</v>
      </c>
      <c r="AD2828" s="17">
        <v>1.2830644043491308</v>
      </c>
      <c r="AE2828" s="17">
        <v>0.1283064404349131</v>
      </c>
      <c r="AF2828" s="17">
        <v>91.316543177625675</v>
      </c>
      <c r="AG2828" s="17">
        <v>79.524250409453316</v>
      </c>
      <c r="AH2828" s="17">
        <v>-1</v>
      </c>
      <c r="AI2828" s="17">
        <v>-1</v>
      </c>
      <c r="AJ2828" s="17">
        <v>-1</v>
      </c>
      <c r="AK2828" s="17">
        <v>-1</v>
      </c>
      <c r="AL2828" s="17">
        <v>-1</v>
      </c>
      <c r="AM2828" s="17">
        <v>-1</v>
      </c>
      <c r="AN2828" s="17">
        <v>-1</v>
      </c>
      <c r="AO2828" s="17">
        <v>-1</v>
      </c>
      <c r="AP2828" s="17">
        <v>-1</v>
      </c>
      <c r="AQ2828" s="17">
        <v>-1</v>
      </c>
      <c r="AR2828" s="17">
        <v>0.64153220217456541</v>
      </c>
      <c r="AS2828" s="17">
        <v>7.6983864260947845</v>
      </c>
      <c r="AT2828" s="17">
        <v>14.007902353923219</v>
      </c>
      <c r="AU2828" s="17">
        <v>-1</v>
      </c>
      <c r="AV2828" s="17">
        <v>-1</v>
      </c>
      <c r="AW2828" s="17">
        <v>-1</v>
      </c>
      <c r="AX2828" s="17">
        <v>-1</v>
      </c>
      <c r="AY2828" s="17">
        <v>0.1283064404349131</v>
      </c>
      <c r="AZ2828" s="17">
        <v>-0.7471883687880374</v>
      </c>
      <c r="BA2828" s="17">
        <v>1.2600088816085504</v>
      </c>
      <c r="BB2828" s="17">
        <v>-0.30290856414537126</v>
      </c>
      <c r="BC2828" s="17">
        <v>0.48239574363255061</v>
      </c>
      <c r="BD2828" s="17">
        <v>-10.115882118861624</v>
      </c>
      <c r="BE2828" s="17">
        <v>17.167164170143689</v>
      </c>
      <c r="BF2828" s="17">
        <v>-1</v>
      </c>
      <c r="BG2828" s="22">
        <v>103.25856737274989</v>
      </c>
    </row>
    <row r="2829" spans="1:59" x14ac:dyDescent="0.25">
      <c r="A2829">
        <v>6301</v>
      </c>
      <c r="B2829" t="s">
        <v>2494</v>
      </c>
      <c r="C2829" s="49">
        <v>0</v>
      </c>
      <c r="D2829" s="22">
        <v>1400.1180957031252</v>
      </c>
      <c r="E2829" s="17">
        <v>-15.803127033353491</v>
      </c>
      <c r="F2829" s="17">
        <v>-131.94248909873139</v>
      </c>
      <c r="G2829" s="17">
        <v>-0.61385586168363959</v>
      </c>
      <c r="H2829" s="17">
        <v>-3.8234725068581827</v>
      </c>
      <c r="I2829" s="17">
        <v>-20.188936111361137</v>
      </c>
      <c r="J2829" s="17">
        <v>-13.098044037207938</v>
      </c>
      <c r="K2829" s="17">
        <v>-1</v>
      </c>
      <c r="L2829" s="17">
        <v>-1</v>
      </c>
      <c r="M2829" s="17">
        <v>-1</v>
      </c>
      <c r="N2829" s="17">
        <v>0.16666666666666666</v>
      </c>
      <c r="O2829" s="17">
        <v>-1</v>
      </c>
      <c r="P2829" s="17">
        <v>-1</v>
      </c>
      <c r="Q2829" s="17">
        <v>-1.781497599337952</v>
      </c>
      <c r="R2829" s="17">
        <v>-1</v>
      </c>
      <c r="S2829" s="17">
        <v>-2.0624831291500474</v>
      </c>
      <c r="T2829" s="17">
        <v>-0.21674007616160568</v>
      </c>
      <c r="U2829" s="17">
        <v>-1.2968238411581701</v>
      </c>
      <c r="V2829" s="17">
        <v>-2.0182259941427079</v>
      </c>
      <c r="W2829" s="17">
        <v>-4.5628551992437796</v>
      </c>
      <c r="X2829" s="17">
        <v>-7.4075518067357526</v>
      </c>
      <c r="Y2829" s="17">
        <v>0</v>
      </c>
      <c r="Z2829" s="17">
        <v>-16.425716782566877</v>
      </c>
      <c r="AA2829" s="17">
        <v>-2.2083267817070866</v>
      </c>
      <c r="AB2829" s="17">
        <v>-3.1371963663652935</v>
      </c>
      <c r="AC2829" s="17">
        <v>-30.605561506023435</v>
      </c>
      <c r="AD2829" s="17">
        <v>-1.6210298014477129</v>
      </c>
      <c r="AE2829" s="17">
        <v>-0.16210298014477126</v>
      </c>
      <c r="AF2829" s="17">
        <v>-23.349041364395823</v>
      </c>
      <c r="AG2829" s="17">
        <v>-120.45328763790386</v>
      </c>
      <c r="AH2829" s="17">
        <v>-1</v>
      </c>
      <c r="AI2829" s="17">
        <v>-1</v>
      </c>
      <c r="AJ2829" s="17">
        <v>-1</v>
      </c>
      <c r="AK2829" s="17">
        <v>-1</v>
      </c>
      <c r="AL2829" s="17">
        <v>-1</v>
      </c>
      <c r="AM2829" s="17">
        <v>-1</v>
      </c>
      <c r="AN2829" s="17">
        <v>-1</v>
      </c>
      <c r="AO2829" s="17">
        <v>-1</v>
      </c>
      <c r="AP2829" s="17">
        <v>-1</v>
      </c>
      <c r="AQ2829" s="17">
        <v>-1</v>
      </c>
      <c r="AR2829" s="17">
        <v>-0.81051490072385646</v>
      </c>
      <c r="AS2829" s="17">
        <v>-9.7261788086862779</v>
      </c>
      <c r="AT2829" s="17">
        <v>-8.6440324512921602</v>
      </c>
      <c r="AU2829" s="17">
        <v>-1</v>
      </c>
      <c r="AV2829" s="17">
        <v>-1</v>
      </c>
      <c r="AW2829" s="17">
        <v>-1</v>
      </c>
      <c r="AX2829" s="17">
        <v>-1</v>
      </c>
      <c r="AY2829" s="17">
        <v>-0.16210298014477126</v>
      </c>
      <c r="AZ2829" s="17">
        <v>1.7765346618789652</v>
      </c>
      <c r="BA2829" s="17">
        <v>-1.2637141490584527</v>
      </c>
      <c r="BB2829" s="17">
        <v>0.68448346582555586</v>
      </c>
      <c r="BC2829" s="17">
        <v>-0.50499628633837612</v>
      </c>
      <c r="BD2829" s="17">
        <v>24.188096851173356</v>
      </c>
      <c r="BE2829" s="17">
        <v>-17.136814799891326</v>
      </c>
      <c r="BF2829" s="17">
        <v>-1</v>
      </c>
      <c r="BG2829" s="22">
        <v>-96.229205815093792</v>
      </c>
    </row>
    <row r="2830" spans="1:59" x14ac:dyDescent="0.25">
      <c r="A2830">
        <v>6302</v>
      </c>
      <c r="B2830" t="s">
        <v>2495</v>
      </c>
      <c r="C2830" s="49">
        <v>0</v>
      </c>
      <c r="D2830" s="22">
        <v>1449.245859375</v>
      </c>
      <c r="E2830" s="17">
        <v>-1.5265383745703929</v>
      </c>
      <c r="F2830" s="17">
        <v>-108.00370796719386</v>
      </c>
      <c r="G2830" s="17">
        <v>-0.43967798739118141</v>
      </c>
      <c r="H2830" s="17">
        <v>-2.5040538961282817</v>
      </c>
      <c r="I2830" s="17">
        <v>-7.4403587909114179</v>
      </c>
      <c r="J2830" s="17">
        <v>-9.6632589085689808</v>
      </c>
      <c r="K2830" s="17">
        <v>-1</v>
      </c>
      <c r="L2830" s="17">
        <v>-1</v>
      </c>
      <c r="M2830" s="17">
        <v>-1</v>
      </c>
      <c r="N2830" s="17">
        <v>0.16666666666666666</v>
      </c>
      <c r="O2830" s="17">
        <v>-1</v>
      </c>
      <c r="P2830" s="17">
        <v>-1</v>
      </c>
      <c r="Q2830" s="17">
        <v>-0.95816931672117622</v>
      </c>
      <c r="R2830" s="17">
        <v>-1</v>
      </c>
      <c r="S2830" s="17">
        <v>-1.6440843695769671</v>
      </c>
      <c r="T2830" s="17">
        <v>-0.17276403640285676</v>
      </c>
      <c r="U2830" s="17">
        <v>-1.0429280572320963</v>
      </c>
      <c r="V2830" s="17">
        <v>-1.652052287114874</v>
      </c>
      <c r="W2830" s="17">
        <v>-3.6093928602296055</v>
      </c>
      <c r="X2830" s="17">
        <v>-5.9891398826218349</v>
      </c>
      <c r="Y2830" s="17">
        <v>0</v>
      </c>
      <c r="Z2830" s="17">
        <v>-8.1793200825037893</v>
      </c>
      <c r="AA2830" s="17">
        <v>-1.7495106856350533</v>
      </c>
      <c r="AB2830" s="17">
        <v>-2.405179111202679</v>
      </c>
      <c r="AC2830" s="17">
        <v>-22.189296833941313</v>
      </c>
      <c r="AD2830" s="17">
        <v>-1.3036600715401205</v>
      </c>
      <c r="AE2830" s="17">
        <v>-0.13036600715401203</v>
      </c>
      <c r="AF2830" s="17">
        <v>-10.81797900314151</v>
      </c>
      <c r="AG2830" s="17">
        <v>-98.599031976710322</v>
      </c>
      <c r="AH2830" s="17">
        <v>-1</v>
      </c>
      <c r="AI2830" s="17">
        <v>-1</v>
      </c>
      <c r="AJ2830" s="17">
        <v>-1</v>
      </c>
      <c r="AK2830" s="17">
        <v>-1</v>
      </c>
      <c r="AL2830" s="17">
        <v>-1</v>
      </c>
      <c r="AM2830" s="17">
        <v>-1</v>
      </c>
      <c r="AN2830" s="17">
        <v>-1</v>
      </c>
      <c r="AO2830" s="17">
        <v>-1</v>
      </c>
      <c r="AP2830" s="17">
        <v>-1</v>
      </c>
      <c r="AQ2830" s="17">
        <v>-1</v>
      </c>
      <c r="AR2830" s="17">
        <v>-0.65183003577006027</v>
      </c>
      <c r="AS2830" s="17">
        <v>-7.8219604292407228</v>
      </c>
      <c r="AT2830" s="17">
        <v>-6.1685485580129402</v>
      </c>
      <c r="AU2830" s="17">
        <v>-1</v>
      </c>
      <c r="AV2830" s="17">
        <v>-1</v>
      </c>
      <c r="AW2830" s="17">
        <v>-1</v>
      </c>
      <c r="AX2830" s="17">
        <v>-1</v>
      </c>
      <c r="AY2830" s="17">
        <v>-0.13036600715401203</v>
      </c>
      <c r="AZ2830" s="17">
        <v>1.500733245035951</v>
      </c>
      <c r="BA2830" s="17">
        <v>-0.98791273221543863</v>
      </c>
      <c r="BB2830" s="17">
        <v>0.5765777576569745</v>
      </c>
      <c r="BC2830" s="17">
        <v>-0.39709057816979476</v>
      </c>
      <c r="BD2830" s="17">
        <v>20.439236184482802</v>
      </c>
      <c r="BE2830" s="17">
        <v>-13.387954133200768</v>
      </c>
      <c r="BF2830" s="17">
        <v>-1</v>
      </c>
      <c r="BG2830" s="22">
        <v>-12.012238627022953</v>
      </c>
    </row>
    <row r="2831" spans="1:59" x14ac:dyDescent="0.25">
      <c r="A2831">
        <v>6303</v>
      </c>
      <c r="B2831" t="s">
        <v>3140</v>
      </c>
      <c r="C2831" s="49">
        <v>0</v>
      </c>
      <c r="D2831" s="22">
        <v>1450</v>
      </c>
      <c r="E2831" s="17">
        <v>42.510834345099084</v>
      </c>
      <c r="F2831" s="17">
        <v>-34.162466733731819</v>
      </c>
      <c r="G2831" s="17">
        <v>9.7588733186206644E-2</v>
      </c>
      <c r="H2831" s="17">
        <v>1.5658069454695622</v>
      </c>
      <c r="I2831" s="17">
        <v>31.883730774475264</v>
      </c>
      <c r="J2831" s="17">
        <v>0.93163294809285269</v>
      </c>
      <c r="K2831" s="17">
        <v>-1</v>
      </c>
      <c r="L2831" s="17">
        <v>-1</v>
      </c>
      <c r="M2831" s="17">
        <v>-1</v>
      </c>
      <c r="N2831" s="17">
        <v>0.16666666666666666</v>
      </c>
      <c r="O2831" s="17">
        <v>-1</v>
      </c>
      <c r="P2831" s="17">
        <v>-1</v>
      </c>
      <c r="Q2831" s="17">
        <v>1.5814579933319561</v>
      </c>
      <c r="R2831" s="17">
        <v>-1</v>
      </c>
      <c r="S2831" s="17">
        <v>-0.35349720193228051</v>
      </c>
      <c r="T2831" s="17">
        <v>-3.7116137603193253E-2</v>
      </c>
      <c r="U2831" s="17">
        <v>-0.25976454836216811</v>
      </c>
      <c r="V2831" s="17">
        <v>-0.52255781179374472</v>
      </c>
      <c r="W2831" s="17">
        <v>-0.66835579592337224</v>
      </c>
      <c r="X2831" s="17">
        <v>-1.6139256024373154</v>
      </c>
      <c r="Y2831" s="17">
        <v>0</v>
      </c>
      <c r="Z2831" s="17">
        <v>17.257403896478259</v>
      </c>
      <c r="AA2831" s="17">
        <v>-0.33425274724250115</v>
      </c>
      <c r="AB2831" s="17">
        <v>-0.1472085642265627</v>
      </c>
      <c r="AC2831" s="17">
        <v>3.7713995992259974</v>
      </c>
      <c r="AD2831" s="17">
        <v>-0.32470568545271017</v>
      </c>
      <c r="AE2831" s="17">
        <v>-3.2470568545271014E-2</v>
      </c>
      <c r="AF2831" s="17">
        <v>27.835166854393844</v>
      </c>
      <c r="AG2831" s="17">
        <v>-31.187689879181502</v>
      </c>
      <c r="AH2831" s="17">
        <v>-1</v>
      </c>
      <c r="AI2831" s="17">
        <v>-1</v>
      </c>
      <c r="AJ2831" s="17">
        <v>-1</v>
      </c>
      <c r="AK2831" s="17">
        <v>-1</v>
      </c>
      <c r="AL2831" s="17">
        <v>-1</v>
      </c>
      <c r="AM2831" s="17">
        <v>-1</v>
      </c>
      <c r="AN2831" s="17">
        <v>-1</v>
      </c>
      <c r="AO2831" s="17">
        <v>-1</v>
      </c>
      <c r="AP2831" s="17">
        <v>-1</v>
      </c>
      <c r="AQ2831" s="17">
        <v>-1</v>
      </c>
      <c r="AR2831" s="17">
        <v>-0.16235284272635508</v>
      </c>
      <c r="AS2831" s="17">
        <v>-1.948234112716261</v>
      </c>
      <c r="AT2831" s="17">
        <v>1.4672956534688604</v>
      </c>
      <c r="AU2831" s="17">
        <v>-1</v>
      </c>
      <c r="AV2831" s="17">
        <v>-1</v>
      </c>
      <c r="AW2831" s="17">
        <v>-1</v>
      </c>
      <c r="AX2831" s="17">
        <v>-1</v>
      </c>
      <c r="AY2831" s="17">
        <v>-3.2470568545271014E-2</v>
      </c>
      <c r="AZ2831" s="17">
        <v>0.64999991647873501</v>
      </c>
      <c r="BA2831" s="17">
        <v>-0.13717940365822218</v>
      </c>
      <c r="BB2831" s="17">
        <v>0.24373326638725484</v>
      </c>
      <c r="BC2831" s="17">
        <v>-6.4246086900075286E-2</v>
      </c>
      <c r="BD2831" s="17">
        <v>8.8755511614786737</v>
      </c>
      <c r="BE2831" s="17">
        <v>-1.8242691101966289</v>
      </c>
      <c r="BF2831" s="17">
        <v>-1</v>
      </c>
      <c r="BG2831" s="22">
        <v>0</v>
      </c>
    </row>
    <row r="2832" spans="1:59" x14ac:dyDescent="0.25">
      <c r="A2832">
        <v>6304</v>
      </c>
      <c r="B2832" t="s">
        <v>3141</v>
      </c>
      <c r="C2832" s="49">
        <v>0</v>
      </c>
      <c r="D2832" s="22">
        <v>1491.8157714843751</v>
      </c>
      <c r="E2832" s="17">
        <v>83.35793638729001</v>
      </c>
      <c r="F2832" s="17">
        <v>34.329373930460676</v>
      </c>
      <c r="G2832" s="17">
        <v>0.5959333710236876</v>
      </c>
      <c r="H2832" s="17">
        <v>5.3408282700276333</v>
      </c>
      <c r="I2832" s="17">
        <v>68.3590016635616</v>
      </c>
      <c r="J2832" s="17">
        <v>10.758981903489202</v>
      </c>
      <c r="K2832" s="17">
        <v>-1</v>
      </c>
      <c r="L2832" s="17">
        <v>-1</v>
      </c>
      <c r="M2832" s="17">
        <v>-1</v>
      </c>
      <c r="N2832" s="17">
        <v>0.16666666666666666</v>
      </c>
      <c r="O2832" s="17">
        <v>-1</v>
      </c>
      <c r="P2832" s="17">
        <v>-1</v>
      </c>
      <c r="Q2832" s="17">
        <v>3.937102971138291</v>
      </c>
      <c r="R2832" s="17">
        <v>-1</v>
      </c>
      <c r="S2832" s="17">
        <v>0.84359387038726608</v>
      </c>
      <c r="T2832" s="17">
        <v>8.8704800883534621E-2</v>
      </c>
      <c r="U2832" s="17">
        <v>0.46666297868786871</v>
      </c>
      <c r="V2832" s="17">
        <v>0.52511086688122</v>
      </c>
      <c r="W2832" s="17">
        <v>2.0596189595262069</v>
      </c>
      <c r="X2832" s="17">
        <v>2.4443279472646693</v>
      </c>
      <c r="Y2832" s="17">
        <v>0</v>
      </c>
      <c r="Z2832" s="17">
        <v>40.851374104524822</v>
      </c>
      <c r="AA2832" s="17">
        <v>0.97847736936867014</v>
      </c>
      <c r="AB2832" s="17">
        <v>1.9471841673225527</v>
      </c>
      <c r="AC2832" s="17">
        <v>27.851383276778275</v>
      </c>
      <c r="AD2832" s="17">
        <v>0.58332872335983588</v>
      </c>
      <c r="AE2832" s="17">
        <v>5.8332872335983589E-2</v>
      </c>
      <c r="AF2832" s="17">
        <v>63.688100296747621</v>
      </c>
      <c r="AG2832" s="17">
        <v>31.340063240588783</v>
      </c>
      <c r="AH2832" s="17">
        <v>-1</v>
      </c>
      <c r="AI2832" s="17">
        <v>-1</v>
      </c>
      <c r="AJ2832" s="17">
        <v>-1</v>
      </c>
      <c r="AK2832" s="17">
        <v>-1</v>
      </c>
      <c r="AL2832" s="17">
        <v>-1</v>
      </c>
      <c r="AM2832" s="17">
        <v>-1</v>
      </c>
      <c r="AN2832" s="17">
        <v>-1</v>
      </c>
      <c r="AO2832" s="17">
        <v>-1</v>
      </c>
      <c r="AP2832" s="17">
        <v>-1</v>
      </c>
      <c r="AQ2832" s="17">
        <v>-1</v>
      </c>
      <c r="AR2832" s="17">
        <v>0.29166436167991794</v>
      </c>
      <c r="AS2832" s="17">
        <v>3.4999723401590153</v>
      </c>
      <c r="AT2832" s="17">
        <v>8.5499640422067191</v>
      </c>
      <c r="AU2832" s="17">
        <v>-1</v>
      </c>
      <c r="AV2832" s="17">
        <v>-1</v>
      </c>
      <c r="AW2832" s="17">
        <v>-1</v>
      </c>
      <c r="AX2832" s="17">
        <v>-1</v>
      </c>
      <c r="AY2832" s="17">
        <v>5.8332872335983589E-2</v>
      </c>
      <c r="AZ2832" s="17">
        <v>-0.13910236043226049</v>
      </c>
      <c r="BA2832" s="17">
        <v>0.65192287325277354</v>
      </c>
      <c r="BB2832" s="17">
        <v>-6.4998432609010934E-2</v>
      </c>
      <c r="BC2832" s="17">
        <v>0.2444856120961903</v>
      </c>
      <c r="BD2832" s="17">
        <v>-1.8504071086755873</v>
      </c>
      <c r="BE2832" s="17">
        <v>8.9016891599576446</v>
      </c>
      <c r="BF2832" s="17">
        <v>-1</v>
      </c>
      <c r="BG2832" s="22">
        <v>85.913963727217833</v>
      </c>
    </row>
    <row r="2833" spans="1:59" x14ac:dyDescent="0.25">
      <c r="A2833">
        <v>6305</v>
      </c>
      <c r="B2833" t="s">
        <v>2496</v>
      </c>
      <c r="C2833" s="49">
        <v>0</v>
      </c>
      <c r="D2833" s="22">
        <v>1505.6381054687499</v>
      </c>
      <c r="E2833" s="17">
        <v>98.621961806031081</v>
      </c>
      <c r="F2833" s="17">
        <v>59.923874999220516</v>
      </c>
      <c r="G2833" s="17">
        <v>0.78215821535628249</v>
      </c>
      <c r="H2833" s="17">
        <v>6.7515041460010696</v>
      </c>
      <c r="I2833" s="17">
        <v>81.98933121378046</v>
      </c>
      <c r="J2833" s="17">
        <v>14.431333104782954</v>
      </c>
      <c r="K2833" s="17">
        <v>-1</v>
      </c>
      <c r="L2833" s="17">
        <v>-1</v>
      </c>
      <c r="M2833" s="17">
        <v>-1</v>
      </c>
      <c r="N2833" s="17">
        <v>0.16666666666666666</v>
      </c>
      <c r="O2833" s="17">
        <v>-1</v>
      </c>
      <c r="P2833" s="17">
        <v>-1</v>
      </c>
      <c r="Q2833" s="17">
        <v>4.8173765528877652</v>
      </c>
      <c r="R2833" s="17">
        <v>-1</v>
      </c>
      <c r="S2833" s="17">
        <v>1.2909310777504712</v>
      </c>
      <c r="T2833" s="17">
        <v>0.13572243266773201</v>
      </c>
      <c r="U2833" s="17">
        <v>0.73811940236051954</v>
      </c>
      <c r="V2833" s="17">
        <v>0.91661088872354768</v>
      </c>
      <c r="W2833" s="17">
        <v>3.0790272878295601</v>
      </c>
      <c r="X2833" s="17">
        <v>3.9608439849107198</v>
      </c>
      <c r="Y2833" s="17">
        <v>0</v>
      </c>
      <c r="Z2833" s="17">
        <v>49.668130813792843</v>
      </c>
      <c r="AA2833" s="17">
        <v>1.4690273684164137</v>
      </c>
      <c r="AB2833" s="17">
        <v>2.7298312167551328</v>
      </c>
      <c r="AC2833" s="17">
        <v>36.849756834769693</v>
      </c>
      <c r="AD2833" s="17">
        <v>0.92264925295064926</v>
      </c>
      <c r="AE2833" s="17">
        <v>9.2264925295064942E-2</v>
      </c>
      <c r="AF2833" s="17">
        <v>77.085870518861682</v>
      </c>
      <c r="AG2833" s="17">
        <v>54.705863145098903</v>
      </c>
      <c r="AH2833" s="17">
        <v>-1</v>
      </c>
      <c r="AI2833" s="17">
        <v>-1</v>
      </c>
      <c r="AJ2833" s="17">
        <v>-1</v>
      </c>
      <c r="AK2833" s="17">
        <v>-1</v>
      </c>
      <c r="AL2833" s="17">
        <v>-1</v>
      </c>
      <c r="AM2833" s="17">
        <v>-1</v>
      </c>
      <c r="AN2833" s="17">
        <v>-1</v>
      </c>
      <c r="AO2833" s="17">
        <v>-1</v>
      </c>
      <c r="AP2833" s="17">
        <v>-1</v>
      </c>
      <c r="AQ2833" s="17">
        <v>-1</v>
      </c>
      <c r="AR2833" s="17">
        <v>0.46132462647532463</v>
      </c>
      <c r="AS2833" s="17">
        <v>5.5358955177038958</v>
      </c>
      <c r="AT2833" s="17">
        <v>11.196664173015066</v>
      </c>
      <c r="AU2833" s="17">
        <v>-1</v>
      </c>
      <c r="AV2833" s="17">
        <v>-1</v>
      </c>
      <c r="AW2833" s="17">
        <v>-1</v>
      </c>
      <c r="AX2833" s="17">
        <v>-1</v>
      </c>
      <c r="AY2833" s="17">
        <v>9.2264925295064942E-2</v>
      </c>
      <c r="AZ2833" s="17">
        <v>-0.43397951476048563</v>
      </c>
      <c r="BA2833" s="17">
        <v>0.94680002758099868</v>
      </c>
      <c r="BB2833" s="17">
        <v>-0.18036741266988754</v>
      </c>
      <c r="BC2833" s="17">
        <v>0.35985459215706689</v>
      </c>
      <c r="BD2833" s="17">
        <v>-5.8585568057307942</v>
      </c>
      <c r="BE2833" s="17">
        <v>12.909838857012856</v>
      </c>
      <c r="BF2833" s="17">
        <v>-1</v>
      </c>
      <c r="BG2833" s="22">
        <v>107.6989259336342</v>
      </c>
    </row>
    <row r="2834" spans="1:59" x14ac:dyDescent="0.25">
      <c r="A2834">
        <v>6306</v>
      </c>
      <c r="B2834" t="s">
        <v>2497</v>
      </c>
      <c r="C2834" s="49">
        <v>0</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25">
      <c r="A2835">
        <v>6308</v>
      </c>
      <c r="B2835" t="s">
        <v>3142</v>
      </c>
      <c r="C2835" s="49">
        <v>0</v>
      </c>
      <c r="D2835" s="22">
        <v>1407.9166699218749</v>
      </c>
      <c r="E2835" s="17">
        <v>-22.367433461243394</v>
      </c>
      <c r="F2835" s="17">
        <v>-142.94942490204929</v>
      </c>
      <c r="G2835" s="17">
        <v>-0.69394200600991618</v>
      </c>
      <c r="H2835" s="17">
        <v>-4.4301348037482384</v>
      </c>
      <c r="I2835" s="17">
        <v>-26.050670314902511</v>
      </c>
      <c r="J2835" s="17">
        <v>-14.677341629737107</v>
      </c>
      <c r="K2835" s="17">
        <v>-1</v>
      </c>
      <c r="L2835" s="17">
        <v>-1</v>
      </c>
      <c r="M2835" s="17">
        <v>-1</v>
      </c>
      <c r="N2835" s="17">
        <v>0.16666666666666666</v>
      </c>
      <c r="O2835" s="17">
        <v>-1</v>
      </c>
      <c r="P2835" s="17">
        <v>-1</v>
      </c>
      <c r="Q2835" s="17">
        <v>-2.1600599623097199</v>
      </c>
      <c r="R2835" s="17">
        <v>-1</v>
      </c>
      <c r="S2835" s="17">
        <v>-2.254860855547387</v>
      </c>
      <c r="T2835" s="17">
        <v>-0.2369600465873771</v>
      </c>
      <c r="U2835" s="17">
        <v>-1.4135638948414244</v>
      </c>
      <c r="V2835" s="17">
        <v>-2.1865908939248646</v>
      </c>
      <c r="W2835" s="17">
        <v>-5.0012525720567318</v>
      </c>
      <c r="X2835" s="17">
        <v>-8.0597307504169891</v>
      </c>
      <c r="Y2835" s="17">
        <v>0</v>
      </c>
      <c r="Z2835" s="17">
        <v>-20.217370108086758</v>
      </c>
      <c r="AA2835" s="17">
        <v>-2.4192882039801953</v>
      </c>
      <c r="AB2835" s="17">
        <v>-3.4737743604671327</v>
      </c>
      <c r="AC2835" s="17">
        <v>-34.475319303645691</v>
      </c>
      <c r="AD2835" s="17">
        <v>-1.7669548685517806</v>
      </c>
      <c r="AE2835" s="17">
        <v>-0.17669548685517805</v>
      </c>
      <c r="AF2835" s="17">
        <v>-29.110763241538031</v>
      </c>
      <c r="AG2835" s="17">
        <v>-130.5017687101147</v>
      </c>
      <c r="AH2835" s="17">
        <v>-1</v>
      </c>
      <c r="AI2835" s="17">
        <v>-1</v>
      </c>
      <c r="AJ2835" s="17">
        <v>-1</v>
      </c>
      <c r="AK2835" s="17">
        <v>-1</v>
      </c>
      <c r="AL2835" s="17">
        <v>-1</v>
      </c>
      <c r="AM2835" s="17">
        <v>-1</v>
      </c>
      <c r="AN2835" s="17">
        <v>-1</v>
      </c>
      <c r="AO2835" s="17">
        <v>-1</v>
      </c>
      <c r="AP2835" s="17">
        <v>-1</v>
      </c>
      <c r="AQ2835" s="17">
        <v>-1</v>
      </c>
      <c r="AR2835" s="17">
        <v>-0.88347743427589032</v>
      </c>
      <c r="AS2835" s="17">
        <v>-10.601729211310683</v>
      </c>
      <c r="AT2835" s="17">
        <v>-9.7822479747038873</v>
      </c>
      <c r="AU2835" s="17">
        <v>-1</v>
      </c>
      <c r="AV2835" s="17">
        <v>-1</v>
      </c>
      <c r="AW2835" s="17">
        <v>-1</v>
      </c>
      <c r="AX2835" s="17">
        <v>-1</v>
      </c>
      <c r="AY2835" s="17">
        <v>-0.17669548685517805</v>
      </c>
      <c r="AZ2835" s="17">
        <v>1.9033468196481769</v>
      </c>
      <c r="BA2835" s="17">
        <v>-1.3905263068276645</v>
      </c>
      <c r="BB2835" s="17">
        <v>0.734097988640939</v>
      </c>
      <c r="BC2835" s="17">
        <v>-0.55461080915375904</v>
      </c>
      <c r="BD2835" s="17">
        <v>25.911804857320959</v>
      </c>
      <c r="BE2835" s="17">
        <v>-18.860522806038933</v>
      </c>
      <c r="BF2835" s="17">
        <v>-1</v>
      </c>
      <c r="BG2835" s="22">
        <v>-103.5021758928774</v>
      </c>
    </row>
    <row r="2836" spans="1:59" x14ac:dyDescent="0.25">
      <c r="A2836">
        <v>6309</v>
      </c>
      <c r="B2836" t="s">
        <v>3143</v>
      </c>
      <c r="C2836" s="49">
        <v>0</v>
      </c>
      <c r="D2836" s="22">
        <v>1445.7248046875</v>
      </c>
      <c r="E2836" s="17">
        <v>-18.553597776388912</v>
      </c>
      <c r="F2836" s="17">
        <v>-136.55443938320747</v>
      </c>
      <c r="G2836" s="17">
        <v>-0.64741227762974018</v>
      </c>
      <c r="H2836" s="17">
        <v>-4.0776664444552031</v>
      </c>
      <c r="I2836" s="17">
        <v>-22.645026272202877</v>
      </c>
      <c r="J2836" s="17">
        <v>-13.759776067928215</v>
      </c>
      <c r="K2836" s="17">
        <v>-1</v>
      </c>
      <c r="L2836" s="17">
        <v>-1</v>
      </c>
      <c r="M2836" s="17">
        <v>-1</v>
      </c>
      <c r="N2836" s="17">
        <v>0.16666666666666666</v>
      </c>
      <c r="O2836" s="17">
        <v>-1</v>
      </c>
      <c r="P2836" s="17">
        <v>-1</v>
      </c>
      <c r="Q2836" s="17">
        <v>-1.9401167490084084</v>
      </c>
      <c r="R2836" s="17">
        <v>-1</v>
      </c>
      <c r="S2836" s="17">
        <v>-2.1430901687330008</v>
      </c>
      <c r="T2836" s="17">
        <v>-0.22521232493488594</v>
      </c>
      <c r="U2836" s="17">
        <v>-1.3457383922571184</v>
      </c>
      <c r="V2836" s="17">
        <v>-2.0887715629841326</v>
      </c>
      <c r="W2836" s="17">
        <v>-4.7465454582211049</v>
      </c>
      <c r="X2836" s="17">
        <v>-7.6808174020464222</v>
      </c>
      <c r="Y2836" s="17">
        <v>0</v>
      </c>
      <c r="Z2836" s="17">
        <v>-18.014434746016324</v>
      </c>
      <c r="AA2836" s="17">
        <v>-2.2967204644587076</v>
      </c>
      <c r="AB2836" s="17">
        <v>-3.2782238969500042</v>
      </c>
      <c r="AC2836" s="17">
        <v>-32.227005556802553</v>
      </c>
      <c r="AD2836" s="17">
        <v>-1.6821729903213982</v>
      </c>
      <c r="AE2836" s="17">
        <v>-0.16821729903213981</v>
      </c>
      <c r="AF2836" s="17">
        <v>-25.76322595901734</v>
      </c>
      <c r="AG2836" s="17">
        <v>-124.66364154271773</v>
      </c>
      <c r="AH2836" s="17">
        <v>-1</v>
      </c>
      <c r="AI2836" s="17">
        <v>-1</v>
      </c>
      <c r="AJ2836" s="17">
        <v>-1</v>
      </c>
      <c r="AK2836" s="17">
        <v>-1</v>
      </c>
      <c r="AL2836" s="17">
        <v>-1</v>
      </c>
      <c r="AM2836" s="17">
        <v>-1</v>
      </c>
      <c r="AN2836" s="17">
        <v>-1</v>
      </c>
      <c r="AO2836" s="17">
        <v>-1</v>
      </c>
      <c r="AP2836" s="17">
        <v>-1</v>
      </c>
      <c r="AQ2836" s="17">
        <v>-1</v>
      </c>
      <c r="AR2836" s="17">
        <v>-0.84108649516069911</v>
      </c>
      <c r="AS2836" s="17">
        <v>-10.093037941928387</v>
      </c>
      <c r="AT2836" s="17">
        <v>-9.1209493245069044</v>
      </c>
      <c r="AU2836" s="17">
        <v>-1</v>
      </c>
      <c r="AV2836" s="17">
        <v>-1</v>
      </c>
      <c r="AW2836" s="17">
        <v>-1</v>
      </c>
      <c r="AX2836" s="17">
        <v>-1</v>
      </c>
      <c r="AY2836" s="17">
        <v>-0.16821729903213981</v>
      </c>
      <c r="AZ2836" s="17">
        <v>1.829669465020312</v>
      </c>
      <c r="BA2836" s="17">
        <v>-1.3168489521997997</v>
      </c>
      <c r="BB2836" s="17">
        <v>0.7052721500426089</v>
      </c>
      <c r="BC2836" s="17">
        <v>-0.52578497055542917</v>
      </c>
      <c r="BD2836" s="17">
        <v>24.910337424876872</v>
      </c>
      <c r="BE2836" s="17">
        <v>-17.859055373594845</v>
      </c>
      <c r="BF2836" s="17">
        <v>-1</v>
      </c>
      <c r="BG2836" s="22">
        <v>-22.480619951435983</v>
      </c>
    </row>
    <row r="2837" spans="1:59" x14ac:dyDescent="0.25">
      <c r="A2837">
        <v>6312</v>
      </c>
      <c r="B2837" t="s">
        <v>2498</v>
      </c>
      <c r="C2837" s="49">
        <v>0</v>
      </c>
      <c r="D2837" s="22">
        <v>1450</v>
      </c>
      <c r="E2837" s="17">
        <v>42.510834345099084</v>
      </c>
      <c r="F2837" s="17">
        <v>-34.162466733731819</v>
      </c>
      <c r="G2837" s="17">
        <v>9.7588733186206644E-2</v>
      </c>
      <c r="H2837" s="17">
        <v>1.5658069454695622</v>
      </c>
      <c r="I2837" s="17">
        <v>31.883730774475264</v>
      </c>
      <c r="J2837" s="17">
        <v>0.93163294809285269</v>
      </c>
      <c r="K2837" s="17">
        <v>-1</v>
      </c>
      <c r="L2837" s="17">
        <v>-1</v>
      </c>
      <c r="M2837" s="17">
        <v>-1</v>
      </c>
      <c r="N2837" s="17">
        <v>0.16666666666666666</v>
      </c>
      <c r="O2837" s="17">
        <v>-1</v>
      </c>
      <c r="P2837" s="17">
        <v>-1</v>
      </c>
      <c r="Q2837" s="17">
        <v>1.5814579933319561</v>
      </c>
      <c r="R2837" s="17">
        <v>-1</v>
      </c>
      <c r="S2837" s="17">
        <v>-0.35349720193228051</v>
      </c>
      <c r="T2837" s="17">
        <v>-3.7116137603193253E-2</v>
      </c>
      <c r="U2837" s="17">
        <v>-0.25976454836216811</v>
      </c>
      <c r="V2837" s="17">
        <v>-0.52255781179374472</v>
      </c>
      <c r="W2837" s="17">
        <v>-0.66835579592337224</v>
      </c>
      <c r="X2837" s="17">
        <v>-1.6139256024373154</v>
      </c>
      <c r="Y2837" s="17">
        <v>0</v>
      </c>
      <c r="Z2837" s="17">
        <v>17.257403896478259</v>
      </c>
      <c r="AA2837" s="17">
        <v>-0.33425274724250115</v>
      </c>
      <c r="AB2837" s="17">
        <v>-0.1472085642265627</v>
      </c>
      <c r="AC2837" s="17">
        <v>3.7713995992259974</v>
      </c>
      <c r="AD2837" s="17">
        <v>-0.32470568545271017</v>
      </c>
      <c r="AE2837" s="17">
        <v>-3.2470568545271014E-2</v>
      </c>
      <c r="AF2837" s="17">
        <v>27.835166854393844</v>
      </c>
      <c r="AG2837" s="17">
        <v>-31.187689879181502</v>
      </c>
      <c r="AH2837" s="17">
        <v>-1</v>
      </c>
      <c r="AI2837" s="17">
        <v>-1</v>
      </c>
      <c r="AJ2837" s="17">
        <v>-1</v>
      </c>
      <c r="AK2837" s="17">
        <v>-1</v>
      </c>
      <c r="AL2837" s="17">
        <v>-1</v>
      </c>
      <c r="AM2837" s="17">
        <v>-1</v>
      </c>
      <c r="AN2837" s="17">
        <v>-1</v>
      </c>
      <c r="AO2837" s="17">
        <v>-1</v>
      </c>
      <c r="AP2837" s="17">
        <v>-1</v>
      </c>
      <c r="AQ2837" s="17">
        <v>-1</v>
      </c>
      <c r="AR2837" s="17">
        <v>-0.16235284272635508</v>
      </c>
      <c r="AS2837" s="17">
        <v>-1.948234112716261</v>
      </c>
      <c r="AT2837" s="17">
        <v>1.4672956534688604</v>
      </c>
      <c r="AU2837" s="17">
        <v>-1</v>
      </c>
      <c r="AV2837" s="17">
        <v>-1</v>
      </c>
      <c r="AW2837" s="17">
        <v>-1</v>
      </c>
      <c r="AX2837" s="17">
        <v>-1</v>
      </c>
      <c r="AY2837" s="17">
        <v>-3.2470568545271014E-2</v>
      </c>
      <c r="AZ2837" s="17">
        <v>0.64999991647873501</v>
      </c>
      <c r="BA2837" s="17">
        <v>-0.13717940365822218</v>
      </c>
      <c r="BB2837" s="17">
        <v>0.24373326638725484</v>
      </c>
      <c r="BC2837" s="17">
        <v>-6.4246086900075286E-2</v>
      </c>
      <c r="BD2837" s="17">
        <v>8.8755511614786737</v>
      </c>
      <c r="BE2837" s="17">
        <v>-1.8242691101966289</v>
      </c>
      <c r="BF2837" s="17">
        <v>-1</v>
      </c>
      <c r="BG2837" s="22">
        <v>0</v>
      </c>
    </row>
    <row r="2838" spans="1:59" x14ac:dyDescent="0.25">
      <c r="A2838">
        <v>6314</v>
      </c>
      <c r="B2838" t="s">
        <v>3144</v>
      </c>
      <c r="C2838" s="49">
        <v>0</v>
      </c>
      <c r="D2838" s="22">
        <v>1531.4274316406249</v>
      </c>
      <c r="E2838" s="17">
        <v>102.83797106794204</v>
      </c>
      <c r="F2838" s="17">
        <v>66.993219461094526</v>
      </c>
      <c r="G2838" s="17">
        <v>0.83359455976515462</v>
      </c>
      <c r="H2838" s="17">
        <v>7.1411407192837721</v>
      </c>
      <c r="I2838" s="17">
        <v>85.754104532099589</v>
      </c>
      <c r="J2838" s="17">
        <v>15.445657062776025</v>
      </c>
      <c r="K2838" s="17">
        <v>-1</v>
      </c>
      <c r="L2838" s="17">
        <v>-1</v>
      </c>
      <c r="M2838" s="17">
        <v>-1</v>
      </c>
      <c r="N2838" s="17">
        <v>0.16666666666666666</v>
      </c>
      <c r="O2838" s="17">
        <v>-1</v>
      </c>
      <c r="P2838" s="17">
        <v>-1</v>
      </c>
      <c r="Q2838" s="17">
        <v>5.0605130435486547</v>
      </c>
      <c r="R2838" s="17">
        <v>-1</v>
      </c>
      <c r="S2838" s="17">
        <v>1.4144881184197735</v>
      </c>
      <c r="T2838" s="17">
        <v>0.14870896575040848</v>
      </c>
      <c r="U2838" s="17">
        <v>0.81309718607175174</v>
      </c>
      <c r="V2838" s="17">
        <v>1.0247453862001463</v>
      </c>
      <c r="W2838" s="17">
        <v>3.3605935743033264</v>
      </c>
      <c r="X2838" s="17">
        <v>4.3797142032937533</v>
      </c>
      <c r="Y2838" s="17">
        <v>0</v>
      </c>
      <c r="Z2838" s="17">
        <v>52.103368369192253</v>
      </c>
      <c r="AA2838" s="17">
        <v>1.6045200240350568</v>
      </c>
      <c r="AB2838" s="17">
        <v>2.9460027127200012</v>
      </c>
      <c r="AC2838" s="17">
        <v>39.335157980397199</v>
      </c>
      <c r="AD2838" s="17">
        <v>1.0163714825896899</v>
      </c>
      <c r="AE2838" s="17">
        <v>0.10163714825896897</v>
      </c>
      <c r="AF2838" s="17">
        <v>80.786409648994123</v>
      </c>
      <c r="AG2838" s="17">
        <v>61.159627870124993</v>
      </c>
      <c r="AH2838" s="17">
        <v>-1</v>
      </c>
      <c r="AI2838" s="17">
        <v>-1</v>
      </c>
      <c r="AJ2838" s="17">
        <v>-1</v>
      </c>
      <c r="AK2838" s="17">
        <v>-1</v>
      </c>
      <c r="AL2838" s="17">
        <v>-1</v>
      </c>
      <c r="AM2838" s="17">
        <v>-1</v>
      </c>
      <c r="AN2838" s="17">
        <v>-1</v>
      </c>
      <c r="AO2838" s="17">
        <v>-1</v>
      </c>
      <c r="AP2838" s="17">
        <v>-1</v>
      </c>
      <c r="AQ2838" s="17">
        <v>-1</v>
      </c>
      <c r="AR2838" s="17">
        <v>0.50818574129484495</v>
      </c>
      <c r="AS2838" s="17">
        <v>6.0982288955381385</v>
      </c>
      <c r="AT2838" s="17">
        <v>11.92769756419958</v>
      </c>
      <c r="AU2838" s="17">
        <v>-1</v>
      </c>
      <c r="AV2838" s="17">
        <v>-1</v>
      </c>
      <c r="AW2838" s="17">
        <v>-1</v>
      </c>
      <c r="AX2838" s="17">
        <v>-1</v>
      </c>
      <c r="AY2838" s="17">
        <v>0.10163714825896897</v>
      </c>
      <c r="AZ2838" s="17">
        <v>-0.51542623537766574</v>
      </c>
      <c r="BA2838" s="17">
        <v>1.028246748198179</v>
      </c>
      <c r="BB2838" s="17">
        <v>-0.21223297074716124</v>
      </c>
      <c r="BC2838" s="17">
        <v>0.39172015023434065</v>
      </c>
      <c r="BD2838" s="17">
        <v>-6.9656301879044484</v>
      </c>
      <c r="BE2838" s="17">
        <v>14.016912239186512</v>
      </c>
      <c r="BF2838" s="17">
        <v>-1</v>
      </c>
      <c r="BG2838" s="22">
        <v>722.03077535670604</v>
      </c>
    </row>
    <row r="2839" spans="1:59" x14ac:dyDescent="0.25">
      <c r="A2839">
        <v>6315</v>
      </c>
      <c r="B2839" t="s">
        <v>2499</v>
      </c>
      <c r="C2839" s="49">
        <v>0</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25">
      <c r="A2840">
        <v>6317</v>
      </c>
      <c r="B2840" t="s">
        <v>2500</v>
      </c>
      <c r="C2840" s="49">
        <v>0</v>
      </c>
      <c r="D2840" s="22">
        <v>1445.7770312500002</v>
      </c>
      <c r="E2840" s="17">
        <v>64.633582866353521</v>
      </c>
      <c r="F2840" s="17">
        <v>2.9326438375562374</v>
      </c>
      <c r="G2840" s="17">
        <v>0.36749167730221155</v>
      </c>
      <c r="H2840" s="17">
        <v>3.6103546183818205</v>
      </c>
      <c r="I2840" s="17">
        <v>51.638700032524689</v>
      </c>
      <c r="J2840" s="17">
        <v>6.2541150508938159</v>
      </c>
      <c r="K2840" s="17">
        <v>-1</v>
      </c>
      <c r="L2840" s="17">
        <v>-1</v>
      </c>
      <c r="M2840" s="17">
        <v>-1</v>
      </c>
      <c r="N2840" s="17">
        <v>0.16666666666666666</v>
      </c>
      <c r="O2840" s="17">
        <v>-1</v>
      </c>
      <c r="P2840" s="17">
        <v>-1</v>
      </c>
      <c r="Q2840" s="17">
        <v>2.8572728943630676</v>
      </c>
      <c r="R2840" s="17">
        <v>-1</v>
      </c>
      <c r="S2840" s="17">
        <v>0.29484609357519326</v>
      </c>
      <c r="T2840" s="17">
        <v>3.1028353479063315E-2</v>
      </c>
      <c r="U2840" s="17">
        <v>0.13366785433914072</v>
      </c>
      <c r="V2840" s="17">
        <v>4.4858468753681643E-2</v>
      </c>
      <c r="W2840" s="17">
        <v>0.80911253034383357</v>
      </c>
      <c r="X2840" s="17">
        <v>0.58402035276929276</v>
      </c>
      <c r="Y2840" s="17">
        <v>0</v>
      </c>
      <c r="Z2840" s="17">
        <v>30.035873933139555</v>
      </c>
      <c r="AA2840" s="17">
        <v>0.37672053590667604</v>
      </c>
      <c r="AB2840" s="17">
        <v>0.98711238850458005</v>
      </c>
      <c r="AC2840" s="17">
        <v>16.813094031897361</v>
      </c>
      <c r="AD2840" s="17">
        <v>0.1670848179239259</v>
      </c>
      <c r="AE2840" s="17">
        <v>1.670848179239259E-2</v>
      </c>
      <c r="AF2840" s="17">
        <v>47.253078790354586</v>
      </c>
      <c r="AG2840" s="17">
        <v>2.6772770024094084</v>
      </c>
      <c r="AH2840" s="17">
        <v>-1</v>
      </c>
      <c r="AI2840" s="17">
        <v>-1</v>
      </c>
      <c r="AJ2840" s="17">
        <v>-1</v>
      </c>
      <c r="AK2840" s="17">
        <v>-1</v>
      </c>
      <c r="AL2840" s="17">
        <v>-1</v>
      </c>
      <c r="AM2840" s="17">
        <v>-1</v>
      </c>
      <c r="AN2840" s="17">
        <v>-1</v>
      </c>
      <c r="AO2840" s="17">
        <v>-1</v>
      </c>
      <c r="AP2840" s="17">
        <v>-1</v>
      </c>
      <c r="AQ2840" s="17">
        <v>-1</v>
      </c>
      <c r="AR2840" s="17">
        <v>8.3542408961962952E-2</v>
      </c>
      <c r="AS2840" s="17">
        <v>1.0025089075435551</v>
      </c>
      <c r="AT2840" s="17">
        <v>5.3032615798066223</v>
      </c>
      <c r="AU2840" s="17">
        <v>-1</v>
      </c>
      <c r="AV2840" s="17">
        <v>-1</v>
      </c>
      <c r="AW2840" s="17">
        <v>-1</v>
      </c>
      <c r="AX2840" s="17">
        <v>-1</v>
      </c>
      <c r="AY2840" s="17">
        <v>1.670848179239259E-2</v>
      </c>
      <c r="AZ2840" s="17">
        <v>0.22262293361175461</v>
      </c>
      <c r="BA2840" s="17">
        <v>0.29019757920875827</v>
      </c>
      <c r="BB2840" s="17">
        <v>7.652449523919852E-2</v>
      </c>
      <c r="BC2840" s="17">
        <v>0.10296268424798095</v>
      </c>
      <c r="BD2840" s="17">
        <v>3.0663831765626881</v>
      </c>
      <c r="BE2840" s="17">
        <v>3.9848988747193634</v>
      </c>
      <c r="BF2840" s="17">
        <v>-1</v>
      </c>
      <c r="BG2840" s="22">
        <v>-14.844543884806171</v>
      </c>
    </row>
    <row r="2841" spans="1:59" x14ac:dyDescent="0.25">
      <c r="A2841">
        <v>6318</v>
      </c>
      <c r="B2841" t="s">
        <v>2501</v>
      </c>
      <c r="C2841" s="49">
        <v>0</v>
      </c>
      <c r="D2841" s="22">
        <v>1496.325166015625</v>
      </c>
      <c r="E2841" s="17">
        <v>113.17161283488561</v>
      </c>
      <c r="F2841" s="17">
        <v>84.320523235332629</v>
      </c>
      <c r="G2841" s="17">
        <v>0.95966751736617684</v>
      </c>
      <c r="H2841" s="17">
        <v>8.0961587274220932</v>
      </c>
      <c r="I2841" s="17">
        <v>94.981745267315546</v>
      </c>
      <c r="J2841" s="17">
        <v>17.931813939190903</v>
      </c>
      <c r="K2841" s="17">
        <v>-1</v>
      </c>
      <c r="L2841" s="17">
        <v>-1</v>
      </c>
      <c r="M2841" s="17">
        <v>-1</v>
      </c>
      <c r="N2841" s="17">
        <v>0.16666666666666666</v>
      </c>
      <c r="O2841" s="17">
        <v>-1</v>
      </c>
      <c r="P2841" s="17">
        <v>-1</v>
      </c>
      <c r="Q2841" s="17">
        <v>5.6564522929379297</v>
      </c>
      <c r="R2841" s="17">
        <v>-1</v>
      </c>
      <c r="S2841" s="17">
        <v>1.7173323762811821</v>
      </c>
      <c r="T2841" s="17">
        <v>0.1805395838383092</v>
      </c>
      <c r="U2841" s="17">
        <v>0.9968713452869683</v>
      </c>
      <c r="V2841" s="17">
        <v>1.2897882478624449</v>
      </c>
      <c r="W2841" s="17">
        <v>4.0507261042185236</v>
      </c>
      <c r="X2841" s="17">
        <v>5.406385283624771</v>
      </c>
      <c r="Y2841" s="17">
        <v>0</v>
      </c>
      <c r="Z2841" s="17">
        <v>58.072252911798479</v>
      </c>
      <c r="AA2841" s="17">
        <v>1.9366190490216113</v>
      </c>
      <c r="AB2841" s="17">
        <v>3.4758494613281217</v>
      </c>
      <c r="AC2841" s="17">
        <v>45.42699589880457</v>
      </c>
      <c r="AD2841" s="17">
        <v>1.2460891816087105</v>
      </c>
      <c r="AE2841" s="17">
        <v>0.12460891816087104</v>
      </c>
      <c r="AF2841" s="17">
        <v>89.856609295095694</v>
      </c>
      <c r="AG2841" s="17">
        <v>76.978116059671422</v>
      </c>
      <c r="AH2841" s="17">
        <v>-1</v>
      </c>
      <c r="AI2841" s="17">
        <v>-1</v>
      </c>
      <c r="AJ2841" s="17">
        <v>-1</v>
      </c>
      <c r="AK2841" s="17">
        <v>-1</v>
      </c>
      <c r="AL2841" s="17">
        <v>-1</v>
      </c>
      <c r="AM2841" s="17">
        <v>-1</v>
      </c>
      <c r="AN2841" s="17">
        <v>-1</v>
      </c>
      <c r="AO2841" s="17">
        <v>-1</v>
      </c>
      <c r="AP2841" s="17">
        <v>-1</v>
      </c>
      <c r="AQ2841" s="17">
        <v>-1</v>
      </c>
      <c r="AR2841" s="17">
        <v>0.62304459080435526</v>
      </c>
      <c r="AS2841" s="17">
        <v>7.4765350896522627</v>
      </c>
      <c r="AT2841" s="17">
        <v>13.719495616547942</v>
      </c>
      <c r="AU2841" s="17">
        <v>-1</v>
      </c>
      <c r="AV2841" s="17">
        <v>-1</v>
      </c>
      <c r="AW2841" s="17">
        <v>-1</v>
      </c>
      <c r="AX2841" s="17">
        <v>-1</v>
      </c>
      <c r="AY2841" s="17">
        <v>0.12460891816087104</v>
      </c>
      <c r="AZ2841" s="17">
        <v>-0.71505607052864351</v>
      </c>
      <c r="BA2841" s="17">
        <v>1.2278765833491567</v>
      </c>
      <c r="BB2841" s="17">
        <v>-0.29033698841362832</v>
      </c>
      <c r="BC2841" s="17">
        <v>0.46982416790080767</v>
      </c>
      <c r="BD2841" s="17">
        <v>-9.6791203703040551</v>
      </c>
      <c r="BE2841" s="17">
        <v>16.73040242158612</v>
      </c>
      <c r="BF2841" s="17">
        <v>-1</v>
      </c>
      <c r="BG2841" s="22">
        <v>89.676550634208979</v>
      </c>
    </row>
    <row r="2842" spans="1:59" x14ac:dyDescent="0.25">
      <c r="A2842">
        <v>6319</v>
      </c>
      <c r="B2842" t="s">
        <v>3145</v>
      </c>
      <c r="C2842" s="49">
        <v>0</v>
      </c>
      <c r="D2842" s="22">
        <v>1470.1934960937499</v>
      </c>
      <c r="E2842" s="17">
        <v>8.9759250279579277</v>
      </c>
      <c r="F2842" s="17">
        <v>-90.393326471721181</v>
      </c>
      <c r="G2842" s="17">
        <v>-0.31154536453513798</v>
      </c>
      <c r="H2842" s="17">
        <v>-1.5334336728384192</v>
      </c>
      <c r="I2842" s="17">
        <v>1.9380347414927428</v>
      </c>
      <c r="J2842" s="17">
        <v>-7.1364854635074879</v>
      </c>
      <c r="K2842" s="17">
        <v>-1</v>
      </c>
      <c r="L2842" s="17">
        <v>-1</v>
      </c>
      <c r="M2842" s="17">
        <v>-1</v>
      </c>
      <c r="N2842" s="17">
        <v>0.16666666666666666</v>
      </c>
      <c r="O2842" s="17">
        <v>-1</v>
      </c>
      <c r="P2842" s="17">
        <v>-1</v>
      </c>
      <c r="Q2842" s="17">
        <v>-0.3524941541794937</v>
      </c>
      <c r="R2842" s="17">
        <v>-1</v>
      </c>
      <c r="S2842" s="17">
        <v>-1.3362925178185876</v>
      </c>
      <c r="T2842" s="17">
        <v>-0.14041339864246619</v>
      </c>
      <c r="U2842" s="17">
        <v>-0.85615156303792095</v>
      </c>
      <c r="V2842" s="17">
        <v>-1.3826793963674731</v>
      </c>
      <c r="W2842" s="17">
        <v>-2.9079855730605582</v>
      </c>
      <c r="X2842" s="17">
        <v>-4.9456959844500172</v>
      </c>
      <c r="Y2842" s="17">
        <v>0</v>
      </c>
      <c r="Z2842" s="17">
        <v>-2.1129213359193741</v>
      </c>
      <c r="AA2842" s="17">
        <v>-1.4119861289880458</v>
      </c>
      <c r="AB2842" s="17">
        <v>-1.8666762085758051</v>
      </c>
      <c r="AC2842" s="17">
        <v>-15.997936011189362</v>
      </c>
      <c r="AD2842" s="17">
        <v>-1.070189453797401</v>
      </c>
      <c r="AE2842" s="17">
        <v>-0.10701894537974012</v>
      </c>
      <c r="AF2842" s="17">
        <v>-1.5995986890944422</v>
      </c>
      <c r="AG2842" s="17">
        <v>-82.522115721931371</v>
      </c>
      <c r="AH2842" s="17">
        <v>-1</v>
      </c>
      <c r="AI2842" s="17">
        <v>-1</v>
      </c>
      <c r="AJ2842" s="17">
        <v>-1</v>
      </c>
      <c r="AK2842" s="17">
        <v>-1</v>
      </c>
      <c r="AL2842" s="17">
        <v>-1</v>
      </c>
      <c r="AM2842" s="17">
        <v>-1</v>
      </c>
      <c r="AN2842" s="17">
        <v>-1</v>
      </c>
      <c r="AO2842" s="17">
        <v>-1</v>
      </c>
      <c r="AP2842" s="17">
        <v>-1</v>
      </c>
      <c r="AQ2842" s="17">
        <v>-1</v>
      </c>
      <c r="AR2842" s="17">
        <v>-0.53509472689870052</v>
      </c>
      <c r="AS2842" s="17">
        <v>-6.4211367227844063</v>
      </c>
      <c r="AT2842" s="17">
        <v>-4.3474777396197286</v>
      </c>
      <c r="AU2842" s="17">
        <v>-1</v>
      </c>
      <c r="AV2842" s="17">
        <v>-1</v>
      </c>
      <c r="AW2842" s="17">
        <v>-1</v>
      </c>
      <c r="AX2842" s="17">
        <v>-1</v>
      </c>
      <c r="AY2842" s="17">
        <v>-0.10701894537974012</v>
      </c>
      <c r="AZ2842" s="17">
        <v>1.2978420393012251</v>
      </c>
      <c r="BA2842" s="17">
        <v>-0.78502152648071255</v>
      </c>
      <c r="BB2842" s="17">
        <v>0.4971977476244499</v>
      </c>
      <c r="BC2842" s="17">
        <v>-0.31771056813727017</v>
      </c>
      <c r="BD2842" s="17">
        <v>17.681415468756477</v>
      </c>
      <c r="BE2842" s="17">
        <v>-10.630133417474442</v>
      </c>
      <c r="BF2842" s="17">
        <v>-1</v>
      </c>
      <c r="BG2842" s="22">
        <v>26.486560208911442</v>
      </c>
    </row>
    <row r="2843" spans="1:59" x14ac:dyDescent="0.25">
      <c r="A2843">
        <v>6320</v>
      </c>
      <c r="B2843" t="s">
        <v>2502</v>
      </c>
      <c r="C2843" s="49">
        <v>0</v>
      </c>
      <c r="D2843" s="22">
        <v>1470.5199121093749</v>
      </c>
      <c r="E2843" s="17">
        <v>28.802792823074533</v>
      </c>
      <c r="F2843" s="17">
        <v>-57.147916099879346</v>
      </c>
      <c r="G2843" s="17">
        <v>-6.965272694720509E-2</v>
      </c>
      <c r="H2843" s="17">
        <v>0.29893251677399491</v>
      </c>
      <c r="I2843" s="17">
        <v>19.642849466463868</v>
      </c>
      <c r="J2843" s="17">
        <v>-2.3663661949761492</v>
      </c>
      <c r="K2843" s="17">
        <v>-1</v>
      </c>
      <c r="L2843" s="17">
        <v>-1</v>
      </c>
      <c r="M2843" s="17">
        <v>-1</v>
      </c>
      <c r="N2843" s="17">
        <v>0.16666666666666666</v>
      </c>
      <c r="O2843" s="17">
        <v>-1</v>
      </c>
      <c r="P2843" s="17">
        <v>-1</v>
      </c>
      <c r="Q2843" s="17">
        <v>0.79091772113432901</v>
      </c>
      <c r="R2843" s="17">
        <v>-1</v>
      </c>
      <c r="S2843" s="17">
        <v>-0.75523375861754072</v>
      </c>
      <c r="T2843" s="17">
        <v>-7.9340887044038799E-2</v>
      </c>
      <c r="U2843" s="17">
        <v>-0.50354925292353503</v>
      </c>
      <c r="V2843" s="17">
        <v>-0.87414911278168395</v>
      </c>
      <c r="W2843" s="17">
        <v>-1.5838476998560469</v>
      </c>
      <c r="X2843" s="17">
        <v>-2.9758510606682917</v>
      </c>
      <c r="Y2843" s="17">
        <v>0</v>
      </c>
      <c r="Z2843" s="17">
        <v>9.3394095440944547</v>
      </c>
      <c r="AA2843" s="17">
        <v>-0.77479707097766104</v>
      </c>
      <c r="AB2843" s="17">
        <v>-0.85007415547088538</v>
      </c>
      <c r="AC2843" s="17">
        <v>-4.3096979474398882</v>
      </c>
      <c r="AD2843" s="17">
        <v>-0.62943656615441879</v>
      </c>
      <c r="AE2843" s="17">
        <v>-6.2943656615441879E-2</v>
      </c>
      <c r="AF2843" s="17">
        <v>15.803138246672152</v>
      </c>
      <c r="AG2843" s="17">
        <v>-52.171627372700122</v>
      </c>
      <c r="AH2843" s="17">
        <v>-1</v>
      </c>
      <c r="AI2843" s="17">
        <v>-1</v>
      </c>
      <c r="AJ2843" s="17">
        <v>-1</v>
      </c>
      <c r="AK2843" s="17">
        <v>-1</v>
      </c>
      <c r="AL2843" s="17">
        <v>-1</v>
      </c>
      <c r="AM2843" s="17">
        <v>-1</v>
      </c>
      <c r="AN2843" s="17">
        <v>-1</v>
      </c>
      <c r="AO2843" s="17">
        <v>-1</v>
      </c>
      <c r="AP2843" s="17">
        <v>-1</v>
      </c>
      <c r="AQ2843" s="17">
        <v>-1</v>
      </c>
      <c r="AR2843" s="17">
        <v>-0.31471828307720939</v>
      </c>
      <c r="AS2843" s="17">
        <v>-3.7766193969265123</v>
      </c>
      <c r="AT2843" s="17">
        <v>-0.90960521600446675</v>
      </c>
      <c r="AU2843" s="17">
        <v>-1</v>
      </c>
      <c r="AV2843" s="17">
        <v>-1</v>
      </c>
      <c r="AW2843" s="17">
        <v>-1</v>
      </c>
      <c r="AX2843" s="17">
        <v>-1</v>
      </c>
      <c r="AY2843" s="17">
        <v>-6.2943656615441879E-2</v>
      </c>
      <c r="AZ2843" s="17">
        <v>0.91481788975495726</v>
      </c>
      <c r="BA2843" s="17">
        <v>-0.40199737693444454</v>
      </c>
      <c r="BB2843" s="17">
        <v>0.34734176582583581</v>
      </c>
      <c r="BC2843" s="17">
        <v>-0.16785458633865619</v>
      </c>
      <c r="BD2843" s="17">
        <v>12.475118180429202</v>
      </c>
      <c r="BE2843" s="17">
        <v>-5.4238361291471602</v>
      </c>
      <c r="BF2843" s="17">
        <v>-1</v>
      </c>
      <c r="BG2843" s="22">
        <v>23.383730577885444</v>
      </c>
    </row>
    <row r="2844" spans="1:59" x14ac:dyDescent="0.25">
      <c r="A2844">
        <v>6321</v>
      </c>
      <c r="B2844" t="s">
        <v>3146</v>
      </c>
      <c r="C2844" s="49">
        <v>0</v>
      </c>
      <c r="D2844" s="22">
        <v>1479.8218457031251</v>
      </c>
      <c r="E2844" s="17">
        <v>44.593676062902489</v>
      </c>
      <c r="F2844" s="17">
        <v>-30.669987318247887</v>
      </c>
      <c r="G2844" s="17">
        <v>0.12299991169427832</v>
      </c>
      <c r="H2844" s="17">
        <v>1.7582997174724706</v>
      </c>
      <c r="I2844" s="17">
        <v>33.743647686022555</v>
      </c>
      <c r="J2844" s="17">
        <v>1.4327410158957772</v>
      </c>
      <c r="K2844" s="17">
        <v>-1</v>
      </c>
      <c r="L2844" s="17">
        <v>-1</v>
      </c>
      <c r="M2844" s="17">
        <v>-1</v>
      </c>
      <c r="N2844" s="17">
        <v>0.16666666666666666</v>
      </c>
      <c r="O2844" s="17">
        <v>-1</v>
      </c>
      <c r="P2844" s="17">
        <v>-1</v>
      </c>
      <c r="Q2844" s="17">
        <v>1.7015750980176507</v>
      </c>
      <c r="R2844" s="17">
        <v>-1</v>
      </c>
      <c r="S2844" s="17">
        <v>-0.29245612188548109</v>
      </c>
      <c r="T2844" s="17">
        <v>-3.0700380143027648E-2</v>
      </c>
      <c r="U2844" s="17">
        <v>-0.22272315539534848</v>
      </c>
      <c r="V2844" s="17">
        <v>-0.46913595513115303</v>
      </c>
      <c r="W2844" s="17">
        <v>-0.52925315848544485</v>
      </c>
      <c r="X2844" s="17">
        <v>-1.4069904865504588</v>
      </c>
      <c r="Y2844" s="17">
        <v>0</v>
      </c>
      <c r="Z2844" s="17">
        <v>18.460488154136748</v>
      </c>
      <c r="AA2844" s="17">
        <v>-0.26731509648160984</v>
      </c>
      <c r="AB2844" s="17">
        <v>-4.0413018480651264E-2</v>
      </c>
      <c r="AC2844" s="17">
        <v>4.9992662546334223</v>
      </c>
      <c r="AD2844" s="17">
        <v>-0.27840394424418569</v>
      </c>
      <c r="AE2844" s="17">
        <v>-2.784039442441856E-2</v>
      </c>
      <c r="AF2844" s="17">
        <v>29.663350048448354</v>
      </c>
      <c r="AG2844" s="17">
        <v>-27.999326293832187</v>
      </c>
      <c r="AH2844" s="17">
        <v>-1</v>
      </c>
      <c r="AI2844" s="17">
        <v>-1</v>
      </c>
      <c r="AJ2844" s="17">
        <v>-1</v>
      </c>
      <c r="AK2844" s="17">
        <v>-1</v>
      </c>
      <c r="AL2844" s="17">
        <v>-1</v>
      </c>
      <c r="AM2844" s="17">
        <v>-1</v>
      </c>
      <c r="AN2844" s="17">
        <v>-1</v>
      </c>
      <c r="AO2844" s="17">
        <v>-1</v>
      </c>
      <c r="AP2844" s="17">
        <v>-1</v>
      </c>
      <c r="AQ2844" s="17">
        <v>-1</v>
      </c>
      <c r="AR2844" s="17">
        <v>-0.13920197212209284</v>
      </c>
      <c r="AS2844" s="17">
        <v>-1.6704236654651141</v>
      </c>
      <c r="AT2844" s="17">
        <v>1.8284492348953525</v>
      </c>
      <c r="AU2844" s="17">
        <v>-1</v>
      </c>
      <c r="AV2844" s="17">
        <v>-1</v>
      </c>
      <c r="AW2844" s="17">
        <v>-1</v>
      </c>
      <c r="AX2844" s="17">
        <v>-1</v>
      </c>
      <c r="AY2844" s="17">
        <v>-2.784039442441856E-2</v>
      </c>
      <c r="AZ2844" s="17">
        <v>0.60976266439005</v>
      </c>
      <c r="BA2844" s="17">
        <v>-9.6942151569537227E-2</v>
      </c>
      <c r="BB2844" s="17">
        <v>0.22799067437635651</v>
      </c>
      <c r="BC2844" s="17">
        <v>-4.8503494889176949E-2</v>
      </c>
      <c r="BD2844" s="17">
        <v>8.3286219490850932</v>
      </c>
      <c r="BE2844" s="17">
        <v>-1.2773398978030484</v>
      </c>
      <c r="BF2844" s="17">
        <v>-1</v>
      </c>
      <c r="BG2844" s="22">
        <v>62.045050472811681</v>
      </c>
    </row>
    <row r="2845" spans="1:59" x14ac:dyDescent="0.25">
      <c r="A2845">
        <v>6322</v>
      </c>
      <c r="B2845" t="s">
        <v>2503</v>
      </c>
      <c r="C2845" s="49">
        <v>0</v>
      </c>
      <c r="D2845" s="22">
        <v>1480.0367675781251</v>
      </c>
      <c r="E2845" s="17">
        <v>35.028795481358657</v>
      </c>
      <c r="F2845" s="17">
        <v>-46.708243253429281</v>
      </c>
      <c r="G2845" s="17">
        <v>6.3060286265201881E-3</v>
      </c>
      <c r="H2845" s="17">
        <v>0.87432934119256212</v>
      </c>
      <c r="I2845" s="17">
        <v>25.202488269787519</v>
      </c>
      <c r="J2845" s="17">
        <v>-0.8684606481643975</v>
      </c>
      <c r="K2845" s="17">
        <v>-1</v>
      </c>
      <c r="L2845" s="17">
        <v>-1</v>
      </c>
      <c r="M2845" s="17">
        <v>-1</v>
      </c>
      <c r="N2845" s="17">
        <v>0.16666666666666666</v>
      </c>
      <c r="O2845" s="17">
        <v>-1</v>
      </c>
      <c r="P2845" s="17">
        <v>-1</v>
      </c>
      <c r="Q2845" s="17">
        <v>1.149970166976072</v>
      </c>
      <c r="R2845" s="17">
        <v>-1</v>
      </c>
      <c r="S2845" s="17">
        <v>-0.57277057700011758</v>
      </c>
      <c r="T2845" s="17">
        <v>-6.0162990490275015E-2</v>
      </c>
      <c r="U2845" s="17">
        <v>-0.39282561554547174</v>
      </c>
      <c r="V2845" s="17">
        <v>-0.71446121199268864</v>
      </c>
      <c r="W2845" s="17">
        <v>-1.1680439529557667</v>
      </c>
      <c r="X2845" s="17">
        <v>-2.3572833747076669</v>
      </c>
      <c r="Y2845" s="17">
        <v>0</v>
      </c>
      <c r="Z2845" s="17">
        <v>12.935652946699751</v>
      </c>
      <c r="AA2845" s="17">
        <v>-0.5747079388970342</v>
      </c>
      <c r="AB2845" s="17">
        <v>-0.53084233577784901</v>
      </c>
      <c r="AC2845" s="17">
        <v>-0.63937533231227128</v>
      </c>
      <c r="AD2845" s="17">
        <v>-0.49103201943183972</v>
      </c>
      <c r="AE2845" s="17">
        <v>-4.9103201943183968E-2</v>
      </c>
      <c r="AF2845" s="17">
        <v>21.267919045290729</v>
      </c>
      <c r="AG2845" s="17">
        <v>-42.64101350594116</v>
      </c>
      <c r="AH2845" s="17">
        <v>-1</v>
      </c>
      <c r="AI2845" s="17">
        <v>-1</v>
      </c>
      <c r="AJ2845" s="17">
        <v>-1</v>
      </c>
      <c r="AK2845" s="17">
        <v>-1</v>
      </c>
      <c r="AL2845" s="17">
        <v>-1</v>
      </c>
      <c r="AM2845" s="17">
        <v>-1</v>
      </c>
      <c r="AN2845" s="17">
        <v>-1</v>
      </c>
      <c r="AO2845" s="17">
        <v>-1</v>
      </c>
      <c r="AP2845" s="17">
        <v>-1</v>
      </c>
      <c r="AQ2845" s="17">
        <v>-1</v>
      </c>
      <c r="AR2845" s="17">
        <v>-0.24551600971591986</v>
      </c>
      <c r="AS2845" s="17">
        <v>-2.9461921165910381</v>
      </c>
      <c r="AT2845" s="17">
        <v>0.16995024843165041</v>
      </c>
      <c r="AU2845" s="17">
        <v>-1</v>
      </c>
      <c r="AV2845" s="17">
        <v>-1</v>
      </c>
      <c r="AW2845" s="17">
        <v>-1</v>
      </c>
      <c r="AX2845" s="17">
        <v>-1</v>
      </c>
      <c r="AY2845" s="17">
        <v>-4.9103201943183968E-2</v>
      </c>
      <c r="AZ2845" s="17">
        <v>0.79454123295244217</v>
      </c>
      <c r="BA2845" s="17">
        <v>-0.28172072013192934</v>
      </c>
      <c r="BB2845" s="17">
        <v>0.30028421994015891</v>
      </c>
      <c r="BC2845" s="17">
        <v>-0.12079704045297933</v>
      </c>
      <c r="BD2845" s="17">
        <v>10.840244679889356</v>
      </c>
      <c r="BE2845" s="17">
        <v>-3.7889626286073108</v>
      </c>
      <c r="BF2845" s="17">
        <v>-1</v>
      </c>
      <c r="BG2845" s="22">
        <v>51.153096464772943</v>
      </c>
    </row>
    <row r="2846" spans="1:59" x14ac:dyDescent="0.25">
      <c r="A2846">
        <v>6323</v>
      </c>
      <c r="B2846" t="s">
        <v>2504</v>
      </c>
      <c r="C2846" s="49">
        <v>0</v>
      </c>
      <c r="D2846" s="22">
        <v>1513.947802734375</v>
      </c>
      <c r="E2846" s="17">
        <v>91.211800012365728</v>
      </c>
      <c r="F2846" s="17">
        <v>47.498620929950654</v>
      </c>
      <c r="G2846" s="17">
        <v>0.69175242863567266</v>
      </c>
      <c r="H2846" s="17">
        <v>6.0666693011540991</v>
      </c>
      <c r="I2846" s="17">
        <v>75.372272836500201</v>
      </c>
      <c r="J2846" s="17">
        <v>12.648532315461914</v>
      </c>
      <c r="K2846" s="17">
        <v>-1</v>
      </c>
      <c r="L2846" s="17">
        <v>-1</v>
      </c>
      <c r="M2846" s="17">
        <v>-1</v>
      </c>
      <c r="N2846" s="17">
        <v>0.16666666666666666</v>
      </c>
      <c r="O2846" s="17">
        <v>-1</v>
      </c>
      <c r="P2846" s="17">
        <v>-1</v>
      </c>
      <c r="Q2846" s="17">
        <v>4.3900338641469538</v>
      </c>
      <c r="R2846" s="17">
        <v>-1</v>
      </c>
      <c r="S2846" s="17">
        <v>1.0737641776732585</v>
      </c>
      <c r="T2846" s="17">
        <v>0.112896982033451</v>
      </c>
      <c r="U2846" s="17">
        <v>0.6063366016797529</v>
      </c>
      <c r="V2846" s="17">
        <v>0.72655103069204574</v>
      </c>
      <c r="W2846" s="17">
        <v>2.5841394427619648</v>
      </c>
      <c r="X2846" s="17">
        <v>3.2246273648933004</v>
      </c>
      <c r="Y2846" s="17">
        <v>0</v>
      </c>
      <c r="Z2846" s="17">
        <v>45.387897263418623</v>
      </c>
      <c r="AA2846" s="17">
        <v>1.2308821373187857</v>
      </c>
      <c r="AB2846" s="17">
        <v>2.3498828673171412</v>
      </c>
      <c r="AC2846" s="17">
        <v>32.481354521793463</v>
      </c>
      <c r="AD2846" s="17">
        <v>0.75792075209969112</v>
      </c>
      <c r="AE2846" s="17">
        <v>7.5792075209969112E-2</v>
      </c>
      <c r="AF2846" s="17">
        <v>70.581711733963303</v>
      </c>
      <c r="AG2846" s="17">
        <v>43.362567193937501</v>
      </c>
      <c r="AH2846" s="17">
        <v>-1</v>
      </c>
      <c r="AI2846" s="17">
        <v>-1</v>
      </c>
      <c r="AJ2846" s="17">
        <v>-1</v>
      </c>
      <c r="AK2846" s="17">
        <v>-1</v>
      </c>
      <c r="AL2846" s="17">
        <v>-1</v>
      </c>
      <c r="AM2846" s="17">
        <v>-1</v>
      </c>
      <c r="AN2846" s="17">
        <v>-1</v>
      </c>
      <c r="AO2846" s="17">
        <v>-1</v>
      </c>
      <c r="AP2846" s="17">
        <v>-1</v>
      </c>
      <c r="AQ2846" s="17">
        <v>-1</v>
      </c>
      <c r="AR2846" s="17">
        <v>0.37896037604984556</v>
      </c>
      <c r="AS2846" s="17">
        <v>4.5475245125981463</v>
      </c>
      <c r="AT2846" s="17">
        <v>9.9117818663775914</v>
      </c>
      <c r="AU2846" s="17">
        <v>-1</v>
      </c>
      <c r="AV2846" s="17">
        <v>-1</v>
      </c>
      <c r="AW2846" s="17">
        <v>-1</v>
      </c>
      <c r="AX2846" s="17">
        <v>-1</v>
      </c>
      <c r="AY2846" s="17">
        <v>7.5792075209969112E-2</v>
      </c>
      <c r="AZ2846" s="17">
        <v>-0.29082675112940987</v>
      </c>
      <c r="BA2846" s="17">
        <v>0.80364726394992281</v>
      </c>
      <c r="BB2846" s="17">
        <v>-0.12435972238056171</v>
      </c>
      <c r="BC2846" s="17">
        <v>0.30384690186774105</v>
      </c>
      <c r="BD2846" s="17">
        <v>-3.9127373424099918</v>
      </c>
      <c r="BE2846" s="17">
        <v>10.964019393692052</v>
      </c>
      <c r="BF2846" s="17">
        <v>-1</v>
      </c>
      <c r="BG2846" s="22">
        <v>128.87762447217892</v>
      </c>
    </row>
    <row r="2847" spans="1:59" x14ac:dyDescent="0.25">
      <c r="A2847">
        <v>6324</v>
      </c>
      <c r="B2847" t="s">
        <v>1504</v>
      </c>
      <c r="C2847" s="49">
        <v>0</v>
      </c>
      <c r="D2847" s="22">
        <v>1532.6199609374999</v>
      </c>
      <c r="E2847" s="17">
        <v>99.368709416741623</v>
      </c>
      <c r="F2847" s="17">
        <v>61.17601078883721</v>
      </c>
      <c r="G2847" s="17">
        <v>0.79126871889288997</v>
      </c>
      <c r="H2847" s="17">
        <v>6.8205173198507918</v>
      </c>
      <c r="I2847" s="17">
        <v>82.656155052551469</v>
      </c>
      <c r="J2847" s="17">
        <v>14.610992101019235</v>
      </c>
      <c r="K2847" s="17">
        <v>-1</v>
      </c>
      <c r="L2847" s="17">
        <v>-1</v>
      </c>
      <c r="M2847" s="17">
        <v>-1</v>
      </c>
      <c r="N2847" s="17">
        <v>0.16666666666666666</v>
      </c>
      <c r="O2847" s="17">
        <v>-1</v>
      </c>
      <c r="P2847" s="17">
        <v>-1</v>
      </c>
      <c r="Q2847" s="17">
        <v>4.8604413523695555</v>
      </c>
      <c r="R2847" s="17">
        <v>-1</v>
      </c>
      <c r="S2847" s="17">
        <v>1.3128157367192812</v>
      </c>
      <c r="T2847" s="17">
        <v>0.13802263220441577</v>
      </c>
      <c r="U2847" s="17">
        <v>0.75139961057746163</v>
      </c>
      <c r="V2847" s="17">
        <v>0.93576387739355693</v>
      </c>
      <c r="W2847" s="17">
        <v>3.1288988461253364</v>
      </c>
      <c r="X2847" s="17">
        <v>4.0350350778006714</v>
      </c>
      <c r="Y2847" s="17">
        <v>0</v>
      </c>
      <c r="Z2847" s="17">
        <v>50.099464739559139</v>
      </c>
      <c r="AA2847" s="17">
        <v>1.4930260862954601</v>
      </c>
      <c r="AB2847" s="17">
        <v>2.7681199248881696</v>
      </c>
      <c r="AC2847" s="17">
        <v>37.289975831421835</v>
      </c>
      <c r="AD2847" s="17">
        <v>0.93924951322182715</v>
      </c>
      <c r="AE2847" s="17">
        <v>9.3924951322182704E-2</v>
      </c>
      <c r="AF2847" s="17">
        <v>77.74131707556937</v>
      </c>
      <c r="AG2847" s="17">
        <v>55.848966276309007</v>
      </c>
      <c r="AH2847" s="17">
        <v>-1</v>
      </c>
      <c r="AI2847" s="17">
        <v>-1</v>
      </c>
      <c r="AJ2847" s="17">
        <v>-1</v>
      </c>
      <c r="AK2847" s="17">
        <v>-1</v>
      </c>
      <c r="AL2847" s="17">
        <v>-1</v>
      </c>
      <c r="AM2847" s="17">
        <v>-1</v>
      </c>
      <c r="AN2847" s="17">
        <v>-1</v>
      </c>
      <c r="AO2847" s="17">
        <v>-1</v>
      </c>
      <c r="AP2847" s="17">
        <v>-1</v>
      </c>
      <c r="AQ2847" s="17">
        <v>-1</v>
      </c>
      <c r="AR2847" s="17">
        <v>0.46962475661091357</v>
      </c>
      <c r="AS2847" s="17">
        <v>5.6354970793309622</v>
      </c>
      <c r="AT2847" s="17">
        <v>11.326146203130252</v>
      </c>
      <c r="AU2847" s="17">
        <v>-1</v>
      </c>
      <c r="AV2847" s="17">
        <v>-1</v>
      </c>
      <c r="AW2847" s="17">
        <v>-1</v>
      </c>
      <c r="AX2847" s="17">
        <v>-1</v>
      </c>
      <c r="AY2847" s="17">
        <v>9.3924951322182704E-2</v>
      </c>
      <c r="AZ2847" s="17">
        <v>-0.44840551343429319</v>
      </c>
      <c r="BA2847" s="17">
        <v>0.96122602625480624</v>
      </c>
      <c r="BB2847" s="17">
        <v>-0.18601150116208792</v>
      </c>
      <c r="BC2847" s="17">
        <v>0.36549868064926733</v>
      </c>
      <c r="BD2847" s="17">
        <v>-6.0546437570779297</v>
      </c>
      <c r="BE2847" s="17">
        <v>13.105925808359991</v>
      </c>
      <c r="BF2847" s="17">
        <v>-1</v>
      </c>
      <c r="BG2847" s="22">
        <v>158.53576258634462</v>
      </c>
    </row>
    <row r="2848" spans="1:59" x14ac:dyDescent="0.25">
      <c r="A2848">
        <v>6325</v>
      </c>
      <c r="B2848" t="s">
        <v>2505</v>
      </c>
      <c r="C2848" s="49">
        <v>0</v>
      </c>
      <c r="D2848" s="22">
        <v>1501.5133007812499</v>
      </c>
      <c r="E2848" s="17">
        <v>125.89632902832048</v>
      </c>
      <c r="F2848" s="17">
        <v>105.65714665399275</v>
      </c>
      <c r="G2848" s="17">
        <v>1.1149121679279745</v>
      </c>
      <c r="H2848" s="17">
        <v>9.272155862532184</v>
      </c>
      <c r="I2848" s="17">
        <v>106.34454573386695</v>
      </c>
      <c r="J2848" s="17">
        <v>20.993236173309317</v>
      </c>
      <c r="K2848" s="17">
        <v>-1</v>
      </c>
      <c r="L2848" s="17">
        <v>-1</v>
      </c>
      <c r="M2848" s="17">
        <v>-1</v>
      </c>
      <c r="N2848" s="17">
        <v>0.16666666666666666</v>
      </c>
      <c r="O2848" s="17">
        <v>-1</v>
      </c>
      <c r="P2848" s="17">
        <v>-1</v>
      </c>
      <c r="Q2848" s="17">
        <v>6.3902843715053326</v>
      </c>
      <c r="R2848" s="17">
        <v>-1</v>
      </c>
      <c r="S2848" s="17">
        <v>2.0902509773909266</v>
      </c>
      <c r="T2848" s="17">
        <v>0.2197354056565016</v>
      </c>
      <c r="U2848" s="17">
        <v>1.2231685280653883</v>
      </c>
      <c r="V2848" s="17">
        <v>1.6161586862627004</v>
      </c>
      <c r="W2848" s="17">
        <v>4.9005466009111913</v>
      </c>
      <c r="X2848" s="17">
        <v>6.670615108487703</v>
      </c>
      <c r="Y2848" s="17">
        <v>0</v>
      </c>
      <c r="Z2848" s="17">
        <v>65.422262086590024</v>
      </c>
      <c r="AA2848" s="17">
        <v>2.3455616015483032</v>
      </c>
      <c r="AB2848" s="17">
        <v>4.128296067675568</v>
      </c>
      <c r="AC2848" s="17">
        <v>52.928408310458778</v>
      </c>
      <c r="AD2848" s="17">
        <v>1.5289606600817354</v>
      </c>
      <c r="AE2848" s="17">
        <v>0.15289606600817354</v>
      </c>
      <c r="AF2848" s="17">
        <v>101.02553878940437</v>
      </c>
      <c r="AG2848" s="17">
        <v>96.456802989295326</v>
      </c>
      <c r="AH2848" s="17">
        <v>-1</v>
      </c>
      <c r="AI2848" s="17">
        <v>-1</v>
      </c>
      <c r="AJ2848" s="17">
        <v>-1</v>
      </c>
      <c r="AK2848" s="17">
        <v>-1</v>
      </c>
      <c r="AL2848" s="17">
        <v>-1</v>
      </c>
      <c r="AM2848" s="17">
        <v>-1</v>
      </c>
      <c r="AN2848" s="17">
        <v>-1</v>
      </c>
      <c r="AO2848" s="17">
        <v>-1</v>
      </c>
      <c r="AP2848" s="17">
        <v>-1</v>
      </c>
      <c r="AQ2848" s="17">
        <v>-1</v>
      </c>
      <c r="AR2848" s="17">
        <v>0.76448033004086768</v>
      </c>
      <c r="AS2848" s="17">
        <v>9.1737639604904118</v>
      </c>
      <c r="AT2848" s="17">
        <v>15.925893148637535</v>
      </c>
      <c r="AU2848" s="17">
        <v>-1</v>
      </c>
      <c r="AV2848" s="17">
        <v>-1</v>
      </c>
      <c r="AW2848" s="17">
        <v>-1</v>
      </c>
      <c r="AX2848" s="17">
        <v>-1</v>
      </c>
      <c r="AY2848" s="17">
        <v>0.15289606600817354</v>
      </c>
      <c r="AZ2848" s="17">
        <v>-0.96087773275854227</v>
      </c>
      <c r="BA2848" s="17">
        <v>1.4736982455790555</v>
      </c>
      <c r="BB2848" s="17">
        <v>-0.38651329109445676</v>
      </c>
      <c r="BC2848" s="17">
        <v>0.56600047058163605</v>
      </c>
      <c r="BD2848" s="17">
        <v>-13.020477971373612</v>
      </c>
      <c r="BE2848" s="17">
        <v>20.071760022655681</v>
      </c>
      <c r="BF2848" s="17">
        <v>-1</v>
      </c>
      <c r="BG2848" s="22">
        <v>114.41221772965059</v>
      </c>
    </row>
    <row r="2849" spans="1:59" x14ac:dyDescent="0.25">
      <c r="A2849">
        <v>6326</v>
      </c>
      <c r="B2849" t="s">
        <v>3147</v>
      </c>
      <c r="C2849" s="49">
        <v>0</v>
      </c>
      <c r="D2849" s="22">
        <v>1477.0536328124999</v>
      </c>
      <c r="E2849" s="17">
        <v>69.019959772772665</v>
      </c>
      <c r="F2849" s="17">
        <v>10.287658346473874</v>
      </c>
      <c r="G2849" s="17">
        <v>0.42100654865319004</v>
      </c>
      <c r="H2849" s="17">
        <v>4.0157362863928805</v>
      </c>
      <c r="I2849" s="17">
        <v>55.55560668891399</v>
      </c>
      <c r="J2849" s="17">
        <v>7.3094275297264195</v>
      </c>
      <c r="K2849" s="17">
        <v>-1</v>
      </c>
      <c r="L2849" s="17">
        <v>-1</v>
      </c>
      <c r="M2849" s="17">
        <v>-1</v>
      </c>
      <c r="N2849" s="17">
        <v>0.16666666666666666</v>
      </c>
      <c r="O2849" s="17">
        <v>-1</v>
      </c>
      <c r="P2849" s="17">
        <v>-1</v>
      </c>
      <c r="Q2849" s="17">
        <v>3.1102344562310127</v>
      </c>
      <c r="R2849" s="17">
        <v>-1</v>
      </c>
      <c r="S2849" s="17">
        <v>0.42339603645925261</v>
      </c>
      <c r="T2849" s="17">
        <v>4.4539668390757944E-2</v>
      </c>
      <c r="U2849" s="17">
        <v>0.21167546735286774</v>
      </c>
      <c r="V2849" s="17">
        <v>0.15736264819269954</v>
      </c>
      <c r="W2849" s="17">
        <v>1.1020568243169739</v>
      </c>
      <c r="X2849" s="17">
        <v>1.0198169885360022</v>
      </c>
      <c r="Y2849" s="17">
        <v>0</v>
      </c>
      <c r="Z2849" s="17">
        <v>32.569518693162429</v>
      </c>
      <c r="AA2849" s="17">
        <v>0.51768840828882412</v>
      </c>
      <c r="AB2849" s="17">
        <v>1.2120193084899957</v>
      </c>
      <c r="AC2849" s="17">
        <v>19.39892947748335</v>
      </c>
      <c r="AD2849" s="17">
        <v>0.26459433419108469</v>
      </c>
      <c r="AE2849" s="17">
        <v>2.6459433419108468E-2</v>
      </c>
      <c r="AF2849" s="17">
        <v>51.103155574663177</v>
      </c>
      <c r="AG2849" s="17">
        <v>9.391836385631855</v>
      </c>
      <c r="AH2849" s="17">
        <v>-1</v>
      </c>
      <c r="AI2849" s="17">
        <v>-1</v>
      </c>
      <c r="AJ2849" s="17">
        <v>-1</v>
      </c>
      <c r="AK2849" s="17">
        <v>-1</v>
      </c>
      <c r="AL2849" s="17">
        <v>-1</v>
      </c>
      <c r="AM2849" s="17">
        <v>-1</v>
      </c>
      <c r="AN2849" s="17">
        <v>-1</v>
      </c>
      <c r="AO2849" s="17">
        <v>-1</v>
      </c>
      <c r="AP2849" s="17">
        <v>-1</v>
      </c>
      <c r="AQ2849" s="17">
        <v>-1</v>
      </c>
      <c r="AR2849" s="17">
        <v>0.13229716709554235</v>
      </c>
      <c r="AS2849" s="17">
        <v>1.5875660051465079</v>
      </c>
      <c r="AT2849" s="17">
        <v>6.0638358066904603</v>
      </c>
      <c r="AU2849" s="17">
        <v>-1</v>
      </c>
      <c r="AV2849" s="17">
        <v>-1</v>
      </c>
      <c r="AW2849" s="17">
        <v>-1</v>
      </c>
      <c r="AX2849" s="17">
        <v>-1</v>
      </c>
      <c r="AY2849" s="17">
        <v>2.6459433419108468E-2</v>
      </c>
      <c r="AZ2849" s="17">
        <v>0.13788497593069365</v>
      </c>
      <c r="BA2849" s="17">
        <v>0.37493553688981929</v>
      </c>
      <c r="BB2849" s="17">
        <v>4.3371259708364536E-2</v>
      </c>
      <c r="BC2849" s="17">
        <v>0.13611591977881493</v>
      </c>
      <c r="BD2849" s="17">
        <v>1.9145732976923553</v>
      </c>
      <c r="BE2849" s="17">
        <v>5.1367087535896978</v>
      </c>
      <c r="BF2849" s="17">
        <v>-1</v>
      </c>
      <c r="BG2849" s="22">
        <v>63.43019155678212</v>
      </c>
    </row>
    <row r="2850" spans="1:59" x14ac:dyDescent="0.25">
      <c r="A2850">
        <v>6327</v>
      </c>
      <c r="B2850" t="s">
        <v>2506</v>
      </c>
      <c r="C2850" s="49">
        <v>0</v>
      </c>
      <c r="D2850" s="22">
        <v>1462.6202343749999</v>
      </c>
      <c r="E2850" s="17">
        <v>47.9926608780275</v>
      </c>
      <c r="F2850" s="17">
        <v>-24.970617846771297</v>
      </c>
      <c r="G2850" s="17">
        <v>0.16446835797374704</v>
      </c>
      <c r="H2850" s="17">
        <v>2.0724282484437166</v>
      </c>
      <c r="I2850" s="17">
        <v>36.778842000456869</v>
      </c>
      <c r="J2850" s="17">
        <v>2.2504981688469199</v>
      </c>
      <c r="K2850" s="17">
        <v>-1</v>
      </c>
      <c r="L2850" s="17">
        <v>-1</v>
      </c>
      <c r="M2850" s="17">
        <v>-1</v>
      </c>
      <c r="N2850" s="17">
        <v>0.16666666666666666</v>
      </c>
      <c r="O2850" s="17">
        <v>-1</v>
      </c>
      <c r="P2850" s="17">
        <v>-1</v>
      </c>
      <c r="Q2850" s="17">
        <v>1.8975939367866534</v>
      </c>
      <c r="R2850" s="17">
        <v>-1</v>
      </c>
      <c r="S2850" s="17">
        <v>-0.19284331770336069</v>
      </c>
      <c r="T2850" s="17">
        <v>-2.0230519664322617E-2</v>
      </c>
      <c r="U2850" s="17">
        <v>-0.16227538773776673</v>
      </c>
      <c r="V2850" s="17">
        <v>-0.38195694482045511</v>
      </c>
      <c r="W2850" s="17">
        <v>-0.30225187060362413</v>
      </c>
      <c r="X2850" s="17">
        <v>-1.0692935263813754</v>
      </c>
      <c r="Y2850" s="17">
        <v>0</v>
      </c>
      <c r="Z2850" s="17">
        <v>20.423798706323005</v>
      </c>
      <c r="AA2850" s="17">
        <v>-0.15807969152901574</v>
      </c>
      <c r="AB2850" s="17">
        <v>0.1338663975741432</v>
      </c>
      <c r="AC2850" s="17">
        <v>7.0030191471622043</v>
      </c>
      <c r="AD2850" s="17">
        <v>-0.20284423467220844</v>
      </c>
      <c r="AE2850" s="17">
        <v>-2.0284423467220841E-2</v>
      </c>
      <c r="AF2850" s="17">
        <v>32.646758179149415</v>
      </c>
      <c r="AG2850" s="17">
        <v>-22.796242776219064</v>
      </c>
      <c r="AH2850" s="17">
        <v>-1</v>
      </c>
      <c r="AI2850" s="17">
        <v>-1</v>
      </c>
      <c r="AJ2850" s="17">
        <v>-1</v>
      </c>
      <c r="AK2850" s="17">
        <v>-1</v>
      </c>
      <c r="AL2850" s="17">
        <v>-1</v>
      </c>
      <c r="AM2850" s="17">
        <v>-1</v>
      </c>
      <c r="AN2850" s="17">
        <v>-1</v>
      </c>
      <c r="AO2850" s="17">
        <v>-1</v>
      </c>
      <c r="AP2850" s="17">
        <v>-1</v>
      </c>
      <c r="AQ2850" s="17">
        <v>-1</v>
      </c>
      <c r="AR2850" s="17">
        <v>-0.10142211733610422</v>
      </c>
      <c r="AS2850" s="17">
        <v>-1.2170654080332508</v>
      </c>
      <c r="AT2850" s="17">
        <v>2.4178149695567739</v>
      </c>
      <c r="AU2850" s="17">
        <v>-1</v>
      </c>
      <c r="AV2850" s="17">
        <v>-1</v>
      </c>
      <c r="AW2850" s="17">
        <v>-1</v>
      </c>
      <c r="AX2850" s="17">
        <v>-1</v>
      </c>
      <c r="AY2850" s="17">
        <v>-2.0284423467220841E-2</v>
      </c>
      <c r="AZ2850" s="17">
        <v>0.54409958126531177</v>
      </c>
      <c r="BA2850" s="17">
        <v>-3.1279068444799052E-2</v>
      </c>
      <c r="BB2850" s="17">
        <v>0.20230037312188426</v>
      </c>
      <c r="BC2850" s="17">
        <v>-2.2813193634704701E-2</v>
      </c>
      <c r="BD2850" s="17">
        <v>7.4360893711249219</v>
      </c>
      <c r="BE2850" s="17">
        <v>-0.38480731984287475</v>
      </c>
      <c r="BF2850" s="17">
        <v>-1</v>
      </c>
      <c r="BG2850" s="22">
        <v>27.225919689629791</v>
      </c>
    </row>
    <row r="2851" spans="1:59" x14ac:dyDescent="0.25">
      <c r="A2851">
        <v>6328</v>
      </c>
      <c r="B2851" t="s">
        <v>2507</v>
      </c>
      <c r="C2851" s="49">
        <v>0</v>
      </c>
      <c r="D2851" s="22">
        <v>1563.0531445312499</v>
      </c>
      <c r="E2851" s="17">
        <v>109.32618255596496</v>
      </c>
      <c r="F2851" s="17">
        <v>77.872560349812659</v>
      </c>
      <c r="G2851" s="17">
        <v>0.91275232720902455</v>
      </c>
      <c r="H2851" s="17">
        <v>7.7407704482234232</v>
      </c>
      <c r="I2851" s="17">
        <v>91.547888173516128</v>
      </c>
      <c r="J2851" s="17">
        <v>17.006647076788603</v>
      </c>
      <c r="K2851" s="17">
        <v>-1</v>
      </c>
      <c r="L2851" s="17">
        <v>-1</v>
      </c>
      <c r="M2851" s="17">
        <v>-1</v>
      </c>
      <c r="N2851" s="17">
        <v>0.16666666666666666</v>
      </c>
      <c r="O2851" s="17">
        <v>-1</v>
      </c>
      <c r="P2851" s="17">
        <v>-1</v>
      </c>
      <c r="Q2851" s="17">
        <v>5.4346870251182597</v>
      </c>
      <c r="R2851" s="17">
        <v>-1</v>
      </c>
      <c r="S2851" s="17">
        <v>1.6046357582599478</v>
      </c>
      <c r="T2851" s="17">
        <v>0.16869454165932371</v>
      </c>
      <c r="U2851" s="17">
        <v>0.92848396238097097</v>
      </c>
      <c r="V2851" s="17">
        <v>1.1911585615974998</v>
      </c>
      <c r="W2851" s="17">
        <v>3.7939089446094627</v>
      </c>
      <c r="X2851" s="17">
        <v>5.0243329396557401</v>
      </c>
      <c r="Y2851" s="17">
        <v>0</v>
      </c>
      <c r="Z2851" s="17">
        <v>55.851067983079176</v>
      </c>
      <c r="AA2851" s="17">
        <v>1.8130359333025685</v>
      </c>
      <c r="AB2851" s="17">
        <v>3.278679017815838</v>
      </c>
      <c r="AC2851" s="17">
        <v>43.160056661501265</v>
      </c>
      <c r="AD2851" s="17">
        <v>1.1606049529762137</v>
      </c>
      <c r="AE2851" s="17">
        <v>0.11606049529762137</v>
      </c>
      <c r="AF2851" s="17">
        <v>86.481340329749088</v>
      </c>
      <c r="AG2851" s="17">
        <v>71.091624653958391</v>
      </c>
      <c r="AH2851" s="17">
        <v>-1</v>
      </c>
      <c r="AI2851" s="17">
        <v>-1</v>
      </c>
      <c r="AJ2851" s="17">
        <v>-1</v>
      </c>
      <c r="AK2851" s="17">
        <v>-1</v>
      </c>
      <c r="AL2851" s="17">
        <v>-1</v>
      </c>
      <c r="AM2851" s="17">
        <v>-1</v>
      </c>
      <c r="AN2851" s="17">
        <v>-1</v>
      </c>
      <c r="AO2851" s="17">
        <v>-1</v>
      </c>
      <c r="AP2851" s="17">
        <v>-1</v>
      </c>
      <c r="AQ2851" s="17">
        <v>-1</v>
      </c>
      <c r="AR2851" s="17">
        <v>0.58030247648810684</v>
      </c>
      <c r="AS2851" s="17">
        <v>6.9636297178572821</v>
      </c>
      <c r="AT2851" s="17">
        <v>13.052718633214468</v>
      </c>
      <c r="AU2851" s="17">
        <v>-1</v>
      </c>
      <c r="AV2851" s="17">
        <v>-1</v>
      </c>
      <c r="AW2851" s="17">
        <v>-1</v>
      </c>
      <c r="AX2851" s="17">
        <v>-1</v>
      </c>
      <c r="AY2851" s="17">
        <v>0.11606049529762137</v>
      </c>
      <c r="AZ2851" s="17">
        <v>-0.64076835764109297</v>
      </c>
      <c r="BA2851" s="17">
        <v>1.153588870461606</v>
      </c>
      <c r="BB2851" s="17">
        <v>-0.2612723506785794</v>
      </c>
      <c r="BC2851" s="17">
        <v>0.44075953016575875</v>
      </c>
      <c r="BD2851" s="17">
        <v>-8.6693565770271732</v>
      </c>
      <c r="BE2851" s="17">
        <v>15.720638628309237</v>
      </c>
      <c r="BF2851" s="17">
        <v>-1</v>
      </c>
      <c r="BG2851" s="22">
        <v>310.88567075536844</v>
      </c>
    </row>
    <row r="2852" spans="1:59" x14ac:dyDescent="0.25">
      <c r="A2852">
        <v>6329</v>
      </c>
      <c r="B2852" t="s">
        <v>2508</v>
      </c>
      <c r="C2852" s="49">
        <v>0</v>
      </c>
      <c r="D2852" s="22">
        <v>1556.744189453125</v>
      </c>
      <c r="E2852" s="17">
        <v>123.64185554363154</v>
      </c>
      <c r="F2852" s="17">
        <v>101.87687752901373</v>
      </c>
      <c r="G2852" s="17">
        <v>1.0874070398755353</v>
      </c>
      <c r="H2852" s="17">
        <v>9.0638011677104835</v>
      </c>
      <c r="I2852" s="17">
        <v>104.33136665983243</v>
      </c>
      <c r="J2852" s="17">
        <v>20.450835451176271</v>
      </c>
      <c r="K2852" s="17">
        <v>-1</v>
      </c>
      <c r="L2852" s="17">
        <v>-1</v>
      </c>
      <c r="M2852" s="17">
        <v>-1</v>
      </c>
      <c r="N2852" s="17">
        <v>0.16666666666666666</v>
      </c>
      <c r="O2852" s="17">
        <v>-1</v>
      </c>
      <c r="P2852" s="17">
        <v>-1</v>
      </c>
      <c r="Q2852" s="17">
        <v>6.260269293903999</v>
      </c>
      <c r="R2852" s="17">
        <v>-1</v>
      </c>
      <c r="S2852" s="17">
        <v>2.0241799479574389</v>
      </c>
      <c r="T2852" s="17">
        <v>0.21279097250322637</v>
      </c>
      <c r="U2852" s="17">
        <v>1.1830748245612603</v>
      </c>
      <c r="V2852" s="17">
        <v>1.558334724739747</v>
      </c>
      <c r="W2852" s="17">
        <v>4.7499815315285607</v>
      </c>
      <c r="X2852" s="17">
        <v>6.4466279817510825</v>
      </c>
      <c r="Y2852" s="17">
        <v>0</v>
      </c>
      <c r="Z2852" s="17">
        <v>64.120040446052599</v>
      </c>
      <c r="AA2852" s="17">
        <v>2.2731081080937217</v>
      </c>
      <c r="AB2852" s="17">
        <v>4.0127002813471861</v>
      </c>
      <c r="AC2852" s="17">
        <v>51.599362135855969</v>
      </c>
      <c r="AD2852" s="17">
        <v>1.4788435307015753</v>
      </c>
      <c r="AE2852" s="17">
        <v>0.14788435307015754</v>
      </c>
      <c r="AF2852" s="17">
        <v>99.046708376646677</v>
      </c>
      <c r="AG2852" s="17">
        <v>93.005709657873837</v>
      </c>
      <c r="AH2852" s="17">
        <v>-1</v>
      </c>
      <c r="AI2852" s="17">
        <v>-1</v>
      </c>
      <c r="AJ2852" s="17">
        <v>-1</v>
      </c>
      <c r="AK2852" s="17">
        <v>-1</v>
      </c>
      <c r="AL2852" s="17">
        <v>-1</v>
      </c>
      <c r="AM2852" s="17">
        <v>-1</v>
      </c>
      <c r="AN2852" s="17">
        <v>-1</v>
      </c>
      <c r="AO2852" s="17">
        <v>-1</v>
      </c>
      <c r="AP2852" s="17">
        <v>-1</v>
      </c>
      <c r="AQ2852" s="17">
        <v>-1</v>
      </c>
      <c r="AR2852" s="17">
        <v>0.73942176535078763</v>
      </c>
      <c r="AS2852" s="17">
        <v>8.8730611842094511</v>
      </c>
      <c r="AT2852" s="17">
        <v>15.534979539472287</v>
      </c>
      <c r="AU2852" s="17">
        <v>-1</v>
      </c>
      <c r="AV2852" s="17">
        <v>-1</v>
      </c>
      <c r="AW2852" s="17">
        <v>-1</v>
      </c>
      <c r="AX2852" s="17">
        <v>-1</v>
      </c>
      <c r="AY2852" s="17">
        <v>0.14788435307015754</v>
      </c>
      <c r="AZ2852" s="17">
        <v>-0.91732482273408178</v>
      </c>
      <c r="BA2852" s="17">
        <v>1.4301453355545948</v>
      </c>
      <c r="BB2852" s="17">
        <v>-0.36947346710520235</v>
      </c>
      <c r="BC2852" s="17">
        <v>0.54896064659238164</v>
      </c>
      <c r="BD2852" s="17">
        <v>-12.428480318933889</v>
      </c>
      <c r="BE2852" s="17">
        <v>19.479762370215958</v>
      </c>
      <c r="BF2852" s="17">
        <v>-1</v>
      </c>
      <c r="BG2852" s="22">
        <v>220.12336613776392</v>
      </c>
    </row>
    <row r="2853" spans="1:59" x14ac:dyDescent="0.25">
      <c r="A2853">
        <v>6331</v>
      </c>
      <c r="B2853" t="s">
        <v>2509</v>
      </c>
      <c r="C2853" s="49">
        <v>0</v>
      </c>
      <c r="D2853" s="22">
        <v>1499.250263671875</v>
      </c>
      <c r="E2853" s="17">
        <v>79.622426083399318</v>
      </c>
      <c r="F2853" s="17">
        <v>28.065723298176856</v>
      </c>
      <c r="G2853" s="17">
        <v>0.55035923145295929</v>
      </c>
      <c r="H2853" s="17">
        <v>4.9955986123464537</v>
      </c>
      <c r="I2853" s="17">
        <v>65.023299901839309</v>
      </c>
      <c r="J2853" s="17">
        <v>9.8602605389993876</v>
      </c>
      <c r="K2853" s="17">
        <v>-1</v>
      </c>
      <c r="L2853" s="17">
        <v>-1</v>
      </c>
      <c r="M2853" s="17">
        <v>-1</v>
      </c>
      <c r="N2853" s="17">
        <v>0.16666666666666666</v>
      </c>
      <c r="O2853" s="17">
        <v>-1</v>
      </c>
      <c r="P2853" s="17">
        <v>-1</v>
      </c>
      <c r="Q2853" s="17">
        <v>3.7216767683732845</v>
      </c>
      <c r="R2853" s="17">
        <v>-1</v>
      </c>
      <c r="S2853" s="17">
        <v>0.73411863685108103</v>
      </c>
      <c r="T2853" s="17">
        <v>7.7198344154317894E-2</v>
      </c>
      <c r="U2853" s="17">
        <v>0.40023041978754814</v>
      </c>
      <c r="V2853" s="17">
        <v>0.42930046789106507</v>
      </c>
      <c r="W2853" s="17">
        <v>1.8101428082631386</v>
      </c>
      <c r="X2853" s="17">
        <v>2.07319640566707</v>
      </c>
      <c r="Y2853" s="17">
        <v>0</v>
      </c>
      <c r="Z2853" s="17">
        <v>38.693680794218182</v>
      </c>
      <c r="AA2853" s="17">
        <v>0.85842682400161752</v>
      </c>
      <c r="AB2853" s="17">
        <v>1.7556497563620275</v>
      </c>
      <c r="AC2853" s="17">
        <v>25.649243525172245</v>
      </c>
      <c r="AD2853" s="17">
        <v>0.50028802473443523</v>
      </c>
      <c r="AE2853" s="17">
        <v>5.0028802473443518E-2</v>
      </c>
      <c r="AF2853" s="17">
        <v>60.409311946957601</v>
      </c>
      <c r="AG2853" s="17">
        <v>25.621834666704192</v>
      </c>
      <c r="AH2853" s="17">
        <v>-1</v>
      </c>
      <c r="AI2853" s="17">
        <v>-1</v>
      </c>
      <c r="AJ2853" s="17">
        <v>-1</v>
      </c>
      <c r="AK2853" s="17">
        <v>-1</v>
      </c>
      <c r="AL2853" s="17">
        <v>-1</v>
      </c>
      <c r="AM2853" s="17">
        <v>-1</v>
      </c>
      <c r="AN2853" s="17">
        <v>-1</v>
      </c>
      <c r="AO2853" s="17">
        <v>-1</v>
      </c>
      <c r="AP2853" s="17">
        <v>-1</v>
      </c>
      <c r="AQ2853" s="17">
        <v>-1</v>
      </c>
      <c r="AR2853" s="17">
        <v>0.25014401236721762</v>
      </c>
      <c r="AS2853" s="17">
        <v>3.001728148406611</v>
      </c>
      <c r="AT2853" s="17">
        <v>7.902246592928595</v>
      </c>
      <c r="AU2853" s="17">
        <v>-1</v>
      </c>
      <c r="AV2853" s="17">
        <v>-1</v>
      </c>
      <c r="AW2853" s="17">
        <v>-1</v>
      </c>
      <c r="AX2853" s="17">
        <v>-1</v>
      </c>
      <c r="AY2853" s="17">
        <v>5.0028802473443518E-2</v>
      </c>
      <c r="AZ2853" s="17">
        <v>-6.6938129951969405E-2</v>
      </c>
      <c r="BA2853" s="17">
        <v>0.57975864277248235</v>
      </c>
      <c r="BB2853" s="17">
        <v>-3.6764595076374681E-2</v>
      </c>
      <c r="BC2853" s="17">
        <v>0.2162517745635541</v>
      </c>
      <c r="BD2853" s="17">
        <v>-0.8695069802924813</v>
      </c>
      <c r="BE2853" s="17">
        <v>7.9207890315745368</v>
      </c>
      <c r="BF2853" s="17">
        <v>-1</v>
      </c>
      <c r="BG2853" s="22">
        <v>176.99813027706364</v>
      </c>
    </row>
    <row r="2854" spans="1:59" x14ac:dyDescent="0.25">
      <c r="A2854">
        <v>6332</v>
      </c>
      <c r="B2854" t="s">
        <v>2510</v>
      </c>
      <c r="C2854" s="49">
        <v>0</v>
      </c>
      <c r="D2854" s="22">
        <v>1508.3870410156248</v>
      </c>
      <c r="E2854" s="17">
        <v>80.318122518666115</v>
      </c>
      <c r="F2854" s="17">
        <v>29.232257201750318</v>
      </c>
      <c r="G2854" s="17">
        <v>0.55884689815988409</v>
      </c>
      <c r="H2854" s="17">
        <v>5.0598937213566</v>
      </c>
      <c r="I2854" s="17">
        <v>65.644536529757687</v>
      </c>
      <c r="J2854" s="17">
        <v>10.027637202081394</v>
      </c>
      <c r="K2854" s="17">
        <v>-1</v>
      </c>
      <c r="L2854" s="17">
        <v>-1</v>
      </c>
      <c r="M2854" s="17">
        <v>-1</v>
      </c>
      <c r="N2854" s="17">
        <v>0.16666666666666666</v>
      </c>
      <c r="O2854" s="17">
        <v>-1</v>
      </c>
      <c r="P2854" s="17">
        <v>-1</v>
      </c>
      <c r="Q2854" s="17">
        <v>3.7617974558120482</v>
      </c>
      <c r="R2854" s="17">
        <v>-1</v>
      </c>
      <c r="S2854" s="17">
        <v>0.75450715770238197</v>
      </c>
      <c r="T2854" s="17">
        <v>7.934129124262608E-2</v>
      </c>
      <c r="U2854" s="17">
        <v>0.41260273057048674</v>
      </c>
      <c r="V2854" s="17">
        <v>0.44714406826060948</v>
      </c>
      <c r="W2854" s="17">
        <v>1.85660491250015</v>
      </c>
      <c r="X2854" s="17">
        <v>2.142315446842141</v>
      </c>
      <c r="Y2854" s="17">
        <v>0</v>
      </c>
      <c r="Z2854" s="17">
        <v>39.095526706091562</v>
      </c>
      <c r="AA2854" s="17">
        <v>0.88078487676263006</v>
      </c>
      <c r="AB2854" s="17">
        <v>1.7913208684982673</v>
      </c>
      <c r="AC2854" s="17">
        <v>26.059367082737054</v>
      </c>
      <c r="AD2854" s="17">
        <v>0.51575341321310852</v>
      </c>
      <c r="AE2854" s="17">
        <v>5.1575341321310843E-2</v>
      </c>
      <c r="AF2854" s="17">
        <v>61.019949097273432</v>
      </c>
      <c r="AG2854" s="17">
        <v>26.686789896716242</v>
      </c>
      <c r="AH2854" s="17">
        <v>-1</v>
      </c>
      <c r="AI2854" s="17">
        <v>-1</v>
      </c>
      <c r="AJ2854" s="17">
        <v>-1</v>
      </c>
      <c r="AK2854" s="17">
        <v>-1</v>
      </c>
      <c r="AL2854" s="17">
        <v>-1</v>
      </c>
      <c r="AM2854" s="17">
        <v>-1</v>
      </c>
      <c r="AN2854" s="17">
        <v>-1</v>
      </c>
      <c r="AO2854" s="17">
        <v>-1</v>
      </c>
      <c r="AP2854" s="17">
        <v>-1</v>
      </c>
      <c r="AQ2854" s="17">
        <v>-1</v>
      </c>
      <c r="AR2854" s="17">
        <v>0.25787670660655426</v>
      </c>
      <c r="AS2854" s="17">
        <v>3.0945204792786507</v>
      </c>
      <c r="AT2854" s="17">
        <v>8.0228766230622455</v>
      </c>
      <c r="AU2854" s="17">
        <v>-1</v>
      </c>
      <c r="AV2854" s="17">
        <v>-1</v>
      </c>
      <c r="AW2854" s="17">
        <v>-1</v>
      </c>
      <c r="AX2854" s="17">
        <v>-1</v>
      </c>
      <c r="AY2854" s="17">
        <v>5.1575341321310843E-2</v>
      </c>
      <c r="AZ2854" s="17">
        <v>-8.0377899572366573E-2</v>
      </c>
      <c r="BA2854" s="17">
        <v>0.59319841239287951</v>
      </c>
      <c r="BB2854" s="17">
        <v>-4.2022827159123574E-2</v>
      </c>
      <c r="BC2854" s="17">
        <v>0.22151000664630299</v>
      </c>
      <c r="BD2854" s="17">
        <v>-1.052188506283219</v>
      </c>
      <c r="BE2854" s="17">
        <v>8.1034705575652755</v>
      </c>
      <c r="BF2854" s="17">
        <v>-1</v>
      </c>
      <c r="BG2854" s="22">
        <v>119.72482941743283</v>
      </c>
    </row>
    <row r="2855" spans="1:59" x14ac:dyDescent="0.25">
      <c r="A2855">
        <v>6333</v>
      </c>
      <c r="B2855" t="s">
        <v>2511</v>
      </c>
      <c r="C2855" s="49">
        <v>0</v>
      </c>
      <c r="D2855" s="22">
        <v>1453.7465039062499</v>
      </c>
      <c r="E2855" s="17">
        <v>38.020872000991531</v>
      </c>
      <c r="F2855" s="17">
        <v>-41.691171833623507</v>
      </c>
      <c r="G2855" s="17">
        <v>4.281009415406567E-2</v>
      </c>
      <c r="H2855" s="17">
        <v>1.1508520833605824</v>
      </c>
      <c r="I2855" s="17">
        <v>27.874325343119093</v>
      </c>
      <c r="J2855" s="17">
        <v>-0.14860101089298272</v>
      </c>
      <c r="K2855" s="17">
        <v>-1</v>
      </c>
      <c r="L2855" s="17">
        <v>-1</v>
      </c>
      <c r="M2855" s="17">
        <v>-1</v>
      </c>
      <c r="N2855" s="17">
        <v>0.16666666666666666</v>
      </c>
      <c r="O2855" s="17">
        <v>-1</v>
      </c>
      <c r="P2855" s="17">
        <v>-1</v>
      </c>
      <c r="Q2855" s="17">
        <v>1.3225226780307187</v>
      </c>
      <c r="R2855" s="17">
        <v>-1</v>
      </c>
      <c r="S2855" s="17">
        <v>-0.48508288533352595</v>
      </c>
      <c r="T2855" s="17">
        <v>-5.0946525749754168E-2</v>
      </c>
      <c r="U2855" s="17">
        <v>-0.3396143315563076</v>
      </c>
      <c r="V2855" s="17">
        <v>-0.63771880685020577</v>
      </c>
      <c r="W2855" s="17">
        <v>-0.96821804600400629</v>
      </c>
      <c r="X2855" s="17">
        <v>-2.0600136897190491</v>
      </c>
      <c r="Y2855" s="17">
        <v>0</v>
      </c>
      <c r="Z2855" s="17">
        <v>14.663926452896007</v>
      </c>
      <c r="AA2855" s="17">
        <v>-0.47854961279423752</v>
      </c>
      <c r="AB2855" s="17">
        <v>-0.37742671994088928</v>
      </c>
      <c r="AC2855" s="17">
        <v>1.1244989733931252</v>
      </c>
      <c r="AD2855" s="17">
        <v>-0.42451791444538456</v>
      </c>
      <c r="AE2855" s="17">
        <v>-4.245179144453845E-2</v>
      </c>
      <c r="AF2855" s="17">
        <v>23.894169500023672</v>
      </c>
      <c r="AG2855" s="17">
        <v>-38.060815338104845</v>
      </c>
      <c r="AH2855" s="17">
        <v>-1</v>
      </c>
      <c r="AI2855" s="17">
        <v>-1</v>
      </c>
      <c r="AJ2855" s="17">
        <v>-1</v>
      </c>
      <c r="AK2855" s="17">
        <v>-1</v>
      </c>
      <c r="AL2855" s="17">
        <v>-1</v>
      </c>
      <c r="AM2855" s="17">
        <v>-1</v>
      </c>
      <c r="AN2855" s="17">
        <v>-1</v>
      </c>
      <c r="AO2855" s="17">
        <v>-1</v>
      </c>
      <c r="AP2855" s="17">
        <v>-1</v>
      </c>
      <c r="AQ2855" s="17">
        <v>-1</v>
      </c>
      <c r="AR2855" s="17">
        <v>-0.21225895722269228</v>
      </c>
      <c r="AS2855" s="17">
        <v>-2.5471074866723069</v>
      </c>
      <c r="AT2855" s="17">
        <v>0.68876026732600071</v>
      </c>
      <c r="AU2855" s="17">
        <v>-1</v>
      </c>
      <c r="AV2855" s="17">
        <v>-1</v>
      </c>
      <c r="AW2855" s="17">
        <v>-1</v>
      </c>
      <c r="AX2855" s="17">
        <v>-1</v>
      </c>
      <c r="AY2855" s="17">
        <v>-4.245179144453845E-2</v>
      </c>
      <c r="AZ2855" s="17">
        <v>0.73673898318952147</v>
      </c>
      <c r="BA2855" s="17">
        <v>-0.22391847036900869</v>
      </c>
      <c r="BB2855" s="17">
        <v>0.27766942424476415</v>
      </c>
      <c r="BC2855" s="17">
        <v>-9.8182244757584566E-2</v>
      </c>
      <c r="BD2855" s="17">
        <v>10.054561331838327</v>
      </c>
      <c r="BE2855" s="17">
        <v>-3.0032792805562822</v>
      </c>
      <c r="BF2855" s="17">
        <v>-1</v>
      </c>
      <c r="BG2855" s="22">
        <v>14.831265456671645</v>
      </c>
    </row>
    <row r="2856" spans="1:59" x14ac:dyDescent="0.25">
      <c r="A2856">
        <v>6334</v>
      </c>
      <c r="B2856" t="s">
        <v>1277</v>
      </c>
      <c r="C2856" s="49">
        <v>0</v>
      </c>
      <c r="D2856" s="22">
        <v>1566.9356152343751</v>
      </c>
      <c r="E2856" s="17">
        <v>89.280649727680796</v>
      </c>
      <c r="F2856" s="17">
        <v>44.260495555459421</v>
      </c>
      <c r="G2856" s="17">
        <v>0.6681919227217642</v>
      </c>
      <c r="H2856" s="17">
        <v>5.8881955994437032</v>
      </c>
      <c r="I2856" s="17">
        <v>73.647811950911233</v>
      </c>
      <c r="J2856" s="17">
        <v>12.183919484096069</v>
      </c>
      <c r="K2856" s="17">
        <v>-1</v>
      </c>
      <c r="L2856" s="17">
        <v>-1</v>
      </c>
      <c r="M2856" s="17">
        <v>-1</v>
      </c>
      <c r="N2856" s="17">
        <v>0.16666666666666666</v>
      </c>
      <c r="O2856" s="17">
        <v>-1</v>
      </c>
      <c r="P2856" s="17">
        <v>-1</v>
      </c>
      <c r="Q2856" s="17">
        <v>4.2786647769395287</v>
      </c>
      <c r="R2856" s="17">
        <v>-1</v>
      </c>
      <c r="S2856" s="17">
        <v>1.0171686629482266</v>
      </c>
      <c r="T2856" s="17">
        <v>0.10694847824664629</v>
      </c>
      <c r="U2856" s="17">
        <v>0.57199289905388073</v>
      </c>
      <c r="V2856" s="17">
        <v>0.67701983836929802</v>
      </c>
      <c r="W2856" s="17">
        <v>2.4551675215676938</v>
      </c>
      <c r="X2856" s="17">
        <v>3.0327631418271026</v>
      </c>
      <c r="Y2856" s="17">
        <v>0</v>
      </c>
      <c r="Z2856" s="17">
        <v>44.272432517913423</v>
      </c>
      <c r="AA2856" s="17">
        <v>1.1688194936631922</v>
      </c>
      <c r="AB2856" s="17">
        <v>2.2508651422507335</v>
      </c>
      <c r="AC2856" s="17">
        <v>31.3429122576132</v>
      </c>
      <c r="AD2856" s="17">
        <v>0.71499112381735086</v>
      </c>
      <c r="AE2856" s="17">
        <v>7.1499112381735092E-2</v>
      </c>
      <c r="AF2856" s="17">
        <v>68.886673428614813</v>
      </c>
      <c r="AG2856" s="17">
        <v>40.40640917535319</v>
      </c>
      <c r="AH2856" s="17">
        <v>-1</v>
      </c>
      <c r="AI2856" s="17">
        <v>-1</v>
      </c>
      <c r="AJ2856" s="17">
        <v>-1</v>
      </c>
      <c r="AK2856" s="17">
        <v>-1</v>
      </c>
      <c r="AL2856" s="17">
        <v>-1</v>
      </c>
      <c r="AM2856" s="17">
        <v>-1</v>
      </c>
      <c r="AN2856" s="17">
        <v>-1</v>
      </c>
      <c r="AO2856" s="17">
        <v>-1</v>
      </c>
      <c r="AP2856" s="17">
        <v>-1</v>
      </c>
      <c r="AQ2856" s="17">
        <v>-1</v>
      </c>
      <c r="AR2856" s="17">
        <v>0.35749556190867543</v>
      </c>
      <c r="AS2856" s="17">
        <v>4.2899467429041049</v>
      </c>
      <c r="AT2856" s="17">
        <v>9.5769307657753373</v>
      </c>
      <c r="AU2856" s="17">
        <v>-1</v>
      </c>
      <c r="AV2856" s="17">
        <v>-1</v>
      </c>
      <c r="AW2856" s="17">
        <v>-1</v>
      </c>
      <c r="AX2856" s="17">
        <v>-1</v>
      </c>
      <c r="AY2856" s="17">
        <v>7.1499112381735092E-2</v>
      </c>
      <c r="AZ2856" s="17">
        <v>-0.25351994084141932</v>
      </c>
      <c r="BA2856" s="17">
        <v>0.76634045366193226</v>
      </c>
      <c r="BB2856" s="17">
        <v>-0.10976364876456605</v>
      </c>
      <c r="BC2856" s="17">
        <v>0.28925082825174542</v>
      </c>
      <c r="BD2856" s="17">
        <v>-3.4056404779731375</v>
      </c>
      <c r="BE2856" s="17">
        <v>10.456922529255195</v>
      </c>
      <c r="BF2856" s="17">
        <v>-1</v>
      </c>
      <c r="BG2856" s="22">
        <v>558.02131118797183</v>
      </c>
    </row>
    <row r="2857" spans="1:59" x14ac:dyDescent="0.25">
      <c r="A2857">
        <v>6335</v>
      </c>
      <c r="B2857" t="s">
        <v>2512</v>
      </c>
      <c r="C2857" s="49">
        <v>0</v>
      </c>
      <c r="D2857" s="22">
        <v>1401.0645996093751</v>
      </c>
      <c r="E2857" s="17">
        <v>-10.813300837790749</v>
      </c>
      <c r="F2857" s="17">
        <v>-123.57561939092469</v>
      </c>
      <c r="G2857" s="17">
        <v>-0.55297876137597934</v>
      </c>
      <c r="H2857" s="17">
        <v>-3.3623210578611058</v>
      </c>
      <c r="I2857" s="17">
        <v>-15.733166838314141</v>
      </c>
      <c r="J2857" s="17">
        <v>-11.897548511235915</v>
      </c>
      <c r="K2857" s="17">
        <v>-1</v>
      </c>
      <c r="L2857" s="17">
        <v>-1</v>
      </c>
      <c r="M2857" s="17">
        <v>-1</v>
      </c>
      <c r="N2857" s="17">
        <v>0.16666666666666666</v>
      </c>
      <c r="O2857" s="17">
        <v>-1</v>
      </c>
      <c r="P2857" s="17">
        <v>-1</v>
      </c>
      <c r="Q2857" s="17">
        <v>-1.4937352262432122</v>
      </c>
      <c r="R2857" s="17">
        <v>-1</v>
      </c>
      <c r="S2857" s="17">
        <v>-1.9162481187700071</v>
      </c>
      <c r="T2857" s="17">
        <v>-0.20136996216519823</v>
      </c>
      <c r="U2857" s="17">
        <v>-1.2080844466251595</v>
      </c>
      <c r="V2857" s="17">
        <v>-1.8902442192857483</v>
      </c>
      <c r="W2857" s="17">
        <v>-4.2296095290487141</v>
      </c>
      <c r="X2857" s="17">
        <v>-6.9118010959601817</v>
      </c>
      <c r="Y2857" s="17">
        <v>0</v>
      </c>
      <c r="Z2857" s="17">
        <v>-13.543509607138997</v>
      </c>
      <c r="AA2857" s="17">
        <v>-2.0479654636188478</v>
      </c>
      <c r="AB2857" s="17">
        <v>-2.8813482108490094</v>
      </c>
      <c r="AC2857" s="17">
        <v>-27.663983588969103</v>
      </c>
      <c r="AD2857" s="17">
        <v>-1.5101055582814493</v>
      </c>
      <c r="AE2857" s="17">
        <v>-0.15101055582814493</v>
      </c>
      <c r="AF2857" s="17">
        <v>-18.969295983838869</v>
      </c>
      <c r="AG2857" s="17">
        <v>-112.81498271863583</v>
      </c>
      <c r="AH2857" s="17">
        <v>-1</v>
      </c>
      <c r="AI2857" s="17">
        <v>-1</v>
      </c>
      <c r="AJ2857" s="17">
        <v>-1</v>
      </c>
      <c r="AK2857" s="17">
        <v>-1</v>
      </c>
      <c r="AL2857" s="17">
        <v>-1</v>
      </c>
      <c r="AM2857" s="17">
        <v>-1</v>
      </c>
      <c r="AN2857" s="17">
        <v>-1</v>
      </c>
      <c r="AO2857" s="17">
        <v>-1</v>
      </c>
      <c r="AP2857" s="17">
        <v>-1</v>
      </c>
      <c r="AQ2857" s="17">
        <v>-1</v>
      </c>
      <c r="AR2857" s="17">
        <v>-0.75505277914072466</v>
      </c>
      <c r="AS2857" s="17">
        <v>-9.0606333496886968</v>
      </c>
      <c r="AT2857" s="17">
        <v>-7.7788233545953052</v>
      </c>
      <c r="AU2857" s="17">
        <v>-1</v>
      </c>
      <c r="AV2857" s="17">
        <v>-1</v>
      </c>
      <c r="AW2857" s="17">
        <v>-1</v>
      </c>
      <c r="AX2857" s="17">
        <v>-1</v>
      </c>
      <c r="AY2857" s="17">
        <v>-0.15101055582814493</v>
      </c>
      <c r="AZ2857" s="17">
        <v>1.6801390055055543</v>
      </c>
      <c r="BA2857" s="17">
        <v>-1.1673184926850417</v>
      </c>
      <c r="BB2857" s="17">
        <v>0.6467692231490263</v>
      </c>
      <c r="BC2857" s="17">
        <v>-0.46728204366184645</v>
      </c>
      <c r="BD2857" s="17">
        <v>22.877828438651775</v>
      </c>
      <c r="BE2857" s="17">
        <v>-15.826546387369746</v>
      </c>
      <c r="BF2857" s="17">
        <v>-1</v>
      </c>
      <c r="BG2857" s="22">
        <v>-86.097909363392318</v>
      </c>
    </row>
    <row r="2858" spans="1:59" x14ac:dyDescent="0.25">
      <c r="A2858">
        <v>6336</v>
      </c>
      <c r="B2858" t="s">
        <v>2513</v>
      </c>
      <c r="C2858" s="49">
        <v>0</v>
      </c>
      <c r="D2858" s="22">
        <v>1511.07322265625</v>
      </c>
      <c r="E2858" s="17">
        <v>135.82360858409626</v>
      </c>
      <c r="F2858" s="17">
        <v>122.30306804300058</v>
      </c>
      <c r="G2858" s="17">
        <v>1.2360274071394259</v>
      </c>
      <c r="H2858" s="17">
        <v>10.189618550073503</v>
      </c>
      <c r="I2858" s="17">
        <v>115.20931686535621</v>
      </c>
      <c r="J2858" s="17">
        <v>23.381626915732422</v>
      </c>
      <c r="K2858" s="17">
        <v>-1</v>
      </c>
      <c r="L2858" s="17">
        <v>-1</v>
      </c>
      <c r="M2858" s="17">
        <v>-1</v>
      </c>
      <c r="N2858" s="17">
        <v>0.16666666666666666</v>
      </c>
      <c r="O2858" s="17">
        <v>-1</v>
      </c>
      <c r="P2858" s="17">
        <v>-1</v>
      </c>
      <c r="Q2858" s="17">
        <v>6.9627887857643493</v>
      </c>
      <c r="R2858" s="17">
        <v>-1</v>
      </c>
      <c r="S2858" s="17">
        <v>2.3811861266302712</v>
      </c>
      <c r="T2858" s="17">
        <v>0.25031431010454946</v>
      </c>
      <c r="U2858" s="17">
        <v>1.3997159152114309</v>
      </c>
      <c r="V2858" s="17">
        <v>1.8707789490244002</v>
      </c>
      <c r="W2858" s="17">
        <v>5.5635402201519097</v>
      </c>
      <c r="X2858" s="17">
        <v>7.6569131683720544</v>
      </c>
      <c r="Y2858" s="17">
        <v>0</v>
      </c>
      <c r="Z2858" s="17">
        <v>71.156425010657301</v>
      </c>
      <c r="AA2858" s="17">
        <v>2.6646010975552583</v>
      </c>
      <c r="AB2858" s="17">
        <v>4.6373070159723966</v>
      </c>
      <c r="AC2858" s="17">
        <v>58.780689567000948</v>
      </c>
      <c r="AD2858" s="17">
        <v>1.7496448940142886</v>
      </c>
      <c r="AE2858" s="17">
        <v>0.17496448940142886</v>
      </c>
      <c r="AF2858" s="17">
        <v>109.73906007689342</v>
      </c>
      <c r="AG2858" s="17">
        <v>111.65324176170418</v>
      </c>
      <c r="AH2858" s="17">
        <v>-1</v>
      </c>
      <c r="AI2858" s="17">
        <v>-1</v>
      </c>
      <c r="AJ2858" s="17">
        <v>-1</v>
      </c>
      <c r="AK2858" s="17">
        <v>-1</v>
      </c>
      <c r="AL2858" s="17">
        <v>-1</v>
      </c>
      <c r="AM2858" s="17">
        <v>-1</v>
      </c>
      <c r="AN2858" s="17">
        <v>-1</v>
      </c>
      <c r="AO2858" s="17">
        <v>-1</v>
      </c>
      <c r="AP2858" s="17">
        <v>-1</v>
      </c>
      <c r="AQ2858" s="17">
        <v>-1</v>
      </c>
      <c r="AR2858" s="17">
        <v>0.87482244700714429</v>
      </c>
      <c r="AS2858" s="17">
        <v>10.49786936408573</v>
      </c>
      <c r="AT2858" s="17">
        <v>17.647230173311453</v>
      </c>
      <c r="AU2858" s="17">
        <v>-1</v>
      </c>
      <c r="AV2858" s="17">
        <v>-1</v>
      </c>
      <c r="AW2858" s="17">
        <v>-1</v>
      </c>
      <c r="AX2858" s="17">
        <v>-1</v>
      </c>
      <c r="AY2858" s="17">
        <v>0.17496448940142886</v>
      </c>
      <c r="AZ2858" s="17">
        <v>-1.1526572840447828</v>
      </c>
      <c r="BA2858" s="17">
        <v>1.6654777968652958</v>
      </c>
      <c r="BB2858" s="17">
        <v>-0.46154593063152494</v>
      </c>
      <c r="BC2858" s="17">
        <v>0.64103311011870423</v>
      </c>
      <c r="BD2858" s="17">
        <v>-15.627262319047137</v>
      </c>
      <c r="BE2858" s="17">
        <v>22.67854437032921</v>
      </c>
      <c r="BF2858" s="17">
        <v>-1</v>
      </c>
      <c r="BG2858" s="22">
        <v>115.88091832866735</v>
      </c>
    </row>
    <row r="2859" spans="1:59" x14ac:dyDescent="0.25">
      <c r="A2859">
        <v>6337</v>
      </c>
      <c r="B2859" t="s">
        <v>3148</v>
      </c>
      <c r="C2859" s="49">
        <v>0</v>
      </c>
      <c r="D2859" s="22">
        <v>1523.9603320312499</v>
      </c>
      <c r="E2859" s="17">
        <v>104.77046209077905</v>
      </c>
      <c r="F2859" s="17">
        <v>70.233592966280284</v>
      </c>
      <c r="G2859" s="17">
        <v>0.85717142301251958</v>
      </c>
      <c r="H2859" s="17">
        <v>7.3197383297872429</v>
      </c>
      <c r="I2859" s="17">
        <v>87.479762657758059</v>
      </c>
      <c r="J2859" s="17">
        <v>15.910592460517929</v>
      </c>
      <c r="K2859" s="17">
        <v>-1</v>
      </c>
      <c r="L2859" s="17">
        <v>-1</v>
      </c>
      <c r="M2859" s="17">
        <v>-1</v>
      </c>
      <c r="N2859" s="17">
        <v>0.16666666666666666</v>
      </c>
      <c r="O2859" s="17">
        <v>-1</v>
      </c>
      <c r="P2859" s="17">
        <v>-1</v>
      </c>
      <c r="Q2859" s="17">
        <v>5.1719594508825164</v>
      </c>
      <c r="R2859" s="17">
        <v>-1</v>
      </c>
      <c r="S2859" s="17">
        <v>1.4711229256672098</v>
      </c>
      <c r="T2859" s="17">
        <v>0.15466159940014404</v>
      </c>
      <c r="U2859" s="17">
        <v>0.84746473247237242</v>
      </c>
      <c r="V2859" s="17">
        <v>1.0743109665038766</v>
      </c>
      <c r="W2859" s="17">
        <v>3.4896550367294021</v>
      </c>
      <c r="X2859" s="17">
        <v>4.5717116317794995</v>
      </c>
      <c r="Y2859" s="17">
        <v>0</v>
      </c>
      <c r="Z2859" s="17">
        <v>53.219607547507493</v>
      </c>
      <c r="AA2859" s="17">
        <v>1.6666257558722524</v>
      </c>
      <c r="AB2859" s="17">
        <v>3.0450891827426041</v>
      </c>
      <c r="AC2859" s="17">
        <v>40.474390629970877</v>
      </c>
      <c r="AD2859" s="17">
        <v>1.0593309155904655</v>
      </c>
      <c r="AE2859" s="17">
        <v>0.10593309155904655</v>
      </c>
      <c r="AF2859" s="17">
        <v>82.48262476722104</v>
      </c>
      <c r="AG2859" s="17">
        <v>64.117838258154848</v>
      </c>
      <c r="AH2859" s="17">
        <v>-1</v>
      </c>
      <c r="AI2859" s="17">
        <v>-1</v>
      </c>
      <c r="AJ2859" s="17">
        <v>-1</v>
      </c>
      <c r="AK2859" s="17">
        <v>-1</v>
      </c>
      <c r="AL2859" s="17">
        <v>-1</v>
      </c>
      <c r="AM2859" s="17">
        <v>-1</v>
      </c>
      <c r="AN2859" s="17">
        <v>-1</v>
      </c>
      <c r="AO2859" s="17">
        <v>-1</v>
      </c>
      <c r="AP2859" s="17">
        <v>-1</v>
      </c>
      <c r="AQ2859" s="17">
        <v>-1</v>
      </c>
      <c r="AR2859" s="17">
        <v>0.52966545779523277</v>
      </c>
      <c r="AS2859" s="17">
        <v>6.3559854935427937</v>
      </c>
      <c r="AT2859" s="17">
        <v>12.262781141605632</v>
      </c>
      <c r="AU2859" s="17">
        <v>-1</v>
      </c>
      <c r="AV2859" s="17">
        <v>-1</v>
      </c>
      <c r="AW2859" s="17">
        <v>-1</v>
      </c>
      <c r="AX2859" s="17">
        <v>-1</v>
      </c>
      <c r="AY2859" s="17">
        <v>0.10593309155904655</v>
      </c>
      <c r="AZ2859" s="17">
        <v>-0.55275894663477398</v>
      </c>
      <c r="BA2859" s="17">
        <v>1.065579459455287</v>
      </c>
      <c r="BB2859" s="17">
        <v>-0.22683917796742509</v>
      </c>
      <c r="BC2859" s="17">
        <v>0.40632635745460438</v>
      </c>
      <c r="BD2859" s="17">
        <v>-7.4730791140727657</v>
      </c>
      <c r="BE2859" s="17">
        <v>14.524361165354829</v>
      </c>
      <c r="BF2859" s="17">
        <v>-1</v>
      </c>
      <c r="BG2859" s="22">
        <v>147.78026501275167</v>
      </c>
    </row>
    <row r="2860" spans="1:59" x14ac:dyDescent="0.25">
      <c r="A2860">
        <v>6339</v>
      </c>
      <c r="B2860" t="s">
        <v>3149</v>
      </c>
      <c r="C2860" s="49">
        <v>0</v>
      </c>
      <c r="D2860" s="22">
        <v>1431.9615332031251</v>
      </c>
      <c r="E2860" s="17">
        <v>-1.5045017239808374</v>
      </c>
      <c r="F2860" s="17">
        <v>-107.96675722441181</v>
      </c>
      <c r="G2860" s="17">
        <v>-0.43940913486289529</v>
      </c>
      <c r="H2860" s="17">
        <v>-2.5020173054832098</v>
      </c>
      <c r="I2860" s="17">
        <v>-7.420680704595469</v>
      </c>
      <c r="J2860" s="17">
        <v>-9.6579571406509501</v>
      </c>
      <c r="K2860" s="17">
        <v>-1</v>
      </c>
      <c r="L2860" s="17">
        <v>-1</v>
      </c>
      <c r="M2860" s="17">
        <v>-1</v>
      </c>
      <c r="N2860" s="17">
        <v>0.16666666666666666</v>
      </c>
      <c r="O2860" s="17">
        <v>-1</v>
      </c>
      <c r="P2860" s="17">
        <v>-1</v>
      </c>
      <c r="Q2860" s="17">
        <v>-0.95689846707227444</v>
      </c>
      <c r="R2860" s="17">
        <v>-1</v>
      </c>
      <c r="S2860" s="17">
        <v>-1.6434385495220378</v>
      </c>
      <c r="T2860" s="17">
        <v>-0.17269615711841155</v>
      </c>
      <c r="U2860" s="17">
        <v>-1.0425361560006281</v>
      </c>
      <c r="V2860" s="17">
        <v>-1.6514870791208833</v>
      </c>
      <c r="W2860" s="17">
        <v>-3.6079211419559094</v>
      </c>
      <c r="X2860" s="17">
        <v>-5.9869504906941957</v>
      </c>
      <c r="Y2860" s="17">
        <v>0</v>
      </c>
      <c r="Z2860" s="17">
        <v>-8.1665913440743587</v>
      </c>
      <c r="AA2860" s="17">
        <v>-1.7488024793376205</v>
      </c>
      <c r="AB2860" s="17">
        <v>-2.4040492048319697</v>
      </c>
      <c r="AC2860" s="17">
        <v>-22.176305895539947</v>
      </c>
      <c r="AD2860" s="17">
        <v>-1.3031701950007852</v>
      </c>
      <c r="AE2860" s="17">
        <v>-0.13031701950007851</v>
      </c>
      <c r="AF2860" s="17">
        <v>-10.798636662378534</v>
      </c>
      <c r="AG2860" s="17">
        <v>-98.565298806454379</v>
      </c>
      <c r="AH2860" s="17">
        <v>-1</v>
      </c>
      <c r="AI2860" s="17">
        <v>-1</v>
      </c>
      <c r="AJ2860" s="17">
        <v>-1</v>
      </c>
      <c r="AK2860" s="17">
        <v>-1</v>
      </c>
      <c r="AL2860" s="17">
        <v>-1</v>
      </c>
      <c r="AM2860" s="17">
        <v>-1</v>
      </c>
      <c r="AN2860" s="17">
        <v>-1</v>
      </c>
      <c r="AO2860" s="17">
        <v>-1</v>
      </c>
      <c r="AP2860" s="17">
        <v>-1</v>
      </c>
      <c r="AQ2860" s="17">
        <v>-1</v>
      </c>
      <c r="AR2860" s="17">
        <v>-0.65158509750039262</v>
      </c>
      <c r="AS2860" s="17">
        <v>-7.819021170004711</v>
      </c>
      <c r="AT2860" s="17">
        <v>-6.1647275210061245</v>
      </c>
      <c r="AU2860" s="17">
        <v>-1</v>
      </c>
      <c r="AV2860" s="17">
        <v>-1</v>
      </c>
      <c r="AW2860" s="17">
        <v>-1</v>
      </c>
      <c r="AX2860" s="17">
        <v>-1</v>
      </c>
      <c r="AY2860" s="17">
        <v>-0.13031701950007851</v>
      </c>
      <c r="AZ2860" s="17">
        <v>1.5003075313307839</v>
      </c>
      <c r="BA2860" s="17">
        <v>-0.98748701851027132</v>
      </c>
      <c r="BB2860" s="17">
        <v>0.57641119963360044</v>
      </c>
      <c r="BC2860" s="17">
        <v>-0.39692402014642075</v>
      </c>
      <c r="BD2860" s="17">
        <v>20.433449624780391</v>
      </c>
      <c r="BE2860" s="17">
        <v>-13.382167573498357</v>
      </c>
      <c r="BF2860" s="17">
        <v>-1</v>
      </c>
      <c r="BG2860" s="22">
        <v>32.081595468097476</v>
      </c>
    </row>
    <row r="2861" spans="1:59" x14ac:dyDescent="0.25">
      <c r="A2861">
        <v>6340</v>
      </c>
      <c r="B2861" t="s">
        <v>2514</v>
      </c>
      <c r="C2861" s="49">
        <v>0</v>
      </c>
      <c r="D2861" s="22">
        <v>1558.192177734375</v>
      </c>
      <c r="E2861" s="17">
        <v>112.57611156214496</v>
      </c>
      <c r="F2861" s="17">
        <v>83.321995157483954</v>
      </c>
      <c r="G2861" s="17">
        <v>0.95240225615403062</v>
      </c>
      <c r="H2861" s="17">
        <v>8.0411234889105465</v>
      </c>
      <c r="I2861" s="17">
        <v>94.449979997515598</v>
      </c>
      <c r="J2861" s="17">
        <v>17.788543094552757</v>
      </c>
      <c r="K2861" s="17">
        <v>-1</v>
      </c>
      <c r="L2861" s="17">
        <v>-1</v>
      </c>
      <c r="M2861" s="17">
        <v>-1</v>
      </c>
      <c r="N2861" s="17">
        <v>0.16666666666666666</v>
      </c>
      <c r="O2861" s="17">
        <v>-1</v>
      </c>
      <c r="P2861" s="17">
        <v>-1</v>
      </c>
      <c r="Q2861" s="17">
        <v>5.6221098423777924</v>
      </c>
      <c r="R2861" s="17">
        <v>-1</v>
      </c>
      <c r="S2861" s="17">
        <v>1.6998802383934941</v>
      </c>
      <c r="T2861" s="17">
        <v>0.17870526695264913</v>
      </c>
      <c r="U2861" s="17">
        <v>0.98628091180981914</v>
      </c>
      <c r="V2861" s="17">
        <v>1.274514507489944</v>
      </c>
      <c r="W2861" s="17">
        <v>4.010955536475513</v>
      </c>
      <c r="X2861" s="17">
        <v>5.3472208623286006</v>
      </c>
      <c r="Y2861" s="17">
        <v>0</v>
      </c>
      <c r="Z2861" s="17">
        <v>57.728281403773636</v>
      </c>
      <c r="AA2861" s="17">
        <v>1.9174810339330626</v>
      </c>
      <c r="AB2861" s="17">
        <v>3.4453157520831419</v>
      </c>
      <c r="AC2861" s="17">
        <v>45.075938903066039</v>
      </c>
      <c r="AD2861" s="17">
        <v>1.2328511397622739</v>
      </c>
      <c r="AE2861" s="17">
        <v>0.12328511397622739</v>
      </c>
      <c r="AF2861" s="17">
        <v>89.3339169514784</v>
      </c>
      <c r="AG2861" s="17">
        <v>76.066537154368007</v>
      </c>
      <c r="AH2861" s="17">
        <v>-1</v>
      </c>
      <c r="AI2861" s="17">
        <v>-1</v>
      </c>
      <c r="AJ2861" s="17">
        <v>-1</v>
      </c>
      <c r="AK2861" s="17">
        <v>-1</v>
      </c>
      <c r="AL2861" s="17">
        <v>-1</v>
      </c>
      <c r="AM2861" s="17">
        <v>-1</v>
      </c>
      <c r="AN2861" s="17">
        <v>-1</v>
      </c>
      <c r="AO2861" s="17">
        <v>-1</v>
      </c>
      <c r="AP2861" s="17">
        <v>-1</v>
      </c>
      <c r="AQ2861" s="17">
        <v>-1</v>
      </c>
      <c r="AR2861" s="17">
        <v>0.61642556988113695</v>
      </c>
      <c r="AS2861" s="17">
        <v>7.3971068385736443</v>
      </c>
      <c r="AT2861" s="17">
        <v>13.616238890145738</v>
      </c>
      <c r="AU2861" s="17">
        <v>-1</v>
      </c>
      <c r="AV2861" s="17">
        <v>-1</v>
      </c>
      <c r="AW2861" s="17">
        <v>-1</v>
      </c>
      <c r="AX2861" s="17">
        <v>-1</v>
      </c>
      <c r="AY2861" s="17">
        <v>0.12328511397622739</v>
      </c>
      <c r="AZ2861" s="17">
        <v>-0.70355191511175064</v>
      </c>
      <c r="BA2861" s="17">
        <v>1.2163724279322639</v>
      </c>
      <c r="BB2861" s="17">
        <v>-0.28583605418583991</v>
      </c>
      <c r="BC2861" s="17">
        <v>0.46532323367301925</v>
      </c>
      <c r="BD2861" s="17">
        <v>-9.5227488902748814</v>
      </c>
      <c r="BE2861" s="17">
        <v>16.574030941556945</v>
      </c>
      <c r="BF2861" s="17">
        <v>-1</v>
      </c>
      <c r="BG2861" s="22">
        <v>281.78814470563634</v>
      </c>
    </row>
    <row r="2862" spans="1:59" x14ac:dyDescent="0.25">
      <c r="A2862">
        <v>6341</v>
      </c>
      <c r="B2862" t="s">
        <v>2515</v>
      </c>
      <c r="C2862" s="49">
        <v>0</v>
      </c>
      <c r="D2862" s="22">
        <v>1445.7051855468751</v>
      </c>
      <c r="E2862" s="17">
        <v>-6.6557302691885667</v>
      </c>
      <c r="F2862" s="17">
        <v>-116.6042641001452</v>
      </c>
      <c r="G2862" s="17">
        <v>-0.50225538332204178</v>
      </c>
      <c r="H2862" s="17">
        <v>-2.9780852915485534</v>
      </c>
      <c r="I2862" s="17">
        <v>-12.020577568857028</v>
      </c>
      <c r="J2862" s="17">
        <v>-10.897284239314317</v>
      </c>
      <c r="K2862" s="17">
        <v>-1</v>
      </c>
      <c r="L2862" s="17">
        <v>-1</v>
      </c>
      <c r="M2862" s="17">
        <v>-1</v>
      </c>
      <c r="N2862" s="17">
        <v>0.16666666666666666</v>
      </c>
      <c r="O2862" s="17">
        <v>-1</v>
      </c>
      <c r="P2862" s="17">
        <v>-1</v>
      </c>
      <c r="Q2862" s="17">
        <v>-1.2539688844428274</v>
      </c>
      <c r="R2862" s="17">
        <v>-1</v>
      </c>
      <c r="S2862" s="17">
        <v>-1.794403719500961</v>
      </c>
      <c r="T2862" s="17">
        <v>-0.18856343723165445</v>
      </c>
      <c r="U2862" s="17">
        <v>-1.1341459404475078</v>
      </c>
      <c r="V2862" s="17">
        <v>-1.7836085891838547</v>
      </c>
      <c r="W2862" s="17">
        <v>-3.9519460722034268</v>
      </c>
      <c r="X2862" s="17">
        <v>-6.4987368961856484</v>
      </c>
      <c r="Y2862" s="17">
        <v>0</v>
      </c>
      <c r="Z2862" s="17">
        <v>-11.142027219670471</v>
      </c>
      <c r="AA2862" s="17">
        <v>-1.9143508906265463</v>
      </c>
      <c r="AB2862" s="17">
        <v>-2.6681730981864544</v>
      </c>
      <c r="AC2862" s="17">
        <v>-25.21303293580393</v>
      </c>
      <c r="AD2862" s="17">
        <v>-1.4176824255593847</v>
      </c>
      <c r="AE2862" s="17">
        <v>-0.14176824255593848</v>
      </c>
      <c r="AF2862" s="17">
        <v>-15.320050543513183</v>
      </c>
      <c r="AG2862" s="17">
        <v>-106.4506745279822</v>
      </c>
      <c r="AH2862" s="17">
        <v>-1</v>
      </c>
      <c r="AI2862" s="17">
        <v>-1</v>
      </c>
      <c r="AJ2862" s="17">
        <v>-1</v>
      </c>
      <c r="AK2862" s="17">
        <v>-1</v>
      </c>
      <c r="AL2862" s="17">
        <v>-1</v>
      </c>
      <c r="AM2862" s="17">
        <v>-1</v>
      </c>
      <c r="AN2862" s="17">
        <v>-1</v>
      </c>
      <c r="AO2862" s="17">
        <v>-1</v>
      </c>
      <c r="AP2862" s="17">
        <v>-1</v>
      </c>
      <c r="AQ2862" s="17">
        <v>-1</v>
      </c>
      <c r="AR2862" s="17">
        <v>-0.70884121277969236</v>
      </c>
      <c r="AS2862" s="17">
        <v>-8.5060945533563093</v>
      </c>
      <c r="AT2862" s="17">
        <v>-7.0579229193632003</v>
      </c>
      <c r="AU2862" s="17">
        <v>-1</v>
      </c>
      <c r="AV2862" s="17">
        <v>-1</v>
      </c>
      <c r="AW2862" s="17">
        <v>-1</v>
      </c>
      <c r="AX2862" s="17">
        <v>-1</v>
      </c>
      <c r="AY2862" s="17">
        <v>-0.14176824255593848</v>
      </c>
      <c r="AZ2862" s="17">
        <v>1.599821229260046</v>
      </c>
      <c r="BA2862" s="17">
        <v>-1.0870007164395337</v>
      </c>
      <c r="BB2862" s="17">
        <v>0.61534535802352441</v>
      </c>
      <c r="BC2862" s="17">
        <v>-0.43585817853634456</v>
      </c>
      <c r="BD2862" s="17">
        <v>21.786100355274218</v>
      </c>
      <c r="BE2862" s="17">
        <v>-14.734818303992189</v>
      </c>
      <c r="BF2862" s="17">
        <v>-1</v>
      </c>
      <c r="BG2862" s="22">
        <v>61.949531590006245</v>
      </c>
    </row>
    <row r="2863" spans="1:59" x14ac:dyDescent="0.25">
      <c r="A2863">
        <v>6342</v>
      </c>
      <c r="B2863" t="s">
        <v>2516</v>
      </c>
      <c r="C2863" s="49">
        <v>0</v>
      </c>
      <c r="D2863" s="22">
        <v>1518.1640039062499</v>
      </c>
      <c r="E2863" s="17">
        <v>110.90777138552528</v>
      </c>
      <c r="F2863" s="17">
        <v>80.524546040220301</v>
      </c>
      <c r="G2863" s="17">
        <v>0.93204809785294751</v>
      </c>
      <c r="H2863" s="17">
        <v>7.886938260865457</v>
      </c>
      <c r="I2863" s="17">
        <v>92.960200874029837</v>
      </c>
      <c r="J2863" s="17">
        <v>17.387159391125905</v>
      </c>
      <c r="K2863" s="17">
        <v>-1</v>
      </c>
      <c r="L2863" s="17">
        <v>-1</v>
      </c>
      <c r="M2863" s="17">
        <v>-1</v>
      </c>
      <c r="N2863" s="17">
        <v>0.16666666666666666</v>
      </c>
      <c r="O2863" s="17">
        <v>-1</v>
      </c>
      <c r="P2863" s="17">
        <v>-1</v>
      </c>
      <c r="Q2863" s="17">
        <v>5.5258969665104338</v>
      </c>
      <c r="R2863" s="17">
        <v>-1</v>
      </c>
      <c r="S2863" s="17">
        <v>1.6509868033351007</v>
      </c>
      <c r="T2863" s="17">
        <v>0.17356629463288495</v>
      </c>
      <c r="U2863" s="17">
        <v>0.9566110412880805</v>
      </c>
      <c r="V2863" s="17">
        <v>1.2317240116889414</v>
      </c>
      <c r="W2863" s="17">
        <v>3.8995353950755227</v>
      </c>
      <c r="X2863" s="17">
        <v>5.1814674280486379</v>
      </c>
      <c r="Y2863" s="17">
        <v>0</v>
      </c>
      <c r="Z2863" s="17">
        <v>56.764620177981072</v>
      </c>
      <c r="AA2863" s="17">
        <v>1.8638644911404079</v>
      </c>
      <c r="AB2863" s="17">
        <v>3.3597733423412093</v>
      </c>
      <c r="AC2863" s="17">
        <v>44.092427167518409</v>
      </c>
      <c r="AD2863" s="17">
        <v>1.1957638016101007</v>
      </c>
      <c r="AE2863" s="17">
        <v>0.11957638016101006</v>
      </c>
      <c r="AF2863" s="17">
        <v>87.869556291332486</v>
      </c>
      <c r="AG2863" s="17">
        <v>73.512682475137154</v>
      </c>
      <c r="AH2863" s="17">
        <v>-1</v>
      </c>
      <c r="AI2863" s="17">
        <v>-1</v>
      </c>
      <c r="AJ2863" s="17">
        <v>-1</v>
      </c>
      <c r="AK2863" s="17">
        <v>-1</v>
      </c>
      <c r="AL2863" s="17">
        <v>-1</v>
      </c>
      <c r="AM2863" s="17">
        <v>-1</v>
      </c>
      <c r="AN2863" s="17">
        <v>-1</v>
      </c>
      <c r="AO2863" s="17">
        <v>-1</v>
      </c>
      <c r="AP2863" s="17">
        <v>-1</v>
      </c>
      <c r="AQ2863" s="17">
        <v>-1</v>
      </c>
      <c r="AR2863" s="17">
        <v>0.59788190080505033</v>
      </c>
      <c r="AS2863" s="17">
        <v>7.1745828096606035</v>
      </c>
      <c r="AT2863" s="17">
        <v>13.326957652558784</v>
      </c>
      <c r="AU2863" s="17">
        <v>-1</v>
      </c>
      <c r="AV2863" s="17">
        <v>-1</v>
      </c>
      <c r="AW2863" s="17">
        <v>-1</v>
      </c>
      <c r="AX2863" s="17">
        <v>-1</v>
      </c>
      <c r="AY2863" s="17">
        <v>0.11957638016101006</v>
      </c>
      <c r="AZ2863" s="17">
        <v>-0.6713221860437526</v>
      </c>
      <c r="BA2863" s="17">
        <v>1.1841426988642656</v>
      </c>
      <c r="BB2863" s="17">
        <v>-0.27322635921410093</v>
      </c>
      <c r="BC2863" s="17">
        <v>0.45271353870128034</v>
      </c>
      <c r="BD2863" s="17">
        <v>-9.0846628028858358</v>
      </c>
      <c r="BE2863" s="17">
        <v>16.135944854167903</v>
      </c>
      <c r="BF2863" s="17">
        <v>-1</v>
      </c>
      <c r="BG2863" s="22">
        <v>129.12014651087952</v>
      </c>
    </row>
    <row r="2864" spans="1:59" x14ac:dyDescent="0.25">
      <c r="A2864">
        <v>6343</v>
      </c>
      <c r="B2864" t="s">
        <v>2517</v>
      </c>
      <c r="C2864" s="49">
        <v>0</v>
      </c>
      <c r="D2864" s="22">
        <v>1498.3744433593749</v>
      </c>
      <c r="E2864" s="17">
        <v>87.629045319735113</v>
      </c>
      <c r="F2864" s="17">
        <v>41.491108737455775</v>
      </c>
      <c r="G2864" s="17">
        <v>0.64804194489277811</v>
      </c>
      <c r="H2864" s="17">
        <v>5.7355570633417035</v>
      </c>
      <c r="I2864" s="17">
        <v>72.172977380781788</v>
      </c>
      <c r="J2864" s="17">
        <v>11.786562216586905</v>
      </c>
      <c r="K2864" s="17">
        <v>-1</v>
      </c>
      <c r="L2864" s="17">
        <v>-1</v>
      </c>
      <c r="M2864" s="17">
        <v>-1</v>
      </c>
      <c r="N2864" s="17">
        <v>0.16666666666666666</v>
      </c>
      <c r="O2864" s="17">
        <v>-1</v>
      </c>
      <c r="P2864" s="17">
        <v>-1</v>
      </c>
      <c r="Q2864" s="17">
        <v>4.1834170498209327</v>
      </c>
      <c r="R2864" s="17">
        <v>-1</v>
      </c>
      <c r="S2864" s="17">
        <v>0.96876569693822145</v>
      </c>
      <c r="T2864" s="17">
        <v>0.10186105695536599</v>
      </c>
      <c r="U2864" s="17">
        <v>0.54262065853386354</v>
      </c>
      <c r="V2864" s="17">
        <v>0.63465859066122476</v>
      </c>
      <c r="W2864" s="17">
        <v>2.3448650789069805</v>
      </c>
      <c r="X2864" s="17">
        <v>2.8686724446626903</v>
      </c>
      <c r="Y2864" s="17">
        <v>0</v>
      </c>
      <c r="Z2864" s="17">
        <v>43.318438152381724</v>
      </c>
      <c r="AA2864" s="17">
        <v>1.1157407992481363</v>
      </c>
      <c r="AB2864" s="17">
        <v>2.1661808416650277</v>
      </c>
      <c r="AC2864" s="17">
        <v>30.369266510504232</v>
      </c>
      <c r="AD2864" s="17">
        <v>0.67827582316732937</v>
      </c>
      <c r="AE2864" s="17">
        <v>6.7827582316732943E-2</v>
      </c>
      <c r="AF2864" s="17">
        <v>67.437002339341177</v>
      </c>
      <c r="AG2864" s="17">
        <v>37.878173204907036</v>
      </c>
      <c r="AH2864" s="17">
        <v>-1</v>
      </c>
      <c r="AI2864" s="17">
        <v>-1</v>
      </c>
      <c r="AJ2864" s="17">
        <v>-1</v>
      </c>
      <c r="AK2864" s="17">
        <v>-1</v>
      </c>
      <c r="AL2864" s="17">
        <v>-1</v>
      </c>
      <c r="AM2864" s="17">
        <v>-1</v>
      </c>
      <c r="AN2864" s="17">
        <v>-1</v>
      </c>
      <c r="AO2864" s="17">
        <v>-1</v>
      </c>
      <c r="AP2864" s="17">
        <v>-1</v>
      </c>
      <c r="AQ2864" s="17">
        <v>-1</v>
      </c>
      <c r="AR2864" s="17">
        <v>0.33913791158366469</v>
      </c>
      <c r="AS2864" s="17">
        <v>4.0696549390039767</v>
      </c>
      <c r="AT2864" s="17">
        <v>9.2905514207051691</v>
      </c>
      <c r="AU2864" s="17">
        <v>-1</v>
      </c>
      <c r="AV2864" s="17">
        <v>-1</v>
      </c>
      <c r="AW2864" s="17">
        <v>-1</v>
      </c>
      <c r="AX2864" s="17">
        <v>-1</v>
      </c>
      <c r="AY2864" s="17">
        <v>6.7827582316732943E-2</v>
      </c>
      <c r="AZ2864" s="17">
        <v>-0.22161352071105095</v>
      </c>
      <c r="BA2864" s="17">
        <v>0.734434033531564</v>
      </c>
      <c r="BB2864" s="17">
        <v>-9.7280446543558732E-2</v>
      </c>
      <c r="BC2864" s="17">
        <v>0.27676762603073812</v>
      </c>
      <c r="BD2864" s="17">
        <v>-2.9719490023788513</v>
      </c>
      <c r="BE2864" s="17">
        <v>10.023231053660909</v>
      </c>
      <c r="BF2864" s="17">
        <v>-1</v>
      </c>
      <c r="BG2864" s="22">
        <v>95.619754701612919</v>
      </c>
    </row>
    <row r="2865" spans="1:59" x14ac:dyDescent="0.25">
      <c r="A2865">
        <v>6344</v>
      </c>
      <c r="B2865" t="s">
        <v>2518</v>
      </c>
      <c r="C2865" s="49">
        <v>0</v>
      </c>
      <c r="D2865" s="22">
        <v>1558.319326171875</v>
      </c>
      <c r="E2865" s="17">
        <v>113.09299699616986</v>
      </c>
      <c r="F2865" s="17">
        <v>84.188701313340715</v>
      </c>
      <c r="G2865" s="17">
        <v>0.95870838490109689</v>
      </c>
      <c r="H2865" s="17">
        <v>8.0888931821872454</v>
      </c>
      <c r="I2865" s="17">
        <v>94.911543616036383</v>
      </c>
      <c r="J2865" s="17">
        <v>17.912899861034685</v>
      </c>
      <c r="K2865" s="17">
        <v>-1</v>
      </c>
      <c r="L2865" s="17">
        <v>-1</v>
      </c>
      <c r="M2865" s="17">
        <v>-1</v>
      </c>
      <c r="N2865" s="17">
        <v>0.16666666666666666</v>
      </c>
      <c r="O2865" s="17">
        <v>-1</v>
      </c>
      <c r="P2865" s="17">
        <v>-1</v>
      </c>
      <c r="Q2865" s="17">
        <v>5.6519185317556673</v>
      </c>
      <c r="R2865" s="17">
        <v>-1</v>
      </c>
      <c r="S2865" s="17">
        <v>1.7150284106639311</v>
      </c>
      <c r="T2865" s="17">
        <v>0.18029742422079409</v>
      </c>
      <c r="U2865" s="17">
        <v>0.99547323608337634</v>
      </c>
      <c r="V2865" s="17">
        <v>1.2877718660935451</v>
      </c>
      <c r="W2865" s="17">
        <v>4.0454757434175654</v>
      </c>
      <c r="X2865" s="17">
        <v>5.3985746192059958</v>
      </c>
      <c r="Y2865" s="17">
        <v>0</v>
      </c>
      <c r="Z2865" s="17">
        <v>58.026843086772843</v>
      </c>
      <c r="AA2865" s="17">
        <v>1.9340925202358428</v>
      </c>
      <c r="AB2865" s="17">
        <v>3.471818515851969</v>
      </c>
      <c r="AC2865" s="17">
        <v>45.380650674335108</v>
      </c>
      <c r="AD2865" s="17">
        <v>1.2443415451042203</v>
      </c>
      <c r="AE2865" s="17">
        <v>0.12443415451042204</v>
      </c>
      <c r="AF2865" s="17">
        <v>89.787605417413516</v>
      </c>
      <c r="AG2865" s="17">
        <v>76.85777284047694</v>
      </c>
      <c r="AH2865" s="17">
        <v>-1</v>
      </c>
      <c r="AI2865" s="17">
        <v>-1</v>
      </c>
      <c r="AJ2865" s="17">
        <v>-1</v>
      </c>
      <c r="AK2865" s="17">
        <v>-1</v>
      </c>
      <c r="AL2865" s="17">
        <v>-1</v>
      </c>
      <c r="AM2865" s="17">
        <v>-1</v>
      </c>
      <c r="AN2865" s="17">
        <v>-1</v>
      </c>
      <c r="AO2865" s="17">
        <v>-1</v>
      </c>
      <c r="AP2865" s="17">
        <v>-1</v>
      </c>
      <c r="AQ2865" s="17">
        <v>-1</v>
      </c>
      <c r="AR2865" s="17">
        <v>0.62217077255211017</v>
      </c>
      <c r="AS2865" s="17">
        <v>7.4660492706253221</v>
      </c>
      <c r="AT2865" s="17">
        <v>13.705864051812918</v>
      </c>
      <c r="AU2865" s="17">
        <v>-1</v>
      </c>
      <c r="AV2865" s="17">
        <v>-1</v>
      </c>
      <c r="AW2865" s="17">
        <v>-1</v>
      </c>
      <c r="AX2865" s="17">
        <v>-1</v>
      </c>
      <c r="AY2865" s="17">
        <v>0.12443415451042204</v>
      </c>
      <c r="AZ2865" s="17">
        <v>-0.71353733519050877</v>
      </c>
      <c r="BA2865" s="17">
        <v>1.226357848011022</v>
      </c>
      <c r="BB2865" s="17">
        <v>-0.28974279200210173</v>
      </c>
      <c r="BC2865" s="17">
        <v>0.46922997148928103</v>
      </c>
      <c r="BD2865" s="17">
        <v>-9.6584767955268909</v>
      </c>
      <c r="BE2865" s="17">
        <v>16.709758846808956</v>
      </c>
      <c r="BF2865" s="17">
        <v>-1</v>
      </c>
      <c r="BG2865" s="22">
        <v>213.47897584875022</v>
      </c>
    </row>
    <row r="2866" spans="1:59" x14ac:dyDescent="0.25">
      <c r="A2866">
        <v>6345</v>
      </c>
      <c r="B2866" t="s">
        <v>2519</v>
      </c>
      <c r="C2866" s="49">
        <v>0</v>
      </c>
      <c r="D2866" s="22">
        <v>1430.1009960937499</v>
      </c>
      <c r="E2866" s="17">
        <v>14.228791941441095</v>
      </c>
      <c r="F2866" s="17">
        <v>-81.585393823356469</v>
      </c>
      <c r="G2866" s="17">
        <v>-0.2474591031180024</v>
      </c>
      <c r="H2866" s="17">
        <v>-1.0479724375962611</v>
      </c>
      <c r="I2866" s="17">
        <v>6.6286917045182818</v>
      </c>
      <c r="J2866" s="17">
        <v>-5.8727053274837653</v>
      </c>
      <c r="K2866" s="17">
        <v>-1</v>
      </c>
      <c r="L2866" s="17">
        <v>-1</v>
      </c>
      <c r="M2866" s="17">
        <v>-1</v>
      </c>
      <c r="N2866" s="17">
        <v>0.16666666666666666</v>
      </c>
      <c r="O2866" s="17">
        <v>-1</v>
      </c>
      <c r="P2866" s="17">
        <v>-1</v>
      </c>
      <c r="Q2866" s="17">
        <v>-4.9562270516100959E-2</v>
      </c>
      <c r="R2866" s="17">
        <v>-1</v>
      </c>
      <c r="S2866" s="17">
        <v>-1.182348669373271</v>
      </c>
      <c r="T2866" s="17">
        <v>-0.12423304283368276</v>
      </c>
      <c r="U2866" s="17">
        <v>-0.76273423522007044</v>
      </c>
      <c r="V2866" s="17">
        <v>-1.2479510101818378</v>
      </c>
      <c r="W2866" s="17">
        <v>-2.5571727217861322</v>
      </c>
      <c r="X2866" s="17">
        <v>-4.4238115732686207</v>
      </c>
      <c r="Y2866" s="17">
        <v>0</v>
      </c>
      <c r="Z2866" s="17">
        <v>0.92122256333551178</v>
      </c>
      <c r="AA2866" s="17">
        <v>-1.243171298776657</v>
      </c>
      <c r="AB2866" s="17">
        <v>-1.5973409134542442</v>
      </c>
      <c r="AC2866" s="17">
        <v>-12.901291617509267</v>
      </c>
      <c r="AD2866" s="17">
        <v>-0.95341779402508808</v>
      </c>
      <c r="AE2866" s="17">
        <v>-9.5341779402508806E-2</v>
      </c>
      <c r="AF2866" s="17">
        <v>3.0110267510194717</v>
      </c>
      <c r="AG2866" s="17">
        <v>-74.481154451336707</v>
      </c>
      <c r="AH2866" s="17">
        <v>-1</v>
      </c>
      <c r="AI2866" s="17">
        <v>-1</v>
      </c>
      <c r="AJ2866" s="17">
        <v>-1</v>
      </c>
      <c r="AK2866" s="17">
        <v>-1</v>
      </c>
      <c r="AL2866" s="17">
        <v>-1</v>
      </c>
      <c r="AM2866" s="17">
        <v>-1</v>
      </c>
      <c r="AN2866" s="17">
        <v>-1</v>
      </c>
      <c r="AO2866" s="17">
        <v>-1</v>
      </c>
      <c r="AP2866" s="17">
        <v>-1</v>
      </c>
      <c r="AQ2866" s="17">
        <v>-1</v>
      </c>
      <c r="AR2866" s="17">
        <v>-0.47670889701254404</v>
      </c>
      <c r="AS2866" s="17">
        <v>-5.7205067641505281</v>
      </c>
      <c r="AT2866" s="17">
        <v>-3.4366587933956865</v>
      </c>
      <c r="AU2866" s="17">
        <v>-1</v>
      </c>
      <c r="AV2866" s="17">
        <v>-1</v>
      </c>
      <c r="AW2866" s="17">
        <v>-1</v>
      </c>
      <c r="AX2866" s="17">
        <v>-1</v>
      </c>
      <c r="AY2866" s="17">
        <v>-9.5341779402508806E-2</v>
      </c>
      <c r="AZ2866" s="17">
        <v>1.196364846685245</v>
      </c>
      <c r="BA2866" s="17">
        <v>-0.68354433386473246</v>
      </c>
      <c r="BB2866" s="17">
        <v>0.4574953833018634</v>
      </c>
      <c r="BC2866" s="17">
        <v>-0.27800820381468372</v>
      </c>
      <c r="BD2866" s="17">
        <v>16.302075723809605</v>
      </c>
      <c r="BE2866" s="17">
        <v>-9.2507936725275677</v>
      </c>
      <c r="BF2866" s="17">
        <v>-1</v>
      </c>
      <c r="BG2866" s="22">
        <v>-43.497031287586424</v>
      </c>
    </row>
    <row r="2867" spans="1:59" x14ac:dyDescent="0.25">
      <c r="A2867">
        <v>6346</v>
      </c>
      <c r="B2867" t="s">
        <v>2520</v>
      </c>
      <c r="C2867" s="49">
        <v>0</v>
      </c>
      <c r="D2867" s="22">
        <v>1485.668896484375</v>
      </c>
      <c r="E2867" s="17">
        <v>49.530730226949863</v>
      </c>
      <c r="F2867" s="17">
        <v>-22.391605003508683</v>
      </c>
      <c r="G2867" s="17">
        <v>0.18323318030718802</v>
      </c>
      <c r="H2867" s="17">
        <v>2.2145740629701374</v>
      </c>
      <c r="I2867" s="17">
        <v>38.152293073930736</v>
      </c>
      <c r="J2867" s="17">
        <v>2.6205401902820493</v>
      </c>
      <c r="K2867" s="17">
        <v>-1</v>
      </c>
      <c r="L2867" s="17">
        <v>-1</v>
      </c>
      <c r="M2867" s="17">
        <v>-1</v>
      </c>
      <c r="N2867" s="17">
        <v>0.16666666666666666</v>
      </c>
      <c r="O2867" s="17">
        <v>-1</v>
      </c>
      <c r="P2867" s="17">
        <v>-1</v>
      </c>
      <c r="Q2867" s="17">
        <v>1.9862941176113418</v>
      </c>
      <c r="R2867" s="17">
        <v>-1</v>
      </c>
      <c r="S2867" s="17">
        <v>-0.14776768212212613</v>
      </c>
      <c r="T2867" s="17">
        <v>-1.5492819331525586E-2</v>
      </c>
      <c r="U2867" s="17">
        <v>-0.13492226211296526</v>
      </c>
      <c r="V2867" s="17">
        <v>-0.34250770602668318</v>
      </c>
      <c r="W2867" s="17">
        <v>-0.19953186976593607</v>
      </c>
      <c r="X2867" s="17">
        <v>-0.91648279849902092</v>
      </c>
      <c r="Y2867" s="17">
        <v>0</v>
      </c>
      <c r="Z2867" s="17">
        <v>21.312213320385489</v>
      </c>
      <c r="AA2867" s="17">
        <v>-0.10864974779196851</v>
      </c>
      <c r="AB2867" s="17">
        <v>0.21272930593112238</v>
      </c>
      <c r="AC2867" s="17">
        <v>7.9097342619514706</v>
      </c>
      <c r="AD2867" s="17">
        <v>-0.16865282764120657</v>
      </c>
      <c r="AE2867" s="17">
        <v>-1.6865282764120658E-2</v>
      </c>
      <c r="AF2867" s="17">
        <v>33.996775566911204</v>
      </c>
      <c r="AG2867" s="17">
        <v>-20.441803520499835</v>
      </c>
      <c r="AH2867" s="17">
        <v>-1</v>
      </c>
      <c r="AI2867" s="17">
        <v>-1</v>
      </c>
      <c r="AJ2867" s="17">
        <v>-1</v>
      </c>
      <c r="AK2867" s="17">
        <v>-1</v>
      </c>
      <c r="AL2867" s="17">
        <v>-1</v>
      </c>
      <c r="AM2867" s="17">
        <v>-1</v>
      </c>
      <c r="AN2867" s="17">
        <v>-1</v>
      </c>
      <c r="AO2867" s="17">
        <v>-1</v>
      </c>
      <c r="AP2867" s="17">
        <v>-1</v>
      </c>
      <c r="AQ2867" s="17">
        <v>-1</v>
      </c>
      <c r="AR2867" s="17">
        <v>-8.4326413820603283E-2</v>
      </c>
      <c r="AS2867" s="17">
        <v>-1.0119169658472398</v>
      </c>
      <c r="AT2867" s="17">
        <v>2.6845079443985886</v>
      </c>
      <c r="AU2867" s="17">
        <v>-1</v>
      </c>
      <c r="AV2867" s="17">
        <v>-1</v>
      </c>
      <c r="AW2867" s="17">
        <v>-1</v>
      </c>
      <c r="AX2867" s="17">
        <v>-1</v>
      </c>
      <c r="AY2867" s="17">
        <v>-1.6865282764120658E-2</v>
      </c>
      <c r="AZ2867" s="17">
        <v>0.51438648132426756</v>
      </c>
      <c r="BA2867" s="17">
        <v>-1.5659685037548443E-3</v>
      </c>
      <c r="BB2867" s="17">
        <v>0.19067529473134359</v>
      </c>
      <c r="BC2867" s="17">
        <v>-1.1188115244164076E-2</v>
      </c>
      <c r="BD2867" s="17">
        <v>7.0322108380504185</v>
      </c>
      <c r="BE2867" s="17">
        <v>1.9071213231629081E-2</v>
      </c>
      <c r="BF2867" s="17">
        <v>-1</v>
      </c>
      <c r="BG2867" s="22">
        <v>70.006044459635859</v>
      </c>
    </row>
    <row r="2868" spans="1:59" x14ac:dyDescent="0.25">
      <c r="A2868">
        <v>6348</v>
      </c>
      <c r="B2868" t="s">
        <v>2521</v>
      </c>
      <c r="C2868" s="49">
        <v>0</v>
      </c>
      <c r="D2868" s="22">
        <v>1471.94677734375</v>
      </c>
      <c r="E2868" s="17">
        <v>59.05540823021262</v>
      </c>
      <c r="F2868" s="17">
        <v>-6.4207601807012571</v>
      </c>
      <c r="G2868" s="17">
        <v>0.29943658208467194</v>
      </c>
      <c r="H2868" s="17">
        <v>3.0948289837409506</v>
      </c>
      <c r="I2868" s="17">
        <v>46.657552760198961</v>
      </c>
      <c r="J2868" s="17">
        <v>4.9120695704855475</v>
      </c>
      <c r="K2868" s="17">
        <v>-1</v>
      </c>
      <c r="L2868" s="17">
        <v>-1</v>
      </c>
      <c r="M2868" s="17">
        <v>-1</v>
      </c>
      <c r="N2868" s="17">
        <v>0.16666666666666666</v>
      </c>
      <c r="O2868" s="17">
        <v>-1</v>
      </c>
      <c r="P2868" s="17">
        <v>-1</v>
      </c>
      <c r="Q2868" s="17">
        <v>2.5355805732437018</v>
      </c>
      <c r="R2868" s="17">
        <v>-1</v>
      </c>
      <c r="S2868" s="17">
        <v>0.13136857074220654</v>
      </c>
      <c r="T2868" s="17">
        <v>1.3845955397623694E-2</v>
      </c>
      <c r="U2868" s="17">
        <v>3.4465232762715958E-2</v>
      </c>
      <c r="V2868" s="17">
        <v>-9.8213586748018236E-2</v>
      </c>
      <c r="W2868" s="17">
        <v>0.43657399448482032</v>
      </c>
      <c r="X2868" s="17">
        <v>2.9815871026769525E-2</v>
      </c>
      <c r="Y2868" s="17">
        <v>0</v>
      </c>
      <c r="Z2868" s="17">
        <v>26.813826845332734</v>
      </c>
      <c r="AA2868" s="17">
        <v>0.19745107798980407</v>
      </c>
      <c r="AB2868" s="17">
        <v>0.70109727778319053</v>
      </c>
      <c r="AC2868" s="17">
        <v>13.524675821712766</v>
      </c>
      <c r="AD2868" s="17">
        <v>4.3081540953394962E-2</v>
      </c>
      <c r="AE2868" s="17">
        <v>4.3081540953394948E-3</v>
      </c>
      <c r="AF2868" s="17">
        <v>42.356919357726731</v>
      </c>
      <c r="AG2868" s="17">
        <v>-5.8616574401690906</v>
      </c>
      <c r="AH2868" s="17">
        <v>-1</v>
      </c>
      <c r="AI2868" s="17">
        <v>-1</v>
      </c>
      <c r="AJ2868" s="17">
        <v>-1</v>
      </c>
      <c r="AK2868" s="17">
        <v>-1</v>
      </c>
      <c r="AL2868" s="17">
        <v>-1</v>
      </c>
      <c r="AM2868" s="17">
        <v>-1</v>
      </c>
      <c r="AN2868" s="17">
        <v>-1</v>
      </c>
      <c r="AO2868" s="17">
        <v>-1</v>
      </c>
      <c r="AP2868" s="17">
        <v>-1</v>
      </c>
      <c r="AQ2868" s="17">
        <v>-1</v>
      </c>
      <c r="AR2868" s="17">
        <v>2.1540770476697481E-2</v>
      </c>
      <c r="AS2868" s="17">
        <v>0.25848924572036958</v>
      </c>
      <c r="AT2868" s="17">
        <v>4.3360360194364809</v>
      </c>
      <c r="AU2868" s="17">
        <v>-1</v>
      </c>
      <c r="AV2868" s="17">
        <v>-1</v>
      </c>
      <c r="AW2868" s="17">
        <v>-1</v>
      </c>
      <c r="AX2868" s="17">
        <v>-1</v>
      </c>
      <c r="AY2868" s="17">
        <v>4.3081540953394948E-3</v>
      </c>
      <c r="AZ2868" s="17">
        <v>0.330384563845385</v>
      </c>
      <c r="BA2868" s="17">
        <v>0.18243594897512785</v>
      </c>
      <c r="BB2868" s="17">
        <v>0.11868560940917906</v>
      </c>
      <c r="BC2868" s="17">
        <v>6.0801570078000439E-2</v>
      </c>
      <c r="BD2868" s="17">
        <v>4.5311448213197769</v>
      </c>
      <c r="BE2868" s="17">
        <v>2.5201372299622733</v>
      </c>
      <c r="BF2868" s="17">
        <v>-1</v>
      </c>
      <c r="BG2868" s="22">
        <v>37.513243161302171</v>
      </c>
    </row>
    <row r="2869" spans="1:59" x14ac:dyDescent="0.25">
      <c r="A2869">
        <v>6350</v>
      </c>
      <c r="B2869" t="s">
        <v>3150</v>
      </c>
      <c r="C2869" s="49">
        <v>0</v>
      </c>
      <c r="D2869" s="22">
        <v>1487.3648242187498</v>
      </c>
      <c r="E2869" s="17">
        <v>77.055667445971153</v>
      </c>
      <c r="F2869" s="17">
        <v>23.761818863620306</v>
      </c>
      <c r="G2869" s="17">
        <v>0.51904414813899136</v>
      </c>
      <c r="H2869" s="17">
        <v>4.7583830424076963</v>
      </c>
      <c r="I2869" s="17">
        <v>62.73125929366126</v>
      </c>
      <c r="J2869" s="17">
        <v>9.2427275549402026</v>
      </c>
      <c r="K2869" s="17">
        <v>-1</v>
      </c>
      <c r="L2869" s="17">
        <v>-1</v>
      </c>
      <c r="M2869" s="17">
        <v>-1</v>
      </c>
      <c r="N2869" s="17">
        <v>0.16666666666666666</v>
      </c>
      <c r="O2869" s="17">
        <v>-1</v>
      </c>
      <c r="P2869" s="17">
        <v>-1</v>
      </c>
      <c r="Q2869" s="17">
        <v>3.5736522625649316</v>
      </c>
      <c r="R2869" s="17">
        <v>-1</v>
      </c>
      <c r="S2869" s="17">
        <v>0.65889558072116017</v>
      </c>
      <c r="T2869" s="17">
        <v>6.929198202619069E-2</v>
      </c>
      <c r="U2869" s="17">
        <v>0.35458301675769915</v>
      </c>
      <c r="V2869" s="17">
        <v>0.3634668470047086</v>
      </c>
      <c r="W2869" s="17">
        <v>1.6387217669612668</v>
      </c>
      <c r="X2869" s="17">
        <v>1.8181830306469327</v>
      </c>
      <c r="Y2869" s="17">
        <v>0</v>
      </c>
      <c r="Z2869" s="17">
        <v>37.211078019603377</v>
      </c>
      <c r="AA2869" s="17">
        <v>0.77593721771465285</v>
      </c>
      <c r="AB2869" s="17">
        <v>1.6240418731805524</v>
      </c>
      <c r="AC2869" s="17">
        <v>24.136100535746817</v>
      </c>
      <c r="AD2869" s="17">
        <v>0.44322877094712387</v>
      </c>
      <c r="AE2869" s="17">
        <v>4.4322877094712394E-2</v>
      </c>
      <c r="AF2869" s="17">
        <v>58.156377907836657</v>
      </c>
      <c r="AG2869" s="17">
        <v>21.692702797486834</v>
      </c>
      <c r="AH2869" s="17">
        <v>-1</v>
      </c>
      <c r="AI2869" s="17">
        <v>-1</v>
      </c>
      <c r="AJ2869" s="17">
        <v>-1</v>
      </c>
      <c r="AK2869" s="17">
        <v>-1</v>
      </c>
      <c r="AL2869" s="17">
        <v>-1</v>
      </c>
      <c r="AM2869" s="17">
        <v>-1</v>
      </c>
      <c r="AN2869" s="17">
        <v>-1</v>
      </c>
      <c r="AO2869" s="17">
        <v>-1</v>
      </c>
      <c r="AP2869" s="17">
        <v>-1</v>
      </c>
      <c r="AQ2869" s="17">
        <v>-1</v>
      </c>
      <c r="AR2869" s="17">
        <v>0.22161438547356194</v>
      </c>
      <c r="AS2869" s="17">
        <v>2.6593726256827432</v>
      </c>
      <c r="AT2869" s="17">
        <v>7.4571844133875658</v>
      </c>
      <c r="AU2869" s="17">
        <v>-1</v>
      </c>
      <c r="AV2869" s="17">
        <v>-1</v>
      </c>
      <c r="AW2869" s="17">
        <v>-1</v>
      </c>
      <c r="AX2869" s="17">
        <v>-1</v>
      </c>
      <c r="AY2869" s="17">
        <v>4.4322877094712394E-2</v>
      </c>
      <c r="AZ2869" s="17">
        <v>-1.7352358041309635E-2</v>
      </c>
      <c r="BA2869" s="17">
        <v>0.53017287086182252</v>
      </c>
      <c r="BB2869" s="17">
        <v>-1.7364448788688827E-2</v>
      </c>
      <c r="BC2869" s="17">
        <v>0.19685162827586825</v>
      </c>
      <c r="BD2869" s="17">
        <v>-0.19550699845348163</v>
      </c>
      <c r="BE2869" s="17">
        <v>7.2467890497355363</v>
      </c>
      <c r="BF2869" s="17">
        <v>-1</v>
      </c>
      <c r="BG2869" s="22">
        <v>77.629253929181459</v>
      </c>
    </row>
    <row r="2870" spans="1:59" x14ac:dyDescent="0.25">
      <c r="A2870">
        <v>6351</v>
      </c>
      <c r="B2870" t="s">
        <v>2522</v>
      </c>
      <c r="C2870" s="49">
        <v>0</v>
      </c>
      <c r="D2870" s="22">
        <v>1458.0664746093751</v>
      </c>
      <c r="E2870" s="17">
        <v>23.83441373758339</v>
      </c>
      <c r="F2870" s="17">
        <v>-65.478823598072907</v>
      </c>
      <c r="G2870" s="17">
        <v>-0.1302681672651248</v>
      </c>
      <c r="H2870" s="17">
        <v>-0.16023682593346633</v>
      </c>
      <c r="I2870" s="17">
        <v>15.206231837243187</v>
      </c>
      <c r="J2870" s="17">
        <v>-3.5617017897848617</v>
      </c>
      <c r="K2870" s="17">
        <v>-1</v>
      </c>
      <c r="L2870" s="17">
        <v>-1</v>
      </c>
      <c r="M2870" s="17">
        <v>-1</v>
      </c>
      <c r="N2870" s="17">
        <v>0.16666666666666666</v>
      </c>
      <c r="O2870" s="17">
        <v>-1</v>
      </c>
      <c r="P2870" s="17">
        <v>-1</v>
      </c>
      <c r="Q2870" s="17">
        <v>0.50439219899357957</v>
      </c>
      <c r="R2870" s="17">
        <v>-1</v>
      </c>
      <c r="S2870" s="17">
        <v>-0.90084022639088057</v>
      </c>
      <c r="T2870" s="17">
        <v>-9.4644937712030738E-2</v>
      </c>
      <c r="U2870" s="17">
        <v>-0.59190723065210316</v>
      </c>
      <c r="V2870" s="17">
        <v>-1.0015808005003468</v>
      </c>
      <c r="W2870" s="17">
        <v>-1.9156610242560004</v>
      </c>
      <c r="X2870" s="17">
        <v>-3.4694709517228217</v>
      </c>
      <c r="Y2870" s="17">
        <v>0</v>
      </c>
      <c r="Z2870" s="17">
        <v>6.4695905786197585</v>
      </c>
      <c r="AA2870" s="17">
        <v>-0.9344691292188696</v>
      </c>
      <c r="AB2870" s="17">
        <v>-1.1048226326941957</v>
      </c>
      <c r="AC2870" s="17">
        <v>-7.2386324691336039</v>
      </c>
      <c r="AD2870" s="17">
        <v>-0.73988403831512883</v>
      </c>
      <c r="AE2870" s="17">
        <v>-7.3988403831512894E-2</v>
      </c>
      <c r="AF2870" s="17">
        <v>11.442217746497988</v>
      </c>
      <c r="AG2870" s="17">
        <v>-59.777101576038675</v>
      </c>
      <c r="AH2870" s="17">
        <v>-1</v>
      </c>
      <c r="AI2870" s="17">
        <v>-1</v>
      </c>
      <c r="AJ2870" s="17">
        <v>-1</v>
      </c>
      <c r="AK2870" s="17">
        <v>-1</v>
      </c>
      <c r="AL2870" s="17">
        <v>-1</v>
      </c>
      <c r="AM2870" s="17">
        <v>-1</v>
      </c>
      <c r="AN2870" s="17">
        <v>-1</v>
      </c>
      <c r="AO2870" s="17">
        <v>-1</v>
      </c>
      <c r="AP2870" s="17">
        <v>-1</v>
      </c>
      <c r="AQ2870" s="17">
        <v>-1</v>
      </c>
      <c r="AR2870" s="17">
        <v>-0.36994201915756442</v>
      </c>
      <c r="AS2870" s="17">
        <v>-4.439304229890773</v>
      </c>
      <c r="AT2870" s="17">
        <v>-1.7710954988580045</v>
      </c>
      <c r="AU2870" s="17">
        <v>-1</v>
      </c>
      <c r="AV2870" s="17">
        <v>-1</v>
      </c>
      <c r="AW2870" s="17">
        <v>-1</v>
      </c>
      <c r="AX2870" s="17">
        <v>-1</v>
      </c>
      <c r="AY2870" s="17">
        <v>-7.3988403831512894E-2</v>
      </c>
      <c r="AZ2870" s="17">
        <v>1.0107992214261365</v>
      </c>
      <c r="BA2870" s="17">
        <v>-0.49797870860562393</v>
      </c>
      <c r="BB2870" s="17">
        <v>0.38489390636047727</v>
      </c>
      <c r="BC2870" s="17">
        <v>-0.20540672687329758</v>
      </c>
      <c r="BD2870" s="17">
        <v>13.779754839505809</v>
      </c>
      <c r="BE2870" s="17">
        <v>-6.7284727882237707</v>
      </c>
      <c r="BF2870" s="17">
        <v>-1</v>
      </c>
      <c r="BG2870" s="22">
        <v>5.1888865890152829</v>
      </c>
    </row>
    <row r="2871" spans="1:59" x14ac:dyDescent="0.25">
      <c r="A2871">
        <v>6352</v>
      </c>
      <c r="B2871" t="s">
        <v>2523</v>
      </c>
      <c r="C2871" s="49">
        <v>0</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25">
      <c r="A2872">
        <v>6353</v>
      </c>
      <c r="B2872" t="s">
        <v>2524</v>
      </c>
      <c r="C2872" s="49">
        <v>0</v>
      </c>
      <c r="D2872" s="22">
        <v>1435.3306250000001</v>
      </c>
      <c r="E2872" s="17">
        <v>-9.1696110013460839</v>
      </c>
      <c r="F2872" s="17">
        <v>-120.81950361402482</v>
      </c>
      <c r="G2872" s="17">
        <v>-0.53292534325554364</v>
      </c>
      <c r="H2872" s="17">
        <v>-3.210413973311292</v>
      </c>
      <c r="I2872" s="17">
        <v>-14.265399749720409</v>
      </c>
      <c r="J2872" s="17">
        <v>-11.502095399764372</v>
      </c>
      <c r="K2872" s="17">
        <v>-1</v>
      </c>
      <c r="L2872" s="17">
        <v>-1</v>
      </c>
      <c r="M2872" s="17">
        <v>-1</v>
      </c>
      <c r="N2872" s="17">
        <v>0.16666666666666666</v>
      </c>
      <c r="O2872" s="17">
        <v>-1</v>
      </c>
      <c r="P2872" s="17">
        <v>-1</v>
      </c>
      <c r="Q2872" s="17">
        <v>-1.3989439310298368</v>
      </c>
      <c r="R2872" s="17">
        <v>-1</v>
      </c>
      <c r="S2872" s="17">
        <v>-1.8680771022107932</v>
      </c>
      <c r="T2872" s="17">
        <v>-0.19630692005295855</v>
      </c>
      <c r="U2872" s="17">
        <v>-1.1788529593609594</v>
      </c>
      <c r="V2872" s="17">
        <v>-1.8480859688100901</v>
      </c>
      <c r="W2872" s="17">
        <v>-4.1198356612482847</v>
      </c>
      <c r="X2872" s="17">
        <v>-6.7484967296805207</v>
      </c>
      <c r="Y2872" s="17">
        <v>0</v>
      </c>
      <c r="Z2872" s="17">
        <v>-12.594086830652</v>
      </c>
      <c r="AA2872" s="17">
        <v>-1.9951411249805793</v>
      </c>
      <c r="AB2872" s="17">
        <v>-2.797069721696583</v>
      </c>
      <c r="AC2872" s="17">
        <v>-26.695003601315051</v>
      </c>
      <c r="AD2872" s="17">
        <v>-1.4735661992011995</v>
      </c>
      <c r="AE2872" s="17">
        <v>-0.14735661992011992</v>
      </c>
      <c r="AF2872" s="17">
        <v>-17.526571791433391</v>
      </c>
      <c r="AG2872" s="17">
        <v>-110.29886218228714</v>
      </c>
      <c r="AH2872" s="17">
        <v>-1</v>
      </c>
      <c r="AI2872" s="17">
        <v>-1</v>
      </c>
      <c r="AJ2872" s="17">
        <v>-1</v>
      </c>
      <c r="AK2872" s="17">
        <v>-1</v>
      </c>
      <c r="AL2872" s="17">
        <v>-1</v>
      </c>
      <c r="AM2872" s="17">
        <v>-1</v>
      </c>
      <c r="AN2872" s="17">
        <v>-1</v>
      </c>
      <c r="AO2872" s="17">
        <v>-1</v>
      </c>
      <c r="AP2872" s="17">
        <v>-1</v>
      </c>
      <c r="AQ2872" s="17">
        <v>-1</v>
      </c>
      <c r="AR2872" s="17">
        <v>-0.73678309960059973</v>
      </c>
      <c r="AS2872" s="17">
        <v>-8.8413971952071968</v>
      </c>
      <c r="AT2872" s="17">
        <v>-7.4938163537693541</v>
      </c>
      <c r="AU2872" s="17">
        <v>-1</v>
      </c>
      <c r="AV2872" s="17">
        <v>-1</v>
      </c>
      <c r="AW2872" s="17">
        <v>-1</v>
      </c>
      <c r="AX2872" s="17">
        <v>-1</v>
      </c>
      <c r="AY2872" s="17">
        <v>-0.14735661992011992</v>
      </c>
      <c r="AZ2872" s="17">
        <v>1.6483854825473223</v>
      </c>
      <c r="BA2872" s="17">
        <v>-1.1355649697268098</v>
      </c>
      <c r="BB2872" s="17">
        <v>0.63434584106174141</v>
      </c>
      <c r="BC2872" s="17">
        <v>-0.45485866157456156</v>
      </c>
      <c r="BD2872" s="17">
        <v>22.446215234450111</v>
      </c>
      <c r="BE2872" s="17">
        <v>-15.394933183168082</v>
      </c>
      <c r="BF2872" s="17">
        <v>-1</v>
      </c>
      <c r="BG2872" s="22">
        <v>-44.942784234270675</v>
      </c>
    </row>
    <row r="2873" spans="1:59" x14ac:dyDescent="0.25">
      <c r="A2873">
        <v>6354</v>
      </c>
      <c r="B2873" t="s">
        <v>2525</v>
      </c>
      <c r="C2873" s="49">
        <v>0</v>
      </c>
      <c r="D2873" s="22">
        <v>1486.7261425781251</v>
      </c>
      <c r="E2873" s="17">
        <v>61.503402891217107</v>
      </c>
      <c r="F2873" s="17">
        <v>-2.3159974953305813</v>
      </c>
      <c r="G2873" s="17">
        <v>0.32930271583159704</v>
      </c>
      <c r="H2873" s="17">
        <v>3.3210685842431111</v>
      </c>
      <c r="I2873" s="17">
        <v>48.84354060097521</v>
      </c>
      <c r="J2873" s="17">
        <v>5.5010292903156</v>
      </c>
      <c r="K2873" s="17">
        <v>-1</v>
      </c>
      <c r="L2873" s="17">
        <v>-1</v>
      </c>
      <c r="M2873" s="17">
        <v>-1</v>
      </c>
      <c r="N2873" s="17">
        <v>0.16666666666666666</v>
      </c>
      <c r="O2873" s="17">
        <v>-1</v>
      </c>
      <c r="P2873" s="17">
        <v>-1</v>
      </c>
      <c r="Q2873" s="17">
        <v>2.6767559820385687</v>
      </c>
      <c r="R2873" s="17">
        <v>-1</v>
      </c>
      <c r="S2873" s="17">
        <v>0.20311105447452887</v>
      </c>
      <c r="T2873" s="17">
        <v>2.1386489982915508E-2</v>
      </c>
      <c r="U2873" s="17">
        <v>7.8000529489235082E-2</v>
      </c>
      <c r="V2873" s="17">
        <v>-3.5426088892016552E-2</v>
      </c>
      <c r="W2873" s="17">
        <v>0.60006338058123998</v>
      </c>
      <c r="X2873" s="17">
        <v>0.27302977179288923</v>
      </c>
      <c r="Y2873" s="17">
        <v>0</v>
      </c>
      <c r="Z2873" s="17">
        <v>28.227829558218925</v>
      </c>
      <c r="AA2873" s="17">
        <v>0.2761238884497646</v>
      </c>
      <c r="AB2873" s="17">
        <v>0.82661566142722753</v>
      </c>
      <c r="AC2873" s="17">
        <v>14.967805653024577</v>
      </c>
      <c r="AD2873" s="17">
        <v>9.7500661861543853E-2</v>
      </c>
      <c r="AE2873" s="17">
        <v>9.7500661861543853E-3</v>
      </c>
      <c r="AF2873" s="17">
        <v>44.505610091222984</v>
      </c>
      <c r="AG2873" s="17">
        <v>-2.1143265856154114</v>
      </c>
      <c r="AH2873" s="17">
        <v>-1</v>
      </c>
      <c r="AI2873" s="17">
        <v>-1</v>
      </c>
      <c r="AJ2873" s="17">
        <v>-1</v>
      </c>
      <c r="AK2873" s="17">
        <v>-1</v>
      </c>
      <c r="AL2873" s="17">
        <v>-1</v>
      </c>
      <c r="AM2873" s="17">
        <v>-1</v>
      </c>
      <c r="AN2873" s="17">
        <v>-1</v>
      </c>
      <c r="AO2873" s="17">
        <v>-1</v>
      </c>
      <c r="AP2873" s="17">
        <v>-1</v>
      </c>
      <c r="AQ2873" s="17">
        <v>-1</v>
      </c>
      <c r="AR2873" s="17">
        <v>4.8750330930771926E-2</v>
      </c>
      <c r="AS2873" s="17">
        <v>0.58500397116926295</v>
      </c>
      <c r="AT2873" s="17">
        <v>4.7605051625200421</v>
      </c>
      <c r="AU2873" s="17">
        <v>-1</v>
      </c>
      <c r="AV2873" s="17">
        <v>-1</v>
      </c>
      <c r="AW2873" s="17">
        <v>-1</v>
      </c>
      <c r="AX2873" s="17">
        <v>-1</v>
      </c>
      <c r="AY2873" s="17">
        <v>9.7500661861543853E-3</v>
      </c>
      <c r="AZ2873" s="17">
        <v>0.28309312664944059</v>
      </c>
      <c r="BA2873" s="17">
        <v>0.2297273861710723</v>
      </c>
      <c r="BB2873" s="17">
        <v>0.10018310830040843</v>
      </c>
      <c r="BC2873" s="17">
        <v>7.9304071186771061E-2</v>
      </c>
      <c r="BD2873" s="17">
        <v>3.8883308328910826</v>
      </c>
      <c r="BE2873" s="17">
        <v>3.162951218390968</v>
      </c>
      <c r="BF2873" s="17">
        <v>-1</v>
      </c>
      <c r="BG2873" s="22">
        <v>64.471545721251687</v>
      </c>
    </row>
    <row r="2874" spans="1:59" x14ac:dyDescent="0.25">
      <c r="A2874">
        <v>6355</v>
      </c>
      <c r="B2874" t="s">
        <v>2526</v>
      </c>
      <c r="C2874" s="49">
        <v>0</v>
      </c>
      <c r="D2874" s="22">
        <v>1462.018330078125</v>
      </c>
      <c r="E2874" s="17">
        <v>15.16051390747306</v>
      </c>
      <c r="F2874" s="17">
        <v>-80.023095661423852</v>
      </c>
      <c r="G2874" s="17">
        <v>-0.23609186719394998</v>
      </c>
      <c r="H2874" s="17">
        <v>-0.96186424106626323</v>
      </c>
      <c r="I2874" s="17">
        <v>7.4606922481364109</v>
      </c>
      <c r="J2874" s="17">
        <v>-5.6485436016373027</v>
      </c>
      <c r="K2874" s="17">
        <v>-1</v>
      </c>
      <c r="L2874" s="17">
        <v>-1</v>
      </c>
      <c r="M2874" s="17">
        <v>-1</v>
      </c>
      <c r="N2874" s="17">
        <v>0.16666666666666666</v>
      </c>
      <c r="O2874" s="17">
        <v>-1</v>
      </c>
      <c r="P2874" s="17">
        <v>-1</v>
      </c>
      <c r="Q2874" s="17">
        <v>4.1699665402274988E-3</v>
      </c>
      <c r="R2874" s="17">
        <v>-1</v>
      </c>
      <c r="S2874" s="17">
        <v>-1.1550430346609519</v>
      </c>
      <c r="T2874" s="17">
        <v>-0.12136306855610109</v>
      </c>
      <c r="U2874" s="17">
        <v>-0.74616443100277985</v>
      </c>
      <c r="V2874" s="17">
        <v>-1.2240536986899013</v>
      </c>
      <c r="W2874" s="17">
        <v>-2.4949476464354325</v>
      </c>
      <c r="X2874" s="17">
        <v>-4.3312428526754454</v>
      </c>
      <c r="Y2874" s="17">
        <v>0</v>
      </c>
      <c r="Z2874" s="17">
        <v>1.4594007745103106</v>
      </c>
      <c r="AA2874" s="17">
        <v>-1.2132279386857752</v>
      </c>
      <c r="AB2874" s="17">
        <v>-1.5495678373749087</v>
      </c>
      <c r="AC2874" s="17">
        <v>-12.352027444229789</v>
      </c>
      <c r="AD2874" s="17">
        <v>-0.93270553875347462</v>
      </c>
      <c r="AE2874" s="17">
        <v>-9.3270553875347481E-2</v>
      </c>
      <c r="AF2874" s="17">
        <v>3.8288317840526318</v>
      </c>
      <c r="AG2874" s="17">
        <v>-73.054897063281643</v>
      </c>
      <c r="AH2874" s="17">
        <v>-1</v>
      </c>
      <c r="AI2874" s="17">
        <v>-1</v>
      </c>
      <c r="AJ2874" s="17">
        <v>-1</v>
      </c>
      <c r="AK2874" s="17">
        <v>-1</v>
      </c>
      <c r="AL2874" s="17">
        <v>-1</v>
      </c>
      <c r="AM2874" s="17">
        <v>-1</v>
      </c>
      <c r="AN2874" s="17">
        <v>-1</v>
      </c>
      <c r="AO2874" s="17">
        <v>-1</v>
      </c>
      <c r="AP2874" s="17">
        <v>-1</v>
      </c>
      <c r="AQ2874" s="17">
        <v>-1</v>
      </c>
      <c r="AR2874" s="17">
        <v>-0.46635276937673731</v>
      </c>
      <c r="AS2874" s="17">
        <v>-5.5962332325208477</v>
      </c>
      <c r="AT2874" s="17">
        <v>-3.2751032022771014</v>
      </c>
      <c r="AU2874" s="17">
        <v>-1</v>
      </c>
      <c r="AV2874" s="17">
        <v>-1</v>
      </c>
      <c r="AW2874" s="17">
        <v>-1</v>
      </c>
      <c r="AX2874" s="17">
        <v>-1</v>
      </c>
      <c r="AY2874" s="17">
        <v>-9.3270553875347481E-2</v>
      </c>
      <c r="AZ2874" s="17">
        <v>1.1783654320857857</v>
      </c>
      <c r="BA2874" s="17">
        <v>-0.66554491926527315</v>
      </c>
      <c r="BB2874" s="17">
        <v>0.45045321650951486</v>
      </c>
      <c r="BC2874" s="17">
        <v>-0.27096603702233518</v>
      </c>
      <c r="BD2874" s="17">
        <v>16.057416728987342</v>
      </c>
      <c r="BE2874" s="17">
        <v>-9.0061346777053028</v>
      </c>
      <c r="BF2874" s="17">
        <v>-1</v>
      </c>
      <c r="BG2874" s="22">
        <v>18.680438392658516</v>
      </c>
    </row>
    <row r="2875" spans="1:59" x14ac:dyDescent="0.25">
      <c r="A2875">
        <v>6356</v>
      </c>
      <c r="B2875" t="s">
        <v>2527</v>
      </c>
      <c r="C2875" s="49">
        <v>0</v>
      </c>
      <c r="D2875" s="22">
        <v>1457.539013671875</v>
      </c>
      <c r="E2875" s="17">
        <v>-1.572908613055688</v>
      </c>
      <c r="F2875" s="17">
        <v>-108.08146092461577</v>
      </c>
      <c r="G2875" s="17">
        <v>-0.44024371564481662</v>
      </c>
      <c r="H2875" s="17">
        <v>-2.5083393565490963</v>
      </c>
      <c r="I2875" s="17">
        <v>-7.481766061571534</v>
      </c>
      <c r="J2875" s="17">
        <v>-9.6744150614404667</v>
      </c>
      <c r="K2875" s="17">
        <v>-1</v>
      </c>
      <c r="L2875" s="17">
        <v>-1</v>
      </c>
      <c r="M2875" s="17">
        <v>-1</v>
      </c>
      <c r="N2875" s="17">
        <v>0.16666666666666666</v>
      </c>
      <c r="O2875" s="17">
        <v>-1</v>
      </c>
      <c r="P2875" s="17">
        <v>-1</v>
      </c>
      <c r="Q2875" s="17">
        <v>-0.96084347997747566</v>
      </c>
      <c r="R2875" s="17">
        <v>-1</v>
      </c>
      <c r="S2875" s="17">
        <v>-1.6454433251879366</v>
      </c>
      <c r="T2875" s="17">
        <v>-0.17290687020580428</v>
      </c>
      <c r="U2875" s="17">
        <v>-1.0437527085779077</v>
      </c>
      <c r="V2875" s="17">
        <v>-1.6532416161995553</v>
      </c>
      <c r="W2875" s="17">
        <v>-3.6124896977937828</v>
      </c>
      <c r="X2875" s="17">
        <v>-5.9937468724821947</v>
      </c>
      <c r="Y2875" s="17">
        <v>0</v>
      </c>
      <c r="Z2875" s="17">
        <v>-8.2061043088176113</v>
      </c>
      <c r="AA2875" s="17">
        <v>-1.7510009164110627</v>
      </c>
      <c r="AB2875" s="17">
        <v>-2.4075566970187658</v>
      </c>
      <c r="AC2875" s="17">
        <v>-22.21663278998286</v>
      </c>
      <c r="AD2875" s="17">
        <v>-1.3046908857223847</v>
      </c>
      <c r="AE2875" s="17">
        <v>-0.13046908857223846</v>
      </c>
      <c r="AF2875" s="17">
        <v>-10.858679787064979</v>
      </c>
      <c r="AG2875" s="17">
        <v>-98.670014413141615</v>
      </c>
      <c r="AH2875" s="17">
        <v>-1</v>
      </c>
      <c r="AI2875" s="17">
        <v>-1</v>
      </c>
      <c r="AJ2875" s="17">
        <v>-1</v>
      </c>
      <c r="AK2875" s="17">
        <v>-1</v>
      </c>
      <c r="AL2875" s="17">
        <v>-1</v>
      </c>
      <c r="AM2875" s="17">
        <v>-1</v>
      </c>
      <c r="AN2875" s="17">
        <v>-1</v>
      </c>
      <c r="AO2875" s="17">
        <v>-1</v>
      </c>
      <c r="AP2875" s="17">
        <v>-1</v>
      </c>
      <c r="AQ2875" s="17">
        <v>-1</v>
      </c>
      <c r="AR2875" s="17">
        <v>-0.65234544286119234</v>
      </c>
      <c r="AS2875" s="17">
        <v>-7.828145314334308</v>
      </c>
      <c r="AT2875" s="17">
        <v>-6.1765889086346011</v>
      </c>
      <c r="AU2875" s="17">
        <v>-1</v>
      </c>
      <c r="AV2875" s="17">
        <v>-1</v>
      </c>
      <c r="AW2875" s="17">
        <v>-1</v>
      </c>
      <c r="AX2875" s="17">
        <v>-1</v>
      </c>
      <c r="AY2875" s="17">
        <v>-0.13046908857223846</v>
      </c>
      <c r="AZ2875" s="17">
        <v>1.5016290456910832</v>
      </c>
      <c r="BA2875" s="17">
        <v>-0.98880853287057091</v>
      </c>
      <c r="BB2875" s="17">
        <v>0.57692823447894426</v>
      </c>
      <c r="BC2875" s="17">
        <v>-0.39744105499176452</v>
      </c>
      <c r="BD2875" s="17">
        <v>20.451412452029434</v>
      </c>
      <c r="BE2875" s="17">
        <v>-13.4001304007474</v>
      </c>
      <c r="BF2875" s="17">
        <v>-1</v>
      </c>
      <c r="BG2875" s="22">
        <v>319.46729887672495</v>
      </c>
    </row>
    <row r="2876" spans="1:59" x14ac:dyDescent="0.25">
      <c r="A2876">
        <v>6357</v>
      </c>
      <c r="B2876" t="s">
        <v>2528</v>
      </c>
      <c r="C2876" s="49">
        <v>0</v>
      </c>
      <c r="D2876" s="22">
        <v>1454.5528710937499</v>
      </c>
      <c r="E2876" s="17">
        <v>113.67176549123266</v>
      </c>
      <c r="F2876" s="17">
        <v>85.159172107189235</v>
      </c>
      <c r="G2876" s="17">
        <v>0.96576950213203072</v>
      </c>
      <c r="H2876" s="17">
        <v>8.1423820051786002</v>
      </c>
      <c r="I2876" s="17">
        <v>95.428367003352321</v>
      </c>
      <c r="J2876" s="17">
        <v>18.052144989354854</v>
      </c>
      <c r="K2876" s="17">
        <v>-1</v>
      </c>
      <c r="L2876" s="17">
        <v>-1</v>
      </c>
      <c r="M2876" s="17">
        <v>-1</v>
      </c>
      <c r="N2876" s="17">
        <v>0.16666666666666666</v>
      </c>
      <c r="O2876" s="17">
        <v>-1</v>
      </c>
      <c r="P2876" s="17">
        <v>-1</v>
      </c>
      <c r="Q2876" s="17">
        <v>5.6852960060572482</v>
      </c>
      <c r="R2876" s="17">
        <v>-1</v>
      </c>
      <c r="S2876" s="17">
        <v>1.7319901671592606</v>
      </c>
      <c r="T2876" s="17">
        <v>0.18208019929110719</v>
      </c>
      <c r="U2876" s="17">
        <v>1.0057660927508747</v>
      </c>
      <c r="V2876" s="17">
        <v>1.302616435087812</v>
      </c>
      <c r="W2876" s="17">
        <v>4.0841288121750523</v>
      </c>
      <c r="X2876" s="17">
        <v>5.4560766005489629</v>
      </c>
      <c r="Y2876" s="17">
        <v>0</v>
      </c>
      <c r="Z2876" s="17">
        <v>58.36114946218629</v>
      </c>
      <c r="AA2876" s="17">
        <v>1.9526927830703986</v>
      </c>
      <c r="AB2876" s="17">
        <v>3.5014942693009443</v>
      </c>
      <c r="AC2876" s="17">
        <v>45.721843444872384</v>
      </c>
      <c r="AD2876" s="17">
        <v>1.2572076159385934</v>
      </c>
      <c r="AE2876" s="17">
        <v>0.12572076159385934</v>
      </c>
      <c r="AF2876" s="17">
        <v>90.295610815460748</v>
      </c>
      <c r="AG2876" s="17">
        <v>77.743737615540027</v>
      </c>
      <c r="AH2876" s="17">
        <v>-1</v>
      </c>
      <c r="AI2876" s="17">
        <v>-1</v>
      </c>
      <c r="AJ2876" s="17">
        <v>-1</v>
      </c>
      <c r="AK2876" s="17">
        <v>-1</v>
      </c>
      <c r="AL2876" s="17">
        <v>-1</v>
      </c>
      <c r="AM2876" s="17">
        <v>-1</v>
      </c>
      <c r="AN2876" s="17">
        <v>-1</v>
      </c>
      <c r="AO2876" s="17">
        <v>-1</v>
      </c>
      <c r="AP2876" s="17">
        <v>-1</v>
      </c>
      <c r="AQ2876" s="17">
        <v>-1</v>
      </c>
      <c r="AR2876" s="17">
        <v>0.62860380796929671</v>
      </c>
      <c r="AS2876" s="17">
        <v>7.5432456956315601</v>
      </c>
      <c r="AT2876" s="17">
        <v>13.806219404321029</v>
      </c>
      <c r="AU2876" s="17">
        <v>-1</v>
      </c>
      <c r="AV2876" s="17">
        <v>-1</v>
      </c>
      <c r="AW2876" s="17">
        <v>-1</v>
      </c>
      <c r="AX2876" s="17">
        <v>-1</v>
      </c>
      <c r="AY2876" s="17">
        <v>0.12572076159385934</v>
      </c>
      <c r="AZ2876" s="17">
        <v>-0.7247182394511511</v>
      </c>
      <c r="BA2876" s="17">
        <v>1.2375387522716641</v>
      </c>
      <c r="BB2876" s="17">
        <v>-0.29411725608578854</v>
      </c>
      <c r="BC2876" s="17">
        <v>0.47360443557296789</v>
      </c>
      <c r="BD2876" s="17">
        <v>-9.8104544491609627</v>
      </c>
      <c r="BE2876" s="17">
        <v>16.86173650044303</v>
      </c>
      <c r="BF2876" s="17">
        <v>-1</v>
      </c>
      <c r="BG2876" s="22">
        <v>82.837793486287637</v>
      </c>
    </row>
    <row r="2877" spans="1:59" x14ac:dyDescent="0.25">
      <c r="A2877">
        <v>6358</v>
      </c>
      <c r="B2877" t="s">
        <v>3151</v>
      </c>
      <c r="C2877" s="49">
        <v>0</v>
      </c>
      <c r="D2877" s="22">
        <v>1475.9036914062499</v>
      </c>
      <c r="E2877" s="17">
        <v>70.355693110113094</v>
      </c>
      <c r="F2877" s="17">
        <v>12.52739703874327</v>
      </c>
      <c r="G2877" s="17">
        <v>0.43730282214541516</v>
      </c>
      <c r="H2877" s="17">
        <v>4.1391825428047788</v>
      </c>
      <c r="I2877" s="17">
        <v>56.748377604822579</v>
      </c>
      <c r="J2877" s="17">
        <v>7.6307898041869686</v>
      </c>
      <c r="K2877" s="17">
        <v>-1</v>
      </c>
      <c r="L2877" s="17">
        <v>-1</v>
      </c>
      <c r="M2877" s="17">
        <v>-1</v>
      </c>
      <c r="N2877" s="17">
        <v>0.16666666666666666</v>
      </c>
      <c r="O2877" s="17">
        <v>-1</v>
      </c>
      <c r="P2877" s="17">
        <v>-1</v>
      </c>
      <c r="Q2877" s="17">
        <v>3.1872659559086265</v>
      </c>
      <c r="R2877" s="17">
        <v>-1</v>
      </c>
      <c r="S2877" s="17">
        <v>0.46254188459012441</v>
      </c>
      <c r="T2877" s="17">
        <v>4.865411503861538E-2</v>
      </c>
      <c r="U2877" s="17">
        <v>0.23543023614993613</v>
      </c>
      <c r="V2877" s="17">
        <v>0.19162226296654836</v>
      </c>
      <c r="W2877" s="17">
        <v>1.191263809441975</v>
      </c>
      <c r="X2877" s="17">
        <v>1.1525251682281141</v>
      </c>
      <c r="Y2877" s="17">
        <v>0</v>
      </c>
      <c r="Z2877" s="17">
        <v>33.341060638403803</v>
      </c>
      <c r="AA2877" s="17">
        <v>0.56061574687644766</v>
      </c>
      <c r="AB2877" s="17">
        <v>1.2805076480085267</v>
      </c>
      <c r="AC2877" s="17">
        <v>20.186364457019906</v>
      </c>
      <c r="AD2877" s="17">
        <v>0.29428779518742021</v>
      </c>
      <c r="AE2877" s="17">
        <v>2.9428779518742017E-2</v>
      </c>
      <c r="AF2877" s="17">
        <v>52.275575551750762</v>
      </c>
      <c r="AG2877" s="17">
        <v>11.436544582183998</v>
      </c>
      <c r="AH2877" s="17">
        <v>-1</v>
      </c>
      <c r="AI2877" s="17">
        <v>-1</v>
      </c>
      <c r="AJ2877" s="17">
        <v>-1</v>
      </c>
      <c r="AK2877" s="17">
        <v>-1</v>
      </c>
      <c r="AL2877" s="17">
        <v>-1</v>
      </c>
      <c r="AM2877" s="17">
        <v>-1</v>
      </c>
      <c r="AN2877" s="17">
        <v>-1</v>
      </c>
      <c r="AO2877" s="17">
        <v>-1</v>
      </c>
      <c r="AP2877" s="17">
        <v>-1</v>
      </c>
      <c r="AQ2877" s="17">
        <v>-1</v>
      </c>
      <c r="AR2877" s="17">
        <v>0.1471438975937101</v>
      </c>
      <c r="AS2877" s="17">
        <v>1.7657267711245208</v>
      </c>
      <c r="AT2877" s="17">
        <v>6.2954448024618772</v>
      </c>
      <c r="AU2877" s="17">
        <v>-1</v>
      </c>
      <c r="AV2877" s="17">
        <v>-1</v>
      </c>
      <c r="AW2877" s="17">
        <v>-1</v>
      </c>
      <c r="AX2877" s="17">
        <v>-1</v>
      </c>
      <c r="AY2877" s="17">
        <v>2.9428779518742017E-2</v>
      </c>
      <c r="AZ2877" s="17">
        <v>0.11208069202451704</v>
      </c>
      <c r="BA2877" s="17">
        <v>0.4007398207959959</v>
      </c>
      <c r="BB2877" s="17">
        <v>3.3275482969610463E-2</v>
      </c>
      <c r="BC2877" s="17">
        <v>0.14621169651756899</v>
      </c>
      <c r="BD2877" s="17">
        <v>1.563825770448708</v>
      </c>
      <c r="BE2877" s="17">
        <v>5.4874562808333458</v>
      </c>
      <c r="BF2877" s="17">
        <v>-1</v>
      </c>
      <c r="BG2877" s="22">
        <v>289.0433473219905</v>
      </c>
    </row>
    <row r="2878" spans="1:59" x14ac:dyDescent="0.25">
      <c r="A2878">
        <v>6359</v>
      </c>
      <c r="B2878" t="s">
        <v>2529</v>
      </c>
      <c r="C2878" s="49">
        <v>0</v>
      </c>
      <c r="D2878" s="22">
        <v>1481.1524609374999</v>
      </c>
      <c r="E2878" s="17">
        <v>68.654479733960244</v>
      </c>
      <c r="F2878" s="17">
        <v>9.6748266073109175</v>
      </c>
      <c r="G2878" s="17">
        <v>0.41654760276785713</v>
      </c>
      <c r="H2878" s="17">
        <v>3.9819592282605289</v>
      </c>
      <c r="I2878" s="17">
        <v>55.229243672843303</v>
      </c>
      <c r="J2878" s="17">
        <v>7.2214971822091947</v>
      </c>
      <c r="K2878" s="17">
        <v>-1</v>
      </c>
      <c r="L2878" s="17">
        <v>-1</v>
      </c>
      <c r="M2878" s="17">
        <v>-1</v>
      </c>
      <c r="N2878" s="17">
        <v>0.16666666666666666</v>
      </c>
      <c r="O2878" s="17">
        <v>-1</v>
      </c>
      <c r="P2878" s="17">
        <v>-1</v>
      </c>
      <c r="Q2878" s="17">
        <v>3.0891572885771685</v>
      </c>
      <c r="R2878" s="17">
        <v>-1</v>
      </c>
      <c r="S2878" s="17">
        <v>0.41268504670234318</v>
      </c>
      <c r="T2878" s="17">
        <v>4.3413883716142708E-2</v>
      </c>
      <c r="U2878" s="17">
        <v>0.20517574650348108</v>
      </c>
      <c r="V2878" s="17">
        <v>0.14798861747323316</v>
      </c>
      <c r="W2878" s="17">
        <v>1.077648230569707</v>
      </c>
      <c r="X2878" s="17">
        <v>0.98350570595532649</v>
      </c>
      <c r="Y2878" s="17">
        <v>0</v>
      </c>
      <c r="Z2878" s="17">
        <v>32.358411302031747</v>
      </c>
      <c r="AA2878" s="17">
        <v>0.50594273650349864</v>
      </c>
      <c r="AB2878" s="17">
        <v>1.1932796991041361</v>
      </c>
      <c r="AC2878" s="17">
        <v>19.183473473775088</v>
      </c>
      <c r="AD2878" s="17">
        <v>0.25646968312935137</v>
      </c>
      <c r="AE2878" s="17">
        <v>2.5646968312935135E-2</v>
      </c>
      <c r="AF2878" s="17">
        <v>50.78236093193636</v>
      </c>
      <c r="AG2878" s="17">
        <v>8.8323684063989063</v>
      </c>
      <c r="AH2878" s="17">
        <v>-1</v>
      </c>
      <c r="AI2878" s="17">
        <v>-1</v>
      </c>
      <c r="AJ2878" s="17">
        <v>-1</v>
      </c>
      <c r="AK2878" s="17">
        <v>-1</v>
      </c>
      <c r="AL2878" s="17">
        <v>-1</v>
      </c>
      <c r="AM2878" s="17">
        <v>-1</v>
      </c>
      <c r="AN2878" s="17">
        <v>-1</v>
      </c>
      <c r="AO2878" s="17">
        <v>-1</v>
      </c>
      <c r="AP2878" s="17">
        <v>-1</v>
      </c>
      <c r="AQ2878" s="17">
        <v>-1</v>
      </c>
      <c r="AR2878" s="17">
        <v>0.12823484156467568</v>
      </c>
      <c r="AS2878" s="17">
        <v>1.538818098776108</v>
      </c>
      <c r="AT2878" s="17">
        <v>6.0004635284089405</v>
      </c>
      <c r="AU2878" s="17">
        <v>-1</v>
      </c>
      <c r="AV2878" s="17">
        <v>-1</v>
      </c>
      <c r="AW2878" s="17">
        <v>-1</v>
      </c>
      <c r="AX2878" s="17">
        <v>-1</v>
      </c>
      <c r="AY2878" s="17">
        <v>2.5646968312935135E-2</v>
      </c>
      <c r="AZ2878" s="17">
        <v>0.1449454800147901</v>
      </c>
      <c r="BA2878" s="17">
        <v>0.36787503280572281</v>
      </c>
      <c r="BB2878" s="17">
        <v>4.6133641069353866E-2</v>
      </c>
      <c r="BC2878" s="17">
        <v>0.1333535384178256</v>
      </c>
      <c r="BD2878" s="17">
        <v>2.0105439651053629</v>
      </c>
      <c r="BE2878" s="17">
        <v>5.0407380861766899</v>
      </c>
      <c r="BF2878" s="17">
        <v>-1</v>
      </c>
      <c r="BG2878" s="22">
        <v>47.89323789993432</v>
      </c>
    </row>
    <row r="2879" spans="1:59" x14ac:dyDescent="0.25">
      <c r="A2879">
        <v>6360</v>
      </c>
      <c r="B2879" t="s">
        <v>2530</v>
      </c>
      <c r="C2879" s="49">
        <v>0</v>
      </c>
      <c r="D2879" s="22">
        <v>1494.967822265625</v>
      </c>
      <c r="E2879" s="17">
        <v>18.000566576600512</v>
      </c>
      <c r="F2879" s="17">
        <v>-75.260935675364806</v>
      </c>
      <c r="G2879" s="17">
        <v>-0.20144252983401195</v>
      </c>
      <c r="H2879" s="17">
        <v>-0.69939129065352112</v>
      </c>
      <c r="I2879" s="17">
        <v>9.9967764564774697</v>
      </c>
      <c r="J2879" s="17">
        <v>-4.9652591766518581</v>
      </c>
      <c r="K2879" s="17">
        <v>-1</v>
      </c>
      <c r="L2879" s="17">
        <v>-1</v>
      </c>
      <c r="M2879" s="17">
        <v>-1</v>
      </c>
      <c r="N2879" s="17">
        <v>0.16666666666666666</v>
      </c>
      <c r="O2879" s="17">
        <v>-1</v>
      </c>
      <c r="P2879" s="17">
        <v>-1</v>
      </c>
      <c r="Q2879" s="17">
        <v>0.16795528966609519</v>
      </c>
      <c r="R2879" s="17">
        <v>-1</v>
      </c>
      <c r="S2879" s="17">
        <v>-1.0718106503508456</v>
      </c>
      <c r="T2879" s="17">
        <v>-0.11261488143104488</v>
      </c>
      <c r="U2879" s="17">
        <v>-0.69565674908705544</v>
      </c>
      <c r="V2879" s="17">
        <v>-1.1512104839091137</v>
      </c>
      <c r="W2879" s="17">
        <v>-2.3052746562310262</v>
      </c>
      <c r="X2879" s="17">
        <v>-4.0490770869395494</v>
      </c>
      <c r="Y2879" s="17">
        <v>0</v>
      </c>
      <c r="Z2879" s="17">
        <v>3.0998627587035479</v>
      </c>
      <c r="AA2879" s="17">
        <v>-1.121955302803928</v>
      </c>
      <c r="AB2879" s="17">
        <v>-1.4039470865737056</v>
      </c>
      <c r="AC2879" s="17">
        <v>-10.677773494822572</v>
      </c>
      <c r="AD2879" s="17">
        <v>-0.86957093635881932</v>
      </c>
      <c r="AE2879" s="17">
        <v>-8.695709363588193E-2</v>
      </c>
      <c r="AF2879" s="17">
        <v>6.3216455756854302</v>
      </c>
      <c r="AG2879" s="17">
        <v>-68.707413318684019</v>
      </c>
      <c r="AH2879" s="17">
        <v>-1</v>
      </c>
      <c r="AI2879" s="17">
        <v>-1</v>
      </c>
      <c r="AJ2879" s="17">
        <v>-1</v>
      </c>
      <c r="AK2879" s="17">
        <v>-1</v>
      </c>
      <c r="AL2879" s="17">
        <v>-1</v>
      </c>
      <c r="AM2879" s="17">
        <v>-1</v>
      </c>
      <c r="AN2879" s="17">
        <v>-1</v>
      </c>
      <c r="AO2879" s="17">
        <v>-1</v>
      </c>
      <c r="AP2879" s="17">
        <v>-1</v>
      </c>
      <c r="AQ2879" s="17">
        <v>-1</v>
      </c>
      <c r="AR2879" s="17">
        <v>-0.43478546817940966</v>
      </c>
      <c r="AS2879" s="17">
        <v>-5.2174256181529168</v>
      </c>
      <c r="AT2879" s="17">
        <v>-2.7826533035987913</v>
      </c>
      <c r="AU2879" s="17">
        <v>-1</v>
      </c>
      <c r="AV2879" s="17">
        <v>-1</v>
      </c>
      <c r="AW2879" s="17">
        <v>-1</v>
      </c>
      <c r="AX2879" s="17">
        <v>-1</v>
      </c>
      <c r="AY2879" s="17">
        <v>-8.695709363588193E-2</v>
      </c>
      <c r="AZ2879" s="17">
        <v>1.1235000459087983</v>
      </c>
      <c r="BA2879" s="17">
        <v>-0.61067953308828571</v>
      </c>
      <c r="BB2879" s="17">
        <v>0.42898745169533203</v>
      </c>
      <c r="BC2879" s="17">
        <v>-0.24950027220815235</v>
      </c>
      <c r="BD2879" s="17">
        <v>15.311653017705282</v>
      </c>
      <c r="BE2879" s="17">
        <v>-8.2603709664232436</v>
      </c>
      <c r="BF2879" s="17">
        <v>-1</v>
      </c>
      <c r="BG2879" s="22">
        <v>66.765092611725095</v>
      </c>
    </row>
    <row r="2880" spans="1:59" x14ac:dyDescent="0.25">
      <c r="A2880">
        <v>6361</v>
      </c>
      <c r="B2880" t="s">
        <v>2531</v>
      </c>
      <c r="C2880" s="49">
        <v>0</v>
      </c>
      <c r="D2880" s="22">
        <v>1491.7217773437501</v>
      </c>
      <c r="E2880" s="17">
        <v>59.583300561176941</v>
      </c>
      <c r="F2880" s="17">
        <v>-5.5355978163574644</v>
      </c>
      <c r="G2880" s="17">
        <v>0.3058769976671501</v>
      </c>
      <c r="H2880" s="17">
        <v>3.1436159161505652</v>
      </c>
      <c r="I2880" s="17">
        <v>47.128945216689672</v>
      </c>
      <c r="J2880" s="17">
        <v>5.0390744713939535</v>
      </c>
      <c r="K2880" s="17">
        <v>-1</v>
      </c>
      <c r="L2880" s="17">
        <v>-1</v>
      </c>
      <c r="M2880" s="17">
        <v>-1</v>
      </c>
      <c r="N2880" s="17">
        <v>0.16666666666666666</v>
      </c>
      <c r="O2880" s="17">
        <v>-1</v>
      </c>
      <c r="P2880" s="17">
        <v>-1</v>
      </c>
      <c r="Q2880" s="17">
        <v>2.566024028374843</v>
      </c>
      <c r="R2880" s="17">
        <v>-1</v>
      </c>
      <c r="S2880" s="17">
        <v>0.14683931811347969</v>
      </c>
      <c r="T2880" s="17">
        <v>1.5472017105337329E-2</v>
      </c>
      <c r="U2880" s="17">
        <v>4.3853304409390059E-2</v>
      </c>
      <c r="V2880" s="17">
        <v>-8.4673917268093007E-2</v>
      </c>
      <c r="W2880" s="17">
        <v>0.47182929732071466</v>
      </c>
      <c r="X2880" s="17">
        <v>8.2263188434590462E-2</v>
      </c>
      <c r="Y2880" s="17">
        <v>0</v>
      </c>
      <c r="Z2880" s="17">
        <v>27.118746296337207</v>
      </c>
      <c r="AA2880" s="17">
        <v>0.21441630016074698</v>
      </c>
      <c r="AB2880" s="17">
        <v>0.72816440876032129</v>
      </c>
      <c r="AC2880" s="17">
        <v>13.835876324994398</v>
      </c>
      <c r="AD2880" s="17">
        <v>5.4816630511737574E-2</v>
      </c>
      <c r="AE2880" s="17">
        <v>5.4816630511737574E-3</v>
      </c>
      <c r="AF2880" s="17">
        <v>42.820268962975199</v>
      </c>
      <c r="AG2880" s="17">
        <v>-5.0535726631813942</v>
      </c>
      <c r="AH2880" s="17">
        <v>-1</v>
      </c>
      <c r="AI2880" s="17">
        <v>-1</v>
      </c>
      <c r="AJ2880" s="17">
        <v>-1</v>
      </c>
      <c r="AK2880" s="17">
        <v>-1</v>
      </c>
      <c r="AL2880" s="17">
        <v>-1</v>
      </c>
      <c r="AM2880" s="17">
        <v>-1</v>
      </c>
      <c r="AN2880" s="17">
        <v>-1</v>
      </c>
      <c r="AO2880" s="17">
        <v>-1</v>
      </c>
      <c r="AP2880" s="17">
        <v>-1</v>
      </c>
      <c r="AQ2880" s="17">
        <v>-1</v>
      </c>
      <c r="AR2880" s="17">
        <v>2.7408315255868787E-2</v>
      </c>
      <c r="AS2880" s="17">
        <v>0.32889978307042528</v>
      </c>
      <c r="AT2880" s="17">
        <v>4.4275697179915525</v>
      </c>
      <c r="AU2880" s="17">
        <v>-1</v>
      </c>
      <c r="AV2880" s="17">
        <v>-1</v>
      </c>
      <c r="AW2880" s="17">
        <v>-1</v>
      </c>
      <c r="AX2880" s="17">
        <v>-1</v>
      </c>
      <c r="AY2880" s="17">
        <v>5.4816630511737574E-3</v>
      </c>
      <c r="AZ2880" s="17">
        <v>0.32018650769203688</v>
      </c>
      <c r="BA2880" s="17">
        <v>0.19263400512847595</v>
      </c>
      <c r="BB2880" s="17">
        <v>0.11469567895934257</v>
      </c>
      <c r="BC2880" s="17">
        <v>6.4791500527836929E-2</v>
      </c>
      <c r="BD2880" s="17">
        <v>4.3925266371653802</v>
      </c>
      <c r="BE2880" s="17">
        <v>2.6587554141166696</v>
      </c>
      <c r="BF2880" s="17">
        <v>-1</v>
      </c>
      <c r="BG2880" s="22">
        <v>161.88230650016862</v>
      </c>
    </row>
    <row r="2881" spans="1:59" x14ac:dyDescent="0.25">
      <c r="A2881">
        <v>6362</v>
      </c>
      <c r="B2881" t="s">
        <v>2532</v>
      </c>
      <c r="C2881" s="49">
        <v>0</v>
      </c>
      <c r="D2881" s="22">
        <v>1464.1577734375001</v>
      </c>
      <c r="E2881" s="17">
        <v>42.457915511162767</v>
      </c>
      <c r="F2881" s="17">
        <v>-34.251200283014164</v>
      </c>
      <c r="G2881" s="17">
        <v>9.6943110466006344E-2</v>
      </c>
      <c r="H2881" s="17">
        <v>1.5609162747342422</v>
      </c>
      <c r="I2881" s="17">
        <v>31.836475799055755</v>
      </c>
      <c r="J2881" s="17">
        <v>0.91890127751147865</v>
      </c>
      <c r="K2881" s="17">
        <v>-1</v>
      </c>
      <c r="L2881" s="17">
        <v>-1</v>
      </c>
      <c r="M2881" s="17">
        <v>-1</v>
      </c>
      <c r="N2881" s="17">
        <v>0.16666666666666666</v>
      </c>
      <c r="O2881" s="17">
        <v>-1</v>
      </c>
      <c r="P2881" s="17">
        <v>-1</v>
      </c>
      <c r="Q2881" s="17">
        <v>1.5784061737618746</v>
      </c>
      <c r="R2881" s="17">
        <v>-1</v>
      </c>
      <c r="S2881" s="17">
        <v>-0.35504807483379752</v>
      </c>
      <c r="T2881" s="17">
        <v>-3.7279142982194535E-2</v>
      </c>
      <c r="U2881" s="17">
        <v>-0.26070566035662562</v>
      </c>
      <c r="V2881" s="17">
        <v>-0.52391510281453302</v>
      </c>
      <c r="W2881" s="17">
        <v>-0.67188998160237123</v>
      </c>
      <c r="X2881" s="17">
        <v>-1.6191832103196651</v>
      </c>
      <c r="Y2881" s="17">
        <v>0</v>
      </c>
      <c r="Z2881" s="17">
        <v>17.226837091762256</v>
      </c>
      <c r="AA2881" s="17">
        <v>-0.33595343452681342</v>
      </c>
      <c r="AB2881" s="17">
        <v>-0.14992192247273206</v>
      </c>
      <c r="AC2881" s="17">
        <v>3.7402031472450066</v>
      </c>
      <c r="AD2881" s="17">
        <v>-0.32588207544578207</v>
      </c>
      <c r="AE2881" s="17">
        <v>-3.2588207544578203E-2</v>
      </c>
      <c r="AF2881" s="17">
        <v>27.788718138668397</v>
      </c>
      <c r="AG2881" s="17">
        <v>-31.268696746702698</v>
      </c>
      <c r="AH2881" s="17">
        <v>-1</v>
      </c>
      <c r="AI2881" s="17">
        <v>-1</v>
      </c>
      <c r="AJ2881" s="17">
        <v>-1</v>
      </c>
      <c r="AK2881" s="17">
        <v>-1</v>
      </c>
      <c r="AL2881" s="17">
        <v>-1</v>
      </c>
      <c r="AM2881" s="17">
        <v>-1</v>
      </c>
      <c r="AN2881" s="17">
        <v>-1</v>
      </c>
      <c r="AO2881" s="17">
        <v>-1</v>
      </c>
      <c r="AP2881" s="17">
        <v>-1</v>
      </c>
      <c r="AQ2881" s="17">
        <v>-1</v>
      </c>
      <c r="AR2881" s="17">
        <v>-0.16294103772289104</v>
      </c>
      <c r="AS2881" s="17">
        <v>-1.9552924526746924</v>
      </c>
      <c r="AT2881" s="17">
        <v>1.4581198115228999</v>
      </c>
      <c r="AU2881" s="17">
        <v>-1</v>
      </c>
      <c r="AV2881" s="17">
        <v>-1</v>
      </c>
      <c r="AW2881" s="17">
        <v>-1</v>
      </c>
      <c r="AX2881" s="17">
        <v>-1</v>
      </c>
      <c r="AY2881" s="17">
        <v>-3.2588207544578203E-2</v>
      </c>
      <c r="AZ2881" s="17">
        <v>0.65102222578007773</v>
      </c>
      <c r="BA2881" s="17">
        <v>-0.1382017129595649</v>
      </c>
      <c r="BB2881" s="17">
        <v>0.2441332389848993</v>
      </c>
      <c r="BC2881" s="17">
        <v>-6.4646059497719718E-2</v>
      </c>
      <c r="BD2881" s="17">
        <v>8.8894470115176798</v>
      </c>
      <c r="BE2881" s="17">
        <v>-1.838164960235634</v>
      </c>
      <c r="BF2881" s="17">
        <v>-1</v>
      </c>
      <c r="BG2881" s="22">
        <v>4.9952822937218571</v>
      </c>
    </row>
    <row r="2882" spans="1:59" x14ac:dyDescent="0.25">
      <c r="A2882">
        <v>6363</v>
      </c>
      <c r="B2882" t="s">
        <v>3152</v>
      </c>
      <c r="C2882" s="49">
        <v>0</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25">
      <c r="A2883">
        <v>6364</v>
      </c>
      <c r="B2883" t="s">
        <v>2533</v>
      </c>
      <c r="C2883" s="49">
        <v>0</v>
      </c>
      <c r="D2883" s="22">
        <v>1441.419189453125</v>
      </c>
      <c r="E2883" s="17">
        <v>8.7228181990201819</v>
      </c>
      <c r="F2883" s="17">
        <v>-90.81773240829699</v>
      </c>
      <c r="G2883" s="17">
        <v>-0.31463332976877662</v>
      </c>
      <c r="H2883" s="17">
        <v>-1.5568253855637026</v>
      </c>
      <c r="I2883" s="17">
        <v>1.7120177246711776</v>
      </c>
      <c r="J2883" s="17">
        <v>-7.1973800926636953</v>
      </c>
      <c r="K2883" s="17">
        <v>-1</v>
      </c>
      <c r="L2883" s="17">
        <v>-1</v>
      </c>
      <c r="M2883" s="17">
        <v>-1</v>
      </c>
      <c r="N2883" s="17">
        <v>0.16666666666666666</v>
      </c>
      <c r="O2883" s="17">
        <v>-1</v>
      </c>
      <c r="P2883" s="17">
        <v>-1</v>
      </c>
      <c r="Q2883" s="17">
        <v>-0.36709077916943356</v>
      </c>
      <c r="R2883" s="17">
        <v>-1</v>
      </c>
      <c r="S2883" s="17">
        <v>-1.3437102270345691</v>
      </c>
      <c r="T2883" s="17">
        <v>-0.14119304119143952</v>
      </c>
      <c r="U2883" s="17">
        <v>-0.8606528313931352</v>
      </c>
      <c r="V2883" s="17">
        <v>-1.3891712179112128</v>
      </c>
      <c r="W2883" s="17">
        <v>-2.9248893191099326</v>
      </c>
      <c r="X2883" s="17">
        <v>-4.9708427301341889</v>
      </c>
      <c r="Y2883" s="17">
        <v>0</v>
      </c>
      <c r="Z2883" s="17">
        <v>-2.2591200791066406</v>
      </c>
      <c r="AA2883" s="17">
        <v>-1.4201203892036993</v>
      </c>
      <c r="AB2883" s="17">
        <v>-1.879653998341285</v>
      </c>
      <c r="AC2883" s="17">
        <v>-16.147146310201578</v>
      </c>
      <c r="AD2883" s="17">
        <v>-1.0758160392414191</v>
      </c>
      <c r="AE2883" s="17">
        <v>-0.1075816039241419</v>
      </c>
      <c r="AF2883" s="17">
        <v>-1.8217594260382057</v>
      </c>
      <c r="AG2883" s="17">
        <v>-82.909565516935203</v>
      </c>
      <c r="AH2883" s="17">
        <v>-1</v>
      </c>
      <c r="AI2883" s="17">
        <v>-1</v>
      </c>
      <c r="AJ2883" s="17">
        <v>-1</v>
      </c>
      <c r="AK2883" s="17">
        <v>-1</v>
      </c>
      <c r="AL2883" s="17">
        <v>-1</v>
      </c>
      <c r="AM2883" s="17">
        <v>-1</v>
      </c>
      <c r="AN2883" s="17">
        <v>-1</v>
      </c>
      <c r="AO2883" s="17">
        <v>-1</v>
      </c>
      <c r="AP2883" s="17">
        <v>-1</v>
      </c>
      <c r="AQ2883" s="17">
        <v>-1</v>
      </c>
      <c r="AR2883" s="17">
        <v>-0.53790801962070955</v>
      </c>
      <c r="AS2883" s="17">
        <v>-6.4548962354485138</v>
      </c>
      <c r="AT2883" s="17">
        <v>-4.3913651060830681</v>
      </c>
      <c r="AU2883" s="17">
        <v>-1</v>
      </c>
      <c r="AV2883" s="17">
        <v>-1</v>
      </c>
      <c r="AW2883" s="17">
        <v>-1</v>
      </c>
      <c r="AX2883" s="17">
        <v>-1</v>
      </c>
      <c r="AY2883" s="17">
        <v>-0.1075816039241419</v>
      </c>
      <c r="AZ2883" s="17">
        <v>1.3027316683086931</v>
      </c>
      <c r="BA2883" s="17">
        <v>-0.78991115548818058</v>
      </c>
      <c r="BB2883" s="17">
        <v>0.49911078667541592</v>
      </c>
      <c r="BC2883" s="17">
        <v>-0.31962360718823624</v>
      </c>
      <c r="BD2883" s="17">
        <v>17.747878281277991</v>
      </c>
      <c r="BE2883" s="17">
        <v>-10.696596229995958</v>
      </c>
      <c r="BF2883" s="17">
        <v>-1</v>
      </c>
      <c r="BG2883" s="22">
        <v>451.98462059217087</v>
      </c>
    </row>
    <row r="2884" spans="1:59" x14ac:dyDescent="0.25">
      <c r="A2884">
        <v>6366</v>
      </c>
      <c r="B2884" t="s">
        <v>2534</v>
      </c>
      <c r="C2884" s="49">
        <v>0</v>
      </c>
      <c r="D2884" s="22">
        <v>1522.8069726562499</v>
      </c>
      <c r="E2884" s="17">
        <v>103.93581536008634</v>
      </c>
      <c r="F2884" s="17">
        <v>68.834069180469299</v>
      </c>
      <c r="G2884" s="17">
        <v>0.8469885287083001</v>
      </c>
      <c r="H2884" s="17">
        <v>7.2426016652673662</v>
      </c>
      <c r="I2884" s="17">
        <v>86.734447468267717</v>
      </c>
      <c r="J2884" s="17">
        <v>15.709785934059191</v>
      </c>
      <c r="K2884" s="17">
        <v>-1</v>
      </c>
      <c r="L2884" s="17">
        <v>-1</v>
      </c>
      <c r="M2884" s="17">
        <v>-1</v>
      </c>
      <c r="N2884" s="17">
        <v>0.16666666666666666</v>
      </c>
      <c r="O2884" s="17">
        <v>-1</v>
      </c>
      <c r="P2884" s="17">
        <v>-1</v>
      </c>
      <c r="Q2884" s="17">
        <v>5.1238255250689306</v>
      </c>
      <c r="R2884" s="17">
        <v>-1</v>
      </c>
      <c r="S2884" s="17">
        <v>1.4466622393541169</v>
      </c>
      <c r="T2884" s="17">
        <v>0.15209064504328013</v>
      </c>
      <c r="U2884" s="17">
        <v>0.83262132057227622</v>
      </c>
      <c r="V2884" s="17">
        <v>1.0529034934204247</v>
      </c>
      <c r="W2884" s="17">
        <v>3.4339131334556661</v>
      </c>
      <c r="X2884" s="17">
        <v>4.4887875591223452</v>
      </c>
      <c r="Y2884" s="17">
        <v>0</v>
      </c>
      <c r="Z2884" s="17">
        <v>52.737501617988514</v>
      </c>
      <c r="AA2884" s="17">
        <v>1.6398021663069591</v>
      </c>
      <c r="AB2884" s="17">
        <v>3.0022935385285185</v>
      </c>
      <c r="AC2884" s="17">
        <v>39.982353774312344</v>
      </c>
      <c r="AD2884" s="17">
        <v>1.0407766507153453</v>
      </c>
      <c r="AE2884" s="17">
        <v>0.10407766507153453</v>
      </c>
      <c r="AF2884" s="17">
        <v>81.750026071418944</v>
      </c>
      <c r="AG2884" s="17">
        <v>62.840181285939991</v>
      </c>
      <c r="AH2884" s="17">
        <v>-1</v>
      </c>
      <c r="AI2884" s="17">
        <v>-1</v>
      </c>
      <c r="AJ2884" s="17">
        <v>-1</v>
      </c>
      <c r="AK2884" s="17">
        <v>-1</v>
      </c>
      <c r="AL2884" s="17">
        <v>-1</v>
      </c>
      <c r="AM2884" s="17">
        <v>-1</v>
      </c>
      <c r="AN2884" s="17">
        <v>-1</v>
      </c>
      <c r="AO2884" s="17">
        <v>-1</v>
      </c>
      <c r="AP2884" s="17">
        <v>-1</v>
      </c>
      <c r="AQ2884" s="17">
        <v>-1</v>
      </c>
      <c r="AR2884" s="17">
        <v>0.52038832535767265</v>
      </c>
      <c r="AS2884" s="17">
        <v>6.2446599042920719</v>
      </c>
      <c r="AT2884" s="17">
        <v>12.118057875579693</v>
      </c>
      <c r="AU2884" s="17">
        <v>-1</v>
      </c>
      <c r="AV2884" s="17">
        <v>-1</v>
      </c>
      <c r="AW2884" s="17">
        <v>-1</v>
      </c>
      <c r="AX2884" s="17">
        <v>-1</v>
      </c>
      <c r="AY2884" s="17">
        <v>0.10407766507153453</v>
      </c>
      <c r="AZ2884" s="17">
        <v>-0.5366348741136524</v>
      </c>
      <c r="BA2884" s="17">
        <v>1.0494553869341656</v>
      </c>
      <c r="BB2884" s="17">
        <v>-0.22053072790988415</v>
      </c>
      <c r="BC2884" s="17">
        <v>0.40001790739706344</v>
      </c>
      <c r="BD2884" s="17">
        <v>-7.2539109098147563</v>
      </c>
      <c r="BE2884" s="17">
        <v>14.305192961096818</v>
      </c>
      <c r="BF2884" s="17">
        <v>-1</v>
      </c>
      <c r="BG2884" s="22">
        <v>625.78152886070302</v>
      </c>
    </row>
    <row r="2885" spans="1:59" x14ac:dyDescent="0.25">
      <c r="A2885">
        <v>6367</v>
      </c>
      <c r="B2885" t="s">
        <v>2535</v>
      </c>
      <c r="C2885" s="49">
        <v>0</v>
      </c>
      <c r="D2885" s="22">
        <v>1436.737802734375</v>
      </c>
      <c r="E2885" s="17">
        <v>0.93572427650124013</v>
      </c>
      <c r="F2885" s="17">
        <v>-103.87502091868799</v>
      </c>
      <c r="G2885" s="17">
        <v>-0.40963778067488549</v>
      </c>
      <c r="H2885" s="17">
        <v>-2.2764956716829472</v>
      </c>
      <c r="I2885" s="17">
        <v>-5.2416300511062772</v>
      </c>
      <c r="J2885" s="17">
        <v>-9.0708664723338046</v>
      </c>
      <c r="K2885" s="17">
        <v>-1</v>
      </c>
      <c r="L2885" s="17">
        <v>-1</v>
      </c>
      <c r="M2885" s="17">
        <v>-1</v>
      </c>
      <c r="N2885" s="17">
        <v>0.16666666666666666</v>
      </c>
      <c r="O2885" s="17">
        <v>-1</v>
      </c>
      <c r="P2885" s="17">
        <v>-1</v>
      </c>
      <c r="Q2885" s="17">
        <v>-0.81617107552291435</v>
      </c>
      <c r="R2885" s="17">
        <v>-1</v>
      </c>
      <c r="S2885" s="17">
        <v>-1.5719237390808503</v>
      </c>
      <c r="T2885" s="17">
        <v>-0.16517955226396591</v>
      </c>
      <c r="U2885" s="17">
        <v>-0.9991390176395657</v>
      </c>
      <c r="V2885" s="17">
        <v>-1.5888988360931968</v>
      </c>
      <c r="W2885" s="17">
        <v>-3.4449505860513332</v>
      </c>
      <c r="X2885" s="17">
        <v>-5.7445084242214595</v>
      </c>
      <c r="Y2885" s="17">
        <v>0</v>
      </c>
      <c r="Z2885" s="17">
        <v>-6.7570759396080611</v>
      </c>
      <c r="AA2885" s="17">
        <v>-1.6703793354176013</v>
      </c>
      <c r="AB2885" s="17">
        <v>-2.278929151187334</v>
      </c>
      <c r="AC2885" s="17">
        <v>-20.737755806957075</v>
      </c>
      <c r="AD2885" s="17">
        <v>-1.248923772049457</v>
      </c>
      <c r="AE2885" s="17">
        <v>-0.12489237720494571</v>
      </c>
      <c r="AF2885" s="17">
        <v>-8.6567647545693163</v>
      </c>
      <c r="AG2885" s="17">
        <v>-94.829860029010959</v>
      </c>
      <c r="AH2885" s="17">
        <v>-1</v>
      </c>
      <c r="AI2885" s="17">
        <v>-1</v>
      </c>
      <c r="AJ2885" s="17">
        <v>-1</v>
      </c>
      <c r="AK2885" s="17">
        <v>-1</v>
      </c>
      <c r="AL2885" s="17">
        <v>-1</v>
      </c>
      <c r="AM2885" s="17">
        <v>-1</v>
      </c>
      <c r="AN2885" s="17">
        <v>-1</v>
      </c>
      <c r="AO2885" s="17">
        <v>-1</v>
      </c>
      <c r="AP2885" s="17">
        <v>-1</v>
      </c>
      <c r="AQ2885" s="17">
        <v>-1</v>
      </c>
      <c r="AR2885" s="17">
        <v>-0.62446188602472852</v>
      </c>
      <c r="AS2885" s="17">
        <v>-7.4935426322967418</v>
      </c>
      <c r="AT2885" s="17">
        <v>-5.7416054219857635</v>
      </c>
      <c r="AU2885" s="17">
        <v>-1</v>
      </c>
      <c r="AV2885" s="17">
        <v>-1</v>
      </c>
      <c r="AW2885" s="17">
        <v>-1</v>
      </c>
      <c r="AX2885" s="17">
        <v>-1</v>
      </c>
      <c r="AY2885" s="17">
        <v>-0.12489237720494571</v>
      </c>
      <c r="AZ2885" s="17">
        <v>1.4531661725345375</v>
      </c>
      <c r="BA2885" s="17">
        <v>-0.94034565971402495</v>
      </c>
      <c r="BB2885" s="17">
        <v>0.55796741583014886</v>
      </c>
      <c r="BC2885" s="17">
        <v>-0.37848023634296918</v>
      </c>
      <c r="BD2885" s="17">
        <v>19.792675593274279</v>
      </c>
      <c r="BE2885" s="17">
        <v>-12.741393541992242</v>
      </c>
      <c r="BF2885" s="17">
        <v>-1</v>
      </c>
      <c r="BG2885" s="22">
        <v>-26.408749162782215</v>
      </c>
    </row>
    <row r="2886" spans="1:59" x14ac:dyDescent="0.25">
      <c r="A2886">
        <v>6369</v>
      </c>
      <c r="B2886" t="s">
        <v>2536</v>
      </c>
      <c r="C2886" s="49">
        <v>0</v>
      </c>
      <c r="D2886" s="22">
        <v>1513.1944140624998</v>
      </c>
      <c r="E2886" s="17">
        <v>107.45004731556971</v>
      </c>
      <c r="F2886" s="17">
        <v>74.726683420357489</v>
      </c>
      <c r="G2886" s="17">
        <v>0.88986301829444847</v>
      </c>
      <c r="H2886" s="17">
        <v>7.5673811455274436</v>
      </c>
      <c r="I2886" s="17">
        <v>89.872554118059895</v>
      </c>
      <c r="J2886" s="17">
        <v>16.555270240413854</v>
      </c>
      <c r="K2886" s="17">
        <v>-1</v>
      </c>
      <c r="L2886" s="17">
        <v>-1</v>
      </c>
      <c r="M2886" s="17">
        <v>-1</v>
      </c>
      <c r="N2886" s="17">
        <v>0.16666666666666666</v>
      </c>
      <c r="O2886" s="17">
        <v>-1</v>
      </c>
      <c r="P2886" s="17">
        <v>-1</v>
      </c>
      <c r="Q2886" s="17">
        <v>5.3264906455523935</v>
      </c>
      <c r="R2886" s="17">
        <v>-1</v>
      </c>
      <c r="S2886" s="17">
        <v>1.5496525493061897</v>
      </c>
      <c r="T2886" s="17">
        <v>0.16291550018826093</v>
      </c>
      <c r="U2886" s="17">
        <v>0.89511865089120968</v>
      </c>
      <c r="V2886" s="17">
        <v>1.1430384250382348</v>
      </c>
      <c r="W2886" s="17">
        <v>3.6686112045562957</v>
      </c>
      <c r="X2886" s="17">
        <v>4.8379345877924731</v>
      </c>
      <c r="Y2886" s="17">
        <v>0</v>
      </c>
      <c r="Z2886" s="17">
        <v>54.767380848495421</v>
      </c>
      <c r="AA2886" s="17">
        <v>1.7527413442186595</v>
      </c>
      <c r="AB2886" s="17">
        <v>3.1824821320042482</v>
      </c>
      <c r="AC2886" s="17">
        <v>42.054046596970004</v>
      </c>
      <c r="AD2886" s="17">
        <v>1.1188983136140123</v>
      </c>
      <c r="AE2886" s="17">
        <v>0.11188983136140121</v>
      </c>
      <c r="AF2886" s="17">
        <v>84.834590657440188</v>
      </c>
      <c r="AG2886" s="17">
        <v>68.219682330863691</v>
      </c>
      <c r="AH2886" s="17">
        <v>-1</v>
      </c>
      <c r="AI2886" s="17">
        <v>-1</v>
      </c>
      <c r="AJ2886" s="17">
        <v>-1</v>
      </c>
      <c r="AK2886" s="17">
        <v>-1</v>
      </c>
      <c r="AL2886" s="17">
        <v>-1</v>
      </c>
      <c r="AM2886" s="17">
        <v>-1</v>
      </c>
      <c r="AN2886" s="17">
        <v>-1</v>
      </c>
      <c r="AO2886" s="17">
        <v>-1</v>
      </c>
      <c r="AP2886" s="17">
        <v>-1</v>
      </c>
      <c r="AQ2886" s="17">
        <v>-1</v>
      </c>
      <c r="AR2886" s="17">
        <v>0.55944915680700613</v>
      </c>
      <c r="AS2886" s="17">
        <v>6.7133898816840727</v>
      </c>
      <c r="AT2886" s="17">
        <v>12.727406846189297</v>
      </c>
      <c r="AU2886" s="17">
        <v>-1</v>
      </c>
      <c r="AV2886" s="17">
        <v>-1</v>
      </c>
      <c r="AW2886" s="17">
        <v>-1</v>
      </c>
      <c r="AX2886" s="17">
        <v>-1</v>
      </c>
      <c r="AY2886" s="17">
        <v>0.11188983136140121</v>
      </c>
      <c r="AZ2886" s="17">
        <v>-0.60452435216771327</v>
      </c>
      <c r="BA2886" s="17">
        <v>1.1173448649882263</v>
      </c>
      <c r="BB2886" s="17">
        <v>-0.24709209329543091</v>
      </c>
      <c r="BC2886" s="17">
        <v>0.42657927278261026</v>
      </c>
      <c r="BD2886" s="17">
        <v>-8.1767060022848064</v>
      </c>
      <c r="BE2886" s="17">
        <v>15.227988053566872</v>
      </c>
      <c r="BF2886" s="17">
        <v>-1</v>
      </c>
      <c r="BG2886" s="22">
        <v>125.29268070178659</v>
      </c>
    </row>
    <row r="2887" spans="1:59" x14ac:dyDescent="0.25">
      <c r="A2887">
        <v>6371</v>
      </c>
      <c r="B2887" t="s">
        <v>3153</v>
      </c>
      <c r="C2887" s="49">
        <v>0</v>
      </c>
      <c r="D2887" s="22">
        <v>1478.1572265625</v>
      </c>
      <c r="E2887" s="17">
        <v>18.889422862551918</v>
      </c>
      <c r="F2887" s="17">
        <v>-73.770514077086744</v>
      </c>
      <c r="G2887" s="17">
        <v>-0.19059826569369437</v>
      </c>
      <c r="H2887" s="17">
        <v>-0.61724466907757236</v>
      </c>
      <c r="I2887" s="17">
        <v>10.790499197886561</v>
      </c>
      <c r="J2887" s="17">
        <v>-4.7514104467170002</v>
      </c>
      <c r="K2887" s="17">
        <v>-1</v>
      </c>
      <c r="L2887" s="17">
        <v>-1</v>
      </c>
      <c r="M2887" s="17">
        <v>-1</v>
      </c>
      <c r="N2887" s="17">
        <v>0.16666666666666666</v>
      </c>
      <c r="O2887" s="17">
        <v>-1</v>
      </c>
      <c r="P2887" s="17">
        <v>-1</v>
      </c>
      <c r="Q2887" s="17">
        <v>0.21921547071468739</v>
      </c>
      <c r="R2887" s="17">
        <v>-1</v>
      </c>
      <c r="S2887" s="17">
        <v>-1.0457612644387557</v>
      </c>
      <c r="T2887" s="17">
        <v>-0.10987694589861181</v>
      </c>
      <c r="U2887" s="17">
        <v>-0.67984927092031489</v>
      </c>
      <c r="V2887" s="17">
        <v>-1.1284126146827296</v>
      </c>
      <c r="W2887" s="17">
        <v>-2.245912366421738</v>
      </c>
      <c r="X2887" s="17">
        <v>-3.9607671702675824</v>
      </c>
      <c r="Y2887" s="17">
        <v>0</v>
      </c>
      <c r="Z2887" s="17">
        <v>3.6132810351901128</v>
      </c>
      <c r="AA2887" s="17">
        <v>-1.0933895451963909</v>
      </c>
      <c r="AB2887" s="17">
        <v>-1.3583719037182482</v>
      </c>
      <c r="AC2887" s="17">
        <v>-10.153779287466273</v>
      </c>
      <c r="AD2887" s="17">
        <v>-0.84981158865039363</v>
      </c>
      <c r="AE2887" s="17">
        <v>-8.4981158865039361E-2</v>
      </c>
      <c r="AF2887" s="17">
        <v>7.1018258985665241</v>
      </c>
      <c r="AG2887" s="17">
        <v>-67.346773674052216</v>
      </c>
      <c r="AH2887" s="17">
        <v>-1</v>
      </c>
      <c r="AI2887" s="17">
        <v>-1</v>
      </c>
      <c r="AJ2887" s="17">
        <v>-1</v>
      </c>
      <c r="AK2887" s="17">
        <v>-1</v>
      </c>
      <c r="AL2887" s="17">
        <v>-1</v>
      </c>
      <c r="AM2887" s="17">
        <v>-1</v>
      </c>
      <c r="AN2887" s="17">
        <v>-1</v>
      </c>
      <c r="AO2887" s="17">
        <v>-1</v>
      </c>
      <c r="AP2887" s="17">
        <v>-1</v>
      </c>
      <c r="AQ2887" s="17">
        <v>-1</v>
      </c>
      <c r="AR2887" s="17">
        <v>-0.42490579432519682</v>
      </c>
      <c r="AS2887" s="17">
        <v>-5.0988695319023618</v>
      </c>
      <c r="AT2887" s="17">
        <v>-2.6285303914730695</v>
      </c>
      <c r="AU2887" s="17">
        <v>-1</v>
      </c>
      <c r="AV2887" s="17">
        <v>-1</v>
      </c>
      <c r="AW2887" s="17">
        <v>-1</v>
      </c>
      <c r="AX2887" s="17">
        <v>-1</v>
      </c>
      <c r="AY2887" s="17">
        <v>-8.4981158865039361E-2</v>
      </c>
      <c r="AZ2887" s="17">
        <v>1.1063287293643238</v>
      </c>
      <c r="BA2887" s="17">
        <v>-0.59350821654381125</v>
      </c>
      <c r="BB2887" s="17">
        <v>0.42226927347446724</v>
      </c>
      <c r="BC2887" s="17">
        <v>-0.24278209398728762</v>
      </c>
      <c r="BD2887" s="17">
        <v>15.078250035495392</v>
      </c>
      <c r="BE2887" s="17">
        <v>-8.0269679842133517</v>
      </c>
      <c r="BF2887" s="17">
        <v>-1</v>
      </c>
      <c r="BG2887" s="22">
        <v>40.435540937136921</v>
      </c>
    </row>
    <row r="2888" spans="1:59" x14ac:dyDescent="0.25">
      <c r="A2888">
        <v>6372</v>
      </c>
      <c r="B2888" t="s">
        <v>2538</v>
      </c>
      <c r="C2888" s="49">
        <v>0</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25">
      <c r="A2889">
        <v>6376</v>
      </c>
      <c r="B2889" t="s">
        <v>2539</v>
      </c>
      <c r="C2889" s="49">
        <v>0</v>
      </c>
      <c r="D2889" s="22">
        <v>1462.9921093749999</v>
      </c>
      <c r="E2889" s="17">
        <v>0.58333207380389496</v>
      </c>
      <c r="F2889" s="17">
        <v>-104.46590716010411</v>
      </c>
      <c r="G2889" s="17">
        <v>-0.41393705175777823</v>
      </c>
      <c r="H2889" s="17">
        <v>-2.3090631737401663</v>
      </c>
      <c r="I2889" s="17">
        <v>-5.5563060112101681</v>
      </c>
      <c r="J2889" s="17">
        <v>-9.1556480350867879</v>
      </c>
      <c r="K2889" s="17">
        <v>-1</v>
      </c>
      <c r="L2889" s="17">
        <v>-1</v>
      </c>
      <c r="M2889" s="17">
        <v>-1</v>
      </c>
      <c r="N2889" s="17">
        <v>0.16666666666666666</v>
      </c>
      <c r="O2889" s="17">
        <v>-1</v>
      </c>
      <c r="P2889" s="17">
        <v>-1</v>
      </c>
      <c r="Q2889" s="17">
        <v>-0.83649347003806795</v>
      </c>
      <c r="R2889" s="17">
        <v>-1</v>
      </c>
      <c r="S2889" s="17">
        <v>-1.5822511684139837</v>
      </c>
      <c r="T2889" s="17">
        <v>-0.16626502260193476</v>
      </c>
      <c r="U2889" s="17">
        <v>-1.0054059835578024</v>
      </c>
      <c r="V2889" s="17">
        <v>-1.5979371828771121</v>
      </c>
      <c r="W2889" s="17">
        <v>-3.4684851083286468</v>
      </c>
      <c r="X2889" s="17">
        <v>-5.7795194001777634</v>
      </c>
      <c r="Y2889" s="17">
        <v>0</v>
      </c>
      <c r="Z2889" s="17">
        <v>-6.9606235774160332</v>
      </c>
      <c r="AA2889" s="17">
        <v>-1.6817043948272492</v>
      </c>
      <c r="AB2889" s="17">
        <v>-2.2969976953700177</v>
      </c>
      <c r="AC2889" s="17">
        <v>-20.945496333574702</v>
      </c>
      <c r="AD2889" s="17">
        <v>-1.2567574794472531</v>
      </c>
      <c r="AE2889" s="17">
        <v>-0.1256757479447253</v>
      </c>
      <c r="AF2889" s="17">
        <v>-8.9660717447166931</v>
      </c>
      <c r="AG2889" s="17">
        <v>-95.369293466145194</v>
      </c>
      <c r="AH2889" s="17">
        <v>-1</v>
      </c>
      <c r="AI2889" s="17">
        <v>-1</v>
      </c>
      <c r="AJ2889" s="17">
        <v>-1</v>
      </c>
      <c r="AK2889" s="17">
        <v>-1</v>
      </c>
      <c r="AL2889" s="17">
        <v>-1</v>
      </c>
      <c r="AM2889" s="17">
        <v>-1</v>
      </c>
      <c r="AN2889" s="17">
        <v>-1</v>
      </c>
      <c r="AO2889" s="17">
        <v>-1</v>
      </c>
      <c r="AP2889" s="17">
        <v>-1</v>
      </c>
      <c r="AQ2889" s="17">
        <v>-1</v>
      </c>
      <c r="AR2889" s="17">
        <v>-0.62837873972362657</v>
      </c>
      <c r="AS2889" s="17">
        <v>-7.5405448766835184</v>
      </c>
      <c r="AT2889" s="17">
        <v>-5.8027083396885732</v>
      </c>
      <c r="AU2889" s="17">
        <v>-1</v>
      </c>
      <c r="AV2889" s="17">
        <v>-1</v>
      </c>
      <c r="AW2889" s="17">
        <v>-1</v>
      </c>
      <c r="AX2889" s="17">
        <v>-1</v>
      </c>
      <c r="AY2889" s="17">
        <v>-0.1256757479447253</v>
      </c>
      <c r="AZ2889" s="17">
        <v>1.4599738400461013</v>
      </c>
      <c r="BA2889" s="17">
        <v>-0.94715332722558876</v>
      </c>
      <c r="BB2889" s="17">
        <v>0.56063087634539954</v>
      </c>
      <c r="BC2889" s="17">
        <v>-0.38114369685821975</v>
      </c>
      <c r="BD2889" s="17">
        <v>19.885209552157221</v>
      </c>
      <c r="BE2889" s="17">
        <v>-12.833927500875188</v>
      </c>
      <c r="BF2889" s="17">
        <v>-1</v>
      </c>
      <c r="BG2889" s="22">
        <v>-1.2001259110820683</v>
      </c>
    </row>
    <row r="2890" spans="1:59" x14ac:dyDescent="0.25">
      <c r="A2890">
        <v>6377</v>
      </c>
      <c r="B2890" t="s">
        <v>2540</v>
      </c>
      <c r="C2890" s="49">
        <v>0</v>
      </c>
      <c r="D2890" s="22">
        <v>1497.6470996093749</v>
      </c>
      <c r="E2890" s="17">
        <v>92.606663795237338</v>
      </c>
      <c r="F2890" s="17">
        <v>49.837508713618014</v>
      </c>
      <c r="G2890" s="17">
        <v>0.70877010802917717</v>
      </c>
      <c r="H2890" s="17">
        <v>6.1955802951275549</v>
      </c>
      <c r="I2890" s="17">
        <v>76.617845515831647</v>
      </c>
      <c r="J2890" s="17">
        <v>12.984120703724187</v>
      </c>
      <c r="K2890" s="17">
        <v>-1</v>
      </c>
      <c r="L2890" s="17">
        <v>-1</v>
      </c>
      <c r="M2890" s="17">
        <v>-1</v>
      </c>
      <c r="N2890" s="17">
        <v>0.16666666666666666</v>
      </c>
      <c r="O2890" s="17">
        <v>-1</v>
      </c>
      <c r="P2890" s="17">
        <v>-1</v>
      </c>
      <c r="Q2890" s="17">
        <v>4.4704754059104683</v>
      </c>
      <c r="R2890" s="17">
        <v>-1</v>
      </c>
      <c r="S2890" s="17">
        <v>1.1146429401336346</v>
      </c>
      <c r="T2890" s="17">
        <v>0.11719356762820812</v>
      </c>
      <c r="U2890" s="17">
        <v>0.6311429501770458</v>
      </c>
      <c r="V2890" s="17">
        <v>0.76232725527765322</v>
      </c>
      <c r="W2890" s="17">
        <v>2.6772954562053246</v>
      </c>
      <c r="X2890" s="17">
        <v>3.3632102903684653</v>
      </c>
      <c r="Y2890" s="17">
        <v>0</v>
      </c>
      <c r="Z2890" s="17">
        <v>46.193593944259348</v>
      </c>
      <c r="AA2890" s="17">
        <v>1.2757097898277545</v>
      </c>
      <c r="AB2890" s="17">
        <v>2.4214030590147035</v>
      </c>
      <c r="AC2890" s="17">
        <v>33.303647792176847</v>
      </c>
      <c r="AD2890" s="17">
        <v>0.78892868772130731</v>
      </c>
      <c r="AE2890" s="17">
        <v>7.8892868772130725E-2</v>
      </c>
      <c r="AF2890" s="17">
        <v>71.806032576034056</v>
      </c>
      <c r="AG2890" s="17">
        <v>45.497790842386713</v>
      </c>
      <c r="AH2890" s="17">
        <v>-1</v>
      </c>
      <c r="AI2890" s="17">
        <v>-1</v>
      </c>
      <c r="AJ2890" s="17">
        <v>-1</v>
      </c>
      <c r="AK2890" s="17">
        <v>-1</v>
      </c>
      <c r="AL2890" s="17">
        <v>-1</v>
      </c>
      <c r="AM2890" s="17">
        <v>-1</v>
      </c>
      <c r="AN2890" s="17">
        <v>-1</v>
      </c>
      <c r="AO2890" s="17">
        <v>-1</v>
      </c>
      <c r="AP2890" s="17">
        <v>-1</v>
      </c>
      <c r="AQ2890" s="17">
        <v>-1</v>
      </c>
      <c r="AR2890" s="17">
        <v>0.39446434386065365</v>
      </c>
      <c r="AS2890" s="17">
        <v>4.733572126327843</v>
      </c>
      <c r="AT2890" s="17">
        <v>10.153643764226196</v>
      </c>
      <c r="AU2890" s="17">
        <v>-1</v>
      </c>
      <c r="AV2890" s="17">
        <v>-1</v>
      </c>
      <c r="AW2890" s="17">
        <v>-1</v>
      </c>
      <c r="AX2890" s="17">
        <v>-1</v>
      </c>
      <c r="AY2890" s="17">
        <v>7.8892868772130725E-2</v>
      </c>
      <c r="AZ2890" s="17">
        <v>-0.31777334298084053</v>
      </c>
      <c r="BA2890" s="17">
        <v>0.83059385580135348</v>
      </c>
      <c r="BB2890" s="17">
        <v>-0.1349024204919112</v>
      </c>
      <c r="BC2890" s="17">
        <v>0.31438959997909061</v>
      </c>
      <c r="BD2890" s="17">
        <v>-4.2790118142728142</v>
      </c>
      <c r="BE2890" s="17">
        <v>11.330293865554873</v>
      </c>
      <c r="BF2890" s="17">
        <v>-1</v>
      </c>
      <c r="BG2890" s="22">
        <v>105.80959456845926</v>
      </c>
    </row>
    <row r="2891" spans="1:59" x14ac:dyDescent="0.25">
      <c r="A2891">
        <v>6378</v>
      </c>
      <c r="B2891" t="s">
        <v>2541</v>
      </c>
      <c r="C2891" s="49">
        <v>0</v>
      </c>
      <c r="D2891" s="22">
        <v>1516.7238085937499</v>
      </c>
      <c r="E2891" s="17">
        <v>108.59274347998536</v>
      </c>
      <c r="F2891" s="17">
        <v>76.642740122247915</v>
      </c>
      <c r="G2891" s="17">
        <v>0.90380419105196297</v>
      </c>
      <c r="H2891" s="17">
        <v>7.6729872270483366</v>
      </c>
      <c r="I2891" s="17">
        <v>90.892948468139622</v>
      </c>
      <c r="J2891" s="17">
        <v>16.830189962897631</v>
      </c>
      <c r="K2891" s="17">
        <v>-1</v>
      </c>
      <c r="L2891" s="17">
        <v>-1</v>
      </c>
      <c r="M2891" s="17">
        <v>-1</v>
      </c>
      <c r="N2891" s="17">
        <v>0.16666666666666666</v>
      </c>
      <c r="O2891" s="17">
        <v>-1</v>
      </c>
      <c r="P2891" s="17">
        <v>-1</v>
      </c>
      <c r="Q2891" s="17">
        <v>5.3923897264243728</v>
      </c>
      <c r="R2891" s="17">
        <v>-1</v>
      </c>
      <c r="S2891" s="17">
        <v>1.5831411276484886</v>
      </c>
      <c r="T2891" s="17">
        <v>0.16643533627512599</v>
      </c>
      <c r="U2891" s="17">
        <v>0.91544043401375885</v>
      </c>
      <c r="V2891" s="17">
        <v>1.1723469174611187</v>
      </c>
      <c r="W2891" s="17">
        <v>3.7449261971463508</v>
      </c>
      <c r="X2891" s="17">
        <v>4.9514640803053283</v>
      </c>
      <c r="Y2891" s="17">
        <v>0</v>
      </c>
      <c r="Z2891" s="17">
        <v>55.427421289852177</v>
      </c>
      <c r="AA2891" s="17">
        <v>1.7894649205354105</v>
      </c>
      <c r="AB2891" s="17">
        <v>3.2410726909782785</v>
      </c>
      <c r="AC2891" s="17">
        <v>42.72768324710762</v>
      </c>
      <c r="AD2891" s="17">
        <v>1.1443005425171986</v>
      </c>
      <c r="AE2891" s="17">
        <v>0.11443005425171986</v>
      </c>
      <c r="AF2891" s="17">
        <v>85.837575140533033</v>
      </c>
      <c r="AG2891" s="17">
        <v>69.96889390493547</v>
      </c>
      <c r="AH2891" s="17">
        <v>-1</v>
      </c>
      <c r="AI2891" s="17">
        <v>-1</v>
      </c>
      <c r="AJ2891" s="17">
        <v>-1</v>
      </c>
      <c r="AK2891" s="17">
        <v>-1</v>
      </c>
      <c r="AL2891" s="17">
        <v>-1</v>
      </c>
      <c r="AM2891" s="17">
        <v>-1</v>
      </c>
      <c r="AN2891" s="17">
        <v>-1</v>
      </c>
      <c r="AO2891" s="17">
        <v>-1</v>
      </c>
      <c r="AP2891" s="17">
        <v>-1</v>
      </c>
      <c r="AQ2891" s="17">
        <v>-1</v>
      </c>
      <c r="AR2891" s="17">
        <v>0.5721502712585993</v>
      </c>
      <c r="AS2891" s="17">
        <v>6.8658032551031916</v>
      </c>
      <c r="AT2891" s="17">
        <v>12.925544231634149</v>
      </c>
      <c r="AU2891" s="17">
        <v>-1</v>
      </c>
      <c r="AV2891" s="17">
        <v>-1</v>
      </c>
      <c r="AW2891" s="17">
        <v>-1</v>
      </c>
      <c r="AX2891" s="17">
        <v>-1</v>
      </c>
      <c r="AY2891" s="17">
        <v>0.11443005425171986</v>
      </c>
      <c r="AZ2891" s="17">
        <v>-0.62659945909271597</v>
      </c>
      <c r="BA2891" s="17">
        <v>1.1394199719132292</v>
      </c>
      <c r="BB2891" s="17">
        <v>-0.25572885112251431</v>
      </c>
      <c r="BC2891" s="17">
        <v>0.43521603060969366</v>
      </c>
      <c r="BD2891" s="17">
        <v>-8.4767642870152144</v>
      </c>
      <c r="BE2891" s="17">
        <v>15.52804633829728</v>
      </c>
      <c r="BF2891" s="17">
        <v>-1</v>
      </c>
      <c r="BG2891" s="22">
        <v>134.03911336238207</v>
      </c>
    </row>
    <row r="2892" spans="1:59" x14ac:dyDescent="0.25">
      <c r="A2892">
        <v>6379</v>
      </c>
      <c r="B2892" t="s">
        <v>2542</v>
      </c>
      <c r="C2892" s="49">
        <v>0</v>
      </c>
      <c r="D2892" s="22">
        <v>1432.7128027343749</v>
      </c>
      <c r="E2892" s="17">
        <v>-4.3829751533007624</v>
      </c>
      <c r="F2892" s="17">
        <v>-112.79334059557617</v>
      </c>
      <c r="G2892" s="17">
        <v>-0.47452721489651889</v>
      </c>
      <c r="H2892" s="17">
        <v>-2.7680410387368628</v>
      </c>
      <c r="I2892" s="17">
        <v>-9.9910735313138659</v>
      </c>
      <c r="J2892" s="17">
        <v>-10.350485164292504</v>
      </c>
      <c r="K2892" s="17">
        <v>-1</v>
      </c>
      <c r="L2892" s="17">
        <v>-1</v>
      </c>
      <c r="M2892" s="17">
        <v>-1</v>
      </c>
      <c r="N2892" s="17">
        <v>0.16666666666666666</v>
      </c>
      <c r="O2892" s="17">
        <v>-1</v>
      </c>
      <c r="P2892" s="17">
        <v>-1</v>
      </c>
      <c r="Q2892" s="17">
        <v>-1.12289950848086</v>
      </c>
      <c r="R2892" s="17">
        <v>-1</v>
      </c>
      <c r="S2892" s="17">
        <v>-1.7277969169917486</v>
      </c>
      <c r="T2892" s="17">
        <v>-0.18156269134431713</v>
      </c>
      <c r="U2892" s="17">
        <v>-1.0937271152216843</v>
      </c>
      <c r="V2892" s="17">
        <v>-1.7253157304455651</v>
      </c>
      <c r="W2892" s="17">
        <v>-3.8001600636132258</v>
      </c>
      <c r="X2892" s="17">
        <v>-6.272933447335638</v>
      </c>
      <c r="Y2892" s="17">
        <v>0</v>
      </c>
      <c r="Z2892" s="17">
        <v>-9.8292458027891776</v>
      </c>
      <c r="AA2892" s="17">
        <v>-1.8413098683962212</v>
      </c>
      <c r="AB2892" s="17">
        <v>-2.5516399402064875</v>
      </c>
      <c r="AC2892" s="17">
        <v>-23.873209463452746</v>
      </c>
      <c r="AD2892" s="17">
        <v>-1.3671588940271053</v>
      </c>
      <c r="AE2892" s="17">
        <v>-0.13671588940271054</v>
      </c>
      <c r="AF2892" s="17">
        <v>-13.325173702151737</v>
      </c>
      <c r="AG2892" s="17">
        <v>-102.9715961189156</v>
      </c>
      <c r="AH2892" s="17">
        <v>-1</v>
      </c>
      <c r="AI2892" s="17">
        <v>-1</v>
      </c>
      <c r="AJ2892" s="17">
        <v>-1</v>
      </c>
      <c r="AK2892" s="17">
        <v>-1</v>
      </c>
      <c r="AL2892" s="17">
        <v>-1</v>
      </c>
      <c r="AM2892" s="17">
        <v>-1</v>
      </c>
      <c r="AN2892" s="17">
        <v>-1</v>
      </c>
      <c r="AO2892" s="17">
        <v>-1</v>
      </c>
      <c r="AP2892" s="17">
        <v>-1</v>
      </c>
      <c r="AQ2892" s="17">
        <v>-1</v>
      </c>
      <c r="AR2892" s="17">
        <v>-0.68357944701355267</v>
      </c>
      <c r="AS2892" s="17">
        <v>-8.2029533641626315</v>
      </c>
      <c r="AT2892" s="17">
        <v>-6.6638393734114238</v>
      </c>
      <c r="AU2892" s="17">
        <v>-1</v>
      </c>
      <c r="AV2892" s="17">
        <v>-1</v>
      </c>
      <c r="AW2892" s="17">
        <v>-1</v>
      </c>
      <c r="AX2892" s="17">
        <v>-1</v>
      </c>
      <c r="AY2892" s="17">
        <v>-0.13671588940271054</v>
      </c>
      <c r="AZ2892" s="17">
        <v>1.5559151466460155</v>
      </c>
      <c r="BA2892" s="17">
        <v>-1.0430946338255032</v>
      </c>
      <c r="BB2892" s="17">
        <v>0.59816735730254933</v>
      </c>
      <c r="BC2892" s="17">
        <v>-0.41868017781536959</v>
      </c>
      <c r="BD2892" s="17">
        <v>21.189302166112288</v>
      </c>
      <c r="BE2892" s="17">
        <v>-14.138020114830255</v>
      </c>
      <c r="BF2892" s="17">
        <v>-1</v>
      </c>
      <c r="BG2892" s="22">
        <v>-56.865187572493369</v>
      </c>
    </row>
    <row r="2893" spans="1:59" x14ac:dyDescent="0.25">
      <c r="A2893">
        <v>6381</v>
      </c>
      <c r="B2893" t="s">
        <v>2543</v>
      </c>
      <c r="C2893" s="49">
        <v>0</v>
      </c>
      <c r="D2893" s="22">
        <v>1527.76876953125</v>
      </c>
      <c r="E2893" s="17">
        <v>105.67370622253897</v>
      </c>
      <c r="F2893" s="17">
        <v>71.748139900098693</v>
      </c>
      <c r="G2893" s="17">
        <v>0.86819122239157442</v>
      </c>
      <c r="H2893" s="17">
        <v>7.4032146521749054</v>
      </c>
      <c r="I2893" s="17">
        <v>88.286333325877706</v>
      </c>
      <c r="J2893" s="17">
        <v>16.12790274278839</v>
      </c>
      <c r="K2893" s="17">
        <v>-1</v>
      </c>
      <c r="L2893" s="17">
        <v>-1</v>
      </c>
      <c r="M2893" s="17">
        <v>-1</v>
      </c>
      <c r="N2893" s="17">
        <v>0.16666666666666666</v>
      </c>
      <c r="O2893" s="17">
        <v>-1</v>
      </c>
      <c r="P2893" s="17">
        <v>-1</v>
      </c>
      <c r="Q2893" s="17">
        <v>5.2240493763934026</v>
      </c>
      <c r="R2893" s="17">
        <v>-1</v>
      </c>
      <c r="S2893" s="17">
        <v>1.4975939709114476</v>
      </c>
      <c r="T2893" s="17">
        <v>0.1574438536766721</v>
      </c>
      <c r="U2893" s="17">
        <v>0.86352808502744705</v>
      </c>
      <c r="V2893" s="17">
        <v>1.0974778630211472</v>
      </c>
      <c r="W2893" s="17">
        <v>3.5499782191892977</v>
      </c>
      <c r="X2893" s="17">
        <v>4.6614510140293355</v>
      </c>
      <c r="Y2893" s="17">
        <v>0</v>
      </c>
      <c r="Z2893" s="17">
        <v>53.741336484687039</v>
      </c>
      <c r="AA2893" s="17">
        <v>1.6956539051198742</v>
      </c>
      <c r="AB2893" s="17">
        <v>3.0914020874480195</v>
      </c>
      <c r="AC2893" s="17">
        <v>41.006866689769645</v>
      </c>
      <c r="AD2893" s="17">
        <v>1.0794101062843089</v>
      </c>
      <c r="AE2893" s="17">
        <v>0.10794101062843088</v>
      </c>
      <c r="AF2893" s="17">
        <v>83.275433806764056</v>
      </c>
      <c r="AG2893" s="17">
        <v>65.500502468194284</v>
      </c>
      <c r="AH2893" s="17">
        <v>-1</v>
      </c>
      <c r="AI2893" s="17">
        <v>-1</v>
      </c>
      <c r="AJ2893" s="17">
        <v>-1</v>
      </c>
      <c r="AK2893" s="17">
        <v>-1</v>
      </c>
      <c r="AL2893" s="17">
        <v>-1</v>
      </c>
      <c r="AM2893" s="17">
        <v>-1</v>
      </c>
      <c r="AN2893" s="17">
        <v>-1</v>
      </c>
      <c r="AO2893" s="17">
        <v>-1</v>
      </c>
      <c r="AP2893" s="17">
        <v>-1</v>
      </c>
      <c r="AQ2893" s="17">
        <v>-1</v>
      </c>
      <c r="AR2893" s="17">
        <v>0.53970505314215445</v>
      </c>
      <c r="AS2893" s="17">
        <v>6.4764606377058529</v>
      </c>
      <c r="AT2893" s="17">
        <v>12.419398829017609</v>
      </c>
      <c r="AU2893" s="17">
        <v>-1</v>
      </c>
      <c r="AV2893" s="17">
        <v>-1</v>
      </c>
      <c r="AW2893" s="17">
        <v>-1</v>
      </c>
      <c r="AX2893" s="17">
        <v>-1</v>
      </c>
      <c r="AY2893" s="17">
        <v>0.10794101062843088</v>
      </c>
      <c r="AZ2893" s="17">
        <v>-0.57020821391062748</v>
      </c>
      <c r="BA2893" s="17">
        <v>1.0830287267311407</v>
      </c>
      <c r="BB2893" s="17">
        <v>-0.23366610280333178</v>
      </c>
      <c r="BC2893" s="17">
        <v>0.41315328229051113</v>
      </c>
      <c r="BD2893" s="17">
        <v>-7.7102601717402557</v>
      </c>
      <c r="BE2893" s="17">
        <v>14.761542223022319</v>
      </c>
      <c r="BF2893" s="17">
        <v>-1</v>
      </c>
      <c r="BG2893" s="22">
        <v>152.70476554570519</v>
      </c>
    </row>
    <row r="2894" spans="1:59" x14ac:dyDescent="0.25">
      <c r="A2894">
        <v>6382</v>
      </c>
      <c r="B2894" t="s">
        <v>2544</v>
      </c>
      <c r="C2894" s="49">
        <v>0</v>
      </c>
      <c r="D2894" s="22">
        <v>1433.099169921875</v>
      </c>
      <c r="E2894" s="17">
        <v>-54.733070436381865</v>
      </c>
      <c r="F2894" s="17">
        <v>-197.21966538095938</v>
      </c>
      <c r="G2894" s="17">
        <v>-1.0888106951055314</v>
      </c>
      <c r="H2894" s="17">
        <v>-7.4213132143452079</v>
      </c>
      <c r="I2894" s="17">
        <v>-54.952240246268055</v>
      </c>
      <c r="J2894" s="17">
        <v>-22.464146392283837</v>
      </c>
      <c r="K2894" s="17">
        <v>-1</v>
      </c>
      <c r="L2894" s="17">
        <v>-1</v>
      </c>
      <c r="M2894" s="17">
        <v>-1</v>
      </c>
      <c r="N2894" s="17">
        <v>0.16666666666666666</v>
      </c>
      <c r="O2894" s="17">
        <v>-1</v>
      </c>
      <c r="P2894" s="17">
        <v>-1</v>
      </c>
      <c r="Q2894" s="17">
        <v>-4.0265803856004041</v>
      </c>
      <c r="R2894" s="17">
        <v>-1</v>
      </c>
      <c r="S2894" s="17">
        <v>-3.203388734779907</v>
      </c>
      <c r="T2894" s="17">
        <v>-0.33665560919366472</v>
      </c>
      <c r="U2894" s="17">
        <v>-1.9891564939189377</v>
      </c>
      <c r="V2894" s="17">
        <v>-3.0167223458254884</v>
      </c>
      <c r="W2894" s="17">
        <v>-7.1627924659034452</v>
      </c>
      <c r="X2894" s="17">
        <v>-11.275331235539591</v>
      </c>
      <c r="Y2894" s="17">
        <v>0</v>
      </c>
      <c r="Z2894" s="17">
        <v>-38.912304053880789</v>
      </c>
      <c r="AA2894" s="17">
        <v>-3.4594439133542223</v>
      </c>
      <c r="AB2894" s="17">
        <v>-5.1332887799398002</v>
      </c>
      <c r="AC2894" s="17">
        <v>-53.555351205784376</v>
      </c>
      <c r="AD2894" s="17">
        <v>-2.486445617398672</v>
      </c>
      <c r="AE2894" s="17">
        <v>-0.24864456173986721</v>
      </c>
      <c r="AF2894" s="17">
        <v>-57.519217459182308</v>
      </c>
      <c r="AG2894" s="17">
        <v>-180.04630081070871</v>
      </c>
      <c r="AH2894" s="17">
        <v>-1</v>
      </c>
      <c r="AI2894" s="17">
        <v>-1</v>
      </c>
      <c r="AJ2894" s="17">
        <v>-1</v>
      </c>
      <c r="AK2894" s="17">
        <v>-1</v>
      </c>
      <c r="AL2894" s="17">
        <v>-1</v>
      </c>
      <c r="AM2894" s="17">
        <v>-1</v>
      </c>
      <c r="AN2894" s="17">
        <v>-1</v>
      </c>
      <c r="AO2894" s="17">
        <v>-1</v>
      </c>
      <c r="AP2894" s="17">
        <v>-1</v>
      </c>
      <c r="AQ2894" s="17">
        <v>-1</v>
      </c>
      <c r="AR2894" s="17">
        <v>-1.243222808699336</v>
      </c>
      <c r="AS2894" s="17">
        <v>-14.918673704392035</v>
      </c>
      <c r="AT2894" s="17">
        <v>-15.394275815709644</v>
      </c>
      <c r="AU2894" s="17">
        <v>-1</v>
      </c>
      <c r="AV2894" s="17">
        <v>-1</v>
      </c>
      <c r="AW2894" s="17">
        <v>-1</v>
      </c>
      <c r="AX2894" s="17">
        <v>-1</v>
      </c>
      <c r="AY2894" s="17">
        <v>-0.24864456173986721</v>
      </c>
      <c r="AZ2894" s="17">
        <v>2.5286004252620207</v>
      </c>
      <c r="BA2894" s="17">
        <v>-2.0157799124415083</v>
      </c>
      <c r="BB2894" s="17">
        <v>0.9787248432488822</v>
      </c>
      <c r="BC2894" s="17">
        <v>-0.79923766376170213</v>
      </c>
      <c r="BD2894" s="17">
        <v>34.410632294913071</v>
      </c>
      <c r="BE2894" s="17">
        <v>-27.359350243631056</v>
      </c>
      <c r="BF2894" s="17">
        <v>-1</v>
      </c>
      <c r="BG2894" s="22">
        <v>-63.304544788935345</v>
      </c>
    </row>
    <row r="2895" spans="1:59" x14ac:dyDescent="0.25">
      <c r="A2895">
        <v>6383</v>
      </c>
      <c r="B2895" t="s">
        <v>2545</v>
      </c>
      <c r="C2895" s="49">
        <v>0</v>
      </c>
      <c r="D2895" s="22">
        <v>1456.7659375000001</v>
      </c>
      <c r="E2895" s="17">
        <v>5.505428860561743</v>
      </c>
      <c r="F2895" s="17">
        <v>-96.212605163205083</v>
      </c>
      <c r="G2895" s="17">
        <v>-0.35388626680700569</v>
      </c>
      <c r="H2895" s="17">
        <v>-1.854171164207707</v>
      </c>
      <c r="I2895" s="17">
        <v>-1.1610171250156753</v>
      </c>
      <c r="J2895" s="17">
        <v>-7.9714474358437402</v>
      </c>
      <c r="K2895" s="17">
        <v>-1</v>
      </c>
      <c r="L2895" s="17">
        <v>-1</v>
      </c>
      <c r="M2895" s="17">
        <v>-1</v>
      </c>
      <c r="N2895" s="17">
        <v>0.16666666666666666</v>
      </c>
      <c r="O2895" s="17">
        <v>-1</v>
      </c>
      <c r="P2895" s="17">
        <v>-1</v>
      </c>
      <c r="Q2895" s="17">
        <v>-0.55263703968404521</v>
      </c>
      <c r="R2895" s="17">
        <v>-1</v>
      </c>
      <c r="S2895" s="17">
        <v>-1.4380010790334812</v>
      </c>
      <c r="T2895" s="17">
        <v>-0.1511035348569118</v>
      </c>
      <c r="U2895" s="17">
        <v>-0.91787109324876026</v>
      </c>
      <c r="V2895" s="17">
        <v>-1.471692568716565</v>
      </c>
      <c r="W2895" s="17">
        <v>-3.1397627484342832</v>
      </c>
      <c r="X2895" s="17">
        <v>-5.2904977619669431</v>
      </c>
      <c r="Y2895" s="17">
        <v>0</v>
      </c>
      <c r="Z2895" s="17">
        <v>-4.1175380427816783</v>
      </c>
      <c r="AA2895" s="17">
        <v>-1.5235197411845465</v>
      </c>
      <c r="AB2895" s="17">
        <v>-2.0446222949433501</v>
      </c>
      <c r="AC2895" s="17">
        <v>-18.04384592611035</v>
      </c>
      <c r="AD2895" s="17">
        <v>-1.1473388665609503</v>
      </c>
      <c r="AE2895" s="17">
        <v>-0.11473388665609503</v>
      </c>
      <c r="AF2895" s="17">
        <v>-4.645774840662753</v>
      </c>
      <c r="AG2895" s="17">
        <v>-87.834667083198468</v>
      </c>
      <c r="AH2895" s="17">
        <v>-1</v>
      </c>
      <c r="AI2895" s="17">
        <v>-1</v>
      </c>
      <c r="AJ2895" s="17">
        <v>-1</v>
      </c>
      <c r="AK2895" s="17">
        <v>-1</v>
      </c>
      <c r="AL2895" s="17">
        <v>-1</v>
      </c>
      <c r="AM2895" s="17">
        <v>-1</v>
      </c>
      <c r="AN2895" s="17">
        <v>-1</v>
      </c>
      <c r="AO2895" s="17">
        <v>-1</v>
      </c>
      <c r="AP2895" s="17">
        <v>-1</v>
      </c>
      <c r="AQ2895" s="17">
        <v>-1</v>
      </c>
      <c r="AR2895" s="17">
        <v>-0.57366943328047515</v>
      </c>
      <c r="AS2895" s="17">
        <v>-6.8840331993657013</v>
      </c>
      <c r="AT2895" s="17">
        <v>-4.9492431591754134</v>
      </c>
      <c r="AU2895" s="17">
        <v>-1</v>
      </c>
      <c r="AV2895" s="17">
        <v>-1</v>
      </c>
      <c r="AW2895" s="17">
        <v>-1</v>
      </c>
      <c r="AX2895" s="17">
        <v>-1</v>
      </c>
      <c r="AY2895" s="17">
        <v>-0.11473388665609503</v>
      </c>
      <c r="AZ2895" s="17">
        <v>1.36488661017126</v>
      </c>
      <c r="BA2895" s="17">
        <v>-0.85206609735074745</v>
      </c>
      <c r="BB2895" s="17">
        <v>0.52342854796405658</v>
      </c>
      <c r="BC2895" s="17">
        <v>-0.34394136847687684</v>
      </c>
      <c r="BD2895" s="17">
        <v>18.592726068704859</v>
      </c>
      <c r="BE2895" s="17">
        <v>-11.541444017422824</v>
      </c>
      <c r="BF2895" s="17">
        <v>-1</v>
      </c>
      <c r="BG2895" s="22">
        <v>-13.541465436022236</v>
      </c>
    </row>
    <row r="2896" spans="1:59" x14ac:dyDescent="0.25">
      <c r="A2896">
        <v>6386</v>
      </c>
      <c r="B2896" t="s">
        <v>3154</v>
      </c>
      <c r="C2896" s="49">
        <v>0</v>
      </c>
      <c r="D2896" s="22">
        <v>1448.283701171875</v>
      </c>
      <c r="E2896" s="17">
        <v>-26.147710450699222</v>
      </c>
      <c r="F2896" s="17">
        <v>-149.28813967698937</v>
      </c>
      <c r="G2896" s="17">
        <v>-0.74006231009635703</v>
      </c>
      <c r="H2896" s="17">
        <v>-4.7795017241528193</v>
      </c>
      <c r="I2896" s="17">
        <v>-29.426347421292043</v>
      </c>
      <c r="J2896" s="17">
        <v>-15.58683335047326</v>
      </c>
      <c r="K2896" s="17">
        <v>-1</v>
      </c>
      <c r="L2896" s="17">
        <v>-1</v>
      </c>
      <c r="M2896" s="17">
        <v>-1</v>
      </c>
      <c r="N2896" s="17">
        <v>0.16666666666666666</v>
      </c>
      <c r="O2896" s="17">
        <v>-1</v>
      </c>
      <c r="P2896" s="17">
        <v>-1</v>
      </c>
      <c r="Q2896" s="17">
        <v>-2.3780678517245062</v>
      </c>
      <c r="R2896" s="17">
        <v>-1</v>
      </c>
      <c r="S2896" s="17">
        <v>-2.3656480499559005</v>
      </c>
      <c r="T2896" s="17">
        <v>-0.24860439771078921</v>
      </c>
      <c r="U2896" s="17">
        <v>-1.4807925873978292</v>
      </c>
      <c r="V2896" s="17">
        <v>-2.2835494932026732</v>
      </c>
      <c r="W2896" s="17">
        <v>-5.2537184675611579</v>
      </c>
      <c r="X2896" s="17">
        <v>-8.4353099652036292</v>
      </c>
      <c r="Y2896" s="17">
        <v>0</v>
      </c>
      <c r="Z2896" s="17">
        <v>-22.400921405685754</v>
      </c>
      <c r="AA2896" s="17">
        <v>-2.5407774456910301</v>
      </c>
      <c r="AB2896" s="17">
        <v>-3.6676041367332872</v>
      </c>
      <c r="AC2896" s="17">
        <v>-36.703849692624054</v>
      </c>
      <c r="AD2896" s="17">
        <v>-1.8509907342472867</v>
      </c>
      <c r="AE2896" s="17">
        <v>-0.18509907342472864</v>
      </c>
      <c r="AF2896" s="17">
        <v>-32.428844880637634</v>
      </c>
      <c r="AG2896" s="17">
        <v>-136.28852504051224</v>
      </c>
      <c r="AH2896" s="17">
        <v>-1</v>
      </c>
      <c r="AI2896" s="17">
        <v>-1</v>
      </c>
      <c r="AJ2896" s="17">
        <v>-1</v>
      </c>
      <c r="AK2896" s="17">
        <v>-1</v>
      </c>
      <c r="AL2896" s="17">
        <v>-1</v>
      </c>
      <c r="AM2896" s="17">
        <v>-1</v>
      </c>
      <c r="AN2896" s="17">
        <v>-1</v>
      </c>
      <c r="AO2896" s="17">
        <v>-1</v>
      </c>
      <c r="AP2896" s="17">
        <v>-1</v>
      </c>
      <c r="AQ2896" s="17">
        <v>-1</v>
      </c>
      <c r="AR2896" s="17">
        <v>-0.92549536712364333</v>
      </c>
      <c r="AS2896" s="17">
        <v>-11.105944405483719</v>
      </c>
      <c r="AT2896" s="17">
        <v>-10.437727727128836</v>
      </c>
      <c r="AU2896" s="17">
        <v>-1</v>
      </c>
      <c r="AV2896" s="17">
        <v>-1</v>
      </c>
      <c r="AW2896" s="17">
        <v>-1</v>
      </c>
      <c r="AX2896" s="17">
        <v>-1</v>
      </c>
      <c r="AY2896" s="17">
        <v>-0.18509907342472864</v>
      </c>
      <c r="AZ2896" s="17">
        <v>1.9763758726432381</v>
      </c>
      <c r="BA2896" s="17">
        <v>-1.4635553598227258</v>
      </c>
      <c r="BB2896" s="17">
        <v>0.76267018297741107</v>
      </c>
      <c r="BC2896" s="17">
        <v>-0.58318300349023111</v>
      </c>
      <c r="BD2896" s="17">
        <v>26.904460179518512</v>
      </c>
      <c r="BE2896" s="17">
        <v>-19.853178128236486</v>
      </c>
      <c r="BF2896" s="17">
        <v>-1</v>
      </c>
      <c r="BG2896" s="22">
        <v>-21.795767216638296</v>
      </c>
    </row>
    <row r="2897" spans="1:59" x14ac:dyDescent="0.25">
      <c r="A2897">
        <v>6388</v>
      </c>
      <c r="B2897" t="s">
        <v>2546</v>
      </c>
      <c r="C2897" s="49">
        <v>0</v>
      </c>
      <c r="D2897" s="22">
        <v>1480.9044531249999</v>
      </c>
      <c r="E2897" s="17">
        <v>47.258131976253772</v>
      </c>
      <c r="F2897" s="17">
        <v>-26.202265478751801</v>
      </c>
      <c r="G2897" s="17">
        <v>0.15550692567537985</v>
      </c>
      <c r="H2897" s="17">
        <v>2.0045443073789144</v>
      </c>
      <c r="I2897" s="17">
        <v>36.122929112429063</v>
      </c>
      <c r="J2897" s="17">
        <v>2.0737788552442433</v>
      </c>
      <c r="K2897" s="17">
        <v>-1</v>
      </c>
      <c r="L2897" s="17">
        <v>-1</v>
      </c>
      <c r="M2897" s="17">
        <v>-1</v>
      </c>
      <c r="N2897" s="17">
        <v>0.16666666666666666</v>
      </c>
      <c r="O2897" s="17">
        <v>-1</v>
      </c>
      <c r="P2897" s="17">
        <v>-1</v>
      </c>
      <c r="Q2897" s="17">
        <v>1.8552337880365739</v>
      </c>
      <c r="R2897" s="17">
        <v>-1</v>
      </c>
      <c r="S2897" s="17">
        <v>-0.21436988744056715</v>
      </c>
      <c r="T2897" s="17">
        <v>-2.249308202851032E-2</v>
      </c>
      <c r="U2897" s="17">
        <v>-0.17533829763798764</v>
      </c>
      <c r="V2897" s="17">
        <v>-0.40079654140126009</v>
      </c>
      <c r="W2897" s="17">
        <v>-0.35130740211029343</v>
      </c>
      <c r="X2897" s="17">
        <v>-1.1422706624313936</v>
      </c>
      <c r="Y2897" s="17">
        <v>0</v>
      </c>
      <c r="Z2897" s="17">
        <v>19.999522511465955</v>
      </c>
      <c r="AA2897" s="17">
        <v>-0.18168572874271421</v>
      </c>
      <c r="AB2897" s="17">
        <v>9.6204191050932808E-2</v>
      </c>
      <c r="AC2897" s="17">
        <v>6.5700032640003467</v>
      </c>
      <c r="AD2897" s="17">
        <v>-0.21917287204748456</v>
      </c>
      <c r="AE2897" s="17">
        <v>-2.1917287204748455E-2</v>
      </c>
      <c r="AF2897" s="17">
        <v>32.002036411627756</v>
      </c>
      <c r="AG2897" s="17">
        <v>-23.920641804135521</v>
      </c>
      <c r="AH2897" s="17">
        <v>-1</v>
      </c>
      <c r="AI2897" s="17">
        <v>-1</v>
      </c>
      <c r="AJ2897" s="17">
        <v>-1</v>
      </c>
      <c r="AK2897" s="17">
        <v>-1</v>
      </c>
      <c r="AL2897" s="17">
        <v>-1</v>
      </c>
      <c r="AM2897" s="17">
        <v>-1</v>
      </c>
      <c r="AN2897" s="17">
        <v>-1</v>
      </c>
      <c r="AO2897" s="17">
        <v>-1</v>
      </c>
      <c r="AP2897" s="17">
        <v>-1</v>
      </c>
      <c r="AQ2897" s="17">
        <v>-1</v>
      </c>
      <c r="AR2897" s="17">
        <v>-0.10958643602374228</v>
      </c>
      <c r="AS2897" s="17">
        <v>-1.3150372322849071</v>
      </c>
      <c r="AT2897" s="17">
        <v>2.2904515980296205</v>
      </c>
      <c r="AU2897" s="17">
        <v>-1</v>
      </c>
      <c r="AV2897" s="17">
        <v>-1</v>
      </c>
      <c r="AW2897" s="17">
        <v>-1</v>
      </c>
      <c r="AX2897" s="17">
        <v>-1</v>
      </c>
      <c r="AY2897" s="17">
        <v>-2.1917287204748455E-2</v>
      </c>
      <c r="AZ2897" s="17">
        <v>0.5582895335475544</v>
      </c>
      <c r="BA2897" s="17">
        <v>-4.5469020727041565E-2</v>
      </c>
      <c r="BB2897" s="17">
        <v>0.20785210982947813</v>
      </c>
      <c r="BC2897" s="17">
        <v>-2.8364930342298575E-2</v>
      </c>
      <c r="BD2897" s="17">
        <v>7.6289678362975426</v>
      </c>
      <c r="BE2897" s="17">
        <v>-0.57768578501549595</v>
      </c>
      <c r="BF2897" s="17">
        <v>-1</v>
      </c>
      <c r="BG2897" s="22">
        <v>138.33485569656</v>
      </c>
    </row>
    <row r="2898" spans="1:59" x14ac:dyDescent="0.25">
      <c r="A2898">
        <v>6390</v>
      </c>
      <c r="B2898" t="s">
        <v>2547</v>
      </c>
      <c r="C2898" s="49">
        <v>0</v>
      </c>
      <c r="D2898" s="22">
        <v>1472.0092578125</v>
      </c>
      <c r="E2898" s="17">
        <v>89.451670522540553</v>
      </c>
      <c r="F2898" s="17">
        <v>44.547260795737635</v>
      </c>
      <c r="G2898" s="17">
        <v>0.67027841825794754</v>
      </c>
      <c r="H2898" s="17">
        <v>5.9040010572426826</v>
      </c>
      <c r="I2898" s="17">
        <v>73.800528533197365</v>
      </c>
      <c r="J2898" s="17">
        <v>12.225065145494032</v>
      </c>
      <c r="K2898" s="17">
        <v>-1</v>
      </c>
      <c r="L2898" s="17">
        <v>-1</v>
      </c>
      <c r="M2898" s="17">
        <v>-1</v>
      </c>
      <c r="N2898" s="17">
        <v>0.16666666666666666</v>
      </c>
      <c r="O2898" s="17">
        <v>-1</v>
      </c>
      <c r="P2898" s="17">
        <v>-1</v>
      </c>
      <c r="Q2898" s="17">
        <v>4.2885275152090809</v>
      </c>
      <c r="R2898" s="17">
        <v>-1</v>
      </c>
      <c r="S2898" s="17">
        <v>1.0221807068013289</v>
      </c>
      <c r="T2898" s="17">
        <v>0.10747527196845731</v>
      </c>
      <c r="U2898" s="17">
        <v>0.57503434402483067</v>
      </c>
      <c r="V2898" s="17">
        <v>0.68140627268700293</v>
      </c>
      <c r="W2898" s="17">
        <v>2.4665891497300159</v>
      </c>
      <c r="X2898" s="17">
        <v>3.0497544512006676</v>
      </c>
      <c r="Y2898" s="17">
        <v>0</v>
      </c>
      <c r="Z2898" s="17">
        <v>44.371216993118296</v>
      </c>
      <c r="AA2898" s="17">
        <v>1.1743157011480532</v>
      </c>
      <c r="AB2898" s="17">
        <v>2.2596340558771657</v>
      </c>
      <c r="AC2898" s="17">
        <v>31.443731599570221</v>
      </c>
      <c r="AD2898" s="17">
        <v>0.71879293003103839</v>
      </c>
      <c r="AE2898" s="17">
        <v>7.1879293003103834E-2</v>
      </c>
      <c r="AF2898" s="17">
        <v>69.036784375752077</v>
      </c>
      <c r="AG2898" s="17">
        <v>40.668203660266521</v>
      </c>
      <c r="AH2898" s="17">
        <v>-1</v>
      </c>
      <c r="AI2898" s="17">
        <v>-1</v>
      </c>
      <c r="AJ2898" s="17">
        <v>-1</v>
      </c>
      <c r="AK2898" s="17">
        <v>-1</v>
      </c>
      <c r="AL2898" s="17">
        <v>-1</v>
      </c>
      <c r="AM2898" s="17">
        <v>-1</v>
      </c>
      <c r="AN2898" s="17">
        <v>-1</v>
      </c>
      <c r="AO2898" s="17">
        <v>-1</v>
      </c>
      <c r="AP2898" s="17">
        <v>-1</v>
      </c>
      <c r="AQ2898" s="17">
        <v>-1</v>
      </c>
      <c r="AR2898" s="17">
        <v>0.3593964650155192</v>
      </c>
      <c r="AS2898" s="17">
        <v>4.312757580186231</v>
      </c>
      <c r="AT2898" s="17">
        <v>9.6065848542420991</v>
      </c>
      <c r="AU2898" s="17">
        <v>-1</v>
      </c>
      <c r="AV2898" s="17">
        <v>-1</v>
      </c>
      <c r="AW2898" s="17">
        <v>-1</v>
      </c>
      <c r="AX2898" s="17">
        <v>-1</v>
      </c>
      <c r="AY2898" s="17">
        <v>7.1879293003103834E-2</v>
      </c>
      <c r="AZ2898" s="17">
        <v>-0.25682379575096875</v>
      </c>
      <c r="BA2898" s="17">
        <v>0.76964430857148169</v>
      </c>
      <c r="BB2898" s="17">
        <v>-0.11105626287721977</v>
      </c>
      <c r="BC2898" s="17">
        <v>0.29054344236439916</v>
      </c>
      <c r="BD2898" s="17">
        <v>-3.4505484841053624</v>
      </c>
      <c r="BE2898" s="17">
        <v>10.501830535387422</v>
      </c>
      <c r="BF2898" s="17">
        <v>-1</v>
      </c>
      <c r="BG2898" s="22">
        <v>35.812919767275162</v>
      </c>
    </row>
    <row r="2899" spans="1:59" x14ac:dyDescent="0.25">
      <c r="A2899">
        <v>6391</v>
      </c>
      <c r="B2899" t="s">
        <v>2548</v>
      </c>
      <c r="C2899" s="49">
        <v>0</v>
      </c>
      <c r="D2899" s="22">
        <v>1452.7365625</v>
      </c>
      <c r="E2899" s="17">
        <v>47.08785584738385</v>
      </c>
      <c r="F2899" s="17">
        <v>-26.487782073672729</v>
      </c>
      <c r="G2899" s="17">
        <v>0.15342951524644904</v>
      </c>
      <c r="H2899" s="17">
        <v>1.9888076703738409</v>
      </c>
      <c r="I2899" s="17">
        <v>35.970877495154966</v>
      </c>
      <c r="J2899" s="17">
        <v>2.0328123520281687</v>
      </c>
      <c r="K2899" s="17">
        <v>-1</v>
      </c>
      <c r="L2899" s="17">
        <v>-1</v>
      </c>
      <c r="M2899" s="17">
        <v>-1</v>
      </c>
      <c r="N2899" s="17">
        <v>0.16666666666666666</v>
      </c>
      <c r="O2899" s="17">
        <v>-1</v>
      </c>
      <c r="P2899" s="17">
        <v>-1</v>
      </c>
      <c r="Q2899" s="17">
        <v>1.8454139945198045</v>
      </c>
      <c r="R2899" s="17">
        <v>-1</v>
      </c>
      <c r="S2899" s="17">
        <v>-0.21936010764000188</v>
      </c>
      <c r="T2899" s="17">
        <v>-2.3017581962781575E-2</v>
      </c>
      <c r="U2899" s="17">
        <v>-0.17836649942040217</v>
      </c>
      <c r="V2899" s="17">
        <v>-0.40516387612083893</v>
      </c>
      <c r="W2899" s="17">
        <v>-0.36267929773542329</v>
      </c>
      <c r="X2899" s="17">
        <v>-1.1591879875258913</v>
      </c>
      <c r="Y2899" s="17">
        <v>0</v>
      </c>
      <c r="Z2899" s="17">
        <v>19.901168167807775</v>
      </c>
      <c r="AA2899" s="17">
        <v>-0.1871580044081122</v>
      </c>
      <c r="AB2899" s="17">
        <v>8.7473459399685538E-2</v>
      </c>
      <c r="AC2899" s="17">
        <v>6.4696229138930281</v>
      </c>
      <c r="AD2899" s="17">
        <v>-0.22295812427550268</v>
      </c>
      <c r="AE2899" s="17">
        <v>-2.2295812427550271E-2</v>
      </c>
      <c r="AF2899" s="17">
        <v>31.852579083935598</v>
      </c>
      <c r="AG2899" s="17">
        <v>-24.18129637241239</v>
      </c>
      <c r="AH2899" s="17">
        <v>-1</v>
      </c>
      <c r="AI2899" s="17">
        <v>-1</v>
      </c>
      <c r="AJ2899" s="17">
        <v>-1</v>
      </c>
      <c r="AK2899" s="17">
        <v>-1</v>
      </c>
      <c r="AL2899" s="17">
        <v>-1</v>
      </c>
      <c r="AM2899" s="17">
        <v>-1</v>
      </c>
      <c r="AN2899" s="17">
        <v>-1</v>
      </c>
      <c r="AO2899" s="17">
        <v>-1</v>
      </c>
      <c r="AP2899" s="17">
        <v>-1</v>
      </c>
      <c r="AQ2899" s="17">
        <v>-1</v>
      </c>
      <c r="AR2899" s="17">
        <v>-0.11147906213775134</v>
      </c>
      <c r="AS2899" s="17">
        <v>-1.3377487456530162</v>
      </c>
      <c r="AT2899" s="17">
        <v>2.2609266306510789</v>
      </c>
      <c r="AU2899" s="17">
        <v>-1</v>
      </c>
      <c r="AV2899" s="17">
        <v>-1</v>
      </c>
      <c r="AW2899" s="17">
        <v>-1</v>
      </c>
      <c r="AX2899" s="17">
        <v>-1</v>
      </c>
      <c r="AY2899" s="17">
        <v>-2.2295812427550271E-2</v>
      </c>
      <c r="AZ2899" s="17">
        <v>0.56157900267209748</v>
      </c>
      <c r="BA2899" s="17">
        <v>-4.8758489851584597E-2</v>
      </c>
      <c r="BB2899" s="17">
        <v>0.20913909558700428</v>
      </c>
      <c r="BC2899" s="17">
        <v>-2.9651916099824746E-2</v>
      </c>
      <c r="BD2899" s="17">
        <v>7.673680302087055</v>
      </c>
      <c r="BE2899" s="17">
        <v>-0.62239825080500832</v>
      </c>
      <c r="BF2899" s="17">
        <v>-1</v>
      </c>
      <c r="BG2899" s="22">
        <v>8.9379986578023818</v>
      </c>
    </row>
    <row r="2900" spans="1:59" x14ac:dyDescent="0.25">
      <c r="A2900">
        <v>6392</v>
      </c>
      <c r="B2900" t="s">
        <v>2549</v>
      </c>
      <c r="C2900" s="49">
        <v>0</v>
      </c>
      <c r="D2900" s="22">
        <v>1466.5251269531252</v>
      </c>
      <c r="E2900" s="17">
        <v>13.070803913393199</v>
      </c>
      <c r="F2900" s="17">
        <v>-83.527091705036739</v>
      </c>
      <c r="G2900" s="17">
        <v>-0.26158684035286445</v>
      </c>
      <c r="H2900" s="17">
        <v>-1.1549917677545798</v>
      </c>
      <c r="I2900" s="17">
        <v>5.5946421661755465</v>
      </c>
      <c r="J2900" s="17">
        <v>-6.151304098726917</v>
      </c>
      <c r="K2900" s="17">
        <v>-1</v>
      </c>
      <c r="L2900" s="17">
        <v>-1</v>
      </c>
      <c r="M2900" s="17">
        <v>-1</v>
      </c>
      <c r="N2900" s="17">
        <v>0.16666666666666666</v>
      </c>
      <c r="O2900" s="17">
        <v>-1</v>
      </c>
      <c r="P2900" s="17">
        <v>-1</v>
      </c>
      <c r="Q2900" s="17">
        <v>-0.11634323039456085</v>
      </c>
      <c r="R2900" s="17">
        <v>-1</v>
      </c>
      <c r="S2900" s="17">
        <v>-1.2162854007672688</v>
      </c>
      <c r="T2900" s="17">
        <v>-0.12779998230211531</v>
      </c>
      <c r="U2900" s="17">
        <v>-0.78332796984289677</v>
      </c>
      <c r="V2900" s="17">
        <v>-1.2776517166361971</v>
      </c>
      <c r="W2900" s="17">
        <v>-2.6345089818802911</v>
      </c>
      <c r="X2900" s="17">
        <v>-4.5388603476096696</v>
      </c>
      <c r="Y2900" s="17">
        <v>0</v>
      </c>
      <c r="Z2900" s="17">
        <v>0.25234928545116375</v>
      </c>
      <c r="AA2900" s="17">
        <v>-1.2803863197473866</v>
      </c>
      <c r="AB2900" s="17">
        <v>-1.6567155468531904</v>
      </c>
      <c r="AC2900" s="17">
        <v>-13.583943052252243</v>
      </c>
      <c r="AD2900" s="17">
        <v>-0.9791599623036209</v>
      </c>
      <c r="AE2900" s="17">
        <v>-9.7915996230362096E-2</v>
      </c>
      <c r="AF2900" s="17">
        <v>1.9946200631285862</v>
      </c>
      <c r="AG2900" s="17">
        <v>-76.253774439375022</v>
      </c>
      <c r="AH2900" s="17">
        <v>-1</v>
      </c>
      <c r="AI2900" s="17">
        <v>-1</v>
      </c>
      <c r="AJ2900" s="17">
        <v>-1</v>
      </c>
      <c r="AK2900" s="17">
        <v>-1</v>
      </c>
      <c r="AL2900" s="17">
        <v>-1</v>
      </c>
      <c r="AM2900" s="17">
        <v>-1</v>
      </c>
      <c r="AN2900" s="17">
        <v>-1</v>
      </c>
      <c r="AO2900" s="17">
        <v>-1</v>
      </c>
      <c r="AP2900" s="17">
        <v>-1</v>
      </c>
      <c r="AQ2900" s="17">
        <v>-1</v>
      </c>
      <c r="AR2900" s="17">
        <v>-0.48957998115181045</v>
      </c>
      <c r="AS2900" s="17">
        <v>-5.8749597738217245</v>
      </c>
      <c r="AT2900" s="17">
        <v>-3.637447705968242</v>
      </c>
      <c r="AU2900" s="17">
        <v>-1</v>
      </c>
      <c r="AV2900" s="17">
        <v>-1</v>
      </c>
      <c r="AW2900" s="17">
        <v>-1</v>
      </c>
      <c r="AX2900" s="17">
        <v>-1</v>
      </c>
      <c r="AY2900" s="17">
        <v>-9.7915996230362096E-2</v>
      </c>
      <c r="AZ2900" s="17">
        <v>1.2187353685554243</v>
      </c>
      <c r="BA2900" s="17">
        <v>-0.70591485573491153</v>
      </c>
      <c r="BB2900" s="17">
        <v>0.4662477205165646</v>
      </c>
      <c r="BC2900" s="17">
        <v>-0.28676054102938486</v>
      </c>
      <c r="BD2900" s="17">
        <v>16.606149468217492</v>
      </c>
      <c r="BE2900" s="17">
        <v>-9.5548674169354548</v>
      </c>
      <c r="BF2900" s="17">
        <v>-1</v>
      </c>
      <c r="BG2900" s="22">
        <v>8.0161651719190559</v>
      </c>
    </row>
    <row r="2901" spans="1:59" x14ac:dyDescent="0.25">
      <c r="A2901">
        <v>6393</v>
      </c>
      <c r="B2901" t="s">
        <v>3155</v>
      </c>
      <c r="C2901" s="49">
        <v>0</v>
      </c>
      <c r="D2901" s="22">
        <v>1437.6131445312501</v>
      </c>
      <c r="E2901" s="17">
        <v>-12.977231288463997</v>
      </c>
      <c r="F2901" s="17">
        <v>-127.20406724220234</v>
      </c>
      <c r="G2901" s="17">
        <v>-0.57937924226278503</v>
      </c>
      <c r="H2901" s="17">
        <v>-3.5623079158691588</v>
      </c>
      <c r="I2901" s="17">
        <v>-17.665493623502549</v>
      </c>
      <c r="J2901" s="17">
        <v>-12.418165607450206</v>
      </c>
      <c r="K2901" s="17">
        <v>-1</v>
      </c>
      <c r="L2901" s="17">
        <v>-1</v>
      </c>
      <c r="M2901" s="17">
        <v>-1</v>
      </c>
      <c r="N2901" s="17">
        <v>0.16666666666666666</v>
      </c>
      <c r="O2901" s="17">
        <v>-1</v>
      </c>
      <c r="P2901" s="17">
        <v>-1</v>
      </c>
      <c r="Q2901" s="17">
        <v>-1.6185287034692224</v>
      </c>
      <c r="R2901" s="17">
        <v>-1</v>
      </c>
      <c r="S2901" s="17">
        <v>-1.9796656366381225</v>
      </c>
      <c r="T2901" s="17">
        <v>-0.20803549647513511</v>
      </c>
      <c r="U2901" s="17">
        <v>-1.2465679269065069</v>
      </c>
      <c r="V2901" s="17">
        <v>-1.9457458838508306</v>
      </c>
      <c r="W2901" s="17">
        <v>-4.3741276795869801</v>
      </c>
      <c r="X2901" s="17">
        <v>-7.1267925639884959</v>
      </c>
      <c r="Y2901" s="17">
        <v>0</v>
      </c>
      <c r="Z2901" s="17">
        <v>-14.79343207490022</v>
      </c>
      <c r="AA2901" s="17">
        <v>-2.1175091161873127</v>
      </c>
      <c r="AB2901" s="17">
        <v>-2.9923014971503643</v>
      </c>
      <c r="AC2901" s="17">
        <v>-28.939653277304608</v>
      </c>
      <c r="AD2901" s="17">
        <v>-1.5582099086331338</v>
      </c>
      <c r="AE2901" s="17">
        <v>-0.15582099086331336</v>
      </c>
      <c r="AF2901" s="17">
        <v>-20.868653601467038</v>
      </c>
      <c r="AG2901" s="17">
        <v>-116.12747496957431</v>
      </c>
      <c r="AH2901" s="17">
        <v>-1</v>
      </c>
      <c r="AI2901" s="17">
        <v>-1</v>
      </c>
      <c r="AJ2901" s="17">
        <v>-1</v>
      </c>
      <c r="AK2901" s="17">
        <v>-1</v>
      </c>
      <c r="AL2901" s="17">
        <v>-1</v>
      </c>
      <c r="AM2901" s="17">
        <v>-1</v>
      </c>
      <c r="AN2901" s="17">
        <v>-1</v>
      </c>
      <c r="AO2901" s="17">
        <v>-1</v>
      </c>
      <c r="AP2901" s="17">
        <v>-1</v>
      </c>
      <c r="AQ2901" s="17">
        <v>-1</v>
      </c>
      <c r="AR2901" s="17">
        <v>-0.7791049543165669</v>
      </c>
      <c r="AS2901" s="17">
        <v>-9.349259451798801</v>
      </c>
      <c r="AT2901" s="17">
        <v>-8.1540372873384417</v>
      </c>
      <c r="AU2901" s="17">
        <v>-1</v>
      </c>
      <c r="AV2901" s="17">
        <v>-1</v>
      </c>
      <c r="AW2901" s="17">
        <v>-1</v>
      </c>
      <c r="AX2901" s="17">
        <v>-1</v>
      </c>
      <c r="AY2901" s="17">
        <v>-0.15582099086331336</v>
      </c>
      <c r="AZ2901" s="17">
        <v>1.7219427653889252</v>
      </c>
      <c r="BA2901" s="17">
        <v>-1.2091222525684127</v>
      </c>
      <c r="BB2901" s="17">
        <v>0.66312470226859899</v>
      </c>
      <c r="BC2901" s="17">
        <v>-0.48363752278141925</v>
      </c>
      <c r="BD2901" s="17">
        <v>23.446050578118697</v>
      </c>
      <c r="BE2901" s="17">
        <v>-16.394768526836668</v>
      </c>
      <c r="BF2901" s="17">
        <v>-1</v>
      </c>
      <c r="BG2901" s="22">
        <v>-56.763894839095201</v>
      </c>
    </row>
    <row r="2902" spans="1:59" x14ac:dyDescent="0.25">
      <c r="A2902">
        <v>6394</v>
      </c>
      <c r="B2902" t="s">
        <v>2550</v>
      </c>
      <c r="C2902" s="49">
        <v>0</v>
      </c>
      <c r="D2902" s="22">
        <v>1416.7640136718751</v>
      </c>
      <c r="E2902" s="17">
        <v>-37.380176842399663</v>
      </c>
      <c r="F2902" s="17">
        <v>-168.12257981846139</v>
      </c>
      <c r="G2902" s="17">
        <v>-0.87710114800979921</v>
      </c>
      <c r="H2902" s="17">
        <v>-5.8175876111822902</v>
      </c>
      <c r="I2902" s="17">
        <v>-39.456612333761122</v>
      </c>
      <c r="J2902" s="17">
        <v>-18.289237225954686</v>
      </c>
      <c r="K2902" s="17">
        <v>-1</v>
      </c>
      <c r="L2902" s="17">
        <v>-1</v>
      </c>
      <c r="M2902" s="17">
        <v>-1</v>
      </c>
      <c r="N2902" s="17">
        <v>0.16666666666666666</v>
      </c>
      <c r="O2902" s="17">
        <v>-1</v>
      </c>
      <c r="P2902" s="17">
        <v>-1</v>
      </c>
      <c r="Q2902" s="17">
        <v>-3.0258421544561283</v>
      </c>
      <c r="R2902" s="17">
        <v>-1</v>
      </c>
      <c r="S2902" s="17">
        <v>-2.6948338321870438</v>
      </c>
      <c r="T2902" s="17">
        <v>-0.28320365670998587</v>
      </c>
      <c r="U2902" s="17">
        <v>-1.6805515023673072</v>
      </c>
      <c r="V2902" s="17">
        <v>-2.5716458974640748</v>
      </c>
      <c r="W2902" s="17">
        <v>-6.0038790230479266</v>
      </c>
      <c r="X2902" s="17">
        <v>-9.5512813395974039</v>
      </c>
      <c r="Y2902" s="17">
        <v>0</v>
      </c>
      <c r="Z2902" s="17">
        <v>-28.888982104212847</v>
      </c>
      <c r="AA2902" s="17">
        <v>-2.9017625873291735</v>
      </c>
      <c r="AB2902" s="17">
        <v>-4.2435371844155423</v>
      </c>
      <c r="AC2902" s="17">
        <v>-43.325558304692187</v>
      </c>
      <c r="AD2902" s="17">
        <v>-2.1006893779591342</v>
      </c>
      <c r="AE2902" s="17">
        <v>-0.2100689377959134</v>
      </c>
      <c r="AF2902" s="17">
        <v>-42.287974410050658</v>
      </c>
      <c r="AG2902" s="17">
        <v>-153.48291216596647</v>
      </c>
      <c r="AH2902" s="17">
        <v>-1</v>
      </c>
      <c r="AI2902" s="17">
        <v>-1</v>
      </c>
      <c r="AJ2902" s="17">
        <v>-1</v>
      </c>
      <c r="AK2902" s="17">
        <v>-1</v>
      </c>
      <c r="AL2902" s="17">
        <v>-1</v>
      </c>
      <c r="AM2902" s="17">
        <v>-1</v>
      </c>
      <c r="AN2902" s="17">
        <v>-1</v>
      </c>
      <c r="AO2902" s="17">
        <v>-1</v>
      </c>
      <c r="AP2902" s="17">
        <v>-1</v>
      </c>
      <c r="AQ2902" s="17">
        <v>-1</v>
      </c>
      <c r="AR2902" s="17">
        <v>-1.0503446889795671</v>
      </c>
      <c r="AS2902" s="17">
        <v>-12.604136267754804</v>
      </c>
      <c r="AT2902" s="17">
        <v>-12.385377148081247</v>
      </c>
      <c r="AU2902" s="17">
        <v>-1</v>
      </c>
      <c r="AV2902" s="17">
        <v>-1</v>
      </c>
      <c r="AW2902" s="17">
        <v>-1</v>
      </c>
      <c r="AX2902" s="17">
        <v>-1</v>
      </c>
      <c r="AY2902" s="17">
        <v>-0.2100689377959134</v>
      </c>
      <c r="AZ2902" s="17">
        <v>2.1933695970906149</v>
      </c>
      <c r="BA2902" s="17">
        <v>-1.6805490842701025</v>
      </c>
      <c r="BB2902" s="17">
        <v>0.84756772183943907</v>
      </c>
      <c r="BC2902" s="17">
        <v>-0.66808054235225933</v>
      </c>
      <c r="BD2902" s="17">
        <v>29.853970910141374</v>
      </c>
      <c r="BE2902" s="17">
        <v>-22.802688858859351</v>
      </c>
      <c r="BF2902" s="17">
        <v>-1</v>
      </c>
      <c r="BG2902" s="22">
        <v>-97.885687119369322</v>
      </c>
    </row>
    <row r="2903" spans="1:59" x14ac:dyDescent="0.25">
      <c r="A2903">
        <v>6397</v>
      </c>
      <c r="B2903" t="s">
        <v>2551</v>
      </c>
      <c r="C2903" s="49">
        <v>0</v>
      </c>
      <c r="D2903" s="22">
        <v>1460.7899804687499</v>
      </c>
      <c r="E2903" s="17">
        <v>25.504128432529214</v>
      </c>
      <c r="F2903" s="17">
        <v>-62.679069707998501</v>
      </c>
      <c r="G2903" s="17">
        <v>-0.10989723950419755</v>
      </c>
      <c r="H2903" s="17">
        <v>-5.9245671877201644E-3</v>
      </c>
      <c r="I2903" s="17">
        <v>16.697238365508767</v>
      </c>
      <c r="J2903" s="17">
        <v>-3.1599873928556237</v>
      </c>
      <c r="K2903" s="17">
        <v>-1</v>
      </c>
      <c r="L2903" s="17">
        <v>-1</v>
      </c>
      <c r="M2903" s="17">
        <v>-1</v>
      </c>
      <c r="N2903" s="17">
        <v>0.16666666666666666</v>
      </c>
      <c r="O2903" s="17">
        <v>-1</v>
      </c>
      <c r="P2903" s="17">
        <v>-1</v>
      </c>
      <c r="Q2903" s="17">
        <v>0.60068434308389707</v>
      </c>
      <c r="R2903" s="17">
        <v>-1</v>
      </c>
      <c r="S2903" s="17">
        <v>-0.85190650882688201</v>
      </c>
      <c r="T2903" s="17">
        <v>-8.9501731476587951E-2</v>
      </c>
      <c r="U2903" s="17">
        <v>-0.56221291560679654</v>
      </c>
      <c r="V2903" s="17">
        <v>-0.95875505030609309</v>
      </c>
      <c r="W2903" s="17">
        <v>-1.804149085614414</v>
      </c>
      <c r="X2903" s="17">
        <v>-3.3035809558853098</v>
      </c>
      <c r="Y2903" s="17">
        <v>0</v>
      </c>
      <c r="Z2903" s="17">
        <v>7.4340457492166365</v>
      </c>
      <c r="AA2903" s="17">
        <v>-0.88080841262899678</v>
      </c>
      <c r="AB2903" s="17">
        <v>-1.0192097459527272</v>
      </c>
      <c r="AC2903" s="17">
        <v>-6.2543104342696569</v>
      </c>
      <c r="AD2903" s="17">
        <v>-0.70276614450849573</v>
      </c>
      <c r="AE2903" s="17">
        <v>-7.0276614450849567E-2</v>
      </c>
      <c r="AF2903" s="17">
        <v>12.907784869565347</v>
      </c>
      <c r="AG2903" s="17">
        <v>-57.221142817491085</v>
      </c>
      <c r="AH2903" s="17">
        <v>-1</v>
      </c>
      <c r="AI2903" s="17">
        <v>-1</v>
      </c>
      <c r="AJ2903" s="17">
        <v>-1</v>
      </c>
      <c r="AK2903" s="17">
        <v>-1</v>
      </c>
      <c r="AL2903" s="17">
        <v>-1</v>
      </c>
      <c r="AM2903" s="17">
        <v>-1</v>
      </c>
      <c r="AN2903" s="17">
        <v>-1</v>
      </c>
      <c r="AO2903" s="17">
        <v>-1</v>
      </c>
      <c r="AP2903" s="17">
        <v>-1</v>
      </c>
      <c r="AQ2903" s="17">
        <v>-1</v>
      </c>
      <c r="AR2903" s="17">
        <v>-0.35138307225424786</v>
      </c>
      <c r="AS2903" s="17">
        <v>-4.2165968670509741</v>
      </c>
      <c r="AT2903" s="17">
        <v>-1.4815759271662658</v>
      </c>
      <c r="AU2903" s="17">
        <v>-1</v>
      </c>
      <c r="AV2903" s="17">
        <v>-1</v>
      </c>
      <c r="AW2903" s="17">
        <v>-1</v>
      </c>
      <c r="AX2903" s="17">
        <v>-1</v>
      </c>
      <c r="AY2903" s="17">
        <v>-7.0276614450849567E-2</v>
      </c>
      <c r="AZ2903" s="17">
        <v>0.97854293880876564</v>
      </c>
      <c r="BA2903" s="17">
        <v>-0.46572242598825292</v>
      </c>
      <c r="BB2903" s="17">
        <v>0.37227382246622198</v>
      </c>
      <c r="BC2903" s="17">
        <v>-0.19278664297904236</v>
      </c>
      <c r="BD2903" s="17">
        <v>13.341307820117413</v>
      </c>
      <c r="BE2903" s="17">
        <v>-6.2900257688353722</v>
      </c>
      <c r="BF2903" s="17">
        <v>-1</v>
      </c>
      <c r="BG2903" s="22">
        <v>26.758325366855615</v>
      </c>
    </row>
    <row r="2904" spans="1:59" x14ac:dyDescent="0.25">
      <c r="A2904">
        <v>6398</v>
      </c>
      <c r="B2904" t="s">
        <v>2552</v>
      </c>
      <c r="C2904" s="49">
        <v>0</v>
      </c>
      <c r="D2904" s="22">
        <v>1465.0613476562501</v>
      </c>
      <c r="E2904" s="17">
        <v>-0.327530962150405</v>
      </c>
      <c r="F2904" s="17">
        <v>-105.99322936428509</v>
      </c>
      <c r="G2904" s="17">
        <v>-0.42504980363190964</v>
      </c>
      <c r="H2904" s="17">
        <v>-2.3932436225986331</v>
      </c>
      <c r="I2904" s="17">
        <v>-6.3696801385833126</v>
      </c>
      <c r="J2904" s="17">
        <v>-9.3747913391980298</v>
      </c>
      <c r="K2904" s="17">
        <v>-1</v>
      </c>
      <c r="L2904" s="17">
        <v>-1</v>
      </c>
      <c r="M2904" s="17">
        <v>-1</v>
      </c>
      <c r="N2904" s="17">
        <v>0.16666666666666666</v>
      </c>
      <c r="O2904" s="17">
        <v>-1</v>
      </c>
      <c r="P2904" s="17">
        <v>-1</v>
      </c>
      <c r="Q2904" s="17">
        <v>-0.8890227763741434</v>
      </c>
      <c r="R2904" s="17">
        <v>-1</v>
      </c>
      <c r="S2904" s="17">
        <v>-1.608945498095451</v>
      </c>
      <c r="T2904" s="17">
        <v>-0.16907074531632132</v>
      </c>
      <c r="U2904" s="17">
        <v>-1.0216048312020276</v>
      </c>
      <c r="V2904" s="17">
        <v>-1.6212994931909854</v>
      </c>
      <c r="W2904" s="17">
        <v>-3.5293171195001847</v>
      </c>
      <c r="X2904" s="17">
        <v>-5.8700157380853035</v>
      </c>
      <c r="Y2904" s="17">
        <v>0</v>
      </c>
      <c r="Z2904" s="17">
        <v>-7.4867533212524187</v>
      </c>
      <c r="AA2904" s="17">
        <v>-1.7109773977974487</v>
      </c>
      <c r="AB2904" s="17">
        <v>-2.3437012514746587</v>
      </c>
      <c r="AC2904" s="17">
        <v>-21.482463852484869</v>
      </c>
      <c r="AD2904" s="17">
        <v>-1.2770060390025346</v>
      </c>
      <c r="AE2904" s="17">
        <v>-0.12770060390025345</v>
      </c>
      <c r="AF2904" s="17">
        <v>-9.7655681635676075</v>
      </c>
      <c r="AG2904" s="17">
        <v>-96.763620509940054</v>
      </c>
      <c r="AH2904" s="17">
        <v>-1</v>
      </c>
      <c r="AI2904" s="17">
        <v>-1</v>
      </c>
      <c r="AJ2904" s="17">
        <v>-1</v>
      </c>
      <c r="AK2904" s="17">
        <v>-1</v>
      </c>
      <c r="AL2904" s="17">
        <v>-1</v>
      </c>
      <c r="AM2904" s="17">
        <v>-1</v>
      </c>
      <c r="AN2904" s="17">
        <v>-1</v>
      </c>
      <c r="AO2904" s="17">
        <v>-1</v>
      </c>
      <c r="AP2904" s="17">
        <v>-1</v>
      </c>
      <c r="AQ2904" s="17">
        <v>-1</v>
      </c>
      <c r="AR2904" s="17">
        <v>-0.63850301950126731</v>
      </c>
      <c r="AS2904" s="17">
        <v>-7.6620362340152068</v>
      </c>
      <c r="AT2904" s="17">
        <v>-5.9606471042197686</v>
      </c>
      <c r="AU2904" s="17">
        <v>-1</v>
      </c>
      <c r="AV2904" s="17">
        <v>-1</v>
      </c>
      <c r="AW2904" s="17">
        <v>-1</v>
      </c>
      <c r="AX2904" s="17">
        <v>-1</v>
      </c>
      <c r="AY2904" s="17">
        <v>-0.12770060390025345</v>
      </c>
      <c r="AZ2904" s="17">
        <v>1.4775702926630627</v>
      </c>
      <c r="BA2904" s="17">
        <v>-0.96474977984255017</v>
      </c>
      <c r="BB2904" s="17">
        <v>0.5675153865941952</v>
      </c>
      <c r="BC2904" s="17">
        <v>-0.38802820710701552</v>
      </c>
      <c r="BD2904" s="17">
        <v>20.124391242534681</v>
      </c>
      <c r="BE2904" s="17">
        <v>-13.073109191252648</v>
      </c>
      <c r="BF2904" s="17">
        <v>-1</v>
      </c>
      <c r="BG2904" s="22">
        <v>12.402019672711276</v>
      </c>
    </row>
    <row r="2905" spans="1:59" x14ac:dyDescent="0.25">
      <c r="A2905">
        <v>6399</v>
      </c>
      <c r="B2905" t="s">
        <v>2553</v>
      </c>
      <c r="C2905" s="49">
        <v>0</v>
      </c>
      <c r="D2905" s="22">
        <v>1452.2354882812499</v>
      </c>
      <c r="E2905" s="17">
        <v>-4.3727775608840886</v>
      </c>
      <c r="F2905" s="17">
        <v>-112.77624141742054</v>
      </c>
      <c r="G2905" s="17">
        <v>-0.47440280177427468</v>
      </c>
      <c r="H2905" s="17">
        <v>-2.7670985941837012</v>
      </c>
      <c r="I2905" s="17">
        <v>-9.9819673786808067</v>
      </c>
      <c r="J2905" s="17">
        <v>-10.348031739345004</v>
      </c>
      <c r="K2905" s="17">
        <v>-1</v>
      </c>
      <c r="L2905" s="17">
        <v>-1</v>
      </c>
      <c r="M2905" s="17">
        <v>-1</v>
      </c>
      <c r="N2905" s="17">
        <v>0.16666666666666666</v>
      </c>
      <c r="O2905" s="17">
        <v>-1</v>
      </c>
      <c r="P2905" s="17">
        <v>-1</v>
      </c>
      <c r="Q2905" s="17">
        <v>-1.1223114151728644</v>
      </c>
      <c r="R2905" s="17">
        <v>-1</v>
      </c>
      <c r="S2905" s="17">
        <v>-1.7274980598824112</v>
      </c>
      <c r="T2905" s="17">
        <v>-0.18153127979774414</v>
      </c>
      <c r="U2905" s="17">
        <v>-1.0935457605729886</v>
      </c>
      <c r="V2905" s="17">
        <v>-1.7250541770515984</v>
      </c>
      <c r="W2905" s="17">
        <v>-3.7994790171426516</v>
      </c>
      <c r="X2905" s="17">
        <v>-6.271920293071215</v>
      </c>
      <c r="Y2905" s="17">
        <v>0</v>
      </c>
      <c r="Z2905" s="17">
        <v>-9.8233555026297132</v>
      </c>
      <c r="AA2905" s="17">
        <v>-1.8409821416784615</v>
      </c>
      <c r="AB2905" s="17">
        <v>-2.5511170692470078</v>
      </c>
      <c r="AC2905" s="17">
        <v>-23.867197828681434</v>
      </c>
      <c r="AD2905" s="17">
        <v>-1.3669322007162359</v>
      </c>
      <c r="AE2905" s="17">
        <v>-0.13669322007162357</v>
      </c>
      <c r="AF2905" s="17">
        <v>-13.316222917789872</v>
      </c>
      <c r="AG2905" s="17">
        <v>-102.95598589177177</v>
      </c>
      <c r="AH2905" s="17">
        <v>-1</v>
      </c>
      <c r="AI2905" s="17">
        <v>-1</v>
      </c>
      <c r="AJ2905" s="17">
        <v>-1</v>
      </c>
      <c r="AK2905" s="17">
        <v>-1</v>
      </c>
      <c r="AL2905" s="17">
        <v>-1</v>
      </c>
      <c r="AM2905" s="17">
        <v>-1</v>
      </c>
      <c r="AN2905" s="17">
        <v>-1</v>
      </c>
      <c r="AO2905" s="17">
        <v>-1</v>
      </c>
      <c r="AP2905" s="17">
        <v>-1</v>
      </c>
      <c r="AQ2905" s="17">
        <v>-1</v>
      </c>
      <c r="AR2905" s="17">
        <v>-0.68346610035811795</v>
      </c>
      <c r="AS2905" s="17">
        <v>-8.2015932042974136</v>
      </c>
      <c r="AT2905" s="17">
        <v>-6.6620711655866387</v>
      </c>
      <c r="AU2905" s="17">
        <v>-1</v>
      </c>
      <c r="AV2905" s="17">
        <v>-1</v>
      </c>
      <c r="AW2905" s="17">
        <v>-1</v>
      </c>
      <c r="AX2905" s="17">
        <v>-1</v>
      </c>
      <c r="AY2905" s="17">
        <v>-0.13669322007162357</v>
      </c>
      <c r="AZ2905" s="17">
        <v>1.5557181450720312</v>
      </c>
      <c r="BA2905" s="17">
        <v>-1.0428976322515189</v>
      </c>
      <c r="BB2905" s="17">
        <v>0.59809028157685362</v>
      </c>
      <c r="BC2905" s="17">
        <v>-0.41860310208967388</v>
      </c>
      <c r="BD2905" s="17">
        <v>21.186624400854811</v>
      </c>
      <c r="BE2905" s="17">
        <v>-14.135342349572781</v>
      </c>
      <c r="BF2905" s="17">
        <v>-1</v>
      </c>
      <c r="BG2905" s="22">
        <v>214.36151969320784</v>
      </c>
    </row>
    <row r="2906" spans="1:59" x14ac:dyDescent="0.25">
      <c r="A2906">
        <v>6400</v>
      </c>
      <c r="B2906" t="s">
        <v>2554</v>
      </c>
      <c r="C2906" s="49">
        <v>0</v>
      </c>
      <c r="D2906" s="22">
        <v>1448.7049999999999</v>
      </c>
      <c r="E2906" s="17">
        <v>1.1916582523162091</v>
      </c>
      <c r="F2906" s="17">
        <v>-103.44587446237473</v>
      </c>
      <c r="G2906" s="17">
        <v>-0.40651532355770542</v>
      </c>
      <c r="H2906" s="17">
        <v>-2.2528426787391034</v>
      </c>
      <c r="I2906" s="17">
        <v>-5.0130884745721787</v>
      </c>
      <c r="J2906" s="17">
        <v>-9.009291663739603</v>
      </c>
      <c r="K2906" s="17">
        <v>-1</v>
      </c>
      <c r="L2906" s="17">
        <v>-1</v>
      </c>
      <c r="M2906" s="17">
        <v>-1</v>
      </c>
      <c r="N2906" s="17">
        <v>0.16666666666666666</v>
      </c>
      <c r="O2906" s="17">
        <v>-1</v>
      </c>
      <c r="P2906" s="17">
        <v>-1</v>
      </c>
      <c r="Q2906" s="17">
        <v>-0.8014114094845306</v>
      </c>
      <c r="R2906" s="17">
        <v>-1</v>
      </c>
      <c r="S2906" s="17">
        <v>-1.5644231757058797</v>
      </c>
      <c r="T2906" s="17">
        <v>-0.16439120128145515</v>
      </c>
      <c r="U2906" s="17">
        <v>-0.99458747111988088</v>
      </c>
      <c r="V2906" s="17">
        <v>-1.5823345023494435</v>
      </c>
      <c r="W2906" s="17">
        <v>-3.4278580289253986</v>
      </c>
      <c r="X2906" s="17">
        <v>-5.7190807949916653</v>
      </c>
      <c r="Y2906" s="17">
        <v>0</v>
      </c>
      <c r="Z2906" s="17">
        <v>-6.6092441890381401</v>
      </c>
      <c r="AA2906" s="17">
        <v>-1.6621542173279675</v>
      </c>
      <c r="AB2906" s="17">
        <v>-2.2658064024021285</v>
      </c>
      <c r="AC2906" s="17">
        <v>-20.586878862154734</v>
      </c>
      <c r="AD2906" s="17">
        <v>-1.2432343388998508</v>
      </c>
      <c r="AE2906" s="17">
        <v>-0.12432343388998511</v>
      </c>
      <c r="AF2906" s="17">
        <v>-8.4321225316999247</v>
      </c>
      <c r="AG2906" s="17">
        <v>-94.438082506135785</v>
      </c>
      <c r="AH2906" s="17">
        <v>-1</v>
      </c>
      <c r="AI2906" s="17">
        <v>-1</v>
      </c>
      <c r="AJ2906" s="17">
        <v>-1</v>
      </c>
      <c r="AK2906" s="17">
        <v>-1</v>
      </c>
      <c r="AL2906" s="17">
        <v>-1</v>
      </c>
      <c r="AM2906" s="17">
        <v>-1</v>
      </c>
      <c r="AN2906" s="17">
        <v>-1</v>
      </c>
      <c r="AO2906" s="17">
        <v>-1</v>
      </c>
      <c r="AP2906" s="17">
        <v>-1</v>
      </c>
      <c r="AQ2906" s="17">
        <v>-1</v>
      </c>
      <c r="AR2906" s="17">
        <v>-0.6216171694499254</v>
      </c>
      <c r="AS2906" s="17">
        <v>-7.4594060333991061</v>
      </c>
      <c r="AT2906" s="17">
        <v>-5.6972278434188368</v>
      </c>
      <c r="AU2906" s="17">
        <v>-1</v>
      </c>
      <c r="AV2906" s="17">
        <v>-1</v>
      </c>
      <c r="AW2906" s="17">
        <v>-1</v>
      </c>
      <c r="AX2906" s="17">
        <v>-1</v>
      </c>
      <c r="AY2906" s="17">
        <v>-0.12432343388998511</v>
      </c>
      <c r="AZ2906" s="17">
        <v>1.4482219274606549</v>
      </c>
      <c r="BA2906" s="17">
        <v>-0.93540141464014259</v>
      </c>
      <c r="BB2906" s="17">
        <v>0.55603300855928284</v>
      </c>
      <c r="BC2906" s="17">
        <v>-0.3765458290721031</v>
      </c>
      <c r="BD2906" s="17">
        <v>19.725470405947387</v>
      </c>
      <c r="BE2906" s="17">
        <v>-12.674188354665358</v>
      </c>
      <c r="BF2906" s="17">
        <v>-1</v>
      </c>
      <c r="BG2906" s="22">
        <v>-13.21607488677796</v>
      </c>
    </row>
    <row r="2907" spans="1:59" x14ac:dyDescent="0.25">
      <c r="A2907">
        <v>6401</v>
      </c>
      <c r="B2907" t="s">
        <v>2555</v>
      </c>
      <c r="C2907" s="49">
        <v>0</v>
      </c>
      <c r="D2907" s="22">
        <v>1448.6852441406249</v>
      </c>
      <c r="E2907" s="17">
        <v>56.427123682163369</v>
      </c>
      <c r="F2907" s="17">
        <v>-10.827830388502292</v>
      </c>
      <c r="G2907" s="17">
        <v>0.26737086760929574</v>
      </c>
      <c r="H2907" s="17">
        <v>2.8519272913358407</v>
      </c>
      <c r="I2907" s="17">
        <v>44.310571308132303</v>
      </c>
      <c r="J2907" s="17">
        <v>4.2797341509231668</v>
      </c>
      <c r="K2907" s="17">
        <v>-1</v>
      </c>
      <c r="L2907" s="17">
        <v>-1</v>
      </c>
      <c r="M2907" s="17">
        <v>-1</v>
      </c>
      <c r="N2907" s="17">
        <v>0.16666666666666666</v>
      </c>
      <c r="O2907" s="17">
        <v>-1</v>
      </c>
      <c r="P2907" s="17">
        <v>-1</v>
      </c>
      <c r="Q2907" s="17">
        <v>2.3840078793115049</v>
      </c>
      <c r="R2907" s="17">
        <v>-1</v>
      </c>
      <c r="S2907" s="17">
        <v>5.4342397263966502E-2</v>
      </c>
      <c r="T2907" s="17">
        <v>5.7500755943478248E-3</v>
      </c>
      <c r="U2907" s="17">
        <v>-1.2276351074765823E-2</v>
      </c>
      <c r="V2907" s="17">
        <v>-0.16562525763699401</v>
      </c>
      <c r="W2907" s="17">
        <v>0.26104394366724243</v>
      </c>
      <c r="X2907" s="17">
        <v>-0.23131024474346545</v>
      </c>
      <c r="Y2907" s="17">
        <v>0</v>
      </c>
      <c r="Z2907" s="17">
        <v>25.295685674365661</v>
      </c>
      <c r="AA2907" s="17">
        <v>0.11298417314832243</v>
      </c>
      <c r="AB2907" s="17">
        <v>0.5663347174382376</v>
      </c>
      <c r="AC2907" s="17">
        <v>11.975262378584839</v>
      </c>
      <c r="AD2907" s="17">
        <v>-1.5345438843457293E-2</v>
      </c>
      <c r="AE2907" s="17">
        <v>-1.5345438843457279E-3</v>
      </c>
      <c r="AF2907" s="17">
        <v>40.049981869935188</v>
      </c>
      <c r="AG2907" s="17">
        <v>-9.8849716811446982</v>
      </c>
      <c r="AH2907" s="17">
        <v>-1</v>
      </c>
      <c r="AI2907" s="17">
        <v>-1</v>
      </c>
      <c r="AJ2907" s="17">
        <v>-1</v>
      </c>
      <c r="AK2907" s="17">
        <v>-1</v>
      </c>
      <c r="AL2907" s="17">
        <v>-1</v>
      </c>
      <c r="AM2907" s="17">
        <v>-1</v>
      </c>
      <c r="AN2907" s="17">
        <v>-1</v>
      </c>
      <c r="AO2907" s="17">
        <v>-1</v>
      </c>
      <c r="AP2907" s="17">
        <v>-1</v>
      </c>
      <c r="AQ2907" s="17">
        <v>-1</v>
      </c>
      <c r="AR2907" s="17">
        <v>-7.6727194217286465E-3</v>
      </c>
      <c r="AS2907" s="17">
        <v>-9.2072633060743869E-2</v>
      </c>
      <c r="AT2907" s="17">
        <v>3.8803055770210331</v>
      </c>
      <c r="AU2907" s="17">
        <v>-1</v>
      </c>
      <c r="AV2907" s="17">
        <v>-1</v>
      </c>
      <c r="AW2907" s="17">
        <v>-1</v>
      </c>
      <c r="AX2907" s="17">
        <v>-1</v>
      </c>
      <c r="AY2907" s="17">
        <v>-1.5345438843457279E-3</v>
      </c>
      <c r="AZ2907" s="17">
        <v>0.38115892034914467</v>
      </c>
      <c r="BA2907" s="17">
        <v>0.13166159247136822</v>
      </c>
      <c r="BB2907" s="17">
        <v>0.13855078254010883</v>
      </c>
      <c r="BC2907" s="17">
        <v>4.0936396947070686E-2</v>
      </c>
      <c r="BD2907" s="17">
        <v>5.2213007681320915</v>
      </c>
      <c r="BE2907" s="17">
        <v>1.8299812831499576</v>
      </c>
      <c r="BF2907" s="17">
        <v>-1</v>
      </c>
      <c r="BG2907" s="22">
        <v>-12.829414885013875</v>
      </c>
    </row>
    <row r="2908" spans="1:59" x14ac:dyDescent="0.25">
      <c r="A2908">
        <v>6402</v>
      </c>
      <c r="B2908" t="s">
        <v>2556</v>
      </c>
      <c r="C2908" s="49">
        <v>0</v>
      </c>
      <c r="D2908" s="22">
        <v>1444.0268945312498</v>
      </c>
      <c r="E2908" s="17">
        <v>-17.165998797893806</v>
      </c>
      <c r="F2908" s="17">
        <v>-134.22773312035639</v>
      </c>
      <c r="G2908" s="17">
        <v>-0.63048323062690659</v>
      </c>
      <c r="H2908" s="17">
        <v>-3.9494268516355353</v>
      </c>
      <c r="I2908" s="17">
        <v>-21.405940851314263</v>
      </c>
      <c r="J2908" s="17">
        <v>-13.425935509111145</v>
      </c>
      <c r="K2908" s="17">
        <v>-1</v>
      </c>
      <c r="L2908" s="17">
        <v>-1</v>
      </c>
      <c r="M2908" s="17">
        <v>-1</v>
      </c>
      <c r="N2908" s="17">
        <v>0.16666666666666666</v>
      </c>
      <c r="O2908" s="17">
        <v>-1</v>
      </c>
      <c r="P2908" s="17">
        <v>-1</v>
      </c>
      <c r="Q2908" s="17">
        <v>-1.8600941671977087</v>
      </c>
      <c r="R2908" s="17">
        <v>-1</v>
      </c>
      <c r="S2908" s="17">
        <v>-2.1024243132360683</v>
      </c>
      <c r="T2908" s="17">
        <v>-0.22093811704769858</v>
      </c>
      <c r="U2908" s="17">
        <v>-1.3210612415147183</v>
      </c>
      <c r="V2908" s="17">
        <v>-2.0531816700505012</v>
      </c>
      <c r="W2908" s="17">
        <v>-4.6538746249239873</v>
      </c>
      <c r="X2908" s="17">
        <v>-7.5429562515975093</v>
      </c>
      <c r="Y2908" s="17">
        <v>0</v>
      </c>
      <c r="Z2908" s="17">
        <v>-17.212934337847518</v>
      </c>
      <c r="AA2908" s="17">
        <v>-2.2521262857341573</v>
      </c>
      <c r="AB2908" s="17">
        <v>-3.2070762005512896</v>
      </c>
      <c r="AC2908" s="17">
        <v>-31.408994998338997</v>
      </c>
      <c r="AD2908" s="17">
        <v>-1.6513265518933977</v>
      </c>
      <c r="AE2908" s="17">
        <v>-0.16513265518933978</v>
      </c>
      <c r="AF2908" s="17">
        <v>-24.54528169043062</v>
      </c>
      <c r="AG2908" s="17">
        <v>-122.53953868061093</v>
      </c>
      <c r="AH2908" s="17">
        <v>-1</v>
      </c>
      <c r="AI2908" s="17">
        <v>-1</v>
      </c>
      <c r="AJ2908" s="17">
        <v>-1</v>
      </c>
      <c r="AK2908" s="17">
        <v>-1</v>
      </c>
      <c r="AL2908" s="17">
        <v>-1</v>
      </c>
      <c r="AM2908" s="17">
        <v>-1</v>
      </c>
      <c r="AN2908" s="17">
        <v>-1</v>
      </c>
      <c r="AO2908" s="17">
        <v>-1</v>
      </c>
      <c r="AP2908" s="17">
        <v>-1</v>
      </c>
      <c r="AQ2908" s="17">
        <v>-1</v>
      </c>
      <c r="AR2908" s="17">
        <v>-0.82566327594669886</v>
      </c>
      <c r="AS2908" s="17">
        <v>-9.9079593113603863</v>
      </c>
      <c r="AT2908" s="17">
        <v>-8.8803471047685036</v>
      </c>
      <c r="AU2908" s="17">
        <v>-1</v>
      </c>
      <c r="AV2908" s="17">
        <v>-1</v>
      </c>
      <c r="AW2908" s="17">
        <v>-1</v>
      </c>
      <c r="AX2908" s="17">
        <v>-1</v>
      </c>
      <c r="AY2908" s="17">
        <v>-0.16513265518933978</v>
      </c>
      <c r="AZ2908" s="17">
        <v>1.8028632178540167</v>
      </c>
      <c r="BA2908" s="17">
        <v>-1.2900427050335044</v>
      </c>
      <c r="BB2908" s="17">
        <v>0.69478436097708873</v>
      </c>
      <c r="BC2908" s="17">
        <v>-0.515297181489909</v>
      </c>
      <c r="BD2908" s="17">
        <v>24.545970603365912</v>
      </c>
      <c r="BE2908" s="17">
        <v>-17.494688552083879</v>
      </c>
      <c r="BF2908" s="17">
        <v>-1</v>
      </c>
      <c r="BG2908" s="22">
        <v>-27.338514820384944</v>
      </c>
    </row>
    <row r="2909" spans="1:59" x14ac:dyDescent="0.25">
      <c r="A2909">
        <v>6403</v>
      </c>
      <c r="B2909" t="s">
        <v>2557</v>
      </c>
      <c r="C2909" s="49">
        <v>0</v>
      </c>
      <c r="D2909" s="22">
        <v>1476.583046875</v>
      </c>
      <c r="E2909" s="17">
        <v>19.520831932239751</v>
      </c>
      <c r="F2909" s="17">
        <v>-72.711776315217705</v>
      </c>
      <c r="G2909" s="17">
        <v>-0.18289492057423223</v>
      </c>
      <c r="H2909" s="17">
        <v>-0.55889089161426675</v>
      </c>
      <c r="I2909" s="17">
        <v>11.354329083171969</v>
      </c>
      <c r="J2909" s="17">
        <v>-4.5995005938462805</v>
      </c>
      <c r="K2909" s="17">
        <v>-1</v>
      </c>
      <c r="L2909" s="17">
        <v>-1</v>
      </c>
      <c r="M2909" s="17">
        <v>-1</v>
      </c>
      <c r="N2909" s="17">
        <v>0.16666666666666666</v>
      </c>
      <c r="O2909" s="17">
        <v>-1</v>
      </c>
      <c r="P2909" s="17">
        <v>-1</v>
      </c>
      <c r="Q2909" s="17">
        <v>0.25562871742225601</v>
      </c>
      <c r="R2909" s="17">
        <v>-1</v>
      </c>
      <c r="S2909" s="17">
        <v>-1.0272567898857221</v>
      </c>
      <c r="T2909" s="17">
        <v>-0.10793202256879771</v>
      </c>
      <c r="U2909" s="17">
        <v>-0.66862025084010113</v>
      </c>
      <c r="V2909" s="17">
        <v>-1.1122178916137595</v>
      </c>
      <c r="W2909" s="17">
        <v>-2.2037436955404792</v>
      </c>
      <c r="X2909" s="17">
        <v>-3.8980352267449319</v>
      </c>
      <c r="Y2909" s="17">
        <v>0</v>
      </c>
      <c r="Z2909" s="17">
        <v>3.9779934880813279</v>
      </c>
      <c r="AA2909" s="17">
        <v>-1.0730975376795655</v>
      </c>
      <c r="AB2909" s="17">
        <v>-1.3259970594802786</v>
      </c>
      <c r="AC2909" s="17">
        <v>-9.7815541030153152</v>
      </c>
      <c r="AD2909" s="17">
        <v>-0.83577531355012658</v>
      </c>
      <c r="AE2909" s="17">
        <v>-8.3577531355012641E-2</v>
      </c>
      <c r="AF2909" s="17">
        <v>7.6560357743866945</v>
      </c>
      <c r="AG2909" s="17">
        <v>-66.380227984072903</v>
      </c>
      <c r="AH2909" s="17">
        <v>-1</v>
      </c>
      <c r="AI2909" s="17">
        <v>-1</v>
      </c>
      <c r="AJ2909" s="17">
        <v>-1</v>
      </c>
      <c r="AK2909" s="17">
        <v>-1</v>
      </c>
      <c r="AL2909" s="17">
        <v>-1</v>
      </c>
      <c r="AM2909" s="17">
        <v>-1</v>
      </c>
      <c r="AN2909" s="17">
        <v>-1</v>
      </c>
      <c r="AO2909" s="17">
        <v>-1</v>
      </c>
      <c r="AP2909" s="17">
        <v>-1</v>
      </c>
      <c r="AQ2909" s="17">
        <v>-1</v>
      </c>
      <c r="AR2909" s="17">
        <v>-0.41788765677506329</v>
      </c>
      <c r="AS2909" s="17">
        <v>-5.0146518813007592</v>
      </c>
      <c r="AT2909" s="17">
        <v>-2.5190474456909868</v>
      </c>
      <c r="AU2909" s="17">
        <v>-1</v>
      </c>
      <c r="AV2909" s="17">
        <v>-1</v>
      </c>
      <c r="AW2909" s="17">
        <v>-1</v>
      </c>
      <c r="AX2909" s="17">
        <v>-1</v>
      </c>
      <c r="AY2909" s="17">
        <v>-8.3577531355012641E-2</v>
      </c>
      <c r="AZ2909" s="17">
        <v>1.0941308913380601</v>
      </c>
      <c r="BA2909" s="17">
        <v>-0.5813103785175473</v>
      </c>
      <c r="BB2909" s="17">
        <v>0.41749693994037645</v>
      </c>
      <c r="BC2909" s="17">
        <v>-0.23800976045319677</v>
      </c>
      <c r="BD2909" s="17">
        <v>14.912449599374527</v>
      </c>
      <c r="BE2909" s="17">
        <v>-7.8611675480924887</v>
      </c>
      <c r="BF2909" s="17">
        <v>-1</v>
      </c>
      <c r="BG2909" s="22">
        <v>31.360647773593882</v>
      </c>
    </row>
    <row r="2910" spans="1:59" x14ac:dyDescent="0.25">
      <c r="A2910">
        <v>6404</v>
      </c>
      <c r="B2910" t="s">
        <v>2558</v>
      </c>
      <c r="C2910" s="49">
        <v>0</v>
      </c>
      <c r="D2910" s="22">
        <v>1478.5525488281251</v>
      </c>
      <c r="E2910" s="17">
        <v>48.488033863527008</v>
      </c>
      <c r="F2910" s="17">
        <v>-24.139983459119211</v>
      </c>
      <c r="G2910" s="17">
        <v>0.17051202958595188</v>
      </c>
      <c r="H2910" s="17">
        <v>2.118209796959424</v>
      </c>
      <c r="I2910" s="17">
        <v>37.221195629817565</v>
      </c>
      <c r="J2910" s="17">
        <v>2.3696792844754357</v>
      </c>
      <c r="K2910" s="17">
        <v>-1</v>
      </c>
      <c r="L2910" s="17">
        <v>-1</v>
      </c>
      <c r="M2910" s="17">
        <v>-1</v>
      </c>
      <c r="N2910" s="17">
        <v>0.16666666666666666</v>
      </c>
      <c r="O2910" s="17">
        <v>-1</v>
      </c>
      <c r="P2910" s="17">
        <v>-1</v>
      </c>
      <c r="Q2910" s="17">
        <v>1.9261620071537393</v>
      </c>
      <c r="R2910" s="17">
        <v>-1</v>
      </c>
      <c r="S2910" s="17">
        <v>-0.17832560288978042</v>
      </c>
      <c r="T2910" s="17">
        <v>-1.8704626986008711E-2</v>
      </c>
      <c r="U2910" s="17">
        <v>-0.15346564225197662</v>
      </c>
      <c r="V2910" s="17">
        <v>-0.36925134919133362</v>
      </c>
      <c r="W2910" s="17">
        <v>-0.26916837308699437</v>
      </c>
      <c r="X2910" s="17">
        <v>-1.0200770807507074</v>
      </c>
      <c r="Y2910" s="17">
        <v>0</v>
      </c>
      <c r="Z2910" s="17">
        <v>20.709934438783883</v>
      </c>
      <c r="AA2910" s="17">
        <v>-0.14215956489802228</v>
      </c>
      <c r="AB2910" s="17">
        <v>0.15926613288864155</v>
      </c>
      <c r="AC2910" s="17">
        <v>7.2950490050651577</v>
      </c>
      <c r="AD2910" s="17">
        <v>-0.19183205281497076</v>
      </c>
      <c r="AE2910" s="17">
        <v>-1.9183205281497077E-2</v>
      </c>
      <c r="AF2910" s="17">
        <v>33.081564414850277</v>
      </c>
      <c r="AG2910" s="17">
        <v>-22.037937824559993</v>
      </c>
      <c r="AH2910" s="17">
        <v>-1</v>
      </c>
      <c r="AI2910" s="17">
        <v>-1</v>
      </c>
      <c r="AJ2910" s="17">
        <v>-1</v>
      </c>
      <c r="AK2910" s="17">
        <v>-1</v>
      </c>
      <c r="AL2910" s="17">
        <v>-1</v>
      </c>
      <c r="AM2910" s="17">
        <v>-1</v>
      </c>
      <c r="AN2910" s="17">
        <v>-1</v>
      </c>
      <c r="AO2910" s="17">
        <v>-1</v>
      </c>
      <c r="AP2910" s="17">
        <v>-1</v>
      </c>
      <c r="AQ2910" s="17">
        <v>-1</v>
      </c>
      <c r="AR2910" s="17">
        <v>-9.591602640748538E-2</v>
      </c>
      <c r="AS2910" s="17">
        <v>-1.1509923168898248</v>
      </c>
      <c r="AT2910" s="17">
        <v>2.5037099880432279</v>
      </c>
      <c r="AU2910" s="17">
        <v>-1</v>
      </c>
      <c r="AV2910" s="17">
        <v>-1</v>
      </c>
      <c r="AW2910" s="17">
        <v>-1</v>
      </c>
      <c r="AX2910" s="17">
        <v>-1</v>
      </c>
      <c r="AY2910" s="17">
        <v>-1.9183205281497077E-2</v>
      </c>
      <c r="AZ2910" s="17">
        <v>0.53452974812576382</v>
      </c>
      <c r="BA2910" s="17">
        <v>-2.170923530525104E-2</v>
      </c>
      <c r="BB2910" s="17">
        <v>0.19855623129042343</v>
      </c>
      <c r="BC2910" s="17">
        <v>-1.9069051803243892E-2</v>
      </c>
      <c r="BD2910" s="17">
        <v>7.306010376410895</v>
      </c>
      <c r="BE2910" s="17">
        <v>-0.25472832512884835</v>
      </c>
      <c r="BF2910" s="17">
        <v>-1</v>
      </c>
      <c r="BG2910" s="22">
        <v>56.372181617084152</v>
      </c>
    </row>
    <row r="2911" spans="1:59" x14ac:dyDescent="0.25">
      <c r="A2911">
        <v>6406</v>
      </c>
      <c r="B2911" t="s">
        <v>3156</v>
      </c>
      <c r="C2911" s="49">
        <v>0</v>
      </c>
      <c r="D2911" s="22">
        <v>1502.2738671875002</v>
      </c>
      <c r="E2911" s="17">
        <v>83.070944231277295</v>
      </c>
      <c r="F2911" s="17">
        <v>33.848149558626581</v>
      </c>
      <c r="G2911" s="17">
        <v>0.59243199650995515</v>
      </c>
      <c r="H2911" s="17">
        <v>5.3143049316569</v>
      </c>
      <c r="I2911" s="17">
        <v>68.102726037868635</v>
      </c>
      <c r="J2911" s="17">
        <v>10.689934849387654</v>
      </c>
      <c r="K2911" s="17">
        <v>-1</v>
      </c>
      <c r="L2911" s="17">
        <v>-1</v>
      </c>
      <c r="M2911" s="17">
        <v>-1</v>
      </c>
      <c r="N2911" s="17">
        <v>0.16666666666666666</v>
      </c>
      <c r="O2911" s="17">
        <v>-1</v>
      </c>
      <c r="P2911" s="17">
        <v>-1</v>
      </c>
      <c r="Q2911" s="17">
        <v>3.9205521854722019</v>
      </c>
      <c r="R2911" s="17">
        <v>-1</v>
      </c>
      <c r="S2911" s="17">
        <v>0.83518309629039844</v>
      </c>
      <c r="T2911" s="17">
        <v>8.7820781685047727E-2</v>
      </c>
      <c r="U2911" s="17">
        <v>0.46155909146571666</v>
      </c>
      <c r="V2911" s="17">
        <v>0.5177499360477581</v>
      </c>
      <c r="W2911" s="17">
        <v>2.0404521810407688</v>
      </c>
      <c r="X2911" s="17">
        <v>2.4158146163881664</v>
      </c>
      <c r="Y2911" s="17">
        <v>0</v>
      </c>
      <c r="Z2911" s="17">
        <v>40.685602628939769</v>
      </c>
      <c r="AA2911" s="17">
        <v>0.96925411416589125</v>
      </c>
      <c r="AB2911" s="17">
        <v>1.9324689426061505</v>
      </c>
      <c r="AC2911" s="17">
        <v>27.682197065594096</v>
      </c>
      <c r="AD2911" s="17">
        <v>0.57694886433214576</v>
      </c>
      <c r="AE2911" s="17">
        <v>5.7694886433214583E-2</v>
      </c>
      <c r="AF2911" s="17">
        <v>63.436197220309701</v>
      </c>
      <c r="AG2911" s="17">
        <v>30.900742608737378</v>
      </c>
      <c r="AH2911" s="17">
        <v>-1</v>
      </c>
      <c r="AI2911" s="17">
        <v>-1</v>
      </c>
      <c r="AJ2911" s="17">
        <v>-1</v>
      </c>
      <c r="AK2911" s="17">
        <v>-1</v>
      </c>
      <c r="AL2911" s="17">
        <v>-1</v>
      </c>
      <c r="AM2911" s="17">
        <v>-1</v>
      </c>
      <c r="AN2911" s="17">
        <v>-1</v>
      </c>
      <c r="AO2911" s="17">
        <v>-1</v>
      </c>
      <c r="AP2911" s="17">
        <v>-1</v>
      </c>
      <c r="AQ2911" s="17">
        <v>-1</v>
      </c>
      <c r="AR2911" s="17">
        <v>0.28847443216607288</v>
      </c>
      <c r="AS2911" s="17">
        <v>3.4616931859928743</v>
      </c>
      <c r="AT2911" s="17">
        <v>8.5002011417907362</v>
      </c>
      <c r="AU2911" s="17">
        <v>-1</v>
      </c>
      <c r="AV2911" s="17">
        <v>-1</v>
      </c>
      <c r="AW2911" s="17">
        <v>-1</v>
      </c>
      <c r="AX2911" s="17">
        <v>-1</v>
      </c>
      <c r="AY2911" s="17">
        <v>5.7694886433214583E-2</v>
      </c>
      <c r="AZ2911" s="17">
        <v>-0.13355811977765258</v>
      </c>
      <c r="BA2911" s="17">
        <v>0.64637863259816553</v>
      </c>
      <c r="BB2911" s="17">
        <v>-6.2829280539596286E-2</v>
      </c>
      <c r="BC2911" s="17">
        <v>0.2423164600267757</v>
      </c>
      <c r="BD2911" s="17">
        <v>-1.775046416353411</v>
      </c>
      <c r="BE2911" s="17">
        <v>8.8263284676354683</v>
      </c>
      <c r="BF2911" s="17">
        <v>-1</v>
      </c>
      <c r="BG2911" s="22">
        <v>95.229885313396835</v>
      </c>
    </row>
    <row r="2912" spans="1:59" x14ac:dyDescent="0.25">
      <c r="A2912">
        <v>6407</v>
      </c>
      <c r="B2912" t="s">
        <v>3157</v>
      </c>
      <c r="C2912" s="49">
        <v>0</v>
      </c>
      <c r="D2912" s="22">
        <v>1461.48</v>
      </c>
      <c r="E2912" s="17">
        <v>4.0462279079232744</v>
      </c>
      <c r="F2912" s="17">
        <v>-98.65937259953192</v>
      </c>
      <c r="G2912" s="17">
        <v>-0.37168887541124934</v>
      </c>
      <c r="H2912" s="17">
        <v>-1.9890280925483257</v>
      </c>
      <c r="I2912" s="17">
        <v>-2.4640410206674446</v>
      </c>
      <c r="J2912" s="17">
        <v>-8.3225146166394097</v>
      </c>
      <c r="K2912" s="17">
        <v>-1</v>
      </c>
      <c r="L2912" s="17">
        <v>-1</v>
      </c>
      <c r="M2912" s="17">
        <v>-1</v>
      </c>
      <c r="N2912" s="17">
        <v>0.16666666666666666</v>
      </c>
      <c r="O2912" s="17">
        <v>-1</v>
      </c>
      <c r="P2912" s="17">
        <v>-1</v>
      </c>
      <c r="Q2912" s="17">
        <v>-0.6367888943772515</v>
      </c>
      <c r="R2912" s="17">
        <v>-1</v>
      </c>
      <c r="S2912" s="17">
        <v>-1.4807653473852342</v>
      </c>
      <c r="T2912" s="17">
        <v>-0.15559829762152755</v>
      </c>
      <c r="U2912" s="17">
        <v>-0.94382161816970445</v>
      </c>
      <c r="V2912" s="17">
        <v>-1.509118948007633</v>
      </c>
      <c r="W2912" s="17">
        <v>-3.2372155214073595</v>
      </c>
      <c r="X2912" s="17">
        <v>-5.4354727332551622</v>
      </c>
      <c r="Y2912" s="17">
        <v>0</v>
      </c>
      <c r="Z2912" s="17">
        <v>-4.9603969503375787</v>
      </c>
      <c r="AA2912" s="17">
        <v>-1.5704150395275642</v>
      </c>
      <c r="AB2912" s="17">
        <v>-2.1194413081971879</v>
      </c>
      <c r="AC2912" s="17">
        <v>-18.904066929928682</v>
      </c>
      <c r="AD2912" s="17">
        <v>-1.1797770227121305</v>
      </c>
      <c r="AE2912" s="17">
        <v>-0.11797770227121306</v>
      </c>
      <c r="AF2912" s="17">
        <v>-5.9265666721108872</v>
      </c>
      <c r="AG2912" s="17">
        <v>-90.068376510723326</v>
      </c>
      <c r="AH2912" s="17">
        <v>-1</v>
      </c>
      <c r="AI2912" s="17">
        <v>-1</v>
      </c>
      <c r="AJ2912" s="17">
        <v>-1</v>
      </c>
      <c r="AK2912" s="17">
        <v>-1</v>
      </c>
      <c r="AL2912" s="17">
        <v>-1</v>
      </c>
      <c r="AM2912" s="17">
        <v>-1</v>
      </c>
      <c r="AN2912" s="17">
        <v>-1</v>
      </c>
      <c r="AO2912" s="17">
        <v>-1</v>
      </c>
      <c r="AP2912" s="17">
        <v>-1</v>
      </c>
      <c r="AQ2912" s="17">
        <v>-1</v>
      </c>
      <c r="AR2912" s="17">
        <v>-0.58988851135606524</v>
      </c>
      <c r="AS2912" s="17">
        <v>-7.0786621362727828</v>
      </c>
      <c r="AT2912" s="17">
        <v>-5.2022607771546188</v>
      </c>
      <c r="AU2912" s="17">
        <v>-1</v>
      </c>
      <c r="AV2912" s="17">
        <v>-1</v>
      </c>
      <c r="AW2912" s="17">
        <v>-1</v>
      </c>
      <c r="AX2912" s="17">
        <v>-1</v>
      </c>
      <c r="AY2912" s="17">
        <v>-0.11797770227121306</v>
      </c>
      <c r="AZ2912" s="17">
        <v>1.3930760957560235</v>
      </c>
      <c r="BA2912" s="17">
        <v>-0.88025558293551098</v>
      </c>
      <c r="BB2912" s="17">
        <v>0.53445752105545785</v>
      </c>
      <c r="BC2912" s="17">
        <v>-0.35497034156827811</v>
      </c>
      <c r="BD2912" s="17">
        <v>18.975894708418966</v>
      </c>
      <c r="BE2912" s="17">
        <v>-11.924612657136931</v>
      </c>
      <c r="BF2912" s="17">
        <v>-1</v>
      </c>
      <c r="BG2912" s="22">
        <v>8.7969389803772629</v>
      </c>
    </row>
    <row r="2913" spans="1:59" x14ac:dyDescent="0.25">
      <c r="A2913">
        <v>6408</v>
      </c>
      <c r="B2913" t="s">
        <v>2559</v>
      </c>
      <c r="C2913" s="49">
        <v>0</v>
      </c>
      <c r="D2913" s="22">
        <v>1461.28203125</v>
      </c>
      <c r="E2913" s="17">
        <v>42.540236724132377</v>
      </c>
      <c r="F2913" s="17">
        <v>-34.113165242090716</v>
      </c>
      <c r="G2913" s="17">
        <v>9.7947449403473968E-2</v>
      </c>
      <c r="H2913" s="17">
        <v>1.568524264503083</v>
      </c>
      <c r="I2913" s="17">
        <v>31.909986241482816</v>
      </c>
      <c r="J2913" s="17">
        <v>0.93870682664072458</v>
      </c>
      <c r="K2913" s="17">
        <v>-1</v>
      </c>
      <c r="L2913" s="17">
        <v>-1</v>
      </c>
      <c r="M2913" s="17">
        <v>-1</v>
      </c>
      <c r="N2913" s="17">
        <v>0.16666666666666666</v>
      </c>
      <c r="O2913" s="17">
        <v>-1</v>
      </c>
      <c r="P2913" s="17">
        <v>-1</v>
      </c>
      <c r="Q2913" s="17">
        <v>1.5831536232063543</v>
      </c>
      <c r="R2913" s="17">
        <v>-1</v>
      </c>
      <c r="S2913" s="17">
        <v>-0.35263551716920094</v>
      </c>
      <c r="T2913" s="17">
        <v>-3.7025569735737437E-2</v>
      </c>
      <c r="U2913" s="17">
        <v>-0.25924165453561265</v>
      </c>
      <c r="V2913" s="17">
        <v>-0.52180368359243701</v>
      </c>
      <c r="W2913" s="17">
        <v>-0.66639215728702228</v>
      </c>
      <c r="X2913" s="17">
        <v>-1.6110044084451862</v>
      </c>
      <c r="Y2913" s="17">
        <v>0</v>
      </c>
      <c r="Z2913" s="17">
        <v>17.27438720301101</v>
      </c>
      <c r="AA2913" s="17">
        <v>-0.3333078236976888</v>
      </c>
      <c r="AB2913" s="17">
        <v>-0.1457009877802834</v>
      </c>
      <c r="AC2913" s="17">
        <v>3.7887327458093587</v>
      </c>
      <c r="AD2913" s="17">
        <v>-0.32405206816951582</v>
      </c>
      <c r="AE2913" s="17">
        <v>-3.2405206816951582E-2</v>
      </c>
      <c r="AF2913" s="17">
        <v>27.860974353232773</v>
      </c>
      <c r="AG2913" s="17">
        <v>-31.142681430468823</v>
      </c>
      <c r="AH2913" s="17">
        <v>-1</v>
      </c>
      <c r="AI2913" s="17">
        <v>-1</v>
      </c>
      <c r="AJ2913" s="17">
        <v>-1</v>
      </c>
      <c r="AK2913" s="17">
        <v>-1</v>
      </c>
      <c r="AL2913" s="17">
        <v>-1</v>
      </c>
      <c r="AM2913" s="17">
        <v>-1</v>
      </c>
      <c r="AN2913" s="17">
        <v>-1</v>
      </c>
      <c r="AO2913" s="17">
        <v>-1</v>
      </c>
      <c r="AP2913" s="17">
        <v>-1</v>
      </c>
      <c r="AQ2913" s="17">
        <v>-1</v>
      </c>
      <c r="AR2913" s="17">
        <v>-0.16202603408475791</v>
      </c>
      <c r="AS2913" s="17">
        <v>-1.9443124090170949</v>
      </c>
      <c r="AT2913" s="17">
        <v>1.4723938682777762</v>
      </c>
      <c r="AU2913" s="17">
        <v>-1</v>
      </c>
      <c r="AV2913" s="17">
        <v>-1</v>
      </c>
      <c r="AW2913" s="17">
        <v>-1</v>
      </c>
      <c r="AX2913" s="17">
        <v>-1</v>
      </c>
      <c r="AY2913" s="17">
        <v>-3.2405206816951582E-2</v>
      </c>
      <c r="AZ2913" s="17">
        <v>0.64943190839292742</v>
      </c>
      <c r="BA2913" s="17">
        <v>-0.13661139557241464</v>
      </c>
      <c r="BB2913" s="17">
        <v>0.24351103651096878</v>
      </c>
      <c r="BC2913" s="17">
        <v>-6.4023857023789224E-2</v>
      </c>
      <c r="BD2913" s="17">
        <v>8.8678304499768252</v>
      </c>
      <c r="BE2913" s="17">
        <v>-1.8165483986947795</v>
      </c>
      <c r="BF2913" s="17">
        <v>-1</v>
      </c>
      <c r="BG2913" s="22">
        <v>1.7333858083354698</v>
      </c>
    </row>
    <row r="2914" spans="1:59" x14ac:dyDescent="0.25">
      <c r="A2914">
        <v>6410</v>
      </c>
      <c r="B2914" t="s">
        <v>2560</v>
      </c>
      <c r="C2914" s="49">
        <v>0</v>
      </c>
      <c r="D2914" s="22">
        <v>1436.7635058593751</v>
      </c>
      <c r="E2914" s="17">
        <v>-31.447970790270759</v>
      </c>
      <c r="F2914" s="17">
        <v>-158.17554094921928</v>
      </c>
      <c r="G2914" s="17">
        <v>-0.80472678290620014</v>
      </c>
      <c r="H2914" s="17">
        <v>-5.2693429811145762</v>
      </c>
      <c r="I2914" s="17">
        <v>-34.159325331667766</v>
      </c>
      <c r="J2914" s="17">
        <v>-16.862015806688046</v>
      </c>
      <c r="K2914" s="17">
        <v>-1</v>
      </c>
      <c r="L2914" s="17">
        <v>-1</v>
      </c>
      <c r="M2914" s="17">
        <v>-1</v>
      </c>
      <c r="N2914" s="17">
        <v>0.16666666666666666</v>
      </c>
      <c r="O2914" s="17">
        <v>-1</v>
      </c>
      <c r="P2914" s="17">
        <v>-1</v>
      </c>
      <c r="Q2914" s="17">
        <v>-2.6837329056879793</v>
      </c>
      <c r="R2914" s="17">
        <v>-1</v>
      </c>
      <c r="S2914" s="17">
        <v>-2.5209808401968536</v>
      </c>
      <c r="T2914" s="17">
        <v>-0.2649307390375264</v>
      </c>
      <c r="U2914" s="17">
        <v>-1.5750527629965636</v>
      </c>
      <c r="V2914" s="17">
        <v>-2.4194934517448643</v>
      </c>
      <c r="W2914" s="17">
        <v>-5.6076964900100243</v>
      </c>
      <c r="X2914" s="17">
        <v>-8.9619030222874194</v>
      </c>
      <c r="Y2914" s="17">
        <v>0</v>
      </c>
      <c r="Z2914" s="17">
        <v>-25.46244054154938</v>
      </c>
      <c r="AA2914" s="17">
        <v>-2.711115389529704</v>
      </c>
      <c r="AB2914" s="17">
        <v>-3.9393694805525539</v>
      </c>
      <c r="AC2914" s="17">
        <v>-39.828433226893665</v>
      </c>
      <c r="AD2914" s="17">
        <v>-1.9688159537457048</v>
      </c>
      <c r="AE2914" s="17">
        <v>-0.19688159537457045</v>
      </c>
      <c r="AF2914" s="17">
        <v>-37.081069192304192</v>
      </c>
      <c r="AG2914" s="17">
        <v>-144.4020350183051</v>
      </c>
      <c r="AH2914" s="17">
        <v>-1</v>
      </c>
      <c r="AI2914" s="17">
        <v>-1</v>
      </c>
      <c r="AJ2914" s="17">
        <v>-1</v>
      </c>
      <c r="AK2914" s="17">
        <v>-1</v>
      </c>
      <c r="AL2914" s="17">
        <v>-1</v>
      </c>
      <c r="AM2914" s="17">
        <v>-1</v>
      </c>
      <c r="AN2914" s="17">
        <v>-1</v>
      </c>
      <c r="AO2914" s="17">
        <v>-1</v>
      </c>
      <c r="AP2914" s="17">
        <v>-1</v>
      </c>
      <c r="AQ2914" s="17">
        <v>-1</v>
      </c>
      <c r="AR2914" s="17">
        <v>-0.98440797687285242</v>
      </c>
      <c r="AS2914" s="17">
        <v>-11.812895722474227</v>
      </c>
      <c r="AT2914" s="17">
        <v>-11.356764439216494</v>
      </c>
      <c r="AU2914" s="17">
        <v>-1</v>
      </c>
      <c r="AV2914" s="17">
        <v>-1</v>
      </c>
      <c r="AW2914" s="17">
        <v>-1</v>
      </c>
      <c r="AX2914" s="17">
        <v>-1</v>
      </c>
      <c r="AY2914" s="17">
        <v>-0.19688159537457045</v>
      </c>
      <c r="AZ2914" s="17">
        <v>2.0787686323023422</v>
      </c>
      <c r="BA2914" s="17">
        <v>-1.5659481194818297</v>
      </c>
      <c r="BB2914" s="17">
        <v>0.80273075760687307</v>
      </c>
      <c r="BC2914" s="17">
        <v>-0.62324357811969333</v>
      </c>
      <c r="BD2914" s="17">
        <v>28.296244868784285</v>
      </c>
      <c r="BE2914" s="17">
        <v>-21.244962817502262</v>
      </c>
      <c r="BF2914" s="17">
        <v>-1</v>
      </c>
      <c r="BG2914" s="22">
        <v>-44.050805162989946</v>
      </c>
    </row>
    <row r="2915" spans="1:59" x14ac:dyDescent="0.25">
      <c r="A2915">
        <v>6411</v>
      </c>
      <c r="B2915" t="s">
        <v>3158</v>
      </c>
      <c r="C2915" s="49">
        <v>0</v>
      </c>
      <c r="D2915" s="22">
        <v>1473.4817871093751</v>
      </c>
      <c r="E2915" s="17">
        <v>64.9150401837516</v>
      </c>
      <c r="F2915" s="17">
        <v>3.4045874705975336</v>
      </c>
      <c r="G2915" s="17">
        <v>0.37092552543079055</v>
      </c>
      <c r="H2915" s="17">
        <v>3.6363664361610399</v>
      </c>
      <c r="I2915" s="17">
        <v>51.890033208748704</v>
      </c>
      <c r="J2915" s="17">
        <v>6.3218304856696701</v>
      </c>
      <c r="K2915" s="17">
        <v>-1</v>
      </c>
      <c r="L2915" s="17">
        <v>-1</v>
      </c>
      <c r="M2915" s="17">
        <v>-1</v>
      </c>
      <c r="N2915" s="17">
        <v>0.16666666666666666</v>
      </c>
      <c r="O2915" s="17">
        <v>-1</v>
      </c>
      <c r="P2915" s="17">
        <v>-1</v>
      </c>
      <c r="Q2915" s="17">
        <v>2.8735044868885495</v>
      </c>
      <c r="R2915" s="17">
        <v>-1</v>
      </c>
      <c r="S2915" s="17">
        <v>0.30309466018215186</v>
      </c>
      <c r="T2915" s="17">
        <v>3.189532376700209E-2</v>
      </c>
      <c r="U2915" s="17">
        <v>0.13867330963034932</v>
      </c>
      <c r="V2915" s="17">
        <v>5.2077439037479696E-2</v>
      </c>
      <c r="W2915" s="17">
        <v>0.82790966449071735</v>
      </c>
      <c r="X2915" s="17">
        <v>0.61198378469747561</v>
      </c>
      <c r="Y2915" s="17">
        <v>0</v>
      </c>
      <c r="Z2915" s="17">
        <v>30.198448393248569</v>
      </c>
      <c r="AA2915" s="17">
        <v>0.38576591436969193</v>
      </c>
      <c r="AB2915" s="17">
        <v>1.0015438201197524</v>
      </c>
      <c r="AC2915" s="17">
        <v>16.979017372110651</v>
      </c>
      <c r="AD2915" s="17">
        <v>0.17334163703793665</v>
      </c>
      <c r="AE2915" s="17">
        <v>1.7334163703793665E-2</v>
      </c>
      <c r="AF2915" s="17">
        <v>47.500123744905181</v>
      </c>
      <c r="AG2915" s="17">
        <v>3.1081250375488874</v>
      </c>
      <c r="AH2915" s="17">
        <v>-1</v>
      </c>
      <c r="AI2915" s="17">
        <v>-1</v>
      </c>
      <c r="AJ2915" s="17">
        <v>-1</v>
      </c>
      <c r="AK2915" s="17">
        <v>-1</v>
      </c>
      <c r="AL2915" s="17">
        <v>-1</v>
      </c>
      <c r="AM2915" s="17">
        <v>-1</v>
      </c>
      <c r="AN2915" s="17">
        <v>-1</v>
      </c>
      <c r="AO2915" s="17">
        <v>-1</v>
      </c>
      <c r="AP2915" s="17">
        <v>-1</v>
      </c>
      <c r="AQ2915" s="17">
        <v>-1</v>
      </c>
      <c r="AR2915" s="17">
        <v>8.6670818518968323E-2</v>
      </c>
      <c r="AS2915" s="17">
        <v>1.0400498222276198</v>
      </c>
      <c r="AT2915" s="17">
        <v>5.3520647688959055</v>
      </c>
      <c r="AU2915" s="17">
        <v>-1</v>
      </c>
      <c r="AV2915" s="17">
        <v>-1</v>
      </c>
      <c r="AW2915" s="17">
        <v>-1</v>
      </c>
      <c r="AX2915" s="17">
        <v>-1</v>
      </c>
      <c r="AY2915" s="17">
        <v>1.7334163703793665E-2</v>
      </c>
      <c r="AZ2915" s="17">
        <v>0.21718561740306302</v>
      </c>
      <c r="BA2915" s="17">
        <v>0.29563489541744986</v>
      </c>
      <c r="BB2915" s="17">
        <v>7.4397176740434875E-2</v>
      </c>
      <c r="BC2915" s="17">
        <v>0.10509000274674461</v>
      </c>
      <c r="BD2915" s="17">
        <v>2.9924758663666524</v>
      </c>
      <c r="BE2915" s="17">
        <v>4.0588061849153991</v>
      </c>
      <c r="BF2915" s="17">
        <v>-1</v>
      </c>
      <c r="BG2915" s="22">
        <v>126.22640572525029</v>
      </c>
    </row>
    <row r="2916" spans="1:59" x14ac:dyDescent="0.25">
      <c r="A2916">
        <v>6412</v>
      </c>
      <c r="B2916" t="s">
        <v>2561</v>
      </c>
      <c r="C2916" s="49">
        <v>0</v>
      </c>
      <c r="D2916" s="22">
        <v>1434.2154785156251</v>
      </c>
      <c r="E2916" s="17">
        <v>2.4047790946035263E-2</v>
      </c>
      <c r="F2916" s="17">
        <v>-105.40370710360857</v>
      </c>
      <c r="G2916" s="17">
        <v>-0.42076045683315194</v>
      </c>
      <c r="H2916" s="17">
        <v>-2.3607512982024073</v>
      </c>
      <c r="I2916" s="17">
        <v>-6.0557305652501938</v>
      </c>
      <c r="J2916" s="17">
        <v>-9.2902054831827563</v>
      </c>
      <c r="K2916" s="17">
        <v>-1</v>
      </c>
      <c r="L2916" s="17">
        <v>-1</v>
      </c>
      <c r="M2916" s="17">
        <v>-1</v>
      </c>
      <c r="N2916" s="17">
        <v>0.16666666666666666</v>
      </c>
      <c r="O2916" s="17">
        <v>-1</v>
      </c>
      <c r="P2916" s="17">
        <v>-1</v>
      </c>
      <c r="Q2916" s="17">
        <v>-0.86874729335016765</v>
      </c>
      <c r="R2916" s="17">
        <v>-1</v>
      </c>
      <c r="S2916" s="17">
        <v>-1.5986419082321046</v>
      </c>
      <c r="T2916" s="17">
        <v>-0.16798778063939279</v>
      </c>
      <c r="U2916" s="17">
        <v>-1.0153523317245523</v>
      </c>
      <c r="V2916" s="17">
        <v>-1.6122820102046458</v>
      </c>
      <c r="W2916" s="17">
        <v>-3.5058369234752895</v>
      </c>
      <c r="X2916" s="17">
        <v>-5.8350855802180526</v>
      </c>
      <c r="Y2916" s="17">
        <v>0</v>
      </c>
      <c r="Z2916" s="17">
        <v>-7.2836755455568074</v>
      </c>
      <c r="AA2916" s="17">
        <v>-1.6996784807512995</v>
      </c>
      <c r="AB2916" s="17">
        <v>-2.3256744160753757</v>
      </c>
      <c r="AC2916" s="17">
        <v>-21.275202866694691</v>
      </c>
      <c r="AD2916" s="17">
        <v>-1.2691904146556905</v>
      </c>
      <c r="AE2916" s="17">
        <v>-0.12691904146556904</v>
      </c>
      <c r="AF2916" s="17">
        <v>-9.4569751666521213</v>
      </c>
      <c r="AG2916" s="17">
        <v>-96.225432281725872</v>
      </c>
      <c r="AH2916" s="17">
        <v>-1</v>
      </c>
      <c r="AI2916" s="17">
        <v>-1</v>
      </c>
      <c r="AJ2916" s="17">
        <v>-1</v>
      </c>
      <c r="AK2916" s="17">
        <v>-1</v>
      </c>
      <c r="AL2916" s="17">
        <v>-1</v>
      </c>
      <c r="AM2916" s="17">
        <v>-1</v>
      </c>
      <c r="AN2916" s="17">
        <v>-1</v>
      </c>
      <c r="AO2916" s="17">
        <v>-1</v>
      </c>
      <c r="AP2916" s="17">
        <v>-1</v>
      </c>
      <c r="AQ2916" s="17">
        <v>-1</v>
      </c>
      <c r="AR2916" s="17">
        <v>-0.63459520732784525</v>
      </c>
      <c r="AS2916" s="17">
        <v>-7.6151424879341407</v>
      </c>
      <c r="AT2916" s="17">
        <v>-5.8996852343143829</v>
      </c>
      <c r="AU2916" s="17">
        <v>-1</v>
      </c>
      <c r="AV2916" s="17">
        <v>-1</v>
      </c>
      <c r="AW2916" s="17">
        <v>-1</v>
      </c>
      <c r="AX2916" s="17">
        <v>-1</v>
      </c>
      <c r="AY2916" s="17">
        <v>-0.12691904146556904</v>
      </c>
      <c r="AZ2916" s="17">
        <v>1.4707783397285468</v>
      </c>
      <c r="BA2916" s="17">
        <v>-0.95795782690803422</v>
      </c>
      <c r="BB2916" s="17">
        <v>0.56485807431626811</v>
      </c>
      <c r="BC2916" s="17">
        <v>-0.38537089482908848</v>
      </c>
      <c r="BD2916" s="17">
        <v>20.032070885744371</v>
      </c>
      <c r="BE2916" s="17">
        <v>-12.980788834462338</v>
      </c>
      <c r="BF2916" s="17">
        <v>-1</v>
      </c>
      <c r="BG2916" s="22">
        <v>-46.945341476124895</v>
      </c>
    </row>
    <row r="2917" spans="1:59" x14ac:dyDescent="0.25">
      <c r="A2917">
        <v>6413</v>
      </c>
      <c r="B2917" t="s">
        <v>2562</v>
      </c>
      <c r="C2917" s="49">
        <v>0</v>
      </c>
      <c r="D2917" s="22">
        <v>1502.7808886718749</v>
      </c>
      <c r="E2917" s="17">
        <v>92.308802138468309</v>
      </c>
      <c r="F2917" s="17">
        <v>49.338058517265679</v>
      </c>
      <c r="G2917" s="17">
        <v>0.70513612294707984</v>
      </c>
      <c r="H2917" s="17">
        <v>6.168052415550938</v>
      </c>
      <c r="I2917" s="17">
        <v>76.35186374295337</v>
      </c>
      <c r="J2917" s="17">
        <v>12.912458571157764</v>
      </c>
      <c r="K2917" s="17">
        <v>-1</v>
      </c>
      <c r="L2917" s="17">
        <v>-1</v>
      </c>
      <c r="M2917" s="17">
        <v>-1</v>
      </c>
      <c r="N2917" s="17">
        <v>0.16666666666666666</v>
      </c>
      <c r="O2917" s="17">
        <v>-1</v>
      </c>
      <c r="P2917" s="17">
        <v>-1</v>
      </c>
      <c r="Q2917" s="17">
        <v>4.4532977781041119</v>
      </c>
      <c r="R2917" s="17">
        <v>-1</v>
      </c>
      <c r="S2917" s="17">
        <v>1.1059136175555919</v>
      </c>
      <c r="T2917" s="17">
        <v>0.11627606721030384</v>
      </c>
      <c r="U2917" s="17">
        <v>0.62584575904445938</v>
      </c>
      <c r="V2917" s="17">
        <v>0.75468753757986384</v>
      </c>
      <c r="W2917" s="17">
        <v>2.6574027578336508</v>
      </c>
      <c r="X2917" s="17">
        <v>3.3336170495883874</v>
      </c>
      <c r="Y2917" s="17">
        <v>0</v>
      </c>
      <c r="Z2917" s="17">
        <v>46.021544063005379</v>
      </c>
      <c r="AA2917" s="17">
        <v>1.2661372143480911</v>
      </c>
      <c r="AB2917" s="17">
        <v>2.4061305119365812</v>
      </c>
      <c r="AC2917" s="17">
        <v>33.128053846105516</v>
      </c>
      <c r="AD2917" s="17">
        <v>0.7823071988055742</v>
      </c>
      <c r="AE2917" s="17">
        <v>7.8230719880557423E-2</v>
      </c>
      <c r="AF2917" s="17">
        <v>71.544588957729431</v>
      </c>
      <c r="AG2917" s="17">
        <v>45.041831442401332</v>
      </c>
      <c r="AH2917" s="17">
        <v>-1</v>
      </c>
      <c r="AI2917" s="17">
        <v>-1</v>
      </c>
      <c r="AJ2917" s="17">
        <v>-1</v>
      </c>
      <c r="AK2917" s="17">
        <v>-1</v>
      </c>
      <c r="AL2917" s="17">
        <v>-1</v>
      </c>
      <c r="AM2917" s="17">
        <v>-1</v>
      </c>
      <c r="AN2917" s="17">
        <v>-1</v>
      </c>
      <c r="AO2917" s="17">
        <v>-1</v>
      </c>
      <c r="AP2917" s="17">
        <v>-1</v>
      </c>
      <c r="AQ2917" s="17">
        <v>-1</v>
      </c>
      <c r="AR2917" s="17">
        <v>0.3911535994027871</v>
      </c>
      <c r="AS2917" s="17">
        <v>4.6938431928334445</v>
      </c>
      <c r="AT2917" s="17">
        <v>10.10199615068348</v>
      </c>
      <c r="AU2917" s="17">
        <v>-1</v>
      </c>
      <c r="AV2917" s="17">
        <v>-1</v>
      </c>
      <c r="AW2917" s="17">
        <v>-1</v>
      </c>
      <c r="AX2917" s="17">
        <v>-1</v>
      </c>
      <c r="AY2917" s="17">
        <v>7.8230719880557423E-2</v>
      </c>
      <c r="AZ2917" s="17">
        <v>-0.31201912053151876</v>
      </c>
      <c r="BA2917" s="17">
        <v>0.82483963335203181</v>
      </c>
      <c r="BB2917" s="17">
        <v>-0.13265111426056198</v>
      </c>
      <c r="BC2917" s="17">
        <v>0.31213829374774138</v>
      </c>
      <c r="BD2917" s="17">
        <v>-4.2007969216353001</v>
      </c>
      <c r="BE2917" s="17">
        <v>11.25207897291736</v>
      </c>
      <c r="BF2917" s="17">
        <v>-1</v>
      </c>
      <c r="BG2917" s="22">
        <v>94.166114732061033</v>
      </c>
    </row>
    <row r="2918" spans="1:59" x14ac:dyDescent="0.25">
      <c r="A2918">
        <v>6414</v>
      </c>
      <c r="B2918" t="s">
        <v>2563</v>
      </c>
      <c r="C2918" s="49">
        <v>0</v>
      </c>
      <c r="D2918" s="22">
        <v>1444.7599121093751</v>
      </c>
      <c r="E2918" s="17">
        <v>34.97178946708128</v>
      </c>
      <c r="F2918" s="17">
        <v>-46.803830128668416</v>
      </c>
      <c r="G2918" s="17">
        <v>5.6105413062624288E-3</v>
      </c>
      <c r="H2918" s="17">
        <v>0.86906094003884249</v>
      </c>
      <c r="I2918" s="17">
        <v>25.151583561518937</v>
      </c>
      <c r="J2918" s="17">
        <v>-0.88217564792818592</v>
      </c>
      <c r="K2918" s="17">
        <v>-1</v>
      </c>
      <c r="L2918" s="17">
        <v>-1</v>
      </c>
      <c r="M2918" s="17">
        <v>-1</v>
      </c>
      <c r="N2918" s="17">
        <v>0.16666666666666666</v>
      </c>
      <c r="O2918" s="17">
        <v>-1</v>
      </c>
      <c r="P2918" s="17">
        <v>-1</v>
      </c>
      <c r="Q2918" s="17">
        <v>1.1466826404558659</v>
      </c>
      <c r="R2918" s="17">
        <v>-1</v>
      </c>
      <c r="S2918" s="17">
        <v>-0.57444123140026304</v>
      </c>
      <c r="T2918" s="17">
        <v>-6.033858557186389E-2</v>
      </c>
      <c r="U2918" s="17">
        <v>-0.39383941422170887</v>
      </c>
      <c r="V2918" s="17">
        <v>-0.71592333323675683</v>
      </c>
      <c r="W2918" s="17">
        <v>-1.1718511010784627</v>
      </c>
      <c r="X2918" s="17">
        <v>-2.3629470533587642</v>
      </c>
      <c r="Y2918" s="17">
        <v>0</v>
      </c>
      <c r="Z2918" s="17">
        <v>12.902725318170543</v>
      </c>
      <c r="AA2918" s="17">
        <v>-0.57653997857741546</v>
      </c>
      <c r="AB2918" s="17">
        <v>-0.53376525995087365</v>
      </c>
      <c r="AC2918" s="17">
        <v>-0.67298123884399352</v>
      </c>
      <c r="AD2918" s="17">
        <v>-0.49229926777713606</v>
      </c>
      <c r="AE2918" s="17">
        <v>-4.9229926777713609E-2</v>
      </c>
      <c r="AF2918" s="17">
        <v>21.217882868095352</v>
      </c>
      <c r="AG2918" s="17">
        <v>-42.728276929999893</v>
      </c>
      <c r="AH2918" s="17">
        <v>-1</v>
      </c>
      <c r="AI2918" s="17">
        <v>-1</v>
      </c>
      <c r="AJ2918" s="17">
        <v>-1</v>
      </c>
      <c r="AK2918" s="17">
        <v>-1</v>
      </c>
      <c r="AL2918" s="17">
        <v>-1</v>
      </c>
      <c r="AM2918" s="17">
        <v>-1</v>
      </c>
      <c r="AN2918" s="17">
        <v>-1</v>
      </c>
      <c r="AO2918" s="17">
        <v>-1</v>
      </c>
      <c r="AP2918" s="17">
        <v>-1</v>
      </c>
      <c r="AQ2918" s="17">
        <v>-1</v>
      </c>
      <c r="AR2918" s="17">
        <v>-0.24614963388856803</v>
      </c>
      <c r="AS2918" s="17">
        <v>-2.9537956066628164</v>
      </c>
      <c r="AT2918" s="17">
        <v>0.1600657113383388</v>
      </c>
      <c r="AU2918" s="17">
        <v>-1</v>
      </c>
      <c r="AV2918" s="17">
        <v>-1</v>
      </c>
      <c r="AW2918" s="17">
        <v>-1</v>
      </c>
      <c r="AX2918" s="17">
        <v>-1</v>
      </c>
      <c r="AY2918" s="17">
        <v>-4.9229926777713609E-2</v>
      </c>
      <c r="AZ2918" s="17">
        <v>0.79564250020066551</v>
      </c>
      <c r="BA2918" s="17">
        <v>-0.28282198738015268</v>
      </c>
      <c r="BB2918" s="17">
        <v>0.30071508437755967</v>
      </c>
      <c r="BC2918" s="17">
        <v>-0.12122790489038009</v>
      </c>
      <c r="BD2918" s="17">
        <v>10.855213774383632</v>
      </c>
      <c r="BE2918" s="17">
        <v>-3.8039317231015897</v>
      </c>
      <c r="BF2918" s="17">
        <v>-1</v>
      </c>
      <c r="BG2918" s="22">
        <v>-13.400999325495832</v>
      </c>
    </row>
    <row r="2919" spans="1:59" x14ac:dyDescent="0.25">
      <c r="A2919">
        <v>6415</v>
      </c>
      <c r="B2919" t="s">
        <v>2564</v>
      </c>
      <c r="C2919" s="49">
        <v>0</v>
      </c>
      <c r="D2919" s="22">
        <v>1508.4629882812501</v>
      </c>
      <c r="E2919" s="17">
        <v>43.221989917341133</v>
      </c>
      <c r="F2919" s="17">
        <v>-32.970011168802301</v>
      </c>
      <c r="G2919" s="17">
        <v>0.10626500514618575</v>
      </c>
      <c r="H2919" s="17">
        <v>1.6315307622416568</v>
      </c>
      <c r="I2919" s="17">
        <v>32.518771960873721</v>
      </c>
      <c r="J2919" s="17">
        <v>1.1027289040012649</v>
      </c>
      <c r="K2919" s="17">
        <v>-1</v>
      </c>
      <c r="L2919" s="17">
        <v>-1</v>
      </c>
      <c r="M2919" s="17">
        <v>-1</v>
      </c>
      <c r="N2919" s="17">
        <v>0.16666666666666666</v>
      </c>
      <c r="O2919" s="17">
        <v>-1</v>
      </c>
      <c r="P2919" s="17">
        <v>-1</v>
      </c>
      <c r="Q2919" s="17">
        <v>1.6224702064005994</v>
      </c>
      <c r="R2919" s="17">
        <v>-1</v>
      </c>
      <c r="S2919" s="17">
        <v>-0.33265562581062758</v>
      </c>
      <c r="T2919" s="17">
        <v>-3.492557188283596E-2</v>
      </c>
      <c r="U2919" s="17">
        <v>-0.24711731127890962</v>
      </c>
      <c r="V2919" s="17">
        <v>-0.50431770707508949</v>
      </c>
      <c r="W2919" s="17">
        <v>-0.62086125282776294</v>
      </c>
      <c r="X2919" s="17">
        <v>-1.5432706604426394</v>
      </c>
      <c r="Y2919" s="17">
        <v>0</v>
      </c>
      <c r="Z2919" s="17">
        <v>17.668179264763481</v>
      </c>
      <c r="AA2919" s="17">
        <v>-0.31139787405434421</v>
      </c>
      <c r="AB2919" s="17">
        <v>-0.11074480089848293</v>
      </c>
      <c r="AC2919" s="17">
        <v>4.1906365515586419</v>
      </c>
      <c r="AD2919" s="17">
        <v>-0.30889663909863707</v>
      </c>
      <c r="AE2919" s="17">
        <v>-3.0889663909863703E-2</v>
      </c>
      <c r="AF2919" s="17">
        <v>28.459373031184967</v>
      </c>
      <c r="AG2919" s="17">
        <v>-30.099070177226405</v>
      </c>
      <c r="AH2919" s="17">
        <v>-1</v>
      </c>
      <c r="AI2919" s="17">
        <v>-1</v>
      </c>
      <c r="AJ2919" s="17">
        <v>-1</v>
      </c>
      <c r="AK2919" s="17">
        <v>-1</v>
      </c>
      <c r="AL2919" s="17">
        <v>-1</v>
      </c>
      <c r="AM2919" s="17">
        <v>-1</v>
      </c>
      <c r="AN2919" s="17">
        <v>-1</v>
      </c>
      <c r="AO2919" s="17">
        <v>-1</v>
      </c>
      <c r="AP2919" s="17">
        <v>-1</v>
      </c>
      <c r="AQ2919" s="17">
        <v>-1</v>
      </c>
      <c r="AR2919" s="17">
        <v>-0.15444831954931854</v>
      </c>
      <c r="AS2919" s="17">
        <v>-1.8533798345918222</v>
      </c>
      <c r="AT2919" s="17">
        <v>1.5906062150306308</v>
      </c>
      <c r="AU2919" s="17">
        <v>-1</v>
      </c>
      <c r="AV2919" s="17">
        <v>-1</v>
      </c>
      <c r="AW2919" s="17">
        <v>-1</v>
      </c>
      <c r="AX2919" s="17">
        <v>-1</v>
      </c>
      <c r="AY2919" s="17">
        <v>-3.0889663909863703E-2</v>
      </c>
      <c r="AZ2919" s="17">
        <v>0.63626150045317464</v>
      </c>
      <c r="BA2919" s="17">
        <v>-0.12344098763266176</v>
      </c>
      <c r="BB2919" s="17">
        <v>0.23835819062687003</v>
      </c>
      <c r="BC2919" s="17">
        <v>-5.8871011139690413E-2</v>
      </c>
      <c r="BD2919" s="17">
        <v>8.6888102518401631</v>
      </c>
      <c r="BE2919" s="17">
        <v>-1.6375282005581173</v>
      </c>
      <c r="BF2919" s="17">
        <v>-1</v>
      </c>
      <c r="BG2919" s="22">
        <v>344.62271001950421</v>
      </c>
    </row>
    <row r="2920" spans="1:59" x14ac:dyDescent="0.25">
      <c r="A2920">
        <v>6416</v>
      </c>
      <c r="B2920" t="s">
        <v>2565</v>
      </c>
      <c r="C2920" s="49">
        <v>0</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25">
      <c r="A2921">
        <v>6417</v>
      </c>
      <c r="B2921" t="s">
        <v>2566</v>
      </c>
      <c r="C2921" s="49">
        <v>0</v>
      </c>
      <c r="D2921" s="22">
        <v>1514.2826953125</v>
      </c>
      <c r="E2921" s="17">
        <v>72.922212264089183</v>
      </c>
      <c r="F2921" s="17">
        <v>16.830899910848125</v>
      </c>
      <c r="G2921" s="17">
        <v>0.46861498370268018</v>
      </c>
      <c r="H2921" s="17">
        <v>4.376375980080673</v>
      </c>
      <c r="I2921" s="17">
        <v>59.040204361262056</v>
      </c>
      <c r="J2921" s="17">
        <v>8.2482651712467856</v>
      </c>
      <c r="K2921" s="17">
        <v>-1</v>
      </c>
      <c r="L2921" s="17">
        <v>-1</v>
      </c>
      <c r="M2921" s="17">
        <v>-1</v>
      </c>
      <c r="N2921" s="17">
        <v>0.16666666666666666</v>
      </c>
      <c r="O2921" s="17">
        <v>-1</v>
      </c>
      <c r="P2921" s="17">
        <v>-1</v>
      </c>
      <c r="Q2921" s="17">
        <v>3.3352766507496665</v>
      </c>
      <c r="R2921" s="17">
        <v>-1</v>
      </c>
      <c r="S2921" s="17">
        <v>0.53775792226615005</v>
      </c>
      <c r="T2921" s="17">
        <v>5.6559739488151337E-2</v>
      </c>
      <c r="U2921" s="17">
        <v>0.28107338019045286</v>
      </c>
      <c r="V2921" s="17">
        <v>0.25744974145113703</v>
      </c>
      <c r="W2921" s="17">
        <v>1.3626688568353704</v>
      </c>
      <c r="X2921" s="17">
        <v>1.4075147500163978</v>
      </c>
      <c r="Y2921" s="17">
        <v>0</v>
      </c>
      <c r="Z2921" s="17">
        <v>34.82352508336605</v>
      </c>
      <c r="AA2921" s="17">
        <v>0.64309765672659691</v>
      </c>
      <c r="AB2921" s="17">
        <v>1.4121032519247354</v>
      </c>
      <c r="AC2921" s="17">
        <v>21.699366267332781</v>
      </c>
      <c r="AD2921" s="17">
        <v>0.35134172523806606</v>
      </c>
      <c r="AE2921" s="17">
        <v>3.5134172523806607E-2</v>
      </c>
      <c r="AF2921" s="17">
        <v>54.528299387850232</v>
      </c>
      <c r="AG2921" s="17">
        <v>15.365309855941256</v>
      </c>
      <c r="AH2921" s="17">
        <v>-1</v>
      </c>
      <c r="AI2921" s="17">
        <v>-1</v>
      </c>
      <c r="AJ2921" s="17">
        <v>-1</v>
      </c>
      <c r="AK2921" s="17">
        <v>-1</v>
      </c>
      <c r="AL2921" s="17">
        <v>-1</v>
      </c>
      <c r="AM2921" s="17">
        <v>-1</v>
      </c>
      <c r="AN2921" s="17">
        <v>-1</v>
      </c>
      <c r="AO2921" s="17">
        <v>-1</v>
      </c>
      <c r="AP2921" s="17">
        <v>-1</v>
      </c>
      <c r="AQ2921" s="17">
        <v>-1</v>
      </c>
      <c r="AR2921" s="17">
        <v>0.17567086261903303</v>
      </c>
      <c r="AS2921" s="17">
        <v>2.1080503514283961</v>
      </c>
      <c r="AT2921" s="17">
        <v>6.7404654568569153</v>
      </c>
      <c r="AU2921" s="17">
        <v>-1</v>
      </c>
      <c r="AV2921" s="17">
        <v>-1</v>
      </c>
      <c r="AW2921" s="17">
        <v>-1</v>
      </c>
      <c r="AX2921" s="17">
        <v>-1</v>
      </c>
      <c r="AY2921" s="17">
        <v>3.5134172523806607E-2</v>
      </c>
      <c r="AZ2921" s="17">
        <v>6.2499546560480373E-2</v>
      </c>
      <c r="BA2921" s="17">
        <v>0.4503209662600326</v>
      </c>
      <c r="BB2921" s="17">
        <v>1.3877146752390837E-2</v>
      </c>
      <c r="BC2921" s="17">
        <v>0.16561003273478861</v>
      </c>
      <c r="BD2921" s="17">
        <v>0.88988867408713102</v>
      </c>
      <c r="BE2921" s="17">
        <v>6.1613933771949227</v>
      </c>
      <c r="BF2921" s="17">
        <v>-1</v>
      </c>
      <c r="BG2921" s="22">
        <v>219.82667536995245</v>
      </c>
    </row>
    <row r="2922" spans="1:59" x14ac:dyDescent="0.25">
      <c r="A2922">
        <v>6418</v>
      </c>
      <c r="B2922" t="s">
        <v>2567</v>
      </c>
      <c r="C2922" s="49">
        <v>0</v>
      </c>
      <c r="D2922" s="22">
        <v>1541.217314453125</v>
      </c>
      <c r="E2922" s="17">
        <v>102.96142798291541</v>
      </c>
      <c r="F2922" s="17">
        <v>67.200230262999511</v>
      </c>
      <c r="G2922" s="17">
        <v>0.83510076433059466</v>
      </c>
      <c r="H2922" s="17">
        <v>7.1525504023062609</v>
      </c>
      <c r="I2922" s="17">
        <v>85.864347956764902</v>
      </c>
      <c r="J2922" s="17">
        <v>15.475359394734532</v>
      </c>
      <c r="K2922" s="17">
        <v>-1</v>
      </c>
      <c r="L2922" s="17">
        <v>-1</v>
      </c>
      <c r="M2922" s="17">
        <v>-1</v>
      </c>
      <c r="N2922" s="17">
        <v>0.16666666666666666</v>
      </c>
      <c r="O2922" s="17">
        <v>-1</v>
      </c>
      <c r="P2922" s="17">
        <v>-1</v>
      </c>
      <c r="Q2922" s="17">
        <v>5.0676327814784612</v>
      </c>
      <c r="R2922" s="17">
        <v>-1</v>
      </c>
      <c r="S2922" s="17">
        <v>1.4181062250501553</v>
      </c>
      <c r="T2922" s="17">
        <v>0.14908924890705888</v>
      </c>
      <c r="U2922" s="17">
        <v>0.81529275190035588</v>
      </c>
      <c r="V2922" s="17">
        <v>1.0279118762696215</v>
      </c>
      <c r="W2922" s="17">
        <v>3.3688386475299459</v>
      </c>
      <c r="X2922" s="17">
        <v>4.3919799317879917</v>
      </c>
      <c r="Y2922" s="17">
        <v>0</v>
      </c>
      <c r="Z2922" s="17">
        <v>52.174679150820054</v>
      </c>
      <c r="AA2922" s="17">
        <v>1.6084876399070973</v>
      </c>
      <c r="AB2922" s="17">
        <v>2.9523328378072753</v>
      </c>
      <c r="AC2922" s="17">
        <v>39.407937696675951</v>
      </c>
      <c r="AD2922" s="17">
        <v>1.0191159398754448</v>
      </c>
      <c r="AE2922" s="17">
        <v>0.10191159398754449</v>
      </c>
      <c r="AF2922" s="17">
        <v>80.894772111304604</v>
      </c>
      <c r="AG2922" s="17">
        <v>61.348612721300249</v>
      </c>
      <c r="AH2922" s="17">
        <v>-1</v>
      </c>
      <c r="AI2922" s="17">
        <v>-1</v>
      </c>
      <c r="AJ2922" s="17">
        <v>-1</v>
      </c>
      <c r="AK2922" s="17">
        <v>-1</v>
      </c>
      <c r="AL2922" s="17">
        <v>-1</v>
      </c>
      <c r="AM2922" s="17">
        <v>-1</v>
      </c>
      <c r="AN2922" s="17">
        <v>-1</v>
      </c>
      <c r="AO2922" s="17">
        <v>-1</v>
      </c>
      <c r="AP2922" s="17">
        <v>-1</v>
      </c>
      <c r="AQ2922" s="17">
        <v>-1</v>
      </c>
      <c r="AR2922" s="17">
        <v>0.5095579699377224</v>
      </c>
      <c r="AS2922" s="17">
        <v>6.1146956392526688</v>
      </c>
      <c r="AT2922" s="17">
        <v>11.949104331028469</v>
      </c>
      <c r="AU2922" s="17">
        <v>-1</v>
      </c>
      <c r="AV2922" s="17">
        <v>-1</v>
      </c>
      <c r="AW2922" s="17">
        <v>-1</v>
      </c>
      <c r="AX2922" s="17">
        <v>-1</v>
      </c>
      <c r="AY2922" s="17">
        <v>0.10191159398754449</v>
      </c>
      <c r="AZ2922" s="17">
        <v>-0.51781123034267651</v>
      </c>
      <c r="BA2922" s="17">
        <v>1.0306317431631895</v>
      </c>
      <c r="BB2922" s="17">
        <v>-0.21316608622431793</v>
      </c>
      <c r="BC2922" s="17">
        <v>0.39265326571149733</v>
      </c>
      <c r="BD2922" s="17">
        <v>-6.9980484905982046</v>
      </c>
      <c r="BE2922" s="17">
        <v>14.049330541880265</v>
      </c>
      <c r="BF2922" s="17">
        <v>-1</v>
      </c>
      <c r="BG2922" s="22">
        <v>193.08507882600884</v>
      </c>
    </row>
    <row r="2923" spans="1:59" x14ac:dyDescent="0.25">
      <c r="A2923">
        <v>6419</v>
      </c>
      <c r="B2923" t="s">
        <v>3159</v>
      </c>
      <c r="C2923" s="49">
        <v>0</v>
      </c>
      <c r="D2923" s="22">
        <v>1433.5180078124999</v>
      </c>
      <c r="E2923" s="17">
        <v>51.732336892489158</v>
      </c>
      <c r="F2923" s="17">
        <v>-18.699982210156328</v>
      </c>
      <c r="G2923" s="17">
        <v>0.21009332023254942</v>
      </c>
      <c r="H2923" s="17">
        <v>2.4180428941767063</v>
      </c>
      <c r="I2923" s="17">
        <v>40.118263620233336</v>
      </c>
      <c r="J2923" s="17">
        <v>3.1502217560007995</v>
      </c>
      <c r="K2923" s="17">
        <v>-1</v>
      </c>
      <c r="L2923" s="17">
        <v>-1</v>
      </c>
      <c r="M2923" s="17">
        <v>-1</v>
      </c>
      <c r="N2923" s="17">
        <v>0.16666666666666666</v>
      </c>
      <c r="O2923" s="17">
        <v>-1</v>
      </c>
      <c r="P2923" s="17">
        <v>-1</v>
      </c>
      <c r="Q2923" s="17">
        <v>2.1132603753259227</v>
      </c>
      <c r="R2923" s="17">
        <v>-1</v>
      </c>
      <c r="S2923" s="17">
        <v>-8.3246001211836146E-2</v>
      </c>
      <c r="T2923" s="17">
        <v>-8.7112313366007922E-3</v>
      </c>
      <c r="U2923" s="17">
        <v>-9.5768745568935679E-2</v>
      </c>
      <c r="V2923" s="17">
        <v>-0.28603970142099266</v>
      </c>
      <c r="W2923" s="17">
        <v>-5.2497512253444567E-2</v>
      </c>
      <c r="X2923" s="17">
        <v>-0.69774811185604269</v>
      </c>
      <c r="Y2923" s="17">
        <v>0</v>
      </c>
      <c r="Z2923" s="17">
        <v>22.583898200818801</v>
      </c>
      <c r="AA2923" s="17">
        <v>-3.7895269988374614E-2</v>
      </c>
      <c r="AB2923" s="17">
        <v>0.32561440101749739</v>
      </c>
      <c r="AC2923" s="17">
        <v>9.2076146480757473</v>
      </c>
      <c r="AD2923" s="17">
        <v>-0.11971093196116958</v>
      </c>
      <c r="AE2923" s="17">
        <v>-1.197109319611696E-2</v>
      </c>
      <c r="AF2923" s="17">
        <v>35.929202919145197</v>
      </c>
      <c r="AG2923" s="17">
        <v>-17.071637433625636</v>
      </c>
      <c r="AH2923" s="17">
        <v>-1</v>
      </c>
      <c r="AI2923" s="17">
        <v>-1</v>
      </c>
      <c r="AJ2923" s="17">
        <v>-1</v>
      </c>
      <c r="AK2923" s="17">
        <v>-1</v>
      </c>
      <c r="AL2923" s="17">
        <v>-1</v>
      </c>
      <c r="AM2923" s="17">
        <v>-1</v>
      </c>
      <c r="AN2923" s="17">
        <v>-1</v>
      </c>
      <c r="AO2923" s="17">
        <v>-1</v>
      </c>
      <c r="AP2923" s="17">
        <v>-1</v>
      </c>
      <c r="AQ2923" s="17">
        <v>-1</v>
      </c>
      <c r="AR2923" s="17">
        <v>-5.9855465980584791E-2</v>
      </c>
      <c r="AS2923" s="17">
        <v>-0.71826559176701776</v>
      </c>
      <c r="AT2923" s="17">
        <v>3.0662547307028771</v>
      </c>
      <c r="AU2923" s="17">
        <v>-1</v>
      </c>
      <c r="AV2923" s="17">
        <v>-1</v>
      </c>
      <c r="AW2923" s="17">
        <v>-1</v>
      </c>
      <c r="AX2923" s="17">
        <v>-1</v>
      </c>
      <c r="AY2923" s="17">
        <v>-1.197109319611696E-2</v>
      </c>
      <c r="AZ2923" s="17">
        <v>0.47185487575663065</v>
      </c>
      <c r="BA2923" s="17">
        <v>4.0965637063882149E-2</v>
      </c>
      <c r="BB2923" s="17">
        <v>0.17403505020013105</v>
      </c>
      <c r="BC2923" s="17">
        <v>5.45212928704851E-3</v>
      </c>
      <c r="BD2923" s="17">
        <v>6.4540953771916101</v>
      </c>
      <c r="BE2923" s="17">
        <v>0.59718667409043746</v>
      </c>
      <c r="BF2923" s="17">
        <v>-1</v>
      </c>
      <c r="BG2923" s="22">
        <v>-32.622075919418194</v>
      </c>
    </row>
    <row r="2924" spans="1:59" x14ac:dyDescent="0.25">
      <c r="A2924">
        <v>6420</v>
      </c>
      <c r="B2924" t="s">
        <v>3160</v>
      </c>
      <c r="C2924" s="49">
        <v>0</v>
      </c>
      <c r="D2924" s="22">
        <v>1508.1488085937499</v>
      </c>
      <c r="E2924" s="17">
        <v>100.67507723209758</v>
      </c>
      <c r="F2924" s="17">
        <v>63.366509790841562</v>
      </c>
      <c r="G2924" s="17">
        <v>0.80720672583286002</v>
      </c>
      <c r="H2924" s="17">
        <v>6.9412496634964</v>
      </c>
      <c r="I2924" s="17">
        <v>83.822703413722223</v>
      </c>
      <c r="J2924" s="17">
        <v>14.925289364319365</v>
      </c>
      <c r="K2924" s="17">
        <v>-1</v>
      </c>
      <c r="L2924" s="17">
        <v>-1</v>
      </c>
      <c r="M2924" s="17">
        <v>-1</v>
      </c>
      <c r="N2924" s="17">
        <v>0.16666666666666666</v>
      </c>
      <c r="O2924" s="17">
        <v>-1</v>
      </c>
      <c r="P2924" s="17">
        <v>-1</v>
      </c>
      <c r="Q2924" s="17">
        <v>4.935779347712101</v>
      </c>
      <c r="R2924" s="17">
        <v>-1</v>
      </c>
      <c r="S2924" s="17">
        <v>1.351100980243116</v>
      </c>
      <c r="T2924" s="17">
        <v>0.14204662451523301</v>
      </c>
      <c r="U2924" s="17">
        <v>0.77463214101613476</v>
      </c>
      <c r="V2924" s="17">
        <v>0.96927030929572233</v>
      </c>
      <c r="W2924" s="17">
        <v>3.2161446541129353</v>
      </c>
      <c r="X2924" s="17">
        <v>4.1648257253332366</v>
      </c>
      <c r="Y2924" s="17">
        <v>0</v>
      </c>
      <c r="Z2924" s="17">
        <v>50.854044667516391</v>
      </c>
      <c r="AA2924" s="17">
        <v>1.5350096858374296</v>
      </c>
      <c r="AB2924" s="17">
        <v>2.8351025777673171</v>
      </c>
      <c r="AC2924" s="17">
        <v>38.060099392162051</v>
      </c>
      <c r="AD2924" s="17">
        <v>0.96829017627016845</v>
      </c>
      <c r="AE2924" s="17">
        <v>9.6829017627016845E-2</v>
      </c>
      <c r="AF2924" s="17">
        <v>78.887961904541868</v>
      </c>
      <c r="AG2924" s="17">
        <v>57.848722444024872</v>
      </c>
      <c r="AH2924" s="17">
        <v>-1</v>
      </c>
      <c r="AI2924" s="17">
        <v>-1</v>
      </c>
      <c r="AJ2924" s="17">
        <v>-1</v>
      </c>
      <c r="AK2924" s="17">
        <v>-1</v>
      </c>
      <c r="AL2924" s="17">
        <v>-1</v>
      </c>
      <c r="AM2924" s="17">
        <v>-1</v>
      </c>
      <c r="AN2924" s="17">
        <v>-1</v>
      </c>
      <c r="AO2924" s="17">
        <v>-1</v>
      </c>
      <c r="AP2924" s="17">
        <v>-1</v>
      </c>
      <c r="AQ2924" s="17">
        <v>-1</v>
      </c>
      <c r="AR2924" s="17">
        <v>0.48414508813508422</v>
      </c>
      <c r="AS2924" s="17">
        <v>5.8097410576210109</v>
      </c>
      <c r="AT2924" s="17">
        <v>11.552663374907313</v>
      </c>
      <c r="AU2924" s="17">
        <v>-1</v>
      </c>
      <c r="AV2924" s="17">
        <v>-1</v>
      </c>
      <c r="AW2924" s="17">
        <v>-1</v>
      </c>
      <c r="AX2924" s="17">
        <v>-1</v>
      </c>
      <c r="AY2924" s="17">
        <v>9.6829017627016845E-2</v>
      </c>
      <c r="AZ2924" s="17">
        <v>-0.47364250127533652</v>
      </c>
      <c r="BA2924" s="17">
        <v>0.98646301409584947</v>
      </c>
      <c r="BB2924" s="17">
        <v>-0.19588532659852398</v>
      </c>
      <c r="BC2924" s="17">
        <v>0.37537250608570338</v>
      </c>
      <c r="BD2924" s="17">
        <v>-6.3976802510379542</v>
      </c>
      <c r="BE2924" s="17">
        <v>13.448962302320018</v>
      </c>
      <c r="BF2924" s="17">
        <v>-1</v>
      </c>
      <c r="BG2924" s="22">
        <v>125.92194451048317</v>
      </c>
    </row>
    <row r="2925" spans="1:59" x14ac:dyDescent="0.25">
      <c r="A2925">
        <v>6421</v>
      </c>
      <c r="B2925" t="s">
        <v>2569</v>
      </c>
      <c r="C2925" s="49">
        <v>0</v>
      </c>
      <c r="D2925" s="22">
        <v>1498.3548925781249</v>
      </c>
      <c r="E2925" s="17">
        <v>77.394223539101404</v>
      </c>
      <c r="F2925" s="17">
        <v>24.329504912990881</v>
      </c>
      <c r="G2925" s="17">
        <v>0.52317461530026987</v>
      </c>
      <c r="H2925" s="17">
        <v>4.7896718342002114</v>
      </c>
      <c r="I2925" s="17">
        <v>63.033580011427752</v>
      </c>
      <c r="J2925" s="17">
        <v>9.3241803068326128</v>
      </c>
      <c r="K2925" s="17">
        <v>-1</v>
      </c>
      <c r="L2925" s="17">
        <v>-1</v>
      </c>
      <c r="M2925" s="17">
        <v>-1</v>
      </c>
      <c r="N2925" s="17">
        <v>0.16666666666666666</v>
      </c>
      <c r="O2925" s="17">
        <v>-1</v>
      </c>
      <c r="P2925" s="17">
        <v>-1</v>
      </c>
      <c r="Q2925" s="17">
        <v>3.5931767311469192</v>
      </c>
      <c r="R2925" s="17">
        <v>-1</v>
      </c>
      <c r="S2925" s="17">
        <v>0.6688175202542751</v>
      </c>
      <c r="T2925" s="17">
        <v>7.0334833127942004E-2</v>
      </c>
      <c r="U2925" s="17">
        <v>0.36060392040090733</v>
      </c>
      <c r="V2925" s="17">
        <v>0.3721503177287947</v>
      </c>
      <c r="W2925" s="17">
        <v>1.6613322443069787</v>
      </c>
      <c r="X2925" s="17">
        <v>1.8518193572901274</v>
      </c>
      <c r="Y2925" s="17">
        <v>0</v>
      </c>
      <c r="Z2925" s="17">
        <v>37.406633688811368</v>
      </c>
      <c r="AA2925" s="17">
        <v>0.78681761699377994</v>
      </c>
      <c r="AB2925" s="17">
        <v>1.6414009852159974</v>
      </c>
      <c r="AC2925" s="17">
        <v>24.335684466770651</v>
      </c>
      <c r="AD2925" s="17">
        <v>0.45075490050113409</v>
      </c>
      <c r="AE2925" s="17">
        <v>4.5075490050113416E-2</v>
      </c>
      <c r="AF2925" s="17">
        <v>58.453540459563442</v>
      </c>
      <c r="AG2925" s="17">
        <v>22.21095625367024</v>
      </c>
      <c r="AH2925" s="17">
        <v>-1</v>
      </c>
      <c r="AI2925" s="17">
        <v>-1</v>
      </c>
      <c r="AJ2925" s="17">
        <v>-1</v>
      </c>
      <c r="AK2925" s="17">
        <v>-1</v>
      </c>
      <c r="AL2925" s="17">
        <v>-1</v>
      </c>
      <c r="AM2925" s="17">
        <v>-1</v>
      </c>
      <c r="AN2925" s="17">
        <v>-1</v>
      </c>
      <c r="AO2925" s="17">
        <v>-1</v>
      </c>
      <c r="AP2925" s="17">
        <v>-1</v>
      </c>
      <c r="AQ2925" s="17">
        <v>-1</v>
      </c>
      <c r="AR2925" s="17">
        <v>0.22537745025056705</v>
      </c>
      <c r="AS2925" s="17">
        <v>2.7045294030068048</v>
      </c>
      <c r="AT2925" s="17">
        <v>7.5158882239088456</v>
      </c>
      <c r="AU2925" s="17">
        <v>-1</v>
      </c>
      <c r="AV2925" s="17">
        <v>-1</v>
      </c>
      <c r="AW2925" s="17">
        <v>-1</v>
      </c>
      <c r="AX2925" s="17">
        <v>-1</v>
      </c>
      <c r="AY2925" s="17">
        <v>4.5075490050113416E-2</v>
      </c>
      <c r="AZ2925" s="17">
        <v>-2.3892733504793429E-2</v>
      </c>
      <c r="BA2925" s="17">
        <v>0.53671324632530637</v>
      </c>
      <c r="BB2925" s="17">
        <v>-1.9923332837052304E-2</v>
      </c>
      <c r="BC2925" s="17">
        <v>0.19941051232423174</v>
      </c>
      <c r="BD2925" s="17">
        <v>-0.28440776118741162</v>
      </c>
      <c r="BE2925" s="17">
        <v>7.3356898124694663</v>
      </c>
      <c r="BF2925" s="17">
        <v>-1</v>
      </c>
      <c r="BG2925" s="22">
        <v>92.938994349581208</v>
      </c>
    </row>
    <row r="2926" spans="1:59" x14ac:dyDescent="0.25">
      <c r="A2926">
        <v>6422</v>
      </c>
      <c r="B2926" t="s">
        <v>2570</v>
      </c>
      <c r="C2926" s="49">
        <v>0</v>
      </c>
      <c r="D2926" s="22">
        <v>1471.9275</v>
      </c>
      <c r="E2926" s="17">
        <v>27.038634720418095</v>
      </c>
      <c r="F2926" s="17">
        <v>-60.106031354880379</v>
      </c>
      <c r="G2926" s="17">
        <v>-9.1175887387039911E-2</v>
      </c>
      <c r="H2926" s="17">
        <v>0.13589195515615637</v>
      </c>
      <c r="I2926" s="17">
        <v>18.067507729390208</v>
      </c>
      <c r="J2926" s="17">
        <v>-2.7908026034485891</v>
      </c>
      <c r="K2926" s="17">
        <v>-1</v>
      </c>
      <c r="L2926" s="17">
        <v>-1</v>
      </c>
      <c r="M2926" s="17">
        <v>-1</v>
      </c>
      <c r="N2926" s="17">
        <v>0.16666666666666666</v>
      </c>
      <c r="O2926" s="17">
        <v>-1</v>
      </c>
      <c r="P2926" s="17">
        <v>-1</v>
      </c>
      <c r="Q2926" s="17">
        <v>0.6891790428240161</v>
      </c>
      <c r="R2926" s="17">
        <v>-1</v>
      </c>
      <c r="S2926" s="17">
        <v>-0.80693529457152047</v>
      </c>
      <c r="T2926" s="17">
        <v>-8.4775006406678732E-2</v>
      </c>
      <c r="U2926" s="17">
        <v>-0.53492315569182225</v>
      </c>
      <c r="V2926" s="17">
        <v>-0.91939719883867621</v>
      </c>
      <c r="W2926" s="17">
        <v>-1.7016670438990507</v>
      </c>
      <c r="X2926" s="17">
        <v>-3.1511242263128483</v>
      </c>
      <c r="Y2926" s="17">
        <v>0</v>
      </c>
      <c r="Z2926" s="17">
        <v>8.3204022795554167</v>
      </c>
      <c r="AA2926" s="17">
        <v>-0.83149297732197613</v>
      </c>
      <c r="AB2926" s="17">
        <v>-0.94052952984948213</v>
      </c>
      <c r="AC2926" s="17">
        <v>-5.3496957977821271</v>
      </c>
      <c r="AD2926" s="17">
        <v>-0.66865394461477767</v>
      </c>
      <c r="AE2926" s="17">
        <v>-6.6865394461477781E-2</v>
      </c>
      <c r="AF2926" s="17">
        <v>14.254674833747551</v>
      </c>
      <c r="AG2926" s="17">
        <v>-54.872157809185104</v>
      </c>
      <c r="AH2926" s="17">
        <v>-1</v>
      </c>
      <c r="AI2926" s="17">
        <v>-1</v>
      </c>
      <c r="AJ2926" s="17">
        <v>-1</v>
      </c>
      <c r="AK2926" s="17">
        <v>-1</v>
      </c>
      <c r="AL2926" s="17">
        <v>-1</v>
      </c>
      <c r="AM2926" s="17">
        <v>-1</v>
      </c>
      <c r="AN2926" s="17">
        <v>-1</v>
      </c>
      <c r="AO2926" s="17">
        <v>-1</v>
      </c>
      <c r="AP2926" s="17">
        <v>-1</v>
      </c>
      <c r="AQ2926" s="17">
        <v>-1</v>
      </c>
      <c r="AR2926" s="17">
        <v>-0.33432697230738884</v>
      </c>
      <c r="AS2926" s="17">
        <v>-4.0119236676886656</v>
      </c>
      <c r="AT2926" s="17">
        <v>-1.2155007679952661</v>
      </c>
      <c r="AU2926" s="17">
        <v>-1</v>
      </c>
      <c r="AV2926" s="17">
        <v>-1</v>
      </c>
      <c r="AW2926" s="17">
        <v>-1</v>
      </c>
      <c r="AX2926" s="17">
        <v>-1</v>
      </c>
      <c r="AY2926" s="17">
        <v>-6.6865394461477781E-2</v>
      </c>
      <c r="AZ2926" s="17">
        <v>0.94889867164737352</v>
      </c>
      <c r="BA2926" s="17">
        <v>-0.43607815882686091</v>
      </c>
      <c r="BB2926" s="17">
        <v>0.36067567450235788</v>
      </c>
      <c r="BC2926" s="17">
        <v>-0.1811884950151782</v>
      </c>
      <c r="BD2926" s="17">
        <v>12.938364904064644</v>
      </c>
      <c r="BE2926" s="17">
        <v>-5.8870828527826031</v>
      </c>
      <c r="BF2926" s="17">
        <v>-1</v>
      </c>
      <c r="BG2926" s="22">
        <v>29.686668835322052</v>
      </c>
    </row>
    <row r="2927" spans="1:59" x14ac:dyDescent="0.25">
      <c r="A2927">
        <v>6423</v>
      </c>
      <c r="B2927" t="s">
        <v>2571</v>
      </c>
      <c r="C2927" s="49">
        <v>0</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25">
      <c r="A2928">
        <v>6424</v>
      </c>
      <c r="B2928" t="s">
        <v>2572</v>
      </c>
      <c r="C2928" s="49">
        <v>0</v>
      </c>
      <c r="D2928" s="22">
        <v>1498.957958984375</v>
      </c>
      <c r="E2928" s="17">
        <v>91.55657301199912</v>
      </c>
      <c r="F2928" s="17">
        <v>48.076731399863903</v>
      </c>
      <c r="G2928" s="17">
        <v>0.69595874357720688</v>
      </c>
      <c r="H2928" s="17">
        <v>6.0985326491194822</v>
      </c>
      <c r="I2928" s="17">
        <v>75.68014507046874</v>
      </c>
      <c r="J2928" s="17">
        <v>12.73148078446949</v>
      </c>
      <c r="K2928" s="17">
        <v>-1</v>
      </c>
      <c r="L2928" s="17">
        <v>-1</v>
      </c>
      <c r="M2928" s="17">
        <v>-1</v>
      </c>
      <c r="N2928" s="17">
        <v>0.16666666666666666</v>
      </c>
      <c r="O2928" s="17">
        <v>-1</v>
      </c>
      <c r="P2928" s="17">
        <v>-1</v>
      </c>
      <c r="Q2928" s="17">
        <v>4.4099168606011627</v>
      </c>
      <c r="R2928" s="17">
        <v>-1</v>
      </c>
      <c r="S2928" s="17">
        <v>1.0838683138103007</v>
      </c>
      <c r="T2928" s="17">
        <v>0.11395898301295622</v>
      </c>
      <c r="U2928" s="17">
        <v>0.6124680671937226</v>
      </c>
      <c r="V2928" s="17">
        <v>0.73539395601378854</v>
      </c>
      <c r="W2928" s="17">
        <v>2.6071651163676228</v>
      </c>
      <c r="X2928" s="17">
        <v>3.2588813554985179</v>
      </c>
      <c r="Y2928" s="17">
        <v>0</v>
      </c>
      <c r="Z2928" s="17">
        <v>45.587043921937664</v>
      </c>
      <c r="AA2928" s="17">
        <v>1.2419623334008878</v>
      </c>
      <c r="AB2928" s="17">
        <v>2.3675607447763714</v>
      </c>
      <c r="AC2928" s="17">
        <v>32.68460341311156</v>
      </c>
      <c r="AD2928" s="17">
        <v>0.7655850839921533</v>
      </c>
      <c r="AE2928" s="17">
        <v>7.6558508399215325E-2</v>
      </c>
      <c r="AF2928" s="17">
        <v>70.884331082474461</v>
      </c>
      <c r="AG2928" s="17">
        <v>43.890337339813982</v>
      </c>
      <c r="AH2928" s="17">
        <v>-1</v>
      </c>
      <c r="AI2928" s="17">
        <v>-1</v>
      </c>
      <c r="AJ2928" s="17">
        <v>-1</v>
      </c>
      <c r="AK2928" s="17">
        <v>-1</v>
      </c>
      <c r="AL2928" s="17">
        <v>-1</v>
      </c>
      <c r="AM2928" s="17">
        <v>-1</v>
      </c>
      <c r="AN2928" s="17">
        <v>-1</v>
      </c>
      <c r="AO2928" s="17">
        <v>-1</v>
      </c>
      <c r="AP2928" s="17">
        <v>-1</v>
      </c>
      <c r="AQ2928" s="17">
        <v>-1</v>
      </c>
      <c r="AR2928" s="17">
        <v>0.38279254199607665</v>
      </c>
      <c r="AS2928" s="17">
        <v>4.5935105039529205</v>
      </c>
      <c r="AT2928" s="17">
        <v>9.9715636551387963</v>
      </c>
      <c r="AU2928" s="17">
        <v>-1</v>
      </c>
      <c r="AV2928" s="17">
        <v>-1</v>
      </c>
      <c r="AW2928" s="17">
        <v>-1</v>
      </c>
      <c r="AX2928" s="17">
        <v>-1</v>
      </c>
      <c r="AY2928" s="17">
        <v>7.6558508399215325E-2</v>
      </c>
      <c r="AZ2928" s="17">
        <v>-0.29748722752617157</v>
      </c>
      <c r="BA2928" s="17">
        <v>0.81030774034668451</v>
      </c>
      <c r="BB2928" s="17">
        <v>-0.12696559522399886</v>
      </c>
      <c r="BC2928" s="17">
        <v>0.30645277471117821</v>
      </c>
      <c r="BD2928" s="17">
        <v>-4.0032705901033987</v>
      </c>
      <c r="BE2928" s="17">
        <v>11.054552641385458</v>
      </c>
      <c r="BF2928" s="17">
        <v>-1</v>
      </c>
      <c r="BG2928" s="22">
        <v>102.02117956706547</v>
      </c>
    </row>
    <row r="2929" spans="1:59" x14ac:dyDescent="0.25">
      <c r="A2929">
        <v>6425</v>
      </c>
      <c r="B2929" t="s">
        <v>3161</v>
      </c>
      <c r="C2929" s="49">
        <v>0</v>
      </c>
      <c r="D2929" s="22">
        <v>1524.3882617187498</v>
      </c>
      <c r="E2929" s="17">
        <v>110.69242759704647</v>
      </c>
      <c r="F2929" s="17">
        <v>80.163460633640454</v>
      </c>
      <c r="G2929" s="17">
        <v>0.92942085095133953</v>
      </c>
      <c r="H2929" s="17">
        <v>7.8670365456157709</v>
      </c>
      <c r="I2929" s="17">
        <v>92.767905151044801</v>
      </c>
      <c r="J2929" s="17">
        <v>17.335350120725955</v>
      </c>
      <c r="K2929" s="17">
        <v>-1</v>
      </c>
      <c r="L2929" s="17">
        <v>-1</v>
      </c>
      <c r="M2929" s="17">
        <v>-1</v>
      </c>
      <c r="N2929" s="17">
        <v>0.16666666666666666</v>
      </c>
      <c r="O2929" s="17">
        <v>-1</v>
      </c>
      <c r="P2929" s="17">
        <v>-1</v>
      </c>
      <c r="Q2929" s="17">
        <v>5.5134781292252839</v>
      </c>
      <c r="R2929" s="17">
        <v>-1</v>
      </c>
      <c r="S2929" s="17">
        <v>1.6446758017271736</v>
      </c>
      <c r="T2929" s="17">
        <v>0.17290297321694453</v>
      </c>
      <c r="U2929" s="17">
        <v>0.95278135330755598</v>
      </c>
      <c r="V2929" s="17">
        <v>1.2262007571358178</v>
      </c>
      <c r="W2929" s="17">
        <v>3.8851536546498187</v>
      </c>
      <c r="X2929" s="17">
        <v>5.1600725273015131</v>
      </c>
      <c r="Y2929" s="17">
        <v>0</v>
      </c>
      <c r="Z2929" s="17">
        <v>56.640233999382438</v>
      </c>
      <c r="AA2929" s="17">
        <v>1.8569438465309256</v>
      </c>
      <c r="AB2929" s="17">
        <v>3.348731813252845</v>
      </c>
      <c r="AC2929" s="17">
        <v>43.965478751293546</v>
      </c>
      <c r="AD2929" s="17">
        <v>1.1909766916344451</v>
      </c>
      <c r="AE2929" s="17">
        <v>0.1190976691634445</v>
      </c>
      <c r="AF2929" s="17">
        <v>87.680541498861288</v>
      </c>
      <c r="AG2929" s="17">
        <v>73.183039426580862</v>
      </c>
      <c r="AH2929" s="17">
        <v>-1</v>
      </c>
      <c r="AI2929" s="17">
        <v>-1</v>
      </c>
      <c r="AJ2929" s="17">
        <v>-1</v>
      </c>
      <c r="AK2929" s="17">
        <v>-1</v>
      </c>
      <c r="AL2929" s="17">
        <v>-1</v>
      </c>
      <c r="AM2929" s="17">
        <v>-1</v>
      </c>
      <c r="AN2929" s="17">
        <v>-1</v>
      </c>
      <c r="AO2929" s="17">
        <v>-1</v>
      </c>
      <c r="AP2929" s="17">
        <v>-1</v>
      </c>
      <c r="AQ2929" s="17">
        <v>-1</v>
      </c>
      <c r="AR2929" s="17">
        <v>0.59548834581722254</v>
      </c>
      <c r="AS2929" s="17">
        <v>7.1458601498066701</v>
      </c>
      <c r="AT2929" s="17">
        <v>13.289618194748671</v>
      </c>
      <c r="AU2929" s="17">
        <v>-1</v>
      </c>
      <c r="AV2929" s="17">
        <v>-1</v>
      </c>
      <c r="AW2929" s="17">
        <v>-1</v>
      </c>
      <c r="AX2929" s="17">
        <v>-1</v>
      </c>
      <c r="AY2929" s="17">
        <v>0.1190976691634445</v>
      </c>
      <c r="AZ2929" s="17">
        <v>-0.66716208005553002</v>
      </c>
      <c r="BA2929" s="17">
        <v>1.1799825928760432</v>
      </c>
      <c r="BB2929" s="17">
        <v>-0.27159874182237809</v>
      </c>
      <c r="BC2929" s="17">
        <v>0.45108592130955738</v>
      </c>
      <c r="BD2929" s="17">
        <v>-9.0281161111138069</v>
      </c>
      <c r="BE2929" s="17">
        <v>16.079398162395869</v>
      </c>
      <c r="BF2929" s="17">
        <v>-1</v>
      </c>
      <c r="BG2929" s="22">
        <v>152.90720385462259</v>
      </c>
    </row>
    <row r="2930" spans="1:59" x14ac:dyDescent="0.25">
      <c r="A2930">
        <v>6426</v>
      </c>
      <c r="B2930" t="s">
        <v>2573</v>
      </c>
      <c r="C2930" s="49">
        <v>0</v>
      </c>
      <c r="D2930" s="22">
        <v>1410.238974609375</v>
      </c>
      <c r="E2930" s="17">
        <v>-2.1788212539543963</v>
      </c>
      <c r="F2930" s="17">
        <v>-109.09744663674752</v>
      </c>
      <c r="G2930" s="17">
        <v>-0.44763599809555038</v>
      </c>
      <c r="H2930" s="17">
        <v>-2.5643367964127455</v>
      </c>
      <c r="I2930" s="17">
        <v>-8.0228283795071889</v>
      </c>
      <c r="J2930" s="17">
        <v>-9.8201907630421843</v>
      </c>
      <c r="K2930" s="17">
        <v>-1</v>
      </c>
      <c r="L2930" s="17">
        <v>-1</v>
      </c>
      <c r="M2930" s="17">
        <v>-1</v>
      </c>
      <c r="N2930" s="17">
        <v>0.16666666666666666</v>
      </c>
      <c r="O2930" s="17">
        <v>-1</v>
      </c>
      <c r="P2930" s="17">
        <v>-1</v>
      </c>
      <c r="Q2930" s="17">
        <v>-0.99578635225390189</v>
      </c>
      <c r="R2930" s="17">
        <v>-1</v>
      </c>
      <c r="S2930" s="17">
        <v>-1.6632005852323872</v>
      </c>
      <c r="T2930" s="17">
        <v>-0.17477325712941277</v>
      </c>
      <c r="U2930" s="17">
        <v>-1.0545282985054814</v>
      </c>
      <c r="V2930" s="17">
        <v>-1.6687823930024512</v>
      </c>
      <c r="W2930" s="17">
        <v>-3.6529555890257273</v>
      </c>
      <c r="X2930" s="17">
        <v>-6.0539456871544486</v>
      </c>
      <c r="Y2930" s="17">
        <v>0</v>
      </c>
      <c r="Z2930" s="17">
        <v>-8.5560895974502422</v>
      </c>
      <c r="AA2930" s="17">
        <v>-1.7704735284686228</v>
      </c>
      <c r="AB2930" s="17">
        <v>-2.438624238352328</v>
      </c>
      <c r="AC2930" s="17">
        <v>-22.573827444521463</v>
      </c>
      <c r="AD2930" s="17">
        <v>-1.3181603731318519</v>
      </c>
      <c r="AE2930" s="17">
        <v>-0.13181603731318517</v>
      </c>
      <c r="AF2930" s="17">
        <v>-11.390510553506715</v>
      </c>
      <c r="AG2930" s="17">
        <v>-99.59753078830893</v>
      </c>
      <c r="AH2930" s="17">
        <v>-1</v>
      </c>
      <c r="AI2930" s="17">
        <v>-1</v>
      </c>
      <c r="AJ2930" s="17">
        <v>-1</v>
      </c>
      <c r="AK2930" s="17">
        <v>-1</v>
      </c>
      <c r="AL2930" s="17">
        <v>-1</v>
      </c>
      <c r="AM2930" s="17">
        <v>-1</v>
      </c>
      <c r="AN2930" s="17">
        <v>-1</v>
      </c>
      <c r="AO2930" s="17">
        <v>-1</v>
      </c>
      <c r="AP2930" s="17">
        <v>-1</v>
      </c>
      <c r="AQ2930" s="17">
        <v>-1</v>
      </c>
      <c r="AR2930" s="17">
        <v>-0.65908018656592593</v>
      </c>
      <c r="AS2930" s="17">
        <v>-7.9089622387911094</v>
      </c>
      <c r="AT2930" s="17">
        <v>-6.2816509104284446</v>
      </c>
      <c r="AU2930" s="17">
        <v>-1</v>
      </c>
      <c r="AV2930" s="17">
        <v>-1</v>
      </c>
      <c r="AW2930" s="17">
        <v>-1</v>
      </c>
      <c r="AX2930" s="17">
        <v>-1</v>
      </c>
      <c r="AY2930" s="17">
        <v>-0.13181603731318517</v>
      </c>
      <c r="AZ2930" s="17">
        <v>1.5133343324957254</v>
      </c>
      <c r="BA2930" s="17">
        <v>-1.0005138196752128</v>
      </c>
      <c r="BB2930" s="17">
        <v>0.58150786019816303</v>
      </c>
      <c r="BC2930" s="17">
        <v>-0.40202068071098329</v>
      </c>
      <c r="BD2930" s="17">
        <v>20.610517832257528</v>
      </c>
      <c r="BE2930" s="17">
        <v>-13.559235780975495</v>
      </c>
      <c r="BF2930" s="17">
        <v>-1</v>
      </c>
      <c r="BG2930" s="22">
        <v>-92.460165133820055</v>
      </c>
    </row>
    <row r="2931" spans="1:59" x14ac:dyDescent="0.25">
      <c r="A2931">
        <v>6428</v>
      </c>
      <c r="B2931" t="s">
        <v>2574</v>
      </c>
      <c r="C2931" s="49">
        <v>0</v>
      </c>
      <c r="D2931" s="22">
        <v>1365.887890625</v>
      </c>
      <c r="E2931" s="17">
        <v>-9.0423114155147175</v>
      </c>
      <c r="F2931" s="17">
        <v>-120.60604947619215</v>
      </c>
      <c r="G2931" s="17">
        <v>-0.53137225716555703</v>
      </c>
      <c r="H2931" s="17">
        <v>-3.1986491570307045</v>
      </c>
      <c r="I2931" s="17">
        <v>-14.151724932043727</v>
      </c>
      <c r="J2931" s="17">
        <v>-11.471468564828811</v>
      </c>
      <c r="K2931" s="17">
        <v>-1</v>
      </c>
      <c r="L2931" s="17">
        <v>-1</v>
      </c>
      <c r="M2931" s="17">
        <v>-1</v>
      </c>
      <c r="N2931" s="17">
        <v>0.16666666666666666</v>
      </c>
      <c r="O2931" s="17">
        <v>-1</v>
      </c>
      <c r="P2931" s="17">
        <v>-1</v>
      </c>
      <c r="Q2931" s="17">
        <v>-1.3916025869675157</v>
      </c>
      <c r="R2931" s="17">
        <v>-1</v>
      </c>
      <c r="S2931" s="17">
        <v>-1.8643463798317295</v>
      </c>
      <c r="T2931" s="17">
        <v>-0.19591480035394709</v>
      </c>
      <c r="U2931" s="17">
        <v>-1.1765890552231713</v>
      </c>
      <c r="V2931" s="17">
        <v>-1.844820919829478</v>
      </c>
      <c r="W2931" s="17">
        <v>-4.1113339551500552</v>
      </c>
      <c r="X2931" s="17">
        <v>-6.735849222997131</v>
      </c>
      <c r="Y2931" s="17">
        <v>0</v>
      </c>
      <c r="Z2931" s="17">
        <v>-12.520556457983229</v>
      </c>
      <c r="AA2931" s="17">
        <v>-1.9910500146741408</v>
      </c>
      <c r="AB2931" s="17">
        <v>-2.7905425676522388</v>
      </c>
      <c r="AC2931" s="17">
        <v>-26.619958572519316</v>
      </c>
      <c r="AD2931" s="17">
        <v>-1.4707363190289644</v>
      </c>
      <c r="AE2931" s="17">
        <v>-0.14707363190289641</v>
      </c>
      <c r="AF2931" s="17">
        <v>-17.414836482198062</v>
      </c>
      <c r="AG2931" s="17">
        <v>-110.10399506376082</v>
      </c>
      <c r="AH2931" s="17">
        <v>-1</v>
      </c>
      <c r="AI2931" s="17">
        <v>-1</v>
      </c>
      <c r="AJ2931" s="17">
        <v>-1</v>
      </c>
      <c r="AK2931" s="17">
        <v>-1</v>
      </c>
      <c r="AL2931" s="17">
        <v>-1</v>
      </c>
      <c r="AM2931" s="17">
        <v>-1</v>
      </c>
      <c r="AN2931" s="17">
        <v>-1</v>
      </c>
      <c r="AO2931" s="17">
        <v>-1</v>
      </c>
      <c r="AP2931" s="17">
        <v>-1</v>
      </c>
      <c r="AQ2931" s="17">
        <v>-1</v>
      </c>
      <c r="AR2931" s="17">
        <v>-0.7353681595144822</v>
      </c>
      <c r="AS2931" s="17">
        <v>-8.824417914173786</v>
      </c>
      <c r="AT2931" s="17">
        <v>-7.4717432884259232</v>
      </c>
      <c r="AU2931" s="17">
        <v>-1</v>
      </c>
      <c r="AV2931" s="17">
        <v>-1</v>
      </c>
      <c r="AW2931" s="17">
        <v>-1</v>
      </c>
      <c r="AX2931" s="17">
        <v>-1</v>
      </c>
      <c r="AY2931" s="17">
        <v>-0.14707363190289641</v>
      </c>
      <c r="AZ2931" s="17">
        <v>1.645926253177131</v>
      </c>
      <c r="BA2931" s="17">
        <v>-1.1331057403566187</v>
      </c>
      <c r="BB2931" s="17">
        <v>0.63338368180318139</v>
      </c>
      <c r="BC2931" s="17">
        <v>-0.45389650231600165</v>
      </c>
      <c r="BD2931" s="17">
        <v>22.412787892553872</v>
      </c>
      <c r="BE2931" s="17">
        <v>-15.361505841271839</v>
      </c>
      <c r="BF2931" s="17">
        <v>-1</v>
      </c>
      <c r="BG2931" s="22">
        <v>-181.33154606052994</v>
      </c>
    </row>
    <row r="2932" spans="1:59" x14ac:dyDescent="0.25">
      <c r="A2932">
        <v>6429</v>
      </c>
      <c r="B2932" t="s">
        <v>2575</v>
      </c>
      <c r="C2932" s="49">
        <v>0</v>
      </c>
      <c r="D2932" s="22">
        <v>1479.9447558593749</v>
      </c>
      <c r="E2932" s="17">
        <v>63.57842840861283</v>
      </c>
      <c r="F2932" s="17">
        <v>1.1633758263019618</v>
      </c>
      <c r="G2932" s="17">
        <v>0.35461853478252298</v>
      </c>
      <c r="H2932" s="17">
        <v>3.5128389959868871</v>
      </c>
      <c r="I2932" s="17">
        <v>50.696477873504314</v>
      </c>
      <c r="J2932" s="17">
        <v>6.0002568690490126</v>
      </c>
      <c r="K2932" s="17">
        <v>-1</v>
      </c>
      <c r="L2932" s="17">
        <v>-1</v>
      </c>
      <c r="M2932" s="17">
        <v>-1</v>
      </c>
      <c r="N2932" s="17">
        <v>0.16666666666666666</v>
      </c>
      <c r="O2932" s="17">
        <v>-1</v>
      </c>
      <c r="P2932" s="17">
        <v>-1</v>
      </c>
      <c r="Q2932" s="17">
        <v>2.7964223278621816</v>
      </c>
      <c r="R2932" s="17">
        <v>-1</v>
      </c>
      <c r="S2932" s="17">
        <v>0.26392306799617232</v>
      </c>
      <c r="T2932" s="17">
        <v>2.7778171275580202E-2</v>
      </c>
      <c r="U2932" s="17">
        <v>0.11490291863817766</v>
      </c>
      <c r="V2932" s="17">
        <v>1.7795293613438783E-2</v>
      </c>
      <c r="W2932" s="17">
        <v>0.73864401287486958</v>
      </c>
      <c r="X2932" s="17">
        <v>0.4791883301894031</v>
      </c>
      <c r="Y2932" s="17">
        <v>0</v>
      </c>
      <c r="Z2932" s="17">
        <v>29.426399047623637</v>
      </c>
      <c r="AA2932" s="17">
        <v>0.34281034485023276</v>
      </c>
      <c r="AB2932" s="17">
        <v>0.93301043961549768</v>
      </c>
      <c r="AC2932" s="17">
        <v>16.191064540222573</v>
      </c>
      <c r="AD2932" s="17">
        <v>0.14362864829772207</v>
      </c>
      <c r="AE2932" s="17">
        <v>1.4362864829772207E-2</v>
      </c>
      <c r="AF2932" s="17">
        <v>46.326932732166547</v>
      </c>
      <c r="AG2932" s="17">
        <v>1.0620721497202801</v>
      </c>
      <c r="AH2932" s="17">
        <v>-1</v>
      </c>
      <c r="AI2932" s="17">
        <v>-1</v>
      </c>
      <c r="AJ2932" s="17">
        <v>-1</v>
      </c>
      <c r="AK2932" s="17">
        <v>-1</v>
      </c>
      <c r="AL2932" s="17">
        <v>-1</v>
      </c>
      <c r="AM2932" s="17">
        <v>-1</v>
      </c>
      <c r="AN2932" s="17">
        <v>-1</v>
      </c>
      <c r="AO2932" s="17">
        <v>-1</v>
      </c>
      <c r="AP2932" s="17">
        <v>-1</v>
      </c>
      <c r="AQ2932" s="17">
        <v>-1</v>
      </c>
      <c r="AR2932" s="17">
        <v>7.1814324148861033E-2</v>
      </c>
      <c r="AS2932" s="17">
        <v>0.86177188978633223</v>
      </c>
      <c r="AT2932" s="17">
        <v>5.1203034567222323</v>
      </c>
      <c r="AU2932" s="17">
        <v>-1</v>
      </c>
      <c r="AV2932" s="17">
        <v>-1</v>
      </c>
      <c r="AW2932" s="17">
        <v>-1</v>
      </c>
      <c r="AX2932" s="17">
        <v>-1</v>
      </c>
      <c r="AY2932" s="17">
        <v>1.4362864829772207E-2</v>
      </c>
      <c r="AZ2932" s="17">
        <v>0.24300687135685942</v>
      </c>
      <c r="BA2932" s="17">
        <v>0.2698136414636535</v>
      </c>
      <c r="BB2932" s="17">
        <v>8.4499592912107832E-2</v>
      </c>
      <c r="BC2932" s="17">
        <v>9.4987586575071656E-2</v>
      </c>
      <c r="BD2932" s="17">
        <v>3.3434540608228245</v>
      </c>
      <c r="BE2932" s="17">
        <v>3.7078279904592266</v>
      </c>
      <c r="BF2932" s="17">
        <v>-1</v>
      </c>
      <c r="BG2932" s="22">
        <v>0</v>
      </c>
    </row>
    <row r="2933" spans="1:59" x14ac:dyDescent="0.25">
      <c r="A2933">
        <v>6430</v>
      </c>
      <c r="B2933" t="s">
        <v>2576</v>
      </c>
      <c r="C2933" s="49">
        <v>0</v>
      </c>
      <c r="D2933" s="22">
        <v>1410.07443359375</v>
      </c>
      <c r="E2933" s="17">
        <v>21.677243652670157</v>
      </c>
      <c r="F2933" s="17">
        <v>-69.095935764043219</v>
      </c>
      <c r="G2933" s="17">
        <v>-0.15658617003578773</v>
      </c>
      <c r="H2933" s="17">
        <v>-0.35959890216680401</v>
      </c>
      <c r="I2933" s="17">
        <v>13.279941861524179</v>
      </c>
      <c r="J2933" s="17">
        <v>-4.0806924187574536</v>
      </c>
      <c r="K2933" s="17">
        <v>-1</v>
      </c>
      <c r="L2933" s="17">
        <v>-1</v>
      </c>
      <c r="M2933" s="17">
        <v>-1</v>
      </c>
      <c r="N2933" s="17">
        <v>0.16666666666666666</v>
      </c>
      <c r="O2933" s="17">
        <v>-1</v>
      </c>
      <c r="P2933" s="17">
        <v>-1</v>
      </c>
      <c r="Q2933" s="17">
        <v>0.37998859083672132</v>
      </c>
      <c r="R2933" s="17">
        <v>-1</v>
      </c>
      <c r="S2933" s="17">
        <v>-0.96405962069349571</v>
      </c>
      <c r="T2933" s="17">
        <v>-0.10128964813185272</v>
      </c>
      <c r="U2933" s="17">
        <v>-0.6302704841478165</v>
      </c>
      <c r="V2933" s="17">
        <v>-1.0569090715293139</v>
      </c>
      <c r="W2933" s="17">
        <v>-2.0597276835939384</v>
      </c>
      <c r="X2933" s="17">
        <v>-3.6837907618618053</v>
      </c>
      <c r="Y2933" s="17">
        <v>0</v>
      </c>
      <c r="Z2933" s="17">
        <v>5.2235730113377201</v>
      </c>
      <c r="AA2933" s="17">
        <v>-1.0037955194776775</v>
      </c>
      <c r="AB2933" s="17">
        <v>-1.2154292882628295</v>
      </c>
      <c r="AC2933" s="17">
        <v>-8.5103168197335872</v>
      </c>
      <c r="AD2933" s="17">
        <v>-0.78783810518477049</v>
      </c>
      <c r="AE2933" s="17">
        <v>-7.8783810518477063E-2</v>
      </c>
      <c r="AF2933" s="17">
        <v>9.5487939388960328</v>
      </c>
      <c r="AG2933" s="17">
        <v>-63.079245223034434</v>
      </c>
      <c r="AH2933" s="17">
        <v>-1</v>
      </c>
      <c r="AI2933" s="17">
        <v>-1</v>
      </c>
      <c r="AJ2933" s="17">
        <v>-1</v>
      </c>
      <c r="AK2933" s="17">
        <v>-1</v>
      </c>
      <c r="AL2933" s="17">
        <v>-1</v>
      </c>
      <c r="AM2933" s="17">
        <v>-1</v>
      </c>
      <c r="AN2933" s="17">
        <v>-1</v>
      </c>
      <c r="AO2933" s="17">
        <v>-1</v>
      </c>
      <c r="AP2933" s="17">
        <v>-1</v>
      </c>
      <c r="AQ2933" s="17">
        <v>-1</v>
      </c>
      <c r="AR2933" s="17">
        <v>-0.39391905259238524</v>
      </c>
      <c r="AS2933" s="17">
        <v>-4.727028631108622</v>
      </c>
      <c r="AT2933" s="17">
        <v>-2.1451372204412094</v>
      </c>
      <c r="AU2933" s="17">
        <v>-1</v>
      </c>
      <c r="AV2933" s="17">
        <v>-1</v>
      </c>
      <c r="AW2933" s="17">
        <v>-1</v>
      </c>
      <c r="AX2933" s="17">
        <v>-1</v>
      </c>
      <c r="AY2933" s="17">
        <v>-7.8783810518477063E-2</v>
      </c>
      <c r="AZ2933" s="17">
        <v>1.0524723815913568</v>
      </c>
      <c r="BA2933" s="17">
        <v>-0.53965186877084403</v>
      </c>
      <c r="BB2933" s="17">
        <v>0.4011982890961554</v>
      </c>
      <c r="BC2933" s="17">
        <v>-0.22171110960897572</v>
      </c>
      <c r="BD2933" s="17">
        <v>14.346201788141371</v>
      </c>
      <c r="BE2933" s="17">
        <v>-7.294919736859331</v>
      </c>
      <c r="BF2933" s="17">
        <v>-1</v>
      </c>
      <c r="BG2933" s="22">
        <v>0</v>
      </c>
    </row>
    <row r="2934" spans="1:59" x14ac:dyDescent="0.25">
      <c r="A2934">
        <v>6432</v>
      </c>
      <c r="B2934" t="s">
        <v>2577</v>
      </c>
      <c r="C2934" s="49">
        <v>0</v>
      </c>
      <c r="D2934" s="22">
        <v>1483.2590917968751</v>
      </c>
      <c r="E2934" s="17">
        <v>61.725591639316399</v>
      </c>
      <c r="F2934" s="17">
        <v>-1.9434345576594112</v>
      </c>
      <c r="G2934" s="17">
        <v>0.33201347291514077</v>
      </c>
      <c r="H2934" s="17">
        <v>3.3416028992915887</v>
      </c>
      <c r="I2934" s="17">
        <v>49.041948673280004</v>
      </c>
      <c r="J2934" s="17">
        <v>5.5544853802795577</v>
      </c>
      <c r="K2934" s="17">
        <v>-1</v>
      </c>
      <c r="L2934" s="17">
        <v>-1</v>
      </c>
      <c r="M2934" s="17">
        <v>-1</v>
      </c>
      <c r="N2934" s="17">
        <v>0.16666666666666666</v>
      </c>
      <c r="O2934" s="17">
        <v>-1</v>
      </c>
      <c r="P2934" s="17">
        <v>-1</v>
      </c>
      <c r="Q2934" s="17">
        <v>2.689569566905484</v>
      </c>
      <c r="R2934" s="17">
        <v>-1</v>
      </c>
      <c r="S2934" s="17">
        <v>0.20962265880926922</v>
      </c>
      <c r="T2934" s="17">
        <v>2.2070895862631713E-2</v>
      </c>
      <c r="U2934" s="17">
        <v>8.1951948678126219E-2</v>
      </c>
      <c r="V2934" s="17">
        <v>-2.9727271093456818E-2</v>
      </c>
      <c r="W2934" s="17">
        <v>0.61490226181040852</v>
      </c>
      <c r="X2934" s="17">
        <v>0.29510473502397483</v>
      </c>
      <c r="Y2934" s="17">
        <v>0</v>
      </c>
      <c r="Z2934" s="17">
        <v>28.356169500127237</v>
      </c>
      <c r="AA2934" s="17">
        <v>0.2832645140172968</v>
      </c>
      <c r="AB2934" s="17">
        <v>0.83800815871064516</v>
      </c>
      <c r="AC2934" s="17">
        <v>15.098789276343565</v>
      </c>
      <c r="AD2934" s="17">
        <v>0.10243993584765779</v>
      </c>
      <c r="AE2934" s="17">
        <v>1.0243993584765777E-2</v>
      </c>
      <c r="AF2934" s="17">
        <v>44.700632944717348</v>
      </c>
      <c r="AG2934" s="17">
        <v>-1.7742054388864965</v>
      </c>
      <c r="AH2934" s="17">
        <v>-1</v>
      </c>
      <c r="AI2934" s="17">
        <v>-1</v>
      </c>
      <c r="AJ2934" s="17">
        <v>-1</v>
      </c>
      <c r="AK2934" s="17">
        <v>-1</v>
      </c>
      <c r="AL2934" s="17">
        <v>-1</v>
      </c>
      <c r="AM2934" s="17">
        <v>-1</v>
      </c>
      <c r="AN2934" s="17">
        <v>-1</v>
      </c>
      <c r="AO2934" s="17">
        <v>-1</v>
      </c>
      <c r="AP2934" s="17">
        <v>-1</v>
      </c>
      <c r="AQ2934" s="17">
        <v>-1</v>
      </c>
      <c r="AR2934" s="17">
        <v>5.1219967923828894E-2</v>
      </c>
      <c r="AS2934" s="17">
        <v>0.61463961508594656</v>
      </c>
      <c r="AT2934" s="17">
        <v>4.7990314996117309</v>
      </c>
      <c r="AU2934" s="17">
        <v>-1</v>
      </c>
      <c r="AV2934" s="17">
        <v>-1</v>
      </c>
      <c r="AW2934" s="17">
        <v>-1</v>
      </c>
      <c r="AX2934" s="17">
        <v>-1</v>
      </c>
      <c r="AY2934" s="17">
        <v>1.0243993584765777E-2</v>
      </c>
      <c r="AZ2934" s="17">
        <v>0.27880078672167652</v>
      </c>
      <c r="BA2934" s="17">
        <v>0.23401972609883639</v>
      </c>
      <c r="BB2934" s="17">
        <v>9.8503755145129698E-2</v>
      </c>
      <c r="BC2934" s="17">
        <v>8.0983424342049803E-2</v>
      </c>
      <c r="BD2934" s="17">
        <v>3.8299867369562191</v>
      </c>
      <c r="BE2934" s="17">
        <v>3.221295314325832</v>
      </c>
      <c r="BF2934" s="17">
        <v>-1</v>
      </c>
      <c r="BG2934" s="22">
        <v>0</v>
      </c>
    </row>
    <row r="2935" spans="1:59" x14ac:dyDescent="0.25">
      <c r="A2935">
        <v>6433</v>
      </c>
      <c r="B2935" t="s">
        <v>3162</v>
      </c>
      <c r="C2935" s="49">
        <v>0</v>
      </c>
      <c r="D2935" s="22">
        <v>1469.40380859375</v>
      </c>
      <c r="E2935" s="17">
        <v>4.4354188765050964</v>
      </c>
      <c r="F2935" s="17">
        <v>-98.006782710033363</v>
      </c>
      <c r="G2935" s="17">
        <v>-0.36694065038203677</v>
      </c>
      <c r="H2935" s="17">
        <v>-1.9530597096700433</v>
      </c>
      <c r="I2935" s="17">
        <v>-2.1165048358006473</v>
      </c>
      <c r="J2935" s="17">
        <v>-8.2288796886439854</v>
      </c>
      <c r="K2935" s="17">
        <v>-1</v>
      </c>
      <c r="L2935" s="17">
        <v>-1</v>
      </c>
      <c r="M2935" s="17">
        <v>-1</v>
      </c>
      <c r="N2935" s="17">
        <v>0.16666666666666666</v>
      </c>
      <c r="O2935" s="17">
        <v>-1</v>
      </c>
      <c r="P2935" s="17">
        <v>-1</v>
      </c>
      <c r="Q2935" s="17">
        <v>-0.61434432169739761</v>
      </c>
      <c r="R2935" s="17">
        <v>-1</v>
      </c>
      <c r="S2935" s="17">
        <v>-1.4693594700861428</v>
      </c>
      <c r="T2935" s="17">
        <v>-0.15439947639629242</v>
      </c>
      <c r="U2935" s="17">
        <v>-0.93690022059870703</v>
      </c>
      <c r="V2935" s="17">
        <v>-1.4991367664715918</v>
      </c>
      <c r="W2935" s="17">
        <v>-3.2112233926085145</v>
      </c>
      <c r="X2935" s="17">
        <v>-5.3968057152589344</v>
      </c>
      <c r="Y2935" s="17">
        <v>0</v>
      </c>
      <c r="Z2935" s="17">
        <v>-4.7355937290839414</v>
      </c>
      <c r="AA2935" s="17">
        <v>-1.5579073540363702</v>
      </c>
      <c r="AB2935" s="17">
        <v>-2.0994859455146555</v>
      </c>
      <c r="AC2935" s="17">
        <v>-18.674632974951379</v>
      </c>
      <c r="AD2935" s="17">
        <v>-1.1711252757483837</v>
      </c>
      <c r="AE2935" s="17">
        <v>-0.11711252757483838</v>
      </c>
      <c r="AF2935" s="17">
        <v>-5.5849601150896149</v>
      </c>
      <c r="AG2935" s="17">
        <v>-89.472612415273105</v>
      </c>
      <c r="AH2935" s="17">
        <v>-1</v>
      </c>
      <c r="AI2935" s="17">
        <v>-1</v>
      </c>
      <c r="AJ2935" s="17">
        <v>-1</v>
      </c>
      <c r="AK2935" s="17">
        <v>-1</v>
      </c>
      <c r="AL2935" s="17">
        <v>-1</v>
      </c>
      <c r="AM2935" s="17">
        <v>-1</v>
      </c>
      <c r="AN2935" s="17">
        <v>-1</v>
      </c>
      <c r="AO2935" s="17">
        <v>-1</v>
      </c>
      <c r="AP2935" s="17">
        <v>-1</v>
      </c>
      <c r="AQ2935" s="17">
        <v>-1</v>
      </c>
      <c r="AR2935" s="17">
        <v>-0.58556263787419183</v>
      </c>
      <c r="AS2935" s="17">
        <v>-7.0267516544903019</v>
      </c>
      <c r="AT2935" s="17">
        <v>-5.1347771508373921</v>
      </c>
      <c r="AU2935" s="17">
        <v>-1</v>
      </c>
      <c r="AV2935" s="17">
        <v>-1</v>
      </c>
      <c r="AW2935" s="17">
        <v>-1</v>
      </c>
      <c r="AX2935" s="17">
        <v>-1</v>
      </c>
      <c r="AY2935" s="17">
        <v>-0.11711252757483838</v>
      </c>
      <c r="AZ2935" s="17">
        <v>1.3855575335054162</v>
      </c>
      <c r="BA2935" s="17">
        <v>-0.87273702068490389</v>
      </c>
      <c r="BB2935" s="17">
        <v>0.53151592708778383</v>
      </c>
      <c r="BC2935" s="17">
        <v>-0.35202874760060421</v>
      </c>
      <c r="BD2935" s="17">
        <v>18.873697835705258</v>
      </c>
      <c r="BE2935" s="17">
        <v>-11.822415784423224</v>
      </c>
      <c r="BF2935" s="17">
        <v>-1</v>
      </c>
      <c r="BG2935" s="22">
        <v>0</v>
      </c>
    </row>
    <row r="2936" spans="1:59" x14ac:dyDescent="0.25">
      <c r="A2936">
        <v>6434</v>
      </c>
      <c r="B2936" t="s">
        <v>2578</v>
      </c>
      <c r="C2936" s="49">
        <v>0</v>
      </c>
      <c r="D2936" s="22">
        <v>1491.8731933593751</v>
      </c>
      <c r="E2936" s="17">
        <v>73.931957940284974</v>
      </c>
      <c r="F2936" s="17">
        <v>18.524027122025174</v>
      </c>
      <c r="G2936" s="17">
        <v>0.48093412797861917</v>
      </c>
      <c r="H2936" s="17">
        <v>4.4696949983082623</v>
      </c>
      <c r="I2936" s="17">
        <v>59.941877802630863</v>
      </c>
      <c r="J2936" s="17">
        <v>8.4911985158431573</v>
      </c>
      <c r="K2936" s="17">
        <v>-1</v>
      </c>
      <c r="L2936" s="17">
        <v>-1</v>
      </c>
      <c r="M2936" s="17">
        <v>-1</v>
      </c>
      <c r="N2936" s="17">
        <v>0.16666666666666666</v>
      </c>
      <c r="O2936" s="17">
        <v>-1</v>
      </c>
      <c r="P2936" s="17">
        <v>-1</v>
      </c>
      <c r="Q2936" s="17">
        <v>3.3935085010418957</v>
      </c>
      <c r="R2936" s="17">
        <v>-1</v>
      </c>
      <c r="S2936" s="17">
        <v>0.56735016930092663</v>
      </c>
      <c r="T2936" s="17">
        <v>5.9670049455322158E-2</v>
      </c>
      <c r="U2936" s="17">
        <v>0.29903076315854532</v>
      </c>
      <c r="V2936" s="17">
        <v>0.28334824747697751</v>
      </c>
      <c r="W2936" s="17">
        <v>1.4301047476665314</v>
      </c>
      <c r="X2936" s="17">
        <v>1.5078353056946239</v>
      </c>
      <c r="Y2936" s="17">
        <v>0</v>
      </c>
      <c r="Z2936" s="17">
        <v>35.406771096198483</v>
      </c>
      <c r="AA2936" s="17">
        <v>0.6755485159795005</v>
      </c>
      <c r="AB2936" s="17">
        <v>1.4638769127037357</v>
      </c>
      <c r="AC2936" s="17">
        <v>22.294626596355855</v>
      </c>
      <c r="AD2936" s="17">
        <v>0.37378845394818166</v>
      </c>
      <c r="AE2936" s="17">
        <v>3.7378845394818165E-2</v>
      </c>
      <c r="AF2936" s="17">
        <v>55.414588566577251</v>
      </c>
      <c r="AG2936" s="17">
        <v>16.911004047164699</v>
      </c>
      <c r="AH2936" s="17">
        <v>-1</v>
      </c>
      <c r="AI2936" s="17">
        <v>-1</v>
      </c>
      <c r="AJ2936" s="17">
        <v>-1</v>
      </c>
      <c r="AK2936" s="17">
        <v>-1</v>
      </c>
      <c r="AL2936" s="17">
        <v>-1</v>
      </c>
      <c r="AM2936" s="17">
        <v>-1</v>
      </c>
      <c r="AN2936" s="17">
        <v>-1</v>
      </c>
      <c r="AO2936" s="17">
        <v>-1</v>
      </c>
      <c r="AP2936" s="17">
        <v>-1</v>
      </c>
      <c r="AQ2936" s="17">
        <v>-1</v>
      </c>
      <c r="AR2936" s="17">
        <v>0.18689422697409083</v>
      </c>
      <c r="AS2936" s="17">
        <v>2.2427307236890899</v>
      </c>
      <c r="AT2936" s="17">
        <v>6.9155499407958168</v>
      </c>
      <c r="AU2936" s="17">
        <v>-1</v>
      </c>
      <c r="AV2936" s="17">
        <v>-1</v>
      </c>
      <c r="AW2936" s="17">
        <v>-1</v>
      </c>
      <c r="AX2936" s="17">
        <v>-1</v>
      </c>
      <c r="AY2936" s="17">
        <v>3.7378845394818165E-2</v>
      </c>
      <c r="AZ2936" s="17">
        <v>4.2992835622599812E-2</v>
      </c>
      <c r="BA2936" s="17">
        <v>0.46982767719791313</v>
      </c>
      <c r="BB2936" s="17">
        <v>6.2452589909515466E-3</v>
      </c>
      <c r="BC2936" s="17">
        <v>0.17324192049622789</v>
      </c>
      <c r="BD2936" s="17">
        <v>0.62474159033176635</v>
      </c>
      <c r="BE2936" s="17">
        <v>6.4265404609502879</v>
      </c>
      <c r="BF2936" s="17">
        <v>-1</v>
      </c>
      <c r="BG2936" s="22">
        <v>0</v>
      </c>
    </row>
    <row r="2937" spans="1:59" x14ac:dyDescent="0.25">
      <c r="A2937">
        <v>6435</v>
      </c>
      <c r="B2937" t="s">
        <v>3163</v>
      </c>
      <c r="C2937" s="49">
        <v>0</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25">
      <c r="A2938">
        <v>6436</v>
      </c>
      <c r="B2938" t="s">
        <v>3164</v>
      </c>
      <c r="C2938" s="49">
        <v>0</v>
      </c>
      <c r="D2938" s="22">
        <v>1455.0864843750001</v>
      </c>
      <c r="E2938" s="17">
        <v>38.837872850456492</v>
      </c>
      <c r="F2938" s="17">
        <v>-40.321236410878825</v>
      </c>
      <c r="G2938" s="17">
        <v>5.2777704390380265E-2</v>
      </c>
      <c r="H2938" s="17">
        <v>1.2263579448468294</v>
      </c>
      <c r="I2938" s="17">
        <v>28.603883275284446</v>
      </c>
      <c r="J2938" s="17">
        <v>4.7960116901451855E-2</v>
      </c>
      <c r="K2938" s="17">
        <v>-1</v>
      </c>
      <c r="L2938" s="17">
        <v>-1</v>
      </c>
      <c r="M2938" s="17">
        <v>-1</v>
      </c>
      <c r="N2938" s="17">
        <v>0.16666666666666666</v>
      </c>
      <c r="O2938" s="17">
        <v>-1</v>
      </c>
      <c r="P2938" s="17">
        <v>-1</v>
      </c>
      <c r="Q2938" s="17">
        <v>1.3696389690693769</v>
      </c>
      <c r="R2938" s="17">
        <v>-1</v>
      </c>
      <c r="S2938" s="17">
        <v>-0.46113934040439508</v>
      </c>
      <c r="T2938" s="17">
        <v>-4.8429925832385298E-2</v>
      </c>
      <c r="U2938" s="17">
        <v>-0.32508473515895259</v>
      </c>
      <c r="V2938" s="17">
        <v>-0.61676392492122156</v>
      </c>
      <c r="W2938" s="17">
        <v>-0.91365462335974634</v>
      </c>
      <c r="X2938" s="17">
        <v>-1.978842775953219</v>
      </c>
      <c r="Y2938" s="17">
        <v>0</v>
      </c>
      <c r="Z2938" s="17">
        <v>15.13583982590138</v>
      </c>
      <c r="AA2938" s="17">
        <v>-0.45229312049077436</v>
      </c>
      <c r="AB2938" s="17">
        <v>-0.33553584995893926</v>
      </c>
      <c r="AC2938" s="17">
        <v>1.6061333155146773</v>
      </c>
      <c r="AD2938" s="17">
        <v>-0.40635591894869083</v>
      </c>
      <c r="AE2938" s="17">
        <v>-4.0635591894869073E-2</v>
      </c>
      <c r="AF2938" s="17">
        <v>24.611279787259178</v>
      </c>
      <c r="AG2938" s="17">
        <v>-36.810170252898516</v>
      </c>
      <c r="AH2938" s="17">
        <v>-1</v>
      </c>
      <c r="AI2938" s="17">
        <v>-1</v>
      </c>
      <c r="AJ2938" s="17">
        <v>-1</v>
      </c>
      <c r="AK2938" s="17">
        <v>-1</v>
      </c>
      <c r="AL2938" s="17">
        <v>-1</v>
      </c>
      <c r="AM2938" s="17">
        <v>-1</v>
      </c>
      <c r="AN2938" s="17">
        <v>-1</v>
      </c>
      <c r="AO2938" s="17">
        <v>-1</v>
      </c>
      <c r="AP2938" s="17">
        <v>-1</v>
      </c>
      <c r="AQ2938" s="17">
        <v>-1</v>
      </c>
      <c r="AR2938" s="17">
        <v>-0.20317795947434542</v>
      </c>
      <c r="AS2938" s="17">
        <v>-2.4381355136921448</v>
      </c>
      <c r="AT2938" s="17">
        <v>0.83042383220021154</v>
      </c>
      <c r="AU2938" s="17">
        <v>-1</v>
      </c>
      <c r="AV2938" s="17">
        <v>-1</v>
      </c>
      <c r="AW2938" s="17">
        <v>-1</v>
      </c>
      <c r="AX2938" s="17">
        <v>-1</v>
      </c>
      <c r="AY2938" s="17">
        <v>-4.0635591894869073E-2</v>
      </c>
      <c r="AZ2938" s="17">
        <v>0.72095580156050132</v>
      </c>
      <c r="BA2938" s="17">
        <v>-0.20813528873998866</v>
      </c>
      <c r="BB2938" s="17">
        <v>0.27149434577588827</v>
      </c>
      <c r="BC2938" s="17">
        <v>-9.2007166288708683E-2</v>
      </c>
      <c r="BD2938" s="17">
        <v>9.8400267239978412</v>
      </c>
      <c r="BE2938" s="17">
        <v>-2.7887446727157963</v>
      </c>
      <c r="BF2938" s="17">
        <v>-1</v>
      </c>
      <c r="BG2938" s="22">
        <v>0</v>
      </c>
    </row>
    <row r="2939" spans="1:59" x14ac:dyDescent="0.25">
      <c r="A2939">
        <v>6439</v>
      </c>
      <c r="B2939" t="s">
        <v>2579</v>
      </c>
      <c r="C2939" s="49">
        <v>0</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25">
      <c r="A2940">
        <v>6440</v>
      </c>
      <c r="B2940" t="s">
        <v>2580</v>
      </c>
      <c r="C2940" s="49">
        <v>0</v>
      </c>
      <c r="D2940" s="22">
        <v>1431.5109082031249</v>
      </c>
      <c r="E2940" s="17">
        <v>-51.148629413492827</v>
      </c>
      <c r="F2940" s="17">
        <v>-191.20932557383355</v>
      </c>
      <c r="G2940" s="17">
        <v>-1.045079637720937</v>
      </c>
      <c r="H2940" s="17">
        <v>-7.0900451286912922</v>
      </c>
      <c r="I2940" s="17">
        <v>-51.751438946807774</v>
      </c>
      <c r="J2940" s="17">
        <v>-21.601770581495987</v>
      </c>
      <c r="K2940" s="17">
        <v>-1</v>
      </c>
      <c r="L2940" s="17">
        <v>-1</v>
      </c>
      <c r="M2940" s="17">
        <v>-1</v>
      </c>
      <c r="N2940" s="17">
        <v>0.16666666666666666</v>
      </c>
      <c r="O2940" s="17">
        <v>-1</v>
      </c>
      <c r="P2940" s="17">
        <v>-1</v>
      </c>
      <c r="Q2940" s="17">
        <v>-3.8198663209137567</v>
      </c>
      <c r="R2940" s="17">
        <v>-1</v>
      </c>
      <c r="S2940" s="17">
        <v>-3.0983408333810676</v>
      </c>
      <c r="T2940" s="17">
        <v>-0.32561448972858265</v>
      </c>
      <c r="U2940" s="17">
        <v>-1.9254105609657386</v>
      </c>
      <c r="V2940" s="17">
        <v>-2.9247866538794693</v>
      </c>
      <c r="W2940" s="17">
        <v>-6.9234054804389888</v>
      </c>
      <c r="X2940" s="17">
        <v>-10.91920877451869</v>
      </c>
      <c r="Y2940" s="17">
        <v>0</v>
      </c>
      <c r="Z2940" s="17">
        <v>-36.841870890245573</v>
      </c>
      <c r="AA2940" s="17">
        <v>-3.3442483805817189</v>
      </c>
      <c r="AB2940" s="17">
        <v>-4.9495002894551865</v>
      </c>
      <c r="AC2940" s="17">
        <v>-51.442269077334629</v>
      </c>
      <c r="AD2940" s="17">
        <v>-2.4067632012071734</v>
      </c>
      <c r="AE2940" s="17">
        <v>-0.24067632012071732</v>
      </c>
      <c r="AF2940" s="17">
        <v>-54.373027913374564</v>
      </c>
      <c r="AG2940" s="17">
        <v>-174.55932542821813</v>
      </c>
      <c r="AH2940" s="17">
        <v>-1</v>
      </c>
      <c r="AI2940" s="17">
        <v>-1</v>
      </c>
      <c r="AJ2940" s="17">
        <v>-1</v>
      </c>
      <c r="AK2940" s="17">
        <v>-1</v>
      </c>
      <c r="AL2940" s="17">
        <v>-1</v>
      </c>
      <c r="AM2940" s="17">
        <v>-1</v>
      </c>
      <c r="AN2940" s="17">
        <v>-1</v>
      </c>
      <c r="AO2940" s="17">
        <v>-1</v>
      </c>
      <c r="AP2940" s="17">
        <v>-1</v>
      </c>
      <c r="AQ2940" s="17">
        <v>-1</v>
      </c>
      <c r="AR2940" s="17">
        <v>-1.2033816006035867</v>
      </c>
      <c r="AS2940" s="17">
        <v>-14.44057920724304</v>
      </c>
      <c r="AT2940" s="17">
        <v>-14.772752969415954</v>
      </c>
      <c r="AU2940" s="17">
        <v>-1</v>
      </c>
      <c r="AV2940" s="17">
        <v>-1</v>
      </c>
      <c r="AW2940" s="17">
        <v>-1</v>
      </c>
      <c r="AX2940" s="17">
        <v>-1</v>
      </c>
      <c r="AY2940" s="17">
        <v>-0.24067632012071732</v>
      </c>
      <c r="AZ2940" s="17">
        <v>2.459354617574284</v>
      </c>
      <c r="BA2940" s="17">
        <v>-1.9465341047537716</v>
      </c>
      <c r="BB2940" s="17">
        <v>0.95163282174377262</v>
      </c>
      <c r="BC2940" s="17">
        <v>-0.77214564225659266</v>
      </c>
      <c r="BD2940" s="17">
        <v>33.469401144815194</v>
      </c>
      <c r="BE2940" s="17">
        <v>-26.418119093533168</v>
      </c>
      <c r="BF2940" s="17">
        <v>-1</v>
      </c>
      <c r="BG2940" s="22">
        <v>0</v>
      </c>
    </row>
    <row r="2941" spans="1:59" x14ac:dyDescent="0.25">
      <c r="A2941">
        <v>6441</v>
      </c>
      <c r="B2941" t="s">
        <v>3165</v>
      </c>
      <c r="C2941" s="49">
        <v>0</v>
      </c>
      <c r="D2941" s="22">
        <v>1464.25662109375</v>
      </c>
      <c r="E2941" s="17">
        <v>19.93889871228663</v>
      </c>
      <c r="F2941" s="17">
        <v>-72.010767875099077</v>
      </c>
      <c r="G2941" s="17">
        <v>-0.17779440358090554</v>
      </c>
      <c r="H2941" s="17">
        <v>-0.52025385420250148</v>
      </c>
      <c r="I2941" s="17">
        <v>11.727650525564314</v>
      </c>
      <c r="J2941" s="17">
        <v>-4.4989184734810221</v>
      </c>
      <c r="K2941" s="17">
        <v>-1</v>
      </c>
      <c r="L2941" s="17">
        <v>-1</v>
      </c>
      <c r="M2941" s="17">
        <v>-1</v>
      </c>
      <c r="N2941" s="17">
        <v>0.16666666666666666</v>
      </c>
      <c r="O2941" s="17">
        <v>-1</v>
      </c>
      <c r="P2941" s="17">
        <v>-1</v>
      </c>
      <c r="Q2941" s="17">
        <v>0.27973855292020344</v>
      </c>
      <c r="R2941" s="17">
        <v>-1</v>
      </c>
      <c r="S2941" s="17">
        <v>-1.0150046597465858</v>
      </c>
      <c r="T2941" s="17">
        <v>-0.10664425545716048</v>
      </c>
      <c r="U2941" s="17">
        <v>-0.66118532395452834</v>
      </c>
      <c r="V2941" s="17">
        <v>-1.1014950875676559</v>
      </c>
      <c r="W2941" s="17">
        <v>-2.1758230949338078</v>
      </c>
      <c r="X2941" s="17">
        <v>-3.8564993304557587</v>
      </c>
      <c r="Y2941" s="17">
        <v>0</v>
      </c>
      <c r="Z2941" s="17">
        <v>4.2194758616218451</v>
      </c>
      <c r="AA2941" s="17">
        <v>-1.0596618512909612</v>
      </c>
      <c r="AB2941" s="17">
        <v>-1.3045611195566105</v>
      </c>
      <c r="AC2941" s="17">
        <v>-9.5350974209903026</v>
      </c>
      <c r="AD2941" s="17">
        <v>-0.82648165494316039</v>
      </c>
      <c r="AE2941" s="17">
        <v>-8.2648165494316042E-2</v>
      </c>
      <c r="AF2941" s="17">
        <v>8.0229876434323373</v>
      </c>
      <c r="AG2941" s="17">
        <v>-65.740261496772334</v>
      </c>
      <c r="AH2941" s="17">
        <v>-1</v>
      </c>
      <c r="AI2941" s="17">
        <v>-1</v>
      </c>
      <c r="AJ2941" s="17">
        <v>-1</v>
      </c>
      <c r="AK2941" s="17">
        <v>-1</v>
      </c>
      <c r="AL2941" s="17">
        <v>-1</v>
      </c>
      <c r="AM2941" s="17">
        <v>-1</v>
      </c>
      <c r="AN2941" s="17">
        <v>-1</v>
      </c>
      <c r="AO2941" s="17">
        <v>-1</v>
      </c>
      <c r="AP2941" s="17">
        <v>-1</v>
      </c>
      <c r="AQ2941" s="17">
        <v>-1</v>
      </c>
      <c r="AR2941" s="17">
        <v>-0.4132408274715802</v>
      </c>
      <c r="AS2941" s="17">
        <v>-4.9588899296589615</v>
      </c>
      <c r="AT2941" s="17">
        <v>-2.4465569085566505</v>
      </c>
      <c r="AU2941" s="17">
        <v>-1</v>
      </c>
      <c r="AV2941" s="17">
        <v>-1</v>
      </c>
      <c r="AW2941" s="17">
        <v>-1</v>
      </c>
      <c r="AX2941" s="17">
        <v>-1</v>
      </c>
      <c r="AY2941" s="17">
        <v>-8.2648165494316042E-2</v>
      </c>
      <c r="AZ2941" s="17">
        <v>1.0860544934654497</v>
      </c>
      <c r="BA2941" s="17">
        <v>-0.57323398064493714</v>
      </c>
      <c r="BB2941" s="17">
        <v>0.41433709601400798</v>
      </c>
      <c r="BC2941" s="17">
        <v>-0.23484991652682824</v>
      </c>
      <c r="BD2941" s="17">
        <v>14.802670285476349</v>
      </c>
      <c r="BE2941" s="17">
        <v>-7.7513882341943106</v>
      </c>
      <c r="BF2941" s="17">
        <v>-1</v>
      </c>
      <c r="BG2941" s="22">
        <v>0</v>
      </c>
    </row>
    <row r="2942" spans="1:59" x14ac:dyDescent="0.25">
      <c r="A2942">
        <v>6442</v>
      </c>
      <c r="B2942" t="s">
        <v>2581</v>
      </c>
      <c r="C2942" s="49">
        <v>0</v>
      </c>
      <c r="D2942" s="22">
        <v>1440.62328125</v>
      </c>
      <c r="E2942" s="17">
        <v>36.186523146965044</v>
      </c>
      <c r="F2942" s="17">
        <v>-44.766981943793752</v>
      </c>
      <c r="G2942" s="17">
        <v>2.0430589375900088E-2</v>
      </c>
      <c r="H2942" s="17">
        <v>0.98132460908649266</v>
      </c>
      <c r="I2942" s="17">
        <v>26.236305312062992</v>
      </c>
      <c r="J2942" s="17">
        <v>-0.58992451716840577</v>
      </c>
      <c r="K2942" s="17">
        <v>-1</v>
      </c>
      <c r="L2942" s="17">
        <v>-1</v>
      </c>
      <c r="M2942" s="17">
        <v>-1</v>
      </c>
      <c r="N2942" s="17">
        <v>0.16666666666666666</v>
      </c>
      <c r="O2942" s="17">
        <v>-1</v>
      </c>
      <c r="P2942" s="17">
        <v>-1</v>
      </c>
      <c r="Q2942" s="17">
        <v>1.216736111799678</v>
      </c>
      <c r="R2942" s="17">
        <v>-1</v>
      </c>
      <c r="S2942" s="17">
        <v>-0.53884147595291843</v>
      </c>
      <c r="T2942" s="17">
        <v>-5.6596853013785614E-2</v>
      </c>
      <c r="U2942" s="17">
        <v>-0.372236511225288</v>
      </c>
      <c r="V2942" s="17">
        <v>-0.68476718345576892</v>
      </c>
      <c r="W2942" s="17">
        <v>-1.0907250811739293</v>
      </c>
      <c r="X2942" s="17">
        <v>-2.2422604679741034</v>
      </c>
      <c r="Y2942" s="17">
        <v>0</v>
      </c>
      <c r="Z2942" s="17">
        <v>13.604375834877578</v>
      </c>
      <c r="AA2942" s="17">
        <v>-0.53750128536490194</v>
      </c>
      <c r="AB2942" s="17">
        <v>-0.47148105219266767</v>
      </c>
      <c r="AC2942" s="17">
        <v>4.3122614838477347E-2</v>
      </c>
      <c r="AD2942" s="17">
        <v>-0.46529563903161009</v>
      </c>
      <c r="AE2942" s="17">
        <v>-4.6529563903161E-2</v>
      </c>
      <c r="AF2942" s="17">
        <v>22.28409720393914</v>
      </c>
      <c r="AG2942" s="17">
        <v>-40.868792074413598</v>
      </c>
      <c r="AH2942" s="17">
        <v>-1</v>
      </c>
      <c r="AI2942" s="17">
        <v>-1</v>
      </c>
      <c r="AJ2942" s="17">
        <v>-1</v>
      </c>
      <c r="AK2942" s="17">
        <v>-1</v>
      </c>
      <c r="AL2942" s="17">
        <v>-1</v>
      </c>
      <c r="AM2942" s="17">
        <v>-1</v>
      </c>
      <c r="AN2942" s="17">
        <v>-1</v>
      </c>
      <c r="AO2942" s="17">
        <v>-1</v>
      </c>
      <c r="AP2942" s="17">
        <v>-1</v>
      </c>
      <c r="AQ2942" s="17">
        <v>-1</v>
      </c>
      <c r="AR2942" s="17">
        <v>-0.23264781951580504</v>
      </c>
      <c r="AS2942" s="17">
        <v>-2.7917738341896605</v>
      </c>
      <c r="AT2942" s="17">
        <v>0.3706940155534415</v>
      </c>
      <c r="AU2942" s="17">
        <v>-1</v>
      </c>
      <c r="AV2942" s="17">
        <v>-1</v>
      </c>
      <c r="AW2942" s="17">
        <v>-1</v>
      </c>
      <c r="AX2942" s="17">
        <v>-1</v>
      </c>
      <c r="AY2942" s="17">
        <v>-4.6529563903161E-2</v>
      </c>
      <c r="AZ2942" s="17">
        <v>0.77217574087838425</v>
      </c>
      <c r="BA2942" s="17">
        <v>-0.25935522805787165</v>
      </c>
      <c r="BB2942" s="17">
        <v>0.29153385060408082</v>
      </c>
      <c r="BC2942" s="17">
        <v>-0.11204667111690124</v>
      </c>
      <c r="BD2942" s="17">
        <v>10.536239303530685</v>
      </c>
      <c r="BE2942" s="17">
        <v>-3.4849572522486438</v>
      </c>
      <c r="BF2942" s="17">
        <v>-1</v>
      </c>
      <c r="BG2942" s="22">
        <v>0</v>
      </c>
    </row>
    <row r="2943" spans="1:59" x14ac:dyDescent="0.25">
      <c r="A2943">
        <v>6443</v>
      </c>
      <c r="B2943" t="s">
        <v>3166</v>
      </c>
      <c r="C2943" s="49">
        <v>0</v>
      </c>
      <c r="D2943" s="22">
        <v>1485.4669628906249</v>
      </c>
      <c r="E2943" s="17">
        <v>79.512203793353166</v>
      </c>
      <c r="F2943" s="17">
        <v>27.88090412741451</v>
      </c>
      <c r="G2943" s="17">
        <v>0.54901449254937873</v>
      </c>
      <c r="H2943" s="17">
        <v>4.9854120513773053</v>
      </c>
      <c r="I2943" s="17">
        <v>64.924874611269232</v>
      </c>
      <c r="J2943" s="17">
        <v>9.8337423075266255</v>
      </c>
      <c r="K2943" s="17">
        <v>-1</v>
      </c>
      <c r="L2943" s="17">
        <v>-1</v>
      </c>
      <c r="M2943" s="17">
        <v>-1</v>
      </c>
      <c r="N2943" s="17">
        <v>0.16666666666666666</v>
      </c>
      <c r="O2943" s="17">
        <v>-1</v>
      </c>
      <c r="P2943" s="17">
        <v>-1</v>
      </c>
      <c r="Q2943" s="17">
        <v>3.7153202688663844</v>
      </c>
      <c r="R2943" s="17">
        <v>-1</v>
      </c>
      <c r="S2943" s="17">
        <v>0.73088839253047866</v>
      </c>
      <c r="T2943" s="17">
        <v>7.6858827486490713E-2</v>
      </c>
      <c r="U2943" s="17">
        <v>0.39827021939190432</v>
      </c>
      <c r="V2943" s="17">
        <v>0.42647342667639354</v>
      </c>
      <c r="W2943" s="17">
        <v>1.802781609801051</v>
      </c>
      <c r="X2943" s="17">
        <v>2.0622455676033562</v>
      </c>
      <c r="Y2943" s="17">
        <v>0</v>
      </c>
      <c r="Z2943" s="17">
        <v>38.630014553589284</v>
      </c>
      <c r="AA2943" s="17">
        <v>0.8548845379536143</v>
      </c>
      <c r="AB2943" s="17">
        <v>1.7499982229218118</v>
      </c>
      <c r="AC2943" s="17">
        <v>25.584265820206252</v>
      </c>
      <c r="AD2943" s="17">
        <v>0.4978377742398804</v>
      </c>
      <c r="AE2943" s="17">
        <v>4.978377742398804E-2</v>
      </c>
      <c r="AF2943" s="17">
        <v>60.312565978913007</v>
      </c>
      <c r="AG2943" s="17">
        <v>25.453109058381184</v>
      </c>
      <c r="AH2943" s="17">
        <v>-1</v>
      </c>
      <c r="AI2943" s="17">
        <v>-1</v>
      </c>
      <c r="AJ2943" s="17">
        <v>-1</v>
      </c>
      <c r="AK2943" s="17">
        <v>-1</v>
      </c>
      <c r="AL2943" s="17">
        <v>-1</v>
      </c>
      <c r="AM2943" s="17">
        <v>-1</v>
      </c>
      <c r="AN2943" s="17">
        <v>-1</v>
      </c>
      <c r="AO2943" s="17">
        <v>-1</v>
      </c>
      <c r="AP2943" s="17">
        <v>-1</v>
      </c>
      <c r="AQ2943" s="17">
        <v>-1</v>
      </c>
      <c r="AR2943" s="17">
        <v>0.2489188871199402</v>
      </c>
      <c r="AS2943" s="17">
        <v>2.9870266454392822</v>
      </c>
      <c r="AT2943" s="17">
        <v>7.8831346390710664</v>
      </c>
      <c r="AU2943" s="17">
        <v>-1</v>
      </c>
      <c r="AV2943" s="17">
        <v>-1</v>
      </c>
      <c r="AW2943" s="17">
        <v>-1</v>
      </c>
      <c r="AX2943" s="17">
        <v>-1</v>
      </c>
      <c r="AY2943" s="17">
        <v>4.978377742398804E-2</v>
      </c>
      <c r="AZ2943" s="17">
        <v>-6.4808807290305082E-2</v>
      </c>
      <c r="BA2943" s="17">
        <v>0.57762932011081802</v>
      </c>
      <c r="BB2943" s="17">
        <v>-3.5931509908226036E-2</v>
      </c>
      <c r="BC2943" s="17">
        <v>0.21541868939540543</v>
      </c>
      <c r="BD2943" s="17">
        <v>-0.84056393110738625</v>
      </c>
      <c r="BE2943" s="17">
        <v>7.8918459823894418</v>
      </c>
      <c r="BF2943" s="17">
        <v>-1</v>
      </c>
      <c r="BG2943" s="22">
        <v>0</v>
      </c>
    </row>
    <row r="2944" spans="1:59" x14ac:dyDescent="0.25">
      <c r="A2944">
        <v>6444</v>
      </c>
      <c r="B2944" t="s">
        <v>2582</v>
      </c>
      <c r="C2944" s="49">
        <v>0</v>
      </c>
      <c r="D2944" s="22">
        <v>1426.2204394531252</v>
      </c>
      <c r="E2944" s="17">
        <v>6.3307305966444147</v>
      </c>
      <c r="F2944" s="17">
        <v>-94.828750931654696</v>
      </c>
      <c r="G2944" s="17">
        <v>-0.3438173837232083</v>
      </c>
      <c r="H2944" s="17">
        <v>-1.77789814856785</v>
      </c>
      <c r="I2944" s="17">
        <v>-0.42404674318159863</v>
      </c>
      <c r="J2944" s="17">
        <v>-7.772889208980998</v>
      </c>
      <c r="K2944" s="17">
        <v>-1</v>
      </c>
      <c r="L2944" s="17">
        <v>-1</v>
      </c>
      <c r="M2944" s="17">
        <v>-1</v>
      </c>
      <c r="N2944" s="17">
        <v>0.16666666666666666</v>
      </c>
      <c r="O2944" s="17">
        <v>-1</v>
      </c>
      <c r="P2944" s="17">
        <v>-1</v>
      </c>
      <c r="Q2944" s="17">
        <v>-0.50504203801734349</v>
      </c>
      <c r="R2944" s="17">
        <v>-1</v>
      </c>
      <c r="S2944" s="17">
        <v>-1.4138142630577988</v>
      </c>
      <c r="T2944" s="17">
        <v>-0.14856136579773618</v>
      </c>
      <c r="U2944" s="17">
        <v>-0.90319387334235424</v>
      </c>
      <c r="V2944" s="17">
        <v>-1.4505247811350421</v>
      </c>
      <c r="W2944" s="17">
        <v>-3.0846449508647815</v>
      </c>
      <c r="X2944" s="17">
        <v>-5.2085021360208659</v>
      </c>
      <c r="Y2944" s="17">
        <v>0</v>
      </c>
      <c r="Z2944" s="17">
        <v>-3.6408299386505512</v>
      </c>
      <c r="AA2944" s="17">
        <v>-1.4969964778419436</v>
      </c>
      <c r="AB2944" s="17">
        <v>-2.0023058056217562</v>
      </c>
      <c r="AC2944" s="17">
        <v>-17.557318085937034</v>
      </c>
      <c r="AD2944" s="17">
        <v>-1.128992341677943</v>
      </c>
      <c r="AE2944" s="17">
        <v>-0.11289923416779428</v>
      </c>
      <c r="AF2944" s="17">
        <v>-3.9213785742380693</v>
      </c>
      <c r="AG2944" s="17">
        <v>-86.571315202083539</v>
      </c>
      <c r="AH2944" s="17">
        <v>-1</v>
      </c>
      <c r="AI2944" s="17">
        <v>-1</v>
      </c>
      <c r="AJ2944" s="17">
        <v>-1</v>
      </c>
      <c r="AK2944" s="17">
        <v>-1</v>
      </c>
      <c r="AL2944" s="17">
        <v>-1</v>
      </c>
      <c r="AM2944" s="17">
        <v>-1</v>
      </c>
      <c r="AN2944" s="17">
        <v>-1</v>
      </c>
      <c r="AO2944" s="17">
        <v>-1</v>
      </c>
      <c r="AP2944" s="17">
        <v>-1</v>
      </c>
      <c r="AQ2944" s="17">
        <v>-1</v>
      </c>
      <c r="AR2944" s="17">
        <v>-0.56449617083897152</v>
      </c>
      <c r="AS2944" s="17">
        <v>-6.7739540500676565</v>
      </c>
      <c r="AT2944" s="17">
        <v>-4.8061402650879526</v>
      </c>
      <c r="AU2944" s="17">
        <v>-1</v>
      </c>
      <c r="AV2944" s="17">
        <v>-1</v>
      </c>
      <c r="AW2944" s="17">
        <v>-1</v>
      </c>
      <c r="AX2944" s="17">
        <v>-1</v>
      </c>
      <c r="AY2944" s="17">
        <v>-0.11289923416779428</v>
      </c>
      <c r="AZ2944" s="17">
        <v>1.3489430683648238</v>
      </c>
      <c r="BA2944" s="17">
        <v>-0.83612255554431125</v>
      </c>
      <c r="BB2944" s="17">
        <v>0.51719072950383405</v>
      </c>
      <c r="BC2944" s="17">
        <v>-0.33770355001665436</v>
      </c>
      <c r="BD2944" s="17">
        <v>18.376011747763187</v>
      </c>
      <c r="BE2944" s="17">
        <v>-11.32472969648115</v>
      </c>
      <c r="BF2944" s="17">
        <v>-1</v>
      </c>
      <c r="BG2944" s="22">
        <v>0</v>
      </c>
    </row>
    <row r="2945" spans="1:59" x14ac:dyDescent="0.25">
      <c r="A2945">
        <v>6445</v>
      </c>
      <c r="B2945" t="s">
        <v>2583</v>
      </c>
      <c r="C2945" s="49">
        <v>0</v>
      </c>
      <c r="D2945" s="22">
        <v>1549.529541015625</v>
      </c>
      <c r="E2945" s="17">
        <v>118.0773754428273</v>
      </c>
      <c r="F2945" s="17">
        <v>92.546436313142564</v>
      </c>
      <c r="G2945" s="17">
        <v>1.0195190213393635</v>
      </c>
      <c r="H2945" s="17">
        <v>8.5495411592790909</v>
      </c>
      <c r="I2945" s="17">
        <v>99.362448208185072</v>
      </c>
      <c r="J2945" s="17">
        <v>19.112084720476229</v>
      </c>
      <c r="K2945" s="17">
        <v>-1</v>
      </c>
      <c r="L2945" s="17">
        <v>-1</v>
      </c>
      <c r="M2945" s="17">
        <v>-1</v>
      </c>
      <c r="N2945" s="17">
        <v>0.16666666666666666</v>
      </c>
      <c r="O2945" s="17">
        <v>-1</v>
      </c>
      <c r="P2945" s="17">
        <v>-1</v>
      </c>
      <c r="Q2945" s="17">
        <v>5.9393667341575664</v>
      </c>
      <c r="R2945" s="17">
        <v>-1</v>
      </c>
      <c r="S2945" s="17">
        <v>1.8611037658603056</v>
      </c>
      <c r="T2945" s="17">
        <v>0.19565075756825373</v>
      </c>
      <c r="U2945" s="17">
        <v>1.0841157474945153</v>
      </c>
      <c r="V2945" s="17">
        <v>1.4156139141250506</v>
      </c>
      <c r="W2945" s="17">
        <v>4.3783575855625445</v>
      </c>
      <c r="X2945" s="17">
        <v>5.8937840835962056</v>
      </c>
      <c r="Y2945" s="17">
        <v>0</v>
      </c>
      <c r="Z2945" s="17">
        <v>60.905903551199302</v>
      </c>
      <c r="AA2945" s="17">
        <v>2.0942787604434447</v>
      </c>
      <c r="AB2945" s="17">
        <v>3.7273873437014142</v>
      </c>
      <c r="AC2945" s="17">
        <v>48.319017061117755</v>
      </c>
      <c r="AD2945" s="17">
        <v>1.3551446843681441</v>
      </c>
      <c r="AE2945" s="17">
        <v>0.13551446843681442</v>
      </c>
      <c r="AF2945" s="17">
        <v>94.162569117774154</v>
      </c>
      <c r="AG2945" s="17">
        <v>84.487738477847856</v>
      </c>
      <c r="AH2945" s="17">
        <v>-1</v>
      </c>
      <c r="AI2945" s="17">
        <v>-1</v>
      </c>
      <c r="AJ2945" s="17">
        <v>-1</v>
      </c>
      <c r="AK2945" s="17">
        <v>-1</v>
      </c>
      <c r="AL2945" s="17">
        <v>-1</v>
      </c>
      <c r="AM2945" s="17">
        <v>-1</v>
      </c>
      <c r="AN2945" s="17">
        <v>-1</v>
      </c>
      <c r="AO2945" s="17">
        <v>-1</v>
      </c>
      <c r="AP2945" s="17">
        <v>-1</v>
      </c>
      <c r="AQ2945" s="17">
        <v>-1</v>
      </c>
      <c r="AR2945" s="17">
        <v>0.67757234218407203</v>
      </c>
      <c r="AS2945" s="17">
        <v>8.1308681062088652</v>
      </c>
      <c r="AT2945" s="17">
        <v>14.570128538071524</v>
      </c>
      <c r="AU2945" s="17">
        <v>-1</v>
      </c>
      <c r="AV2945" s="17">
        <v>-1</v>
      </c>
      <c r="AW2945" s="17">
        <v>-1</v>
      </c>
      <c r="AX2945" s="17">
        <v>-1</v>
      </c>
      <c r="AY2945" s="17">
        <v>0.13551446843681442</v>
      </c>
      <c r="AZ2945" s="17">
        <v>-0.80982774955530012</v>
      </c>
      <c r="BA2945" s="17">
        <v>1.3226482623758133</v>
      </c>
      <c r="BB2945" s="17">
        <v>-0.32741585935183576</v>
      </c>
      <c r="BC2945" s="17">
        <v>0.50690303883901511</v>
      </c>
      <c r="BD2945" s="17">
        <v>-10.967314694633732</v>
      </c>
      <c r="BE2945" s="17">
        <v>18.018596745915801</v>
      </c>
      <c r="BF2945" s="17">
        <v>-1</v>
      </c>
      <c r="BG2945" s="22">
        <v>0</v>
      </c>
    </row>
    <row r="2946" spans="1:59" x14ac:dyDescent="0.25">
      <c r="A2946">
        <v>6447</v>
      </c>
      <c r="B2946" t="s">
        <v>3167</v>
      </c>
      <c r="C2946" s="49">
        <v>0</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25">
      <c r="A2947">
        <v>6449</v>
      </c>
      <c r="B2947" t="s">
        <v>2584</v>
      </c>
      <c r="C2947" s="49">
        <v>0</v>
      </c>
      <c r="D2947" s="22">
        <v>1441.8775390625001</v>
      </c>
      <c r="E2947" s="17">
        <v>-18.319522215026907</v>
      </c>
      <c r="F2947" s="17">
        <v>-136.16194480585341</v>
      </c>
      <c r="G2947" s="17">
        <v>-0.64455649851637586</v>
      </c>
      <c r="H2947" s="17">
        <v>-4.0560335698687338</v>
      </c>
      <c r="I2947" s="17">
        <v>-22.43600362231269</v>
      </c>
      <c r="J2947" s="17">
        <v>-13.703460145661349</v>
      </c>
      <c r="K2947" s="17">
        <v>-1</v>
      </c>
      <c r="L2947" s="17">
        <v>-1</v>
      </c>
      <c r="M2947" s="17">
        <v>-1</v>
      </c>
      <c r="N2947" s="17">
        <v>0.16666666666666666</v>
      </c>
      <c r="O2947" s="17">
        <v>-1</v>
      </c>
      <c r="P2947" s="17">
        <v>-1</v>
      </c>
      <c r="Q2947" s="17">
        <v>-1.9266176537732052</v>
      </c>
      <c r="R2947" s="17">
        <v>-1</v>
      </c>
      <c r="S2947" s="17">
        <v>-2.1362302019117267</v>
      </c>
      <c r="T2947" s="17">
        <v>-0.22449130421775024</v>
      </c>
      <c r="U2947" s="17">
        <v>-1.3415755772058227</v>
      </c>
      <c r="V2947" s="17">
        <v>-2.0827678657370443</v>
      </c>
      <c r="W2947" s="17">
        <v>-4.7309127158639201</v>
      </c>
      <c r="X2947" s="17">
        <v>-7.6575614565740935</v>
      </c>
      <c r="Y2947" s="17">
        <v>0</v>
      </c>
      <c r="Z2947" s="17">
        <v>-17.879228781698412</v>
      </c>
      <c r="AA2947" s="17">
        <v>-2.2891978245748508</v>
      </c>
      <c r="AB2947" s="17">
        <v>-3.2662219156627272</v>
      </c>
      <c r="AC2947" s="17">
        <v>-32.089014477506673</v>
      </c>
      <c r="AD2947" s="17">
        <v>-1.6769694715072785</v>
      </c>
      <c r="AE2947" s="17">
        <v>-0.16769694715072783</v>
      </c>
      <c r="AF2947" s="17">
        <v>-25.557769632805382</v>
      </c>
      <c r="AG2947" s="17">
        <v>-124.30532435054344</v>
      </c>
      <c r="AH2947" s="17">
        <v>-1</v>
      </c>
      <c r="AI2947" s="17">
        <v>-1</v>
      </c>
      <c r="AJ2947" s="17">
        <v>-1</v>
      </c>
      <c r="AK2947" s="17">
        <v>-1</v>
      </c>
      <c r="AL2947" s="17">
        <v>-1</v>
      </c>
      <c r="AM2947" s="17">
        <v>-1</v>
      </c>
      <c r="AN2947" s="17">
        <v>-1</v>
      </c>
      <c r="AO2947" s="17">
        <v>-1</v>
      </c>
      <c r="AP2947" s="17">
        <v>-1</v>
      </c>
      <c r="AQ2947" s="17">
        <v>-1</v>
      </c>
      <c r="AR2947" s="17">
        <v>-0.83848473575363924</v>
      </c>
      <c r="AS2947" s="17">
        <v>-10.061816829043671</v>
      </c>
      <c r="AT2947" s="17">
        <v>-9.0803618777567721</v>
      </c>
      <c r="AU2947" s="17">
        <v>-1</v>
      </c>
      <c r="AV2947" s="17">
        <v>-1</v>
      </c>
      <c r="AW2947" s="17">
        <v>-1</v>
      </c>
      <c r="AX2947" s="17">
        <v>-1</v>
      </c>
      <c r="AY2947" s="17">
        <v>-0.16769694715072783</v>
      </c>
      <c r="AZ2947" s="17">
        <v>1.8251474904075431</v>
      </c>
      <c r="BA2947" s="17">
        <v>-1.3123269775870305</v>
      </c>
      <c r="BB2947" s="17">
        <v>0.70350295364580817</v>
      </c>
      <c r="BC2947" s="17">
        <v>-0.52401577415862843</v>
      </c>
      <c r="BD2947" s="17">
        <v>24.848871994584208</v>
      </c>
      <c r="BE2947" s="17">
        <v>-17.797589943302178</v>
      </c>
      <c r="BF2947" s="17">
        <v>-1</v>
      </c>
      <c r="BG2947" s="22">
        <v>0</v>
      </c>
    </row>
    <row r="2948" spans="1:59" x14ac:dyDescent="0.25">
      <c r="A2948">
        <v>6451</v>
      </c>
      <c r="B2948" t="s">
        <v>3168</v>
      </c>
      <c r="C2948" s="49">
        <v>0</v>
      </c>
      <c r="D2948" s="22">
        <v>1521.6492382812501</v>
      </c>
      <c r="E2948" s="17">
        <v>107.21037005115041</v>
      </c>
      <c r="F2948" s="17">
        <v>74.324795986862711</v>
      </c>
      <c r="G2948" s="17">
        <v>0.88693889703337248</v>
      </c>
      <c r="H2948" s="17">
        <v>7.5452305708487302</v>
      </c>
      <c r="I2948" s="17">
        <v>89.658529310703457</v>
      </c>
      <c r="J2948" s="17">
        <v>16.497606611995604</v>
      </c>
      <c r="K2948" s="17">
        <v>-1</v>
      </c>
      <c r="L2948" s="17">
        <v>-1</v>
      </c>
      <c r="M2948" s="17">
        <v>-1</v>
      </c>
      <c r="N2948" s="17">
        <v>0.16666666666666666</v>
      </c>
      <c r="O2948" s="17">
        <v>-1</v>
      </c>
      <c r="P2948" s="17">
        <v>-1</v>
      </c>
      <c r="Q2948" s="17">
        <v>5.312668501116284</v>
      </c>
      <c r="R2948" s="17">
        <v>-1</v>
      </c>
      <c r="S2948" s="17">
        <v>1.5426284154232532</v>
      </c>
      <c r="T2948" s="17">
        <v>0.16217722459867273</v>
      </c>
      <c r="U2948" s="17">
        <v>0.8908562147873611</v>
      </c>
      <c r="V2948" s="17">
        <v>1.1368910522659088</v>
      </c>
      <c r="W2948" s="17">
        <v>3.6526043523170428</v>
      </c>
      <c r="X2948" s="17">
        <v>4.8141221002356378</v>
      </c>
      <c r="Y2948" s="17">
        <v>0</v>
      </c>
      <c r="Z2948" s="17">
        <v>54.628939246679607</v>
      </c>
      <c r="AA2948" s="17">
        <v>1.745038678728579</v>
      </c>
      <c r="AB2948" s="17">
        <v>3.1701929292108932</v>
      </c>
      <c r="AC2948" s="17">
        <v>41.912753229104261</v>
      </c>
      <c r="AD2948" s="17">
        <v>1.1135702684842015</v>
      </c>
      <c r="AE2948" s="17">
        <v>0.11135702684842014</v>
      </c>
      <c r="AF2948" s="17">
        <v>84.624217520075518</v>
      </c>
      <c r="AG2948" s="17">
        <v>67.852790187510365</v>
      </c>
      <c r="AH2948" s="17">
        <v>-1</v>
      </c>
      <c r="AI2948" s="17">
        <v>-1</v>
      </c>
      <c r="AJ2948" s="17">
        <v>-1</v>
      </c>
      <c r="AK2948" s="17">
        <v>-1</v>
      </c>
      <c r="AL2948" s="17">
        <v>-1</v>
      </c>
      <c r="AM2948" s="17">
        <v>-1</v>
      </c>
      <c r="AN2948" s="17">
        <v>-1</v>
      </c>
      <c r="AO2948" s="17">
        <v>-1</v>
      </c>
      <c r="AP2948" s="17">
        <v>-1</v>
      </c>
      <c r="AQ2948" s="17">
        <v>-1</v>
      </c>
      <c r="AR2948" s="17">
        <v>0.55678513424210074</v>
      </c>
      <c r="AS2948" s="17">
        <v>6.6814216109052076</v>
      </c>
      <c r="AT2948" s="17">
        <v>12.685848094176771</v>
      </c>
      <c r="AU2948" s="17">
        <v>-1</v>
      </c>
      <c r="AV2948" s="17">
        <v>-1</v>
      </c>
      <c r="AW2948" s="17">
        <v>-1</v>
      </c>
      <c r="AX2948" s="17">
        <v>-1</v>
      </c>
      <c r="AY2948" s="17">
        <v>0.11135702684842014</v>
      </c>
      <c r="AZ2948" s="17">
        <v>-0.59989416139232588</v>
      </c>
      <c r="BA2948" s="17">
        <v>1.1127146742128389</v>
      </c>
      <c r="BB2948" s="17">
        <v>-0.24528055795129522</v>
      </c>
      <c r="BC2948" s="17">
        <v>0.42476773743847462</v>
      </c>
      <c r="BD2948" s="17">
        <v>-8.1137696320666528</v>
      </c>
      <c r="BE2948" s="17">
        <v>15.165051683348716</v>
      </c>
      <c r="BF2948" s="17">
        <v>-1</v>
      </c>
      <c r="BG2948" s="22">
        <v>0</v>
      </c>
    </row>
    <row r="2949" spans="1:59" x14ac:dyDescent="0.25">
      <c r="A2949">
        <v>6453</v>
      </c>
      <c r="B2949" t="s">
        <v>2585</v>
      </c>
      <c r="C2949" s="49">
        <v>0</v>
      </c>
      <c r="D2949" s="22">
        <v>1492.7154492187499</v>
      </c>
      <c r="E2949" s="17">
        <v>63.84117600763377</v>
      </c>
      <c r="F2949" s="17">
        <v>1.6039472692516552</v>
      </c>
      <c r="G2949" s="17">
        <v>0.35782411976971523</v>
      </c>
      <c r="H2949" s="17">
        <v>3.5371216926701421</v>
      </c>
      <c r="I2949" s="17">
        <v>50.931103816853906</v>
      </c>
      <c r="J2949" s="17">
        <v>6.0634709580216954</v>
      </c>
      <c r="K2949" s="17">
        <v>-1</v>
      </c>
      <c r="L2949" s="17">
        <v>-1</v>
      </c>
      <c r="M2949" s="17">
        <v>-1</v>
      </c>
      <c r="N2949" s="17">
        <v>0.16666666666666666</v>
      </c>
      <c r="O2949" s="17">
        <v>-1</v>
      </c>
      <c r="P2949" s="17">
        <v>-1</v>
      </c>
      <c r="Q2949" s="17">
        <v>2.8115749343169809</v>
      </c>
      <c r="R2949" s="17">
        <v>-1</v>
      </c>
      <c r="S2949" s="17">
        <v>0.27162331573312276</v>
      </c>
      <c r="T2949" s="17">
        <v>2.8587510196608247E-2</v>
      </c>
      <c r="U2949" s="17">
        <v>0.11957563907738948</v>
      </c>
      <c r="V2949" s="17">
        <v>2.4534386869233524E-2</v>
      </c>
      <c r="W2949" s="17">
        <v>0.7561916180010243</v>
      </c>
      <c r="X2949" s="17">
        <v>0.50529290855829279</v>
      </c>
      <c r="Y2949" s="17">
        <v>0</v>
      </c>
      <c r="Z2949" s="17">
        <v>29.578166461065418</v>
      </c>
      <c r="AA2949" s="17">
        <v>0.35125443681900453</v>
      </c>
      <c r="AB2949" s="17">
        <v>0.94648254985364977</v>
      </c>
      <c r="AC2949" s="17">
        <v>16.345958218829324</v>
      </c>
      <c r="AD2949" s="17">
        <v>0.14946954884673685</v>
      </c>
      <c r="AE2949" s="17">
        <v>1.4946954884673685E-2</v>
      </c>
      <c r="AF2949" s="17">
        <v>46.55755551098953</v>
      </c>
      <c r="AG2949" s="17">
        <v>1.464279801744756</v>
      </c>
      <c r="AH2949" s="17">
        <v>-1</v>
      </c>
      <c r="AI2949" s="17">
        <v>-1</v>
      </c>
      <c r="AJ2949" s="17">
        <v>-1</v>
      </c>
      <c r="AK2949" s="17">
        <v>-1</v>
      </c>
      <c r="AL2949" s="17">
        <v>-1</v>
      </c>
      <c r="AM2949" s="17">
        <v>-1</v>
      </c>
      <c r="AN2949" s="17">
        <v>-1</v>
      </c>
      <c r="AO2949" s="17">
        <v>-1</v>
      </c>
      <c r="AP2949" s="17">
        <v>-1</v>
      </c>
      <c r="AQ2949" s="17">
        <v>-1</v>
      </c>
      <c r="AR2949" s="17">
        <v>7.4734774423368427E-2</v>
      </c>
      <c r="AS2949" s="17">
        <v>0.89681729308042091</v>
      </c>
      <c r="AT2949" s="17">
        <v>5.165862481004547</v>
      </c>
      <c r="AU2949" s="17">
        <v>-1</v>
      </c>
      <c r="AV2949" s="17">
        <v>-1</v>
      </c>
      <c r="AW2949" s="17">
        <v>-1</v>
      </c>
      <c r="AX2949" s="17">
        <v>-1</v>
      </c>
      <c r="AY2949" s="17">
        <v>1.4946954884673685E-2</v>
      </c>
      <c r="AZ2949" s="17">
        <v>0.23793099771406914</v>
      </c>
      <c r="BA2949" s="17">
        <v>0.27488951510644377</v>
      </c>
      <c r="BB2949" s="17">
        <v>8.2513686725442806E-2</v>
      </c>
      <c r="BC2949" s="17">
        <v>9.6973492761736682E-2</v>
      </c>
      <c r="BD2949" s="17">
        <v>3.2744596978990876</v>
      </c>
      <c r="BE2949" s="17">
        <v>3.7768223533829639</v>
      </c>
      <c r="BF2949" s="17">
        <v>-1</v>
      </c>
      <c r="BG2949" s="22">
        <v>0</v>
      </c>
    </row>
    <row r="2950" spans="1:59" x14ac:dyDescent="0.25">
      <c r="A2950">
        <v>6455</v>
      </c>
      <c r="B2950" t="s">
        <v>2586</v>
      </c>
      <c r="C2950" s="49">
        <v>0</v>
      </c>
      <c r="D2950" s="22">
        <v>1495.8946386718751</v>
      </c>
      <c r="E2950" s="17">
        <v>34.624027271478766</v>
      </c>
      <c r="F2950" s="17">
        <v>-47.38695283993529</v>
      </c>
      <c r="G2950" s="17">
        <v>1.36775744262152E-3</v>
      </c>
      <c r="H2950" s="17">
        <v>0.83692133554698378</v>
      </c>
      <c r="I2950" s="17">
        <v>24.841042062724657</v>
      </c>
      <c r="J2950" s="17">
        <v>-0.96584328354529081</v>
      </c>
      <c r="K2950" s="17">
        <v>-1</v>
      </c>
      <c r="L2950" s="17">
        <v>-1</v>
      </c>
      <c r="M2950" s="17">
        <v>-1</v>
      </c>
      <c r="N2950" s="17">
        <v>0.16666666666666666</v>
      </c>
      <c r="O2950" s="17">
        <v>-1</v>
      </c>
      <c r="P2950" s="17">
        <v>-1</v>
      </c>
      <c r="Q2950" s="17">
        <v>1.1266272576114282</v>
      </c>
      <c r="R2950" s="17">
        <v>-1</v>
      </c>
      <c r="S2950" s="17">
        <v>-0.5846329708097322</v>
      </c>
      <c r="T2950" s="17">
        <v>-6.1409794143177418E-2</v>
      </c>
      <c r="U2950" s="17">
        <v>-0.40002403979176976</v>
      </c>
      <c r="V2950" s="17">
        <v>-0.72484292708171705</v>
      </c>
      <c r="W2950" s="17">
        <v>-1.1950764082134331</v>
      </c>
      <c r="X2950" s="17">
        <v>-2.397498027459652</v>
      </c>
      <c r="Y2950" s="17">
        <v>0</v>
      </c>
      <c r="Z2950" s="17">
        <v>12.701852049999513</v>
      </c>
      <c r="AA2950" s="17">
        <v>-0.5877162404114793</v>
      </c>
      <c r="AB2950" s="17">
        <v>-0.55159640532870624</v>
      </c>
      <c r="AC2950" s="17">
        <v>-0.87799230633976144</v>
      </c>
      <c r="AD2950" s="17">
        <v>-0.50003004973971232</v>
      </c>
      <c r="AE2950" s="17">
        <v>-5.000300497397122E-2</v>
      </c>
      <c r="AF2950" s="17">
        <v>20.912639797489629</v>
      </c>
      <c r="AG2950" s="17">
        <v>-43.260622864567367</v>
      </c>
      <c r="AH2950" s="17">
        <v>-1</v>
      </c>
      <c r="AI2950" s="17">
        <v>-1</v>
      </c>
      <c r="AJ2950" s="17">
        <v>-1</v>
      </c>
      <c r="AK2950" s="17">
        <v>-1</v>
      </c>
      <c r="AL2950" s="17">
        <v>-1</v>
      </c>
      <c r="AM2950" s="17">
        <v>-1</v>
      </c>
      <c r="AN2950" s="17">
        <v>-1</v>
      </c>
      <c r="AO2950" s="17">
        <v>-1</v>
      </c>
      <c r="AP2950" s="17">
        <v>-1</v>
      </c>
      <c r="AQ2950" s="17">
        <v>-1</v>
      </c>
      <c r="AR2950" s="17">
        <v>-0.25001502486985616</v>
      </c>
      <c r="AS2950" s="17">
        <v>-3.0001802984382735</v>
      </c>
      <c r="AT2950" s="17">
        <v>9.976561203024481E-2</v>
      </c>
      <c r="AU2950" s="17">
        <v>-1</v>
      </c>
      <c r="AV2950" s="17">
        <v>-1</v>
      </c>
      <c r="AW2950" s="17">
        <v>-1</v>
      </c>
      <c r="AX2950" s="17">
        <v>-1</v>
      </c>
      <c r="AY2950" s="17">
        <v>-5.000300497397122E-2</v>
      </c>
      <c r="AZ2950" s="17">
        <v>0.80236072319944896</v>
      </c>
      <c r="BA2950" s="17">
        <v>-0.28954021037893624</v>
      </c>
      <c r="BB2950" s="17">
        <v>0.30334355024483556</v>
      </c>
      <c r="BC2950" s="17">
        <v>-0.123856370757656</v>
      </c>
      <c r="BD2950" s="17">
        <v>10.946531949027136</v>
      </c>
      <c r="BE2950" s="17">
        <v>-3.8952498977450922</v>
      </c>
      <c r="BF2950" s="17">
        <v>-1</v>
      </c>
      <c r="BG2950" s="22">
        <v>0</v>
      </c>
    </row>
    <row r="2951" spans="1:59" x14ac:dyDescent="0.25">
      <c r="A2951">
        <v>6457</v>
      </c>
      <c r="B2951" t="s">
        <v>2587</v>
      </c>
      <c r="C2951" s="49">
        <v>0</v>
      </c>
      <c r="D2951" s="22">
        <v>1473.595673828125</v>
      </c>
      <c r="E2951" s="17">
        <v>21.253956865107099</v>
      </c>
      <c r="F2951" s="17">
        <v>-69.805697038639423</v>
      </c>
      <c r="G2951" s="17">
        <v>-0.16175037239784557</v>
      </c>
      <c r="H2951" s="17">
        <v>-0.39871836400289018</v>
      </c>
      <c r="I2951" s="17">
        <v>12.90195910465232</v>
      </c>
      <c r="J2951" s="17">
        <v>-4.1825304136608414</v>
      </c>
      <c r="K2951" s="17">
        <v>-1</v>
      </c>
      <c r="L2951" s="17">
        <v>-1</v>
      </c>
      <c r="M2951" s="17">
        <v>-1</v>
      </c>
      <c r="N2951" s="17">
        <v>0.16666666666666666</v>
      </c>
      <c r="O2951" s="17">
        <v>-1</v>
      </c>
      <c r="P2951" s="17">
        <v>-1</v>
      </c>
      <c r="Q2951" s="17">
        <v>0.35557771845060238</v>
      </c>
      <c r="R2951" s="17">
        <v>-1</v>
      </c>
      <c r="S2951" s="17">
        <v>-0.97646473168274461</v>
      </c>
      <c r="T2951" s="17">
        <v>-0.10259349438281086</v>
      </c>
      <c r="U2951" s="17">
        <v>-0.63779824398754215</v>
      </c>
      <c r="V2951" s="17">
        <v>-1.0677657611659177</v>
      </c>
      <c r="W2951" s="17">
        <v>-2.0879969025361946</v>
      </c>
      <c r="X2951" s="17">
        <v>-3.7258452779054507</v>
      </c>
      <c r="Y2951" s="17">
        <v>0</v>
      </c>
      <c r="Z2951" s="17">
        <v>4.9790754740361258</v>
      </c>
      <c r="AA2951" s="17">
        <v>-1.0173989646724839</v>
      </c>
      <c r="AB2951" s="17">
        <v>-1.2371328786501508</v>
      </c>
      <c r="AC2951" s="17">
        <v>-8.7598507750412065</v>
      </c>
      <c r="AD2951" s="17">
        <v>-0.7972478049844276</v>
      </c>
      <c r="AE2951" s="17">
        <v>-7.9724780498442768E-2</v>
      </c>
      <c r="AF2951" s="17">
        <v>9.1772602862552475</v>
      </c>
      <c r="AG2951" s="17">
        <v>-63.727202371237148</v>
      </c>
      <c r="AH2951" s="17">
        <v>-1</v>
      </c>
      <c r="AI2951" s="17">
        <v>-1</v>
      </c>
      <c r="AJ2951" s="17">
        <v>-1</v>
      </c>
      <c r="AK2951" s="17">
        <v>-1</v>
      </c>
      <c r="AL2951" s="17">
        <v>-1</v>
      </c>
      <c r="AM2951" s="17">
        <v>-1</v>
      </c>
      <c r="AN2951" s="17">
        <v>-1</v>
      </c>
      <c r="AO2951" s="17">
        <v>-1</v>
      </c>
      <c r="AP2951" s="17">
        <v>-1</v>
      </c>
      <c r="AQ2951" s="17">
        <v>-1</v>
      </c>
      <c r="AR2951" s="17">
        <v>-0.3986239024922138</v>
      </c>
      <c r="AS2951" s="17">
        <v>-4.7834868299065647</v>
      </c>
      <c r="AT2951" s="17">
        <v>-2.218532878878535</v>
      </c>
      <c r="AU2951" s="17">
        <v>-1</v>
      </c>
      <c r="AV2951" s="17">
        <v>-1</v>
      </c>
      <c r="AW2951" s="17">
        <v>-1</v>
      </c>
      <c r="AX2951" s="17">
        <v>-1</v>
      </c>
      <c r="AY2951" s="17">
        <v>-7.9724780498442768E-2</v>
      </c>
      <c r="AZ2951" s="17">
        <v>1.0606496218642982</v>
      </c>
      <c r="BA2951" s="17">
        <v>-0.54782910904378546</v>
      </c>
      <c r="BB2951" s="17">
        <v>0.40439758702803885</v>
      </c>
      <c r="BC2951" s="17">
        <v>-0.22491040754085917</v>
      </c>
      <c r="BD2951" s="17">
        <v>14.457351813301525</v>
      </c>
      <c r="BE2951" s="17">
        <v>-7.4060697620194862</v>
      </c>
      <c r="BF2951" s="17">
        <v>-1</v>
      </c>
      <c r="BG2951" s="22">
        <v>0</v>
      </c>
    </row>
    <row r="2952" spans="1:59" x14ac:dyDescent="0.25">
      <c r="A2952">
        <v>6458</v>
      </c>
      <c r="B2952" t="s">
        <v>2588</v>
      </c>
      <c r="C2952" s="49">
        <v>0</v>
      </c>
      <c r="D2952" s="22">
        <v>1502.6314550781251</v>
      </c>
      <c r="E2952" s="17">
        <v>67.120794863883873</v>
      </c>
      <c r="F2952" s="17">
        <v>7.1031655959164359</v>
      </c>
      <c r="G2952" s="17">
        <v>0.3978362721489655</v>
      </c>
      <c r="H2952" s="17">
        <v>3.8402186199865258</v>
      </c>
      <c r="I2952" s="17">
        <v>53.859707811113203</v>
      </c>
      <c r="J2952" s="17">
        <v>6.8525100166011086</v>
      </c>
      <c r="K2952" s="17">
        <v>-1</v>
      </c>
      <c r="L2952" s="17">
        <v>-1</v>
      </c>
      <c r="M2952" s="17">
        <v>-1</v>
      </c>
      <c r="N2952" s="17">
        <v>0.16666666666666666</v>
      </c>
      <c r="O2952" s="17">
        <v>-1</v>
      </c>
      <c r="P2952" s="17">
        <v>-1</v>
      </c>
      <c r="Q2952" s="17">
        <v>3.0007099598535469</v>
      </c>
      <c r="R2952" s="17">
        <v>-1</v>
      </c>
      <c r="S2952" s="17">
        <v>0.36773790543823004</v>
      </c>
      <c r="T2952" s="17">
        <v>3.8689688851679928E-2</v>
      </c>
      <c r="U2952" s="17">
        <v>0.17790059473646275</v>
      </c>
      <c r="V2952" s="17">
        <v>0.1086518341764144</v>
      </c>
      <c r="W2952" s="17">
        <v>0.9752210472639774</v>
      </c>
      <c r="X2952" s="17">
        <v>0.83113058613206814</v>
      </c>
      <c r="Y2952" s="17">
        <v>0</v>
      </c>
      <c r="Z2952" s="17">
        <v>31.472529236377792</v>
      </c>
      <c r="AA2952" s="17">
        <v>0.45665369963962005</v>
      </c>
      <c r="AB2952" s="17">
        <v>1.1146416003460649</v>
      </c>
      <c r="AC2952" s="17">
        <v>18.279343075496111</v>
      </c>
      <c r="AD2952" s="17">
        <v>0.22237574342057842</v>
      </c>
      <c r="AE2952" s="17">
        <v>2.2237574342057843E-2</v>
      </c>
      <c r="AF2952" s="17">
        <v>49.436191954964691</v>
      </c>
      <c r="AG2952" s="17">
        <v>6.4846408045580191</v>
      </c>
      <c r="AH2952" s="17">
        <v>-1</v>
      </c>
      <c r="AI2952" s="17">
        <v>-1</v>
      </c>
      <c r="AJ2952" s="17">
        <v>-1</v>
      </c>
      <c r="AK2952" s="17">
        <v>-1</v>
      </c>
      <c r="AL2952" s="17">
        <v>-1</v>
      </c>
      <c r="AM2952" s="17">
        <v>-1</v>
      </c>
      <c r="AN2952" s="17">
        <v>-1</v>
      </c>
      <c r="AO2952" s="17">
        <v>-1</v>
      </c>
      <c r="AP2952" s="17">
        <v>-1</v>
      </c>
      <c r="AQ2952" s="17">
        <v>-1</v>
      </c>
      <c r="AR2952" s="17">
        <v>0.11118787171028921</v>
      </c>
      <c r="AS2952" s="17">
        <v>1.3342544605234705</v>
      </c>
      <c r="AT2952" s="17">
        <v>5.7345307986805114</v>
      </c>
      <c r="AU2952" s="17">
        <v>-1</v>
      </c>
      <c r="AV2952" s="17">
        <v>-1</v>
      </c>
      <c r="AW2952" s="17">
        <v>-1</v>
      </c>
      <c r="AX2952" s="17">
        <v>-1</v>
      </c>
      <c r="AY2952" s="17">
        <v>2.2237574342057843E-2</v>
      </c>
      <c r="AZ2952" s="17">
        <v>0.17457387866571927</v>
      </c>
      <c r="BA2952" s="17">
        <v>0.33824663415479361</v>
      </c>
      <c r="BB2952" s="17">
        <v>5.7725580570336665E-2</v>
      </c>
      <c r="BC2952" s="17">
        <v>0.12176159891684281</v>
      </c>
      <c r="BD2952" s="17">
        <v>2.4132711867088634</v>
      </c>
      <c r="BE2952" s="17">
        <v>4.6380108645731886</v>
      </c>
      <c r="BF2952" s="17">
        <v>-1</v>
      </c>
      <c r="BG2952" s="22">
        <v>0</v>
      </c>
    </row>
    <row r="2953" spans="1:59" x14ac:dyDescent="0.25">
      <c r="A2953">
        <v>6459</v>
      </c>
      <c r="B2953" t="s">
        <v>2589</v>
      </c>
      <c r="C2953" s="49">
        <v>0</v>
      </c>
      <c r="D2953" s="22">
        <v>1463.75732421875</v>
      </c>
      <c r="E2953" s="17">
        <v>54.260305452115283</v>
      </c>
      <c r="F2953" s="17">
        <v>-14.461120427228396</v>
      </c>
      <c r="G2953" s="17">
        <v>0.24093515510764468</v>
      </c>
      <c r="H2953" s="17">
        <v>2.6516735495545065</v>
      </c>
      <c r="I2953" s="17">
        <v>42.375665820179229</v>
      </c>
      <c r="J2953" s="17">
        <v>3.758422287780411</v>
      </c>
      <c r="K2953" s="17">
        <v>-1</v>
      </c>
      <c r="L2953" s="17">
        <v>-1</v>
      </c>
      <c r="M2953" s="17">
        <v>-1</v>
      </c>
      <c r="N2953" s="17">
        <v>0.16666666666666666</v>
      </c>
      <c r="O2953" s="17">
        <v>-1</v>
      </c>
      <c r="P2953" s="17">
        <v>-1</v>
      </c>
      <c r="Q2953" s="17">
        <v>2.2590478643718943</v>
      </c>
      <c r="R2953" s="17">
        <v>-1</v>
      </c>
      <c r="S2953" s="17">
        <v>-9.1597516975580884E-3</v>
      </c>
      <c r="T2953" s="17">
        <v>-9.2435391483009291E-4</v>
      </c>
      <c r="U2953" s="17">
        <v>-5.0811187812876316E-2</v>
      </c>
      <c r="V2953" s="17">
        <v>-0.2212009895373504</v>
      </c>
      <c r="W2953" s="17">
        <v>0.11633293270950984</v>
      </c>
      <c r="X2953" s="17">
        <v>-0.44658862029551344</v>
      </c>
      <c r="Y2953" s="17">
        <v>0</v>
      </c>
      <c r="Z2953" s="17">
        <v>24.044095176875757</v>
      </c>
      <c r="AA2953" s="17">
        <v>4.3347714119522596E-2</v>
      </c>
      <c r="AB2953" s="17">
        <v>0.45523336324881786</v>
      </c>
      <c r="AC2953" s="17">
        <v>10.69789030068597</v>
      </c>
      <c r="AD2953" s="17">
        <v>-6.3513984766095405E-2</v>
      </c>
      <c r="AE2953" s="17">
        <v>-6.3513984766095394E-3</v>
      </c>
      <c r="AF2953" s="17">
        <v>38.148089547112626</v>
      </c>
      <c r="AG2953" s="17">
        <v>-13.201884474711317</v>
      </c>
      <c r="AH2953" s="17">
        <v>-1</v>
      </c>
      <c r="AI2953" s="17">
        <v>-1</v>
      </c>
      <c r="AJ2953" s="17">
        <v>-1</v>
      </c>
      <c r="AK2953" s="17">
        <v>-1</v>
      </c>
      <c r="AL2953" s="17">
        <v>-1</v>
      </c>
      <c r="AM2953" s="17">
        <v>-1</v>
      </c>
      <c r="AN2953" s="17">
        <v>-1</v>
      </c>
      <c r="AO2953" s="17">
        <v>-1</v>
      </c>
      <c r="AP2953" s="17">
        <v>-1</v>
      </c>
      <c r="AQ2953" s="17">
        <v>-1</v>
      </c>
      <c r="AR2953" s="17">
        <v>-3.1756992383047702E-2</v>
      </c>
      <c r="AS2953" s="17">
        <v>-0.38108390859657271</v>
      </c>
      <c r="AT2953" s="17">
        <v>3.5045909188244555</v>
      </c>
      <c r="AU2953" s="17">
        <v>-1</v>
      </c>
      <c r="AV2953" s="17">
        <v>-1</v>
      </c>
      <c r="AW2953" s="17">
        <v>-1</v>
      </c>
      <c r="AX2953" s="17">
        <v>-1</v>
      </c>
      <c r="AY2953" s="17">
        <v>-6.3513984766095394E-3</v>
      </c>
      <c r="AZ2953" s="17">
        <v>0.42301846762417783</v>
      </c>
      <c r="BA2953" s="17">
        <v>8.9802045196334973E-2</v>
      </c>
      <c r="BB2953" s="17">
        <v>0.15492808815380582</v>
      </c>
      <c r="BC2953" s="17">
        <v>2.4559091333373723E-2</v>
      </c>
      <c r="BD2953" s="17">
        <v>5.7902812037698386</v>
      </c>
      <c r="BE2953" s="17">
        <v>1.2610008475122108</v>
      </c>
      <c r="BF2953" s="17">
        <v>-1</v>
      </c>
      <c r="BG2953" s="22">
        <v>0</v>
      </c>
    </row>
    <row r="2954" spans="1:59" x14ac:dyDescent="0.25">
      <c r="A2954">
        <v>6460</v>
      </c>
      <c r="B2954" t="s">
        <v>2590</v>
      </c>
      <c r="C2954" s="49">
        <v>0</v>
      </c>
      <c r="D2954" s="22">
        <v>1441.6622070312501</v>
      </c>
      <c r="E2954" s="17">
        <v>57.535239777568634</v>
      </c>
      <c r="F2954" s="17">
        <v>-8.9697570552819563</v>
      </c>
      <c r="G2954" s="17">
        <v>0.28089015506514103</v>
      </c>
      <c r="H2954" s="17">
        <v>2.9543375403155636</v>
      </c>
      <c r="I2954" s="17">
        <v>45.300086665053222</v>
      </c>
      <c r="J2954" s="17">
        <v>4.5463343014403508</v>
      </c>
      <c r="K2954" s="17">
        <v>-1</v>
      </c>
      <c r="L2954" s="17">
        <v>-1</v>
      </c>
      <c r="M2954" s="17">
        <v>-1</v>
      </c>
      <c r="N2954" s="17">
        <v>0.16666666666666666</v>
      </c>
      <c r="O2954" s="17">
        <v>-1</v>
      </c>
      <c r="P2954" s="17">
        <v>-1</v>
      </c>
      <c r="Q2954" s="17">
        <v>2.4479127338657296</v>
      </c>
      <c r="R2954" s="17">
        <v>-1</v>
      </c>
      <c r="S2954" s="17">
        <v>8.6817550177705288E-2</v>
      </c>
      <c r="T2954" s="17">
        <v>9.1633950247477676E-3</v>
      </c>
      <c r="U2954" s="17">
        <v>7.4304578449500697E-3</v>
      </c>
      <c r="V2954" s="17">
        <v>-0.13720369362267132</v>
      </c>
      <c r="W2954" s="17">
        <v>0.33504950546329276</v>
      </c>
      <c r="X2954" s="17">
        <v>-0.12121636163236055</v>
      </c>
      <c r="Y2954" s="17">
        <v>0</v>
      </c>
      <c r="Z2954" s="17">
        <v>25.935752088747858</v>
      </c>
      <c r="AA2954" s="17">
        <v>0.14859642710057497</v>
      </c>
      <c r="AB2954" s="17">
        <v>0.62315221929019771</v>
      </c>
      <c r="AC2954" s="17">
        <v>12.628513555685007</v>
      </c>
      <c r="AD2954" s="17">
        <v>9.2880723061875836E-3</v>
      </c>
      <c r="AE2954" s="17">
        <v>9.2880723061875871E-4</v>
      </c>
      <c r="AF2954" s="17">
        <v>41.022614214181544</v>
      </c>
      <c r="AG2954" s="17">
        <v>-8.1886944380252942</v>
      </c>
      <c r="AH2954" s="17">
        <v>-1</v>
      </c>
      <c r="AI2954" s="17">
        <v>-1</v>
      </c>
      <c r="AJ2954" s="17">
        <v>-1</v>
      </c>
      <c r="AK2954" s="17">
        <v>-1</v>
      </c>
      <c r="AL2954" s="17">
        <v>-1</v>
      </c>
      <c r="AM2954" s="17">
        <v>-1</v>
      </c>
      <c r="AN2954" s="17">
        <v>-1</v>
      </c>
      <c r="AO2954" s="17">
        <v>-1</v>
      </c>
      <c r="AP2954" s="17">
        <v>-1</v>
      </c>
      <c r="AQ2954" s="17">
        <v>-1</v>
      </c>
      <c r="AR2954" s="17">
        <v>4.6440361530937918E-3</v>
      </c>
      <c r="AS2954" s="17">
        <v>5.5728433837125446E-2</v>
      </c>
      <c r="AT2954" s="17">
        <v>4.0724469639882628</v>
      </c>
      <c r="AU2954" s="17">
        <v>-1</v>
      </c>
      <c r="AV2954" s="17">
        <v>-1</v>
      </c>
      <c r="AW2954" s="17">
        <v>-1</v>
      </c>
      <c r="AX2954" s="17">
        <v>-1</v>
      </c>
      <c r="AY2954" s="17">
        <v>9.2880723061875871E-4</v>
      </c>
      <c r="AZ2954" s="17">
        <v>0.35975184640145463</v>
      </c>
      <c r="BA2954" s="17">
        <v>0.15306866641905822</v>
      </c>
      <c r="BB2954" s="17">
        <v>0.13017538874922957</v>
      </c>
      <c r="BC2954" s="17">
        <v>4.9311790737949932E-2</v>
      </c>
      <c r="BD2954" s="17">
        <v>4.9303227940881413</v>
      </c>
      <c r="BE2954" s="17">
        <v>2.120959257193908</v>
      </c>
      <c r="BF2954" s="17">
        <v>-1</v>
      </c>
      <c r="BG2954" s="22">
        <v>0</v>
      </c>
    </row>
    <row r="2955" spans="1:59" x14ac:dyDescent="0.25">
      <c r="A2955">
        <v>6461</v>
      </c>
      <c r="B2955" t="s">
        <v>2591</v>
      </c>
      <c r="C2955" s="49">
        <v>0</v>
      </c>
      <c r="D2955" s="22">
        <v>1476.287392578125</v>
      </c>
      <c r="E2955" s="17">
        <v>52.65012799321913</v>
      </c>
      <c r="F2955" s="17">
        <v>-17.161043125339948</v>
      </c>
      <c r="G2955" s="17">
        <v>0.22129059619184061</v>
      </c>
      <c r="H2955" s="17">
        <v>2.5028636232743686</v>
      </c>
      <c r="I2955" s="17">
        <v>40.937824307406203</v>
      </c>
      <c r="J2955" s="17">
        <v>3.37103187383277</v>
      </c>
      <c r="K2955" s="17">
        <v>-1</v>
      </c>
      <c r="L2955" s="17">
        <v>-1</v>
      </c>
      <c r="M2955" s="17">
        <v>-1</v>
      </c>
      <c r="N2955" s="17">
        <v>0.16666666666666666</v>
      </c>
      <c r="O2955" s="17">
        <v>-1</v>
      </c>
      <c r="P2955" s="17">
        <v>-1</v>
      </c>
      <c r="Q2955" s="17">
        <v>2.1661892219030134</v>
      </c>
      <c r="R2955" s="17">
        <v>-1</v>
      </c>
      <c r="S2955" s="17">
        <v>-5.6348633271184084E-2</v>
      </c>
      <c r="T2955" s="17">
        <v>-5.8841681704223207E-3</v>
      </c>
      <c r="U2955" s="17">
        <v>-7.9446688768843518E-2</v>
      </c>
      <c r="V2955" s="17">
        <v>-0.26249969633548548</v>
      </c>
      <c r="W2955" s="17">
        <v>8.797189901473379E-3</v>
      </c>
      <c r="X2955" s="17">
        <v>-0.60656345477620577</v>
      </c>
      <c r="Y2955" s="17">
        <v>0</v>
      </c>
      <c r="Z2955" s="17">
        <v>23.114029710894261</v>
      </c>
      <c r="AA2955" s="17">
        <v>-8.3996152552311409E-3</v>
      </c>
      <c r="AB2955" s="17">
        <v>0.3726731864477062</v>
      </c>
      <c r="AC2955" s="17">
        <v>9.7486663658243629</v>
      </c>
      <c r="AD2955" s="17">
        <v>-9.9308360961054387E-2</v>
      </c>
      <c r="AE2955" s="17">
        <v>-9.9308360961054398E-3</v>
      </c>
      <c r="AF2955" s="17">
        <v>36.734780343327415</v>
      </c>
      <c r="AG2955" s="17">
        <v>-15.666705076302216</v>
      </c>
      <c r="AH2955" s="17">
        <v>-1</v>
      </c>
      <c r="AI2955" s="17">
        <v>-1</v>
      </c>
      <c r="AJ2955" s="17">
        <v>-1</v>
      </c>
      <c r="AK2955" s="17">
        <v>-1</v>
      </c>
      <c r="AL2955" s="17">
        <v>-1</v>
      </c>
      <c r="AM2955" s="17">
        <v>-1</v>
      </c>
      <c r="AN2955" s="17">
        <v>-1</v>
      </c>
      <c r="AO2955" s="17">
        <v>-1</v>
      </c>
      <c r="AP2955" s="17">
        <v>-1</v>
      </c>
      <c r="AQ2955" s="17">
        <v>-1</v>
      </c>
      <c r="AR2955" s="17">
        <v>-4.9654180480527194E-2</v>
      </c>
      <c r="AS2955" s="17">
        <v>-0.59585016576632621</v>
      </c>
      <c r="AT2955" s="17">
        <v>3.2253947845037758</v>
      </c>
      <c r="AU2955" s="17">
        <v>-1</v>
      </c>
      <c r="AV2955" s="17">
        <v>-1</v>
      </c>
      <c r="AW2955" s="17">
        <v>-1</v>
      </c>
      <c r="AX2955" s="17">
        <v>-1</v>
      </c>
      <c r="AY2955" s="17">
        <v>-9.9308360961054398E-3</v>
      </c>
      <c r="AZ2955" s="17">
        <v>0.45412458373820042</v>
      </c>
      <c r="BA2955" s="17">
        <v>5.8695929082312442E-2</v>
      </c>
      <c r="BB2955" s="17">
        <v>0.16709817606009186</v>
      </c>
      <c r="BC2955" s="17">
        <v>1.2389003427087666E-2</v>
      </c>
      <c r="BD2955" s="17">
        <v>6.2130944602359719</v>
      </c>
      <c r="BE2955" s="17">
        <v>0.83818759104607699</v>
      </c>
      <c r="BF2955" s="17">
        <v>-1</v>
      </c>
      <c r="BG2955" s="22">
        <v>0</v>
      </c>
    </row>
    <row r="2956" spans="1:59" x14ac:dyDescent="0.25">
      <c r="A2956">
        <v>6463</v>
      </c>
      <c r="B2956" t="s">
        <v>3169</v>
      </c>
      <c r="C2956" s="49">
        <v>0</v>
      </c>
      <c r="D2956" s="22">
        <v>1472.44388671875</v>
      </c>
      <c r="E2956" s="17">
        <v>42.262567730549748</v>
      </c>
      <c r="F2956" s="17">
        <v>-34.578756667553527</v>
      </c>
      <c r="G2956" s="17">
        <v>9.4559819752227048E-2</v>
      </c>
      <c r="H2956" s="17">
        <v>1.5428625573185604</v>
      </c>
      <c r="I2956" s="17">
        <v>31.662035927946125</v>
      </c>
      <c r="J2956" s="17">
        <v>0.87190281956057181</v>
      </c>
      <c r="K2956" s="17">
        <v>-1</v>
      </c>
      <c r="L2956" s="17">
        <v>-1</v>
      </c>
      <c r="M2956" s="17">
        <v>-1</v>
      </c>
      <c r="N2956" s="17">
        <v>0.16666666666666666</v>
      </c>
      <c r="O2956" s="17">
        <v>-1</v>
      </c>
      <c r="P2956" s="17">
        <v>-1</v>
      </c>
      <c r="Q2956" s="17">
        <v>1.5671405026292846</v>
      </c>
      <c r="R2956" s="17">
        <v>-1</v>
      </c>
      <c r="S2956" s="17">
        <v>-0.36077306075636639</v>
      </c>
      <c r="T2956" s="17">
        <v>-3.7880870885991527E-2</v>
      </c>
      <c r="U2956" s="17">
        <v>-0.26417973802898664</v>
      </c>
      <c r="V2956" s="17">
        <v>-0.52892548888758983</v>
      </c>
      <c r="W2956" s="17">
        <v>-0.68493628813092211</v>
      </c>
      <c r="X2956" s="17">
        <v>-1.6385914616879098</v>
      </c>
      <c r="Y2956" s="17">
        <v>0</v>
      </c>
      <c r="Z2956" s="17">
        <v>17.114000942181047</v>
      </c>
      <c r="AA2956" s="17">
        <v>-0.34223145431286789</v>
      </c>
      <c r="AB2956" s="17">
        <v>-0.15993817702654478</v>
      </c>
      <c r="AC2956" s="17">
        <v>3.6250426797105213</v>
      </c>
      <c r="AD2956" s="17">
        <v>-0.33022467253623333</v>
      </c>
      <c r="AE2956" s="17">
        <v>-3.302246725362333E-2</v>
      </c>
      <c r="AF2956" s="17">
        <v>27.617254543302543</v>
      </c>
      <c r="AG2956" s="17">
        <v>-31.567730391391844</v>
      </c>
      <c r="AH2956" s="17">
        <v>-1</v>
      </c>
      <c r="AI2956" s="17">
        <v>-1</v>
      </c>
      <c r="AJ2956" s="17">
        <v>-1</v>
      </c>
      <c r="AK2956" s="17">
        <v>-1</v>
      </c>
      <c r="AL2956" s="17">
        <v>-1</v>
      </c>
      <c r="AM2956" s="17">
        <v>-1</v>
      </c>
      <c r="AN2956" s="17">
        <v>-1</v>
      </c>
      <c r="AO2956" s="17">
        <v>-1</v>
      </c>
      <c r="AP2956" s="17">
        <v>-1</v>
      </c>
      <c r="AQ2956" s="17">
        <v>-1</v>
      </c>
      <c r="AR2956" s="17">
        <v>-0.16511233626811667</v>
      </c>
      <c r="AS2956" s="17">
        <v>-1.9813480352174002</v>
      </c>
      <c r="AT2956" s="17">
        <v>1.4242475542173803</v>
      </c>
      <c r="AU2956" s="17">
        <v>-1</v>
      </c>
      <c r="AV2956" s="17">
        <v>-1</v>
      </c>
      <c r="AW2956" s="17">
        <v>-1</v>
      </c>
      <c r="AX2956" s="17">
        <v>-1</v>
      </c>
      <c r="AY2956" s="17">
        <v>-3.302246725362333E-2</v>
      </c>
      <c r="AZ2956" s="17">
        <v>0.65479604009650139</v>
      </c>
      <c r="BA2956" s="17">
        <v>-0.14197552727598867</v>
      </c>
      <c r="BB2956" s="17">
        <v>0.24560972199565267</v>
      </c>
      <c r="BC2956" s="17">
        <v>-6.6122542508473145E-2</v>
      </c>
      <c r="BD2956" s="17">
        <v>8.9407429918508328</v>
      </c>
      <c r="BE2956" s="17">
        <v>-1.8894609405687852</v>
      </c>
      <c r="BF2956" s="17">
        <v>-1</v>
      </c>
      <c r="BG2956" s="22">
        <v>0</v>
      </c>
    </row>
    <row r="2957" spans="1:59" x14ac:dyDescent="0.25">
      <c r="A2957">
        <v>6464</v>
      </c>
      <c r="B2957" t="s">
        <v>2592</v>
      </c>
      <c r="C2957" s="49">
        <v>0</v>
      </c>
      <c r="D2957" s="22">
        <v>1458.823759765625</v>
      </c>
      <c r="E2957" s="17">
        <v>59.386079871365787</v>
      </c>
      <c r="F2957" s="17">
        <v>-5.8662946684444419</v>
      </c>
      <c r="G2957" s="17">
        <v>0.30347085700296095</v>
      </c>
      <c r="H2957" s="17">
        <v>3.1253891075776541</v>
      </c>
      <c r="I2957" s="17">
        <v>46.952832892286239</v>
      </c>
      <c r="J2957" s="17">
        <v>4.9916254127558082</v>
      </c>
      <c r="K2957" s="17">
        <v>-1</v>
      </c>
      <c r="L2957" s="17">
        <v>-1</v>
      </c>
      <c r="M2957" s="17">
        <v>-1</v>
      </c>
      <c r="N2957" s="17">
        <v>0.16666666666666666</v>
      </c>
      <c r="O2957" s="17">
        <v>-1</v>
      </c>
      <c r="P2957" s="17">
        <v>-1</v>
      </c>
      <c r="Q2957" s="17">
        <v>2.5546503469079598</v>
      </c>
      <c r="R2957" s="17">
        <v>-1</v>
      </c>
      <c r="S2957" s="17">
        <v>0.14105944352639679</v>
      </c>
      <c r="T2957" s="17">
        <v>1.4864520097216432E-2</v>
      </c>
      <c r="U2957" s="17">
        <v>4.0345918797685142E-2</v>
      </c>
      <c r="V2957" s="17">
        <v>-8.9732340734423696E-2</v>
      </c>
      <c r="W2957" s="17">
        <v>0.45865790850342519</v>
      </c>
      <c r="X2957" s="17">
        <v>6.266885922920129E-2</v>
      </c>
      <c r="Y2957" s="17">
        <v>0</v>
      </c>
      <c r="Z2957" s="17">
        <v>27.004828323037447</v>
      </c>
      <c r="AA2957" s="17">
        <v>0.20807808946304499</v>
      </c>
      <c r="AB2957" s="17">
        <v>0.71805212273266261</v>
      </c>
      <c r="AC2957" s="17">
        <v>13.719611749196023</v>
      </c>
      <c r="AD2957" s="17">
        <v>5.0432398497106429E-2</v>
      </c>
      <c r="AE2957" s="17">
        <v>5.0432398497106427E-3</v>
      </c>
      <c r="AF2957" s="17">
        <v>42.647161449547411</v>
      </c>
      <c r="AG2957" s="17">
        <v>-5.3554733118463966</v>
      </c>
      <c r="AH2957" s="17">
        <v>-1</v>
      </c>
      <c r="AI2957" s="17">
        <v>-1</v>
      </c>
      <c r="AJ2957" s="17">
        <v>-1</v>
      </c>
      <c r="AK2957" s="17">
        <v>-1</v>
      </c>
      <c r="AL2957" s="17">
        <v>-1</v>
      </c>
      <c r="AM2957" s="17">
        <v>-1</v>
      </c>
      <c r="AN2957" s="17">
        <v>-1</v>
      </c>
      <c r="AO2957" s="17">
        <v>-1</v>
      </c>
      <c r="AP2957" s="17">
        <v>-1</v>
      </c>
      <c r="AQ2957" s="17">
        <v>-1</v>
      </c>
      <c r="AR2957" s="17">
        <v>2.5216199248553214E-2</v>
      </c>
      <c r="AS2957" s="17">
        <v>0.30259439098263841</v>
      </c>
      <c r="AT2957" s="17">
        <v>4.3933727082774299</v>
      </c>
      <c r="AU2957" s="17">
        <v>-1</v>
      </c>
      <c r="AV2957" s="17">
        <v>-1</v>
      </c>
      <c r="AW2957" s="17">
        <v>-1</v>
      </c>
      <c r="AX2957" s="17">
        <v>-1</v>
      </c>
      <c r="AY2957" s="17">
        <v>5.0432398497106427E-3</v>
      </c>
      <c r="AZ2957" s="17">
        <v>0.32399650369183136</v>
      </c>
      <c r="BA2957" s="17">
        <v>0.18882400912868152</v>
      </c>
      <c r="BB2957" s="17">
        <v>0.11618631784431717</v>
      </c>
      <c r="BC2957" s="17">
        <v>6.3300861642862333E-2</v>
      </c>
      <c r="BD2957" s="17">
        <v>4.4443144209533365</v>
      </c>
      <c r="BE2957" s="17">
        <v>2.6069676303287141</v>
      </c>
      <c r="BF2957" s="17">
        <v>-1</v>
      </c>
      <c r="BG2957" s="22">
        <v>0</v>
      </c>
    </row>
    <row r="2958" spans="1:59" x14ac:dyDescent="0.25">
      <c r="A2958">
        <v>6465</v>
      </c>
      <c r="B2958" t="s">
        <v>3170</v>
      </c>
      <c r="C2958" s="49">
        <v>0</v>
      </c>
      <c r="D2958" s="22">
        <v>1445.2940722656251</v>
      </c>
      <c r="E2958" s="17">
        <v>29.646241722240667</v>
      </c>
      <c r="F2958" s="17">
        <v>-55.733632962965359</v>
      </c>
      <c r="G2958" s="17">
        <v>-5.9362444034228523E-2</v>
      </c>
      <c r="H2958" s="17">
        <v>0.37688266308396834</v>
      </c>
      <c r="I2958" s="17">
        <v>20.396024735701069</v>
      </c>
      <c r="J2958" s="17">
        <v>-2.1634419667263955</v>
      </c>
      <c r="K2958" s="17">
        <v>-1</v>
      </c>
      <c r="L2958" s="17">
        <v>-1</v>
      </c>
      <c r="M2958" s="17">
        <v>-1</v>
      </c>
      <c r="N2958" s="17">
        <v>0.16666666666666666</v>
      </c>
      <c r="O2958" s="17">
        <v>-1</v>
      </c>
      <c r="P2958" s="17">
        <v>-1</v>
      </c>
      <c r="Q2958" s="17">
        <v>0.8395592664097995</v>
      </c>
      <c r="R2958" s="17">
        <v>-1</v>
      </c>
      <c r="S2958" s="17">
        <v>-0.73051511037398531</v>
      </c>
      <c r="T2958" s="17">
        <v>-7.6742819451653288E-2</v>
      </c>
      <c r="U2958" s="17">
        <v>-0.48854930268516877</v>
      </c>
      <c r="V2958" s="17">
        <v>-0.85251587689614894</v>
      </c>
      <c r="W2958" s="17">
        <v>-1.5275179435355044</v>
      </c>
      <c r="X2958" s="17">
        <v>-2.8920524723254113</v>
      </c>
      <c r="Y2958" s="17">
        <v>0</v>
      </c>
      <c r="Z2958" s="17">
        <v>9.8265997535340475</v>
      </c>
      <c r="AA2958" s="17">
        <v>-0.74769060034935864</v>
      </c>
      <c r="AB2958" s="17">
        <v>-0.80682718921065899</v>
      </c>
      <c r="AC2958" s="17">
        <v>-3.8124720805034418</v>
      </c>
      <c r="AD2958" s="17">
        <v>-0.61068662835646093</v>
      </c>
      <c r="AE2958" s="17">
        <v>-6.1068662835646097E-2</v>
      </c>
      <c r="AF2958" s="17">
        <v>16.543462914321648</v>
      </c>
      <c r="AG2958" s="17">
        <v>-50.880496254469804</v>
      </c>
      <c r="AH2958" s="17">
        <v>-1</v>
      </c>
      <c r="AI2958" s="17">
        <v>-1</v>
      </c>
      <c r="AJ2958" s="17">
        <v>-1</v>
      </c>
      <c r="AK2958" s="17">
        <v>-1</v>
      </c>
      <c r="AL2958" s="17">
        <v>-1</v>
      </c>
      <c r="AM2958" s="17">
        <v>-1</v>
      </c>
      <c r="AN2958" s="17">
        <v>-1</v>
      </c>
      <c r="AO2958" s="17">
        <v>-1</v>
      </c>
      <c r="AP2958" s="17">
        <v>-1</v>
      </c>
      <c r="AQ2958" s="17">
        <v>-1</v>
      </c>
      <c r="AR2958" s="17">
        <v>-0.30534331417823046</v>
      </c>
      <c r="AS2958" s="17">
        <v>-3.6641197701387656</v>
      </c>
      <c r="AT2958" s="17">
        <v>-0.76335570118039531</v>
      </c>
      <c r="AU2958" s="17">
        <v>-1</v>
      </c>
      <c r="AV2958" s="17">
        <v>-1</v>
      </c>
      <c r="AW2958" s="17">
        <v>-1</v>
      </c>
      <c r="AX2958" s="17">
        <v>-1</v>
      </c>
      <c r="AY2958" s="17">
        <v>-6.1068662835646097E-2</v>
      </c>
      <c r="AZ2958" s="17">
        <v>0.89852377307312747</v>
      </c>
      <c r="BA2958" s="17">
        <v>-0.38570326025261475</v>
      </c>
      <c r="BB2958" s="17">
        <v>0.34096678697453014</v>
      </c>
      <c r="BC2958" s="17">
        <v>-0.16147960748735052</v>
      </c>
      <c r="BD2958" s="17">
        <v>12.253638632476962</v>
      </c>
      <c r="BE2958" s="17">
        <v>-5.2023565811949197</v>
      </c>
      <c r="BF2958" s="17">
        <v>-1</v>
      </c>
      <c r="BG2958" s="22">
        <v>0</v>
      </c>
    </row>
    <row r="2959" spans="1:59" x14ac:dyDescent="0.25">
      <c r="A2959">
        <v>6467</v>
      </c>
      <c r="B2959" t="s">
        <v>1415</v>
      </c>
      <c r="C2959" s="49">
        <v>0</v>
      </c>
      <c r="D2959" s="22">
        <v>1453.7030273437501</v>
      </c>
      <c r="E2959" s="17">
        <v>5.9956738491768533</v>
      </c>
      <c r="F2959" s="17">
        <v>-95.390569327909773</v>
      </c>
      <c r="G2959" s="17">
        <v>-0.34790515801131466</v>
      </c>
      <c r="H2959" s="17">
        <v>-1.8088635366465606</v>
      </c>
      <c r="I2959" s="17">
        <v>-0.72324264732365151</v>
      </c>
      <c r="J2959" s="17">
        <v>-7.8535000580400807</v>
      </c>
      <c r="K2959" s="17">
        <v>-1</v>
      </c>
      <c r="L2959" s="17">
        <v>-1</v>
      </c>
      <c r="M2959" s="17">
        <v>-1</v>
      </c>
      <c r="N2959" s="17">
        <v>0.16666666666666666</v>
      </c>
      <c r="O2959" s="17">
        <v>-1</v>
      </c>
      <c r="P2959" s="17">
        <v>-1</v>
      </c>
      <c r="Q2959" s="17">
        <v>-0.52436469996865798</v>
      </c>
      <c r="R2959" s="17">
        <v>-1</v>
      </c>
      <c r="S2959" s="17">
        <v>-1.4236336485480978</v>
      </c>
      <c r="T2959" s="17">
        <v>-0.14959343789844812</v>
      </c>
      <c r="U2959" s="17">
        <v>-0.90915254439404591</v>
      </c>
      <c r="V2959" s="17">
        <v>-1.4591184987392409</v>
      </c>
      <c r="W2959" s="17">
        <v>-3.1070217243208393</v>
      </c>
      <c r="X2959" s="17">
        <v>-5.2417907946228244</v>
      </c>
      <c r="Y2959" s="17">
        <v>0</v>
      </c>
      <c r="Z2959" s="17">
        <v>-3.8343643272000527</v>
      </c>
      <c r="AA2959" s="17">
        <v>-1.5077644163537172</v>
      </c>
      <c r="AB2959" s="17">
        <v>-2.0194854923429277</v>
      </c>
      <c r="AC2959" s="17">
        <v>-17.754839099832687</v>
      </c>
      <c r="AD2959" s="17">
        <v>-1.1364406804925573</v>
      </c>
      <c r="AE2959" s="17">
        <v>-0.11364406804925574</v>
      </c>
      <c r="AF2959" s="17">
        <v>-4.2154696275999086</v>
      </c>
      <c r="AG2959" s="17">
        <v>-87.084211944798014</v>
      </c>
      <c r="AH2959" s="17">
        <v>-1</v>
      </c>
      <c r="AI2959" s="17">
        <v>-1</v>
      </c>
      <c r="AJ2959" s="17">
        <v>-1</v>
      </c>
      <c r="AK2959" s="17">
        <v>-1</v>
      </c>
      <c r="AL2959" s="17">
        <v>-1</v>
      </c>
      <c r="AM2959" s="17">
        <v>-1</v>
      </c>
      <c r="AN2959" s="17">
        <v>-1</v>
      </c>
      <c r="AO2959" s="17">
        <v>-1</v>
      </c>
      <c r="AP2959" s="17">
        <v>-1</v>
      </c>
      <c r="AQ2959" s="17">
        <v>-1</v>
      </c>
      <c r="AR2959" s="17">
        <v>-0.56822034024627865</v>
      </c>
      <c r="AS2959" s="17">
        <v>-6.8186440829553439</v>
      </c>
      <c r="AT2959" s="17">
        <v>-4.8642373078419467</v>
      </c>
      <c r="AU2959" s="17">
        <v>-1</v>
      </c>
      <c r="AV2959" s="17">
        <v>-1</v>
      </c>
      <c r="AW2959" s="17">
        <v>-1</v>
      </c>
      <c r="AX2959" s="17">
        <v>-1</v>
      </c>
      <c r="AY2959" s="17">
        <v>-0.11364406804925574</v>
      </c>
      <c r="AZ2959" s="17">
        <v>1.3554158419302031</v>
      </c>
      <c r="BA2959" s="17">
        <v>-0.84259532910969059</v>
      </c>
      <c r="BB2959" s="17">
        <v>0.51972316470080293</v>
      </c>
      <c r="BC2959" s="17">
        <v>-0.34023598521362325</v>
      </c>
      <c r="BD2959" s="17">
        <v>18.463993624366296</v>
      </c>
      <c r="BE2959" s="17">
        <v>-11.412711573084263</v>
      </c>
      <c r="BF2959" s="17">
        <v>-1</v>
      </c>
      <c r="BG2959" s="22">
        <v>0</v>
      </c>
    </row>
    <row r="2960" spans="1:59" x14ac:dyDescent="0.25">
      <c r="A2960">
        <v>6468</v>
      </c>
      <c r="B2960" t="s">
        <v>2593</v>
      </c>
      <c r="C2960" s="49">
        <v>0</v>
      </c>
      <c r="D2960" s="22">
        <v>1466.3164941406249</v>
      </c>
      <c r="E2960" s="17">
        <v>17.22058898481616</v>
      </c>
      <c r="F2960" s="17">
        <v>-76.568791025371155</v>
      </c>
      <c r="G2960" s="17">
        <v>-0.21095844726917384</v>
      </c>
      <c r="H2960" s="17">
        <v>-0.77147552415978282</v>
      </c>
      <c r="I2960" s="17">
        <v>9.3002792137020691</v>
      </c>
      <c r="J2960" s="17">
        <v>-5.1529129290266829</v>
      </c>
      <c r="K2960" s="17">
        <v>-1</v>
      </c>
      <c r="L2960" s="17">
        <v>-1</v>
      </c>
      <c r="M2960" s="17">
        <v>-1</v>
      </c>
      <c r="N2960" s="17">
        <v>0.16666666666666666</v>
      </c>
      <c r="O2960" s="17">
        <v>-1</v>
      </c>
      <c r="P2960" s="17">
        <v>-1</v>
      </c>
      <c r="Q2960" s="17">
        <v>0.12297412319336765</v>
      </c>
      <c r="R2960" s="17">
        <v>-1</v>
      </c>
      <c r="S2960" s="17">
        <v>-1.0946691682150975</v>
      </c>
      <c r="T2960" s="17">
        <v>-0.1150174389612109</v>
      </c>
      <c r="U2960" s="17">
        <v>-0.70952792145490451</v>
      </c>
      <c r="V2960" s="17">
        <v>-1.1712157731983455</v>
      </c>
      <c r="W2960" s="17">
        <v>-2.3573654796634034</v>
      </c>
      <c r="X2960" s="17">
        <v>-4.1265696548891038</v>
      </c>
      <c r="Y2960" s="17">
        <v>0</v>
      </c>
      <c r="Z2960" s="17">
        <v>2.6493346393648594</v>
      </c>
      <c r="AA2960" s="17">
        <v>-1.1470219543857119</v>
      </c>
      <c r="AB2960" s="17">
        <v>-1.443939627472127</v>
      </c>
      <c r="AC2960" s="17">
        <v>-11.137582067279533</v>
      </c>
      <c r="AD2960" s="17">
        <v>-0.88690990181863083</v>
      </c>
      <c r="AE2960" s="17">
        <v>-8.8690990181863064E-2</v>
      </c>
      <c r="AF2960" s="17">
        <v>5.6370318996433113</v>
      </c>
      <c r="AG2960" s="17">
        <v>-69.901384098977559</v>
      </c>
      <c r="AH2960" s="17">
        <v>-1</v>
      </c>
      <c r="AI2960" s="17">
        <v>-1</v>
      </c>
      <c r="AJ2960" s="17">
        <v>-1</v>
      </c>
      <c r="AK2960" s="17">
        <v>-1</v>
      </c>
      <c r="AL2960" s="17">
        <v>-1</v>
      </c>
      <c r="AM2960" s="17">
        <v>-1</v>
      </c>
      <c r="AN2960" s="17">
        <v>-1</v>
      </c>
      <c r="AO2960" s="17">
        <v>-1</v>
      </c>
      <c r="AP2960" s="17">
        <v>-1</v>
      </c>
      <c r="AQ2960" s="17">
        <v>-1</v>
      </c>
      <c r="AR2960" s="17">
        <v>-0.44345495090931542</v>
      </c>
      <c r="AS2960" s="17">
        <v>-5.3214594109117845</v>
      </c>
      <c r="AT2960" s="17">
        <v>-2.9178972341853191</v>
      </c>
      <c r="AU2960" s="17">
        <v>-1</v>
      </c>
      <c r="AV2960" s="17">
        <v>-1</v>
      </c>
      <c r="AW2960" s="17">
        <v>-1</v>
      </c>
      <c r="AX2960" s="17">
        <v>-1</v>
      </c>
      <c r="AY2960" s="17">
        <v>-8.8690990181863064E-2</v>
      </c>
      <c r="AZ2960" s="17">
        <v>1.138567995967553</v>
      </c>
      <c r="BA2960" s="17">
        <v>-0.62574748314704021</v>
      </c>
      <c r="BB2960" s="17">
        <v>0.43488269995166789</v>
      </c>
      <c r="BC2960" s="17">
        <v>-0.25539552046448821</v>
      </c>
      <c r="BD2960" s="17">
        <v>15.516465762866325</v>
      </c>
      <c r="BE2960" s="17">
        <v>-8.4651837115842881</v>
      </c>
      <c r="BF2960" s="17">
        <v>-1</v>
      </c>
      <c r="BG2960" s="22">
        <v>0</v>
      </c>
    </row>
    <row r="2961" spans="1:59" x14ac:dyDescent="0.25">
      <c r="A2961">
        <v>6471</v>
      </c>
      <c r="B2961" t="s">
        <v>2594</v>
      </c>
      <c r="C2961" s="49">
        <v>0</v>
      </c>
      <c r="D2961" s="22">
        <v>1461.9732128906251</v>
      </c>
      <c r="E2961" s="17">
        <v>44.457970609844189</v>
      </c>
      <c r="F2961" s="17">
        <v>-30.897536294881053</v>
      </c>
      <c r="G2961" s="17">
        <v>0.12134427196769365</v>
      </c>
      <c r="H2961" s="17">
        <v>1.7457580449047387</v>
      </c>
      <c r="I2961" s="17">
        <v>33.622466674054692</v>
      </c>
      <c r="J2961" s="17">
        <v>1.4000918247493273</v>
      </c>
      <c r="K2961" s="17">
        <v>-1</v>
      </c>
      <c r="L2961" s="17">
        <v>-1</v>
      </c>
      <c r="M2961" s="17">
        <v>-1</v>
      </c>
      <c r="N2961" s="17">
        <v>0.16666666666666666</v>
      </c>
      <c r="O2961" s="17">
        <v>-1</v>
      </c>
      <c r="P2961" s="17">
        <v>-1</v>
      </c>
      <c r="Q2961" s="17">
        <v>1.6937489891145632</v>
      </c>
      <c r="R2961" s="17">
        <v>-1</v>
      </c>
      <c r="S2961" s="17">
        <v>-0.2964331919393951</v>
      </c>
      <c r="T2961" s="17">
        <v>-3.1118392354614294E-2</v>
      </c>
      <c r="U2961" s="17">
        <v>-0.22513655002418947</v>
      </c>
      <c r="V2961" s="17">
        <v>-0.4726166023640393</v>
      </c>
      <c r="W2961" s="17">
        <v>-0.53831625064159094</v>
      </c>
      <c r="X2961" s="17">
        <v>-1.4204731354791125</v>
      </c>
      <c r="Y2961" s="17">
        <v>0</v>
      </c>
      <c r="Z2961" s="17">
        <v>18.38210241178421</v>
      </c>
      <c r="AA2961" s="17">
        <v>-0.27167635165790088</v>
      </c>
      <c r="AB2961" s="17">
        <v>-4.7371174636339108E-2</v>
      </c>
      <c r="AC2961" s="17">
        <v>4.9192658401309828</v>
      </c>
      <c r="AD2961" s="17">
        <v>-0.28142068753023686</v>
      </c>
      <c r="AE2961" s="17">
        <v>-2.8142068753023684E-2</v>
      </c>
      <c r="AF2961" s="17">
        <v>29.544236614862832</v>
      </c>
      <c r="AG2961" s="17">
        <v>-28.207060910037551</v>
      </c>
      <c r="AH2961" s="17">
        <v>-1</v>
      </c>
      <c r="AI2961" s="17">
        <v>-1</v>
      </c>
      <c r="AJ2961" s="17">
        <v>-1</v>
      </c>
      <c r="AK2961" s="17">
        <v>-1</v>
      </c>
      <c r="AL2961" s="17">
        <v>-1</v>
      </c>
      <c r="AM2961" s="17">
        <v>-1</v>
      </c>
      <c r="AN2961" s="17">
        <v>-1</v>
      </c>
      <c r="AO2961" s="17">
        <v>-1</v>
      </c>
      <c r="AP2961" s="17">
        <v>-1</v>
      </c>
      <c r="AQ2961" s="17">
        <v>-1</v>
      </c>
      <c r="AR2961" s="17">
        <v>-0.14071034376511843</v>
      </c>
      <c r="AS2961" s="17">
        <v>-1.6885241251814214</v>
      </c>
      <c r="AT2961" s="17">
        <v>1.8049186372641519</v>
      </c>
      <c r="AU2961" s="17">
        <v>-1</v>
      </c>
      <c r="AV2961" s="17">
        <v>-1</v>
      </c>
      <c r="AW2961" s="17">
        <v>-1</v>
      </c>
      <c r="AX2961" s="17">
        <v>-1</v>
      </c>
      <c r="AY2961" s="17">
        <v>-2.8142068753023684E-2</v>
      </c>
      <c r="AZ2961" s="17">
        <v>0.61238428199922423</v>
      </c>
      <c r="BA2961" s="17">
        <v>-9.9563769178711403E-2</v>
      </c>
      <c r="BB2961" s="17">
        <v>0.22901636709361395</v>
      </c>
      <c r="BC2961" s="17">
        <v>-4.9529187606434363E-2</v>
      </c>
      <c r="BD2961" s="17">
        <v>8.3642565707292995</v>
      </c>
      <c r="BE2961" s="17">
        <v>-1.312974519447252</v>
      </c>
      <c r="BF2961" s="17">
        <v>-1</v>
      </c>
      <c r="BG2961" s="22">
        <v>0</v>
      </c>
    </row>
    <row r="2962" spans="1:59" x14ac:dyDescent="0.25">
      <c r="A2962">
        <v>6473</v>
      </c>
      <c r="B2962" t="s">
        <v>2595</v>
      </c>
      <c r="C2962" s="49">
        <v>0</v>
      </c>
      <c r="D2962" s="22">
        <v>1430.0335253906251</v>
      </c>
      <c r="E2962" s="17">
        <v>3.5918745173619655</v>
      </c>
      <c r="F2962" s="17">
        <v>-99.421225912881226</v>
      </c>
      <c r="G2962" s="17">
        <v>-0.37723209793008633</v>
      </c>
      <c r="H2962" s="17">
        <v>-2.0310186782325337</v>
      </c>
      <c r="I2962" s="17">
        <v>-2.8697653480133809</v>
      </c>
      <c r="J2962" s="17">
        <v>-8.4318268834803085</v>
      </c>
      <c r="K2962" s="17">
        <v>-1</v>
      </c>
      <c r="L2962" s="17">
        <v>-1</v>
      </c>
      <c r="M2962" s="17">
        <v>-1</v>
      </c>
      <c r="N2962" s="17">
        <v>0.16666666666666666</v>
      </c>
      <c r="O2962" s="17">
        <v>-1</v>
      </c>
      <c r="P2962" s="17">
        <v>-1</v>
      </c>
      <c r="Q2962" s="17">
        <v>-0.66299137213245452</v>
      </c>
      <c r="R2962" s="17">
        <v>-1</v>
      </c>
      <c r="S2962" s="17">
        <v>-1.4940809159403119</v>
      </c>
      <c r="T2962" s="17">
        <v>-0.15699783803313377</v>
      </c>
      <c r="U2962" s="17">
        <v>-0.95190186850353065</v>
      </c>
      <c r="V2962" s="17">
        <v>-1.5207724507665115</v>
      </c>
      <c r="W2962" s="17">
        <v>-3.2675595242260642</v>
      </c>
      <c r="X2962" s="17">
        <v>-5.4806137877701184</v>
      </c>
      <c r="Y2962" s="17">
        <v>0</v>
      </c>
      <c r="Z2962" s="17">
        <v>-5.2228390778049167</v>
      </c>
      <c r="AA2962" s="17">
        <v>-1.5850168925245811</v>
      </c>
      <c r="AB2962" s="17">
        <v>-2.1427378063860529</v>
      </c>
      <c r="AC2962" s="17">
        <v>-19.171915116986256</v>
      </c>
      <c r="AD2962" s="17">
        <v>-1.1898773356294132</v>
      </c>
      <c r="AE2962" s="17">
        <v>-0.11898773356294133</v>
      </c>
      <c r="AF2962" s="17">
        <v>-6.3253685713074645</v>
      </c>
      <c r="AG2962" s="17">
        <v>-90.763889661320974</v>
      </c>
      <c r="AH2962" s="17">
        <v>-1</v>
      </c>
      <c r="AI2962" s="17">
        <v>-1</v>
      </c>
      <c r="AJ2962" s="17">
        <v>-1</v>
      </c>
      <c r="AK2962" s="17">
        <v>-1</v>
      </c>
      <c r="AL2962" s="17">
        <v>-1</v>
      </c>
      <c r="AM2962" s="17">
        <v>-1</v>
      </c>
      <c r="AN2962" s="17">
        <v>-1</v>
      </c>
      <c r="AO2962" s="17">
        <v>-1</v>
      </c>
      <c r="AP2962" s="17">
        <v>-1</v>
      </c>
      <c r="AQ2962" s="17">
        <v>-1</v>
      </c>
      <c r="AR2962" s="17">
        <v>-0.59493866781470661</v>
      </c>
      <c r="AS2962" s="17">
        <v>-7.1392640137764793</v>
      </c>
      <c r="AT2962" s="17">
        <v>-5.2810432179094224</v>
      </c>
      <c r="AU2962" s="17">
        <v>-1</v>
      </c>
      <c r="AV2962" s="17">
        <v>-1</v>
      </c>
      <c r="AW2962" s="17">
        <v>-1</v>
      </c>
      <c r="AX2962" s="17">
        <v>-1</v>
      </c>
      <c r="AY2962" s="17">
        <v>-0.11898773356294133</v>
      </c>
      <c r="AZ2962" s="17">
        <v>1.4018534943250538</v>
      </c>
      <c r="BA2962" s="17">
        <v>-0.88903298150454124</v>
      </c>
      <c r="BB2962" s="17">
        <v>0.53789162744733399</v>
      </c>
      <c r="BC2962" s="17">
        <v>-0.35840444796015425</v>
      </c>
      <c r="BD2962" s="17">
        <v>19.095202450300626</v>
      </c>
      <c r="BE2962" s="17">
        <v>-12.043920399018594</v>
      </c>
      <c r="BF2962" s="17">
        <v>-1</v>
      </c>
      <c r="BG2962" s="22">
        <v>0</v>
      </c>
    </row>
    <row r="2963" spans="1:59" x14ac:dyDescent="0.25">
      <c r="A2963">
        <v>6474</v>
      </c>
      <c r="B2963" t="s">
        <v>2596</v>
      </c>
      <c r="C2963" s="49">
        <v>0</v>
      </c>
      <c r="D2963" s="22">
        <v>1458.1266308593749</v>
      </c>
      <c r="E2963" s="17">
        <v>60.735193045512553</v>
      </c>
      <c r="F2963" s="17">
        <v>-3.6041208558155793</v>
      </c>
      <c r="G2963" s="17">
        <v>0.31993036777749523</v>
      </c>
      <c r="H2963" s="17">
        <v>3.2500719062835643</v>
      </c>
      <c r="I2963" s="17">
        <v>48.157551612263241</v>
      </c>
      <c r="J2963" s="17">
        <v>5.3162067240314101</v>
      </c>
      <c r="K2963" s="17">
        <v>-1</v>
      </c>
      <c r="L2963" s="17">
        <v>-1</v>
      </c>
      <c r="M2963" s="17">
        <v>-1</v>
      </c>
      <c r="N2963" s="17">
        <v>0.16666666666666666</v>
      </c>
      <c r="O2963" s="17">
        <v>-1</v>
      </c>
      <c r="P2963" s="17">
        <v>-1</v>
      </c>
      <c r="Q2963" s="17">
        <v>2.6324534593512516</v>
      </c>
      <c r="R2963" s="17">
        <v>-1</v>
      </c>
      <c r="S2963" s="17">
        <v>0.18059740963845133</v>
      </c>
      <c r="T2963" s="17">
        <v>1.9020180528662049E-2</v>
      </c>
      <c r="U2963" s="17">
        <v>6.4338635485243184E-2</v>
      </c>
      <c r="V2963" s="17">
        <v>-5.5129552632555284E-2</v>
      </c>
      <c r="W2963" s="17">
        <v>0.54875846637202019</v>
      </c>
      <c r="X2963" s="17">
        <v>0.19670635648606064</v>
      </c>
      <c r="Y2963" s="17">
        <v>0</v>
      </c>
      <c r="Z2963" s="17">
        <v>27.784098686090957</v>
      </c>
      <c r="AA2963" s="17">
        <v>0.25143542464413238</v>
      </c>
      <c r="AB2963" s="17">
        <v>0.78722649948652901</v>
      </c>
      <c r="AC2963" s="17">
        <v>14.514934344641581</v>
      </c>
      <c r="AD2963" s="17">
        <v>8.0423294356553973E-2</v>
      </c>
      <c r="AE2963" s="17">
        <v>8.042329435655398E-3</v>
      </c>
      <c r="AF2963" s="17">
        <v>43.831325378457855</v>
      </c>
      <c r="AG2963" s="17">
        <v>-3.2902835856193975</v>
      </c>
      <c r="AH2963" s="17">
        <v>-1</v>
      </c>
      <c r="AI2963" s="17">
        <v>-1</v>
      </c>
      <c r="AJ2963" s="17">
        <v>-1</v>
      </c>
      <c r="AK2963" s="17">
        <v>-1</v>
      </c>
      <c r="AL2963" s="17">
        <v>-1</v>
      </c>
      <c r="AM2963" s="17">
        <v>-1</v>
      </c>
      <c r="AN2963" s="17">
        <v>-1</v>
      </c>
      <c r="AO2963" s="17">
        <v>-1</v>
      </c>
      <c r="AP2963" s="17">
        <v>-1</v>
      </c>
      <c r="AQ2963" s="17">
        <v>-1</v>
      </c>
      <c r="AR2963" s="17">
        <v>4.0211647178276987E-2</v>
      </c>
      <c r="AS2963" s="17">
        <v>0.4825397661393237</v>
      </c>
      <c r="AT2963" s="17">
        <v>4.6273016959811208</v>
      </c>
      <c r="AU2963" s="17">
        <v>-1</v>
      </c>
      <c r="AV2963" s="17">
        <v>-1</v>
      </c>
      <c r="AW2963" s="17">
        <v>-1</v>
      </c>
      <c r="AX2963" s="17">
        <v>-1</v>
      </c>
      <c r="AY2963" s="17">
        <v>8.042329435655398E-3</v>
      </c>
      <c r="AZ2963" s="17">
        <v>0.29793374221538144</v>
      </c>
      <c r="BA2963" s="17">
        <v>0.21488677060513145</v>
      </c>
      <c r="BB2963" s="17">
        <v>0.10598941325210499</v>
      </c>
      <c r="BC2963" s="17">
        <v>7.3497766235074508E-2</v>
      </c>
      <c r="BD2963" s="17">
        <v>4.0900535093061166</v>
      </c>
      <c r="BE2963" s="17">
        <v>2.9612285419759341</v>
      </c>
      <c r="BF2963" s="17">
        <v>-1</v>
      </c>
      <c r="BG2963" s="22">
        <v>0</v>
      </c>
    </row>
    <row r="2964" spans="1:59" x14ac:dyDescent="0.25">
      <c r="A2964">
        <v>6476</v>
      </c>
      <c r="B2964" t="s">
        <v>3171</v>
      </c>
      <c r="C2964" s="49">
        <v>0</v>
      </c>
      <c r="D2964" s="22">
        <v>1472.886923828125</v>
      </c>
      <c r="E2964" s="17">
        <v>58.87167565975831</v>
      </c>
      <c r="F2964" s="17">
        <v>-6.7288403457856889</v>
      </c>
      <c r="G2964" s="17">
        <v>0.2971949997763989</v>
      </c>
      <c r="H2964" s="17">
        <v>3.077848724755516</v>
      </c>
      <c r="I2964" s="17">
        <v>46.493484933023687</v>
      </c>
      <c r="J2964" s="17">
        <v>4.867865600214623</v>
      </c>
      <c r="K2964" s="17">
        <v>-1</v>
      </c>
      <c r="L2964" s="17">
        <v>-1</v>
      </c>
      <c r="M2964" s="17">
        <v>-1</v>
      </c>
      <c r="N2964" s="17">
        <v>0.16666666666666666</v>
      </c>
      <c r="O2964" s="17">
        <v>-1</v>
      </c>
      <c r="P2964" s="17">
        <v>-1</v>
      </c>
      <c r="Q2964" s="17">
        <v>2.5249847491775759</v>
      </c>
      <c r="R2964" s="17">
        <v>-1</v>
      </c>
      <c r="S2964" s="17">
        <v>0.12598398753339063</v>
      </c>
      <c r="T2964" s="17">
        <v>1.3280005714797686E-2</v>
      </c>
      <c r="U2964" s="17">
        <v>3.1197720745442165E-2</v>
      </c>
      <c r="V2964" s="17">
        <v>-0.10292605959660842</v>
      </c>
      <c r="W2964" s="17">
        <v>0.42430341006403327</v>
      </c>
      <c r="X2964" s="17">
        <v>1.1561617506608113E-2</v>
      </c>
      <c r="Y2964" s="17">
        <v>0</v>
      </c>
      <c r="Z2964" s="17">
        <v>26.707699835659707</v>
      </c>
      <c r="AA2964" s="17">
        <v>0.19154634383293231</v>
      </c>
      <c r="AB2964" s="17">
        <v>0.69167658106617824</v>
      </c>
      <c r="AC2964" s="17">
        <v>13.416362696022611</v>
      </c>
      <c r="AD2964" s="17">
        <v>3.8997150931802713E-2</v>
      </c>
      <c r="AE2964" s="17">
        <v>3.8997150931802706E-3</v>
      </c>
      <c r="AF2964" s="17">
        <v>42.195650839512467</v>
      </c>
      <c r="AG2964" s="17">
        <v>-6.1429108028571289</v>
      </c>
      <c r="AH2964" s="17">
        <v>-1</v>
      </c>
      <c r="AI2964" s="17">
        <v>-1</v>
      </c>
      <c r="AJ2964" s="17">
        <v>-1</v>
      </c>
      <c r="AK2964" s="17">
        <v>-1</v>
      </c>
      <c r="AL2964" s="17">
        <v>-1</v>
      </c>
      <c r="AM2964" s="17">
        <v>-1</v>
      </c>
      <c r="AN2964" s="17">
        <v>-1</v>
      </c>
      <c r="AO2964" s="17">
        <v>-1</v>
      </c>
      <c r="AP2964" s="17">
        <v>-1</v>
      </c>
      <c r="AQ2964" s="17">
        <v>-1</v>
      </c>
      <c r="AR2964" s="17">
        <v>1.9498575465901356E-2</v>
      </c>
      <c r="AS2964" s="17">
        <v>0.23398290559081614</v>
      </c>
      <c r="AT2964" s="17">
        <v>4.3041777772680607</v>
      </c>
      <c r="AU2964" s="17">
        <v>-1</v>
      </c>
      <c r="AV2964" s="17">
        <v>-1</v>
      </c>
      <c r="AW2964" s="17">
        <v>-1</v>
      </c>
      <c r="AX2964" s="17">
        <v>-1</v>
      </c>
      <c r="AY2964" s="17">
        <v>3.8997150931802706E-3</v>
      </c>
      <c r="AZ2964" s="17">
        <v>0.33393399042498539</v>
      </c>
      <c r="BA2964" s="17">
        <v>0.17888652239552744</v>
      </c>
      <c r="BB2964" s="17">
        <v>0.12007430201652042</v>
      </c>
      <c r="BC2964" s="17">
        <v>5.9412877470659077E-2</v>
      </c>
      <c r="BD2964" s="17">
        <v>4.5793907870072701</v>
      </c>
      <c r="BE2964" s="17">
        <v>2.4718912642747801</v>
      </c>
      <c r="BF2964" s="17">
        <v>-1</v>
      </c>
      <c r="BG2964" s="22">
        <v>0</v>
      </c>
    </row>
    <row r="2965" spans="1:59" x14ac:dyDescent="0.25">
      <c r="A2965">
        <v>6479</v>
      </c>
      <c r="B2965" t="s">
        <v>2597</v>
      </c>
      <c r="C2965" s="49">
        <v>0</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25">
      <c r="A2966">
        <v>6481</v>
      </c>
      <c r="B2966" t="s">
        <v>783</v>
      </c>
      <c r="C2966" s="49">
        <v>0</v>
      </c>
      <c r="D2966" s="22">
        <v>1480.681875</v>
      </c>
      <c r="E2966" s="17">
        <v>93.718401635345501</v>
      </c>
      <c r="F2966" s="17">
        <v>51.701654936926388</v>
      </c>
      <c r="G2966" s="17">
        <v>0.72233358165642914</v>
      </c>
      <c r="H2966" s="17">
        <v>6.2983252597370782</v>
      </c>
      <c r="I2966" s="17">
        <v>77.610594985150385</v>
      </c>
      <c r="J2966" s="17">
        <v>13.251592204894006</v>
      </c>
      <c r="K2966" s="17">
        <v>-1</v>
      </c>
      <c r="L2966" s="17">
        <v>-1</v>
      </c>
      <c r="M2966" s="17">
        <v>-1</v>
      </c>
      <c r="N2966" s="17">
        <v>0.16666666666666666</v>
      </c>
      <c r="O2966" s="17">
        <v>-1</v>
      </c>
      <c r="P2966" s="17">
        <v>-1</v>
      </c>
      <c r="Q2966" s="17">
        <v>4.5345891258258497</v>
      </c>
      <c r="R2966" s="17">
        <v>-1</v>
      </c>
      <c r="S2966" s="17">
        <v>1.1472242341940717</v>
      </c>
      <c r="T2966" s="17">
        <v>0.12061804308424259</v>
      </c>
      <c r="U2966" s="17">
        <v>0.65091416844079342</v>
      </c>
      <c r="V2966" s="17">
        <v>0.79084171176898599</v>
      </c>
      <c r="W2966" s="17">
        <v>2.751542896314064</v>
      </c>
      <c r="X2966" s="17">
        <v>3.4736640021470109</v>
      </c>
      <c r="Y2966" s="17">
        <v>0</v>
      </c>
      <c r="Z2966" s="17">
        <v>46.83575233903548</v>
      </c>
      <c r="AA2966" s="17">
        <v>1.3114384381656177</v>
      </c>
      <c r="AB2966" s="17">
        <v>2.478406262064595</v>
      </c>
      <c r="AC2966" s="17">
        <v>33.959034042488327</v>
      </c>
      <c r="AD2966" s="17">
        <v>0.81364271055099169</v>
      </c>
      <c r="AE2966" s="17">
        <v>8.1364271055099177E-2</v>
      </c>
      <c r="AF2966" s="17">
        <v>72.781843852573928</v>
      </c>
      <c r="AG2966" s="17">
        <v>47.199612164457214</v>
      </c>
      <c r="AH2966" s="17">
        <v>-1</v>
      </c>
      <c r="AI2966" s="17">
        <v>-1</v>
      </c>
      <c r="AJ2966" s="17">
        <v>-1</v>
      </c>
      <c r="AK2966" s="17">
        <v>-1</v>
      </c>
      <c r="AL2966" s="17">
        <v>-1</v>
      </c>
      <c r="AM2966" s="17">
        <v>-1</v>
      </c>
      <c r="AN2966" s="17">
        <v>-1</v>
      </c>
      <c r="AO2966" s="17">
        <v>-1</v>
      </c>
      <c r="AP2966" s="17">
        <v>-1</v>
      </c>
      <c r="AQ2966" s="17">
        <v>-1</v>
      </c>
      <c r="AR2966" s="17">
        <v>0.40682135527549584</v>
      </c>
      <c r="AS2966" s="17">
        <v>4.8818562633059503</v>
      </c>
      <c r="AT2966" s="17">
        <v>10.346413142297735</v>
      </c>
      <c r="AU2966" s="17">
        <v>-1</v>
      </c>
      <c r="AV2966" s="17">
        <v>-1</v>
      </c>
      <c r="AW2966" s="17">
        <v>-1</v>
      </c>
      <c r="AX2966" s="17">
        <v>-1</v>
      </c>
      <c r="AY2966" s="17">
        <v>8.1364271055099177E-2</v>
      </c>
      <c r="AZ2966" s="17">
        <v>-0.33925038338511032</v>
      </c>
      <c r="BA2966" s="17">
        <v>0.8520708962056236</v>
      </c>
      <c r="BB2966" s="17">
        <v>-0.14330518825400396</v>
      </c>
      <c r="BC2966" s="17">
        <v>0.32279236774118331</v>
      </c>
      <c r="BD2966" s="17">
        <v>-4.570940814965077</v>
      </c>
      <c r="BE2966" s="17">
        <v>11.622222866247135</v>
      </c>
      <c r="BF2966" s="17">
        <v>-1</v>
      </c>
      <c r="BG2966" s="22">
        <v>0</v>
      </c>
    </row>
    <row r="2967" spans="1:59" x14ac:dyDescent="0.25">
      <c r="A2967">
        <v>6482</v>
      </c>
      <c r="B2967" t="s">
        <v>1066</v>
      </c>
      <c r="C2967" s="49">
        <v>0</v>
      </c>
      <c r="D2967" s="22">
        <v>1483.9061132812501</v>
      </c>
      <c r="E2967" s="17">
        <v>16.75438597030184</v>
      </c>
      <c r="F2967" s="17">
        <v>-77.35051361989693</v>
      </c>
      <c r="G2967" s="17">
        <v>-0.21664623809915512</v>
      </c>
      <c r="H2967" s="17">
        <v>-0.81456123240775025</v>
      </c>
      <c r="I2967" s="17">
        <v>8.8839735177397401</v>
      </c>
      <c r="J2967" s="17">
        <v>-5.2650760808448362</v>
      </c>
      <c r="K2967" s="17">
        <v>-1</v>
      </c>
      <c r="L2967" s="17">
        <v>-1</v>
      </c>
      <c r="M2967" s="17">
        <v>-1</v>
      </c>
      <c r="N2967" s="17">
        <v>0.16666666666666666</v>
      </c>
      <c r="O2967" s="17">
        <v>-1</v>
      </c>
      <c r="P2967" s="17">
        <v>-1</v>
      </c>
      <c r="Q2967" s="17">
        <v>9.608827977063239E-2</v>
      </c>
      <c r="R2967" s="17">
        <v>-1</v>
      </c>
      <c r="S2967" s="17">
        <v>-1.1083320093632187</v>
      </c>
      <c r="T2967" s="17">
        <v>-0.11645347965636095</v>
      </c>
      <c r="U2967" s="17">
        <v>-0.717818906274026</v>
      </c>
      <c r="V2967" s="17">
        <v>-1.1831732015541196</v>
      </c>
      <c r="W2967" s="17">
        <v>-2.3885008599211246</v>
      </c>
      <c r="X2967" s="17">
        <v>-4.172887996801836</v>
      </c>
      <c r="Y2967" s="17">
        <v>0</v>
      </c>
      <c r="Z2967" s="17">
        <v>2.3800479706560012</v>
      </c>
      <c r="AA2967" s="17">
        <v>-1.1620046265218091</v>
      </c>
      <c r="AB2967" s="17">
        <v>-1.4678437028216229</v>
      </c>
      <c r="AC2967" s="17">
        <v>-11.412415786654167</v>
      </c>
      <c r="AD2967" s="17">
        <v>-0.89727363284253259</v>
      </c>
      <c r="AE2967" s="17">
        <v>-8.972736328425325E-2</v>
      </c>
      <c r="AF2967" s="17">
        <v>5.2278291700900184</v>
      </c>
      <c r="AG2967" s="17">
        <v>-70.615036366527278</v>
      </c>
      <c r="AH2967" s="17">
        <v>-1</v>
      </c>
      <c r="AI2967" s="17">
        <v>-1</v>
      </c>
      <c r="AJ2967" s="17">
        <v>-1</v>
      </c>
      <c r="AK2967" s="17">
        <v>-1</v>
      </c>
      <c r="AL2967" s="17">
        <v>-1</v>
      </c>
      <c r="AM2967" s="17">
        <v>-1</v>
      </c>
      <c r="AN2967" s="17">
        <v>-1</v>
      </c>
      <c r="AO2967" s="17">
        <v>-1</v>
      </c>
      <c r="AP2967" s="17">
        <v>-1</v>
      </c>
      <c r="AQ2967" s="17">
        <v>-1</v>
      </c>
      <c r="AR2967" s="17">
        <v>-0.44863681642126629</v>
      </c>
      <c r="AS2967" s="17">
        <v>-5.3836417970551951</v>
      </c>
      <c r="AT2967" s="17">
        <v>-2.9987343361717533</v>
      </c>
      <c r="AU2967" s="17">
        <v>-1</v>
      </c>
      <c r="AV2967" s="17">
        <v>-1</v>
      </c>
      <c r="AW2967" s="17">
        <v>-1</v>
      </c>
      <c r="AX2967" s="17">
        <v>-1</v>
      </c>
      <c r="AY2967" s="17">
        <v>-8.972736328425325E-2</v>
      </c>
      <c r="AZ2967" s="17">
        <v>1.1475743107821519</v>
      </c>
      <c r="BA2967" s="17">
        <v>-0.63475379796163933</v>
      </c>
      <c r="BB2967" s="17">
        <v>0.43840636849979453</v>
      </c>
      <c r="BC2967" s="17">
        <v>-0.25891918901261479</v>
      </c>
      <c r="BD2967" s="17">
        <v>15.638885073639846</v>
      </c>
      <c r="BE2967" s="17">
        <v>-8.5876030223578077</v>
      </c>
      <c r="BF2967" s="17">
        <v>-1</v>
      </c>
      <c r="BG2967" s="22">
        <v>0</v>
      </c>
    </row>
    <row r="2968" spans="1:59" x14ac:dyDescent="0.25">
      <c r="A2968">
        <v>6483</v>
      </c>
      <c r="B2968" t="s">
        <v>3172</v>
      </c>
      <c r="C2968" s="49">
        <v>0</v>
      </c>
      <c r="D2968" s="22">
        <v>1451.5196972656249</v>
      </c>
      <c r="E2968" s="17">
        <v>1.7119344773331733</v>
      </c>
      <c r="F2968" s="17">
        <v>-102.57348267633267</v>
      </c>
      <c r="G2968" s="17">
        <v>-0.40016782633100562</v>
      </c>
      <c r="H2968" s="17">
        <v>-2.2047596141909516</v>
      </c>
      <c r="I2968" s="17">
        <v>-4.5484969785820013</v>
      </c>
      <c r="J2968" s="17">
        <v>-8.8841191114455178</v>
      </c>
      <c r="K2968" s="17">
        <v>-1</v>
      </c>
      <c r="L2968" s="17">
        <v>-1</v>
      </c>
      <c r="M2968" s="17">
        <v>-1</v>
      </c>
      <c r="N2968" s="17">
        <v>0.16666666666666666</v>
      </c>
      <c r="O2968" s="17">
        <v>-1</v>
      </c>
      <c r="P2968" s="17">
        <v>-1</v>
      </c>
      <c r="Q2968" s="17">
        <v>-0.77140717380417945</v>
      </c>
      <c r="R2968" s="17">
        <v>-1</v>
      </c>
      <c r="S2968" s="17">
        <v>-1.5491756307646349</v>
      </c>
      <c r="T2968" s="17">
        <v>-0.16278859939218643</v>
      </c>
      <c r="U2968" s="17">
        <v>-0.98533484479814992</v>
      </c>
      <c r="V2968" s="17">
        <v>-1.5689901748951602</v>
      </c>
      <c r="W2968" s="17">
        <v>-3.3931113679201479</v>
      </c>
      <c r="X2968" s="17">
        <v>-5.6673901552292714</v>
      </c>
      <c r="Y2968" s="17">
        <v>0</v>
      </c>
      <c r="Z2968" s="17">
        <v>-6.3087239283761782</v>
      </c>
      <c r="AA2968" s="17">
        <v>-1.6454337589505021</v>
      </c>
      <c r="AB2968" s="17">
        <v>-2.2391297793470137</v>
      </c>
      <c r="AC2968" s="17">
        <v>-20.28016816837561</v>
      </c>
      <c r="AD2968" s="17">
        <v>-1.2316685559976872</v>
      </c>
      <c r="AE2968" s="17">
        <v>-0.12316685559976874</v>
      </c>
      <c r="AF2968" s="17">
        <v>-7.9754578496398523</v>
      </c>
      <c r="AG2968" s="17">
        <v>-93.64165627941486</v>
      </c>
      <c r="AH2968" s="17">
        <v>-1</v>
      </c>
      <c r="AI2968" s="17">
        <v>-1</v>
      </c>
      <c r="AJ2968" s="17">
        <v>-1</v>
      </c>
      <c r="AK2968" s="17">
        <v>-1</v>
      </c>
      <c r="AL2968" s="17">
        <v>-1</v>
      </c>
      <c r="AM2968" s="17">
        <v>-1</v>
      </c>
      <c r="AN2968" s="17">
        <v>-1</v>
      </c>
      <c r="AO2968" s="17">
        <v>-1</v>
      </c>
      <c r="AP2968" s="17">
        <v>-1</v>
      </c>
      <c r="AQ2968" s="17">
        <v>-1</v>
      </c>
      <c r="AR2968" s="17">
        <v>-0.6158342779988436</v>
      </c>
      <c r="AS2968" s="17">
        <v>-7.3900113359861246</v>
      </c>
      <c r="AT2968" s="17">
        <v>-5.6070147367819612</v>
      </c>
      <c r="AU2968" s="17">
        <v>-1</v>
      </c>
      <c r="AV2968" s="17">
        <v>-1</v>
      </c>
      <c r="AW2968" s="17">
        <v>-1</v>
      </c>
      <c r="AX2968" s="17">
        <v>-1</v>
      </c>
      <c r="AY2968" s="17">
        <v>-0.12316685559976874</v>
      </c>
      <c r="AZ2968" s="17">
        <v>1.4381710025906487</v>
      </c>
      <c r="BA2968" s="17">
        <v>-0.92535048977013634</v>
      </c>
      <c r="BB2968" s="17">
        <v>0.55210064237254719</v>
      </c>
      <c r="BC2968" s="17">
        <v>-0.37261346288536751</v>
      </c>
      <c r="BD2968" s="17">
        <v>19.588852119716918</v>
      </c>
      <c r="BE2968" s="17">
        <v>-12.537570068434881</v>
      </c>
      <c r="BF2968" s="17">
        <v>-1</v>
      </c>
      <c r="BG2968" s="22">
        <v>0</v>
      </c>
    </row>
    <row r="2969" spans="1:59" x14ac:dyDescent="0.25">
      <c r="A2969">
        <v>6484</v>
      </c>
      <c r="B2969" t="s">
        <v>2598</v>
      </c>
      <c r="C2969" s="49">
        <v>0</v>
      </c>
      <c r="D2969" s="22">
        <v>1466.3997558593751</v>
      </c>
      <c r="E2969" s="17">
        <v>28.817477340975373</v>
      </c>
      <c r="F2969" s="17">
        <v>-57.123293308787439</v>
      </c>
      <c r="G2969" s="17">
        <v>-6.9473572236362857E-2</v>
      </c>
      <c r="H2969" s="17">
        <v>0.30028963552771382</v>
      </c>
      <c r="I2969" s="17">
        <v>19.655962312700932</v>
      </c>
      <c r="J2969" s="17">
        <v>-2.3628332667036789</v>
      </c>
      <c r="K2969" s="17">
        <v>-1</v>
      </c>
      <c r="L2969" s="17">
        <v>-1</v>
      </c>
      <c r="M2969" s="17">
        <v>-1</v>
      </c>
      <c r="N2969" s="17">
        <v>0.16666666666666666</v>
      </c>
      <c r="O2969" s="17">
        <v>-1</v>
      </c>
      <c r="P2969" s="17">
        <v>-1</v>
      </c>
      <c r="Q2969" s="17">
        <v>0.79176457462246352</v>
      </c>
      <c r="R2969" s="17">
        <v>-1</v>
      </c>
      <c r="S2969" s="17">
        <v>-0.75480340482494468</v>
      </c>
      <c r="T2969" s="17">
        <v>-7.9295654463729923E-2</v>
      </c>
      <c r="U2969" s="17">
        <v>-0.50328810249936018</v>
      </c>
      <c r="V2969" s="17">
        <v>-0.87377247628369537</v>
      </c>
      <c r="W2969" s="17">
        <v>-1.5828669939521602</v>
      </c>
      <c r="X2969" s="17">
        <v>-2.974392120035608</v>
      </c>
      <c r="Y2969" s="17">
        <v>0</v>
      </c>
      <c r="Z2969" s="17">
        <v>9.3478915675563421</v>
      </c>
      <c r="AA2969" s="17">
        <v>-0.77432514499190974</v>
      </c>
      <c r="AB2969" s="17">
        <v>-0.84932122206753025</v>
      </c>
      <c r="AC2969" s="17">
        <v>-4.3010412023175615</v>
      </c>
      <c r="AD2969" s="17">
        <v>-0.62911012812420031</v>
      </c>
      <c r="AE2969" s="17">
        <v>-6.2911012812420022E-2</v>
      </c>
      <c r="AF2969" s="17">
        <v>15.816027362829967</v>
      </c>
      <c r="AG2969" s="17">
        <v>-52.149148668848916</v>
      </c>
      <c r="AH2969" s="17">
        <v>-1</v>
      </c>
      <c r="AI2969" s="17">
        <v>-1</v>
      </c>
      <c r="AJ2969" s="17">
        <v>-1</v>
      </c>
      <c r="AK2969" s="17">
        <v>-1</v>
      </c>
      <c r="AL2969" s="17">
        <v>-1</v>
      </c>
      <c r="AM2969" s="17">
        <v>-1</v>
      </c>
      <c r="AN2969" s="17">
        <v>-1</v>
      </c>
      <c r="AO2969" s="17">
        <v>-1</v>
      </c>
      <c r="AP2969" s="17">
        <v>-1</v>
      </c>
      <c r="AQ2969" s="17">
        <v>-1</v>
      </c>
      <c r="AR2969" s="17">
        <v>-0.31455506406210015</v>
      </c>
      <c r="AS2969" s="17">
        <v>-3.7746607687452016</v>
      </c>
      <c r="AT2969" s="17">
        <v>-0.90705899936876211</v>
      </c>
      <c r="AU2969" s="17">
        <v>-1</v>
      </c>
      <c r="AV2969" s="17">
        <v>-1</v>
      </c>
      <c r="AW2969" s="17">
        <v>-1</v>
      </c>
      <c r="AX2969" s="17">
        <v>-1</v>
      </c>
      <c r="AY2969" s="17">
        <v>-6.2911012812420022E-2</v>
      </c>
      <c r="AZ2969" s="17">
        <v>0.91453420778165784</v>
      </c>
      <c r="BA2969" s="17">
        <v>-0.40171369496114512</v>
      </c>
      <c r="BB2969" s="17">
        <v>0.34723077689556153</v>
      </c>
      <c r="BC2969" s="17">
        <v>-0.16774359740838191</v>
      </c>
      <c r="BD2969" s="17">
        <v>12.471262202444301</v>
      </c>
      <c r="BE2969" s="17">
        <v>-5.4199801511622585</v>
      </c>
      <c r="BF2969" s="17">
        <v>-1</v>
      </c>
      <c r="BG2969" s="22">
        <v>0</v>
      </c>
    </row>
    <row r="2970" spans="1:59" x14ac:dyDescent="0.25">
      <c r="A2970">
        <v>6485</v>
      </c>
      <c r="B2970" t="s">
        <v>3173</v>
      </c>
      <c r="C2970" s="49">
        <v>0</v>
      </c>
      <c r="D2970" s="22">
        <v>1420.69283203125</v>
      </c>
      <c r="E2970" s="17">
        <v>-38.101191349687625</v>
      </c>
      <c r="F2970" s="17">
        <v>-169.33156670567629</v>
      </c>
      <c r="G2970" s="17">
        <v>-0.8858977013892495</v>
      </c>
      <c r="H2970" s="17">
        <v>-5.8842225743558423</v>
      </c>
      <c r="I2970" s="17">
        <v>-40.100457261636926</v>
      </c>
      <c r="J2970" s="17">
        <v>-18.462705129692463</v>
      </c>
      <c r="K2970" s="17">
        <v>-1</v>
      </c>
      <c r="L2970" s="17">
        <v>-1</v>
      </c>
      <c r="M2970" s="17">
        <v>-1</v>
      </c>
      <c r="N2970" s="17">
        <v>0.16666666666666666</v>
      </c>
      <c r="O2970" s="17">
        <v>-1</v>
      </c>
      <c r="P2970" s="17">
        <v>-1</v>
      </c>
      <c r="Q2970" s="17">
        <v>-3.0674229305235232</v>
      </c>
      <c r="R2970" s="17">
        <v>-1</v>
      </c>
      <c r="S2970" s="17">
        <v>-2.715964340510395</v>
      </c>
      <c r="T2970" s="17">
        <v>-0.28542459081384991</v>
      </c>
      <c r="U2970" s="17">
        <v>-1.6933740713944903</v>
      </c>
      <c r="V2970" s="17">
        <v>-2.5901388695083489</v>
      </c>
      <c r="W2970" s="17">
        <v>-6.0520319953729365</v>
      </c>
      <c r="X2970" s="17">
        <v>-9.6229157894676955</v>
      </c>
      <c r="Y2970" s="17">
        <v>0</v>
      </c>
      <c r="Z2970" s="17">
        <v>-29.305452158488674</v>
      </c>
      <c r="AA2970" s="17">
        <v>-2.9249343035809861</v>
      </c>
      <c r="AB2970" s="17">
        <v>-4.2805064543981626</v>
      </c>
      <c r="AC2970" s="17">
        <v>-43.750607248160421</v>
      </c>
      <c r="AD2970" s="17">
        <v>-2.1167175892431134</v>
      </c>
      <c r="AE2970" s="17">
        <v>-0.21167175892431128</v>
      </c>
      <c r="AF2970" s="17">
        <v>-42.920834119757011</v>
      </c>
      <c r="AG2970" s="17">
        <v>-154.58662368657588</v>
      </c>
      <c r="AH2970" s="17">
        <v>-1</v>
      </c>
      <c r="AI2970" s="17">
        <v>-1</v>
      </c>
      <c r="AJ2970" s="17">
        <v>-1</v>
      </c>
      <c r="AK2970" s="17">
        <v>-1</v>
      </c>
      <c r="AL2970" s="17">
        <v>-1</v>
      </c>
      <c r="AM2970" s="17">
        <v>-1</v>
      </c>
      <c r="AN2970" s="17">
        <v>-1</v>
      </c>
      <c r="AO2970" s="17">
        <v>-1</v>
      </c>
      <c r="AP2970" s="17">
        <v>-1</v>
      </c>
      <c r="AQ2970" s="17">
        <v>-1</v>
      </c>
      <c r="AR2970" s="17">
        <v>-1.0583587946215567</v>
      </c>
      <c r="AS2970" s="17">
        <v>-12.700305535458678</v>
      </c>
      <c r="AT2970" s="17">
        <v>-12.510397196096282</v>
      </c>
      <c r="AU2970" s="17">
        <v>-1</v>
      </c>
      <c r="AV2970" s="17">
        <v>-1</v>
      </c>
      <c r="AW2970" s="17">
        <v>-1</v>
      </c>
      <c r="AX2970" s="17">
        <v>-1</v>
      </c>
      <c r="AY2970" s="17">
        <v>-0.21167175892431128</v>
      </c>
      <c r="AZ2970" s="17">
        <v>2.2072984723581706</v>
      </c>
      <c r="BA2970" s="17">
        <v>-1.694477959537658</v>
      </c>
      <c r="BB2970" s="17">
        <v>0.85301731367599209</v>
      </c>
      <c r="BC2970" s="17">
        <v>-0.67353013418881214</v>
      </c>
      <c r="BD2970" s="17">
        <v>30.043300657680344</v>
      </c>
      <c r="BE2970" s="17">
        <v>-22.992018606398322</v>
      </c>
      <c r="BF2970" s="17">
        <v>-1</v>
      </c>
      <c r="BG2970" s="22">
        <v>0</v>
      </c>
    </row>
    <row r="2971" spans="1:59" x14ac:dyDescent="0.25">
      <c r="A2971">
        <v>6487</v>
      </c>
      <c r="B2971" t="s">
        <v>2599</v>
      </c>
      <c r="C2971" s="49">
        <v>0</v>
      </c>
      <c r="D2971" s="22">
        <v>1438.3302343749999</v>
      </c>
      <c r="E2971" s="17">
        <v>-17.424420718538457</v>
      </c>
      <c r="F2971" s="17">
        <v>-134.66105132723055</v>
      </c>
      <c r="G2971" s="17">
        <v>-0.63363604127966489</v>
      </c>
      <c r="H2971" s="17">
        <v>-3.9733097763081151</v>
      </c>
      <c r="I2971" s="17">
        <v>-21.636704090024701</v>
      </c>
      <c r="J2971" s="17">
        <v>-13.488108888982151</v>
      </c>
      <c r="K2971" s="17">
        <v>-1</v>
      </c>
      <c r="L2971" s="17">
        <v>-1</v>
      </c>
      <c r="M2971" s="17">
        <v>-1</v>
      </c>
      <c r="N2971" s="17">
        <v>0.16666666666666666</v>
      </c>
      <c r="O2971" s="17">
        <v>-1</v>
      </c>
      <c r="P2971" s="17">
        <v>-1</v>
      </c>
      <c r="Q2971" s="17">
        <v>-1.8749973125638815</v>
      </c>
      <c r="R2971" s="17">
        <v>-1</v>
      </c>
      <c r="S2971" s="17">
        <v>-2.1099977898997451</v>
      </c>
      <c r="T2971" s="17">
        <v>-0.22173413162291786</v>
      </c>
      <c r="U2971" s="17">
        <v>-1.3256570338075353</v>
      </c>
      <c r="V2971" s="17">
        <v>-2.0598098159557545</v>
      </c>
      <c r="W2971" s="17">
        <v>-4.6711333395090557</v>
      </c>
      <c r="X2971" s="17">
        <v>-7.5686310638692262</v>
      </c>
      <c r="Y2971" s="17">
        <v>0</v>
      </c>
      <c r="Z2971" s="17">
        <v>-17.362203167016798</v>
      </c>
      <c r="AA2971" s="17">
        <v>-2.2604313605390316</v>
      </c>
      <c r="AB2971" s="17">
        <v>-3.2203265161235444</v>
      </c>
      <c r="AC2971" s="17">
        <v>-31.561338624200566</v>
      </c>
      <c r="AD2971" s="17">
        <v>-1.6570712922594193</v>
      </c>
      <c r="AE2971" s="17">
        <v>-0.16570712922594191</v>
      </c>
      <c r="AF2971" s="17">
        <v>-24.772107669697114</v>
      </c>
      <c r="AG2971" s="17">
        <v>-122.93512468908996</v>
      </c>
      <c r="AH2971" s="17">
        <v>-1</v>
      </c>
      <c r="AI2971" s="17">
        <v>-1</v>
      </c>
      <c r="AJ2971" s="17">
        <v>-1</v>
      </c>
      <c r="AK2971" s="17">
        <v>-1</v>
      </c>
      <c r="AL2971" s="17">
        <v>-1</v>
      </c>
      <c r="AM2971" s="17">
        <v>-1</v>
      </c>
      <c r="AN2971" s="17">
        <v>-1</v>
      </c>
      <c r="AO2971" s="17">
        <v>-1</v>
      </c>
      <c r="AP2971" s="17">
        <v>-1</v>
      </c>
      <c r="AQ2971" s="17">
        <v>-1</v>
      </c>
      <c r="AR2971" s="17">
        <v>-0.82853564612970965</v>
      </c>
      <c r="AS2971" s="17">
        <v>-9.9424277535565153</v>
      </c>
      <c r="AT2971" s="17">
        <v>-8.9251560796234681</v>
      </c>
      <c r="AU2971" s="17">
        <v>-1</v>
      </c>
      <c r="AV2971" s="17">
        <v>-1</v>
      </c>
      <c r="AW2971" s="17">
        <v>-1</v>
      </c>
      <c r="AX2971" s="17">
        <v>-1</v>
      </c>
      <c r="AY2971" s="17">
        <v>-0.16570712922594191</v>
      </c>
      <c r="AZ2971" s="17">
        <v>1.8078555261400191</v>
      </c>
      <c r="BA2971" s="17">
        <v>-1.2950350133195068</v>
      </c>
      <c r="BB2971" s="17">
        <v>0.69673757270153602</v>
      </c>
      <c r="BC2971" s="17">
        <v>-0.51725039321435629</v>
      </c>
      <c r="BD2971" s="17">
        <v>24.613829095115573</v>
      </c>
      <c r="BE2971" s="17">
        <v>-17.562547043833543</v>
      </c>
      <c r="BF2971" s="17">
        <v>-1</v>
      </c>
      <c r="BG2971" s="22">
        <v>0</v>
      </c>
    </row>
    <row r="2972" spans="1:59" x14ac:dyDescent="0.25">
      <c r="A2972">
        <v>6488</v>
      </c>
      <c r="B2972" t="s">
        <v>894</v>
      </c>
      <c r="C2972" s="49">
        <v>0</v>
      </c>
      <c r="D2972" s="22">
        <v>1467.8692089843751</v>
      </c>
      <c r="E2972" s="17">
        <v>3.705902588438768</v>
      </c>
      <c r="F2972" s="17">
        <v>-99.230025262529821</v>
      </c>
      <c r="G2972" s="17">
        <v>-0.3758409275668772</v>
      </c>
      <c r="H2972" s="17">
        <v>-2.0204803933018542</v>
      </c>
      <c r="I2972" s="17">
        <v>-2.7679416059718918</v>
      </c>
      <c r="J2972" s="17">
        <v>-8.4043930243040847</v>
      </c>
      <c r="K2972" s="17">
        <v>-1</v>
      </c>
      <c r="L2972" s="17">
        <v>-1</v>
      </c>
      <c r="M2972" s="17">
        <v>-1</v>
      </c>
      <c r="N2972" s="17">
        <v>0.16666666666666666</v>
      </c>
      <c r="O2972" s="17">
        <v>-1</v>
      </c>
      <c r="P2972" s="17">
        <v>-1</v>
      </c>
      <c r="Q2972" s="17">
        <v>-0.65641539392270154</v>
      </c>
      <c r="R2972" s="17">
        <v>-1</v>
      </c>
      <c r="S2972" s="17">
        <v>-1.4907391369876983</v>
      </c>
      <c r="T2972" s="17">
        <v>-0.15664659845432855</v>
      </c>
      <c r="U2972" s="17">
        <v>-0.94987398584979787</v>
      </c>
      <c r="V2972" s="17">
        <v>-1.5178477968110486</v>
      </c>
      <c r="W2972" s="17">
        <v>-3.2599441565804272</v>
      </c>
      <c r="X2972" s="17">
        <v>-5.469284836606457</v>
      </c>
      <c r="Y2972" s="17">
        <v>0</v>
      </c>
      <c r="Z2972" s="17">
        <v>-5.1569745543171059</v>
      </c>
      <c r="AA2972" s="17">
        <v>-1.5813522975947627</v>
      </c>
      <c r="AB2972" s="17">
        <v>-2.1368911354763487</v>
      </c>
      <c r="AC2972" s="17">
        <v>-19.104693846613735</v>
      </c>
      <c r="AD2972" s="17">
        <v>-1.1873424823122474</v>
      </c>
      <c r="AE2972" s="17">
        <v>-0.11873424823122473</v>
      </c>
      <c r="AF2972" s="17">
        <v>-6.2252821358327068</v>
      </c>
      <c r="AG2972" s="17">
        <v>-90.589338255699857</v>
      </c>
      <c r="AH2972" s="17">
        <v>-1</v>
      </c>
      <c r="AI2972" s="17">
        <v>-1</v>
      </c>
      <c r="AJ2972" s="17">
        <v>-1</v>
      </c>
      <c r="AK2972" s="17">
        <v>-1</v>
      </c>
      <c r="AL2972" s="17">
        <v>-1</v>
      </c>
      <c r="AM2972" s="17">
        <v>-1</v>
      </c>
      <c r="AN2972" s="17">
        <v>-1</v>
      </c>
      <c r="AO2972" s="17">
        <v>-1</v>
      </c>
      <c r="AP2972" s="17">
        <v>-1</v>
      </c>
      <c r="AQ2972" s="17">
        <v>-1</v>
      </c>
      <c r="AR2972" s="17">
        <v>-0.59367124115612369</v>
      </c>
      <c r="AS2972" s="17">
        <v>-7.1240548938734847</v>
      </c>
      <c r="AT2972" s="17">
        <v>-5.2612713620355311</v>
      </c>
      <c r="AU2972" s="17">
        <v>-1</v>
      </c>
      <c r="AV2972" s="17">
        <v>-1</v>
      </c>
      <c r="AW2972" s="17">
        <v>-1</v>
      </c>
      <c r="AX2972" s="17">
        <v>-1</v>
      </c>
      <c r="AY2972" s="17">
        <v>-0.11873424823122473</v>
      </c>
      <c r="AZ2972" s="17">
        <v>1.3996506499121126</v>
      </c>
      <c r="BA2972" s="17">
        <v>-0.8868301370916003</v>
      </c>
      <c r="BB2972" s="17">
        <v>0.53702977731949764</v>
      </c>
      <c r="BC2972" s="17">
        <v>-0.3575425978323179</v>
      </c>
      <c r="BD2972" s="17">
        <v>19.065260048738516</v>
      </c>
      <c r="BE2972" s="17">
        <v>-12.013977997456479</v>
      </c>
      <c r="BF2972" s="17">
        <v>-1</v>
      </c>
      <c r="BG2972" s="22">
        <v>0</v>
      </c>
    </row>
    <row r="2973" spans="1:59" x14ac:dyDescent="0.25">
      <c r="A2973">
        <v>6489</v>
      </c>
      <c r="B2973" t="s">
        <v>2600</v>
      </c>
      <c r="C2973" s="49">
        <v>0</v>
      </c>
      <c r="D2973" s="22">
        <v>1487.8729394531251</v>
      </c>
      <c r="E2973" s="17">
        <v>42.538999392028842</v>
      </c>
      <c r="F2973" s="17">
        <v>-34.115239982991476</v>
      </c>
      <c r="G2973" s="17">
        <v>9.7932353649107212E-2</v>
      </c>
      <c r="H2973" s="17">
        <v>1.5684099123252566</v>
      </c>
      <c r="I2973" s="17">
        <v>31.908881339998995</v>
      </c>
      <c r="J2973" s="17">
        <v>0.93840913858582642</v>
      </c>
      <c r="K2973" s="17">
        <v>-1</v>
      </c>
      <c r="L2973" s="17">
        <v>-1</v>
      </c>
      <c r="M2973" s="17">
        <v>-1</v>
      </c>
      <c r="N2973" s="17">
        <v>0.16666666666666666</v>
      </c>
      <c r="O2973" s="17">
        <v>-1</v>
      </c>
      <c r="P2973" s="17">
        <v>-1</v>
      </c>
      <c r="Q2973" s="17">
        <v>1.5830822664880106</v>
      </c>
      <c r="R2973" s="17">
        <v>-1</v>
      </c>
      <c r="S2973" s="17">
        <v>-0.35267177920838089</v>
      </c>
      <c r="T2973" s="17">
        <v>-3.7029381078004173E-2</v>
      </c>
      <c r="U2973" s="17">
        <v>-0.25926365933044937</v>
      </c>
      <c r="V2973" s="17">
        <v>-0.52183541935887301</v>
      </c>
      <c r="W2973" s="17">
        <v>-0.66647479254322917</v>
      </c>
      <c r="X2973" s="17">
        <v>-1.6111273402359447</v>
      </c>
      <c r="Y2973" s="17">
        <v>0</v>
      </c>
      <c r="Z2973" s="17">
        <v>17.273672499266343</v>
      </c>
      <c r="AA2973" s="17">
        <v>-0.3333475886512684</v>
      </c>
      <c r="AB2973" s="17">
        <v>-0.14576443069874279</v>
      </c>
      <c r="AC2973" s="17">
        <v>3.7880033198435683</v>
      </c>
      <c r="AD2973" s="17">
        <v>-0.32407957416306177</v>
      </c>
      <c r="AE2973" s="17">
        <v>-3.2407957416306171E-2</v>
      </c>
      <c r="AF2973" s="17">
        <v>27.859888303468253</v>
      </c>
      <c r="AG2973" s="17">
        <v>-31.144575508443246</v>
      </c>
      <c r="AH2973" s="17">
        <v>-1</v>
      </c>
      <c r="AI2973" s="17">
        <v>-1</v>
      </c>
      <c r="AJ2973" s="17">
        <v>-1</v>
      </c>
      <c r="AK2973" s="17">
        <v>-1</v>
      </c>
      <c r="AL2973" s="17">
        <v>-1</v>
      </c>
      <c r="AM2973" s="17">
        <v>-1</v>
      </c>
      <c r="AN2973" s="17">
        <v>-1</v>
      </c>
      <c r="AO2973" s="17">
        <v>-1</v>
      </c>
      <c r="AP2973" s="17">
        <v>-1</v>
      </c>
      <c r="AQ2973" s="17">
        <v>-1</v>
      </c>
      <c r="AR2973" s="17">
        <v>-0.16203978708153088</v>
      </c>
      <c r="AS2973" s="17">
        <v>-1.9444774449783706</v>
      </c>
      <c r="AT2973" s="17">
        <v>1.4721793215281185</v>
      </c>
      <c r="AU2973" s="17">
        <v>-1</v>
      </c>
      <c r="AV2973" s="17">
        <v>-1</v>
      </c>
      <c r="AW2973" s="17">
        <v>-1</v>
      </c>
      <c r="AX2973" s="17">
        <v>-1</v>
      </c>
      <c r="AY2973" s="17">
        <v>-3.2407957416306171E-2</v>
      </c>
      <c r="AZ2973" s="17">
        <v>0.64945581171853395</v>
      </c>
      <c r="BA2973" s="17">
        <v>-0.13663529889802117</v>
      </c>
      <c r="BB2973" s="17">
        <v>0.24352038854877439</v>
      </c>
      <c r="BC2973" s="17">
        <v>-6.4033209061594806E-2</v>
      </c>
      <c r="BD2973" s="17">
        <v>8.8681553585222375</v>
      </c>
      <c r="BE2973" s="17">
        <v>-1.8168733072401926</v>
      </c>
      <c r="BF2973" s="17">
        <v>-1</v>
      </c>
      <c r="BG2973" s="22">
        <v>0</v>
      </c>
    </row>
    <row r="2974" spans="1:59" x14ac:dyDescent="0.25">
      <c r="A2974">
        <v>6490</v>
      </c>
      <c r="B2974" t="s">
        <v>435</v>
      </c>
      <c r="C2974" s="49">
        <v>0</v>
      </c>
      <c r="D2974" s="22">
        <v>1500.3858496093751</v>
      </c>
      <c r="E2974" s="17">
        <v>75.643851130060597</v>
      </c>
      <c r="F2974" s="17">
        <v>21.394505313283879</v>
      </c>
      <c r="G2974" s="17">
        <v>0.50181964369510745</v>
      </c>
      <c r="H2974" s="17">
        <v>4.627905323488581</v>
      </c>
      <c r="I2974" s="17">
        <v>61.470548496717107</v>
      </c>
      <c r="J2974" s="17">
        <v>8.9030605797152695</v>
      </c>
      <c r="K2974" s="17">
        <v>-1</v>
      </c>
      <c r="L2974" s="17">
        <v>-1</v>
      </c>
      <c r="M2974" s="17">
        <v>-1</v>
      </c>
      <c r="N2974" s="17">
        <v>0.16666666666666666</v>
      </c>
      <c r="O2974" s="17">
        <v>-1</v>
      </c>
      <c r="P2974" s="17">
        <v>-1</v>
      </c>
      <c r="Q2974" s="17">
        <v>3.4922330712909804</v>
      </c>
      <c r="R2974" s="17">
        <v>-1</v>
      </c>
      <c r="S2974" s="17">
        <v>0.6175199965784729</v>
      </c>
      <c r="T2974" s="17">
        <v>6.4943177705745606E-2</v>
      </c>
      <c r="U2974" s="17">
        <v>0.32947518330707931</v>
      </c>
      <c r="V2974" s="17">
        <v>0.32725581463590075</v>
      </c>
      <c r="W2974" s="17">
        <v>1.5444335781649667</v>
      </c>
      <c r="X2974" s="17">
        <v>1.6779158320179279</v>
      </c>
      <c r="Y2974" s="17">
        <v>0</v>
      </c>
      <c r="Z2974" s="17">
        <v>36.395589271774426</v>
      </c>
      <c r="AA2974" s="17">
        <v>0.73056475052947734</v>
      </c>
      <c r="AB2974" s="17">
        <v>1.5516524579590918</v>
      </c>
      <c r="AC2974" s="17">
        <v>23.303813491057248</v>
      </c>
      <c r="AD2974" s="17">
        <v>0.41184397913384918</v>
      </c>
      <c r="AE2974" s="17">
        <v>4.1184397913384914E-2</v>
      </c>
      <c r="AF2974" s="17">
        <v>56.917177233211383</v>
      </c>
      <c r="AG2974" s="17">
        <v>19.531528622620346</v>
      </c>
      <c r="AH2974" s="17">
        <v>-1</v>
      </c>
      <c r="AI2974" s="17">
        <v>-1</v>
      </c>
      <c r="AJ2974" s="17">
        <v>-1</v>
      </c>
      <c r="AK2974" s="17">
        <v>-1</v>
      </c>
      <c r="AL2974" s="17">
        <v>-1</v>
      </c>
      <c r="AM2974" s="17">
        <v>-1</v>
      </c>
      <c r="AN2974" s="17">
        <v>-1</v>
      </c>
      <c r="AO2974" s="17">
        <v>-1</v>
      </c>
      <c r="AP2974" s="17">
        <v>-1</v>
      </c>
      <c r="AQ2974" s="17">
        <v>-1</v>
      </c>
      <c r="AR2974" s="17">
        <v>0.20592198956692459</v>
      </c>
      <c r="AS2974" s="17">
        <v>2.4710638748030949</v>
      </c>
      <c r="AT2974" s="17">
        <v>7.2123830372440239</v>
      </c>
      <c r="AU2974" s="17">
        <v>-1</v>
      </c>
      <c r="AV2974" s="17">
        <v>-1</v>
      </c>
      <c r="AW2974" s="17">
        <v>-1</v>
      </c>
      <c r="AX2974" s="17">
        <v>-1</v>
      </c>
      <c r="AY2974" s="17">
        <v>4.1184397913384914E-2</v>
      </c>
      <c r="AZ2974" s="17">
        <v>9.9217302970600607E-3</v>
      </c>
      <c r="BA2974" s="17">
        <v>0.50289878252345288</v>
      </c>
      <c r="BB2974" s="17">
        <v>-6.6936195721754022E-3</v>
      </c>
      <c r="BC2974" s="17">
        <v>0.18618079905935483</v>
      </c>
      <c r="BD2974" s="17">
        <v>0.17521900492218778</v>
      </c>
      <c r="BE2974" s="17">
        <v>6.8760630463598673</v>
      </c>
      <c r="BF2974" s="17">
        <v>-1</v>
      </c>
      <c r="BG2974" s="22">
        <v>0</v>
      </c>
    </row>
    <row r="2975" spans="1:59" x14ac:dyDescent="0.25">
      <c r="A2975">
        <v>6492</v>
      </c>
      <c r="B2975" t="s">
        <v>3174</v>
      </c>
      <c r="C2975" s="49">
        <v>0</v>
      </c>
      <c r="D2975" s="22">
        <v>1482.514111328125</v>
      </c>
      <c r="E2975" s="17">
        <v>-0.8605152995700891</v>
      </c>
      <c r="F2975" s="17">
        <v>-106.88692993274533</v>
      </c>
      <c r="G2975" s="17">
        <v>-0.43155234293886252</v>
      </c>
      <c r="H2975" s="17">
        <v>-2.4425011497871356</v>
      </c>
      <c r="I2975" s="17">
        <v>-6.845619608339149</v>
      </c>
      <c r="J2975" s="17">
        <v>-9.5030213190427126</v>
      </c>
      <c r="K2975" s="17">
        <v>-1</v>
      </c>
      <c r="L2975" s="17">
        <v>-1</v>
      </c>
      <c r="M2975" s="17">
        <v>-1</v>
      </c>
      <c r="N2975" s="17">
        <v>0.16666666666666666</v>
      </c>
      <c r="O2975" s="17">
        <v>-1</v>
      </c>
      <c r="P2975" s="17">
        <v>-1</v>
      </c>
      <c r="Q2975" s="17">
        <v>-0.91975988659545838</v>
      </c>
      <c r="R2975" s="17">
        <v>-1</v>
      </c>
      <c r="S2975" s="17">
        <v>-1.624565475036587</v>
      </c>
      <c r="T2975" s="17">
        <v>-0.17071249188291018</v>
      </c>
      <c r="U2975" s="17">
        <v>-1.0310834594236398</v>
      </c>
      <c r="V2975" s="17">
        <v>-1.6349697652206185</v>
      </c>
      <c r="W2975" s="17">
        <v>-3.5649124921175401</v>
      </c>
      <c r="X2975" s="17">
        <v>-5.9229689580477585</v>
      </c>
      <c r="Y2975" s="17">
        <v>0</v>
      </c>
      <c r="Z2975" s="17">
        <v>-7.7946140004615962</v>
      </c>
      <c r="AA2975" s="17">
        <v>-1.7281062651205252</v>
      </c>
      <c r="AB2975" s="17">
        <v>-2.3710294697939975</v>
      </c>
      <c r="AC2975" s="17">
        <v>-21.796666170490205</v>
      </c>
      <c r="AD2975" s="17">
        <v>-1.28885432427955</v>
      </c>
      <c r="AE2975" s="17">
        <v>-0.12888543242795497</v>
      </c>
      <c r="AF2975" s="17">
        <v>-10.233387201392794</v>
      </c>
      <c r="AG2975" s="17">
        <v>-97.579500006910493</v>
      </c>
      <c r="AH2975" s="17">
        <v>-1</v>
      </c>
      <c r="AI2975" s="17">
        <v>-1</v>
      </c>
      <c r="AJ2975" s="17">
        <v>-1</v>
      </c>
      <c r="AK2975" s="17">
        <v>-1</v>
      </c>
      <c r="AL2975" s="17">
        <v>-1</v>
      </c>
      <c r="AM2975" s="17">
        <v>-1</v>
      </c>
      <c r="AN2975" s="17">
        <v>-1</v>
      </c>
      <c r="AO2975" s="17">
        <v>-1</v>
      </c>
      <c r="AP2975" s="17">
        <v>-1</v>
      </c>
      <c r="AQ2975" s="17">
        <v>-1</v>
      </c>
      <c r="AR2975" s="17">
        <v>-0.64442716213977502</v>
      </c>
      <c r="AS2975" s="17">
        <v>-7.7331259456772985</v>
      </c>
      <c r="AT2975" s="17">
        <v>-6.0530637293804901</v>
      </c>
      <c r="AU2975" s="17">
        <v>-1</v>
      </c>
      <c r="AV2975" s="17">
        <v>-1</v>
      </c>
      <c r="AW2975" s="17">
        <v>-1</v>
      </c>
      <c r="AX2975" s="17">
        <v>-1</v>
      </c>
      <c r="AY2975" s="17">
        <v>-0.12888543242795497</v>
      </c>
      <c r="AZ2975" s="17">
        <v>1.4878667184359695</v>
      </c>
      <c r="BA2975" s="17">
        <v>-0.97504620561545718</v>
      </c>
      <c r="BB2975" s="17">
        <v>0.57154380358838042</v>
      </c>
      <c r="BC2975" s="17">
        <v>-0.39205662410120068</v>
      </c>
      <c r="BD2975" s="17">
        <v>20.264346526410257</v>
      </c>
      <c r="BE2975" s="17">
        <v>-13.213064475128224</v>
      </c>
      <c r="BF2975" s="17">
        <v>-1</v>
      </c>
      <c r="BG2975" s="22">
        <v>0</v>
      </c>
    </row>
    <row r="2976" spans="1:59" x14ac:dyDescent="0.25">
      <c r="A2976">
        <v>6493</v>
      </c>
      <c r="B2976" t="s">
        <v>2601</v>
      </c>
      <c r="C2976" s="49">
        <v>0</v>
      </c>
      <c r="D2976" s="22">
        <v>1462.5575488281252</v>
      </c>
      <c r="E2976" s="17">
        <v>34.568221005047747</v>
      </c>
      <c r="F2976" s="17">
        <v>-47.480527995022399</v>
      </c>
      <c r="G2976" s="17">
        <v>6.8690733959825279E-4</v>
      </c>
      <c r="H2976" s="17">
        <v>0.83176381309646885</v>
      </c>
      <c r="I2976" s="17">
        <v>24.791208694294316</v>
      </c>
      <c r="J2976" s="17">
        <v>-0.9792696375997112</v>
      </c>
      <c r="K2976" s="17">
        <v>-1</v>
      </c>
      <c r="L2976" s="17">
        <v>-1</v>
      </c>
      <c r="M2976" s="17">
        <v>-1</v>
      </c>
      <c r="N2976" s="17">
        <v>0.16666666666666666</v>
      </c>
      <c r="O2976" s="17">
        <v>-1</v>
      </c>
      <c r="P2976" s="17">
        <v>-1</v>
      </c>
      <c r="Q2976" s="17">
        <v>1.1234089203322599</v>
      </c>
      <c r="R2976" s="17">
        <v>-1</v>
      </c>
      <c r="S2976" s="17">
        <v>-0.58626846463876958</v>
      </c>
      <c r="T2976" s="17">
        <v>-6.1581693652928163E-2</v>
      </c>
      <c r="U2976" s="17">
        <v>-0.40101650207405143</v>
      </c>
      <c r="V2976" s="17">
        <v>-0.72627427654080923</v>
      </c>
      <c r="W2976" s="17">
        <v>-1.1988034311455</v>
      </c>
      <c r="X2976" s="17">
        <v>-2.4030425084023972</v>
      </c>
      <c r="Y2976" s="17">
        <v>0</v>
      </c>
      <c r="Z2976" s="17">
        <v>12.669617415918594</v>
      </c>
      <c r="AA2976" s="17">
        <v>-0.58950972300821181</v>
      </c>
      <c r="AB2976" s="17">
        <v>-0.55445781367702185</v>
      </c>
      <c r="AC2976" s="17">
        <v>-0.91089094339304033</v>
      </c>
      <c r="AD2976" s="17">
        <v>-0.50127062759256436</v>
      </c>
      <c r="AE2976" s="17">
        <v>-5.0127062759256429E-2</v>
      </c>
      <c r="AF2976" s="17">
        <v>20.863656681038645</v>
      </c>
      <c r="AG2976" s="17">
        <v>-43.346049743721018</v>
      </c>
      <c r="AH2976" s="17">
        <v>-1</v>
      </c>
      <c r="AI2976" s="17">
        <v>-1</v>
      </c>
      <c r="AJ2976" s="17">
        <v>-1</v>
      </c>
      <c r="AK2976" s="17">
        <v>-1</v>
      </c>
      <c r="AL2976" s="17">
        <v>-1</v>
      </c>
      <c r="AM2976" s="17">
        <v>-1</v>
      </c>
      <c r="AN2976" s="17">
        <v>-1</v>
      </c>
      <c r="AO2976" s="17">
        <v>-1</v>
      </c>
      <c r="AP2976" s="17">
        <v>-1</v>
      </c>
      <c r="AQ2976" s="17">
        <v>-1</v>
      </c>
      <c r="AR2976" s="17">
        <v>-0.25063531379628218</v>
      </c>
      <c r="AS2976" s="17">
        <v>-3.0076237655553864</v>
      </c>
      <c r="AT2976" s="17">
        <v>9.0089104777997697E-2</v>
      </c>
      <c r="AU2976" s="17">
        <v>-1</v>
      </c>
      <c r="AV2976" s="17">
        <v>-1</v>
      </c>
      <c r="AW2976" s="17">
        <v>-1</v>
      </c>
      <c r="AX2976" s="17">
        <v>-1</v>
      </c>
      <c r="AY2976" s="17">
        <v>-5.0127062759256429E-2</v>
      </c>
      <c r="AZ2976" s="17">
        <v>0.80343881319127108</v>
      </c>
      <c r="BA2976" s="17">
        <v>-0.29061830037075836</v>
      </c>
      <c r="BB2976" s="17">
        <v>0.30376534671480532</v>
      </c>
      <c r="BC2976" s="17">
        <v>-0.12427816722762568</v>
      </c>
      <c r="BD2976" s="17">
        <v>10.961186004150409</v>
      </c>
      <c r="BE2976" s="17">
        <v>-3.9099039528683663</v>
      </c>
      <c r="BF2976" s="17">
        <v>-1</v>
      </c>
      <c r="BG2976" s="22">
        <v>0</v>
      </c>
    </row>
    <row r="2977" spans="1:59" x14ac:dyDescent="0.25">
      <c r="A2977">
        <v>6494</v>
      </c>
      <c r="B2977" t="s">
        <v>2602</v>
      </c>
      <c r="C2977" s="49">
        <v>0</v>
      </c>
      <c r="D2977" s="22">
        <v>1449.8853613281251</v>
      </c>
      <c r="E2977" s="17">
        <v>36.414123413515497</v>
      </c>
      <c r="F2977" s="17">
        <v>-44.385345048828725</v>
      </c>
      <c r="G2977" s="17">
        <v>2.3207368308433562E-2</v>
      </c>
      <c r="H2977" s="17">
        <v>1.0023590476818076</v>
      </c>
      <c r="I2977" s="17">
        <v>26.439545712527167</v>
      </c>
      <c r="J2977" s="17">
        <v>-0.53516647730985678</v>
      </c>
      <c r="K2977" s="17">
        <v>-1</v>
      </c>
      <c r="L2977" s="17">
        <v>-1</v>
      </c>
      <c r="M2977" s="17">
        <v>-1</v>
      </c>
      <c r="N2977" s="17">
        <v>0.16666666666666666</v>
      </c>
      <c r="O2977" s="17">
        <v>-1</v>
      </c>
      <c r="P2977" s="17">
        <v>-1</v>
      </c>
      <c r="Q2977" s="17">
        <v>1.2298617779557048</v>
      </c>
      <c r="R2977" s="17">
        <v>-1</v>
      </c>
      <c r="S2977" s="17">
        <v>-0.53217127822717347</v>
      </c>
      <c r="T2977" s="17">
        <v>-5.5895778085443618E-2</v>
      </c>
      <c r="U2977" s="17">
        <v>-0.36818885323928457</v>
      </c>
      <c r="V2977" s="17">
        <v>-0.67892956809013816</v>
      </c>
      <c r="W2977" s="17">
        <v>-1.0755247915464814</v>
      </c>
      <c r="X2977" s="17">
        <v>-2.2196478579366166</v>
      </c>
      <c r="Y2977" s="17">
        <v>0</v>
      </c>
      <c r="Z2977" s="17">
        <v>13.735841560470256</v>
      </c>
      <c r="AA2977" s="17">
        <v>-0.53018674627860651</v>
      </c>
      <c r="AB2977" s="17">
        <v>-0.45981108492131673</v>
      </c>
      <c r="AC2977" s="17">
        <v>0.17729641002915031</v>
      </c>
      <c r="AD2977" s="17">
        <v>-0.46023606654910576</v>
      </c>
      <c r="AE2977" s="17">
        <v>-4.6023606654910572E-2</v>
      </c>
      <c r="AF2977" s="17">
        <v>22.483869936890098</v>
      </c>
      <c r="AG2977" s="17">
        <v>-40.520387106488066</v>
      </c>
      <c r="AH2977" s="17">
        <v>-1</v>
      </c>
      <c r="AI2977" s="17">
        <v>-1</v>
      </c>
      <c r="AJ2977" s="17">
        <v>-1</v>
      </c>
      <c r="AK2977" s="17">
        <v>-1</v>
      </c>
      <c r="AL2977" s="17">
        <v>-1</v>
      </c>
      <c r="AM2977" s="17">
        <v>-1</v>
      </c>
      <c r="AN2977" s="17">
        <v>-1</v>
      </c>
      <c r="AO2977" s="17">
        <v>-1</v>
      </c>
      <c r="AP2977" s="17">
        <v>-1</v>
      </c>
      <c r="AQ2977" s="17">
        <v>-1</v>
      </c>
      <c r="AR2977" s="17">
        <v>-0.23011803327455288</v>
      </c>
      <c r="AS2977" s="17">
        <v>-2.7614163992946343</v>
      </c>
      <c r="AT2977" s="17">
        <v>0.41015868091697527</v>
      </c>
      <c r="AU2977" s="17">
        <v>-1</v>
      </c>
      <c r="AV2977" s="17">
        <v>-1</v>
      </c>
      <c r="AW2977" s="17">
        <v>-1</v>
      </c>
      <c r="AX2977" s="17">
        <v>-1</v>
      </c>
      <c r="AY2977" s="17">
        <v>-4.6023606654910572E-2</v>
      </c>
      <c r="AZ2977" s="17">
        <v>0.76777885885784336</v>
      </c>
      <c r="BA2977" s="17">
        <v>-0.25495834603733064</v>
      </c>
      <c r="BB2977" s="17">
        <v>0.28981359596002937</v>
      </c>
      <c r="BC2977" s="17">
        <v>-0.11032641647284976</v>
      </c>
      <c r="BD2977" s="17">
        <v>10.476474207863077</v>
      </c>
      <c r="BE2977" s="17">
        <v>-3.4251921565810353</v>
      </c>
      <c r="BF2977" s="17">
        <v>-1</v>
      </c>
      <c r="BG2977" s="22">
        <v>0</v>
      </c>
    </row>
    <row r="2978" spans="1:59" x14ac:dyDescent="0.25">
      <c r="A2978">
        <v>6498</v>
      </c>
      <c r="B2978" t="s">
        <v>2603</v>
      </c>
      <c r="C2978" s="49">
        <v>0</v>
      </c>
      <c r="D2978" s="22">
        <v>1509.933876953125</v>
      </c>
      <c r="E2978" s="17">
        <v>115.55984410658195</v>
      </c>
      <c r="F2978" s="17">
        <v>88.325075518168049</v>
      </c>
      <c r="G2978" s="17">
        <v>0.98880452314289857</v>
      </c>
      <c r="H2978" s="17">
        <v>8.3168750947501326</v>
      </c>
      <c r="I2978" s="17">
        <v>97.114366144334753</v>
      </c>
      <c r="J2978" s="17">
        <v>18.506395266133207</v>
      </c>
      <c r="K2978" s="17">
        <v>-1</v>
      </c>
      <c r="L2978" s="17">
        <v>-1</v>
      </c>
      <c r="M2978" s="17">
        <v>-1</v>
      </c>
      <c r="N2978" s="17">
        <v>0.16666666666666666</v>
      </c>
      <c r="O2978" s="17">
        <v>-1</v>
      </c>
      <c r="P2978" s="17">
        <v>-1</v>
      </c>
      <c r="Q2978" s="17">
        <v>5.7941811578938971</v>
      </c>
      <c r="R2978" s="17">
        <v>-1</v>
      </c>
      <c r="S2978" s="17">
        <v>1.7873233962323418</v>
      </c>
      <c r="T2978" s="17">
        <v>0.18789602982602724</v>
      </c>
      <c r="U2978" s="17">
        <v>1.0393438059998479</v>
      </c>
      <c r="V2978" s="17">
        <v>1.3510429018206116</v>
      </c>
      <c r="W2978" s="17">
        <v>4.2102241908302371</v>
      </c>
      <c r="X2978" s="17">
        <v>5.6436615541876138</v>
      </c>
      <c r="Y2978" s="17">
        <v>0</v>
      </c>
      <c r="Z2978" s="17">
        <v>59.451735290159782</v>
      </c>
      <c r="AA2978" s="17">
        <v>2.0133712042308138</v>
      </c>
      <c r="AB2978" s="17">
        <v>3.5983035392583664</v>
      </c>
      <c r="AC2978" s="17">
        <v>46.834894309351959</v>
      </c>
      <c r="AD2978" s="17">
        <v>1.2991797574998096</v>
      </c>
      <c r="AE2978" s="17">
        <v>0.12991797574998099</v>
      </c>
      <c r="AF2978" s="17">
        <v>91.952843606666562</v>
      </c>
      <c r="AG2978" s="17">
        <v>80.633962567345321</v>
      </c>
      <c r="AH2978" s="17">
        <v>-1</v>
      </c>
      <c r="AI2978" s="17">
        <v>-1</v>
      </c>
      <c r="AJ2978" s="17">
        <v>-1</v>
      </c>
      <c r="AK2978" s="17">
        <v>-1</v>
      </c>
      <c r="AL2978" s="17">
        <v>-1</v>
      </c>
      <c r="AM2978" s="17">
        <v>-1</v>
      </c>
      <c r="AN2978" s="17">
        <v>-1</v>
      </c>
      <c r="AO2978" s="17">
        <v>-1</v>
      </c>
      <c r="AP2978" s="17">
        <v>-1</v>
      </c>
      <c r="AQ2978" s="17">
        <v>-1</v>
      </c>
      <c r="AR2978" s="17">
        <v>0.64958987874990481</v>
      </c>
      <c r="AS2978" s="17">
        <v>7.7950785449988587</v>
      </c>
      <c r="AT2978" s="17">
        <v>14.133602108498517</v>
      </c>
      <c r="AU2978" s="17">
        <v>-1</v>
      </c>
      <c r="AV2978" s="17">
        <v>-1</v>
      </c>
      <c r="AW2978" s="17">
        <v>-1</v>
      </c>
      <c r="AX2978" s="17">
        <v>-1</v>
      </c>
      <c r="AY2978" s="17">
        <v>0.12991797574998099</v>
      </c>
      <c r="AZ2978" s="17">
        <v>-0.76119297229315697</v>
      </c>
      <c r="BA2978" s="17">
        <v>1.2740134851136702</v>
      </c>
      <c r="BB2978" s="17">
        <v>-0.30838778421660212</v>
      </c>
      <c r="BC2978" s="17">
        <v>0.48787496370378142</v>
      </c>
      <c r="BD2978" s="17">
        <v>-10.306241210681749</v>
      </c>
      <c r="BE2978" s="17">
        <v>17.357523261963816</v>
      </c>
      <c r="BF2978" s="17">
        <v>-1</v>
      </c>
      <c r="BG2978" s="22">
        <v>0</v>
      </c>
    </row>
    <row r="2979" spans="1:59" x14ac:dyDescent="0.25">
      <c r="A2979">
        <v>6499</v>
      </c>
      <c r="B2979" t="s">
        <v>2604</v>
      </c>
      <c r="C2979" s="49">
        <v>0</v>
      </c>
      <c r="D2979" s="22">
        <v>1465.052734375</v>
      </c>
      <c r="E2979" s="17">
        <v>25.66549644661481</v>
      </c>
      <c r="F2979" s="17">
        <v>-62.40849011345022</v>
      </c>
      <c r="G2979" s="17">
        <v>-0.10792851025493572</v>
      </c>
      <c r="H2979" s="17">
        <v>8.9887966451787094E-3</v>
      </c>
      <c r="I2979" s="17">
        <v>16.841335296070127</v>
      </c>
      <c r="J2979" s="17">
        <v>-3.1211640809100052</v>
      </c>
      <c r="K2979" s="17">
        <v>-1</v>
      </c>
      <c r="L2979" s="17">
        <v>-1</v>
      </c>
      <c r="M2979" s="17">
        <v>-1</v>
      </c>
      <c r="N2979" s="17">
        <v>0.16666666666666666</v>
      </c>
      <c r="O2979" s="17">
        <v>-1</v>
      </c>
      <c r="P2979" s="17">
        <v>-1</v>
      </c>
      <c r="Q2979" s="17">
        <v>0.60999040723421771</v>
      </c>
      <c r="R2979" s="17">
        <v>-1</v>
      </c>
      <c r="S2979" s="17">
        <v>-0.84717735548767381</v>
      </c>
      <c r="T2979" s="17">
        <v>-8.9004671123248363E-2</v>
      </c>
      <c r="U2979" s="17">
        <v>-0.55934313631875554</v>
      </c>
      <c r="V2979" s="17">
        <v>-0.9546161957571746</v>
      </c>
      <c r="W2979" s="17">
        <v>-1.7933721186631759</v>
      </c>
      <c r="X2979" s="17">
        <v>-3.2875486724862375</v>
      </c>
      <c r="Y2979" s="17">
        <v>0</v>
      </c>
      <c r="Z2979" s="17">
        <v>7.5272546165907457</v>
      </c>
      <c r="AA2979" s="17">
        <v>-0.87562242289270897</v>
      </c>
      <c r="AB2979" s="17">
        <v>-1.0109357686346714</v>
      </c>
      <c r="AC2979" s="17">
        <v>-6.1591815523909208</v>
      </c>
      <c r="AD2979" s="17">
        <v>-0.69917892039844443</v>
      </c>
      <c r="AE2979" s="17">
        <v>-6.9917892039844443E-2</v>
      </c>
      <c r="AF2979" s="17">
        <v>13.049423232618864</v>
      </c>
      <c r="AG2979" s="17">
        <v>-56.974124575272818</v>
      </c>
      <c r="AH2979" s="17">
        <v>-1</v>
      </c>
      <c r="AI2979" s="17">
        <v>-1</v>
      </c>
      <c r="AJ2979" s="17">
        <v>-1</v>
      </c>
      <c r="AK2979" s="17">
        <v>-1</v>
      </c>
      <c r="AL2979" s="17">
        <v>-1</v>
      </c>
      <c r="AM2979" s="17">
        <v>-1</v>
      </c>
      <c r="AN2979" s="17">
        <v>-1</v>
      </c>
      <c r="AO2979" s="17">
        <v>-1</v>
      </c>
      <c r="AP2979" s="17">
        <v>-1</v>
      </c>
      <c r="AQ2979" s="17">
        <v>-1</v>
      </c>
      <c r="AR2979" s="17">
        <v>-0.34958946019922221</v>
      </c>
      <c r="AS2979" s="17">
        <v>-4.1950735223906666</v>
      </c>
      <c r="AT2979" s="17">
        <v>-1.4535955791078656</v>
      </c>
      <c r="AU2979" s="17">
        <v>-1</v>
      </c>
      <c r="AV2979" s="17">
        <v>-1</v>
      </c>
      <c r="AW2979" s="17">
        <v>-1</v>
      </c>
      <c r="AX2979" s="17">
        <v>-1</v>
      </c>
      <c r="AY2979" s="17">
        <v>-6.9917892039844443E-2</v>
      </c>
      <c r="AZ2979" s="17">
        <v>0.97542556056234742</v>
      </c>
      <c r="BA2979" s="17">
        <v>-0.4626050477418347</v>
      </c>
      <c r="BB2979" s="17">
        <v>0.37105416626880455</v>
      </c>
      <c r="BC2979" s="17">
        <v>-0.19156698678162487</v>
      </c>
      <c r="BD2979" s="17">
        <v>13.298934518250563</v>
      </c>
      <c r="BE2979" s="17">
        <v>-6.2476524669685229</v>
      </c>
      <c r="BF2979" s="17">
        <v>-1</v>
      </c>
      <c r="BG2979" s="22">
        <v>0</v>
      </c>
    </row>
    <row r="2980" spans="1:59" x14ac:dyDescent="0.25">
      <c r="A2980">
        <v>6500</v>
      </c>
      <c r="B2980" t="s">
        <v>2605</v>
      </c>
      <c r="C2980" s="49">
        <v>0</v>
      </c>
      <c r="D2980" s="22">
        <v>1512.3152441406251</v>
      </c>
      <c r="E2980" s="17">
        <v>83.014587900945543</v>
      </c>
      <c r="F2980" s="17">
        <v>33.753652064201802</v>
      </c>
      <c r="G2980" s="17">
        <v>0.59174443549277422</v>
      </c>
      <c r="H2980" s="17">
        <v>5.3090965732143243</v>
      </c>
      <c r="I2980" s="17">
        <v>68.052401478416613</v>
      </c>
      <c r="J2980" s="17">
        <v>10.676376156204389</v>
      </c>
      <c r="K2980" s="17">
        <v>-1</v>
      </c>
      <c r="L2980" s="17">
        <v>-1</v>
      </c>
      <c r="M2980" s="17">
        <v>-1</v>
      </c>
      <c r="N2980" s="17">
        <v>0.16666666666666666</v>
      </c>
      <c r="O2980" s="17">
        <v>-1</v>
      </c>
      <c r="P2980" s="17">
        <v>-1</v>
      </c>
      <c r="Q2980" s="17">
        <v>3.9173021261074901</v>
      </c>
      <c r="R2980" s="17">
        <v>-1</v>
      </c>
      <c r="S2980" s="17">
        <v>0.83353148193990823</v>
      </c>
      <c r="T2980" s="17">
        <v>8.7647187818714584E-2</v>
      </c>
      <c r="U2980" s="17">
        <v>0.46055684681114561</v>
      </c>
      <c r="V2980" s="17">
        <v>0.5163044782507118</v>
      </c>
      <c r="W2980" s="17">
        <v>2.0366884220770123</v>
      </c>
      <c r="X2980" s="17">
        <v>2.4102154853315558</v>
      </c>
      <c r="Y2980" s="17">
        <v>0</v>
      </c>
      <c r="Z2980" s="17">
        <v>40.65305026873785</v>
      </c>
      <c r="AA2980" s="17">
        <v>0.96744295380470446</v>
      </c>
      <c r="AB2980" s="17">
        <v>1.9295793303026465</v>
      </c>
      <c r="AC2980" s="17">
        <v>27.64897415756225</v>
      </c>
      <c r="AD2980" s="17">
        <v>0.57569605851393202</v>
      </c>
      <c r="AE2980" s="17">
        <v>5.7569605851393202E-2</v>
      </c>
      <c r="AF2980" s="17">
        <v>63.386731293489419</v>
      </c>
      <c r="AG2980" s="17">
        <v>30.814473705105492</v>
      </c>
      <c r="AH2980" s="17">
        <v>-1</v>
      </c>
      <c r="AI2980" s="17">
        <v>-1</v>
      </c>
      <c r="AJ2980" s="17">
        <v>-1</v>
      </c>
      <c r="AK2980" s="17">
        <v>-1</v>
      </c>
      <c r="AL2980" s="17">
        <v>-1</v>
      </c>
      <c r="AM2980" s="17">
        <v>-1</v>
      </c>
      <c r="AN2980" s="17">
        <v>-1</v>
      </c>
      <c r="AO2980" s="17">
        <v>-1</v>
      </c>
      <c r="AP2980" s="17">
        <v>-1</v>
      </c>
      <c r="AQ2980" s="17">
        <v>-1</v>
      </c>
      <c r="AR2980" s="17">
        <v>0.28784802925696601</v>
      </c>
      <c r="AS2980" s="17">
        <v>3.4541763510835919</v>
      </c>
      <c r="AT2980" s="17">
        <v>8.4904292564086692</v>
      </c>
      <c r="AU2980" s="17">
        <v>-1</v>
      </c>
      <c r="AV2980" s="17">
        <v>-1</v>
      </c>
      <c r="AW2980" s="17">
        <v>-1</v>
      </c>
      <c r="AX2980" s="17">
        <v>-1</v>
      </c>
      <c r="AY2980" s="17">
        <v>5.7569605851393202E-2</v>
      </c>
      <c r="AZ2980" s="17">
        <v>-0.13246940340954416</v>
      </c>
      <c r="BA2980" s="17">
        <v>0.64528991623005716</v>
      </c>
      <c r="BB2980" s="17">
        <v>-6.2403326561403585E-2</v>
      </c>
      <c r="BC2980" s="17">
        <v>0.24189050604858303</v>
      </c>
      <c r="BD2980" s="17">
        <v>-1.7602479210581281</v>
      </c>
      <c r="BE2980" s="17">
        <v>8.8115299723401854</v>
      </c>
      <c r="BF2980" s="17">
        <v>-1</v>
      </c>
      <c r="BG2980" s="22">
        <v>0</v>
      </c>
    </row>
    <row r="2981" spans="1:59" x14ac:dyDescent="0.25">
      <c r="A2981">
        <v>6502</v>
      </c>
      <c r="B2981" t="s">
        <v>2606</v>
      </c>
      <c r="C2981" s="49">
        <v>0</v>
      </c>
      <c r="D2981" s="22">
        <v>1518.91240234375</v>
      </c>
      <c r="E2981" s="17">
        <v>157.56397030099862</v>
      </c>
      <c r="F2981" s="17">
        <v>158.75699785074951</v>
      </c>
      <c r="G2981" s="17">
        <v>1.5012651386944065</v>
      </c>
      <c r="H2981" s="17">
        <v>12.198826669664017</v>
      </c>
      <c r="I2981" s="17">
        <v>134.6228258587644</v>
      </c>
      <c r="J2981" s="17">
        <v>28.612111095194166</v>
      </c>
      <c r="K2981" s="17">
        <v>-1</v>
      </c>
      <c r="L2981" s="17">
        <v>-1</v>
      </c>
      <c r="M2981" s="17">
        <v>-1</v>
      </c>
      <c r="N2981" s="17">
        <v>0.16666666666666666</v>
      </c>
      <c r="O2981" s="17">
        <v>-1</v>
      </c>
      <c r="P2981" s="17">
        <v>-1</v>
      </c>
      <c r="Q2981" s="17">
        <v>8.2165515090345753</v>
      </c>
      <c r="R2981" s="17">
        <v>-1</v>
      </c>
      <c r="S2981" s="17">
        <v>3.018322951989878</v>
      </c>
      <c r="T2981" s="17">
        <v>0.31728093876369401</v>
      </c>
      <c r="U2981" s="17">
        <v>1.7863479260422193</v>
      </c>
      <c r="V2981" s="17">
        <v>2.4283875649388622</v>
      </c>
      <c r="W2981" s="17">
        <v>7.01547083390252</v>
      </c>
      <c r="X2981" s="17">
        <v>9.8168681149504824</v>
      </c>
      <c r="Y2981" s="17">
        <v>0</v>
      </c>
      <c r="Z2981" s="17">
        <v>83.714022025273749</v>
      </c>
      <c r="AA2981" s="17">
        <v>3.3632853651030548</v>
      </c>
      <c r="AB2981" s="17">
        <v>5.7520214824747722</v>
      </c>
      <c r="AC2981" s="17">
        <v>71.596961202290046</v>
      </c>
      <c r="AD2981" s="17">
        <v>2.2329349075527736</v>
      </c>
      <c r="AE2981" s="17">
        <v>0.22329349075527741</v>
      </c>
      <c r="AF2981" s="17">
        <v>128.82133770931145</v>
      </c>
      <c r="AG2981" s="17">
        <v>144.93286019742274</v>
      </c>
      <c r="AH2981" s="17">
        <v>-1</v>
      </c>
      <c r="AI2981" s="17">
        <v>-1</v>
      </c>
      <c r="AJ2981" s="17">
        <v>-1</v>
      </c>
      <c r="AK2981" s="17">
        <v>-1</v>
      </c>
      <c r="AL2981" s="17">
        <v>-1</v>
      </c>
      <c r="AM2981" s="17">
        <v>-1</v>
      </c>
      <c r="AN2981" s="17">
        <v>-1</v>
      </c>
      <c r="AO2981" s="17">
        <v>-1</v>
      </c>
      <c r="AP2981" s="17">
        <v>-1</v>
      </c>
      <c r="AQ2981" s="17">
        <v>-1</v>
      </c>
      <c r="AR2981" s="17">
        <v>1.1164674537763868</v>
      </c>
      <c r="AS2981" s="17">
        <v>13.39760944531664</v>
      </c>
      <c r="AT2981" s="17">
        <v>21.416892278911636</v>
      </c>
      <c r="AU2981" s="17">
        <v>-1</v>
      </c>
      <c r="AV2981" s="17">
        <v>-1</v>
      </c>
      <c r="AW2981" s="17">
        <v>-1</v>
      </c>
      <c r="AX2981" s="17">
        <v>-1</v>
      </c>
      <c r="AY2981" s="17">
        <v>0.22329349075527741</v>
      </c>
      <c r="AZ2981" s="17">
        <v>-1.5726471504974022</v>
      </c>
      <c r="BA2981" s="17">
        <v>2.0854676633179152</v>
      </c>
      <c r="BB2981" s="17">
        <v>-0.62586453523460994</v>
      </c>
      <c r="BC2981" s="17">
        <v>0.80535171472178912</v>
      </c>
      <c r="BD2981" s="17">
        <v>-21.336020123032743</v>
      </c>
      <c r="BE2981" s="17">
        <v>28.387302174314822</v>
      </c>
      <c r="BF2981" s="17">
        <v>-1</v>
      </c>
      <c r="BG2981" s="22">
        <v>0</v>
      </c>
    </row>
    <row r="2982" spans="1:59" x14ac:dyDescent="0.25">
      <c r="A2982">
        <v>6503</v>
      </c>
      <c r="B2982" t="s">
        <v>2607</v>
      </c>
      <c r="C2982" s="49">
        <v>0</v>
      </c>
      <c r="D2982" s="22">
        <v>1436.424033203125</v>
      </c>
      <c r="E2982" s="17">
        <v>13.372595460620694</v>
      </c>
      <c r="F2982" s="17">
        <v>-83.021051924169143</v>
      </c>
      <c r="G2982" s="17">
        <v>-0.25790490964575669</v>
      </c>
      <c r="H2982" s="17">
        <v>-1.127100694229255</v>
      </c>
      <c r="I2982" s="17">
        <v>5.8641332166248432</v>
      </c>
      <c r="J2982" s="17">
        <v>-6.0786964791378884</v>
      </c>
      <c r="K2982" s="17">
        <v>-1</v>
      </c>
      <c r="L2982" s="17">
        <v>-1</v>
      </c>
      <c r="M2982" s="17">
        <v>-1</v>
      </c>
      <c r="N2982" s="17">
        <v>0.16666666666666666</v>
      </c>
      <c r="O2982" s="17">
        <v>-1</v>
      </c>
      <c r="P2982" s="17">
        <v>-1</v>
      </c>
      <c r="Q2982" s="17">
        <v>-9.8938966517124083E-2</v>
      </c>
      <c r="R2982" s="17">
        <v>-1</v>
      </c>
      <c r="S2982" s="17">
        <v>-1.2074409063276295</v>
      </c>
      <c r="T2982" s="17">
        <v>-0.1268703766801472</v>
      </c>
      <c r="U2982" s="17">
        <v>-0.77796088928206197</v>
      </c>
      <c r="V2982" s="17">
        <v>-1.2699112029715427</v>
      </c>
      <c r="W2982" s="17">
        <v>-2.6143538256737542</v>
      </c>
      <c r="X2982" s="17">
        <v>-4.5088766631724964</v>
      </c>
      <c r="Y2982" s="17">
        <v>0</v>
      </c>
      <c r="Z2982" s="17">
        <v>0.42666913724802669</v>
      </c>
      <c r="AA2982" s="17">
        <v>-1.2706874467998022</v>
      </c>
      <c r="AB2982" s="17">
        <v>-1.6412414987235731</v>
      </c>
      <c r="AC2982" s="17">
        <v>-13.406032376391929</v>
      </c>
      <c r="AD2982" s="17">
        <v>-0.97245111160257736</v>
      </c>
      <c r="AE2982" s="17">
        <v>-9.7245111160257747E-2</v>
      </c>
      <c r="AF2982" s="17">
        <v>2.2595130840591011</v>
      </c>
      <c r="AG2982" s="17">
        <v>-75.791799258389517</v>
      </c>
      <c r="AH2982" s="17">
        <v>-1</v>
      </c>
      <c r="AI2982" s="17">
        <v>-1</v>
      </c>
      <c r="AJ2982" s="17">
        <v>-1</v>
      </c>
      <c r="AK2982" s="17">
        <v>-1</v>
      </c>
      <c r="AL2982" s="17">
        <v>-1</v>
      </c>
      <c r="AM2982" s="17">
        <v>-1</v>
      </c>
      <c r="AN2982" s="17">
        <v>-1</v>
      </c>
      <c r="AO2982" s="17">
        <v>-1</v>
      </c>
      <c r="AP2982" s="17">
        <v>-1</v>
      </c>
      <c r="AQ2982" s="17">
        <v>-1</v>
      </c>
      <c r="AR2982" s="17">
        <v>-0.48622555580128868</v>
      </c>
      <c r="AS2982" s="17">
        <v>-5.8347066696154641</v>
      </c>
      <c r="AT2982" s="17">
        <v>-3.585118670500103</v>
      </c>
      <c r="AU2982" s="17">
        <v>-1</v>
      </c>
      <c r="AV2982" s="17">
        <v>-1</v>
      </c>
      <c r="AW2982" s="17">
        <v>-1</v>
      </c>
      <c r="AX2982" s="17">
        <v>-1</v>
      </c>
      <c r="AY2982" s="17">
        <v>-9.7245111160257747E-2</v>
      </c>
      <c r="AZ2982" s="17">
        <v>1.2129052267543305</v>
      </c>
      <c r="BA2982" s="17">
        <v>-0.70008471393381799</v>
      </c>
      <c r="BB2982" s="17">
        <v>0.46396671127820976</v>
      </c>
      <c r="BC2982" s="17">
        <v>-0.28447953179103003</v>
      </c>
      <c r="BD2982" s="17">
        <v>16.52690263355823</v>
      </c>
      <c r="BE2982" s="17">
        <v>-9.4756205822761945</v>
      </c>
      <c r="BF2982" s="17">
        <v>-1</v>
      </c>
      <c r="BG2982" s="22">
        <v>0</v>
      </c>
    </row>
    <row r="2983" spans="1:59" x14ac:dyDescent="0.25">
      <c r="A2983">
        <v>6504</v>
      </c>
      <c r="B2983" t="s">
        <v>3175</v>
      </c>
      <c r="C2983" s="49">
        <v>0</v>
      </c>
      <c r="D2983" s="22">
        <v>1418.686962890625</v>
      </c>
      <c r="E2983" s="17">
        <v>-12.840599165229037</v>
      </c>
      <c r="F2983" s="17">
        <v>-126.97496443817592</v>
      </c>
      <c r="G2983" s="17">
        <v>-0.57771229693334258</v>
      </c>
      <c r="H2983" s="17">
        <v>-3.549680601982879</v>
      </c>
      <c r="I2983" s="17">
        <v>-17.543485122091631</v>
      </c>
      <c r="J2983" s="17">
        <v>-12.385293469981068</v>
      </c>
      <c r="K2983" s="17">
        <v>-1</v>
      </c>
      <c r="L2983" s="17">
        <v>-1</v>
      </c>
      <c r="M2983" s="17">
        <v>-1</v>
      </c>
      <c r="N2983" s="17">
        <v>0.16666666666666666</v>
      </c>
      <c r="O2983" s="17">
        <v>-1</v>
      </c>
      <c r="P2983" s="17">
        <v>-1</v>
      </c>
      <c r="Q2983" s="17">
        <v>-1.6106491536648559</v>
      </c>
      <c r="R2983" s="17">
        <v>-1</v>
      </c>
      <c r="S2983" s="17">
        <v>-1.9756614090004381</v>
      </c>
      <c r="T2983" s="17">
        <v>-0.20761462985024945</v>
      </c>
      <c r="U2983" s="17">
        <v>-1.2441380523148002</v>
      </c>
      <c r="V2983" s="17">
        <v>-1.942241468877492</v>
      </c>
      <c r="W2983" s="17">
        <v>-4.3650026997393647</v>
      </c>
      <c r="X2983" s="17">
        <v>-7.1132178482461432</v>
      </c>
      <c r="Y2983" s="17">
        <v>0</v>
      </c>
      <c r="Z2983" s="17">
        <v>-14.714511072334641</v>
      </c>
      <c r="AA2983" s="17">
        <v>-2.1131180800036002</v>
      </c>
      <c r="AB2983" s="17">
        <v>-2.9852958269438505</v>
      </c>
      <c r="AC2983" s="17">
        <v>-28.859106576735037</v>
      </c>
      <c r="AD2983" s="17">
        <v>-1.5551725653935002</v>
      </c>
      <c r="AE2983" s="17">
        <v>-0.15551725653935003</v>
      </c>
      <c r="AF2983" s="17">
        <v>-20.748726796981124</v>
      </c>
      <c r="AG2983" s="17">
        <v>-115.91832182913753</v>
      </c>
      <c r="AH2983" s="17">
        <v>-1</v>
      </c>
      <c r="AI2983" s="17">
        <v>-1</v>
      </c>
      <c r="AJ2983" s="17">
        <v>-1</v>
      </c>
      <c r="AK2983" s="17">
        <v>-1</v>
      </c>
      <c r="AL2983" s="17">
        <v>-1</v>
      </c>
      <c r="AM2983" s="17">
        <v>-1</v>
      </c>
      <c r="AN2983" s="17">
        <v>-1</v>
      </c>
      <c r="AO2983" s="17">
        <v>-1</v>
      </c>
      <c r="AP2983" s="17">
        <v>-1</v>
      </c>
      <c r="AQ2983" s="17">
        <v>-1</v>
      </c>
      <c r="AR2983" s="17">
        <v>-0.77758628269675012</v>
      </c>
      <c r="AS2983" s="17">
        <v>-9.3310353923610023</v>
      </c>
      <c r="AT2983" s="17">
        <v>-8.130346010069303</v>
      </c>
      <c r="AU2983" s="17">
        <v>-1</v>
      </c>
      <c r="AV2983" s="17">
        <v>-1</v>
      </c>
      <c r="AW2983" s="17">
        <v>-1</v>
      </c>
      <c r="AX2983" s="17">
        <v>-1</v>
      </c>
      <c r="AY2983" s="17">
        <v>-0.15551725653935003</v>
      </c>
      <c r="AZ2983" s="17">
        <v>1.7193032459578397</v>
      </c>
      <c r="BA2983" s="17">
        <v>-1.2064827331373273</v>
      </c>
      <c r="BB2983" s="17">
        <v>0.66209200556712366</v>
      </c>
      <c r="BC2983" s="17">
        <v>-0.48260482607994382</v>
      </c>
      <c r="BD2983" s="17">
        <v>23.41017262401887</v>
      </c>
      <c r="BE2983" s="17">
        <v>-16.35889057273684</v>
      </c>
      <c r="BF2983" s="17">
        <v>-1</v>
      </c>
      <c r="BG2983" s="22">
        <v>0</v>
      </c>
    </row>
    <row r="2984" spans="1:59" x14ac:dyDescent="0.25">
      <c r="A2984">
        <v>6505</v>
      </c>
      <c r="B2984" t="s">
        <v>2608</v>
      </c>
      <c r="C2984" s="49">
        <v>0</v>
      </c>
      <c r="D2984" s="22">
        <v>1366.40017578125</v>
      </c>
      <c r="E2984" s="17">
        <v>-23.844570531081089</v>
      </c>
      <c r="F2984" s="17">
        <v>-145.42626736499793</v>
      </c>
      <c r="G2984" s="17">
        <v>-0.71196343963192033</v>
      </c>
      <c r="H2984" s="17">
        <v>-4.5666493582488936</v>
      </c>
      <c r="I2984" s="17">
        <v>-27.369710640137562</v>
      </c>
      <c r="J2984" s="17">
        <v>-15.032724036676345</v>
      </c>
      <c r="K2984" s="17">
        <v>-1</v>
      </c>
      <c r="L2984" s="17">
        <v>-1</v>
      </c>
      <c r="M2984" s="17">
        <v>-1</v>
      </c>
      <c r="N2984" s="17">
        <v>0.16666666666666666</v>
      </c>
      <c r="O2984" s="17">
        <v>-1</v>
      </c>
      <c r="P2984" s="17">
        <v>-1</v>
      </c>
      <c r="Q2984" s="17">
        <v>-2.2452461896337694</v>
      </c>
      <c r="R2984" s="17">
        <v>-1</v>
      </c>
      <c r="S2984" s="17">
        <v>-2.2981507711225118</v>
      </c>
      <c r="T2984" s="17">
        <v>-0.2415100578025802</v>
      </c>
      <c r="U2984" s="17">
        <v>-1.4398333968405572</v>
      </c>
      <c r="V2984" s="17">
        <v>-2.2244773085003757</v>
      </c>
      <c r="W2984" s="17">
        <v>-5.0999032090760679</v>
      </c>
      <c r="X2984" s="17">
        <v>-8.2064877162079384</v>
      </c>
      <c r="Y2984" s="17">
        <v>0</v>
      </c>
      <c r="Z2984" s="17">
        <v>-21.070589217313984</v>
      </c>
      <c r="AA2984" s="17">
        <v>-2.4667599270888712</v>
      </c>
      <c r="AB2984" s="17">
        <v>-3.549513029501091</v>
      </c>
      <c r="AC2984" s="17">
        <v>-35.346113919490392</v>
      </c>
      <c r="AD2984" s="17">
        <v>-1.7997917460506969</v>
      </c>
      <c r="AE2984" s="17">
        <v>-0.17997917460506965</v>
      </c>
      <c r="AF2984" s="17">
        <v>-30.407298231839725</v>
      </c>
      <c r="AG2984" s="17">
        <v>-132.762934310834</v>
      </c>
      <c r="AH2984" s="17">
        <v>-1</v>
      </c>
      <c r="AI2984" s="17">
        <v>-1</v>
      </c>
      <c r="AJ2984" s="17">
        <v>-1</v>
      </c>
      <c r="AK2984" s="17">
        <v>-1</v>
      </c>
      <c r="AL2984" s="17">
        <v>-1</v>
      </c>
      <c r="AM2984" s="17">
        <v>-1</v>
      </c>
      <c r="AN2984" s="17">
        <v>-1</v>
      </c>
      <c r="AO2984" s="17">
        <v>-1</v>
      </c>
      <c r="AP2984" s="17">
        <v>-1</v>
      </c>
      <c r="AQ2984" s="17">
        <v>-1</v>
      </c>
      <c r="AR2984" s="17">
        <v>-0.89989587302534846</v>
      </c>
      <c r="AS2984" s="17">
        <v>-10.798750476304182</v>
      </c>
      <c r="AT2984" s="17">
        <v>-10.038375619195435</v>
      </c>
      <c r="AU2984" s="17">
        <v>-1</v>
      </c>
      <c r="AV2984" s="17">
        <v>-1</v>
      </c>
      <c r="AW2984" s="17">
        <v>-1</v>
      </c>
      <c r="AX2984" s="17">
        <v>-1</v>
      </c>
      <c r="AY2984" s="17">
        <v>-0.17997917460506965</v>
      </c>
      <c r="AZ2984" s="17">
        <v>1.9318828030311497</v>
      </c>
      <c r="BA2984" s="17">
        <v>-1.4190622902106373</v>
      </c>
      <c r="BB2984" s="17">
        <v>0.74526252699057061</v>
      </c>
      <c r="BC2984" s="17">
        <v>-0.56577534750339065</v>
      </c>
      <c r="BD2984" s="17">
        <v>26.299683305931875</v>
      </c>
      <c r="BE2984" s="17">
        <v>-19.248401254649849</v>
      </c>
      <c r="BF2984" s="17">
        <v>-1</v>
      </c>
      <c r="BG2984" s="22">
        <v>0</v>
      </c>
    </row>
    <row r="2985" spans="1:59" x14ac:dyDescent="0.25">
      <c r="A2985">
        <v>6506</v>
      </c>
      <c r="B2985" t="s">
        <v>2609</v>
      </c>
      <c r="C2985" s="49">
        <v>0</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25">
      <c r="A2986">
        <v>6507</v>
      </c>
      <c r="B2986" t="s">
        <v>3176</v>
      </c>
      <c r="C2986" s="49">
        <v>0</v>
      </c>
      <c r="D2986" s="22">
        <v>1417.545908203125</v>
      </c>
      <c r="E2986" s="17">
        <v>-6.9204506503374432</v>
      </c>
      <c r="F2986" s="17">
        <v>-117.04814347615299</v>
      </c>
      <c r="G2986" s="17">
        <v>-0.50548503673382039</v>
      </c>
      <c r="H2986" s="17">
        <v>-3.0025503094793224</v>
      </c>
      <c r="I2986" s="17">
        <v>-12.256965149114109</v>
      </c>
      <c r="J2986" s="17">
        <v>-10.960972957267149</v>
      </c>
      <c r="K2986" s="17">
        <v>-1</v>
      </c>
      <c r="L2986" s="17">
        <v>-1</v>
      </c>
      <c r="M2986" s="17">
        <v>-1</v>
      </c>
      <c r="N2986" s="17">
        <v>0.16666666666666666</v>
      </c>
      <c r="O2986" s="17">
        <v>-1</v>
      </c>
      <c r="P2986" s="17">
        <v>-1</v>
      </c>
      <c r="Q2986" s="17">
        <v>-1.2692352608856949</v>
      </c>
      <c r="R2986" s="17">
        <v>-1</v>
      </c>
      <c r="S2986" s="17">
        <v>-1.8021617828418326</v>
      </c>
      <c r="T2986" s="17">
        <v>-0.18937885289463863</v>
      </c>
      <c r="U2986" s="17">
        <v>-1.1388537449727614</v>
      </c>
      <c r="V2986" s="17">
        <v>-1.7903982814281201</v>
      </c>
      <c r="W2986" s="17">
        <v>-3.9696254296344931</v>
      </c>
      <c r="X2986" s="17">
        <v>-6.5250374749969975</v>
      </c>
      <c r="Y2986" s="17">
        <v>0</v>
      </c>
      <c r="Z2986" s="17">
        <v>-11.294934145107636</v>
      </c>
      <c r="AA2986" s="17">
        <v>-1.9228583831888331</v>
      </c>
      <c r="AB2986" s="17">
        <v>-2.6817463607791954</v>
      </c>
      <c r="AC2986" s="17">
        <v>-25.369089599275334</v>
      </c>
      <c r="AD2986" s="17">
        <v>-1.4235671812159518</v>
      </c>
      <c r="AE2986" s="17">
        <v>-0.14235671812159517</v>
      </c>
      <c r="AF2986" s="17">
        <v>-15.55240490236983</v>
      </c>
      <c r="AG2986" s="17">
        <v>-106.8559020670412</v>
      </c>
      <c r="AH2986" s="17">
        <v>-1</v>
      </c>
      <c r="AI2986" s="17">
        <v>-1</v>
      </c>
      <c r="AJ2986" s="17">
        <v>-1</v>
      </c>
      <c r="AK2986" s="17">
        <v>-1</v>
      </c>
      <c r="AL2986" s="17">
        <v>-1</v>
      </c>
      <c r="AM2986" s="17">
        <v>-1</v>
      </c>
      <c r="AN2986" s="17">
        <v>-1</v>
      </c>
      <c r="AO2986" s="17">
        <v>-1</v>
      </c>
      <c r="AP2986" s="17">
        <v>-1</v>
      </c>
      <c r="AQ2986" s="17">
        <v>-1</v>
      </c>
      <c r="AR2986" s="17">
        <v>-0.71178359060797591</v>
      </c>
      <c r="AS2986" s="17">
        <v>-8.5414030872957092</v>
      </c>
      <c r="AT2986" s="17">
        <v>-7.1038240134844237</v>
      </c>
      <c r="AU2986" s="17">
        <v>-1</v>
      </c>
      <c r="AV2986" s="17">
        <v>-1</v>
      </c>
      <c r="AW2986" s="17">
        <v>-1</v>
      </c>
      <c r="AX2986" s="17">
        <v>-1</v>
      </c>
      <c r="AY2986" s="17">
        <v>-0.14235671812159517</v>
      </c>
      <c r="AZ2986" s="17">
        <v>1.604935213975377</v>
      </c>
      <c r="BA2986" s="17">
        <v>-1.0921147011548646</v>
      </c>
      <c r="BB2986" s="17">
        <v>0.61734617494675714</v>
      </c>
      <c r="BC2986" s="17">
        <v>-0.4378589954595774</v>
      </c>
      <c r="BD2986" s="17">
        <v>21.855612747084276</v>
      </c>
      <c r="BE2986" s="17">
        <v>-14.804330695802246</v>
      </c>
      <c r="BF2986" s="17">
        <v>-1</v>
      </c>
      <c r="BG2986" s="22">
        <v>0</v>
      </c>
    </row>
    <row r="2987" spans="1:59" x14ac:dyDescent="0.25">
      <c r="A2987">
        <v>6508</v>
      </c>
      <c r="B2987" t="s">
        <v>3177</v>
      </c>
      <c r="C2987" s="49">
        <v>0</v>
      </c>
      <c r="D2987" s="22">
        <v>1504.9102148437501</v>
      </c>
      <c r="E2987" s="17">
        <v>103.00987865270886</v>
      </c>
      <c r="F2987" s="17">
        <v>67.281471658096251</v>
      </c>
      <c r="G2987" s="17">
        <v>0.83569187435515069</v>
      </c>
      <c r="H2987" s="17">
        <v>7.1570281327330232</v>
      </c>
      <c r="I2987" s="17">
        <v>85.907612991911051</v>
      </c>
      <c r="J2987" s="17">
        <v>15.487016075756628</v>
      </c>
      <c r="K2987" s="17">
        <v>-1</v>
      </c>
      <c r="L2987" s="17">
        <v>-1</v>
      </c>
      <c r="M2987" s="17">
        <v>-1</v>
      </c>
      <c r="N2987" s="17">
        <v>0.16666666666666666</v>
      </c>
      <c r="O2987" s="17">
        <v>-1</v>
      </c>
      <c r="P2987" s="17">
        <v>-1</v>
      </c>
      <c r="Q2987" s="17">
        <v>5.070426922831559</v>
      </c>
      <c r="R2987" s="17">
        <v>-1</v>
      </c>
      <c r="S2987" s="17">
        <v>1.4195261511001782</v>
      </c>
      <c r="T2987" s="17">
        <v>0.14923849104270479</v>
      </c>
      <c r="U2987" s="17">
        <v>0.81615440177225174</v>
      </c>
      <c r="V2987" s="17">
        <v>1.0291545653874687</v>
      </c>
      <c r="W2987" s="17">
        <v>3.3720744267522917</v>
      </c>
      <c r="X2987" s="17">
        <v>4.3967936172844952</v>
      </c>
      <c r="Y2987" s="17">
        <v>0</v>
      </c>
      <c r="Z2987" s="17">
        <v>52.202665069098565</v>
      </c>
      <c r="AA2987" s="17">
        <v>1.6100447308689518</v>
      </c>
      <c r="AB2987" s="17">
        <v>2.9548170955778579</v>
      </c>
      <c r="AC2987" s="17">
        <v>39.43650009840001</v>
      </c>
      <c r="AD2987" s="17">
        <v>1.0201930022153147</v>
      </c>
      <c r="AE2987" s="17">
        <v>0.10201930022153147</v>
      </c>
      <c r="AF2987" s="17">
        <v>80.937298962721087</v>
      </c>
      <c r="AG2987" s="17">
        <v>61.422779831520288</v>
      </c>
      <c r="AH2987" s="17">
        <v>-1</v>
      </c>
      <c r="AI2987" s="17">
        <v>-1</v>
      </c>
      <c r="AJ2987" s="17">
        <v>-1</v>
      </c>
      <c r="AK2987" s="17">
        <v>-1</v>
      </c>
      <c r="AL2987" s="17">
        <v>-1</v>
      </c>
      <c r="AM2987" s="17">
        <v>-1</v>
      </c>
      <c r="AN2987" s="17">
        <v>-1</v>
      </c>
      <c r="AO2987" s="17">
        <v>-1</v>
      </c>
      <c r="AP2987" s="17">
        <v>-1</v>
      </c>
      <c r="AQ2987" s="17">
        <v>-1</v>
      </c>
      <c r="AR2987" s="17">
        <v>0.51009650110765736</v>
      </c>
      <c r="AS2987" s="17">
        <v>6.1211580132918879</v>
      </c>
      <c r="AT2987" s="17">
        <v>11.957505417279455</v>
      </c>
      <c r="AU2987" s="17">
        <v>-1</v>
      </c>
      <c r="AV2987" s="17">
        <v>-1</v>
      </c>
      <c r="AW2987" s="17">
        <v>-1</v>
      </c>
      <c r="AX2987" s="17">
        <v>-1</v>
      </c>
      <c r="AY2987" s="17">
        <v>0.10201930022153147</v>
      </c>
      <c r="AZ2987" s="17">
        <v>-0.51874722168454412</v>
      </c>
      <c r="BA2987" s="17">
        <v>1.0315677345050571</v>
      </c>
      <c r="BB2987" s="17">
        <v>-0.21353228741987379</v>
      </c>
      <c r="BC2987" s="17">
        <v>0.39301946690705308</v>
      </c>
      <c r="BD2987" s="17">
        <v>-7.0107710544126149</v>
      </c>
      <c r="BE2987" s="17">
        <v>14.062053105694677</v>
      </c>
      <c r="BF2987" s="17">
        <v>-1</v>
      </c>
      <c r="BG2987" s="22">
        <v>0</v>
      </c>
    </row>
    <row r="2988" spans="1:59" x14ac:dyDescent="0.25">
      <c r="A2988">
        <v>6509</v>
      </c>
      <c r="B2988" t="s">
        <v>2610</v>
      </c>
      <c r="C2988" s="49">
        <v>0</v>
      </c>
      <c r="D2988" s="22">
        <v>1472.5572949218749</v>
      </c>
      <c r="E2988" s="17">
        <v>32.878918262019567</v>
      </c>
      <c r="F2988" s="17">
        <v>-50.313126845965591</v>
      </c>
      <c r="G2988" s="17">
        <v>-1.9922999399995922E-2</v>
      </c>
      <c r="H2988" s="17">
        <v>0.6756412594822887</v>
      </c>
      <c r="I2988" s="17">
        <v>23.282710610342498</v>
      </c>
      <c r="J2988" s="17">
        <v>-1.3856966964862538</v>
      </c>
      <c r="K2988" s="17">
        <v>-1</v>
      </c>
      <c r="L2988" s="17">
        <v>-1</v>
      </c>
      <c r="M2988" s="17">
        <v>-1</v>
      </c>
      <c r="N2988" s="17">
        <v>0.16666666666666666</v>
      </c>
      <c r="O2988" s="17">
        <v>-1</v>
      </c>
      <c r="P2988" s="17">
        <v>-1</v>
      </c>
      <c r="Q2988" s="17">
        <v>1.0259871370562157</v>
      </c>
      <c r="R2988" s="17">
        <v>-1</v>
      </c>
      <c r="S2988" s="17">
        <v>-0.63577624196003901</v>
      </c>
      <c r="T2988" s="17">
        <v>-6.678523676588799E-2</v>
      </c>
      <c r="U2988" s="17">
        <v>-0.43105917224412321</v>
      </c>
      <c r="V2988" s="17">
        <v>-0.76960243164082764</v>
      </c>
      <c r="W2988" s="17">
        <v>-1.3116235580796607</v>
      </c>
      <c r="X2988" s="17">
        <v>-2.5708786218758637</v>
      </c>
      <c r="Y2988" s="17">
        <v>0</v>
      </c>
      <c r="Z2988" s="17">
        <v>11.693847860707319</v>
      </c>
      <c r="AA2988" s="17">
        <v>-0.64379995355030517</v>
      </c>
      <c r="AB2988" s="17">
        <v>-0.64107505723887204</v>
      </c>
      <c r="AC2988" s="17">
        <v>-1.906760428492527</v>
      </c>
      <c r="AD2988" s="17">
        <v>-0.53882396530515397</v>
      </c>
      <c r="AE2988" s="17">
        <v>-5.3882396530515402E-2</v>
      </c>
      <c r="AF2988" s="17">
        <v>19.380896441469726</v>
      </c>
      <c r="AG2988" s="17">
        <v>-45.931993411193766</v>
      </c>
      <c r="AH2988" s="17">
        <v>-1</v>
      </c>
      <c r="AI2988" s="17">
        <v>-1</v>
      </c>
      <c r="AJ2988" s="17">
        <v>-1</v>
      </c>
      <c r="AK2988" s="17">
        <v>-1</v>
      </c>
      <c r="AL2988" s="17">
        <v>-1</v>
      </c>
      <c r="AM2988" s="17">
        <v>-1</v>
      </c>
      <c r="AN2988" s="17">
        <v>-1</v>
      </c>
      <c r="AO2988" s="17">
        <v>-1</v>
      </c>
      <c r="AP2988" s="17">
        <v>-1</v>
      </c>
      <c r="AQ2988" s="17">
        <v>-1</v>
      </c>
      <c r="AR2988" s="17">
        <v>-0.26941198265257699</v>
      </c>
      <c r="AS2988" s="17">
        <v>-3.2329437918309241</v>
      </c>
      <c r="AT2988" s="17">
        <v>-0.20282692938020119</v>
      </c>
      <c r="AU2988" s="17">
        <v>-1</v>
      </c>
      <c r="AV2988" s="17">
        <v>-1</v>
      </c>
      <c r="AW2988" s="17">
        <v>-1</v>
      </c>
      <c r="AX2988" s="17">
        <v>-1</v>
      </c>
      <c r="AY2988" s="17">
        <v>-5.3882396530515402E-2</v>
      </c>
      <c r="AZ2988" s="17">
        <v>0.83607350633397282</v>
      </c>
      <c r="BA2988" s="17">
        <v>-0.3232529935134601</v>
      </c>
      <c r="BB2988" s="17">
        <v>0.31653348153708577</v>
      </c>
      <c r="BC2988" s="17">
        <v>-0.13704630204990614</v>
      </c>
      <c r="BD2988" s="17">
        <v>11.404776609639677</v>
      </c>
      <c r="BE2988" s="17">
        <v>-4.3534945583576343</v>
      </c>
      <c r="BF2988" s="17">
        <v>-1</v>
      </c>
      <c r="BG2988" s="22">
        <v>0</v>
      </c>
    </row>
    <row r="2989" spans="1:59" x14ac:dyDescent="0.25">
      <c r="A2989">
        <v>6510</v>
      </c>
      <c r="B2989" t="s">
        <v>3178</v>
      </c>
      <c r="C2989" s="49">
        <v>0</v>
      </c>
      <c r="D2989" s="22">
        <v>1471.1128613281251</v>
      </c>
      <c r="E2989" s="17">
        <v>72.042446644016778</v>
      </c>
      <c r="F2989" s="17">
        <v>15.355721412025984</v>
      </c>
      <c r="G2989" s="17">
        <v>0.45788162791004644</v>
      </c>
      <c r="H2989" s="17">
        <v>4.2950695027458554</v>
      </c>
      <c r="I2989" s="17">
        <v>58.254599319369476</v>
      </c>
      <c r="J2989" s="17">
        <v>8.0366035523029993</v>
      </c>
      <c r="K2989" s="17">
        <v>-1</v>
      </c>
      <c r="L2989" s="17">
        <v>-1</v>
      </c>
      <c r="M2989" s="17">
        <v>-1</v>
      </c>
      <c r="N2989" s="17">
        <v>0.16666666666666666</v>
      </c>
      <c r="O2989" s="17">
        <v>-1</v>
      </c>
      <c r="P2989" s="17">
        <v>-1</v>
      </c>
      <c r="Q2989" s="17">
        <v>3.2845407267560955</v>
      </c>
      <c r="R2989" s="17">
        <v>-1</v>
      </c>
      <c r="S2989" s="17">
        <v>0.51197495317241748</v>
      </c>
      <c r="T2989" s="17">
        <v>5.3849805847044213E-2</v>
      </c>
      <c r="U2989" s="17">
        <v>0.26542757101866071</v>
      </c>
      <c r="V2989" s="17">
        <v>0.23488503456512844</v>
      </c>
      <c r="W2989" s="17">
        <v>1.3039136873795045</v>
      </c>
      <c r="X2989" s="17">
        <v>1.3201080119110398</v>
      </c>
      <c r="Y2989" s="17">
        <v>0</v>
      </c>
      <c r="Z2989" s="17">
        <v>34.315357727733037</v>
      </c>
      <c r="AA2989" s="17">
        <v>0.61482405181246469</v>
      </c>
      <c r="AB2989" s="17">
        <v>1.3669941835202435</v>
      </c>
      <c r="AC2989" s="17">
        <v>21.18073114483294</v>
      </c>
      <c r="AD2989" s="17">
        <v>0.33178446377332582</v>
      </c>
      <c r="AE2989" s="17">
        <v>3.3178446377332589E-2</v>
      </c>
      <c r="AF2989" s="17">
        <v>53.75609826110329</v>
      </c>
      <c r="AG2989" s="17">
        <v>14.018585982156289</v>
      </c>
      <c r="AH2989" s="17">
        <v>-1</v>
      </c>
      <c r="AI2989" s="17">
        <v>-1</v>
      </c>
      <c r="AJ2989" s="17">
        <v>-1</v>
      </c>
      <c r="AK2989" s="17">
        <v>-1</v>
      </c>
      <c r="AL2989" s="17">
        <v>-1</v>
      </c>
      <c r="AM2989" s="17">
        <v>-1</v>
      </c>
      <c r="AN2989" s="17">
        <v>-1</v>
      </c>
      <c r="AO2989" s="17">
        <v>-1</v>
      </c>
      <c r="AP2989" s="17">
        <v>-1</v>
      </c>
      <c r="AQ2989" s="17">
        <v>-1</v>
      </c>
      <c r="AR2989" s="17">
        <v>0.16589223188666291</v>
      </c>
      <c r="AS2989" s="17">
        <v>1.9907067826399549</v>
      </c>
      <c r="AT2989" s="17">
        <v>6.587918817431941</v>
      </c>
      <c r="AU2989" s="17">
        <v>-1</v>
      </c>
      <c r="AV2989" s="17">
        <v>-1</v>
      </c>
      <c r="AW2989" s="17">
        <v>-1</v>
      </c>
      <c r="AX2989" s="17">
        <v>-1</v>
      </c>
      <c r="AY2989" s="17">
        <v>3.3178446377332589E-2</v>
      </c>
      <c r="AZ2989" s="17">
        <v>7.9495245624518929E-2</v>
      </c>
      <c r="BA2989" s="17">
        <v>0.43332526719599401</v>
      </c>
      <c r="BB2989" s="17">
        <v>2.0526615650402522E-2</v>
      </c>
      <c r="BC2989" s="17">
        <v>0.15896056383677692</v>
      </c>
      <c r="BD2989" s="17">
        <v>1.120904556650018</v>
      </c>
      <c r="BE2989" s="17">
        <v>5.9303774946320358</v>
      </c>
      <c r="BF2989" s="17">
        <v>-1</v>
      </c>
      <c r="BG2989" s="22">
        <v>0</v>
      </c>
    </row>
    <row r="2990" spans="1:59" x14ac:dyDescent="0.25">
      <c r="A2990">
        <v>6512</v>
      </c>
      <c r="B2990" t="s">
        <v>124</v>
      </c>
      <c r="C2990" s="49">
        <v>0</v>
      </c>
      <c r="D2990" s="22">
        <v>1429.4317578124999</v>
      </c>
      <c r="E2990" s="17">
        <v>-4.3050818100384873</v>
      </c>
      <c r="F2990" s="17">
        <v>-112.662730143701</v>
      </c>
      <c r="G2990" s="17">
        <v>-0.47357689705272427</v>
      </c>
      <c r="H2990" s="17">
        <v>-2.7608422653317746</v>
      </c>
      <c r="I2990" s="17">
        <v>-9.9215170474043362</v>
      </c>
      <c r="J2990" s="17">
        <v>-10.331744910338863</v>
      </c>
      <c r="K2990" s="17">
        <v>-1</v>
      </c>
      <c r="L2990" s="17">
        <v>-1</v>
      </c>
      <c r="M2990" s="17">
        <v>-1</v>
      </c>
      <c r="N2990" s="17">
        <v>0.16666666666666666</v>
      </c>
      <c r="O2990" s="17">
        <v>-1</v>
      </c>
      <c r="P2990" s="17">
        <v>-1</v>
      </c>
      <c r="Q2990" s="17">
        <v>-1.1184074134805635</v>
      </c>
      <c r="R2990" s="17">
        <v>-1</v>
      </c>
      <c r="S2990" s="17">
        <v>-1.7255141252843691</v>
      </c>
      <c r="T2990" s="17">
        <v>-0.18132275722265032</v>
      </c>
      <c r="U2990" s="17">
        <v>-1.0923418549243631</v>
      </c>
      <c r="V2990" s="17">
        <v>-1.7233178796328226</v>
      </c>
      <c r="W2990" s="17">
        <v>-3.7949579546896208</v>
      </c>
      <c r="X2990" s="17">
        <v>-6.265194564502143</v>
      </c>
      <c r="Y2990" s="17">
        <v>0</v>
      </c>
      <c r="Z2990" s="17">
        <v>-9.7842533032371399</v>
      </c>
      <c r="AA2990" s="17">
        <v>-1.8388065589208435</v>
      </c>
      <c r="AB2990" s="17">
        <v>-2.5476460399342948</v>
      </c>
      <c r="AC2990" s="17">
        <v>-23.827290160966889</v>
      </c>
      <c r="AD2990" s="17">
        <v>-1.365427318655454</v>
      </c>
      <c r="AE2990" s="17">
        <v>-0.13654273186554539</v>
      </c>
      <c r="AF2990" s="17">
        <v>-13.256803984057662</v>
      </c>
      <c r="AG2990" s="17">
        <v>-102.85235887823823</v>
      </c>
      <c r="AH2990" s="17">
        <v>-1</v>
      </c>
      <c r="AI2990" s="17">
        <v>-1</v>
      </c>
      <c r="AJ2990" s="17">
        <v>-1</v>
      </c>
      <c r="AK2990" s="17">
        <v>-1</v>
      </c>
      <c r="AL2990" s="17">
        <v>-1</v>
      </c>
      <c r="AM2990" s="17">
        <v>-1</v>
      </c>
      <c r="AN2990" s="17">
        <v>-1</v>
      </c>
      <c r="AO2990" s="17">
        <v>-1</v>
      </c>
      <c r="AP2990" s="17">
        <v>-1</v>
      </c>
      <c r="AQ2990" s="17">
        <v>-1</v>
      </c>
      <c r="AR2990" s="17">
        <v>-0.68271365932772698</v>
      </c>
      <c r="AS2990" s="17">
        <v>-8.1925639119327229</v>
      </c>
      <c r="AT2990" s="17">
        <v>-6.6503330855125409</v>
      </c>
      <c r="AU2990" s="17">
        <v>-1</v>
      </c>
      <c r="AV2990" s="17">
        <v>-1</v>
      </c>
      <c r="AW2990" s="17">
        <v>-1</v>
      </c>
      <c r="AX2990" s="17">
        <v>-1</v>
      </c>
      <c r="AY2990" s="17">
        <v>-0.13654273186554539</v>
      </c>
      <c r="AZ2990" s="17">
        <v>1.5544103687927178</v>
      </c>
      <c r="BA2990" s="17">
        <v>-1.0415898559722054</v>
      </c>
      <c r="BB2990" s="17">
        <v>0.5975786216761878</v>
      </c>
      <c r="BC2990" s="17">
        <v>-0.41809144218900796</v>
      </c>
      <c r="BD2990" s="17">
        <v>21.168848309961341</v>
      </c>
      <c r="BE2990" s="17">
        <v>-14.117566258679307</v>
      </c>
      <c r="BF2990" s="17">
        <v>-1</v>
      </c>
      <c r="BG2990" s="22">
        <v>0</v>
      </c>
    </row>
    <row r="2991" spans="1:59" x14ac:dyDescent="0.25">
      <c r="A2991">
        <v>6513</v>
      </c>
      <c r="B2991" t="s">
        <v>3179</v>
      </c>
      <c r="C2991" s="49">
        <v>0</v>
      </c>
      <c r="D2991" s="22">
        <v>1500.368896484375</v>
      </c>
      <c r="E2991" s="17">
        <v>96.727412207373717</v>
      </c>
      <c r="F2991" s="17">
        <v>56.747121135320448</v>
      </c>
      <c r="G2991" s="17">
        <v>0.75904424676598081</v>
      </c>
      <c r="H2991" s="17">
        <v>6.5764130189003698</v>
      </c>
      <c r="I2991" s="17">
        <v>80.297553673418861</v>
      </c>
      <c r="J2991" s="17">
        <v>13.975525982895064</v>
      </c>
      <c r="K2991" s="17">
        <v>-1</v>
      </c>
      <c r="L2991" s="17">
        <v>-1</v>
      </c>
      <c r="M2991" s="17">
        <v>-1</v>
      </c>
      <c r="N2991" s="17">
        <v>0.16666666666666666</v>
      </c>
      <c r="O2991" s="17">
        <v>-1</v>
      </c>
      <c r="P2991" s="17">
        <v>-1</v>
      </c>
      <c r="Q2991" s="17">
        <v>4.708118220615563</v>
      </c>
      <c r="R2991" s="17">
        <v>-1</v>
      </c>
      <c r="S2991" s="17">
        <v>1.2354082059375149</v>
      </c>
      <c r="T2991" s="17">
        <v>0.12988666962470127</v>
      </c>
      <c r="U2991" s="17">
        <v>0.70442660872231277</v>
      </c>
      <c r="V2991" s="17">
        <v>0.86801845069307504</v>
      </c>
      <c r="W2991" s="17">
        <v>2.9524997443885073</v>
      </c>
      <c r="X2991" s="17">
        <v>3.772616124195014</v>
      </c>
      <c r="Y2991" s="17">
        <v>0</v>
      </c>
      <c r="Z2991" s="17">
        <v>48.573807237490712</v>
      </c>
      <c r="AA2991" s="17">
        <v>1.4081409850200524</v>
      </c>
      <c r="AB2991" s="17">
        <v>2.6326901538496466</v>
      </c>
      <c r="AC2991" s="17">
        <v>35.732891227881332</v>
      </c>
      <c r="AD2991" s="17">
        <v>0.88053326090289097</v>
      </c>
      <c r="AE2991" s="17">
        <v>8.8053326090289097E-2</v>
      </c>
      <c r="AF2991" s="17">
        <v>75.422957918752601</v>
      </c>
      <c r="AG2991" s="17">
        <v>51.805732568989775</v>
      </c>
      <c r="AH2991" s="17">
        <v>-1</v>
      </c>
      <c r="AI2991" s="17">
        <v>-1</v>
      </c>
      <c r="AJ2991" s="17">
        <v>-1</v>
      </c>
      <c r="AK2991" s="17">
        <v>-1</v>
      </c>
      <c r="AL2991" s="17">
        <v>-1</v>
      </c>
      <c r="AM2991" s="17">
        <v>-1</v>
      </c>
      <c r="AN2991" s="17">
        <v>-1</v>
      </c>
      <c r="AO2991" s="17">
        <v>-1</v>
      </c>
      <c r="AP2991" s="17">
        <v>-1</v>
      </c>
      <c r="AQ2991" s="17">
        <v>-1</v>
      </c>
      <c r="AR2991" s="17">
        <v>0.44026663045144548</v>
      </c>
      <c r="AS2991" s="17">
        <v>5.2831995654173456</v>
      </c>
      <c r="AT2991" s="17">
        <v>10.86815943504255</v>
      </c>
      <c r="AU2991" s="17">
        <v>-1</v>
      </c>
      <c r="AV2991" s="17">
        <v>-1</v>
      </c>
      <c r="AW2991" s="17">
        <v>-1</v>
      </c>
      <c r="AX2991" s="17">
        <v>-1</v>
      </c>
      <c r="AY2991" s="17">
        <v>8.8053326090289097E-2</v>
      </c>
      <c r="AZ2991" s="17">
        <v>-0.39737977261777097</v>
      </c>
      <c r="BA2991" s="17">
        <v>0.91020028543828402</v>
      </c>
      <c r="BB2991" s="17">
        <v>-0.16604797537364968</v>
      </c>
      <c r="BC2991" s="17">
        <v>0.34553515486082903</v>
      </c>
      <c r="BD2991" s="17">
        <v>-5.3610708417339588</v>
      </c>
      <c r="BE2991" s="17">
        <v>12.412352893016021</v>
      </c>
      <c r="BF2991" s="17">
        <v>-1</v>
      </c>
      <c r="BG2991" s="22">
        <v>0</v>
      </c>
    </row>
    <row r="2992" spans="1:59" x14ac:dyDescent="0.25">
      <c r="A2992">
        <v>6514</v>
      </c>
      <c r="B2992" t="s">
        <v>2611</v>
      </c>
      <c r="C2992" s="49">
        <v>0</v>
      </c>
      <c r="D2992" s="22">
        <v>1460.1399511718751</v>
      </c>
      <c r="E2992" s="17">
        <v>31.103159842750593</v>
      </c>
      <c r="F2992" s="17">
        <v>-53.29069334713482</v>
      </c>
      <c r="G2992" s="17">
        <v>-4.1587686540430047E-2</v>
      </c>
      <c r="H2992" s="17">
        <v>0.51152861587100285</v>
      </c>
      <c r="I2992" s="17">
        <v>21.697010128836872</v>
      </c>
      <c r="J2992" s="17">
        <v>-1.8129240094205743</v>
      </c>
      <c r="K2992" s="17">
        <v>-1</v>
      </c>
      <c r="L2992" s="17">
        <v>-1</v>
      </c>
      <c r="M2992" s="17">
        <v>-1</v>
      </c>
      <c r="N2992" s="17">
        <v>0.16666666666666666</v>
      </c>
      <c r="O2992" s="17">
        <v>-1</v>
      </c>
      <c r="P2992" s="17">
        <v>-1</v>
      </c>
      <c r="Q2992" s="17">
        <v>0.92357947058754908</v>
      </c>
      <c r="R2992" s="17">
        <v>-1</v>
      </c>
      <c r="S2992" s="17">
        <v>-0.68781774414806396</v>
      </c>
      <c r="T2992" s="17">
        <v>-7.225508847305076E-2</v>
      </c>
      <c r="U2992" s="17">
        <v>-0.46263937579970088</v>
      </c>
      <c r="V2992" s="17">
        <v>-0.81514804892451775</v>
      </c>
      <c r="W2992" s="17">
        <v>-1.4302176295645661</v>
      </c>
      <c r="X2992" s="17">
        <v>-2.74730430566043</v>
      </c>
      <c r="Y2992" s="17">
        <v>0</v>
      </c>
      <c r="Z2992" s="17">
        <v>10.668140059021791</v>
      </c>
      <c r="AA2992" s="17">
        <v>-0.70086866688013805</v>
      </c>
      <c r="AB2992" s="17">
        <v>-0.7321252258031582</v>
      </c>
      <c r="AC2992" s="17">
        <v>-2.9535968407086468</v>
      </c>
      <c r="AD2992" s="17">
        <v>-0.57829921974962606</v>
      </c>
      <c r="AE2992" s="17">
        <v>-5.782992197496261E-2</v>
      </c>
      <c r="AF2992" s="17">
        <v>17.822251023981135</v>
      </c>
      <c r="AG2992" s="17">
        <v>-48.650281331000578</v>
      </c>
      <c r="AH2992" s="17">
        <v>-1</v>
      </c>
      <c r="AI2992" s="17">
        <v>-1</v>
      </c>
      <c r="AJ2992" s="17">
        <v>-1</v>
      </c>
      <c r="AK2992" s="17">
        <v>-1</v>
      </c>
      <c r="AL2992" s="17">
        <v>-1</v>
      </c>
      <c r="AM2992" s="17">
        <v>-1</v>
      </c>
      <c r="AN2992" s="17">
        <v>-1</v>
      </c>
      <c r="AO2992" s="17">
        <v>-1</v>
      </c>
      <c r="AP2992" s="17">
        <v>-1</v>
      </c>
      <c r="AQ2992" s="17">
        <v>-1</v>
      </c>
      <c r="AR2992" s="17">
        <v>-0.28914960987481303</v>
      </c>
      <c r="AS2992" s="17">
        <v>-3.4697953184977566</v>
      </c>
      <c r="AT2992" s="17">
        <v>-0.51073391404708346</v>
      </c>
      <c r="AU2992" s="17">
        <v>-1</v>
      </c>
      <c r="AV2992" s="17">
        <v>-1</v>
      </c>
      <c r="AW2992" s="17">
        <v>-1</v>
      </c>
      <c r="AX2992" s="17">
        <v>-1</v>
      </c>
      <c r="AY2992" s="17">
        <v>-5.782992197496261E-2</v>
      </c>
      <c r="AZ2992" s="17">
        <v>0.87037838824313885</v>
      </c>
      <c r="BA2992" s="17">
        <v>-0.35755787542262635</v>
      </c>
      <c r="BB2992" s="17">
        <v>0.32995506804820629</v>
      </c>
      <c r="BC2992" s="17">
        <v>-0.15046788856102666</v>
      </c>
      <c r="BD2992" s="17">
        <v>11.871069437054478</v>
      </c>
      <c r="BE2992" s="17">
        <v>-4.819787385772436</v>
      </c>
      <c r="BF2992" s="17">
        <v>-1</v>
      </c>
      <c r="BG2992" s="22">
        <v>0</v>
      </c>
    </row>
    <row r="2993" spans="1:59" x14ac:dyDescent="0.25">
      <c r="A2993">
        <v>6515</v>
      </c>
      <c r="B2993" t="s">
        <v>2612</v>
      </c>
      <c r="C2993" s="49">
        <v>0</v>
      </c>
      <c r="D2993" s="22">
        <v>1463.535634765625</v>
      </c>
      <c r="E2993" s="17">
        <v>8.9180863383071696</v>
      </c>
      <c r="F2993" s="17">
        <v>-90.490309565202168</v>
      </c>
      <c r="G2993" s="17">
        <v>-0.31225101069865829</v>
      </c>
      <c r="H2993" s="17">
        <v>-1.5387790284670899</v>
      </c>
      <c r="I2993" s="17">
        <v>1.8863864783992668</v>
      </c>
      <c r="J2993" s="17">
        <v>-7.1504007955115485</v>
      </c>
      <c r="K2993" s="17">
        <v>-1</v>
      </c>
      <c r="L2993" s="17">
        <v>-1</v>
      </c>
      <c r="M2993" s="17">
        <v>-1</v>
      </c>
      <c r="N2993" s="17">
        <v>0.16666666666666666</v>
      </c>
      <c r="O2993" s="17">
        <v>-1</v>
      </c>
      <c r="P2993" s="17">
        <v>-1</v>
      </c>
      <c r="Q2993" s="17">
        <v>-0.35582970093769362</v>
      </c>
      <c r="R2993" s="17">
        <v>-1</v>
      </c>
      <c r="S2993" s="17">
        <v>-1.3379875751311987</v>
      </c>
      <c r="T2993" s="17">
        <v>-0.14059155860605882</v>
      </c>
      <c r="U2993" s="17">
        <v>-0.85718017006731106</v>
      </c>
      <c r="V2993" s="17">
        <v>-1.3841628745221806</v>
      </c>
      <c r="W2993" s="17">
        <v>-2.911848331429379</v>
      </c>
      <c r="X2993" s="17">
        <v>-4.9514423913148855</v>
      </c>
      <c r="Y2993" s="17">
        <v>0</v>
      </c>
      <c r="Z2993" s="17">
        <v>-2.1463299316890989</v>
      </c>
      <c r="AA2993" s="17">
        <v>-1.4138449289031891</v>
      </c>
      <c r="AB2993" s="17">
        <v>-1.8696418273137447</v>
      </c>
      <c r="AC2993" s="17">
        <v>-16.032032792431828</v>
      </c>
      <c r="AD2993" s="17">
        <v>-1.0714752125841389</v>
      </c>
      <c r="AE2993" s="17">
        <v>-0.10714752125841388</v>
      </c>
      <c r="AF2993" s="17">
        <v>-1.6503657346561909</v>
      </c>
      <c r="AG2993" s="17">
        <v>-82.610653785256346</v>
      </c>
      <c r="AH2993" s="17">
        <v>-1</v>
      </c>
      <c r="AI2993" s="17">
        <v>-1</v>
      </c>
      <c r="AJ2993" s="17">
        <v>-1</v>
      </c>
      <c r="AK2993" s="17">
        <v>-1</v>
      </c>
      <c r="AL2993" s="17">
        <v>-1</v>
      </c>
      <c r="AM2993" s="17">
        <v>-1</v>
      </c>
      <c r="AN2993" s="17">
        <v>-1</v>
      </c>
      <c r="AO2993" s="17">
        <v>-1</v>
      </c>
      <c r="AP2993" s="17">
        <v>-1</v>
      </c>
      <c r="AQ2993" s="17">
        <v>-1</v>
      </c>
      <c r="AR2993" s="17">
        <v>-0.53573760629206946</v>
      </c>
      <c r="AS2993" s="17">
        <v>-6.4288512755048322</v>
      </c>
      <c r="AT2993" s="17">
        <v>-4.3575066581562822</v>
      </c>
      <c r="AU2993" s="17">
        <v>-1</v>
      </c>
      <c r="AV2993" s="17">
        <v>-1</v>
      </c>
      <c r="AW2993" s="17">
        <v>-1</v>
      </c>
      <c r="AX2993" s="17">
        <v>-1</v>
      </c>
      <c r="AY2993" s="17">
        <v>-0.10714752125841388</v>
      </c>
      <c r="AZ2993" s="17">
        <v>1.2989593925384222</v>
      </c>
      <c r="BA2993" s="17">
        <v>-0.78613887971790963</v>
      </c>
      <c r="BB2993" s="17">
        <v>0.49763490561194063</v>
      </c>
      <c r="BC2993" s="17">
        <v>-0.31814772612476094</v>
      </c>
      <c r="BD2993" s="17">
        <v>17.696603213800266</v>
      </c>
      <c r="BE2993" s="17">
        <v>-10.645321162518231</v>
      </c>
      <c r="BF2993" s="17">
        <v>-1</v>
      </c>
      <c r="BG2993" s="22">
        <v>0</v>
      </c>
    </row>
    <row r="2994" spans="1:59" x14ac:dyDescent="0.25">
      <c r="A2994">
        <v>6517</v>
      </c>
      <c r="B2994" t="s">
        <v>2613</v>
      </c>
      <c r="C2994" s="49">
        <v>0</v>
      </c>
      <c r="D2994" s="22">
        <v>1479.925751953125</v>
      </c>
      <c r="E2994" s="17">
        <v>57.689962364819799</v>
      </c>
      <c r="F2994" s="17">
        <v>-8.7103204180827589</v>
      </c>
      <c r="G2994" s="17">
        <v>0.28277780848127121</v>
      </c>
      <c r="H2994" s="17">
        <v>2.9686367448383386</v>
      </c>
      <c r="I2994" s="17">
        <v>45.43824942325373</v>
      </c>
      <c r="J2994" s="17">
        <v>4.5835587991447024</v>
      </c>
      <c r="K2994" s="17">
        <v>-1</v>
      </c>
      <c r="L2994" s="17">
        <v>-1</v>
      </c>
      <c r="M2994" s="17">
        <v>-1</v>
      </c>
      <c r="N2994" s="17">
        <v>0.16666666666666666</v>
      </c>
      <c r="O2994" s="17">
        <v>-1</v>
      </c>
      <c r="P2994" s="17">
        <v>-1</v>
      </c>
      <c r="Q2994" s="17">
        <v>2.4568355574539233</v>
      </c>
      <c r="R2994" s="17">
        <v>-1</v>
      </c>
      <c r="S2994" s="17">
        <v>9.1351948424446078E-2</v>
      </c>
      <c r="T2994" s="17">
        <v>9.6399855332476962E-3</v>
      </c>
      <c r="U2994" s="17">
        <v>1.0182054428706622E-2</v>
      </c>
      <c r="V2994" s="17">
        <v>-0.13323528459382103</v>
      </c>
      <c r="W2994" s="17">
        <v>0.34538265741329061</v>
      </c>
      <c r="X2994" s="17">
        <v>-0.105844316675963</v>
      </c>
      <c r="Y2994" s="17">
        <v>0</v>
      </c>
      <c r="Z2994" s="17">
        <v>26.0251224462911</v>
      </c>
      <c r="AA2994" s="17">
        <v>0.1535688483948644</v>
      </c>
      <c r="AB2994" s="17">
        <v>0.63108545924956139</v>
      </c>
      <c r="AC2994" s="17">
        <v>12.719724858061083</v>
      </c>
      <c r="AD2994" s="17">
        <v>1.2727568035883263E-2</v>
      </c>
      <c r="AE2994" s="17">
        <v>1.2727568035883277E-3</v>
      </c>
      <c r="AF2994" s="17">
        <v>41.158419653133244</v>
      </c>
      <c r="AG2994" s="17">
        <v>-7.9518488540301258</v>
      </c>
      <c r="AH2994" s="17">
        <v>-1</v>
      </c>
      <c r="AI2994" s="17">
        <v>-1</v>
      </c>
      <c r="AJ2994" s="17">
        <v>-1</v>
      </c>
      <c r="AK2994" s="17">
        <v>-1</v>
      </c>
      <c r="AL2994" s="17">
        <v>-1</v>
      </c>
      <c r="AM2994" s="17">
        <v>-1</v>
      </c>
      <c r="AN2994" s="17">
        <v>-1</v>
      </c>
      <c r="AO2994" s="17">
        <v>-1</v>
      </c>
      <c r="AP2994" s="17">
        <v>-1</v>
      </c>
      <c r="AQ2994" s="17">
        <v>-1</v>
      </c>
      <c r="AR2994" s="17">
        <v>6.3637840179416316E-3</v>
      </c>
      <c r="AS2994" s="17">
        <v>7.6365408215299468E-2</v>
      </c>
      <c r="AT2994" s="17">
        <v>4.0992750306798893</v>
      </c>
      <c r="AU2994" s="17">
        <v>-1</v>
      </c>
      <c r="AV2994" s="17">
        <v>-1</v>
      </c>
      <c r="AW2994" s="17">
        <v>-1</v>
      </c>
      <c r="AX2994" s="17">
        <v>-1</v>
      </c>
      <c r="AY2994" s="17">
        <v>1.2727568035883277E-3</v>
      </c>
      <c r="AZ2994" s="17">
        <v>0.35676284743248626</v>
      </c>
      <c r="BA2994" s="17">
        <v>0.1560576653880266</v>
      </c>
      <c r="BB2994" s="17">
        <v>0.12900596020113303</v>
      </c>
      <c r="BC2994" s="17">
        <v>5.0481219286046472E-2</v>
      </c>
      <c r="BD2994" s="17">
        <v>4.889694501471638</v>
      </c>
      <c r="BE2994" s="17">
        <v>2.1615875498104113</v>
      </c>
      <c r="BF2994" s="17">
        <v>-1</v>
      </c>
      <c r="BG2994" s="22">
        <v>0</v>
      </c>
    </row>
    <row r="2995" spans="1:59" x14ac:dyDescent="0.25">
      <c r="A2995">
        <v>6518</v>
      </c>
      <c r="B2995" t="s">
        <v>2614</v>
      </c>
      <c r="C2995" s="49">
        <v>0</v>
      </c>
      <c r="D2995" s="22">
        <v>1472.3970605468751</v>
      </c>
      <c r="E2995" s="17">
        <v>35.77835868497165</v>
      </c>
      <c r="F2995" s="17">
        <v>-45.451386317615956</v>
      </c>
      <c r="G2995" s="17">
        <v>1.5450883085350198E-2</v>
      </c>
      <c r="H2995" s="17">
        <v>0.94360272746168761</v>
      </c>
      <c r="I2995" s="17">
        <v>25.871826350908549</v>
      </c>
      <c r="J2995" s="17">
        <v>-0.68812425224526841</v>
      </c>
      <c r="K2995" s="17">
        <v>-1</v>
      </c>
      <c r="L2995" s="17">
        <v>-1</v>
      </c>
      <c r="M2995" s="17">
        <v>-1</v>
      </c>
      <c r="N2995" s="17">
        <v>0.16666666666666666</v>
      </c>
      <c r="O2995" s="17">
        <v>-1</v>
      </c>
      <c r="P2995" s="17">
        <v>-1</v>
      </c>
      <c r="Q2995" s="17">
        <v>1.1931973411906727</v>
      </c>
      <c r="R2995" s="17">
        <v>-1</v>
      </c>
      <c r="S2995" s="17">
        <v>-0.55080340248042892</v>
      </c>
      <c r="T2995" s="17">
        <v>-5.7854118109652006E-2</v>
      </c>
      <c r="U2995" s="17">
        <v>-0.3794953346406999</v>
      </c>
      <c r="V2995" s="17">
        <v>-0.69523600746529135</v>
      </c>
      <c r="W2995" s="17">
        <v>-1.1179843552159299</v>
      </c>
      <c r="X2995" s="17">
        <v>-2.2828125461860651</v>
      </c>
      <c r="Y2995" s="17">
        <v>0</v>
      </c>
      <c r="Z2995" s="17">
        <v>13.368613206079372</v>
      </c>
      <c r="AA2995" s="17">
        <v>-0.55061873446167486</v>
      </c>
      <c r="AB2995" s="17">
        <v>-0.49240926104314242</v>
      </c>
      <c r="AC2995" s="17">
        <v>-0.1974965011126617</v>
      </c>
      <c r="AD2995" s="17">
        <v>-0.47436916830087494</v>
      </c>
      <c r="AE2995" s="17">
        <v>-4.7436916830087487E-2</v>
      </c>
      <c r="AF2995" s="17">
        <v>21.925836946595346</v>
      </c>
      <c r="AG2995" s="17">
        <v>-41.493600333404054</v>
      </c>
      <c r="AH2995" s="17">
        <v>-1</v>
      </c>
      <c r="AI2995" s="17">
        <v>-1</v>
      </c>
      <c r="AJ2995" s="17">
        <v>-1</v>
      </c>
      <c r="AK2995" s="17">
        <v>-1</v>
      </c>
      <c r="AL2995" s="17">
        <v>-1</v>
      </c>
      <c r="AM2995" s="17">
        <v>-1</v>
      </c>
      <c r="AN2995" s="17">
        <v>-1</v>
      </c>
      <c r="AO2995" s="17">
        <v>-1</v>
      </c>
      <c r="AP2995" s="17">
        <v>-1</v>
      </c>
      <c r="AQ2995" s="17">
        <v>-1</v>
      </c>
      <c r="AR2995" s="17">
        <v>-0.23718458415043747</v>
      </c>
      <c r="AS2995" s="17">
        <v>-2.846215009805249</v>
      </c>
      <c r="AT2995" s="17">
        <v>0.29992048725317577</v>
      </c>
      <c r="AU2995" s="17">
        <v>-1</v>
      </c>
      <c r="AV2995" s="17">
        <v>-1</v>
      </c>
      <c r="AW2995" s="17">
        <v>-1</v>
      </c>
      <c r="AX2995" s="17">
        <v>-1</v>
      </c>
      <c r="AY2995" s="17">
        <v>-4.7436916830087487E-2</v>
      </c>
      <c r="AZ2995" s="17">
        <v>0.78006084141698473</v>
      </c>
      <c r="BA2995" s="17">
        <v>-0.2672403285964719</v>
      </c>
      <c r="BB2995" s="17">
        <v>0.29461885055563086</v>
      </c>
      <c r="BC2995" s="17">
        <v>-0.11513167106845128</v>
      </c>
      <c r="BD2995" s="17">
        <v>10.643418387671812</v>
      </c>
      <c r="BE2995" s="17">
        <v>-3.5921363363897694</v>
      </c>
      <c r="BF2995" s="17">
        <v>-1</v>
      </c>
      <c r="BG2995" s="22">
        <v>0</v>
      </c>
    </row>
    <row r="2996" spans="1:59" x14ac:dyDescent="0.25">
      <c r="A2996">
        <v>6519</v>
      </c>
      <c r="B2996" t="s">
        <v>2615</v>
      </c>
      <c r="C2996" s="49">
        <v>0</v>
      </c>
      <c r="D2996" s="22">
        <v>1475.8379980468751</v>
      </c>
      <c r="E2996" s="17">
        <v>69.598681013923326</v>
      </c>
      <c r="F2996" s="17">
        <v>11.258049905633525</v>
      </c>
      <c r="G2996" s="17">
        <v>0.42806708937483517</v>
      </c>
      <c r="H2996" s="17">
        <v>4.069220742256161</v>
      </c>
      <c r="I2996" s="17">
        <v>56.072387879864458</v>
      </c>
      <c r="J2996" s="17">
        <v>7.4486612892918656</v>
      </c>
      <c r="K2996" s="17">
        <v>-1</v>
      </c>
      <c r="L2996" s="17">
        <v>-1</v>
      </c>
      <c r="M2996" s="17">
        <v>-1</v>
      </c>
      <c r="N2996" s="17">
        <v>0.16666666666666666</v>
      </c>
      <c r="O2996" s="17">
        <v>-1</v>
      </c>
      <c r="P2996" s="17">
        <v>-1</v>
      </c>
      <c r="Q2996" s="17">
        <v>3.143609205408036</v>
      </c>
      <c r="R2996" s="17">
        <v>-1</v>
      </c>
      <c r="S2996" s="17">
        <v>0.44035640810147025</v>
      </c>
      <c r="T2996" s="17">
        <v>4.6322297905296572E-2</v>
      </c>
      <c r="U2996" s="17">
        <v>0.22196748365371022</v>
      </c>
      <c r="V2996" s="17">
        <v>0.17220600519293902</v>
      </c>
      <c r="W2996" s="17">
        <v>1.1407067372207287</v>
      </c>
      <c r="X2996" s="17">
        <v>1.0773142750940978</v>
      </c>
      <c r="Y2996" s="17">
        <v>0</v>
      </c>
      <c r="Z2996" s="17">
        <v>32.90379777392485</v>
      </c>
      <c r="AA2996" s="17">
        <v>0.53628715249340375</v>
      </c>
      <c r="AB2996" s="17">
        <v>1.2416926390437053</v>
      </c>
      <c r="AC2996" s="17">
        <v>19.740094391125616</v>
      </c>
      <c r="AD2996" s="17">
        <v>0.27745935456713777</v>
      </c>
      <c r="AE2996" s="17">
        <v>2.7745935456713777E-2</v>
      </c>
      <c r="AF2996" s="17">
        <v>51.61111949629511</v>
      </c>
      <c r="AG2996" s="17">
        <v>10.277728825552296</v>
      </c>
      <c r="AH2996" s="17">
        <v>-1</v>
      </c>
      <c r="AI2996" s="17">
        <v>-1</v>
      </c>
      <c r="AJ2996" s="17">
        <v>-1</v>
      </c>
      <c r="AK2996" s="17">
        <v>-1</v>
      </c>
      <c r="AL2996" s="17">
        <v>-1</v>
      </c>
      <c r="AM2996" s="17">
        <v>-1</v>
      </c>
      <c r="AN2996" s="17">
        <v>-1</v>
      </c>
      <c r="AO2996" s="17">
        <v>-1</v>
      </c>
      <c r="AP2996" s="17">
        <v>-1</v>
      </c>
      <c r="AQ2996" s="17">
        <v>-1</v>
      </c>
      <c r="AR2996" s="17">
        <v>0.13872967728356889</v>
      </c>
      <c r="AS2996" s="17">
        <v>1.6647561274028264</v>
      </c>
      <c r="AT2996" s="17">
        <v>6.1641829656236746</v>
      </c>
      <c r="AU2996" s="17">
        <v>-1</v>
      </c>
      <c r="AV2996" s="17">
        <v>-1</v>
      </c>
      <c r="AW2996" s="17">
        <v>-1</v>
      </c>
      <c r="AX2996" s="17">
        <v>-1</v>
      </c>
      <c r="AY2996" s="17">
        <v>2.7745935456713777E-2</v>
      </c>
      <c r="AZ2996" s="17">
        <v>0.12670498454190302</v>
      </c>
      <c r="BA2996" s="17">
        <v>0.3861155282786099</v>
      </c>
      <c r="BB2996" s="17">
        <v>3.8997152780506479E-2</v>
      </c>
      <c r="BC2996" s="17">
        <v>0.14049002670667299</v>
      </c>
      <c r="BD2996" s="17">
        <v>1.7626080523679171</v>
      </c>
      <c r="BE2996" s="17">
        <v>5.2886739989141365</v>
      </c>
      <c r="BF2996" s="17">
        <v>-1</v>
      </c>
      <c r="BG2996" s="22">
        <v>0</v>
      </c>
    </row>
    <row r="2997" spans="1:59" x14ac:dyDescent="0.25">
      <c r="A2997">
        <v>6520</v>
      </c>
      <c r="B2997" t="s">
        <v>2616</v>
      </c>
      <c r="C2997" s="49">
        <v>0</v>
      </c>
      <c r="D2997" s="22">
        <v>1448.0164160156251</v>
      </c>
      <c r="E2997" s="17">
        <v>27.768451086563154</v>
      </c>
      <c r="F2997" s="17">
        <v>-58.882285635722724</v>
      </c>
      <c r="G2997" s="17">
        <v>-8.2271949176227321E-2</v>
      </c>
      <c r="H2997" s="17">
        <v>0.20334037150557993</v>
      </c>
      <c r="I2997" s="17">
        <v>18.719212460534504</v>
      </c>
      <c r="J2997" s="17">
        <v>-2.6152170724099681</v>
      </c>
      <c r="K2997" s="17">
        <v>-1</v>
      </c>
      <c r="L2997" s="17">
        <v>-1</v>
      </c>
      <c r="M2997" s="17">
        <v>-1</v>
      </c>
      <c r="N2997" s="17">
        <v>0.16666666666666666</v>
      </c>
      <c r="O2997" s="17">
        <v>-1</v>
      </c>
      <c r="P2997" s="17">
        <v>-1</v>
      </c>
      <c r="Q2997" s="17">
        <v>0.73126742049777915</v>
      </c>
      <c r="R2997" s="17">
        <v>-1</v>
      </c>
      <c r="S2997" s="17">
        <v>-0.78554683339151943</v>
      </c>
      <c r="T2997" s="17">
        <v>-8.2526960021001294E-2</v>
      </c>
      <c r="U2997" s="17">
        <v>-0.52194405383260589</v>
      </c>
      <c r="V2997" s="17">
        <v>-0.90067847193352657</v>
      </c>
      <c r="W2997" s="17">
        <v>-1.6529262392049691</v>
      </c>
      <c r="X2997" s="17">
        <v>-3.078615291517925</v>
      </c>
      <c r="Y2997" s="17">
        <v>0</v>
      </c>
      <c r="Z2997" s="17">
        <v>8.7419564349122787</v>
      </c>
      <c r="AA2997" s="17">
        <v>-0.80803838995749722</v>
      </c>
      <c r="AB2997" s="17">
        <v>-0.90310895369597699</v>
      </c>
      <c r="AC2997" s="17">
        <v>-4.9194580255594769</v>
      </c>
      <c r="AD2997" s="17">
        <v>-0.65243006729075725</v>
      </c>
      <c r="AE2997" s="17">
        <v>-6.5243006729075737E-2</v>
      </c>
      <c r="AF2997" s="17">
        <v>14.895260243540207</v>
      </c>
      <c r="AG2997" s="17">
        <v>-53.754972616513385</v>
      </c>
      <c r="AH2997" s="17">
        <v>-1</v>
      </c>
      <c r="AI2997" s="17">
        <v>-1</v>
      </c>
      <c r="AJ2997" s="17">
        <v>-1</v>
      </c>
      <c r="AK2997" s="17">
        <v>-1</v>
      </c>
      <c r="AL2997" s="17">
        <v>-1</v>
      </c>
      <c r="AM2997" s="17">
        <v>-1</v>
      </c>
      <c r="AN2997" s="17">
        <v>-1</v>
      </c>
      <c r="AO2997" s="17">
        <v>-1</v>
      </c>
      <c r="AP2997" s="17">
        <v>-1</v>
      </c>
      <c r="AQ2997" s="17">
        <v>-1</v>
      </c>
      <c r="AR2997" s="17">
        <v>-0.32621503364537863</v>
      </c>
      <c r="AS2997" s="17">
        <v>-3.9145804037445435</v>
      </c>
      <c r="AT2997" s="17">
        <v>-1.0889545248679067</v>
      </c>
      <c r="AU2997" s="17">
        <v>-1</v>
      </c>
      <c r="AV2997" s="17">
        <v>-1</v>
      </c>
      <c r="AW2997" s="17">
        <v>-1</v>
      </c>
      <c r="AX2997" s="17">
        <v>-1</v>
      </c>
      <c r="AY2997" s="17">
        <v>-6.5243006729075737E-2</v>
      </c>
      <c r="AZ2997" s="17">
        <v>0.93479975820041394</v>
      </c>
      <c r="BA2997" s="17">
        <v>-0.42197924537990122</v>
      </c>
      <c r="BB2997" s="17">
        <v>0.35515955621219092</v>
      </c>
      <c r="BC2997" s="17">
        <v>-0.17567237672501124</v>
      </c>
      <c r="BD2997" s="17">
        <v>12.746723894132971</v>
      </c>
      <c r="BE2997" s="17">
        <v>-5.695441842850931</v>
      </c>
      <c r="BF2997" s="17">
        <v>-1</v>
      </c>
      <c r="BG2997" s="22">
        <v>0</v>
      </c>
    </row>
    <row r="2998" spans="1:59" x14ac:dyDescent="0.25">
      <c r="A2998">
        <v>6524</v>
      </c>
      <c r="B2998" t="s">
        <v>3180</v>
      </c>
      <c r="C2998" s="49">
        <v>0</v>
      </c>
      <c r="D2998" s="22">
        <v>1452.3746679687499</v>
      </c>
      <c r="E2998" s="17">
        <v>22.670037484259105</v>
      </c>
      <c r="F2998" s="17">
        <v>-67.431233165182036</v>
      </c>
      <c r="G2998" s="17">
        <v>-0.14447384241118794</v>
      </c>
      <c r="H2998" s="17">
        <v>-0.26784654526112028</v>
      </c>
      <c r="I2998" s="17">
        <v>14.166477800030101</v>
      </c>
      <c r="J2998" s="17">
        <v>-3.8418374954947945</v>
      </c>
      <c r="K2998" s="17">
        <v>-1</v>
      </c>
      <c r="L2998" s="17">
        <v>-1</v>
      </c>
      <c r="M2998" s="17">
        <v>-1</v>
      </c>
      <c r="N2998" s="17">
        <v>0.16666666666666666</v>
      </c>
      <c r="O2998" s="17">
        <v>-1</v>
      </c>
      <c r="P2998" s="17">
        <v>-1</v>
      </c>
      <c r="Q2998" s="17">
        <v>0.43724283132026853</v>
      </c>
      <c r="R2998" s="17">
        <v>-1</v>
      </c>
      <c r="S2998" s="17">
        <v>-0.93496417516540231</v>
      </c>
      <c r="T2998" s="17">
        <v>-9.8231554769798987E-2</v>
      </c>
      <c r="U2998" s="17">
        <v>-0.61261457388992913</v>
      </c>
      <c r="V2998" s="17">
        <v>-1.0314453556293925</v>
      </c>
      <c r="W2998" s="17">
        <v>-1.9934239221387622</v>
      </c>
      <c r="X2998" s="17">
        <v>-3.5851544109401043</v>
      </c>
      <c r="Y2998" s="17">
        <v>0</v>
      </c>
      <c r="Z2998" s="17">
        <v>5.7970273548318367</v>
      </c>
      <c r="AA2998" s="17">
        <v>-0.97188945277638594</v>
      </c>
      <c r="AB2998" s="17">
        <v>-1.1645248157090857</v>
      </c>
      <c r="AC2998" s="17">
        <v>-7.925049859175564</v>
      </c>
      <c r="AD2998" s="17">
        <v>-0.76576821736241141</v>
      </c>
      <c r="AE2998" s="17">
        <v>-7.6576821736241141E-2</v>
      </c>
      <c r="AF2998" s="17">
        <v>10.420203889329535</v>
      </c>
      <c r="AG2998" s="17">
        <v>-61.559500504393078</v>
      </c>
      <c r="AH2998" s="17">
        <v>-1</v>
      </c>
      <c r="AI2998" s="17">
        <v>-1</v>
      </c>
      <c r="AJ2998" s="17">
        <v>-1</v>
      </c>
      <c r="AK2998" s="17">
        <v>-1</v>
      </c>
      <c r="AL2998" s="17">
        <v>-1</v>
      </c>
      <c r="AM2998" s="17">
        <v>-1</v>
      </c>
      <c r="AN2998" s="17">
        <v>-1</v>
      </c>
      <c r="AO2998" s="17">
        <v>-1</v>
      </c>
      <c r="AP2998" s="17">
        <v>-1</v>
      </c>
      <c r="AQ2998" s="17">
        <v>-1</v>
      </c>
      <c r="AR2998" s="17">
        <v>-0.3828841086812057</v>
      </c>
      <c r="AS2998" s="17">
        <v>-4.5946093041744689</v>
      </c>
      <c r="AT2998" s="17">
        <v>-1.9729920954268083</v>
      </c>
      <c r="AU2998" s="17">
        <v>-1</v>
      </c>
      <c r="AV2998" s="17">
        <v>-1</v>
      </c>
      <c r="AW2998" s="17">
        <v>-1</v>
      </c>
      <c r="AX2998" s="17">
        <v>-1</v>
      </c>
      <c r="AY2998" s="17">
        <v>-7.6576821736241141E-2</v>
      </c>
      <c r="AZ2998" s="17">
        <v>1.0332931538409809</v>
      </c>
      <c r="BA2998" s="17">
        <v>-0.52047264102046809</v>
      </c>
      <c r="BB2998" s="17">
        <v>0.39369452723655329</v>
      </c>
      <c r="BC2998" s="17">
        <v>-0.21420734774937367</v>
      </c>
      <c r="BD2998" s="17">
        <v>14.085506055124851</v>
      </c>
      <c r="BE2998" s="17">
        <v>-7.0342240038428105</v>
      </c>
      <c r="BF2998" s="17">
        <v>-1</v>
      </c>
      <c r="BG2998" s="22">
        <v>0</v>
      </c>
    </row>
    <row r="2999" spans="1:59" x14ac:dyDescent="0.25">
      <c r="A2999">
        <v>6525</v>
      </c>
      <c r="B2999" t="s">
        <v>2617</v>
      </c>
      <c r="C2999" s="49">
        <v>0</v>
      </c>
      <c r="D2999" s="22">
        <v>1447.19384765625</v>
      </c>
      <c r="E2999" s="17">
        <v>-5.5039841506801395</v>
      </c>
      <c r="F2999" s="17">
        <v>-114.67303256374389</v>
      </c>
      <c r="G2999" s="17">
        <v>-0.48820379891059534</v>
      </c>
      <c r="H2999" s="17">
        <v>-2.8716428283021909</v>
      </c>
      <c r="I2999" s="17">
        <v>-10.992101873698623</v>
      </c>
      <c r="J2999" s="17">
        <v>-10.62018720063298</v>
      </c>
      <c r="K2999" s="17">
        <v>-1</v>
      </c>
      <c r="L2999" s="17">
        <v>-1</v>
      </c>
      <c r="M2999" s="17">
        <v>-1</v>
      </c>
      <c r="N2999" s="17">
        <v>0.16666666666666666</v>
      </c>
      <c r="O2999" s="17">
        <v>-1</v>
      </c>
      <c r="P2999" s="17">
        <v>-1</v>
      </c>
      <c r="Q2999" s="17">
        <v>-1.1875478943571665</v>
      </c>
      <c r="R2999" s="17">
        <v>-1</v>
      </c>
      <c r="S2999" s="17">
        <v>-1.7606499174657269</v>
      </c>
      <c r="T2999" s="17">
        <v>-0.18501572465758992</v>
      </c>
      <c r="U2999" s="17">
        <v>-1.1136632123510721</v>
      </c>
      <c r="V2999" s="17">
        <v>-1.7540679786186204</v>
      </c>
      <c r="W2999" s="17">
        <v>-3.8750266781976359</v>
      </c>
      <c r="X2999" s="17">
        <v>-6.3843082699157971</v>
      </c>
      <c r="Y2999" s="17">
        <v>0</v>
      </c>
      <c r="Z2999" s="17">
        <v>-10.47675937326969</v>
      </c>
      <c r="AA2999" s="17">
        <v>-1.8773364699977739</v>
      </c>
      <c r="AB2999" s="17">
        <v>-2.6091185122160128</v>
      </c>
      <c r="AC2999" s="17">
        <v>-24.53406120102283</v>
      </c>
      <c r="AD2999" s="17">
        <v>-1.3920790154388403</v>
      </c>
      <c r="AE2999" s="17">
        <v>-0.13920790154388402</v>
      </c>
      <c r="AF2999" s="17">
        <v>-14.309122598448191</v>
      </c>
      <c r="AG2999" s="17">
        <v>-104.68760950367856</v>
      </c>
      <c r="AH2999" s="17">
        <v>-1</v>
      </c>
      <c r="AI2999" s="17">
        <v>-1</v>
      </c>
      <c r="AJ2999" s="17">
        <v>-1</v>
      </c>
      <c r="AK2999" s="17">
        <v>-1</v>
      </c>
      <c r="AL2999" s="17">
        <v>-1</v>
      </c>
      <c r="AM2999" s="17">
        <v>-1</v>
      </c>
      <c r="AN2999" s="17">
        <v>-1</v>
      </c>
      <c r="AO2999" s="17">
        <v>-1</v>
      </c>
      <c r="AP2999" s="17">
        <v>-1</v>
      </c>
      <c r="AQ2999" s="17">
        <v>-1</v>
      </c>
      <c r="AR2999" s="17">
        <v>-0.69603950771942014</v>
      </c>
      <c r="AS2999" s="17">
        <v>-8.3524740926330416</v>
      </c>
      <c r="AT2999" s="17">
        <v>-6.8582163204229545</v>
      </c>
      <c r="AU2999" s="17">
        <v>-1</v>
      </c>
      <c r="AV2999" s="17">
        <v>-1</v>
      </c>
      <c r="AW2999" s="17">
        <v>-1</v>
      </c>
      <c r="AX2999" s="17">
        <v>-1</v>
      </c>
      <c r="AY2999" s="17">
        <v>-0.13920790154388402</v>
      </c>
      <c r="AZ2999" s="17">
        <v>1.5775712913427942</v>
      </c>
      <c r="BA2999" s="17">
        <v>-1.0647507785222816</v>
      </c>
      <c r="BB2999" s="17">
        <v>0.60664019858253915</v>
      </c>
      <c r="BC2999" s="17">
        <v>-0.42715301909535941</v>
      </c>
      <c r="BD2999" s="17">
        <v>21.483665661322771</v>
      </c>
      <c r="BE2999" s="17">
        <v>-14.432383610040741</v>
      </c>
      <c r="BF2999" s="17">
        <v>-1</v>
      </c>
      <c r="BG2999" s="22">
        <v>0</v>
      </c>
    </row>
    <row r="3000" spans="1:59" x14ac:dyDescent="0.25">
      <c r="A3000">
        <v>6526</v>
      </c>
      <c r="B3000" t="s">
        <v>2618</v>
      </c>
      <c r="C3000" s="49">
        <v>0</v>
      </c>
      <c r="D3000" s="22">
        <v>1465.615673828125</v>
      </c>
      <c r="E3000" s="17">
        <v>-24.251093014119292</v>
      </c>
      <c r="F3000" s="17">
        <v>-146.10791849182462</v>
      </c>
      <c r="G3000" s="17">
        <v>-0.71692311337751957</v>
      </c>
      <c r="H3000" s="17">
        <v>-4.6042194909059528</v>
      </c>
      <c r="I3000" s="17">
        <v>-27.732723361970478</v>
      </c>
      <c r="J3000" s="17">
        <v>-15.130528730260341</v>
      </c>
      <c r="K3000" s="17">
        <v>-1</v>
      </c>
      <c r="L3000" s="17">
        <v>-1</v>
      </c>
      <c r="M3000" s="17">
        <v>-1</v>
      </c>
      <c r="N3000" s="17">
        <v>0.16666666666666666</v>
      </c>
      <c r="O3000" s="17">
        <v>-1</v>
      </c>
      <c r="P3000" s="17">
        <v>-1</v>
      </c>
      <c r="Q3000" s="17">
        <v>-2.2686902676137728</v>
      </c>
      <c r="R3000" s="17">
        <v>-1</v>
      </c>
      <c r="S3000" s="17">
        <v>-2.3100645767736339</v>
      </c>
      <c r="T3000" s="17">
        <v>-0.24276226512634555</v>
      </c>
      <c r="U3000" s="17">
        <v>-1.4470630191951288</v>
      </c>
      <c r="V3000" s="17">
        <v>-2.2349040181410347</v>
      </c>
      <c r="W3000" s="17">
        <v>-5.1270528235115167</v>
      </c>
      <c r="X3000" s="17">
        <v>-8.2468766600336068</v>
      </c>
      <c r="Y3000" s="17">
        <v>0</v>
      </c>
      <c r="Z3000" s="17">
        <v>-21.305403411569362</v>
      </c>
      <c r="AA3000" s="17">
        <v>-2.4798246068307184</v>
      </c>
      <c r="AB3000" s="17">
        <v>-3.570357047586072</v>
      </c>
      <c r="AC3000" s="17">
        <v>-35.58576506404421</v>
      </c>
      <c r="AD3000" s="17">
        <v>-1.8088287739939111</v>
      </c>
      <c r="AE3000" s="17">
        <v>-0.1808828773993911</v>
      </c>
      <c r="AF3000" s="17">
        <v>-30.764117266691564</v>
      </c>
      <c r="AG3000" s="17">
        <v>-133.38522906826361</v>
      </c>
      <c r="AH3000" s="17">
        <v>-1</v>
      </c>
      <c r="AI3000" s="17">
        <v>-1</v>
      </c>
      <c r="AJ3000" s="17">
        <v>-1</v>
      </c>
      <c r="AK3000" s="17">
        <v>-1</v>
      </c>
      <c r="AL3000" s="17">
        <v>-1</v>
      </c>
      <c r="AM3000" s="17">
        <v>-1</v>
      </c>
      <c r="AN3000" s="17">
        <v>-1</v>
      </c>
      <c r="AO3000" s="17">
        <v>-1</v>
      </c>
      <c r="AP3000" s="17">
        <v>-1</v>
      </c>
      <c r="AQ3000" s="17">
        <v>-1</v>
      </c>
      <c r="AR3000" s="17">
        <v>-0.90441438699695553</v>
      </c>
      <c r="AS3000" s="17">
        <v>-10.852972643963465</v>
      </c>
      <c r="AT3000" s="17">
        <v>-10.108864437152507</v>
      </c>
      <c r="AU3000" s="17">
        <v>-1</v>
      </c>
      <c r="AV3000" s="17">
        <v>-1</v>
      </c>
      <c r="AW3000" s="17">
        <v>-1</v>
      </c>
      <c r="AX3000" s="17">
        <v>-1</v>
      </c>
      <c r="AY3000" s="17">
        <v>-0.1808828773993911</v>
      </c>
      <c r="AZ3000" s="17">
        <v>1.9397361830983479</v>
      </c>
      <c r="BA3000" s="17">
        <v>-1.4269156702778356</v>
      </c>
      <c r="BB3000" s="17">
        <v>0.74833511649126327</v>
      </c>
      <c r="BC3000" s="17">
        <v>-0.56884793700408354</v>
      </c>
      <c r="BD3000" s="17">
        <v>26.406431226125665</v>
      </c>
      <c r="BE3000" s="17">
        <v>-19.355149174843639</v>
      </c>
      <c r="BF3000" s="17">
        <v>-1</v>
      </c>
      <c r="BG3000" s="22">
        <v>0</v>
      </c>
    </row>
    <row r="3001" spans="1:59" x14ac:dyDescent="0.25">
      <c r="A3001">
        <v>6527</v>
      </c>
      <c r="B3001" t="s">
        <v>2619</v>
      </c>
      <c r="C3001" s="49">
        <v>0</v>
      </c>
      <c r="D3001" s="22">
        <v>1470.989267578125</v>
      </c>
      <c r="E3001" s="17">
        <v>30.426344046487415</v>
      </c>
      <c r="F3001" s="17">
        <v>-54.425568463337314</v>
      </c>
      <c r="G3001" s="17">
        <v>-4.9845004832510587E-2</v>
      </c>
      <c r="H3001" s="17">
        <v>0.44897842415722611</v>
      </c>
      <c r="I3001" s="17">
        <v>21.092633360927781</v>
      </c>
      <c r="J3001" s="17">
        <v>-1.9757582051373861</v>
      </c>
      <c r="K3001" s="17">
        <v>-1</v>
      </c>
      <c r="L3001" s="17">
        <v>-1</v>
      </c>
      <c r="M3001" s="17">
        <v>-1</v>
      </c>
      <c r="N3001" s="17">
        <v>0.16666666666666666</v>
      </c>
      <c r="O3001" s="17">
        <v>-1</v>
      </c>
      <c r="P3001" s="17">
        <v>-1</v>
      </c>
      <c r="Q3001" s="17">
        <v>0.88454762618104588</v>
      </c>
      <c r="R3001" s="17">
        <v>-1</v>
      </c>
      <c r="S3001" s="17">
        <v>-0.70765293702110144</v>
      </c>
      <c r="T3001" s="17">
        <v>-7.4339877709274083E-2</v>
      </c>
      <c r="U3001" s="17">
        <v>-0.47467591206707255</v>
      </c>
      <c r="V3001" s="17">
        <v>-0.83250738840091409</v>
      </c>
      <c r="W3001" s="17">
        <v>-1.4754187898424331</v>
      </c>
      <c r="X3001" s="17">
        <v>-2.8145475119187928</v>
      </c>
      <c r="Y3001" s="17">
        <v>0</v>
      </c>
      <c r="Z3001" s="17">
        <v>10.277199920431919</v>
      </c>
      <c r="AA3001" s="17">
        <v>-0.72261994015859843</v>
      </c>
      <c r="AB3001" s="17">
        <v>-0.76682825278478062</v>
      </c>
      <c r="AC3001" s="17">
        <v>-3.352589976375727</v>
      </c>
      <c r="AD3001" s="17">
        <v>-0.59334489008384084</v>
      </c>
      <c r="AE3001" s="17">
        <v>-5.9334489008384068E-2</v>
      </c>
      <c r="AF3001" s="17">
        <v>17.228186072418762</v>
      </c>
      <c r="AG3001" s="17">
        <v>-49.686334536748021</v>
      </c>
      <c r="AH3001" s="17">
        <v>-1</v>
      </c>
      <c r="AI3001" s="17">
        <v>-1</v>
      </c>
      <c r="AJ3001" s="17">
        <v>-1</v>
      </c>
      <c r="AK3001" s="17">
        <v>-1</v>
      </c>
      <c r="AL3001" s="17">
        <v>-1</v>
      </c>
      <c r="AM3001" s="17">
        <v>-1</v>
      </c>
      <c r="AN3001" s="17">
        <v>-1</v>
      </c>
      <c r="AO3001" s="17">
        <v>-1</v>
      </c>
      <c r="AP3001" s="17">
        <v>-1</v>
      </c>
      <c r="AQ3001" s="17">
        <v>-1</v>
      </c>
      <c r="AR3001" s="17">
        <v>-0.29667244504192042</v>
      </c>
      <c r="AS3001" s="17">
        <v>-3.5600693405030439</v>
      </c>
      <c r="AT3001" s="17">
        <v>-0.62809014265395824</v>
      </c>
      <c r="AU3001" s="17">
        <v>-1</v>
      </c>
      <c r="AV3001" s="17">
        <v>-1</v>
      </c>
      <c r="AW3001" s="17">
        <v>-1</v>
      </c>
      <c r="AX3001" s="17">
        <v>-1</v>
      </c>
      <c r="AY3001" s="17">
        <v>-5.9334489008384068E-2</v>
      </c>
      <c r="AZ3001" s="17">
        <v>0.88345341337782202</v>
      </c>
      <c r="BA3001" s="17">
        <v>-0.37063290055730919</v>
      </c>
      <c r="BB3001" s="17">
        <v>0.33507059596183925</v>
      </c>
      <c r="BC3001" s="17">
        <v>-0.15558341647465967</v>
      </c>
      <c r="BD3001" s="17">
        <v>12.048793134069797</v>
      </c>
      <c r="BE3001" s="17">
        <v>-4.9975110827877547</v>
      </c>
      <c r="BF3001" s="17">
        <v>-1</v>
      </c>
      <c r="BG3001" s="22">
        <v>0</v>
      </c>
    </row>
    <row r="3002" spans="1:59" x14ac:dyDescent="0.25">
      <c r="A3002">
        <v>6528</v>
      </c>
      <c r="B3002" t="s">
        <v>3148</v>
      </c>
      <c r="C3002" s="49">
        <v>0</v>
      </c>
      <c r="D3002" s="22">
        <v>1394.8026757812499</v>
      </c>
      <c r="E3002" s="17">
        <v>11.44747056742078</v>
      </c>
      <c r="F3002" s="17">
        <v>-86.249074007780521</v>
      </c>
      <c r="G3002" s="17">
        <v>-0.28139190430948341</v>
      </c>
      <c r="H3002" s="17">
        <v>-1.305017539266653</v>
      </c>
      <c r="I3002" s="17">
        <v>4.1450528299119469</v>
      </c>
      <c r="J3002" s="17">
        <v>-6.5418596697273825</v>
      </c>
      <c r="K3002" s="17">
        <v>-1</v>
      </c>
      <c r="L3002" s="17">
        <v>-1</v>
      </c>
      <c r="M3002" s="17">
        <v>-1</v>
      </c>
      <c r="N3002" s="17">
        <v>0.16666666666666666</v>
      </c>
      <c r="O3002" s="17">
        <v>-1</v>
      </c>
      <c r="P3002" s="17">
        <v>-1</v>
      </c>
      <c r="Q3002" s="17">
        <v>-0.20996057048874128</v>
      </c>
      <c r="R3002" s="17">
        <v>-1</v>
      </c>
      <c r="S3002" s="17">
        <v>-1.2638598371092886</v>
      </c>
      <c r="T3002" s="17">
        <v>-0.13280032051108007</v>
      </c>
      <c r="U3002" s="17">
        <v>-0.81219743595274652</v>
      </c>
      <c r="V3002" s="17">
        <v>-1.3192878527779304</v>
      </c>
      <c r="W3002" s="17">
        <v>-2.7429233409434666</v>
      </c>
      <c r="X3002" s="17">
        <v>-4.7001422497342684</v>
      </c>
      <c r="Y3002" s="17">
        <v>0</v>
      </c>
      <c r="Z3002" s="17">
        <v>-0.68531524122788312</v>
      </c>
      <c r="AA3002" s="17">
        <v>-1.332556448496204</v>
      </c>
      <c r="AB3002" s="17">
        <v>-1.7399502780998328</v>
      </c>
      <c r="AC3002" s="17">
        <v>-14.540922581274069</v>
      </c>
      <c r="AD3002" s="17">
        <v>-1.0152467949409332</v>
      </c>
      <c r="AE3002" s="17">
        <v>-0.10152467949409331</v>
      </c>
      <c r="AF3002" s="17">
        <v>0.56976347604962285</v>
      </c>
      <c r="AG3002" s="17">
        <v>-78.738733753825571</v>
      </c>
      <c r="AH3002" s="17">
        <v>-1</v>
      </c>
      <c r="AI3002" s="17">
        <v>-1</v>
      </c>
      <c r="AJ3002" s="17">
        <v>-1</v>
      </c>
      <c r="AK3002" s="17">
        <v>-1</v>
      </c>
      <c r="AL3002" s="17">
        <v>-1</v>
      </c>
      <c r="AM3002" s="17">
        <v>-1</v>
      </c>
      <c r="AN3002" s="17">
        <v>-1</v>
      </c>
      <c r="AO3002" s="17">
        <v>-1</v>
      </c>
      <c r="AP3002" s="17">
        <v>-1</v>
      </c>
      <c r="AQ3002" s="17">
        <v>-1</v>
      </c>
      <c r="AR3002" s="17">
        <v>-0.50762339747046659</v>
      </c>
      <c r="AS3002" s="17">
        <v>-6.0914807696455986</v>
      </c>
      <c r="AT3002" s="17">
        <v>-3.9189250005392786</v>
      </c>
      <c r="AU3002" s="17">
        <v>-1</v>
      </c>
      <c r="AV3002" s="17">
        <v>-1</v>
      </c>
      <c r="AW3002" s="17">
        <v>-1</v>
      </c>
      <c r="AX3002" s="17">
        <v>-1</v>
      </c>
      <c r="AY3002" s="17">
        <v>-0.10152467949409331</v>
      </c>
      <c r="AZ3002" s="17">
        <v>1.2500956358803685</v>
      </c>
      <c r="BA3002" s="17">
        <v>-0.73727512305985576</v>
      </c>
      <c r="BB3002" s="17">
        <v>0.47851724361325071</v>
      </c>
      <c r="BC3002" s="17">
        <v>-0.29903006412607103</v>
      </c>
      <c r="BD3002" s="17">
        <v>17.032417302578555</v>
      </c>
      <c r="BE3002" s="17">
        <v>-9.9811352512965179</v>
      </c>
      <c r="BF3002" s="17">
        <v>-1</v>
      </c>
      <c r="BG3002" s="22">
        <v>0</v>
      </c>
    </row>
    <row r="3003" spans="1:59" x14ac:dyDescent="0.25">
      <c r="A3003">
        <v>6529</v>
      </c>
      <c r="B3003" t="s">
        <v>2620</v>
      </c>
      <c r="C3003" s="49">
        <v>0</v>
      </c>
      <c r="D3003" s="22">
        <v>1437.332734375</v>
      </c>
      <c r="E3003" s="17">
        <v>26.658575225147125</v>
      </c>
      <c r="F3003" s="17">
        <v>-60.743309719600724</v>
      </c>
      <c r="G3003" s="17">
        <v>-9.5812706207916709E-2</v>
      </c>
      <c r="H3003" s="17">
        <v>0.10076748787407785</v>
      </c>
      <c r="I3003" s="17">
        <v>17.728125683886489</v>
      </c>
      <c r="J3003" s="17">
        <v>-2.8822406026481824</v>
      </c>
      <c r="K3003" s="17">
        <v>-1</v>
      </c>
      <c r="L3003" s="17">
        <v>-1</v>
      </c>
      <c r="M3003" s="17">
        <v>-1</v>
      </c>
      <c r="N3003" s="17">
        <v>0.16666666666666666</v>
      </c>
      <c r="O3003" s="17">
        <v>-1</v>
      </c>
      <c r="P3003" s="17">
        <v>-1</v>
      </c>
      <c r="Q3003" s="17">
        <v>0.667261080556389</v>
      </c>
      <c r="R3003" s="17">
        <v>-1</v>
      </c>
      <c r="S3003" s="17">
        <v>-0.81807355912378199</v>
      </c>
      <c r="T3003" s="17">
        <v>-8.5945700041845124E-2</v>
      </c>
      <c r="U3003" s="17">
        <v>-0.54168215854584123</v>
      </c>
      <c r="V3003" s="17">
        <v>-0.92914517138314545</v>
      </c>
      <c r="W3003" s="17">
        <v>-1.7270493270190923</v>
      </c>
      <c r="X3003" s="17">
        <v>-3.1888840114302406</v>
      </c>
      <c r="Y3003" s="17">
        <v>0</v>
      </c>
      <c r="Z3003" s="17">
        <v>8.1008735502113822</v>
      </c>
      <c r="AA3003" s="17">
        <v>-0.84370719866455524</v>
      </c>
      <c r="AB3003" s="17">
        <v>-0.9600166857223652</v>
      </c>
      <c r="AC3003" s="17">
        <v>-5.5737466113054612</v>
      </c>
      <c r="AD3003" s="17">
        <v>-0.6771026981823014</v>
      </c>
      <c r="AE3003" s="17">
        <v>-6.7710269818230154E-2</v>
      </c>
      <c r="AF3003" s="17">
        <v>13.921083290973968</v>
      </c>
      <c r="AG3003" s="17">
        <v>-55.453943666761518</v>
      </c>
      <c r="AH3003" s="17">
        <v>-1</v>
      </c>
      <c r="AI3003" s="17">
        <v>-1</v>
      </c>
      <c r="AJ3003" s="17">
        <v>-1</v>
      </c>
      <c r="AK3003" s="17">
        <v>-1</v>
      </c>
      <c r="AL3003" s="17">
        <v>-1</v>
      </c>
      <c r="AM3003" s="17">
        <v>-1</v>
      </c>
      <c r="AN3003" s="17">
        <v>-1</v>
      </c>
      <c r="AO3003" s="17">
        <v>-1</v>
      </c>
      <c r="AP3003" s="17">
        <v>-1</v>
      </c>
      <c r="AQ3003" s="17">
        <v>-1</v>
      </c>
      <c r="AR3003" s="17">
        <v>-0.3385513490911507</v>
      </c>
      <c r="AS3003" s="17">
        <v>-4.0626161890938084</v>
      </c>
      <c r="AT3003" s="17">
        <v>-1.2814010458219514</v>
      </c>
      <c r="AU3003" s="17">
        <v>-1</v>
      </c>
      <c r="AV3003" s="17">
        <v>-1</v>
      </c>
      <c r="AW3003" s="17">
        <v>-1</v>
      </c>
      <c r="AX3003" s="17">
        <v>-1</v>
      </c>
      <c r="AY3003" s="17">
        <v>-6.7710269818230154E-2</v>
      </c>
      <c r="AZ3003" s="17">
        <v>0.95624082808163391</v>
      </c>
      <c r="BA3003" s="17">
        <v>-0.44342031526112119</v>
      </c>
      <c r="BB3003" s="17">
        <v>0.36354825071531593</v>
      </c>
      <c r="BC3003" s="17">
        <v>-0.18406107122813625</v>
      </c>
      <c r="BD3003" s="17">
        <v>13.038163961589989</v>
      </c>
      <c r="BE3003" s="17">
        <v>-5.9868819103079485</v>
      </c>
      <c r="BF3003" s="17">
        <v>-1</v>
      </c>
      <c r="BG3003" s="22">
        <v>0</v>
      </c>
    </row>
    <row r="3004" spans="1:59" x14ac:dyDescent="0.25">
      <c r="A3004">
        <v>6530</v>
      </c>
      <c r="B3004" t="s">
        <v>2621</v>
      </c>
      <c r="C3004" s="49">
        <v>0</v>
      </c>
      <c r="D3004" s="22">
        <v>1516.7512890625001</v>
      </c>
      <c r="E3004" s="17">
        <v>100.89261679153965</v>
      </c>
      <c r="F3004" s="17">
        <v>63.731277034992083</v>
      </c>
      <c r="G3004" s="17">
        <v>0.80986076167739829</v>
      </c>
      <c r="H3004" s="17">
        <v>6.9613543082513836</v>
      </c>
      <c r="I3004" s="17">
        <v>84.016959896141628</v>
      </c>
      <c r="J3004" s="17">
        <v>14.97762691228133</v>
      </c>
      <c r="K3004" s="17">
        <v>-1</v>
      </c>
      <c r="L3004" s="17">
        <v>-1</v>
      </c>
      <c r="M3004" s="17">
        <v>-1</v>
      </c>
      <c r="N3004" s="17">
        <v>0.16666666666666666</v>
      </c>
      <c r="O3004" s="17">
        <v>-1</v>
      </c>
      <c r="P3004" s="17">
        <v>-1</v>
      </c>
      <c r="Q3004" s="17">
        <v>4.9483248147110723</v>
      </c>
      <c r="R3004" s="17">
        <v>-1</v>
      </c>
      <c r="S3004" s="17">
        <v>1.3574763325071628</v>
      </c>
      <c r="T3004" s="17">
        <v>0.1427167095435104</v>
      </c>
      <c r="U3004" s="17">
        <v>0.77850087873069362</v>
      </c>
      <c r="V3004" s="17">
        <v>0.97484988217618773</v>
      </c>
      <c r="W3004" s="17">
        <v>3.2306730391586265</v>
      </c>
      <c r="X3004" s="17">
        <v>4.1864387809765606</v>
      </c>
      <c r="Y3004" s="17">
        <v>0</v>
      </c>
      <c r="Z3004" s="17">
        <v>50.979699160196105</v>
      </c>
      <c r="AA3004" s="17">
        <v>1.5420008973789232</v>
      </c>
      <c r="AB3004" s="17">
        <v>2.8462566927311959</v>
      </c>
      <c r="AC3004" s="17">
        <v>38.188342248538405</v>
      </c>
      <c r="AD3004" s="17">
        <v>0.97312609841336695</v>
      </c>
      <c r="AE3004" s="17">
        <v>9.7312609841336703E-2</v>
      </c>
      <c r="AF3004" s="17">
        <v>79.078904002164847</v>
      </c>
      <c r="AG3004" s="17">
        <v>58.181726725516562</v>
      </c>
      <c r="AH3004" s="17">
        <v>-1</v>
      </c>
      <c r="AI3004" s="17">
        <v>-1</v>
      </c>
      <c r="AJ3004" s="17">
        <v>-1</v>
      </c>
      <c r="AK3004" s="17">
        <v>-1</v>
      </c>
      <c r="AL3004" s="17">
        <v>-1</v>
      </c>
      <c r="AM3004" s="17">
        <v>-1</v>
      </c>
      <c r="AN3004" s="17">
        <v>-1</v>
      </c>
      <c r="AO3004" s="17">
        <v>-1</v>
      </c>
      <c r="AP3004" s="17">
        <v>-1</v>
      </c>
      <c r="AQ3004" s="17">
        <v>-1</v>
      </c>
      <c r="AR3004" s="17">
        <v>0.48656304920668347</v>
      </c>
      <c r="AS3004" s="17">
        <v>5.8387565904802017</v>
      </c>
      <c r="AT3004" s="17">
        <v>11.590383567624261</v>
      </c>
      <c r="AU3004" s="17">
        <v>-1</v>
      </c>
      <c r="AV3004" s="17">
        <v>-1</v>
      </c>
      <c r="AW3004" s="17">
        <v>-1</v>
      </c>
      <c r="AX3004" s="17">
        <v>-1</v>
      </c>
      <c r="AY3004" s="17">
        <v>9.7312609841336703E-2</v>
      </c>
      <c r="AZ3004" s="17">
        <v>-0.47784502613246466</v>
      </c>
      <c r="BA3004" s="17">
        <v>0.99066553895297771</v>
      </c>
      <c r="BB3004" s="17">
        <v>-0.19752954012721158</v>
      </c>
      <c r="BC3004" s="17">
        <v>0.37701671961439093</v>
      </c>
      <c r="BD3004" s="17">
        <v>-6.4548035258855414</v>
      </c>
      <c r="BE3004" s="17">
        <v>13.506085577167601</v>
      </c>
      <c r="BF3004" s="17">
        <v>-1</v>
      </c>
      <c r="BG3004" s="22">
        <v>0</v>
      </c>
    </row>
    <row r="3005" spans="1:59" x14ac:dyDescent="0.25">
      <c r="A3005">
        <v>6531</v>
      </c>
      <c r="B3005" t="s">
        <v>2622</v>
      </c>
      <c r="C3005" s="49">
        <v>0</v>
      </c>
      <c r="D3005" s="22">
        <v>1441.694541015625</v>
      </c>
      <c r="E3005" s="17">
        <v>49.080009209120711</v>
      </c>
      <c r="F3005" s="17">
        <v>-23.147367605841421</v>
      </c>
      <c r="G3005" s="17">
        <v>0.17773427362431471</v>
      </c>
      <c r="H3005" s="17">
        <v>2.1729191751405406</v>
      </c>
      <c r="I3005" s="17">
        <v>37.749812349502797</v>
      </c>
      <c r="J3005" s="17">
        <v>2.5121018310769485</v>
      </c>
      <c r="K3005" s="17">
        <v>-1</v>
      </c>
      <c r="L3005" s="17">
        <v>-1</v>
      </c>
      <c r="M3005" s="17">
        <v>-1</v>
      </c>
      <c r="N3005" s="17">
        <v>0.16666666666666666</v>
      </c>
      <c r="O3005" s="17">
        <v>-1</v>
      </c>
      <c r="P3005" s="17">
        <v>-1</v>
      </c>
      <c r="Q3005" s="17">
        <v>1.9603011181338186</v>
      </c>
      <c r="R3005" s="17">
        <v>-1</v>
      </c>
      <c r="S3005" s="17">
        <v>-0.16097679805874152</v>
      </c>
      <c r="T3005" s="17">
        <v>-1.6881170980080271E-2</v>
      </c>
      <c r="U3005" s="17">
        <v>-0.1429379140931944</v>
      </c>
      <c r="V3005" s="17">
        <v>-0.35406804371507944</v>
      </c>
      <c r="W3005" s="17">
        <v>-0.22963328447874642</v>
      </c>
      <c r="X3005" s="17">
        <v>-0.96126296842738324</v>
      </c>
      <c r="Y3005" s="17">
        <v>0</v>
      </c>
      <c r="Z3005" s="17">
        <v>21.051869312239759</v>
      </c>
      <c r="AA3005" s="17">
        <v>-0.12313486484342617</v>
      </c>
      <c r="AB3005" s="17">
        <v>0.18961905388135025</v>
      </c>
      <c r="AC3005" s="17">
        <v>7.6440274134889918</v>
      </c>
      <c r="AD3005" s="17">
        <v>-0.17867239261649301</v>
      </c>
      <c r="AE3005" s="17">
        <v>-1.7867239261649299E-2</v>
      </c>
      <c r="AF3005" s="17">
        <v>33.601161928601996</v>
      </c>
      <c r="AG3005" s="17">
        <v>-21.131756323016969</v>
      </c>
      <c r="AH3005" s="17">
        <v>-1</v>
      </c>
      <c r="AI3005" s="17">
        <v>-1</v>
      </c>
      <c r="AJ3005" s="17">
        <v>-1</v>
      </c>
      <c r="AK3005" s="17">
        <v>-1</v>
      </c>
      <c r="AL3005" s="17">
        <v>-1</v>
      </c>
      <c r="AM3005" s="17">
        <v>-1</v>
      </c>
      <c r="AN3005" s="17">
        <v>-1</v>
      </c>
      <c r="AO3005" s="17">
        <v>-1</v>
      </c>
      <c r="AP3005" s="17">
        <v>-1</v>
      </c>
      <c r="AQ3005" s="17">
        <v>-1</v>
      </c>
      <c r="AR3005" s="17">
        <v>-8.9336196308246504E-2</v>
      </c>
      <c r="AS3005" s="17">
        <v>-1.072034355698958</v>
      </c>
      <c r="AT3005" s="17">
        <v>2.6063553375913546</v>
      </c>
      <c r="AU3005" s="17">
        <v>-1</v>
      </c>
      <c r="AV3005" s="17">
        <v>-1</v>
      </c>
      <c r="AW3005" s="17">
        <v>-1</v>
      </c>
      <c r="AX3005" s="17">
        <v>-1</v>
      </c>
      <c r="AY3005" s="17">
        <v>-1.7867239261649299E-2</v>
      </c>
      <c r="AZ3005" s="17">
        <v>0.52309370811977596</v>
      </c>
      <c r="BA3005" s="17">
        <v>-1.0273195299263127E-2</v>
      </c>
      <c r="BB3005" s="17">
        <v>0.194081946822941</v>
      </c>
      <c r="BC3005" s="17">
        <v>-1.4594767335761455E-2</v>
      </c>
      <c r="BD3005" s="17">
        <v>7.1505647624909692</v>
      </c>
      <c r="BE3005" s="17">
        <v>-9.9282711208922514E-2</v>
      </c>
      <c r="BF3005" s="17">
        <v>-1</v>
      </c>
      <c r="BG3005" s="22">
        <v>0</v>
      </c>
    </row>
    <row r="3006" spans="1:59" x14ac:dyDescent="0.25">
      <c r="A3006">
        <v>6532</v>
      </c>
      <c r="B3006" t="s">
        <v>2623</v>
      </c>
      <c r="C3006" s="49">
        <v>0</v>
      </c>
      <c r="D3006" s="22">
        <v>1457.2504687500002</v>
      </c>
      <c r="E3006" s="17">
        <v>20.805701038730298</v>
      </c>
      <c r="F3006" s="17">
        <v>-70.557326042951246</v>
      </c>
      <c r="G3006" s="17">
        <v>-0.16721920314191047</v>
      </c>
      <c r="H3006" s="17">
        <v>-0.44014542293309233</v>
      </c>
      <c r="I3006" s="17">
        <v>12.50167972429832</v>
      </c>
      <c r="J3006" s="17">
        <v>-4.2903756757933751</v>
      </c>
      <c r="K3006" s="17">
        <v>-1</v>
      </c>
      <c r="L3006" s="17">
        <v>-1</v>
      </c>
      <c r="M3006" s="17">
        <v>-1</v>
      </c>
      <c r="N3006" s="17">
        <v>0.16666666666666666</v>
      </c>
      <c r="O3006" s="17">
        <v>-1</v>
      </c>
      <c r="P3006" s="17">
        <v>-1</v>
      </c>
      <c r="Q3006" s="17">
        <v>0.32972688611771694</v>
      </c>
      <c r="R3006" s="17">
        <v>-1</v>
      </c>
      <c r="S3006" s="17">
        <v>-0.9896016011555564</v>
      </c>
      <c r="T3006" s="17">
        <v>-0.10397425252566801</v>
      </c>
      <c r="U3006" s="17">
        <v>-0.64577005484218564</v>
      </c>
      <c r="V3006" s="17">
        <v>-1.0792628702838047</v>
      </c>
      <c r="W3006" s="17">
        <v>-2.1179336793747581</v>
      </c>
      <c r="X3006" s="17">
        <v>-3.7703805253922673</v>
      </c>
      <c r="Y3006" s="17">
        <v>0</v>
      </c>
      <c r="Z3006" s="17">
        <v>4.7201554017579674</v>
      </c>
      <c r="AA3006" s="17">
        <v>-1.0318048562489159</v>
      </c>
      <c r="AB3006" s="17">
        <v>-1.2601167305686638</v>
      </c>
      <c r="AC3006" s="17">
        <v>-9.0241043559040985</v>
      </c>
      <c r="AD3006" s="17">
        <v>-0.80721256855273205</v>
      </c>
      <c r="AE3006" s="17">
        <v>-8.0721256855273205E-2</v>
      </c>
      <c r="AF3006" s="17">
        <v>8.7838104329061721</v>
      </c>
      <c r="AG3006" s="17">
        <v>-64.413381518468611</v>
      </c>
      <c r="AH3006" s="17">
        <v>-1</v>
      </c>
      <c r="AI3006" s="17">
        <v>-1</v>
      </c>
      <c r="AJ3006" s="17">
        <v>-1</v>
      </c>
      <c r="AK3006" s="17">
        <v>-1</v>
      </c>
      <c r="AL3006" s="17">
        <v>-1</v>
      </c>
      <c r="AM3006" s="17">
        <v>-1</v>
      </c>
      <c r="AN3006" s="17">
        <v>-1</v>
      </c>
      <c r="AO3006" s="17">
        <v>-1</v>
      </c>
      <c r="AP3006" s="17">
        <v>-1</v>
      </c>
      <c r="AQ3006" s="17">
        <v>-1</v>
      </c>
      <c r="AR3006" s="17">
        <v>-0.40360628427636602</v>
      </c>
      <c r="AS3006" s="17">
        <v>-4.8432754113163918</v>
      </c>
      <c r="AT3006" s="17">
        <v>-2.2962580347113093</v>
      </c>
      <c r="AU3006" s="17">
        <v>-1</v>
      </c>
      <c r="AV3006" s="17">
        <v>-1</v>
      </c>
      <c r="AW3006" s="17">
        <v>-1</v>
      </c>
      <c r="AX3006" s="17">
        <v>-1</v>
      </c>
      <c r="AY3006" s="17">
        <v>-8.0721256855273205E-2</v>
      </c>
      <c r="AZ3006" s="17">
        <v>1.0693092250074341</v>
      </c>
      <c r="BA3006" s="17">
        <v>-0.55648871218692131</v>
      </c>
      <c r="BB3006" s="17">
        <v>0.40778560664126229</v>
      </c>
      <c r="BC3006" s="17">
        <v>-0.22829842715408266</v>
      </c>
      <c r="BD3006" s="17">
        <v>14.575058408082837</v>
      </c>
      <c r="BE3006" s="17">
        <v>-7.5237763568007985</v>
      </c>
      <c r="BF3006" s="17">
        <v>-1</v>
      </c>
      <c r="BG3006" s="22">
        <v>0</v>
      </c>
    </row>
    <row r="3007" spans="1:59" x14ac:dyDescent="0.25">
      <c r="A3007">
        <v>6533</v>
      </c>
      <c r="B3007" t="s">
        <v>3181</v>
      </c>
      <c r="C3007" s="49">
        <v>0</v>
      </c>
      <c r="D3007" s="22">
        <v>1431.7679394531249</v>
      </c>
      <c r="E3007" s="17">
        <v>28.166036720683579</v>
      </c>
      <c r="F3007" s="17">
        <v>-58.215619690255629</v>
      </c>
      <c r="G3007" s="17">
        <v>-7.742130717375495E-2</v>
      </c>
      <c r="H3007" s="17">
        <v>0.24008457542957595</v>
      </c>
      <c r="I3007" s="17">
        <v>19.074244836911472</v>
      </c>
      <c r="J3007" s="17">
        <v>-2.5195624832026811</v>
      </c>
      <c r="K3007" s="17">
        <v>-1</v>
      </c>
      <c r="L3007" s="17">
        <v>-1</v>
      </c>
      <c r="M3007" s="17">
        <v>-1</v>
      </c>
      <c r="N3007" s="17">
        <v>0.16666666666666666</v>
      </c>
      <c r="O3007" s="17">
        <v>-1</v>
      </c>
      <c r="P3007" s="17">
        <v>-1</v>
      </c>
      <c r="Q3007" s="17">
        <v>0.75419611201906145</v>
      </c>
      <c r="R3007" s="17">
        <v>-1</v>
      </c>
      <c r="S3007" s="17">
        <v>-0.77389493670135856</v>
      </c>
      <c r="T3007" s="17">
        <v>-8.1302280787644621E-2</v>
      </c>
      <c r="U3007" s="17">
        <v>-0.51487336498211167</v>
      </c>
      <c r="V3007" s="17">
        <v>-0.89048097945220317</v>
      </c>
      <c r="W3007" s="17">
        <v>-1.6263734724532508</v>
      </c>
      <c r="X3007" s="17">
        <v>-3.0391142441899373</v>
      </c>
      <c r="Y3007" s="17">
        <v>0</v>
      </c>
      <c r="Z3007" s="17">
        <v>8.9716085555668919</v>
      </c>
      <c r="AA3007" s="17">
        <v>-0.79526091959245804</v>
      </c>
      <c r="AB3007" s="17">
        <v>-0.88272316325703548</v>
      </c>
      <c r="AC3007" s="17">
        <v>-4.6850752884399558</v>
      </c>
      <c r="AD3007" s="17">
        <v>-0.6435917062276395</v>
      </c>
      <c r="AE3007" s="17">
        <v>-6.4359170622763959E-2</v>
      </c>
      <c r="AF3007" s="17">
        <v>15.244235092797126</v>
      </c>
      <c r="AG3007" s="17">
        <v>-53.146358170656953</v>
      </c>
      <c r="AH3007" s="17">
        <v>-1</v>
      </c>
      <c r="AI3007" s="17">
        <v>-1</v>
      </c>
      <c r="AJ3007" s="17">
        <v>-1</v>
      </c>
      <c r="AK3007" s="17">
        <v>-1</v>
      </c>
      <c r="AL3007" s="17">
        <v>-1</v>
      </c>
      <c r="AM3007" s="17">
        <v>-1</v>
      </c>
      <c r="AN3007" s="17">
        <v>-1</v>
      </c>
      <c r="AO3007" s="17">
        <v>-1</v>
      </c>
      <c r="AP3007" s="17">
        <v>-1</v>
      </c>
      <c r="AQ3007" s="17">
        <v>-1</v>
      </c>
      <c r="AR3007" s="17">
        <v>-0.32179585311381975</v>
      </c>
      <c r="AS3007" s="17">
        <v>-3.8615502373658366</v>
      </c>
      <c r="AT3007" s="17">
        <v>-1.0200153085755872</v>
      </c>
      <c r="AU3007" s="17">
        <v>-1</v>
      </c>
      <c r="AV3007" s="17">
        <v>-1</v>
      </c>
      <c r="AW3007" s="17">
        <v>-1</v>
      </c>
      <c r="AX3007" s="17">
        <v>-1</v>
      </c>
      <c r="AY3007" s="17">
        <v>-6.4359170622763959E-2</v>
      </c>
      <c r="AZ3007" s="17">
        <v>0.9271190241099645</v>
      </c>
      <c r="BA3007" s="17">
        <v>-0.41429851128945167</v>
      </c>
      <c r="BB3007" s="17">
        <v>0.35215451345073084</v>
      </c>
      <c r="BC3007" s="17">
        <v>-0.17266733396355122</v>
      </c>
      <c r="BD3007" s="17">
        <v>12.642322683100089</v>
      </c>
      <c r="BE3007" s="17">
        <v>-5.5910406318180481</v>
      </c>
      <c r="BF3007" s="17">
        <v>-1</v>
      </c>
      <c r="BG3007" s="22">
        <v>0</v>
      </c>
    </row>
    <row r="3008" spans="1:59" x14ac:dyDescent="0.25">
      <c r="A3008">
        <v>6535</v>
      </c>
      <c r="B3008" t="s">
        <v>3182</v>
      </c>
      <c r="C3008" s="49">
        <v>0</v>
      </c>
      <c r="D3008" s="22">
        <v>1408.7551660156248</v>
      </c>
      <c r="E3008" s="17">
        <v>-9.3481664519685665</v>
      </c>
      <c r="F3008" s="17">
        <v>-121.1189028580918</v>
      </c>
      <c r="G3008" s="17">
        <v>-0.53510376343532684</v>
      </c>
      <c r="H3008" s="17">
        <v>-3.2269157714809573</v>
      </c>
      <c r="I3008" s="17">
        <v>-14.424844559867559</v>
      </c>
      <c r="J3008" s="17">
        <v>-11.545053813787057</v>
      </c>
      <c r="K3008" s="17">
        <v>-1</v>
      </c>
      <c r="L3008" s="17">
        <v>-1</v>
      </c>
      <c r="M3008" s="17">
        <v>-1</v>
      </c>
      <c r="N3008" s="17">
        <v>0.16666666666666666</v>
      </c>
      <c r="O3008" s="17">
        <v>-1</v>
      </c>
      <c r="P3008" s="17">
        <v>-1</v>
      </c>
      <c r="Q3008" s="17">
        <v>-1.4092411915327818</v>
      </c>
      <c r="R3008" s="17">
        <v>-1</v>
      </c>
      <c r="S3008" s="17">
        <v>-1.8733099614631681</v>
      </c>
      <c r="T3008" s="17">
        <v>-0.19685692270298835</v>
      </c>
      <c r="U3008" s="17">
        <v>-1.1820284011414566</v>
      </c>
      <c r="V3008" s="17">
        <v>-1.8526656560748231</v>
      </c>
      <c r="W3008" s="17">
        <v>-4.1317604915885857</v>
      </c>
      <c r="X3008" s="17">
        <v>-6.7662366244363072</v>
      </c>
      <c r="Y3008" s="17">
        <v>0</v>
      </c>
      <c r="Z3008" s="17">
        <v>-12.697223449208689</v>
      </c>
      <c r="AA3008" s="17">
        <v>-2.0008794786408979</v>
      </c>
      <c r="AB3008" s="17">
        <v>-2.8062249669714117</v>
      </c>
      <c r="AC3008" s="17">
        <v>-26.800264736660374</v>
      </c>
      <c r="AD3008" s="17">
        <v>-1.4775355014268208</v>
      </c>
      <c r="AE3008" s="17">
        <v>-0.14775355014268207</v>
      </c>
      <c r="AF3008" s="17">
        <v>-17.683296170076588</v>
      </c>
      <c r="AG3008" s="17">
        <v>-110.57219053550006</v>
      </c>
      <c r="AH3008" s="17">
        <v>-1</v>
      </c>
      <c r="AI3008" s="17">
        <v>-1</v>
      </c>
      <c r="AJ3008" s="17">
        <v>-1</v>
      </c>
      <c r="AK3008" s="17">
        <v>-1</v>
      </c>
      <c r="AL3008" s="17">
        <v>-1</v>
      </c>
      <c r="AM3008" s="17">
        <v>-1</v>
      </c>
      <c r="AN3008" s="17">
        <v>-1</v>
      </c>
      <c r="AO3008" s="17">
        <v>-1</v>
      </c>
      <c r="AP3008" s="17">
        <v>-1</v>
      </c>
      <c r="AQ3008" s="17">
        <v>-1</v>
      </c>
      <c r="AR3008" s="17">
        <v>-0.73876775071341039</v>
      </c>
      <c r="AS3008" s="17">
        <v>-8.8652130085609251</v>
      </c>
      <c r="AT3008" s="17">
        <v>-7.5247769111292016</v>
      </c>
      <c r="AU3008" s="17">
        <v>-1</v>
      </c>
      <c r="AV3008" s="17">
        <v>-1</v>
      </c>
      <c r="AW3008" s="17">
        <v>-1</v>
      </c>
      <c r="AX3008" s="17">
        <v>-1</v>
      </c>
      <c r="AY3008" s="17">
        <v>-0.14775355014268207</v>
      </c>
      <c r="AZ3008" s="17">
        <v>1.6518348952497348</v>
      </c>
      <c r="BA3008" s="17">
        <v>-1.1390143824292223</v>
      </c>
      <c r="BB3008" s="17">
        <v>0.63569540381845258</v>
      </c>
      <c r="BC3008" s="17">
        <v>-0.45620822433127273</v>
      </c>
      <c r="BD3008" s="17">
        <v>22.493101750666302</v>
      </c>
      <c r="BE3008" s="17">
        <v>-15.441819699384272</v>
      </c>
      <c r="BF3008" s="17">
        <v>-1</v>
      </c>
      <c r="BG3008" s="22">
        <v>0</v>
      </c>
    </row>
    <row r="3009" spans="1:59" x14ac:dyDescent="0.25">
      <c r="A3009">
        <v>6536</v>
      </c>
      <c r="B3009" t="s">
        <v>2624</v>
      </c>
      <c r="C3009" s="49">
        <v>0</v>
      </c>
      <c r="D3009" s="22">
        <v>1485.0736230468751</v>
      </c>
      <c r="E3009" s="17">
        <v>61.523995696843137</v>
      </c>
      <c r="F3009" s="17">
        <v>-2.2814677712804006</v>
      </c>
      <c r="G3009" s="17">
        <v>0.32955395309810276</v>
      </c>
      <c r="H3009" s="17">
        <v>3.3229717371348495</v>
      </c>
      <c r="I3009" s="17">
        <v>48.861929375845939</v>
      </c>
      <c r="J3009" s="17">
        <v>5.5059836855294533</v>
      </c>
      <c r="K3009" s="17">
        <v>-1</v>
      </c>
      <c r="L3009" s="17">
        <v>-1</v>
      </c>
      <c r="M3009" s="17">
        <v>-1</v>
      </c>
      <c r="N3009" s="17">
        <v>0.16666666666666666</v>
      </c>
      <c r="O3009" s="17">
        <v>-1</v>
      </c>
      <c r="P3009" s="17">
        <v>-1</v>
      </c>
      <c r="Q3009" s="17">
        <v>2.6779435654098882</v>
      </c>
      <c r="R3009" s="17">
        <v>-1</v>
      </c>
      <c r="S3009" s="17">
        <v>0.20371456029345977</v>
      </c>
      <c r="T3009" s="17">
        <v>2.1449921805502703E-2</v>
      </c>
      <c r="U3009" s="17">
        <v>7.836675328769413E-2</v>
      </c>
      <c r="V3009" s="17">
        <v>-3.4897913418560828E-2</v>
      </c>
      <c r="W3009" s="17">
        <v>0.60143867163208742</v>
      </c>
      <c r="X3009" s="17">
        <v>0.27507571440208145</v>
      </c>
      <c r="Y3009" s="17">
        <v>0</v>
      </c>
      <c r="Z3009" s="17">
        <v>28.239724307617269</v>
      </c>
      <c r="AA3009" s="17">
        <v>0.27678569295435052</v>
      </c>
      <c r="AB3009" s="17">
        <v>0.82767153614707434</v>
      </c>
      <c r="AC3009" s="17">
        <v>14.979945423009667</v>
      </c>
      <c r="AD3009" s="17">
        <v>9.7958441609617669E-2</v>
      </c>
      <c r="AE3009" s="17">
        <v>9.7958441609617662E-3</v>
      </c>
      <c r="AF3009" s="17">
        <v>44.52368511864448</v>
      </c>
      <c r="AG3009" s="17">
        <v>-2.0828036182113205</v>
      </c>
      <c r="AH3009" s="17">
        <v>-1</v>
      </c>
      <c r="AI3009" s="17">
        <v>-1</v>
      </c>
      <c r="AJ3009" s="17">
        <v>-1</v>
      </c>
      <c r="AK3009" s="17">
        <v>-1</v>
      </c>
      <c r="AL3009" s="17">
        <v>-1</v>
      </c>
      <c r="AM3009" s="17">
        <v>-1</v>
      </c>
      <c r="AN3009" s="17">
        <v>-1</v>
      </c>
      <c r="AO3009" s="17">
        <v>-1</v>
      </c>
      <c r="AP3009" s="17">
        <v>-1</v>
      </c>
      <c r="AQ3009" s="17">
        <v>-1</v>
      </c>
      <c r="AR3009" s="17">
        <v>4.8979220804808835E-2</v>
      </c>
      <c r="AS3009" s="17">
        <v>0.58775064965770585</v>
      </c>
      <c r="AT3009" s="17">
        <v>4.764075844555018</v>
      </c>
      <c r="AU3009" s="17">
        <v>-1</v>
      </c>
      <c r="AV3009" s="17">
        <v>-1</v>
      </c>
      <c r="AW3009" s="17">
        <v>-1</v>
      </c>
      <c r="AX3009" s="17">
        <v>-1</v>
      </c>
      <c r="AY3009" s="17">
        <v>9.7958441609617662E-3</v>
      </c>
      <c r="AZ3009" s="17">
        <v>0.28269530577610913</v>
      </c>
      <c r="BA3009" s="17">
        <v>0.23012520704440373</v>
      </c>
      <c r="BB3009" s="17">
        <v>0.10002746318606333</v>
      </c>
      <c r="BC3009" s="17">
        <v>7.9459716301116159E-2</v>
      </c>
      <c r="BD3009" s="17">
        <v>3.8829234095301302</v>
      </c>
      <c r="BE3009" s="17">
        <v>3.1683586417519205</v>
      </c>
      <c r="BF3009" s="17">
        <v>-1</v>
      </c>
      <c r="BG3009" s="22">
        <v>0</v>
      </c>
    </row>
    <row r="3010" spans="1:59" x14ac:dyDescent="0.25">
      <c r="A3010">
        <v>6537</v>
      </c>
      <c r="B3010" t="s">
        <v>2625</v>
      </c>
      <c r="C3010" s="49">
        <v>0</v>
      </c>
      <c r="D3010" s="22">
        <v>1420.2381054687501</v>
      </c>
      <c r="E3010" s="17">
        <v>24.394322923683532</v>
      </c>
      <c r="F3010" s="17">
        <v>-64.539975825685588</v>
      </c>
      <c r="G3010" s="17">
        <v>-0.12343713821731755</v>
      </c>
      <c r="H3010" s="17">
        <v>-0.10849094895152556</v>
      </c>
      <c r="I3010" s="17">
        <v>15.706214411654358</v>
      </c>
      <c r="J3010" s="17">
        <v>-3.4269939970642271</v>
      </c>
      <c r="K3010" s="17">
        <v>-1</v>
      </c>
      <c r="L3010" s="17">
        <v>-1</v>
      </c>
      <c r="M3010" s="17">
        <v>-1</v>
      </c>
      <c r="N3010" s="17">
        <v>0.16666666666666666</v>
      </c>
      <c r="O3010" s="17">
        <v>-1</v>
      </c>
      <c r="P3010" s="17">
        <v>-1</v>
      </c>
      <c r="Q3010" s="17">
        <v>0.53668206036249799</v>
      </c>
      <c r="R3010" s="17">
        <v>-1</v>
      </c>
      <c r="S3010" s="17">
        <v>-0.88443117276210992</v>
      </c>
      <c r="T3010" s="17">
        <v>-9.2920254791080958E-2</v>
      </c>
      <c r="U3010" s="17">
        <v>-0.58194976916533214</v>
      </c>
      <c r="V3010" s="17">
        <v>-0.98721994531474255</v>
      </c>
      <c r="W3010" s="17">
        <v>-1.8782674749303268</v>
      </c>
      <c r="X3010" s="17">
        <v>-3.4138426861079285</v>
      </c>
      <c r="Y3010" s="17">
        <v>0</v>
      </c>
      <c r="Z3010" s="17">
        <v>6.7930035013385641</v>
      </c>
      <c r="AA3010" s="17">
        <v>-0.91647496036934606</v>
      </c>
      <c r="AB3010" s="17">
        <v>-1.0761138707241424</v>
      </c>
      <c r="AC3010" s="17">
        <v>-6.9085575461127053</v>
      </c>
      <c r="AD3010" s="17">
        <v>-0.72743721145666507</v>
      </c>
      <c r="AE3010" s="17">
        <v>-7.2743721145666518E-2</v>
      </c>
      <c r="AF3010" s="17">
        <v>11.933669667916448</v>
      </c>
      <c r="AG3010" s="17">
        <v>-58.920006173730826</v>
      </c>
      <c r="AH3010" s="17">
        <v>-1</v>
      </c>
      <c r="AI3010" s="17">
        <v>-1</v>
      </c>
      <c r="AJ3010" s="17">
        <v>-1</v>
      </c>
      <c r="AK3010" s="17">
        <v>-1</v>
      </c>
      <c r="AL3010" s="17">
        <v>-1</v>
      </c>
      <c r="AM3010" s="17">
        <v>-1</v>
      </c>
      <c r="AN3010" s="17">
        <v>-1</v>
      </c>
      <c r="AO3010" s="17">
        <v>-1</v>
      </c>
      <c r="AP3010" s="17">
        <v>-1</v>
      </c>
      <c r="AQ3010" s="17">
        <v>-1</v>
      </c>
      <c r="AR3010" s="17">
        <v>-0.36371860572833253</v>
      </c>
      <c r="AS3010" s="17">
        <v>-4.3646232687399902</v>
      </c>
      <c r="AT3010" s="17">
        <v>-1.6740102493619871</v>
      </c>
      <c r="AU3010" s="17">
        <v>-1</v>
      </c>
      <c r="AV3010" s="17">
        <v>-1</v>
      </c>
      <c r="AW3010" s="17">
        <v>-1</v>
      </c>
      <c r="AX3010" s="17">
        <v>-1</v>
      </c>
      <c r="AY3010" s="17">
        <v>-7.2743721145666518E-2</v>
      </c>
      <c r="AZ3010" s="17">
        <v>0.99998264958809924</v>
      </c>
      <c r="BA3010" s="17">
        <v>-0.48716213676758652</v>
      </c>
      <c r="BB3010" s="17">
        <v>0.38066198522859956</v>
      </c>
      <c r="BC3010" s="17">
        <v>-0.20117480574141994</v>
      </c>
      <c r="BD3010" s="17">
        <v>13.632729413834655</v>
      </c>
      <c r="BE3010" s="17">
        <v>-6.5814473625526162</v>
      </c>
      <c r="BF3010" s="17">
        <v>-1</v>
      </c>
      <c r="BG3010" s="22">
        <v>0</v>
      </c>
    </row>
    <row r="3011" spans="1:59" x14ac:dyDescent="0.25">
      <c r="A3011">
        <v>6538</v>
      </c>
      <c r="B3011" t="s">
        <v>3183</v>
      </c>
      <c r="C3011" s="49">
        <v>0</v>
      </c>
      <c r="D3011" s="22">
        <v>1551.0387109374999</v>
      </c>
      <c r="E3011" s="17">
        <v>121.114133896146</v>
      </c>
      <c r="F3011" s="17">
        <v>97.638429764856937</v>
      </c>
      <c r="G3011" s="17">
        <v>1.0565682173889603</v>
      </c>
      <c r="H3011" s="17">
        <v>8.8301933315426009</v>
      </c>
      <c r="I3011" s="17">
        <v>102.07418494522732</v>
      </c>
      <c r="J3011" s="17">
        <v>19.842694323654136</v>
      </c>
      <c r="K3011" s="17">
        <v>-1</v>
      </c>
      <c r="L3011" s="17">
        <v>-1</v>
      </c>
      <c r="M3011" s="17">
        <v>-1</v>
      </c>
      <c r="N3011" s="17">
        <v>0.16666666666666666</v>
      </c>
      <c r="O3011" s="17">
        <v>-1</v>
      </c>
      <c r="P3011" s="17">
        <v>-1</v>
      </c>
      <c r="Q3011" s="17">
        <v>6.1144960442364624</v>
      </c>
      <c r="R3011" s="17">
        <v>-1</v>
      </c>
      <c r="S3011" s="17">
        <v>1.9501009346069125</v>
      </c>
      <c r="T3011" s="17">
        <v>0.20500485564256526</v>
      </c>
      <c r="U3011" s="17">
        <v>1.1381216579068145</v>
      </c>
      <c r="V3011" s="17">
        <v>1.4935023457929142</v>
      </c>
      <c r="W3011" s="17">
        <v>4.5811675765992357</v>
      </c>
      <c r="X3011" s="17">
        <v>6.1954930214797006</v>
      </c>
      <c r="Y3011" s="17">
        <v>0</v>
      </c>
      <c r="Z3011" s="17">
        <v>62.659986090583089</v>
      </c>
      <c r="AA3011" s="17">
        <v>2.1918730591632767</v>
      </c>
      <c r="AB3011" s="17">
        <v>3.8830939792794199</v>
      </c>
      <c r="AC3011" s="17">
        <v>50.109232041682411</v>
      </c>
      <c r="AD3011" s="17">
        <v>1.4226520723835181</v>
      </c>
      <c r="AE3011" s="17">
        <v>0.14226520723835182</v>
      </c>
      <c r="AF3011" s="17">
        <v>96.828038472121051</v>
      </c>
      <c r="AG3011" s="17">
        <v>89.13633466607584</v>
      </c>
      <c r="AH3011" s="17">
        <v>-1</v>
      </c>
      <c r="AI3011" s="17">
        <v>-1</v>
      </c>
      <c r="AJ3011" s="17">
        <v>-1</v>
      </c>
      <c r="AK3011" s="17">
        <v>-1</v>
      </c>
      <c r="AL3011" s="17">
        <v>-1</v>
      </c>
      <c r="AM3011" s="17">
        <v>-1</v>
      </c>
      <c r="AN3011" s="17">
        <v>-1</v>
      </c>
      <c r="AO3011" s="17">
        <v>-1</v>
      </c>
      <c r="AP3011" s="17">
        <v>-1</v>
      </c>
      <c r="AQ3011" s="17">
        <v>-1</v>
      </c>
      <c r="AR3011" s="17">
        <v>0.71132603619175905</v>
      </c>
      <c r="AS3011" s="17">
        <v>8.5359124343011068</v>
      </c>
      <c r="AT3011" s="17">
        <v>15.096686164591439</v>
      </c>
      <c r="AU3011" s="17">
        <v>-1</v>
      </c>
      <c r="AV3011" s="17">
        <v>-1</v>
      </c>
      <c r="AW3011" s="17">
        <v>-1</v>
      </c>
      <c r="AX3011" s="17">
        <v>-1</v>
      </c>
      <c r="AY3011" s="17">
        <v>0.14226520723835182</v>
      </c>
      <c r="AZ3011" s="17">
        <v>-0.86849318455892299</v>
      </c>
      <c r="BA3011" s="17">
        <v>1.3813136973794362</v>
      </c>
      <c r="BB3011" s="17">
        <v>-0.35036837127706294</v>
      </c>
      <c r="BC3011" s="17">
        <v>0.52985555076424218</v>
      </c>
      <c r="BD3011" s="17">
        <v>-11.764730981673898</v>
      </c>
      <c r="BE3011" s="17">
        <v>18.816013032955965</v>
      </c>
      <c r="BF3011" s="17">
        <v>-1</v>
      </c>
      <c r="BG3011" s="22">
        <v>0</v>
      </c>
    </row>
    <row r="3012" spans="1:59" x14ac:dyDescent="0.25">
      <c r="A3012">
        <v>6540</v>
      </c>
      <c r="B3012" t="s">
        <v>2626</v>
      </c>
      <c r="C3012" s="49">
        <v>0</v>
      </c>
      <c r="D3012" s="22">
        <v>1453.0318066406251</v>
      </c>
      <c r="E3012" s="17">
        <v>20.66933858097358</v>
      </c>
      <c r="F3012" s="17">
        <v>-70.785976675733096</v>
      </c>
      <c r="G3012" s="17">
        <v>-0.16888285848654688</v>
      </c>
      <c r="H3012" s="17">
        <v>-0.45274781478378134</v>
      </c>
      <c r="I3012" s="17">
        <v>12.379912026295152</v>
      </c>
      <c r="J3012" s="17">
        <v>-4.3231829348103465</v>
      </c>
      <c r="K3012" s="17">
        <v>-1</v>
      </c>
      <c r="L3012" s="17">
        <v>-1</v>
      </c>
      <c r="M3012" s="17">
        <v>-1</v>
      </c>
      <c r="N3012" s="17">
        <v>0.16666666666666666</v>
      </c>
      <c r="O3012" s="17">
        <v>-1</v>
      </c>
      <c r="P3012" s="17">
        <v>-1</v>
      </c>
      <c r="Q3012" s="17">
        <v>0.32186288787264772</v>
      </c>
      <c r="R3012" s="17">
        <v>-1</v>
      </c>
      <c r="S3012" s="17">
        <v>-0.99359792580574879</v>
      </c>
      <c r="T3012" s="17">
        <v>-0.10439428850255535</v>
      </c>
      <c r="U3012" s="17">
        <v>-0.64819513368543791</v>
      </c>
      <c r="V3012" s="17">
        <v>-1.0827603687303602</v>
      </c>
      <c r="W3012" s="17">
        <v>-2.127040649606506</v>
      </c>
      <c r="X3012" s="17">
        <v>-3.783928449249037</v>
      </c>
      <c r="Y3012" s="17">
        <v>0</v>
      </c>
      <c r="Z3012" s="17">
        <v>4.6413901624887259</v>
      </c>
      <c r="AA3012" s="17">
        <v>-1.0361872260162368</v>
      </c>
      <c r="AB3012" s="17">
        <v>-1.2671085739578687</v>
      </c>
      <c r="AC3012" s="17">
        <v>-9.1044920846007695</v>
      </c>
      <c r="AD3012" s="17">
        <v>-0.81024391710679733</v>
      </c>
      <c r="AE3012" s="17">
        <v>-8.1024391710679738E-2</v>
      </c>
      <c r="AF3012" s="17">
        <v>8.6641203232641786</v>
      </c>
      <c r="AG3012" s="17">
        <v>-64.622121861531653</v>
      </c>
      <c r="AH3012" s="17">
        <v>-1</v>
      </c>
      <c r="AI3012" s="17">
        <v>-1</v>
      </c>
      <c r="AJ3012" s="17">
        <v>-1</v>
      </c>
      <c r="AK3012" s="17">
        <v>-1</v>
      </c>
      <c r="AL3012" s="17">
        <v>-1</v>
      </c>
      <c r="AM3012" s="17">
        <v>-1</v>
      </c>
      <c r="AN3012" s="17">
        <v>-1</v>
      </c>
      <c r="AO3012" s="17">
        <v>-1</v>
      </c>
      <c r="AP3012" s="17">
        <v>-1</v>
      </c>
      <c r="AQ3012" s="17">
        <v>-1</v>
      </c>
      <c r="AR3012" s="17">
        <v>-0.40512195855339866</v>
      </c>
      <c r="AS3012" s="17">
        <v>-4.8614635026407838</v>
      </c>
      <c r="AT3012" s="17">
        <v>-2.3199025534330193</v>
      </c>
      <c r="AU3012" s="17">
        <v>-1</v>
      </c>
      <c r="AV3012" s="17">
        <v>-1</v>
      </c>
      <c r="AW3012" s="17">
        <v>-1</v>
      </c>
      <c r="AX3012" s="17">
        <v>-1</v>
      </c>
      <c r="AY3012" s="17">
        <v>-8.1024391710679738E-2</v>
      </c>
      <c r="AZ3012" s="17">
        <v>1.0719435349222444</v>
      </c>
      <c r="BA3012" s="17">
        <v>-0.55912302210173159</v>
      </c>
      <c r="BB3012" s="17">
        <v>0.40881626514964453</v>
      </c>
      <c r="BC3012" s="17">
        <v>-0.2293290856624649</v>
      </c>
      <c r="BD3012" s="17">
        <v>14.610865551267771</v>
      </c>
      <c r="BE3012" s="17">
        <v>-7.5595834999857328</v>
      </c>
      <c r="BF3012" s="17">
        <v>-1</v>
      </c>
      <c r="BG3012" s="22">
        <v>0</v>
      </c>
    </row>
    <row r="3013" spans="1:59" x14ac:dyDescent="0.25">
      <c r="A3013">
        <v>6541</v>
      </c>
      <c r="B3013" t="s">
        <v>2627</v>
      </c>
      <c r="C3013" s="49">
        <v>0</v>
      </c>
      <c r="D3013" s="22">
        <v>1429.950947265625</v>
      </c>
      <c r="E3013" s="17">
        <v>-28.696979316009461</v>
      </c>
      <c r="F3013" s="17">
        <v>-153.56271751001825</v>
      </c>
      <c r="G3013" s="17">
        <v>-0.77116401391175127</v>
      </c>
      <c r="H3013" s="17">
        <v>-5.0151009184025863</v>
      </c>
      <c r="I3013" s="17">
        <v>-31.702770173027552</v>
      </c>
      <c r="J3013" s="17">
        <v>-16.200158493947441</v>
      </c>
      <c r="K3013" s="17">
        <v>-1</v>
      </c>
      <c r="L3013" s="17">
        <v>-1</v>
      </c>
      <c r="M3013" s="17">
        <v>-1</v>
      </c>
      <c r="N3013" s="17">
        <v>0.16666666666666666</v>
      </c>
      <c r="O3013" s="17">
        <v>-1</v>
      </c>
      <c r="P3013" s="17">
        <v>-1</v>
      </c>
      <c r="Q3013" s="17">
        <v>-2.5250837255420282</v>
      </c>
      <c r="R3013" s="17">
        <v>-1</v>
      </c>
      <c r="S3013" s="17">
        <v>-2.4403585397344161</v>
      </c>
      <c r="T3013" s="17">
        <v>-0.25645688626082214</v>
      </c>
      <c r="U3013" s="17">
        <v>-1.5261289511795291</v>
      </c>
      <c r="V3013" s="17">
        <v>-2.3489345269058766</v>
      </c>
      <c r="W3013" s="17">
        <v>-5.4239714539844508</v>
      </c>
      <c r="X3013" s="17">
        <v>-8.6885856911316086</v>
      </c>
      <c r="Y3013" s="17">
        <v>0</v>
      </c>
      <c r="Z3013" s="17">
        <v>-23.873421795023159</v>
      </c>
      <c r="AA3013" s="17">
        <v>-2.6227049716970452</v>
      </c>
      <c r="AB3013" s="17">
        <v>-3.7983152500150914</v>
      </c>
      <c r="AC3013" s="17">
        <v>-38.206682197190894</v>
      </c>
      <c r="AD3013" s="17">
        <v>-1.9076611889744113</v>
      </c>
      <c r="AE3013" s="17">
        <v>-0.19076611889744113</v>
      </c>
      <c r="AF3013" s="17">
        <v>-34.666427533630433</v>
      </c>
      <c r="AG3013" s="17">
        <v>-140.19088399076026</v>
      </c>
      <c r="AH3013" s="17">
        <v>-1</v>
      </c>
      <c r="AI3013" s="17">
        <v>-1</v>
      </c>
      <c r="AJ3013" s="17">
        <v>-1</v>
      </c>
      <c r="AK3013" s="17">
        <v>-1</v>
      </c>
      <c r="AL3013" s="17">
        <v>-1</v>
      </c>
      <c r="AM3013" s="17">
        <v>-1</v>
      </c>
      <c r="AN3013" s="17">
        <v>-1</v>
      </c>
      <c r="AO3013" s="17">
        <v>-1</v>
      </c>
      <c r="AP3013" s="17">
        <v>-1</v>
      </c>
      <c r="AQ3013" s="17">
        <v>-1</v>
      </c>
      <c r="AR3013" s="17">
        <v>-0.95383059448720564</v>
      </c>
      <c r="AS3013" s="17">
        <v>-11.445967133846469</v>
      </c>
      <c r="AT3013" s="17">
        <v>-10.87975727400041</v>
      </c>
      <c r="AU3013" s="17">
        <v>-1</v>
      </c>
      <c r="AV3013" s="17">
        <v>-1</v>
      </c>
      <c r="AW3013" s="17">
        <v>-1</v>
      </c>
      <c r="AX3013" s="17">
        <v>-1</v>
      </c>
      <c r="AY3013" s="17">
        <v>-0.19076611889744113</v>
      </c>
      <c r="AZ3013" s="17">
        <v>2.0256237694462187</v>
      </c>
      <c r="BA3013" s="17">
        <v>-1.5128032566257061</v>
      </c>
      <c r="BB3013" s="17">
        <v>0.78193813758463349</v>
      </c>
      <c r="BC3013" s="17">
        <v>-0.60245095809745353</v>
      </c>
      <c r="BD3013" s="17">
        <v>27.573867557316785</v>
      </c>
      <c r="BE3013" s="17">
        <v>-20.522585506034758</v>
      </c>
      <c r="BF3013" s="17">
        <v>-1</v>
      </c>
      <c r="BG3013" s="22">
        <v>0</v>
      </c>
    </row>
    <row r="3014" spans="1:59" x14ac:dyDescent="0.25">
      <c r="A3014">
        <v>6542</v>
      </c>
      <c r="B3014" t="s">
        <v>632</v>
      </c>
      <c r="C3014" s="49">
        <v>0</v>
      </c>
      <c r="D3014" s="22">
        <v>1524.045849609375</v>
      </c>
      <c r="E3014" s="17">
        <v>122.5696089946213</v>
      </c>
      <c r="F3014" s="17">
        <v>100.07894974183112</v>
      </c>
      <c r="G3014" s="17">
        <v>1.0743253696609125</v>
      </c>
      <c r="H3014" s="17">
        <v>8.9647059226300243</v>
      </c>
      <c r="I3014" s="17">
        <v>103.37388176176944</v>
      </c>
      <c r="J3014" s="17">
        <v>20.192865106243136</v>
      </c>
      <c r="K3014" s="17">
        <v>-1</v>
      </c>
      <c r="L3014" s="17">
        <v>-1</v>
      </c>
      <c r="M3014" s="17">
        <v>-1</v>
      </c>
      <c r="N3014" s="17">
        <v>0.16666666666666666</v>
      </c>
      <c r="O3014" s="17">
        <v>-1</v>
      </c>
      <c r="P3014" s="17">
        <v>-1</v>
      </c>
      <c r="Q3014" s="17">
        <v>6.1984330295947911</v>
      </c>
      <c r="R3014" s="17">
        <v>-1</v>
      </c>
      <c r="S3014" s="17">
        <v>1.9927560107141122</v>
      </c>
      <c r="T3014" s="17">
        <v>0.2094881416941699</v>
      </c>
      <c r="U3014" s="17">
        <v>1.1640059219942946</v>
      </c>
      <c r="V3014" s="17">
        <v>1.5308331623509386</v>
      </c>
      <c r="W3014" s="17">
        <v>4.6783715183066548</v>
      </c>
      <c r="X3014" s="17">
        <v>6.3400978205861147</v>
      </c>
      <c r="Y3014" s="17">
        <v>0</v>
      </c>
      <c r="Z3014" s="17">
        <v>63.50069288237728</v>
      </c>
      <c r="AA3014" s="17">
        <v>2.2386486172866569</v>
      </c>
      <c r="AB3014" s="17">
        <v>3.9577219532308838</v>
      </c>
      <c r="AC3014" s="17">
        <v>50.967256598189948</v>
      </c>
      <c r="AD3014" s="17">
        <v>1.4550074024928683</v>
      </c>
      <c r="AE3014" s="17">
        <v>0.14550074024928683</v>
      </c>
      <c r="AF3014" s="17">
        <v>98.105559990752624</v>
      </c>
      <c r="AG3014" s="17">
        <v>91.364340646412828</v>
      </c>
      <c r="AH3014" s="17">
        <v>-1</v>
      </c>
      <c r="AI3014" s="17">
        <v>-1</v>
      </c>
      <c r="AJ3014" s="17">
        <v>-1</v>
      </c>
      <c r="AK3014" s="17">
        <v>-1</v>
      </c>
      <c r="AL3014" s="17">
        <v>-1</v>
      </c>
      <c r="AM3014" s="17">
        <v>-1</v>
      </c>
      <c r="AN3014" s="17">
        <v>-1</v>
      </c>
      <c r="AO3014" s="17">
        <v>-1</v>
      </c>
      <c r="AP3014" s="17">
        <v>-1</v>
      </c>
      <c r="AQ3014" s="17">
        <v>-1</v>
      </c>
      <c r="AR3014" s="17">
        <v>0.72750370124643415</v>
      </c>
      <c r="AS3014" s="17">
        <v>8.7300444149572094</v>
      </c>
      <c r="AT3014" s="17">
        <v>15.349057739444373</v>
      </c>
      <c r="AU3014" s="17">
        <v>-1</v>
      </c>
      <c r="AV3014" s="17">
        <v>-1</v>
      </c>
      <c r="AW3014" s="17">
        <v>-1</v>
      </c>
      <c r="AX3014" s="17">
        <v>-1</v>
      </c>
      <c r="AY3014" s="17">
        <v>0.14550074024928683</v>
      </c>
      <c r="AZ3014" s="17">
        <v>-0.89661069245477854</v>
      </c>
      <c r="BA3014" s="17">
        <v>1.4094312052752915</v>
      </c>
      <c r="BB3014" s="17">
        <v>-0.36136918351424202</v>
      </c>
      <c r="BC3014" s="17">
        <v>0.54085636300142137</v>
      </c>
      <c r="BD3014" s="17">
        <v>-12.146921256846172</v>
      </c>
      <c r="BE3014" s="17">
        <v>19.198203308128239</v>
      </c>
      <c r="BF3014" s="17">
        <v>-1</v>
      </c>
      <c r="BG3014" s="22">
        <v>0</v>
      </c>
    </row>
    <row r="3015" spans="1:59" x14ac:dyDescent="0.25">
      <c r="A3015">
        <v>6543</v>
      </c>
      <c r="B3015" t="s">
        <v>2628</v>
      </c>
      <c r="C3015" s="49">
        <v>0</v>
      </c>
      <c r="D3015" s="22">
        <v>1448.1253808593749</v>
      </c>
      <c r="E3015" s="17">
        <v>-1.5168751760401307</v>
      </c>
      <c r="F3015" s="17">
        <v>-107.98750485311838</v>
      </c>
      <c r="G3015" s="17">
        <v>-0.4395600940050865</v>
      </c>
      <c r="H3015" s="17">
        <v>-2.5031608393704845</v>
      </c>
      <c r="I3015" s="17">
        <v>-7.4317298364342292</v>
      </c>
      <c r="J3015" s="17">
        <v>-9.6609340527228014</v>
      </c>
      <c r="K3015" s="17">
        <v>-1</v>
      </c>
      <c r="L3015" s="17">
        <v>-1</v>
      </c>
      <c r="M3015" s="17">
        <v>-1</v>
      </c>
      <c r="N3015" s="17">
        <v>0.16666666666666666</v>
      </c>
      <c r="O3015" s="17">
        <v>-1</v>
      </c>
      <c r="P3015" s="17">
        <v>-1</v>
      </c>
      <c r="Q3015" s="17">
        <v>-0.95761204181183546</v>
      </c>
      <c r="R3015" s="17">
        <v>-1</v>
      </c>
      <c r="S3015" s="17">
        <v>-1.6438011737537068</v>
      </c>
      <c r="T3015" s="17">
        <v>-0.17273427094467059</v>
      </c>
      <c r="U3015" s="17">
        <v>-1.0427562062791329</v>
      </c>
      <c r="V3015" s="17">
        <v>-1.6518044401458152</v>
      </c>
      <c r="W3015" s="17">
        <v>-3.608747503268412</v>
      </c>
      <c r="X3015" s="17">
        <v>-5.9881798216193083</v>
      </c>
      <c r="Y3015" s="17">
        <v>0</v>
      </c>
      <c r="Z3015" s="17">
        <v>-8.1737384572026208</v>
      </c>
      <c r="AA3015" s="17">
        <v>-1.7492001330842168</v>
      </c>
      <c r="AB3015" s="17">
        <v>-2.4046836407346777</v>
      </c>
      <c r="AC3015" s="17">
        <v>-22.18360023243843</v>
      </c>
      <c r="AD3015" s="17">
        <v>-1.3034452578489164</v>
      </c>
      <c r="AE3015" s="17">
        <v>-0.13034452578489161</v>
      </c>
      <c r="AF3015" s="17">
        <v>-10.809497275028008</v>
      </c>
      <c r="AG3015" s="17">
        <v>-98.584239786766844</v>
      </c>
      <c r="AH3015" s="17">
        <v>-1</v>
      </c>
      <c r="AI3015" s="17">
        <v>-1</v>
      </c>
      <c r="AJ3015" s="17">
        <v>-1</v>
      </c>
      <c r="AK3015" s="17">
        <v>-1</v>
      </c>
      <c r="AL3015" s="17">
        <v>-1</v>
      </c>
      <c r="AM3015" s="17">
        <v>-1</v>
      </c>
      <c r="AN3015" s="17">
        <v>-1</v>
      </c>
      <c r="AO3015" s="17">
        <v>-1</v>
      </c>
      <c r="AP3015" s="17">
        <v>-1</v>
      </c>
      <c r="AQ3015" s="17">
        <v>-1</v>
      </c>
      <c r="AR3015" s="17">
        <v>-0.6517226289244582</v>
      </c>
      <c r="AS3015" s="17">
        <v>-7.8206715470934975</v>
      </c>
      <c r="AT3015" s="17">
        <v>-6.1668730112215471</v>
      </c>
      <c r="AU3015" s="17">
        <v>-1</v>
      </c>
      <c r="AV3015" s="17">
        <v>-1</v>
      </c>
      <c r="AW3015" s="17">
        <v>-1</v>
      </c>
      <c r="AX3015" s="17">
        <v>-1</v>
      </c>
      <c r="AY3015" s="17">
        <v>-0.13034452578489161</v>
      </c>
      <c r="AZ3015" s="17">
        <v>1.5005465671180265</v>
      </c>
      <c r="BA3015" s="17">
        <v>-0.98772605429751414</v>
      </c>
      <c r="BB3015" s="17">
        <v>0.57650472100196504</v>
      </c>
      <c r="BC3015" s="17">
        <v>-0.3970175415147853</v>
      </c>
      <c r="BD3015" s="17">
        <v>20.436698744639827</v>
      </c>
      <c r="BE3015" s="17">
        <v>-13.38541669335779</v>
      </c>
      <c r="BF3015" s="17">
        <v>-1</v>
      </c>
      <c r="BG3015" s="22">
        <v>0</v>
      </c>
    </row>
    <row r="3016" spans="1:59" x14ac:dyDescent="0.25">
      <c r="A3016">
        <v>6544</v>
      </c>
      <c r="B3016" t="s">
        <v>3184</v>
      </c>
      <c r="C3016" s="49">
        <v>0</v>
      </c>
      <c r="D3016" s="22">
        <v>1494.9385644531251</v>
      </c>
      <c r="E3016" s="17">
        <v>70.755554636063493</v>
      </c>
      <c r="F3016" s="17">
        <v>13.197879167312568</v>
      </c>
      <c r="G3016" s="17">
        <v>0.44218123058499226</v>
      </c>
      <c r="H3016" s="17">
        <v>4.1761370808714924</v>
      </c>
      <c r="I3016" s="17">
        <v>57.105442286231295</v>
      </c>
      <c r="J3016" s="17">
        <v>7.7269919471270718</v>
      </c>
      <c r="K3016" s="17">
        <v>-1</v>
      </c>
      <c r="L3016" s="17">
        <v>-1</v>
      </c>
      <c r="M3016" s="17">
        <v>-1</v>
      </c>
      <c r="N3016" s="17">
        <v>0.16666666666666666</v>
      </c>
      <c r="O3016" s="17">
        <v>-1</v>
      </c>
      <c r="P3016" s="17">
        <v>-1</v>
      </c>
      <c r="Q3016" s="17">
        <v>3.2103258976996036</v>
      </c>
      <c r="R3016" s="17">
        <v>-1</v>
      </c>
      <c r="S3016" s="17">
        <v>0.4742604800093263</v>
      </c>
      <c r="T3016" s="17">
        <v>4.9885804679849849E-2</v>
      </c>
      <c r="U3016" s="17">
        <v>0.24254139960918408</v>
      </c>
      <c r="V3016" s="17">
        <v>0.20187812875875816</v>
      </c>
      <c r="W3016" s="17">
        <v>1.2179685716878139</v>
      </c>
      <c r="X3016" s="17">
        <v>1.1922523306447117</v>
      </c>
      <c r="Y3016" s="17">
        <v>0</v>
      </c>
      <c r="Z3016" s="17">
        <v>33.572027352293887</v>
      </c>
      <c r="AA3016" s="17">
        <v>0.5734663590703557</v>
      </c>
      <c r="AB3016" s="17">
        <v>1.301010132437205</v>
      </c>
      <c r="AC3016" s="17">
        <v>20.422088866752112</v>
      </c>
      <c r="AD3016" s="17">
        <v>0.30317674951148016</v>
      </c>
      <c r="AE3016" s="17">
        <v>3.031767495114801E-2</v>
      </c>
      <c r="AF3016" s="17">
        <v>52.626548031052955</v>
      </c>
      <c r="AG3016" s="17">
        <v>12.048642908055344</v>
      </c>
      <c r="AH3016" s="17">
        <v>-1</v>
      </c>
      <c r="AI3016" s="17">
        <v>-1</v>
      </c>
      <c r="AJ3016" s="17">
        <v>-1</v>
      </c>
      <c r="AK3016" s="17">
        <v>-1</v>
      </c>
      <c r="AL3016" s="17">
        <v>-1</v>
      </c>
      <c r="AM3016" s="17">
        <v>-1</v>
      </c>
      <c r="AN3016" s="17">
        <v>-1</v>
      </c>
      <c r="AO3016" s="17">
        <v>-1</v>
      </c>
      <c r="AP3016" s="17">
        <v>-1</v>
      </c>
      <c r="AQ3016" s="17">
        <v>-1</v>
      </c>
      <c r="AR3016" s="17">
        <v>0.15158837475574008</v>
      </c>
      <c r="AS3016" s="17">
        <v>1.8190604970688806</v>
      </c>
      <c r="AT3016" s="17">
        <v>6.3647786461895448</v>
      </c>
      <c r="AU3016" s="17">
        <v>-1</v>
      </c>
      <c r="AV3016" s="17">
        <v>-1</v>
      </c>
      <c r="AW3016" s="17">
        <v>-1</v>
      </c>
      <c r="AX3016" s="17">
        <v>-1</v>
      </c>
      <c r="AY3016" s="17">
        <v>3.031767495114801E-2</v>
      </c>
      <c r="AZ3016" s="17">
        <v>0.10435599125503159</v>
      </c>
      <c r="BA3016" s="17">
        <v>0.40846452156548141</v>
      </c>
      <c r="BB3016" s="17">
        <v>3.0253238499430075E-2</v>
      </c>
      <c r="BC3016" s="17">
        <v>0.14923394098774939</v>
      </c>
      <c r="BD3016" s="17">
        <v>1.4588269375632277</v>
      </c>
      <c r="BE3016" s="17">
        <v>5.5924551137188256</v>
      </c>
      <c r="BF3016" s="17">
        <v>-1</v>
      </c>
      <c r="BG3016" s="22">
        <v>0</v>
      </c>
    </row>
    <row r="3017" spans="1:59" x14ac:dyDescent="0.25">
      <c r="A3017">
        <v>6545</v>
      </c>
      <c r="B3017" t="s">
        <v>2629</v>
      </c>
      <c r="C3017" s="49">
        <v>0</v>
      </c>
      <c r="D3017" s="22">
        <v>1465.9541894531249</v>
      </c>
      <c r="E3017" s="17">
        <v>38.03570751519765</v>
      </c>
      <c r="F3017" s="17">
        <v>-41.666295854071095</v>
      </c>
      <c r="G3017" s="17">
        <v>4.2991091056772401E-2</v>
      </c>
      <c r="H3017" s="17">
        <v>1.1522231569420334</v>
      </c>
      <c r="I3017" s="17">
        <v>27.887573024653221</v>
      </c>
      <c r="J3017" s="17">
        <v>-0.14503175462394058</v>
      </c>
      <c r="K3017" s="17">
        <v>-1</v>
      </c>
      <c r="L3017" s="17">
        <v>-1</v>
      </c>
      <c r="M3017" s="17">
        <v>-1</v>
      </c>
      <c r="N3017" s="17">
        <v>0.16666666666666666</v>
      </c>
      <c r="O3017" s="17">
        <v>-1</v>
      </c>
      <c r="P3017" s="17">
        <v>-1</v>
      </c>
      <c r="Q3017" s="17">
        <v>1.3233782394484348</v>
      </c>
      <c r="R3017" s="17">
        <v>-1</v>
      </c>
      <c r="S3017" s="17">
        <v>-0.48464810634746536</v>
      </c>
      <c r="T3017" s="17">
        <v>-5.0900828056967551E-2</v>
      </c>
      <c r="U3017" s="17">
        <v>-0.33935049580399068</v>
      </c>
      <c r="V3017" s="17">
        <v>-0.63733829751689408</v>
      </c>
      <c r="W3017" s="17">
        <v>-0.9672272558080065</v>
      </c>
      <c r="X3017" s="17">
        <v>-2.0585397472560936</v>
      </c>
      <c r="Y3017" s="17">
        <v>0</v>
      </c>
      <c r="Z3017" s="17">
        <v>14.672495694352566</v>
      </c>
      <c r="AA3017" s="17">
        <v>-0.47807283414116025</v>
      </c>
      <c r="AB3017" s="17">
        <v>-0.37666604435881268</v>
      </c>
      <c r="AC3017" s="17">
        <v>1.1332447331183175</v>
      </c>
      <c r="AD3017" s="17">
        <v>-0.42418811975498838</v>
      </c>
      <c r="AE3017" s="17">
        <v>-4.2418811975498835E-2</v>
      </c>
      <c r="AF3017" s="17">
        <v>23.907191150932118</v>
      </c>
      <c r="AG3017" s="17">
        <v>-38.038105492771713</v>
      </c>
      <c r="AH3017" s="17">
        <v>-1</v>
      </c>
      <c r="AI3017" s="17">
        <v>-1</v>
      </c>
      <c r="AJ3017" s="17">
        <v>-1</v>
      </c>
      <c r="AK3017" s="17">
        <v>-1</v>
      </c>
      <c r="AL3017" s="17">
        <v>-1</v>
      </c>
      <c r="AM3017" s="17">
        <v>-1</v>
      </c>
      <c r="AN3017" s="17">
        <v>-1</v>
      </c>
      <c r="AO3017" s="17">
        <v>-1</v>
      </c>
      <c r="AP3017" s="17">
        <v>-1</v>
      </c>
      <c r="AQ3017" s="17">
        <v>-1</v>
      </c>
      <c r="AR3017" s="17">
        <v>-0.21209405987749419</v>
      </c>
      <c r="AS3017" s="17">
        <v>-2.5451287185299303</v>
      </c>
      <c r="AT3017" s="17">
        <v>0.69133266591109077</v>
      </c>
      <c r="AU3017" s="17">
        <v>-1</v>
      </c>
      <c r="AV3017" s="17">
        <v>-1</v>
      </c>
      <c r="AW3017" s="17">
        <v>-1</v>
      </c>
      <c r="AX3017" s="17">
        <v>-1</v>
      </c>
      <c r="AY3017" s="17">
        <v>-4.2418811975498835E-2</v>
      </c>
      <c r="AZ3017" s="17">
        <v>0.73645238420320658</v>
      </c>
      <c r="BA3017" s="17">
        <v>-0.2236318713826938</v>
      </c>
      <c r="BB3017" s="17">
        <v>0.27755729405002943</v>
      </c>
      <c r="BC3017" s="17">
        <v>-9.807011456284985E-2</v>
      </c>
      <c r="BD3017" s="17">
        <v>10.050665704037687</v>
      </c>
      <c r="BE3017" s="17">
        <v>-2.9993836527556423</v>
      </c>
      <c r="BF3017" s="17">
        <v>-1</v>
      </c>
      <c r="BG3017" s="22">
        <v>0</v>
      </c>
    </row>
    <row r="3018" spans="1:59" x14ac:dyDescent="0.25">
      <c r="A3018">
        <v>6546</v>
      </c>
      <c r="B3018" t="s">
        <v>3185</v>
      </c>
      <c r="C3018" s="49">
        <v>0</v>
      </c>
      <c r="D3018" s="22">
        <v>1535.3420996093751</v>
      </c>
      <c r="E3018" s="17">
        <v>101.87347566061217</v>
      </c>
      <c r="F3018" s="17">
        <v>65.375967258185483</v>
      </c>
      <c r="G3018" s="17">
        <v>0.82182747983950277</v>
      </c>
      <c r="H3018" s="17">
        <v>7.0520036557450219</v>
      </c>
      <c r="I3018" s="17">
        <v>84.89283826118276</v>
      </c>
      <c r="J3018" s="17">
        <v>15.213610419077348</v>
      </c>
      <c r="K3018" s="17">
        <v>-1</v>
      </c>
      <c r="L3018" s="17">
        <v>-1</v>
      </c>
      <c r="M3018" s="17">
        <v>-1</v>
      </c>
      <c r="N3018" s="17">
        <v>0.16666666666666666</v>
      </c>
      <c r="O3018" s="17">
        <v>-1</v>
      </c>
      <c r="P3018" s="17">
        <v>-1</v>
      </c>
      <c r="Q3018" s="17">
        <v>5.0048907680675896</v>
      </c>
      <c r="R3018" s="17">
        <v>-1</v>
      </c>
      <c r="S3018" s="17">
        <v>1.3862220044561631</v>
      </c>
      <c r="T3018" s="17">
        <v>0.14573803975445807</v>
      </c>
      <c r="U3018" s="17">
        <v>0.79594453683670752</v>
      </c>
      <c r="V3018" s="17">
        <v>1.0000074836693462</v>
      </c>
      <c r="W3018" s="17">
        <v>3.2961797238366453</v>
      </c>
      <c r="X3018" s="17">
        <v>4.2838893659179025</v>
      </c>
      <c r="Y3018" s="17">
        <v>0</v>
      </c>
      <c r="Z3018" s="17">
        <v>51.546259669465314</v>
      </c>
      <c r="AA3018" s="17">
        <v>1.5735234023597342</v>
      </c>
      <c r="AB3018" s="17">
        <v>2.8965492124781065</v>
      </c>
      <c r="AC3018" s="17">
        <v>38.766573368407144</v>
      </c>
      <c r="AD3018" s="17">
        <v>0.99493067104588451</v>
      </c>
      <c r="AE3018" s="17">
        <v>9.949306710458844E-2</v>
      </c>
      <c r="AF3018" s="17">
        <v>79.939838217592794</v>
      </c>
      <c r="AG3018" s="17">
        <v>59.683201693002744</v>
      </c>
      <c r="AH3018" s="17">
        <v>-1</v>
      </c>
      <c r="AI3018" s="17">
        <v>-1</v>
      </c>
      <c r="AJ3018" s="17">
        <v>-1</v>
      </c>
      <c r="AK3018" s="17">
        <v>-1</v>
      </c>
      <c r="AL3018" s="17">
        <v>-1</v>
      </c>
      <c r="AM3018" s="17">
        <v>-1</v>
      </c>
      <c r="AN3018" s="17">
        <v>-1</v>
      </c>
      <c r="AO3018" s="17">
        <v>-1</v>
      </c>
      <c r="AP3018" s="17">
        <v>-1</v>
      </c>
      <c r="AQ3018" s="17">
        <v>-1</v>
      </c>
      <c r="AR3018" s="17">
        <v>0.49746533552294225</v>
      </c>
      <c r="AS3018" s="17">
        <v>5.9695840262753075</v>
      </c>
      <c r="AT3018" s="17">
        <v>11.760459234157899</v>
      </c>
      <c r="AU3018" s="17">
        <v>-1</v>
      </c>
      <c r="AV3018" s="17">
        <v>-1</v>
      </c>
      <c r="AW3018" s="17">
        <v>-1</v>
      </c>
      <c r="AX3018" s="17">
        <v>-1</v>
      </c>
      <c r="AY3018" s="17">
        <v>9.949306710458844E-2</v>
      </c>
      <c r="AZ3018" s="17">
        <v>-0.49679368902938209</v>
      </c>
      <c r="BA3018" s="17">
        <v>1.0096142018498953</v>
      </c>
      <c r="BB3018" s="17">
        <v>-0.20494309482226747</v>
      </c>
      <c r="BC3018" s="17">
        <v>0.38443027430944687</v>
      </c>
      <c r="BD3018" s="17">
        <v>-6.7123652811286831</v>
      </c>
      <c r="BE3018" s="17">
        <v>13.763647332410747</v>
      </c>
      <c r="BF3018" s="17">
        <v>-1</v>
      </c>
      <c r="BG3018" s="22">
        <v>0</v>
      </c>
    </row>
    <row r="3019" spans="1:59" x14ac:dyDescent="0.25">
      <c r="A3019">
        <v>6547</v>
      </c>
      <c r="B3019" t="s">
        <v>2630</v>
      </c>
      <c r="C3019" s="49">
        <v>0</v>
      </c>
      <c r="D3019" s="22">
        <v>1523.0918945312501</v>
      </c>
      <c r="E3019" s="17">
        <v>123.84670694945537</v>
      </c>
      <c r="F3019" s="17">
        <v>102.22036945735248</v>
      </c>
      <c r="G3019" s="17">
        <v>1.0899062771418739</v>
      </c>
      <c r="H3019" s="17">
        <v>9.0827331943828256</v>
      </c>
      <c r="I3019" s="17">
        <v>104.51429299109864</v>
      </c>
      <c r="J3019" s="17">
        <v>20.50012037344456</v>
      </c>
      <c r="K3019" s="17">
        <v>-1</v>
      </c>
      <c r="L3019" s="17">
        <v>-1</v>
      </c>
      <c r="M3019" s="17">
        <v>-1</v>
      </c>
      <c r="N3019" s="17">
        <v>0.16666666666666666</v>
      </c>
      <c r="O3019" s="17">
        <v>-1</v>
      </c>
      <c r="P3019" s="17">
        <v>-1</v>
      </c>
      <c r="Q3019" s="17">
        <v>6.2720830373814938</v>
      </c>
      <c r="R3019" s="17">
        <v>-1</v>
      </c>
      <c r="S3019" s="17">
        <v>2.030183453146388</v>
      </c>
      <c r="T3019" s="17">
        <v>0.21342197433303689</v>
      </c>
      <c r="U3019" s="17">
        <v>1.1867179153242629</v>
      </c>
      <c r="V3019" s="17">
        <v>1.5635888649586167</v>
      </c>
      <c r="W3019" s="17">
        <v>4.7636625379100801</v>
      </c>
      <c r="X3019" s="17">
        <v>6.4669804401454947</v>
      </c>
      <c r="Y3019" s="17">
        <v>0</v>
      </c>
      <c r="Z3019" s="17">
        <v>64.23836604871326</v>
      </c>
      <c r="AA3019" s="17">
        <v>2.2796915521181549</v>
      </c>
      <c r="AB3019" s="17">
        <v>4.0232038244127839</v>
      </c>
      <c r="AC3019" s="17">
        <v>51.720125134011056</v>
      </c>
      <c r="AD3019" s="17">
        <v>1.4833973941553285</v>
      </c>
      <c r="AE3019" s="17">
        <v>0.14833973941553286</v>
      </c>
      <c r="AF3019" s="17">
        <v>99.226513637029356</v>
      </c>
      <c r="AG3019" s="17">
        <v>93.319291221539231</v>
      </c>
      <c r="AH3019" s="17">
        <v>-1</v>
      </c>
      <c r="AI3019" s="17">
        <v>-1</v>
      </c>
      <c r="AJ3019" s="17">
        <v>-1</v>
      </c>
      <c r="AK3019" s="17">
        <v>-1</v>
      </c>
      <c r="AL3019" s="17">
        <v>-1</v>
      </c>
      <c r="AM3019" s="17">
        <v>-1</v>
      </c>
      <c r="AN3019" s="17">
        <v>-1</v>
      </c>
      <c r="AO3019" s="17">
        <v>-1</v>
      </c>
      <c r="AP3019" s="17">
        <v>-1</v>
      </c>
      <c r="AQ3019" s="17">
        <v>-1</v>
      </c>
      <c r="AR3019" s="17">
        <v>0.74169869707766423</v>
      </c>
      <c r="AS3019" s="17">
        <v>8.9003843649319698</v>
      </c>
      <c r="AT3019" s="17">
        <v>15.570499674411561</v>
      </c>
      <c r="AU3019" s="17">
        <v>-1</v>
      </c>
      <c r="AV3019" s="17">
        <v>-1</v>
      </c>
      <c r="AW3019" s="17">
        <v>-1</v>
      </c>
      <c r="AX3019" s="17">
        <v>-1</v>
      </c>
      <c r="AY3019" s="17">
        <v>0.14833973941553286</v>
      </c>
      <c r="AZ3019" s="17">
        <v>-0.92128223226088313</v>
      </c>
      <c r="BA3019" s="17">
        <v>1.4341027450813963</v>
      </c>
      <c r="BB3019" s="17">
        <v>-0.3710217806794785</v>
      </c>
      <c r="BC3019" s="17">
        <v>0.55050896016665773</v>
      </c>
      <c r="BD3019" s="17">
        <v>-12.482271837073398</v>
      </c>
      <c r="BE3019" s="17">
        <v>19.533553888355463</v>
      </c>
      <c r="BF3019" s="17">
        <v>-1</v>
      </c>
      <c r="BG3019" s="22">
        <v>0</v>
      </c>
    </row>
    <row r="3020" spans="1:59" x14ac:dyDescent="0.25">
      <c r="A3020">
        <v>6548</v>
      </c>
      <c r="B3020" t="s">
        <v>3186</v>
      </c>
      <c r="C3020" s="49">
        <v>0</v>
      </c>
      <c r="D3020" s="22">
        <v>1525.7833398437499</v>
      </c>
      <c r="E3020" s="17">
        <v>116.44989725425545</v>
      </c>
      <c r="F3020" s="17">
        <v>89.817503997185966</v>
      </c>
      <c r="G3020" s="17">
        <v>0.99966338928902831</v>
      </c>
      <c r="H3020" s="17">
        <v>8.3991323282984744</v>
      </c>
      <c r="I3020" s="17">
        <v>97.909157648357308</v>
      </c>
      <c r="J3020" s="17">
        <v>18.720531947408706</v>
      </c>
      <c r="K3020" s="17">
        <v>-1</v>
      </c>
      <c r="L3020" s="17">
        <v>-1</v>
      </c>
      <c r="M3020" s="17">
        <v>-1</v>
      </c>
      <c r="N3020" s="17">
        <v>0.16666666666666666</v>
      </c>
      <c r="O3020" s="17">
        <v>-1</v>
      </c>
      <c r="P3020" s="17">
        <v>-1</v>
      </c>
      <c r="Q3020" s="17">
        <v>5.8455103617412636</v>
      </c>
      <c r="R3020" s="17">
        <v>-1</v>
      </c>
      <c r="S3020" s="17">
        <v>1.8134078581329516</v>
      </c>
      <c r="T3020" s="17">
        <v>0.19063765204019739</v>
      </c>
      <c r="U3020" s="17">
        <v>1.0551725692335219</v>
      </c>
      <c r="V3020" s="17">
        <v>1.3738714688070879</v>
      </c>
      <c r="W3020" s="17">
        <v>4.2696664130802704</v>
      </c>
      <c r="X3020" s="17">
        <v>5.7320903818248468</v>
      </c>
      <c r="Y3020" s="17">
        <v>0</v>
      </c>
      <c r="Z3020" s="17">
        <v>59.965844894020933</v>
      </c>
      <c r="AA3020" s="17">
        <v>2.0419754261687313</v>
      </c>
      <c r="AB3020" s="17">
        <v>3.6439400899555081</v>
      </c>
      <c r="AC3020" s="17">
        <v>47.359594084772851</v>
      </c>
      <c r="AD3020" s="17">
        <v>1.318965711541902</v>
      </c>
      <c r="AE3020" s="17">
        <v>0.13189657115419023</v>
      </c>
      <c r="AF3020" s="17">
        <v>92.734074457039611</v>
      </c>
      <c r="AG3020" s="17">
        <v>81.996434338873172</v>
      </c>
      <c r="AH3020" s="17">
        <v>-1</v>
      </c>
      <c r="AI3020" s="17">
        <v>-1</v>
      </c>
      <c r="AJ3020" s="17">
        <v>-1</v>
      </c>
      <c r="AK3020" s="17">
        <v>-1</v>
      </c>
      <c r="AL3020" s="17">
        <v>-1</v>
      </c>
      <c r="AM3020" s="17">
        <v>-1</v>
      </c>
      <c r="AN3020" s="17">
        <v>-1</v>
      </c>
      <c r="AO3020" s="17">
        <v>-1</v>
      </c>
      <c r="AP3020" s="17">
        <v>-1</v>
      </c>
      <c r="AQ3020" s="17">
        <v>-1</v>
      </c>
      <c r="AR3020" s="17">
        <v>0.659482855770951</v>
      </c>
      <c r="AS3020" s="17">
        <v>7.9137942692514134</v>
      </c>
      <c r="AT3020" s="17">
        <v>14.287932550026836</v>
      </c>
      <c r="AU3020" s="17">
        <v>-1</v>
      </c>
      <c r="AV3020" s="17">
        <v>-1</v>
      </c>
      <c r="AW3020" s="17">
        <v>-1</v>
      </c>
      <c r="AX3020" s="17">
        <v>-1</v>
      </c>
      <c r="AY3020" s="17">
        <v>0.13189657115419023</v>
      </c>
      <c r="AZ3020" s="17">
        <v>-0.77838741033861503</v>
      </c>
      <c r="BA3020" s="17">
        <v>1.2912079231591282</v>
      </c>
      <c r="BB3020" s="17">
        <v>-0.31511500859091357</v>
      </c>
      <c r="BC3020" s="17">
        <v>0.49460218807809286</v>
      </c>
      <c r="BD3020" s="17">
        <v>-10.539958474401088</v>
      </c>
      <c r="BE3020" s="17">
        <v>17.591240525683155</v>
      </c>
      <c r="BF3020" s="17">
        <v>-1</v>
      </c>
      <c r="BG3020" s="22">
        <v>0</v>
      </c>
    </row>
    <row r="3021" spans="1:59" x14ac:dyDescent="0.25">
      <c r="A3021">
        <v>6550</v>
      </c>
      <c r="B3021" t="s">
        <v>2631</v>
      </c>
      <c r="C3021" s="49">
        <v>0</v>
      </c>
      <c r="D3021" s="22">
        <v>1493.8558203125001</v>
      </c>
      <c r="E3021" s="17">
        <v>103.53665589456318</v>
      </c>
      <c r="F3021" s="17">
        <v>68.164764256854966</v>
      </c>
      <c r="G3021" s="17">
        <v>0.84211868557768899</v>
      </c>
      <c r="H3021" s="17">
        <v>7.2057120104592318</v>
      </c>
      <c r="I3021" s="17">
        <v>86.378009706346162</v>
      </c>
      <c r="J3021" s="17">
        <v>15.613752698886383</v>
      </c>
      <c r="K3021" s="17">
        <v>-1</v>
      </c>
      <c r="L3021" s="17">
        <v>-1</v>
      </c>
      <c r="M3021" s="17">
        <v>-1</v>
      </c>
      <c r="N3021" s="17">
        <v>0.16666666666666666</v>
      </c>
      <c r="O3021" s="17">
        <v>-1</v>
      </c>
      <c r="P3021" s="17">
        <v>-1</v>
      </c>
      <c r="Q3021" s="17">
        <v>5.1008060709756577</v>
      </c>
      <c r="R3021" s="17">
        <v>-1</v>
      </c>
      <c r="S3021" s="17">
        <v>1.4349642189629506</v>
      </c>
      <c r="T3021" s="17">
        <v>0.15086111795207771</v>
      </c>
      <c r="U3021" s="17">
        <v>0.82552264260145969</v>
      </c>
      <c r="V3021" s="17">
        <v>1.0426656344557106</v>
      </c>
      <c r="W3021" s="17">
        <v>3.4072552583334317</v>
      </c>
      <c r="X3021" s="17">
        <v>4.4491301480241656</v>
      </c>
      <c r="Y3021" s="17">
        <v>0</v>
      </c>
      <c r="Z3021" s="17">
        <v>52.506940425958646</v>
      </c>
      <c r="AA3021" s="17">
        <v>1.6269741166895977</v>
      </c>
      <c r="AB3021" s="17">
        <v>2.9818270515190557</v>
      </c>
      <c r="AC3021" s="17">
        <v>39.747043239807113</v>
      </c>
      <c r="AD3021" s="17">
        <v>1.0319033032518246</v>
      </c>
      <c r="AE3021" s="17">
        <v>0.10319033032518246</v>
      </c>
      <c r="AF3021" s="17">
        <v>81.399669815165936</v>
      </c>
      <c r="AG3021" s="17">
        <v>62.22915765714324</v>
      </c>
      <c r="AH3021" s="17">
        <v>-1</v>
      </c>
      <c r="AI3021" s="17">
        <v>-1</v>
      </c>
      <c r="AJ3021" s="17">
        <v>-1</v>
      </c>
      <c r="AK3021" s="17">
        <v>-1</v>
      </c>
      <c r="AL3021" s="17">
        <v>-1</v>
      </c>
      <c r="AM3021" s="17">
        <v>-1</v>
      </c>
      <c r="AN3021" s="17">
        <v>-1</v>
      </c>
      <c r="AO3021" s="17">
        <v>-1</v>
      </c>
      <c r="AP3021" s="17">
        <v>-1</v>
      </c>
      <c r="AQ3021" s="17">
        <v>-1</v>
      </c>
      <c r="AR3021" s="17">
        <v>0.51595165162591228</v>
      </c>
      <c r="AS3021" s="17">
        <v>6.1914198195109478</v>
      </c>
      <c r="AT3021" s="17">
        <v>12.048845765364231</v>
      </c>
      <c r="AU3021" s="17">
        <v>-1</v>
      </c>
      <c r="AV3021" s="17">
        <v>-1</v>
      </c>
      <c r="AW3021" s="17">
        <v>-1</v>
      </c>
      <c r="AX3021" s="17">
        <v>-1</v>
      </c>
      <c r="AY3021" s="17">
        <v>0.10319033032518246</v>
      </c>
      <c r="AZ3021" s="17">
        <v>-0.5289237360561827</v>
      </c>
      <c r="BA3021" s="17">
        <v>1.0417442488766957</v>
      </c>
      <c r="BB3021" s="17">
        <v>-0.21751378977228714</v>
      </c>
      <c r="BC3021" s="17">
        <v>0.39700096925946649</v>
      </c>
      <c r="BD3021" s="17">
        <v>-7.149096429563107</v>
      </c>
      <c r="BE3021" s="17">
        <v>14.200378480845169</v>
      </c>
      <c r="BF3021" s="17">
        <v>-1</v>
      </c>
      <c r="BG3021" s="22">
        <v>0</v>
      </c>
    </row>
    <row r="3022" spans="1:59" x14ac:dyDescent="0.25">
      <c r="A3022">
        <v>6552</v>
      </c>
      <c r="B3022" t="s">
        <v>244</v>
      </c>
      <c r="C3022" s="49">
        <v>0</v>
      </c>
      <c r="D3022" s="22">
        <v>1435.1606835937498</v>
      </c>
      <c r="E3022" s="17">
        <v>78.674716277180082</v>
      </c>
      <c r="F3022" s="17">
        <v>26.47661695284997</v>
      </c>
      <c r="G3022" s="17">
        <v>0.53879693996732281</v>
      </c>
      <c r="H3022" s="17">
        <v>4.9080128461818164</v>
      </c>
      <c r="I3022" s="17">
        <v>64.177022683191467</v>
      </c>
      <c r="J3022" s="17">
        <v>9.6322523203368355</v>
      </c>
      <c r="K3022" s="17">
        <v>-1</v>
      </c>
      <c r="L3022" s="17">
        <v>-1</v>
      </c>
      <c r="M3022" s="17">
        <v>-1</v>
      </c>
      <c r="N3022" s="17">
        <v>0.16666666666666666</v>
      </c>
      <c r="O3022" s="17">
        <v>-1</v>
      </c>
      <c r="P3022" s="17">
        <v>-1</v>
      </c>
      <c r="Q3022" s="17">
        <v>3.6670225154685809</v>
      </c>
      <c r="R3022" s="17">
        <v>-1</v>
      </c>
      <c r="S3022" s="17">
        <v>0.70634445235684407</v>
      </c>
      <c r="T3022" s="17">
        <v>7.4279122685230223E-2</v>
      </c>
      <c r="U3022" s="17">
        <v>0.38337628677752911</v>
      </c>
      <c r="V3022" s="17">
        <v>0.40499309158261948</v>
      </c>
      <c r="W3022" s="17">
        <v>1.7468499845962921</v>
      </c>
      <c r="X3022" s="17">
        <v>1.9790392563739818</v>
      </c>
      <c r="Y3022" s="17">
        <v>0</v>
      </c>
      <c r="Z3022" s="17">
        <v>38.146267738802052</v>
      </c>
      <c r="AA3022" s="17">
        <v>0.82796965220160312</v>
      </c>
      <c r="AB3022" s="17">
        <v>1.7070569203827892</v>
      </c>
      <c r="AC3022" s="17">
        <v>25.090554278595008</v>
      </c>
      <c r="AD3022" s="17">
        <v>0.47922035847191147</v>
      </c>
      <c r="AE3022" s="17">
        <v>4.7922035847191138E-2</v>
      </c>
      <c r="AF3022" s="17">
        <v>59.577473826105155</v>
      </c>
      <c r="AG3022" s="17">
        <v>24.171103480652029</v>
      </c>
      <c r="AH3022" s="17">
        <v>-1</v>
      </c>
      <c r="AI3022" s="17">
        <v>-1</v>
      </c>
      <c r="AJ3022" s="17">
        <v>-1</v>
      </c>
      <c r="AK3022" s="17">
        <v>-1</v>
      </c>
      <c r="AL3022" s="17">
        <v>-1</v>
      </c>
      <c r="AM3022" s="17">
        <v>-1</v>
      </c>
      <c r="AN3022" s="17">
        <v>-1</v>
      </c>
      <c r="AO3022" s="17">
        <v>-1</v>
      </c>
      <c r="AP3022" s="17">
        <v>-1</v>
      </c>
      <c r="AQ3022" s="17">
        <v>-1</v>
      </c>
      <c r="AR3022" s="17">
        <v>0.23961017923595573</v>
      </c>
      <c r="AS3022" s="17">
        <v>2.8753221508314684</v>
      </c>
      <c r="AT3022" s="17">
        <v>7.7379187960809084</v>
      </c>
      <c r="AU3022" s="17">
        <v>-1</v>
      </c>
      <c r="AV3022" s="17">
        <v>-1</v>
      </c>
      <c r="AW3022" s="17">
        <v>-1</v>
      </c>
      <c r="AX3022" s="17">
        <v>-1</v>
      </c>
      <c r="AY3022" s="17">
        <v>4.7922035847191138E-2</v>
      </c>
      <c r="AZ3022" s="17">
        <v>-4.8629855226236585E-2</v>
      </c>
      <c r="BA3022" s="17">
        <v>0.56145036804674953</v>
      </c>
      <c r="BB3022" s="17">
        <v>-2.9601588547116572E-2</v>
      </c>
      <c r="BC3022" s="17">
        <v>0.20908876803429602</v>
      </c>
      <c r="BD3022" s="17">
        <v>-0.62064977071066174</v>
      </c>
      <c r="BE3022" s="17">
        <v>7.6719318219927182</v>
      </c>
      <c r="BF3022" s="17">
        <v>-1</v>
      </c>
      <c r="BG3022" s="22">
        <v>0</v>
      </c>
    </row>
    <row r="3023" spans="1:59" x14ac:dyDescent="0.25">
      <c r="A3023">
        <v>6553</v>
      </c>
      <c r="B3023" t="s">
        <v>2632</v>
      </c>
      <c r="C3023" s="49">
        <v>0</v>
      </c>
      <c r="D3023" s="22">
        <v>1464.0487402343749</v>
      </c>
      <c r="E3023" s="17">
        <v>42.971153202270301</v>
      </c>
      <c r="F3023" s="17">
        <v>-33.390610610682288</v>
      </c>
      <c r="G3023" s="17">
        <v>0.10320473585708917</v>
      </c>
      <c r="H3023" s="17">
        <v>1.6083488496693428</v>
      </c>
      <c r="I3023" s="17">
        <v>32.294782089531402</v>
      </c>
      <c r="J3023" s="17">
        <v>1.0423804384655675</v>
      </c>
      <c r="K3023" s="17">
        <v>-1</v>
      </c>
      <c r="L3023" s="17">
        <v>-1</v>
      </c>
      <c r="M3023" s="17">
        <v>-1</v>
      </c>
      <c r="N3023" s="17">
        <v>0.16666666666666666</v>
      </c>
      <c r="O3023" s="17">
        <v>-1</v>
      </c>
      <c r="P3023" s="17">
        <v>-1</v>
      </c>
      <c r="Q3023" s="17">
        <v>1.6080044984662716</v>
      </c>
      <c r="R3023" s="17">
        <v>-1</v>
      </c>
      <c r="S3023" s="17">
        <v>-0.34000680563021657</v>
      </c>
      <c r="T3023" s="17">
        <v>-3.5698221821735918E-2</v>
      </c>
      <c r="U3023" s="17">
        <v>-0.25157820778104201</v>
      </c>
      <c r="V3023" s="17">
        <v>-0.51075130350428</v>
      </c>
      <c r="W3023" s="17">
        <v>-0.63761338926442679</v>
      </c>
      <c r="X3023" s="17">
        <v>-1.5681918650921223</v>
      </c>
      <c r="Y3023" s="17">
        <v>0</v>
      </c>
      <c r="Z3023" s="17">
        <v>17.523291777363461</v>
      </c>
      <c r="AA3023" s="17">
        <v>-0.31945917813131824</v>
      </c>
      <c r="AB3023" s="17">
        <v>-0.12360619293328001</v>
      </c>
      <c r="AC3023" s="17">
        <v>4.0427645189626116</v>
      </c>
      <c r="AD3023" s="17">
        <v>-0.31447275972630251</v>
      </c>
      <c r="AE3023" s="17">
        <v>-3.1447275972630251E-2</v>
      </c>
      <c r="AF3023" s="17">
        <v>28.239204852765756</v>
      </c>
      <c r="AG3023" s="17">
        <v>-30.483044936981024</v>
      </c>
      <c r="AH3023" s="17">
        <v>-1</v>
      </c>
      <c r="AI3023" s="17">
        <v>-1</v>
      </c>
      <c r="AJ3023" s="17">
        <v>-1</v>
      </c>
      <c r="AK3023" s="17">
        <v>-1</v>
      </c>
      <c r="AL3023" s="17">
        <v>-1</v>
      </c>
      <c r="AM3023" s="17">
        <v>-1</v>
      </c>
      <c r="AN3023" s="17">
        <v>-1</v>
      </c>
      <c r="AO3023" s="17">
        <v>-1</v>
      </c>
      <c r="AP3023" s="17">
        <v>-1</v>
      </c>
      <c r="AQ3023" s="17">
        <v>-1</v>
      </c>
      <c r="AR3023" s="17">
        <v>-0.15723637986315125</v>
      </c>
      <c r="AS3023" s="17">
        <v>-1.8868365583578153</v>
      </c>
      <c r="AT3023" s="17">
        <v>1.5471124741348405</v>
      </c>
      <c r="AU3023" s="17">
        <v>-1</v>
      </c>
      <c r="AV3023" s="17">
        <v>-1</v>
      </c>
      <c r="AW3023" s="17">
        <v>-1</v>
      </c>
      <c r="AX3023" s="17">
        <v>-1</v>
      </c>
      <c r="AY3023" s="17">
        <v>-3.1447275972630251E-2</v>
      </c>
      <c r="AZ3023" s="17">
        <v>0.64110727440283721</v>
      </c>
      <c r="BA3023" s="17">
        <v>-0.12828676158232444</v>
      </c>
      <c r="BB3023" s="17">
        <v>0.24025407164027623</v>
      </c>
      <c r="BC3023" s="17">
        <v>-6.0766892153096705E-2</v>
      </c>
      <c r="BD3023" s="17">
        <v>8.7546769597327625</v>
      </c>
      <c r="BE3023" s="17">
        <v>-1.7033949084507185</v>
      </c>
      <c r="BF3023" s="17">
        <v>-1</v>
      </c>
      <c r="BG3023" s="22">
        <v>0</v>
      </c>
    </row>
    <row r="3024" spans="1:59" x14ac:dyDescent="0.25">
      <c r="A3024">
        <v>6554</v>
      </c>
      <c r="B3024" t="s">
        <v>2633</v>
      </c>
      <c r="C3024" s="49">
        <v>0</v>
      </c>
      <c r="D3024" s="22">
        <v>1540.4676171874999</v>
      </c>
      <c r="E3024" s="17">
        <v>104.38733174413797</v>
      </c>
      <c r="F3024" s="17">
        <v>69.591165441589467</v>
      </c>
      <c r="G3024" s="17">
        <v>0.85249713905366775</v>
      </c>
      <c r="H3024" s="17">
        <v>7.2843300595221585</v>
      </c>
      <c r="I3024" s="17">
        <v>87.137638431536857</v>
      </c>
      <c r="J3024" s="17">
        <v>15.818415649346484</v>
      </c>
      <c r="K3024" s="17">
        <v>-1</v>
      </c>
      <c r="L3024" s="17">
        <v>-1</v>
      </c>
      <c r="M3024" s="17">
        <v>-1</v>
      </c>
      <c r="N3024" s="17">
        <v>0.16666666666666666</v>
      </c>
      <c r="O3024" s="17">
        <v>-1</v>
      </c>
      <c r="P3024" s="17">
        <v>-1</v>
      </c>
      <c r="Q3024" s="17">
        <v>5.1498643931724724</v>
      </c>
      <c r="R3024" s="17">
        <v>-1</v>
      </c>
      <c r="S3024" s="17">
        <v>1.459894664797565</v>
      </c>
      <c r="T3024" s="17">
        <v>0.1534814466508172</v>
      </c>
      <c r="U3024" s="17">
        <v>0.84065111739728504</v>
      </c>
      <c r="V3024" s="17">
        <v>1.0644842310940759</v>
      </c>
      <c r="W3024" s="17">
        <v>3.4640676667220029</v>
      </c>
      <c r="X3024" s="17">
        <v>4.5336467505145146</v>
      </c>
      <c r="Y3024" s="17">
        <v>0</v>
      </c>
      <c r="Z3024" s="17">
        <v>52.998305042984377</v>
      </c>
      <c r="AA3024" s="17">
        <v>1.654312844564519</v>
      </c>
      <c r="AB3024" s="17">
        <v>3.0254445721552448</v>
      </c>
      <c r="AC3024" s="17">
        <v>40.248529503177529</v>
      </c>
      <c r="AD3024" s="17">
        <v>1.0508138967466065</v>
      </c>
      <c r="AE3024" s="17">
        <v>0.10508138967466063</v>
      </c>
      <c r="AF3024" s="17">
        <v>82.146337830544837</v>
      </c>
      <c r="AG3024" s="17">
        <v>63.531351615780054</v>
      </c>
      <c r="AH3024" s="17">
        <v>-1</v>
      </c>
      <c r="AI3024" s="17">
        <v>-1</v>
      </c>
      <c r="AJ3024" s="17">
        <v>-1</v>
      </c>
      <c r="AK3024" s="17">
        <v>-1</v>
      </c>
      <c r="AL3024" s="17">
        <v>-1</v>
      </c>
      <c r="AM3024" s="17">
        <v>-1</v>
      </c>
      <c r="AN3024" s="17">
        <v>-1</v>
      </c>
      <c r="AO3024" s="17">
        <v>-1</v>
      </c>
      <c r="AP3024" s="17">
        <v>-1</v>
      </c>
      <c r="AQ3024" s="17">
        <v>-1</v>
      </c>
      <c r="AR3024" s="17">
        <v>0.52540694837330326</v>
      </c>
      <c r="AS3024" s="17">
        <v>6.3048833804796383</v>
      </c>
      <c r="AT3024" s="17">
        <v>12.196348394623531</v>
      </c>
      <c r="AU3024" s="17">
        <v>-1</v>
      </c>
      <c r="AV3024" s="17">
        <v>-1</v>
      </c>
      <c r="AW3024" s="17">
        <v>-1</v>
      </c>
      <c r="AX3024" s="17">
        <v>-1</v>
      </c>
      <c r="AY3024" s="17">
        <v>0.10508138967466063</v>
      </c>
      <c r="AZ3024" s="17">
        <v>-0.54535746614355318</v>
      </c>
      <c r="BA3024" s="17">
        <v>1.0581779789640664</v>
      </c>
      <c r="BB3024" s="17">
        <v>-0.22394339156051291</v>
      </c>
      <c r="BC3024" s="17">
        <v>0.40343057104769231</v>
      </c>
      <c r="BD3024" s="17">
        <v>-7.3724736878700128</v>
      </c>
      <c r="BE3024" s="17">
        <v>14.423755739152076</v>
      </c>
      <c r="BF3024" s="17">
        <v>-1</v>
      </c>
      <c r="BG3024" s="22">
        <v>0</v>
      </c>
    </row>
    <row r="3025" spans="1:59" x14ac:dyDescent="0.25">
      <c r="A3025">
        <v>6556</v>
      </c>
      <c r="B3025" t="s">
        <v>2634</v>
      </c>
      <c r="C3025" s="49">
        <v>0</v>
      </c>
      <c r="D3025" s="22">
        <v>1469.680390625</v>
      </c>
      <c r="E3025" s="17">
        <v>81.57326126078668</v>
      </c>
      <c r="F3025" s="17">
        <v>31.336856021220587</v>
      </c>
      <c r="G3025" s="17">
        <v>0.5741598978735919</v>
      </c>
      <c r="H3025" s="17">
        <v>5.1758915591442118</v>
      </c>
      <c r="I3025" s="17">
        <v>66.765338822535938</v>
      </c>
      <c r="J3025" s="17">
        <v>10.329609332038508</v>
      </c>
      <c r="K3025" s="17">
        <v>-1</v>
      </c>
      <c r="L3025" s="17">
        <v>-1</v>
      </c>
      <c r="M3025" s="17">
        <v>-1</v>
      </c>
      <c r="N3025" s="17">
        <v>0.16666666666666666</v>
      </c>
      <c r="O3025" s="17">
        <v>-1</v>
      </c>
      <c r="P3025" s="17">
        <v>-1</v>
      </c>
      <c r="Q3025" s="17">
        <v>3.8341810797781384</v>
      </c>
      <c r="R3025" s="17">
        <v>-1</v>
      </c>
      <c r="S3025" s="17">
        <v>0.79129104952322549</v>
      </c>
      <c r="T3025" s="17">
        <v>8.320748312819834E-2</v>
      </c>
      <c r="U3025" s="17">
        <v>0.43492419982922564</v>
      </c>
      <c r="V3025" s="17">
        <v>0.47933654904303996</v>
      </c>
      <c r="W3025" s="17">
        <v>1.9404293855204147</v>
      </c>
      <c r="X3025" s="17">
        <v>2.2670163681050011</v>
      </c>
      <c r="Y3025" s="17">
        <v>0</v>
      </c>
      <c r="Z3025" s="17">
        <v>39.820515863412183</v>
      </c>
      <c r="AA3025" s="17">
        <v>0.92112209396852274</v>
      </c>
      <c r="AB3025" s="17">
        <v>1.8556768038561238</v>
      </c>
      <c r="AC3025" s="17">
        <v>26.799290330954481</v>
      </c>
      <c r="AD3025" s="17">
        <v>0.54365524978653201</v>
      </c>
      <c r="AE3025" s="17">
        <v>5.4365524978653205E-2</v>
      </c>
      <c r="AF3025" s="17">
        <v>62.121628372725759</v>
      </c>
      <c r="AG3025" s="17">
        <v>28.60812584160924</v>
      </c>
      <c r="AH3025" s="17">
        <v>-1</v>
      </c>
      <c r="AI3025" s="17">
        <v>-1</v>
      </c>
      <c r="AJ3025" s="17">
        <v>-1</v>
      </c>
      <c r="AK3025" s="17">
        <v>-1</v>
      </c>
      <c r="AL3025" s="17">
        <v>-1</v>
      </c>
      <c r="AM3025" s="17">
        <v>-1</v>
      </c>
      <c r="AN3025" s="17">
        <v>-1</v>
      </c>
      <c r="AO3025" s="17">
        <v>-1</v>
      </c>
      <c r="AP3025" s="17">
        <v>-1</v>
      </c>
      <c r="AQ3025" s="17">
        <v>-1</v>
      </c>
      <c r="AR3025" s="17">
        <v>0.27182762489326601</v>
      </c>
      <c r="AS3025" s="17">
        <v>3.2619314987191919</v>
      </c>
      <c r="AT3025" s="17">
        <v>8.2405109483349506</v>
      </c>
      <c r="AU3025" s="17">
        <v>-1</v>
      </c>
      <c r="AV3025" s="17">
        <v>-1</v>
      </c>
      <c r="AW3025" s="17">
        <v>-1</v>
      </c>
      <c r="AX3025" s="17">
        <v>-1</v>
      </c>
      <c r="AY3025" s="17">
        <v>5.4365524978653205E-2</v>
      </c>
      <c r="AZ3025" s="17">
        <v>-0.10462522165224192</v>
      </c>
      <c r="BA3025" s="17">
        <v>0.61744573447275486</v>
      </c>
      <c r="BB3025" s="17">
        <v>-5.1509451594087582E-2</v>
      </c>
      <c r="BC3025" s="17">
        <v>0.230996631081267</v>
      </c>
      <c r="BD3025" s="17">
        <v>-1.3817728610639719</v>
      </c>
      <c r="BE3025" s="17">
        <v>8.4330549123460283</v>
      </c>
      <c r="BF3025" s="17">
        <v>-1</v>
      </c>
      <c r="BG3025" s="22">
        <v>0</v>
      </c>
    </row>
    <row r="3026" spans="1:59" x14ac:dyDescent="0.25">
      <c r="A3026">
        <v>6557</v>
      </c>
      <c r="B3026" t="s">
        <v>654</v>
      </c>
      <c r="C3026" s="49">
        <v>0</v>
      </c>
      <c r="D3026" s="22">
        <v>1446.4957617187499</v>
      </c>
      <c r="E3026" s="17">
        <v>34.898341238846662</v>
      </c>
      <c r="F3026" s="17">
        <v>-46.926987074787057</v>
      </c>
      <c r="G3026" s="17">
        <v>4.7144549532678881E-3</v>
      </c>
      <c r="H3026" s="17">
        <v>0.86227297678136816</v>
      </c>
      <c r="I3026" s="17">
        <v>25.08599643569508</v>
      </c>
      <c r="J3026" s="17">
        <v>-0.89984645767796057</v>
      </c>
      <c r="K3026" s="17">
        <v>-1</v>
      </c>
      <c r="L3026" s="17">
        <v>-1</v>
      </c>
      <c r="M3026" s="17">
        <v>-1</v>
      </c>
      <c r="N3026" s="17">
        <v>0.16666666666666666</v>
      </c>
      <c r="O3026" s="17">
        <v>-1</v>
      </c>
      <c r="P3026" s="17">
        <v>-1</v>
      </c>
      <c r="Q3026" s="17">
        <v>1.1424468944342523</v>
      </c>
      <c r="R3026" s="17">
        <v>-1</v>
      </c>
      <c r="S3026" s="17">
        <v>-0.57659375174813321</v>
      </c>
      <c r="T3026" s="17">
        <v>-6.0564827448144912E-2</v>
      </c>
      <c r="U3026" s="17">
        <v>-0.39514562230343692</v>
      </c>
      <c r="V3026" s="17">
        <v>-0.7178071733227952</v>
      </c>
      <c r="W3026" s="17">
        <v>-1.1767563428811632</v>
      </c>
      <c r="X3026" s="17">
        <v>-2.3702443037890295</v>
      </c>
      <c r="Y3026" s="17">
        <v>0</v>
      </c>
      <c r="Z3026" s="17">
        <v>12.860300391501045</v>
      </c>
      <c r="AA3026" s="17">
        <v>-0.57890043247487255</v>
      </c>
      <c r="AB3026" s="17">
        <v>-0.53753124156692234</v>
      </c>
      <c r="AC3026" s="17">
        <v>-0.71628007887450273</v>
      </c>
      <c r="AD3026" s="17">
        <v>-0.49393202787929613</v>
      </c>
      <c r="AE3026" s="17">
        <v>-4.9393202787929615E-2</v>
      </c>
      <c r="AF3026" s="17">
        <v>21.153414783293776</v>
      </c>
      <c r="AG3026" s="17">
        <v>-42.840709696402641</v>
      </c>
      <c r="AH3026" s="17">
        <v>-1</v>
      </c>
      <c r="AI3026" s="17">
        <v>-1</v>
      </c>
      <c r="AJ3026" s="17">
        <v>-1</v>
      </c>
      <c r="AK3026" s="17">
        <v>-1</v>
      </c>
      <c r="AL3026" s="17">
        <v>-1</v>
      </c>
      <c r="AM3026" s="17">
        <v>-1</v>
      </c>
      <c r="AN3026" s="17">
        <v>-1</v>
      </c>
      <c r="AO3026" s="17">
        <v>-1</v>
      </c>
      <c r="AP3026" s="17">
        <v>-1</v>
      </c>
      <c r="AQ3026" s="17">
        <v>-1</v>
      </c>
      <c r="AR3026" s="17">
        <v>-0.24696601393964807</v>
      </c>
      <c r="AS3026" s="17">
        <v>-2.9635921672757766</v>
      </c>
      <c r="AT3026" s="17">
        <v>0.14733018254148966</v>
      </c>
      <c r="AU3026" s="17">
        <v>-1</v>
      </c>
      <c r="AV3026" s="17">
        <v>-1</v>
      </c>
      <c r="AW3026" s="17">
        <v>-1</v>
      </c>
      <c r="AX3026" s="17">
        <v>-1</v>
      </c>
      <c r="AY3026" s="17">
        <v>-4.9393202787929615E-2</v>
      </c>
      <c r="AZ3026" s="17">
        <v>0.79706140536742986</v>
      </c>
      <c r="BA3026" s="17">
        <v>-0.28424089254691703</v>
      </c>
      <c r="BB3026" s="17">
        <v>0.3012702228122941</v>
      </c>
      <c r="BC3026" s="17">
        <v>-0.12178304332511451</v>
      </c>
      <c r="BD3026" s="17">
        <v>10.874500396730735</v>
      </c>
      <c r="BE3026" s="17">
        <v>-3.8232183454486925</v>
      </c>
      <c r="BF3026" s="17">
        <v>-1</v>
      </c>
      <c r="BG3026" s="22">
        <v>0</v>
      </c>
    </row>
    <row r="3027" spans="1:59" x14ac:dyDescent="0.25">
      <c r="A3027">
        <v>6558</v>
      </c>
      <c r="B3027" t="s">
        <v>2635</v>
      </c>
      <c r="C3027" s="49">
        <v>0</v>
      </c>
      <c r="D3027" s="22">
        <v>1500.6881347656251</v>
      </c>
      <c r="E3027" s="17">
        <v>93.816472527519295</v>
      </c>
      <c r="F3027" s="17">
        <v>51.866098816289579</v>
      </c>
      <c r="G3027" s="17">
        <v>0.72353007053322294</v>
      </c>
      <c r="H3027" s="17">
        <v>6.3073888086980805</v>
      </c>
      <c r="I3027" s="17">
        <v>77.69816943179481</v>
      </c>
      <c r="J3027" s="17">
        <v>13.27518694801099</v>
      </c>
      <c r="K3027" s="17">
        <v>-1</v>
      </c>
      <c r="L3027" s="17">
        <v>-1</v>
      </c>
      <c r="M3027" s="17">
        <v>-1</v>
      </c>
      <c r="N3027" s="17">
        <v>0.16666666666666666</v>
      </c>
      <c r="O3027" s="17">
        <v>-1</v>
      </c>
      <c r="P3027" s="17">
        <v>-1</v>
      </c>
      <c r="Q3027" s="17">
        <v>4.5402448564179378</v>
      </c>
      <c r="R3027" s="17">
        <v>-1</v>
      </c>
      <c r="S3027" s="17">
        <v>1.150098361943805</v>
      </c>
      <c r="T3027" s="17">
        <v>0.12092012991720298</v>
      </c>
      <c r="U3027" s="17">
        <v>0.65265826758407663</v>
      </c>
      <c r="V3027" s="17">
        <v>0.79335708732522636</v>
      </c>
      <c r="W3027" s="17">
        <v>2.7580925633582067</v>
      </c>
      <c r="X3027" s="17">
        <v>3.4834075708798822</v>
      </c>
      <c r="Y3027" s="17">
        <v>0</v>
      </c>
      <c r="Z3027" s="17">
        <v>46.892399728753233</v>
      </c>
      <c r="AA3027" s="17">
        <v>1.3145902067681119</v>
      </c>
      <c r="AB3027" s="17">
        <v>2.4834347451999017</v>
      </c>
      <c r="AC3027" s="17">
        <v>34.016848314853313</v>
      </c>
      <c r="AD3027" s="17">
        <v>0.81582283448009585</v>
      </c>
      <c r="AE3027" s="17">
        <v>8.1582283448009579E-2</v>
      </c>
      <c r="AF3027" s="17">
        <v>72.867924112713482</v>
      </c>
      <c r="AG3027" s="17">
        <v>47.349736707631514</v>
      </c>
      <c r="AH3027" s="17">
        <v>-1</v>
      </c>
      <c r="AI3027" s="17">
        <v>-1</v>
      </c>
      <c r="AJ3027" s="17">
        <v>-1</v>
      </c>
      <c r="AK3027" s="17">
        <v>-1</v>
      </c>
      <c r="AL3027" s="17">
        <v>-1</v>
      </c>
      <c r="AM3027" s="17">
        <v>-1</v>
      </c>
      <c r="AN3027" s="17">
        <v>-1</v>
      </c>
      <c r="AO3027" s="17">
        <v>-1</v>
      </c>
      <c r="AP3027" s="17">
        <v>-1</v>
      </c>
      <c r="AQ3027" s="17">
        <v>-1</v>
      </c>
      <c r="AR3027" s="17">
        <v>0.40791141724004792</v>
      </c>
      <c r="AS3027" s="17">
        <v>4.8949370068805749</v>
      </c>
      <c r="AT3027" s="17">
        <v>10.363418108944748</v>
      </c>
      <c r="AU3027" s="17">
        <v>-1</v>
      </c>
      <c r="AV3027" s="17">
        <v>-1</v>
      </c>
      <c r="AW3027" s="17">
        <v>-1</v>
      </c>
      <c r="AX3027" s="17">
        <v>-1</v>
      </c>
      <c r="AY3027" s="17">
        <v>8.1582283448009579E-2</v>
      </c>
      <c r="AZ3027" s="17">
        <v>-0.34114495999994804</v>
      </c>
      <c r="BA3027" s="17">
        <v>0.85396547282046109</v>
      </c>
      <c r="BB3027" s="17">
        <v>-0.14404643038989934</v>
      </c>
      <c r="BC3027" s="17">
        <v>0.32353360987707869</v>
      </c>
      <c r="BD3027" s="17">
        <v>-4.5966930530525243</v>
      </c>
      <c r="BE3027" s="17">
        <v>11.647975104334582</v>
      </c>
      <c r="BF3027" s="17">
        <v>-1</v>
      </c>
      <c r="BG3027" s="22">
        <v>0</v>
      </c>
    </row>
    <row r="3028" spans="1:59" x14ac:dyDescent="0.25">
      <c r="A3028">
        <v>6559</v>
      </c>
      <c r="B3028" t="s">
        <v>2636</v>
      </c>
      <c r="C3028" s="49">
        <v>0</v>
      </c>
      <c r="D3028" s="22">
        <v>1474.7739843750001</v>
      </c>
      <c r="E3028" s="17">
        <v>71.301404839137163</v>
      </c>
      <c r="F3028" s="17">
        <v>14.113153036602544</v>
      </c>
      <c r="G3028" s="17">
        <v>0.44884073660045676</v>
      </c>
      <c r="H3028" s="17">
        <v>4.2265836499938025</v>
      </c>
      <c r="I3028" s="17">
        <v>57.592870598805582</v>
      </c>
      <c r="J3028" s="17">
        <v>7.8583173081634099</v>
      </c>
      <c r="K3028" s="17">
        <v>-1</v>
      </c>
      <c r="L3028" s="17">
        <v>-1</v>
      </c>
      <c r="M3028" s="17">
        <v>-1</v>
      </c>
      <c r="N3028" s="17">
        <v>0.16666666666666666</v>
      </c>
      <c r="O3028" s="17">
        <v>-1</v>
      </c>
      <c r="P3028" s="17">
        <v>-1</v>
      </c>
      <c r="Q3028" s="17">
        <v>3.2418049800633151</v>
      </c>
      <c r="R3028" s="17">
        <v>-1</v>
      </c>
      <c r="S3028" s="17">
        <v>0.49025751216716129</v>
      </c>
      <c r="T3028" s="17">
        <v>5.1567181849592775E-2</v>
      </c>
      <c r="U3028" s="17">
        <v>0.2522488352247878</v>
      </c>
      <c r="V3028" s="17">
        <v>0.21587839150488791</v>
      </c>
      <c r="W3028" s="17">
        <v>1.2544231914721973</v>
      </c>
      <c r="X3028" s="17">
        <v>1.2464838039556254</v>
      </c>
      <c r="Y3028" s="17">
        <v>0</v>
      </c>
      <c r="Z3028" s="17">
        <v>33.887319570970106</v>
      </c>
      <c r="AA3028" s="17">
        <v>0.59100870515877579</v>
      </c>
      <c r="AB3028" s="17">
        <v>1.3289980346548766</v>
      </c>
      <c r="AC3028" s="17">
        <v>20.74387580690826</v>
      </c>
      <c r="AD3028" s="17">
        <v>0.31531104403098476</v>
      </c>
      <c r="AE3028" s="17">
        <v>3.1531104403098476E-2</v>
      </c>
      <c r="AF3028" s="17">
        <v>53.105659890202261</v>
      </c>
      <c r="AG3028" s="17">
        <v>12.884217160126223</v>
      </c>
      <c r="AH3028" s="17">
        <v>-1</v>
      </c>
      <c r="AI3028" s="17">
        <v>-1</v>
      </c>
      <c r="AJ3028" s="17">
        <v>-1</v>
      </c>
      <c r="AK3028" s="17">
        <v>-1</v>
      </c>
      <c r="AL3028" s="17">
        <v>-1</v>
      </c>
      <c r="AM3028" s="17">
        <v>-1</v>
      </c>
      <c r="AN3028" s="17">
        <v>-1</v>
      </c>
      <c r="AO3028" s="17">
        <v>-1</v>
      </c>
      <c r="AP3028" s="17">
        <v>-1</v>
      </c>
      <c r="AQ3028" s="17">
        <v>-1</v>
      </c>
      <c r="AR3028" s="17">
        <v>0.15765552201549238</v>
      </c>
      <c r="AS3028" s="17">
        <v>1.8918662641859083</v>
      </c>
      <c r="AT3028" s="17">
        <v>6.4594261434416804</v>
      </c>
      <c r="AU3028" s="17">
        <v>-1</v>
      </c>
      <c r="AV3028" s="17">
        <v>-1</v>
      </c>
      <c r="AW3028" s="17">
        <v>-1</v>
      </c>
      <c r="AX3028" s="17">
        <v>-1</v>
      </c>
      <c r="AY3028" s="17">
        <v>3.1531104403098476E-2</v>
      </c>
      <c r="AZ3028" s="17">
        <v>9.3811017032555372E-2</v>
      </c>
      <c r="BA3028" s="17">
        <v>0.41900949578795754</v>
      </c>
      <c r="BB3028" s="17">
        <v>2.6127578362798498E-2</v>
      </c>
      <c r="BC3028" s="17">
        <v>0.15335960112438096</v>
      </c>
      <c r="BD3028" s="17">
        <v>1.3154932319339769</v>
      </c>
      <c r="BE3028" s="17">
        <v>5.7357888193480768</v>
      </c>
      <c r="BF3028" s="17">
        <v>-1</v>
      </c>
      <c r="BG3028" s="22">
        <v>0</v>
      </c>
    </row>
    <row r="3029" spans="1:59" x14ac:dyDescent="0.25">
      <c r="A3029">
        <v>6560</v>
      </c>
      <c r="B3029" t="s">
        <v>2637</v>
      </c>
      <c r="C3029" s="49">
        <v>0</v>
      </c>
      <c r="D3029" s="22">
        <v>1466.92947265625</v>
      </c>
      <c r="E3029" s="17">
        <v>69.386008313489057</v>
      </c>
      <c r="F3029" s="17">
        <v>10.901443341556559</v>
      </c>
      <c r="G3029" s="17">
        <v>0.42547243040083116</v>
      </c>
      <c r="H3029" s="17">
        <v>4.0495658845269284</v>
      </c>
      <c r="I3029" s="17">
        <v>55.882477360605577</v>
      </c>
      <c r="J3029" s="17">
        <v>7.3974946523467242</v>
      </c>
      <c r="K3029" s="17">
        <v>-1</v>
      </c>
      <c r="L3029" s="17">
        <v>-1</v>
      </c>
      <c r="M3029" s="17">
        <v>-1</v>
      </c>
      <c r="N3029" s="17">
        <v>0.16666666666666666</v>
      </c>
      <c r="O3029" s="17">
        <v>-1</v>
      </c>
      <c r="P3029" s="17">
        <v>-1</v>
      </c>
      <c r="Q3029" s="17">
        <v>3.1313444092867102</v>
      </c>
      <c r="R3029" s="17">
        <v>-1</v>
      </c>
      <c r="S3029" s="17">
        <v>0.43412368709342963</v>
      </c>
      <c r="T3029" s="17">
        <v>4.5667204216361029E-2</v>
      </c>
      <c r="U3029" s="17">
        <v>0.21818529847719659</v>
      </c>
      <c r="V3029" s="17">
        <v>0.16675126015805117</v>
      </c>
      <c r="W3029" s="17">
        <v>1.1265033854784507</v>
      </c>
      <c r="X3029" s="17">
        <v>1.0561847530885815</v>
      </c>
      <c r="Y3029" s="17">
        <v>0</v>
      </c>
      <c r="Z3029" s="17">
        <v>32.780954460513591</v>
      </c>
      <c r="AA3029" s="17">
        <v>0.52945235039281136</v>
      </c>
      <c r="AB3029" s="17">
        <v>1.2307880672205105</v>
      </c>
      <c r="AC3029" s="17">
        <v>19.614720621651632</v>
      </c>
      <c r="AD3029" s="17">
        <v>0.27273162309649579</v>
      </c>
      <c r="AE3029" s="17">
        <v>2.7273162309649573E-2</v>
      </c>
      <c r="AF3029" s="17">
        <v>51.424449211441136</v>
      </c>
      <c r="AG3029" s="17">
        <v>9.9521746137912555</v>
      </c>
      <c r="AH3029" s="17">
        <v>-1</v>
      </c>
      <c r="AI3029" s="17">
        <v>-1</v>
      </c>
      <c r="AJ3029" s="17">
        <v>-1</v>
      </c>
      <c r="AK3029" s="17">
        <v>-1</v>
      </c>
      <c r="AL3029" s="17">
        <v>-1</v>
      </c>
      <c r="AM3029" s="17">
        <v>-1</v>
      </c>
      <c r="AN3029" s="17">
        <v>-1</v>
      </c>
      <c r="AO3029" s="17">
        <v>-1</v>
      </c>
      <c r="AP3029" s="17">
        <v>-1</v>
      </c>
      <c r="AQ3029" s="17">
        <v>-1</v>
      </c>
      <c r="AR3029" s="17">
        <v>0.13636581154824789</v>
      </c>
      <c r="AS3029" s="17">
        <v>1.6363897385789743</v>
      </c>
      <c r="AT3029" s="17">
        <v>6.1273066601526667</v>
      </c>
      <c r="AU3029" s="17">
        <v>-1</v>
      </c>
      <c r="AV3029" s="17">
        <v>-1</v>
      </c>
      <c r="AW3029" s="17">
        <v>-1</v>
      </c>
      <c r="AX3029" s="17">
        <v>-1</v>
      </c>
      <c r="AY3029" s="17">
        <v>2.7273162309649573E-2</v>
      </c>
      <c r="AZ3029" s="17">
        <v>0.13081348927685688</v>
      </c>
      <c r="BA3029" s="17">
        <v>0.38200702354365601</v>
      </c>
      <c r="BB3029" s="17">
        <v>4.060458148052476E-2</v>
      </c>
      <c r="BC3029" s="17">
        <v>0.1388825980066547</v>
      </c>
      <c r="BD3029" s="17">
        <v>1.8184533485091887</v>
      </c>
      <c r="BE3029" s="17">
        <v>5.2328287027728644</v>
      </c>
      <c r="BF3029" s="17">
        <v>-1</v>
      </c>
      <c r="BG3029" s="22">
        <v>0</v>
      </c>
    </row>
    <row r="3030" spans="1:59" x14ac:dyDescent="0.25">
      <c r="A3030">
        <v>6561</v>
      </c>
      <c r="B3030" t="s">
        <v>3187</v>
      </c>
      <c r="C3030" s="49">
        <v>0</v>
      </c>
      <c r="D3030" s="22">
        <v>1499.097685546875</v>
      </c>
      <c r="E3030" s="17">
        <v>87.975844016381359</v>
      </c>
      <c r="F3030" s="17">
        <v>42.072615867354742</v>
      </c>
      <c r="G3030" s="17">
        <v>0.65227297383344018</v>
      </c>
      <c r="H3030" s="17">
        <v>5.7676076228603765</v>
      </c>
      <c r="I3030" s="17">
        <v>72.482658503106904</v>
      </c>
      <c r="J3030" s="17">
        <v>11.869998045295123</v>
      </c>
      <c r="K3030" s="17">
        <v>-1</v>
      </c>
      <c r="L3030" s="17">
        <v>-1</v>
      </c>
      <c r="M3030" s="17">
        <v>-1</v>
      </c>
      <c r="N3030" s="17">
        <v>0.16666666666666666</v>
      </c>
      <c r="O3030" s="17">
        <v>-1</v>
      </c>
      <c r="P3030" s="17">
        <v>-1</v>
      </c>
      <c r="Q3030" s="17">
        <v>4.2034168678550419</v>
      </c>
      <c r="R3030" s="17">
        <v>-1</v>
      </c>
      <c r="S3030" s="17">
        <v>0.97892919943635393</v>
      </c>
      <c r="T3030" s="17">
        <v>0.10292929767004226</v>
      </c>
      <c r="U3030" s="17">
        <v>0.54878814917564023</v>
      </c>
      <c r="V3030" s="17">
        <v>0.64355347216117287</v>
      </c>
      <c r="W3030" s="17">
        <v>2.3680260387394947</v>
      </c>
      <c r="X3030" s="17">
        <v>2.9031276929259078</v>
      </c>
      <c r="Y3030" s="17">
        <v>0</v>
      </c>
      <c r="Z3030" s="17">
        <v>43.518754887419853</v>
      </c>
      <c r="AA3030" s="17">
        <v>1.1268860964841263</v>
      </c>
      <c r="AB3030" s="17">
        <v>2.1839625846346116</v>
      </c>
      <c r="AC3030" s="17">
        <v>30.57370958081097</v>
      </c>
      <c r="AD3030" s="17">
        <v>0.68598518646955031</v>
      </c>
      <c r="AE3030" s="17">
        <v>6.8598518646955028E-2</v>
      </c>
      <c r="AF3030" s="17">
        <v>67.741399713135536</v>
      </c>
      <c r="AG3030" s="17">
        <v>38.409044238640519</v>
      </c>
      <c r="AH3030" s="17">
        <v>-1</v>
      </c>
      <c r="AI3030" s="17">
        <v>-1</v>
      </c>
      <c r="AJ3030" s="17">
        <v>-1</v>
      </c>
      <c r="AK3030" s="17">
        <v>-1</v>
      </c>
      <c r="AL3030" s="17">
        <v>-1</v>
      </c>
      <c r="AM3030" s="17">
        <v>-1</v>
      </c>
      <c r="AN3030" s="17">
        <v>-1</v>
      </c>
      <c r="AO3030" s="17">
        <v>-1</v>
      </c>
      <c r="AP3030" s="17">
        <v>-1</v>
      </c>
      <c r="AQ3030" s="17">
        <v>-1</v>
      </c>
      <c r="AR3030" s="17">
        <v>0.34299259323477516</v>
      </c>
      <c r="AS3030" s="17">
        <v>4.1159111188173014</v>
      </c>
      <c r="AT3030" s="17">
        <v>9.3506844544624919</v>
      </c>
      <c r="AU3030" s="17">
        <v>-1</v>
      </c>
      <c r="AV3030" s="17">
        <v>-1</v>
      </c>
      <c r="AW3030" s="17">
        <v>-1</v>
      </c>
      <c r="AX3030" s="17">
        <v>-1</v>
      </c>
      <c r="AY3030" s="17">
        <v>6.8598518646955028E-2</v>
      </c>
      <c r="AZ3030" s="17">
        <v>-0.22831313041336609</v>
      </c>
      <c r="BA3030" s="17">
        <v>0.74113364323387909</v>
      </c>
      <c r="BB3030" s="17">
        <v>-9.9901630066313848E-2</v>
      </c>
      <c r="BC3030" s="17">
        <v>0.27938880955349321</v>
      </c>
      <c r="BD3030" s="17">
        <v>-3.0630141737716574</v>
      </c>
      <c r="BE3030" s="17">
        <v>10.114296225053716</v>
      </c>
      <c r="BF3030" s="17">
        <v>-1</v>
      </c>
      <c r="BG3030" s="22">
        <v>0</v>
      </c>
    </row>
    <row r="3031" spans="1:59" x14ac:dyDescent="0.25">
      <c r="A3031">
        <v>6563</v>
      </c>
      <c r="B3031" t="s">
        <v>3188</v>
      </c>
      <c r="C3031" s="49">
        <v>0</v>
      </c>
      <c r="D3031" s="22">
        <v>1460.0862890625001</v>
      </c>
      <c r="E3031" s="17">
        <v>6.6141408714133121</v>
      </c>
      <c r="F3031" s="17">
        <v>-94.353532607426558</v>
      </c>
      <c r="G3031" s="17">
        <v>-0.34035970903692964</v>
      </c>
      <c r="H3031" s="17">
        <v>-1.7517058417122406</v>
      </c>
      <c r="I3031" s="17">
        <v>-0.17096963298005363</v>
      </c>
      <c r="J3031" s="17">
        <v>-7.7047039148364638</v>
      </c>
      <c r="K3031" s="17">
        <v>-1</v>
      </c>
      <c r="L3031" s="17">
        <v>-1</v>
      </c>
      <c r="M3031" s="17">
        <v>-1</v>
      </c>
      <c r="N3031" s="17">
        <v>0.16666666666666666</v>
      </c>
      <c r="O3031" s="17">
        <v>-1</v>
      </c>
      <c r="P3031" s="17">
        <v>-1</v>
      </c>
      <c r="Q3031" s="17">
        <v>-0.48869781879394614</v>
      </c>
      <c r="R3031" s="17">
        <v>-1</v>
      </c>
      <c r="S3031" s="17">
        <v>-1.4055084618438218</v>
      </c>
      <c r="T3031" s="17">
        <v>-0.14768837983385136</v>
      </c>
      <c r="U3031" s="17">
        <v>-0.8981536865298777</v>
      </c>
      <c r="V3031" s="17">
        <v>-1.4432557203389216</v>
      </c>
      <c r="W3031" s="17">
        <v>-3.0657173884098983</v>
      </c>
      <c r="X3031" s="17">
        <v>-5.1803446732854459</v>
      </c>
      <c r="Y3031" s="17">
        <v>0</v>
      </c>
      <c r="Z3031" s="17">
        <v>-3.4771274176578721</v>
      </c>
      <c r="AA3031" s="17">
        <v>-1.4878883359066382</v>
      </c>
      <c r="AB3031" s="17">
        <v>-1.9877742381458261</v>
      </c>
      <c r="AC3031" s="17">
        <v>-17.390243447852882</v>
      </c>
      <c r="AD3031" s="17">
        <v>-1.1226921081623471</v>
      </c>
      <c r="AE3031" s="17">
        <v>-0.11226921081623471</v>
      </c>
      <c r="AF3031" s="17">
        <v>-3.6726194405381349</v>
      </c>
      <c r="AG3031" s="17">
        <v>-86.13747762716693</v>
      </c>
      <c r="AH3031" s="17">
        <v>-1</v>
      </c>
      <c r="AI3031" s="17">
        <v>-1</v>
      </c>
      <c r="AJ3031" s="17">
        <v>-1</v>
      </c>
      <c r="AK3031" s="17">
        <v>-1</v>
      </c>
      <c r="AL3031" s="17">
        <v>-1</v>
      </c>
      <c r="AM3031" s="17">
        <v>-1</v>
      </c>
      <c r="AN3031" s="17">
        <v>-1</v>
      </c>
      <c r="AO3031" s="17">
        <v>-1</v>
      </c>
      <c r="AP3031" s="17">
        <v>-1</v>
      </c>
      <c r="AQ3031" s="17">
        <v>-1</v>
      </c>
      <c r="AR3031" s="17">
        <v>-0.56134605408117355</v>
      </c>
      <c r="AS3031" s="17">
        <v>-6.7361526489740822</v>
      </c>
      <c r="AT3031" s="17">
        <v>-4.7569984436663084</v>
      </c>
      <c r="AU3031" s="17">
        <v>-1</v>
      </c>
      <c r="AV3031" s="17">
        <v>-1</v>
      </c>
      <c r="AW3031" s="17">
        <v>-1</v>
      </c>
      <c r="AX3031" s="17">
        <v>-1</v>
      </c>
      <c r="AY3031" s="17">
        <v>-0.11226921081623471</v>
      </c>
      <c r="AZ3031" s="17">
        <v>1.3434680240669661</v>
      </c>
      <c r="BA3031" s="17">
        <v>-0.83064751124645375</v>
      </c>
      <c r="BB3031" s="17">
        <v>0.51504865010853151</v>
      </c>
      <c r="BC3031" s="17">
        <v>-0.33556147062135178</v>
      </c>
      <c r="BD3031" s="17">
        <v>18.301591614423881</v>
      </c>
      <c r="BE3031" s="17">
        <v>-11.250309563141846</v>
      </c>
      <c r="BF3031" s="17">
        <v>-1</v>
      </c>
      <c r="BG3031" s="22">
        <v>0</v>
      </c>
    </row>
    <row r="3032" spans="1:59" x14ac:dyDescent="0.25">
      <c r="A3032">
        <v>6564</v>
      </c>
      <c r="B3032" t="s">
        <v>2638</v>
      </c>
      <c r="C3032" s="49">
        <v>0</v>
      </c>
      <c r="D3032" s="22">
        <v>1464.1798535156249</v>
      </c>
      <c r="E3032" s="17">
        <v>83.702696853695329</v>
      </c>
      <c r="F3032" s="17">
        <v>34.907463384835097</v>
      </c>
      <c r="G3032" s="17">
        <v>0.60013953305677337</v>
      </c>
      <c r="H3032" s="17">
        <v>5.3726904596928975</v>
      </c>
      <c r="I3032" s="17">
        <v>68.666862705723005</v>
      </c>
      <c r="J3032" s="17">
        <v>10.841927357144415</v>
      </c>
      <c r="K3032" s="17">
        <v>-1</v>
      </c>
      <c r="L3032" s="17">
        <v>-1</v>
      </c>
      <c r="M3032" s="17">
        <v>-1</v>
      </c>
      <c r="N3032" s="17">
        <v>0.16666666666666666</v>
      </c>
      <c r="O3032" s="17">
        <v>-1</v>
      </c>
      <c r="P3032" s="17">
        <v>-1</v>
      </c>
      <c r="Q3032" s="17">
        <v>3.9569852448035081</v>
      </c>
      <c r="R3032" s="17">
        <v>-1</v>
      </c>
      <c r="S3032" s="17">
        <v>0.8536976392175798</v>
      </c>
      <c r="T3032" s="17">
        <v>8.9766763257057097E-2</v>
      </c>
      <c r="U3032" s="17">
        <v>0.4727942213100933</v>
      </c>
      <c r="V3032" s="17">
        <v>0.53395347074391641</v>
      </c>
      <c r="W3032" s="17">
        <v>2.0826437960999082</v>
      </c>
      <c r="X3032" s="17">
        <v>2.4785806926648486</v>
      </c>
      <c r="Y3032" s="17">
        <v>0</v>
      </c>
      <c r="Z3032" s="17">
        <v>41.050513523641449</v>
      </c>
      <c r="AA3032" s="17">
        <v>0.98955716266219951</v>
      </c>
      <c r="AB3032" s="17">
        <v>1.9648614021535322</v>
      </c>
      <c r="AC3032" s="17">
        <v>28.05462477956911</v>
      </c>
      <c r="AD3032" s="17">
        <v>0.59099277663761662</v>
      </c>
      <c r="AE3032" s="17">
        <v>5.9099277663761662E-2</v>
      </c>
      <c r="AF3032" s="17">
        <v>63.990708644405132</v>
      </c>
      <c r="AG3032" s="17">
        <v>31.867814200903734</v>
      </c>
      <c r="AH3032" s="17">
        <v>-1</v>
      </c>
      <c r="AI3032" s="17">
        <v>-1</v>
      </c>
      <c r="AJ3032" s="17">
        <v>-1</v>
      </c>
      <c r="AK3032" s="17">
        <v>-1</v>
      </c>
      <c r="AL3032" s="17">
        <v>-1</v>
      </c>
      <c r="AM3032" s="17">
        <v>-1</v>
      </c>
      <c r="AN3032" s="17">
        <v>-1</v>
      </c>
      <c r="AO3032" s="17">
        <v>-1</v>
      </c>
      <c r="AP3032" s="17">
        <v>-1</v>
      </c>
      <c r="AQ3032" s="17">
        <v>-1</v>
      </c>
      <c r="AR3032" s="17">
        <v>0.29549638831880831</v>
      </c>
      <c r="AS3032" s="17">
        <v>3.5459566598256993</v>
      </c>
      <c r="AT3032" s="17">
        <v>8.609743657773409</v>
      </c>
      <c r="AU3032" s="17">
        <v>-1</v>
      </c>
      <c r="AV3032" s="17">
        <v>-1</v>
      </c>
      <c r="AW3032" s="17">
        <v>-1</v>
      </c>
      <c r="AX3032" s="17">
        <v>-1</v>
      </c>
      <c r="AY3032" s="17">
        <v>5.9099277663761662E-2</v>
      </c>
      <c r="AZ3032" s="17">
        <v>-0.14576259470661218</v>
      </c>
      <c r="BA3032" s="17">
        <v>0.65858310752712512</v>
      </c>
      <c r="BB3032" s="17">
        <v>-6.7604210723456362E-2</v>
      </c>
      <c r="BC3032" s="17">
        <v>0.24709139021063575</v>
      </c>
      <c r="BD3032" s="17">
        <v>-1.9409370652938778</v>
      </c>
      <c r="BE3032" s="17">
        <v>8.9922191165759351</v>
      </c>
      <c r="BF3032" s="17">
        <v>-1</v>
      </c>
      <c r="BG3032" s="22">
        <v>0</v>
      </c>
    </row>
    <row r="3033" spans="1:59" x14ac:dyDescent="0.25">
      <c r="A3033">
        <v>6565</v>
      </c>
      <c r="B3033" t="s">
        <v>2639</v>
      </c>
      <c r="C3033" s="49">
        <v>0</v>
      </c>
      <c r="D3033" s="22">
        <v>1439.872080078125</v>
      </c>
      <c r="E3033" s="17">
        <v>3.8278830297213986</v>
      </c>
      <c r="F3033" s="17">
        <v>-99.025490190743128</v>
      </c>
      <c r="G3033" s="17">
        <v>-0.37435273634167204</v>
      </c>
      <c r="H3033" s="17">
        <v>-2.0092071635254731</v>
      </c>
      <c r="I3033" s="17">
        <v>-2.6590166292536281</v>
      </c>
      <c r="J3033" s="17">
        <v>-8.3750459151510412</v>
      </c>
      <c r="K3033" s="17">
        <v>-1</v>
      </c>
      <c r="L3033" s="17">
        <v>-1</v>
      </c>
      <c r="M3033" s="17">
        <v>-1</v>
      </c>
      <c r="N3033" s="17">
        <v>0.16666666666666666</v>
      </c>
      <c r="O3033" s="17">
        <v>-1</v>
      </c>
      <c r="P3033" s="17">
        <v>-1</v>
      </c>
      <c r="Q3033" s="17">
        <v>-0.64938080396326647</v>
      </c>
      <c r="R3033" s="17">
        <v>-1</v>
      </c>
      <c r="S3033" s="17">
        <v>-1.4871643008314834</v>
      </c>
      <c r="T3033" s="17">
        <v>-0.15627086326549305</v>
      </c>
      <c r="U3033" s="17">
        <v>-0.94770467772561606</v>
      </c>
      <c r="V3033" s="17">
        <v>-1.5147191761414411</v>
      </c>
      <c r="W3033" s="17">
        <v>-3.251797689687038</v>
      </c>
      <c r="X3033" s="17">
        <v>-5.4571657991697711</v>
      </c>
      <c r="Y3033" s="17">
        <v>0</v>
      </c>
      <c r="Z3033" s="17">
        <v>-5.0865166086196645</v>
      </c>
      <c r="AA3033" s="17">
        <v>-1.5774321321263818</v>
      </c>
      <c r="AB3033" s="17">
        <v>-2.1306367150440346</v>
      </c>
      <c r="AC3033" s="17">
        <v>-19.032784533878832</v>
      </c>
      <c r="AD3033" s="17">
        <v>-1.1846308471570202</v>
      </c>
      <c r="AE3033" s="17">
        <v>-0.11846308471570201</v>
      </c>
      <c r="AF3033" s="17">
        <v>-6.118215626241458</v>
      </c>
      <c r="AG3033" s="17">
        <v>-90.402613554640695</v>
      </c>
      <c r="AH3033" s="17">
        <v>-1</v>
      </c>
      <c r="AI3033" s="17">
        <v>-1</v>
      </c>
      <c r="AJ3033" s="17">
        <v>-1</v>
      </c>
      <c r="AK3033" s="17">
        <v>-1</v>
      </c>
      <c r="AL3033" s="17">
        <v>-1</v>
      </c>
      <c r="AM3033" s="17">
        <v>-1</v>
      </c>
      <c r="AN3033" s="17">
        <v>-1</v>
      </c>
      <c r="AO3033" s="17">
        <v>-1</v>
      </c>
      <c r="AP3033" s="17">
        <v>-1</v>
      </c>
      <c r="AQ3033" s="17">
        <v>-1</v>
      </c>
      <c r="AR3033" s="17">
        <v>-0.59231542357851008</v>
      </c>
      <c r="AS3033" s="17">
        <v>-7.1077850829421205</v>
      </c>
      <c r="AT3033" s="17">
        <v>-5.2401206078247569</v>
      </c>
      <c r="AU3033" s="17">
        <v>-1</v>
      </c>
      <c r="AV3033" s="17">
        <v>-1</v>
      </c>
      <c r="AW3033" s="17">
        <v>-1</v>
      </c>
      <c r="AX3033" s="17">
        <v>-1</v>
      </c>
      <c r="AY3033" s="17">
        <v>-0.11846308471570201</v>
      </c>
      <c r="AZ3033" s="17">
        <v>1.3972941781150361</v>
      </c>
      <c r="BA3033" s="17">
        <v>-0.88447366529452376</v>
      </c>
      <c r="BB3033" s="17">
        <v>0.53610782136672031</v>
      </c>
      <c r="BC3033" s="17">
        <v>-0.35662064187954057</v>
      </c>
      <c r="BD3033" s="17">
        <v>19.033229450297991</v>
      </c>
      <c r="BE3033" s="17">
        <v>-11.981947399015958</v>
      </c>
      <c r="BF3033" s="17">
        <v>-1</v>
      </c>
      <c r="BG3033" s="22">
        <v>0</v>
      </c>
    </row>
    <row r="3034" spans="1:59" x14ac:dyDescent="0.25">
      <c r="A3034">
        <v>6566</v>
      </c>
      <c r="B3034" t="s">
        <v>2640</v>
      </c>
      <c r="C3034" s="49">
        <v>0</v>
      </c>
      <c r="D3034" s="22">
        <v>1433.5761132812499</v>
      </c>
      <c r="E3034" s="17">
        <v>53.805185799289717</v>
      </c>
      <c r="F3034" s="17">
        <v>-15.224258598261276</v>
      </c>
      <c r="G3034" s="17">
        <v>0.23538258400172368</v>
      </c>
      <c r="H3034" s="17">
        <v>2.6096121471845821</v>
      </c>
      <c r="I3034" s="17">
        <v>41.969257242978024</v>
      </c>
      <c r="J3034" s="17">
        <v>3.6489256669392103</v>
      </c>
      <c r="K3034" s="17">
        <v>-1</v>
      </c>
      <c r="L3034" s="17">
        <v>-1</v>
      </c>
      <c r="M3034" s="17">
        <v>-1</v>
      </c>
      <c r="N3034" s="17">
        <v>0.16666666666666666</v>
      </c>
      <c r="O3034" s="17">
        <v>-1</v>
      </c>
      <c r="P3034" s="17">
        <v>-1</v>
      </c>
      <c r="Q3034" s="17">
        <v>2.2328011964106733</v>
      </c>
      <c r="R3034" s="17">
        <v>-1</v>
      </c>
      <c r="S3034" s="17">
        <v>-2.2497776820415233E-2</v>
      </c>
      <c r="T3034" s="17">
        <v>-2.3262546367740465E-3</v>
      </c>
      <c r="U3034" s="17">
        <v>-5.8905065404791082E-2</v>
      </c>
      <c r="V3034" s="17">
        <v>-0.23287414580734142</v>
      </c>
      <c r="W3034" s="17">
        <v>8.5937755045872644E-2</v>
      </c>
      <c r="X3034" s="17">
        <v>-0.49180580472908036</v>
      </c>
      <c r="Y3034" s="17">
        <v>0</v>
      </c>
      <c r="Z3034" s="17">
        <v>23.781210443491943</v>
      </c>
      <c r="AA3034" s="17">
        <v>2.8721235249402732E-2</v>
      </c>
      <c r="AB3034" s="17">
        <v>0.43189757575822785</v>
      </c>
      <c r="AC3034" s="17">
        <v>10.429590390448691</v>
      </c>
      <c r="AD3034" s="17">
        <v>-7.3631331755988849E-2</v>
      </c>
      <c r="AE3034" s="17">
        <v>-7.3631331755988853E-3</v>
      </c>
      <c r="AF3034" s="17">
        <v>37.748615072663796</v>
      </c>
      <c r="AG3034" s="17">
        <v>-13.898570600998523</v>
      </c>
      <c r="AH3034" s="17">
        <v>-1</v>
      </c>
      <c r="AI3034" s="17">
        <v>-1</v>
      </c>
      <c r="AJ3034" s="17">
        <v>-1</v>
      </c>
      <c r="AK3034" s="17">
        <v>-1</v>
      </c>
      <c r="AL3034" s="17">
        <v>-1</v>
      </c>
      <c r="AM3034" s="17">
        <v>-1</v>
      </c>
      <c r="AN3034" s="17">
        <v>-1</v>
      </c>
      <c r="AO3034" s="17">
        <v>-1</v>
      </c>
      <c r="AP3034" s="17">
        <v>-1</v>
      </c>
      <c r="AQ3034" s="17">
        <v>-1</v>
      </c>
      <c r="AR3034" s="17">
        <v>-3.6815665877994425E-2</v>
      </c>
      <c r="AS3034" s="17">
        <v>-0.44178799053593321</v>
      </c>
      <c r="AT3034" s="17">
        <v>3.4256756123032872</v>
      </c>
      <c r="AU3034" s="17">
        <v>-1</v>
      </c>
      <c r="AV3034" s="17">
        <v>-1</v>
      </c>
      <c r="AW3034" s="17">
        <v>-1</v>
      </c>
      <c r="AX3034" s="17">
        <v>-1</v>
      </c>
      <c r="AY3034" s="17">
        <v>-7.3631331755988853E-3</v>
      </c>
      <c r="AZ3034" s="17">
        <v>0.43181066918453925</v>
      </c>
      <c r="BA3034" s="17">
        <v>8.1009843635973605E-2</v>
      </c>
      <c r="BB3034" s="17">
        <v>0.15836798613036956</v>
      </c>
      <c r="BC3034" s="17">
        <v>2.1119193356809951E-2</v>
      </c>
      <c r="BD3034" s="17">
        <v>5.9097901569164248</v>
      </c>
      <c r="BE3034" s="17">
        <v>1.1414918943656236</v>
      </c>
      <c r="BF3034" s="17">
        <v>-1</v>
      </c>
      <c r="BG3034" s="22">
        <v>0</v>
      </c>
    </row>
    <row r="3035" spans="1:59" x14ac:dyDescent="0.25">
      <c r="A3035">
        <v>6567</v>
      </c>
      <c r="B3035" t="s">
        <v>2641</v>
      </c>
      <c r="C3035" s="49">
        <v>0</v>
      </c>
      <c r="D3035" s="22">
        <v>1424.80642578125</v>
      </c>
      <c r="E3035" s="17">
        <v>4.8606186134564027</v>
      </c>
      <c r="F3035" s="17">
        <v>-97.293813829067375</v>
      </c>
      <c r="G3035" s="17">
        <v>-0.36175310956945433</v>
      </c>
      <c r="H3035" s="17">
        <v>-1.9137634562288648</v>
      </c>
      <c r="I3035" s="17">
        <v>-1.7368138709129184</v>
      </c>
      <c r="J3035" s="17">
        <v>-8.1265814598382526</v>
      </c>
      <c r="K3035" s="17">
        <v>-1</v>
      </c>
      <c r="L3035" s="17">
        <v>-1</v>
      </c>
      <c r="M3035" s="17">
        <v>-1</v>
      </c>
      <c r="N3035" s="17">
        <v>0.16666666666666666</v>
      </c>
      <c r="O3035" s="17">
        <v>-1</v>
      </c>
      <c r="P3035" s="17">
        <v>-1</v>
      </c>
      <c r="Q3035" s="17">
        <v>-0.58982312986647356</v>
      </c>
      <c r="R3035" s="17">
        <v>-1</v>
      </c>
      <c r="S3035" s="17">
        <v>-1.4568982969891804</v>
      </c>
      <c r="T3035" s="17">
        <v>-0.153089737705595</v>
      </c>
      <c r="U3035" s="17">
        <v>-0.92933844074228478</v>
      </c>
      <c r="V3035" s="17">
        <v>-1.4882310124691516</v>
      </c>
      <c r="W3035" s="17">
        <v>-3.1828264172923988</v>
      </c>
      <c r="X3035" s="17">
        <v>-5.3545611432931528</v>
      </c>
      <c r="Y3035" s="17">
        <v>0</v>
      </c>
      <c r="Z3035" s="17">
        <v>-4.4899912401794388</v>
      </c>
      <c r="AA3035" s="17">
        <v>-1.5442424311320577</v>
      </c>
      <c r="AB3035" s="17">
        <v>-2.0776842706343279</v>
      </c>
      <c r="AC3035" s="17">
        <v>-18.423971307082965</v>
      </c>
      <c r="AD3035" s="17">
        <v>-1.1616730509278559</v>
      </c>
      <c r="AE3035" s="17">
        <v>-0.1161673050927856</v>
      </c>
      <c r="AF3035" s="17">
        <v>-5.2117473997083579</v>
      </c>
      <c r="AG3035" s="17">
        <v>-88.821726970542642</v>
      </c>
      <c r="AH3035" s="17">
        <v>-1</v>
      </c>
      <c r="AI3035" s="17">
        <v>-1</v>
      </c>
      <c r="AJ3035" s="17">
        <v>-1</v>
      </c>
      <c r="AK3035" s="17">
        <v>-1</v>
      </c>
      <c r="AL3035" s="17">
        <v>-1</v>
      </c>
      <c r="AM3035" s="17">
        <v>-1</v>
      </c>
      <c r="AN3035" s="17">
        <v>-1</v>
      </c>
      <c r="AO3035" s="17">
        <v>-1</v>
      </c>
      <c r="AP3035" s="17">
        <v>-1</v>
      </c>
      <c r="AQ3035" s="17">
        <v>-1</v>
      </c>
      <c r="AR3035" s="17">
        <v>-0.58083652546392794</v>
      </c>
      <c r="AS3035" s="17">
        <v>-6.9700383055671358</v>
      </c>
      <c r="AT3035" s="17">
        <v>-5.0610497972372759</v>
      </c>
      <c r="AU3035" s="17">
        <v>-1</v>
      </c>
      <c r="AV3035" s="17">
        <v>-1</v>
      </c>
      <c r="AW3035" s="17">
        <v>-1</v>
      </c>
      <c r="AX3035" s="17">
        <v>-1</v>
      </c>
      <c r="AY3035" s="17">
        <v>-0.1161673050927856</v>
      </c>
      <c r="AZ3035" s="17">
        <v>1.377343338035107</v>
      </c>
      <c r="BA3035" s="17">
        <v>-0.86452282521459445</v>
      </c>
      <c r="BB3035" s="17">
        <v>0.52830217064880447</v>
      </c>
      <c r="BC3035" s="17">
        <v>-0.34881499116162479</v>
      </c>
      <c r="BD3035" s="17">
        <v>18.762045493017411</v>
      </c>
      <c r="BE3035" s="17">
        <v>-11.710763441735375</v>
      </c>
      <c r="BF3035" s="17">
        <v>-1</v>
      </c>
      <c r="BG3035" s="22">
        <v>0</v>
      </c>
    </row>
    <row r="3036" spans="1:59" x14ac:dyDescent="0.25">
      <c r="A3036">
        <v>6568</v>
      </c>
      <c r="B3036" t="s">
        <v>2642</v>
      </c>
      <c r="C3036" s="49">
        <v>0</v>
      </c>
      <c r="D3036" s="22">
        <v>1473.3383007812499</v>
      </c>
      <c r="E3036" s="17">
        <v>30.94128430419774</v>
      </c>
      <c r="F3036" s="17">
        <v>-53.562123951502798</v>
      </c>
      <c r="G3036" s="17">
        <v>-4.3562607712354262E-2</v>
      </c>
      <c r="H3036" s="17">
        <v>0.49656834746982836</v>
      </c>
      <c r="I3036" s="17">
        <v>21.552459993727325</v>
      </c>
      <c r="J3036" s="17">
        <v>-1.8518694259903583</v>
      </c>
      <c r="K3036" s="17">
        <v>-1</v>
      </c>
      <c r="L3036" s="17">
        <v>-1</v>
      </c>
      <c r="M3036" s="17">
        <v>-1</v>
      </c>
      <c r="N3036" s="17">
        <v>0.16666666666666666</v>
      </c>
      <c r="O3036" s="17">
        <v>-1</v>
      </c>
      <c r="P3036" s="17">
        <v>-1</v>
      </c>
      <c r="Q3036" s="17">
        <v>0.91424413759310896</v>
      </c>
      <c r="R3036" s="17">
        <v>-1</v>
      </c>
      <c r="S3036" s="17">
        <v>-0.69256177132111496</v>
      </c>
      <c r="T3036" s="17">
        <v>-7.2753712149161917E-2</v>
      </c>
      <c r="U3036" s="17">
        <v>-0.4655181809359718</v>
      </c>
      <c r="V3036" s="17">
        <v>-0.81929992073687541</v>
      </c>
      <c r="W3036" s="17">
        <v>-1.4410284915503411</v>
      </c>
      <c r="X3036" s="17">
        <v>-2.7633870127827982</v>
      </c>
      <c r="Y3036" s="17">
        <v>0</v>
      </c>
      <c r="Z3036" s="17">
        <v>10.574638037015863</v>
      </c>
      <c r="AA3036" s="17">
        <v>-0.70607096726319818</v>
      </c>
      <c r="AB3036" s="17">
        <v>-0.74042522591113447</v>
      </c>
      <c r="AC3036" s="17">
        <v>-3.049024915927335</v>
      </c>
      <c r="AD3036" s="17">
        <v>-0.58189772616996482</v>
      </c>
      <c r="AE3036" s="17">
        <v>-5.8189772616996475E-2</v>
      </c>
      <c r="AF3036" s="17">
        <v>17.680167188910392</v>
      </c>
      <c r="AG3036" s="17">
        <v>-48.898076479364057</v>
      </c>
      <c r="AH3036" s="17">
        <v>-1</v>
      </c>
      <c r="AI3036" s="17">
        <v>-1</v>
      </c>
      <c r="AJ3036" s="17">
        <v>-1</v>
      </c>
      <c r="AK3036" s="17">
        <v>-1</v>
      </c>
      <c r="AL3036" s="17">
        <v>-1</v>
      </c>
      <c r="AM3036" s="17">
        <v>-1</v>
      </c>
      <c r="AN3036" s="17">
        <v>-1</v>
      </c>
      <c r="AO3036" s="17">
        <v>-1</v>
      </c>
      <c r="AP3036" s="17">
        <v>-1</v>
      </c>
      <c r="AQ3036" s="17">
        <v>-1</v>
      </c>
      <c r="AR3036" s="17">
        <v>-0.29094886308498241</v>
      </c>
      <c r="AS3036" s="17">
        <v>-3.4913863570197883</v>
      </c>
      <c r="AT3036" s="17">
        <v>-0.53880226412572529</v>
      </c>
      <c r="AU3036" s="17">
        <v>-1</v>
      </c>
      <c r="AV3036" s="17">
        <v>-1</v>
      </c>
      <c r="AW3036" s="17">
        <v>-1</v>
      </c>
      <c r="AX3036" s="17">
        <v>-1</v>
      </c>
      <c r="AY3036" s="17">
        <v>-5.8189772616996475E-2</v>
      </c>
      <c r="AZ3036" s="17">
        <v>0.87350557107036408</v>
      </c>
      <c r="BA3036" s="17">
        <v>-0.36068505824985125</v>
      </c>
      <c r="BB3036" s="17">
        <v>0.33117856023112141</v>
      </c>
      <c r="BC3036" s="17">
        <v>-0.15169138074394184</v>
      </c>
      <c r="BD3036" s="17">
        <v>11.913576008749168</v>
      </c>
      <c r="BE3036" s="17">
        <v>-4.8622939574671253</v>
      </c>
      <c r="BF3036" s="17">
        <v>-1</v>
      </c>
      <c r="BG3036" s="22">
        <v>0</v>
      </c>
    </row>
    <row r="3037" spans="1:59" x14ac:dyDescent="0.25">
      <c r="A3037">
        <v>6569</v>
      </c>
      <c r="B3037" t="s">
        <v>1097</v>
      </c>
      <c r="C3037" s="49">
        <v>0</v>
      </c>
      <c r="D3037" s="22">
        <v>1515.8517480468749</v>
      </c>
      <c r="E3037" s="17">
        <v>80.43986578987591</v>
      </c>
      <c r="F3037" s="17">
        <v>29.43639459012676</v>
      </c>
      <c r="G3037" s="17">
        <v>0.56033219585217886</v>
      </c>
      <c r="H3037" s="17">
        <v>5.0711450322687845</v>
      </c>
      <c r="I3037" s="17">
        <v>65.753249720517559</v>
      </c>
      <c r="J3037" s="17">
        <v>10.056927250807846</v>
      </c>
      <c r="K3037" s="17">
        <v>-1</v>
      </c>
      <c r="L3037" s="17">
        <v>-1</v>
      </c>
      <c r="M3037" s="17">
        <v>-1</v>
      </c>
      <c r="N3037" s="17">
        <v>0.16666666666666666</v>
      </c>
      <c r="O3037" s="17">
        <v>-1</v>
      </c>
      <c r="P3037" s="17">
        <v>-1</v>
      </c>
      <c r="Q3037" s="17">
        <v>3.7688183682163321</v>
      </c>
      <c r="R3037" s="17">
        <v>-1</v>
      </c>
      <c r="S3037" s="17">
        <v>0.75807504320206043</v>
      </c>
      <c r="T3037" s="17">
        <v>7.9716295878750301E-2</v>
      </c>
      <c r="U3037" s="17">
        <v>0.4147678208466235</v>
      </c>
      <c r="V3037" s="17">
        <v>0.45026660586325729</v>
      </c>
      <c r="W3037" s="17">
        <v>1.8647355399841543</v>
      </c>
      <c r="X3037" s="17">
        <v>2.1544109208865216</v>
      </c>
      <c r="Y3037" s="17">
        <v>0</v>
      </c>
      <c r="Z3037" s="17">
        <v>39.165847658383036</v>
      </c>
      <c r="AA3037" s="17">
        <v>0.88469742014078179</v>
      </c>
      <c r="AB3037" s="17">
        <v>1.7975631282814324</v>
      </c>
      <c r="AC3037" s="17">
        <v>26.131136580131404</v>
      </c>
      <c r="AD3037" s="17">
        <v>0.51845977605827931</v>
      </c>
      <c r="AE3037" s="17">
        <v>5.1845977605827938E-2</v>
      </c>
      <c r="AF3037" s="17">
        <v>61.12680743437727</v>
      </c>
      <c r="AG3037" s="17">
        <v>26.873151543580111</v>
      </c>
      <c r="AH3037" s="17">
        <v>-1</v>
      </c>
      <c r="AI3037" s="17">
        <v>-1</v>
      </c>
      <c r="AJ3037" s="17">
        <v>-1</v>
      </c>
      <c r="AK3037" s="17">
        <v>-1</v>
      </c>
      <c r="AL3037" s="17">
        <v>-1</v>
      </c>
      <c r="AM3037" s="17">
        <v>-1</v>
      </c>
      <c r="AN3037" s="17">
        <v>-1</v>
      </c>
      <c r="AO3037" s="17">
        <v>-1</v>
      </c>
      <c r="AP3037" s="17">
        <v>-1</v>
      </c>
      <c r="AQ3037" s="17">
        <v>-1</v>
      </c>
      <c r="AR3037" s="17">
        <v>0.25922988802913965</v>
      </c>
      <c r="AS3037" s="17">
        <v>3.1107586563496761</v>
      </c>
      <c r="AT3037" s="17">
        <v>8.0439862532545785</v>
      </c>
      <c r="AU3037" s="17">
        <v>-1</v>
      </c>
      <c r="AV3037" s="17">
        <v>-1</v>
      </c>
      <c r="AW3037" s="17">
        <v>-1</v>
      </c>
      <c r="AX3037" s="17">
        <v>-1</v>
      </c>
      <c r="AY3037" s="17">
        <v>5.1845977605827938E-2</v>
      </c>
      <c r="AZ3037" s="17">
        <v>-8.2729789613697091E-2</v>
      </c>
      <c r="BA3037" s="17">
        <v>0.59555030243421003</v>
      </c>
      <c r="BB3037" s="17">
        <v>-4.2942990526481692E-2</v>
      </c>
      <c r="BC3037" s="17">
        <v>0.22243017001366111</v>
      </c>
      <c r="BD3037" s="17">
        <v>-1.0841568267119133</v>
      </c>
      <c r="BE3037" s="17">
        <v>8.1354388779939697</v>
      </c>
      <c r="BF3037" s="17">
        <v>-1</v>
      </c>
      <c r="BG3037" s="22">
        <v>0</v>
      </c>
    </row>
    <row r="3038" spans="1:59" x14ac:dyDescent="0.25">
      <c r="A3038">
        <v>6570</v>
      </c>
      <c r="B3038" t="s">
        <v>2643</v>
      </c>
      <c r="C3038" s="49">
        <v>0</v>
      </c>
      <c r="D3038" s="22">
        <v>1465.5833398437499</v>
      </c>
      <c r="E3038" s="17">
        <v>64.449704019846649</v>
      </c>
      <c r="F3038" s="17">
        <v>2.6243183988640406</v>
      </c>
      <c r="G3038" s="17">
        <v>0.36524831039031203</v>
      </c>
      <c r="H3038" s="17">
        <v>3.5933608408065703</v>
      </c>
      <c r="I3038" s="17">
        <v>51.47450158510037</v>
      </c>
      <c r="J3038" s="17">
        <v>6.2098758882655298</v>
      </c>
      <c r="K3038" s="17">
        <v>-1</v>
      </c>
      <c r="L3038" s="17">
        <v>-1</v>
      </c>
      <c r="M3038" s="17">
        <v>-1</v>
      </c>
      <c r="N3038" s="17">
        <v>0.16666666666666666</v>
      </c>
      <c r="O3038" s="17">
        <v>-1</v>
      </c>
      <c r="P3038" s="17">
        <v>-1</v>
      </c>
      <c r="Q3038" s="17">
        <v>2.8466686345834802</v>
      </c>
      <c r="R3038" s="17">
        <v>-1</v>
      </c>
      <c r="S3038" s="17">
        <v>0.28945722350763209</v>
      </c>
      <c r="T3038" s="17">
        <v>3.0461953223508996E-2</v>
      </c>
      <c r="U3038" s="17">
        <v>0.13039774093900713</v>
      </c>
      <c r="V3038" s="17">
        <v>4.0142244137376222E-2</v>
      </c>
      <c r="W3038" s="17">
        <v>0.79683217687313235</v>
      </c>
      <c r="X3038" s="17">
        <v>0.56575156638682678</v>
      </c>
      <c r="Y3038" s="17">
        <v>0</v>
      </c>
      <c r="Z3038" s="17">
        <v>29.929662431968879</v>
      </c>
      <c r="AA3038" s="17">
        <v>0.37081110078033697</v>
      </c>
      <c r="AB3038" s="17">
        <v>0.97768419163490194</v>
      </c>
      <c r="AC3038" s="17">
        <v>16.704694674264623</v>
      </c>
      <c r="AD3038" s="17">
        <v>0.16299717617375892</v>
      </c>
      <c r="AE3038" s="17">
        <v>1.6299717617375892E-2</v>
      </c>
      <c r="AF3038" s="17">
        <v>47.091681880520987</v>
      </c>
      <c r="AG3038" s="17">
        <v>2.3957997238878286</v>
      </c>
      <c r="AH3038" s="17">
        <v>-1</v>
      </c>
      <c r="AI3038" s="17">
        <v>-1</v>
      </c>
      <c r="AJ3038" s="17">
        <v>-1</v>
      </c>
      <c r="AK3038" s="17">
        <v>-1</v>
      </c>
      <c r="AL3038" s="17">
        <v>-1</v>
      </c>
      <c r="AM3038" s="17">
        <v>-1</v>
      </c>
      <c r="AN3038" s="17">
        <v>-1</v>
      </c>
      <c r="AO3038" s="17">
        <v>-1</v>
      </c>
      <c r="AP3038" s="17">
        <v>-1</v>
      </c>
      <c r="AQ3038" s="17">
        <v>-1</v>
      </c>
      <c r="AR3038" s="17">
        <v>8.1498588086879459E-2</v>
      </c>
      <c r="AS3038" s="17">
        <v>0.97798305704255339</v>
      </c>
      <c r="AT3038" s="17">
        <v>5.2713779741553193</v>
      </c>
      <c r="AU3038" s="17">
        <v>-1</v>
      </c>
      <c r="AV3038" s="17">
        <v>-1</v>
      </c>
      <c r="AW3038" s="17">
        <v>-1</v>
      </c>
      <c r="AX3038" s="17">
        <v>-1</v>
      </c>
      <c r="AY3038" s="17">
        <v>1.6299717617375892E-2</v>
      </c>
      <c r="AZ3038" s="17">
        <v>0.22617518601645295</v>
      </c>
      <c r="BA3038" s="17">
        <v>0.28664532680405991</v>
      </c>
      <c r="BB3038" s="17">
        <v>7.7914293434255308E-2</v>
      </c>
      <c r="BC3038" s="17">
        <v>0.10157288605292418</v>
      </c>
      <c r="BD3038" s="17">
        <v>3.1146675525842609</v>
      </c>
      <c r="BE3038" s="17">
        <v>3.9366144986977907</v>
      </c>
      <c r="BF3038" s="17">
        <v>-1</v>
      </c>
      <c r="BG3038" s="22">
        <v>0</v>
      </c>
    </row>
    <row r="3039" spans="1:59" x14ac:dyDescent="0.25">
      <c r="A3039">
        <v>6573</v>
      </c>
      <c r="B3039" t="s">
        <v>3189</v>
      </c>
      <c r="C3039" s="49">
        <v>0</v>
      </c>
      <c r="D3039" s="22">
        <v>1486.8037988281251</v>
      </c>
      <c r="E3039" s="17">
        <v>73.971781963092752</v>
      </c>
      <c r="F3039" s="17">
        <v>18.590803477957124</v>
      </c>
      <c r="G3039" s="17">
        <v>0.48141999079950859</v>
      </c>
      <c r="H3039" s="17">
        <v>4.4733754683492899</v>
      </c>
      <c r="I3039" s="17">
        <v>59.977439493599945</v>
      </c>
      <c r="J3039" s="17">
        <v>8.500779723551247</v>
      </c>
      <c r="K3039" s="17">
        <v>-1</v>
      </c>
      <c r="L3039" s="17">
        <v>-1</v>
      </c>
      <c r="M3039" s="17">
        <v>-1</v>
      </c>
      <c r="N3039" s="17">
        <v>0.16666666666666666</v>
      </c>
      <c r="O3039" s="17">
        <v>-1</v>
      </c>
      <c r="P3039" s="17">
        <v>-1</v>
      </c>
      <c r="Q3039" s="17">
        <v>3.3958051452255225</v>
      </c>
      <c r="R3039" s="17">
        <v>-1</v>
      </c>
      <c r="S3039" s="17">
        <v>0.56851727736450008</v>
      </c>
      <c r="T3039" s="17">
        <v>5.979271901260963E-2</v>
      </c>
      <c r="U3039" s="17">
        <v>0.29973899617775834</v>
      </c>
      <c r="V3039" s="17">
        <v>0.28436967566327714</v>
      </c>
      <c r="W3039" s="17">
        <v>1.4327643960491234</v>
      </c>
      <c r="X3039" s="17">
        <v>1.5117919139689677</v>
      </c>
      <c r="Y3039" s="17">
        <v>0</v>
      </c>
      <c r="Z3039" s="17">
        <v>35.429774118707172</v>
      </c>
      <c r="AA3039" s="17">
        <v>0.67682836672755076</v>
      </c>
      <c r="AB3039" s="17">
        <v>1.4659188481101575</v>
      </c>
      <c r="AC3039" s="17">
        <v>22.318103459370406</v>
      </c>
      <c r="AD3039" s="17">
        <v>0.37467374522219793</v>
      </c>
      <c r="AE3039" s="17">
        <v>3.7467374522219793E-2</v>
      </c>
      <c r="AF3039" s="17">
        <v>55.449543507509404</v>
      </c>
      <c r="AG3039" s="17">
        <v>16.971965695405721</v>
      </c>
      <c r="AH3039" s="17">
        <v>-1</v>
      </c>
      <c r="AI3039" s="17">
        <v>-1</v>
      </c>
      <c r="AJ3039" s="17">
        <v>-1</v>
      </c>
      <c r="AK3039" s="17">
        <v>-1</v>
      </c>
      <c r="AL3039" s="17">
        <v>-1</v>
      </c>
      <c r="AM3039" s="17">
        <v>-1</v>
      </c>
      <c r="AN3039" s="17">
        <v>-1</v>
      </c>
      <c r="AO3039" s="17">
        <v>-1</v>
      </c>
      <c r="AP3039" s="17">
        <v>-1</v>
      </c>
      <c r="AQ3039" s="17">
        <v>-1</v>
      </c>
      <c r="AR3039" s="17">
        <v>0.18733687261109896</v>
      </c>
      <c r="AS3039" s="17">
        <v>2.2480424713331875</v>
      </c>
      <c r="AT3039" s="17">
        <v>6.9224552127331442</v>
      </c>
      <c r="AU3039" s="17">
        <v>-1</v>
      </c>
      <c r="AV3039" s="17">
        <v>-1</v>
      </c>
      <c r="AW3039" s="17">
        <v>-1</v>
      </c>
      <c r="AX3039" s="17">
        <v>-1</v>
      </c>
      <c r="AY3039" s="17">
        <v>3.7467374522219793E-2</v>
      </c>
      <c r="AZ3039" s="17">
        <v>4.2223497640166724E-2</v>
      </c>
      <c r="BA3039" s="17">
        <v>0.47059701518034625</v>
      </c>
      <c r="BB3039" s="17">
        <v>5.9442599577860245E-3</v>
      </c>
      <c r="BC3039" s="17">
        <v>0.17354291952939344</v>
      </c>
      <c r="BD3039" s="17">
        <v>0.61428428037756788</v>
      </c>
      <c r="BE3039" s="17">
        <v>6.4369977709044868</v>
      </c>
      <c r="BF3039" s="17">
        <v>-1</v>
      </c>
      <c r="BG3039" s="22">
        <v>0</v>
      </c>
    </row>
    <row r="3040" spans="1:59" x14ac:dyDescent="0.25">
      <c r="A3040">
        <v>6574</v>
      </c>
      <c r="B3040" t="s">
        <v>2644</v>
      </c>
      <c r="C3040" s="49">
        <v>0</v>
      </c>
      <c r="D3040" s="22">
        <v>1453.715537109375</v>
      </c>
      <c r="E3040" s="17">
        <v>32.495623706633921</v>
      </c>
      <c r="F3040" s="17">
        <v>-50.95582971354748</v>
      </c>
      <c r="G3040" s="17">
        <v>-2.4599286745703941E-2</v>
      </c>
      <c r="H3040" s="17">
        <v>0.64021781331777783</v>
      </c>
      <c r="I3040" s="17">
        <v>22.940439750501259</v>
      </c>
      <c r="J3040" s="17">
        <v>-1.4779130144171457</v>
      </c>
      <c r="K3040" s="17">
        <v>-1</v>
      </c>
      <c r="L3040" s="17">
        <v>-1</v>
      </c>
      <c r="M3040" s="17">
        <v>-1</v>
      </c>
      <c r="N3040" s="17">
        <v>0.16666666666666666</v>
      </c>
      <c r="O3040" s="17">
        <v>-1</v>
      </c>
      <c r="P3040" s="17">
        <v>-1</v>
      </c>
      <c r="Q3040" s="17">
        <v>1.0038826094576088</v>
      </c>
      <c r="R3040" s="17">
        <v>-1</v>
      </c>
      <c r="S3040" s="17">
        <v>-0.64700931523527194</v>
      </c>
      <c r="T3040" s="17">
        <v>-6.796589532584317E-2</v>
      </c>
      <c r="U3040" s="17">
        <v>-0.43787570761823474</v>
      </c>
      <c r="V3040" s="17">
        <v>-0.77943337876577701</v>
      </c>
      <c r="W3040" s="17">
        <v>-1.3372218947722687</v>
      </c>
      <c r="X3040" s="17">
        <v>-2.6089598176573556</v>
      </c>
      <c r="Y3040" s="17">
        <v>0</v>
      </c>
      <c r="Z3040" s="17">
        <v>11.472450506463328</v>
      </c>
      <c r="AA3040" s="17">
        <v>-0.65611814214219377</v>
      </c>
      <c r="AB3040" s="17">
        <v>-0.66072808745905454</v>
      </c>
      <c r="AC3040" s="17">
        <v>-2.1327183588212844</v>
      </c>
      <c r="AD3040" s="17">
        <v>-0.54734463452279347</v>
      </c>
      <c r="AE3040" s="17">
        <v>-5.4734463452279343E-2</v>
      </c>
      <c r="AF3040" s="17">
        <v>19.04446537302174</v>
      </c>
      <c r="AG3040" s="17">
        <v>-46.518731420332109</v>
      </c>
      <c r="AH3040" s="17">
        <v>-1</v>
      </c>
      <c r="AI3040" s="17">
        <v>-1</v>
      </c>
      <c r="AJ3040" s="17">
        <v>-1</v>
      </c>
      <c r="AK3040" s="17">
        <v>-1</v>
      </c>
      <c r="AL3040" s="17">
        <v>-1</v>
      </c>
      <c r="AM3040" s="17">
        <v>-1</v>
      </c>
      <c r="AN3040" s="17">
        <v>-1</v>
      </c>
      <c r="AO3040" s="17">
        <v>-1</v>
      </c>
      <c r="AP3040" s="17">
        <v>-1</v>
      </c>
      <c r="AQ3040" s="17">
        <v>-1</v>
      </c>
      <c r="AR3040" s="17">
        <v>-0.27367231726139674</v>
      </c>
      <c r="AS3040" s="17">
        <v>-3.2840678071367604</v>
      </c>
      <c r="AT3040" s="17">
        <v>-0.26928814927778877</v>
      </c>
      <c r="AU3040" s="17">
        <v>-1</v>
      </c>
      <c r="AV3040" s="17">
        <v>-1</v>
      </c>
      <c r="AW3040" s="17">
        <v>-1</v>
      </c>
      <c r="AX3040" s="17">
        <v>-1</v>
      </c>
      <c r="AY3040" s="17">
        <v>-5.4734463452279343E-2</v>
      </c>
      <c r="AZ3040" s="17">
        <v>0.84347815908192048</v>
      </c>
      <c r="BA3040" s="17">
        <v>-0.33065764626140765</v>
      </c>
      <c r="BB3040" s="17">
        <v>0.31943050907108317</v>
      </c>
      <c r="BC3040" s="17">
        <v>-0.1399433295839036</v>
      </c>
      <c r="BD3040" s="17">
        <v>11.505425155085995</v>
      </c>
      <c r="BE3040" s="17">
        <v>-4.4541431038039523</v>
      </c>
      <c r="BF3040" s="17">
        <v>-1</v>
      </c>
      <c r="BG3040" s="22">
        <v>0</v>
      </c>
    </row>
    <row r="3041" spans="1:59" x14ac:dyDescent="0.25">
      <c r="A3041">
        <v>6575</v>
      </c>
      <c r="B3041" t="s">
        <v>2645</v>
      </c>
      <c r="C3041" s="49">
        <v>0</v>
      </c>
      <c r="D3041" s="22">
        <v>1438.6772265625002</v>
      </c>
      <c r="E3041" s="17">
        <v>-9.5547193580477199</v>
      </c>
      <c r="F3041" s="17">
        <v>-121.4652478378969</v>
      </c>
      <c r="G3041" s="17">
        <v>-0.5376237594210389</v>
      </c>
      <c r="H3041" s="17">
        <v>-3.2460050479807405</v>
      </c>
      <c r="I3041" s="17">
        <v>-14.609290281240469</v>
      </c>
      <c r="J3041" s="17">
        <v>-11.594748097697192</v>
      </c>
      <c r="K3041" s="17">
        <v>-1</v>
      </c>
      <c r="L3041" s="17">
        <v>-1</v>
      </c>
      <c r="M3041" s="17">
        <v>-1</v>
      </c>
      <c r="N3041" s="17">
        <v>0.16666666666666666</v>
      </c>
      <c r="O3041" s="17">
        <v>-1</v>
      </c>
      <c r="P3041" s="17">
        <v>-1</v>
      </c>
      <c r="Q3041" s="17">
        <v>-1.4211530602218763</v>
      </c>
      <c r="R3041" s="17">
        <v>-1</v>
      </c>
      <c r="S3041" s="17">
        <v>-1.8793633318974674</v>
      </c>
      <c r="T3041" s="17">
        <v>-0.19749316564779251</v>
      </c>
      <c r="U3041" s="17">
        <v>-1.1857017514959833</v>
      </c>
      <c r="V3041" s="17">
        <v>-1.8579634372972194</v>
      </c>
      <c r="W3041" s="17">
        <v>-4.1455551327082087</v>
      </c>
      <c r="X3041" s="17">
        <v>-6.7867581307950973</v>
      </c>
      <c r="Y3041" s="17">
        <v>0</v>
      </c>
      <c r="Z3041" s="17">
        <v>-12.816531866911934</v>
      </c>
      <c r="AA3041" s="17">
        <v>-2.007517604895328</v>
      </c>
      <c r="AB3041" s="17">
        <v>-2.8168157526953457</v>
      </c>
      <c r="AC3041" s="17">
        <v>-26.922030794918307</v>
      </c>
      <c r="AD3041" s="17">
        <v>-1.4821271893699792</v>
      </c>
      <c r="AE3041" s="17">
        <v>-0.14821271893699792</v>
      </c>
      <c r="AF3041" s="17">
        <v>-17.864594896882991</v>
      </c>
      <c r="AG3041" s="17">
        <v>-110.88837671448891</v>
      </c>
      <c r="AH3041" s="17">
        <v>-1</v>
      </c>
      <c r="AI3041" s="17">
        <v>-1</v>
      </c>
      <c r="AJ3041" s="17">
        <v>-1</v>
      </c>
      <c r="AK3041" s="17">
        <v>-1</v>
      </c>
      <c r="AL3041" s="17">
        <v>-1</v>
      </c>
      <c r="AM3041" s="17">
        <v>-1</v>
      </c>
      <c r="AN3041" s="17">
        <v>-1</v>
      </c>
      <c r="AO3041" s="17">
        <v>-1</v>
      </c>
      <c r="AP3041" s="17">
        <v>-1</v>
      </c>
      <c r="AQ3041" s="17">
        <v>-1</v>
      </c>
      <c r="AR3041" s="17">
        <v>-0.74106359468498961</v>
      </c>
      <c r="AS3041" s="17">
        <v>-8.8927631362198731</v>
      </c>
      <c r="AT3041" s="17">
        <v>-7.5605920770858379</v>
      </c>
      <c r="AU3041" s="17">
        <v>-1</v>
      </c>
      <c r="AV3041" s="17">
        <v>-1</v>
      </c>
      <c r="AW3041" s="17">
        <v>-1</v>
      </c>
      <c r="AX3041" s="17">
        <v>-1</v>
      </c>
      <c r="AY3041" s="17">
        <v>-0.14821271893699792</v>
      </c>
      <c r="AZ3041" s="17">
        <v>1.6558251751065847</v>
      </c>
      <c r="BA3041" s="17">
        <v>-1.1430046622860721</v>
      </c>
      <c r="BB3041" s="17">
        <v>0.63725657771912647</v>
      </c>
      <c r="BC3041" s="17">
        <v>-0.45776939823194673</v>
      </c>
      <c r="BD3041" s="17">
        <v>22.547340062331486</v>
      </c>
      <c r="BE3041" s="17">
        <v>-15.496058011049456</v>
      </c>
      <c r="BF3041" s="17">
        <v>-1</v>
      </c>
      <c r="BG3041" s="22">
        <v>0</v>
      </c>
    </row>
    <row r="3042" spans="1:59" x14ac:dyDescent="0.25">
      <c r="A3042">
        <v>6579</v>
      </c>
      <c r="B3042" t="s">
        <v>2646</v>
      </c>
      <c r="C3042" s="49">
        <v>0</v>
      </c>
      <c r="D3042" s="22">
        <v>1534.5620507812498</v>
      </c>
      <c r="E3042" s="17">
        <v>122.39289059410379</v>
      </c>
      <c r="F3042" s="17">
        <v>99.782630837293553</v>
      </c>
      <c r="G3042" s="17">
        <v>1.07216936194183</v>
      </c>
      <c r="H3042" s="17">
        <v>8.9483739015797603</v>
      </c>
      <c r="I3042" s="17">
        <v>103.21607738379166</v>
      </c>
      <c r="J3042" s="17">
        <v>20.150348665617038</v>
      </c>
      <c r="K3042" s="17">
        <v>-1</v>
      </c>
      <c r="L3042" s="17">
        <v>-1</v>
      </c>
      <c r="M3042" s="17">
        <v>-1</v>
      </c>
      <c r="N3042" s="17">
        <v>0.16666666666666666</v>
      </c>
      <c r="O3042" s="17">
        <v>-1</v>
      </c>
      <c r="P3042" s="17">
        <v>-1</v>
      </c>
      <c r="Q3042" s="17">
        <v>6.1882417114387307</v>
      </c>
      <c r="R3042" s="17">
        <v>-1</v>
      </c>
      <c r="S3042" s="17">
        <v>1.9875769892169299</v>
      </c>
      <c r="T3042" s="17">
        <v>0.20894379769204169</v>
      </c>
      <c r="U3042" s="17">
        <v>1.1608631504326898</v>
      </c>
      <c r="V3042" s="17">
        <v>1.5263005927459639</v>
      </c>
      <c r="W3042" s="17">
        <v>4.666569375404638</v>
      </c>
      <c r="X3042" s="17">
        <v>6.3225404409840795</v>
      </c>
      <c r="Y3042" s="17">
        <v>0</v>
      </c>
      <c r="Z3042" s="17">
        <v>63.398617374726399</v>
      </c>
      <c r="AA3042" s="17">
        <v>2.2329693021107828</v>
      </c>
      <c r="AB3042" s="17">
        <v>3.9486609007921438</v>
      </c>
      <c r="AC3042" s="17">
        <v>50.863078431631415</v>
      </c>
      <c r="AD3042" s="17">
        <v>1.4510789380408622</v>
      </c>
      <c r="AE3042" s="17">
        <v>0.14510789380408623</v>
      </c>
      <c r="AF3042" s="17">
        <v>97.950448055388193</v>
      </c>
      <c r="AG3042" s="17">
        <v>91.093824404945664</v>
      </c>
      <c r="AH3042" s="17">
        <v>-1</v>
      </c>
      <c r="AI3042" s="17">
        <v>-1</v>
      </c>
      <c r="AJ3042" s="17">
        <v>-1</v>
      </c>
      <c r="AK3042" s="17">
        <v>-1</v>
      </c>
      <c r="AL3042" s="17">
        <v>-1</v>
      </c>
      <c r="AM3042" s="17">
        <v>-1</v>
      </c>
      <c r="AN3042" s="17">
        <v>-1</v>
      </c>
      <c r="AO3042" s="17">
        <v>-1</v>
      </c>
      <c r="AP3042" s="17">
        <v>-1</v>
      </c>
      <c r="AQ3042" s="17">
        <v>-1</v>
      </c>
      <c r="AR3042" s="17">
        <v>0.72553946902043109</v>
      </c>
      <c r="AS3042" s="17">
        <v>8.706473628245174</v>
      </c>
      <c r="AT3042" s="17">
        <v>15.318415716718725</v>
      </c>
      <c r="AU3042" s="17">
        <v>-1</v>
      </c>
      <c r="AV3042" s="17">
        <v>-1</v>
      </c>
      <c r="AW3042" s="17">
        <v>-1</v>
      </c>
      <c r="AX3042" s="17">
        <v>-1</v>
      </c>
      <c r="AY3042" s="17">
        <v>0.14510789380408623</v>
      </c>
      <c r="AZ3042" s="17">
        <v>-0.89319676869400855</v>
      </c>
      <c r="BA3042" s="17">
        <v>1.4060172815145215</v>
      </c>
      <c r="BB3042" s="17">
        <v>-0.36003350560055997</v>
      </c>
      <c r="BC3042" s="17">
        <v>0.5395206850877392</v>
      </c>
      <c r="BD3042" s="17">
        <v>-12.100517127917724</v>
      </c>
      <c r="BE3042" s="17">
        <v>19.151799179199791</v>
      </c>
      <c r="BF3042" s="17">
        <v>-1</v>
      </c>
      <c r="BG3042" s="22">
        <v>0</v>
      </c>
    </row>
    <row r="3043" spans="1:59" x14ac:dyDescent="0.25">
      <c r="A3043">
        <v>6580</v>
      </c>
      <c r="B3043" t="s">
        <v>3190</v>
      </c>
      <c r="C3043" s="49">
        <v>0</v>
      </c>
      <c r="D3043" s="22">
        <v>1440.4566210937501</v>
      </c>
      <c r="E3043" s="17">
        <v>18.971269558479946</v>
      </c>
      <c r="F3043" s="17">
        <v>-73.633274699600349</v>
      </c>
      <c r="G3043" s="17">
        <v>-0.18959971598022091</v>
      </c>
      <c r="H3043" s="17">
        <v>-0.60968053338555173</v>
      </c>
      <c r="I3043" s="17">
        <v>10.863585910433954</v>
      </c>
      <c r="J3043" s="17">
        <v>-4.7317190610000859</v>
      </c>
      <c r="K3043" s="17">
        <v>-1</v>
      </c>
      <c r="L3043" s="17">
        <v>-1</v>
      </c>
      <c r="M3043" s="17">
        <v>-1</v>
      </c>
      <c r="N3043" s="17">
        <v>0.16666666666666666</v>
      </c>
      <c r="O3043" s="17">
        <v>-1</v>
      </c>
      <c r="P3043" s="17">
        <v>-1</v>
      </c>
      <c r="Q3043" s="17">
        <v>0.22393555484730943</v>
      </c>
      <c r="R3043" s="17">
        <v>-1</v>
      </c>
      <c r="S3043" s="17">
        <v>-1.0433626132714564</v>
      </c>
      <c r="T3043" s="17">
        <v>-0.1096248343024681</v>
      </c>
      <c r="U3043" s="17">
        <v>-0.67839370394132081</v>
      </c>
      <c r="V3043" s="17">
        <v>-1.1263133661316751</v>
      </c>
      <c r="W3043" s="17">
        <v>-2.2404462327391568</v>
      </c>
      <c r="X3043" s="17">
        <v>-3.9526355127527304</v>
      </c>
      <c r="Y3043" s="17">
        <v>0</v>
      </c>
      <c r="Z3043" s="17">
        <v>3.6605570574488873</v>
      </c>
      <c r="AA3043" s="17">
        <v>-1.0907591842327446</v>
      </c>
      <c r="AB3043" s="17">
        <v>-1.3541752993942517</v>
      </c>
      <c r="AC3043" s="17">
        <v>-10.105529423865844</v>
      </c>
      <c r="AD3043" s="17">
        <v>-0.84799212992665096</v>
      </c>
      <c r="AE3043" s="17">
        <v>-8.4799212992665102E-2</v>
      </c>
      <c r="AF3043" s="17">
        <v>7.1736656128883212</v>
      </c>
      <c r="AG3043" s="17">
        <v>-67.221484736996871</v>
      </c>
      <c r="AH3043" s="17">
        <v>-1</v>
      </c>
      <c r="AI3043" s="17">
        <v>-1</v>
      </c>
      <c r="AJ3043" s="17">
        <v>-1</v>
      </c>
      <c r="AK3043" s="17">
        <v>-1</v>
      </c>
      <c r="AL3043" s="17">
        <v>-1</v>
      </c>
      <c r="AM3043" s="17">
        <v>-1</v>
      </c>
      <c r="AN3043" s="17">
        <v>-1</v>
      </c>
      <c r="AO3043" s="17">
        <v>-1</v>
      </c>
      <c r="AP3043" s="17">
        <v>-1</v>
      </c>
      <c r="AQ3043" s="17">
        <v>-1</v>
      </c>
      <c r="AR3043" s="17">
        <v>-0.42399606496332548</v>
      </c>
      <c r="AS3043" s="17">
        <v>-5.0879527795599051</v>
      </c>
      <c r="AT3043" s="17">
        <v>-2.6143386134278765</v>
      </c>
      <c r="AU3043" s="17">
        <v>-1</v>
      </c>
      <c r="AV3043" s="17">
        <v>-1</v>
      </c>
      <c r="AW3043" s="17">
        <v>-1</v>
      </c>
      <c r="AX3043" s="17">
        <v>-1</v>
      </c>
      <c r="AY3043" s="17">
        <v>-8.4799212992665102E-2</v>
      </c>
      <c r="AZ3043" s="17">
        <v>1.1047475789060186</v>
      </c>
      <c r="BA3043" s="17">
        <v>-0.59192706608550605</v>
      </c>
      <c r="BB3043" s="17">
        <v>0.42165065750839476</v>
      </c>
      <c r="BC3043" s="17">
        <v>-0.24216347802121507</v>
      </c>
      <c r="BD3043" s="17">
        <v>15.056758076428936</v>
      </c>
      <c r="BE3043" s="17">
        <v>-8.0054760251468977</v>
      </c>
      <c r="BF3043" s="17">
        <v>-1</v>
      </c>
      <c r="BG3043" s="22">
        <v>0</v>
      </c>
    </row>
    <row r="3044" spans="1:59" x14ac:dyDescent="0.25">
      <c r="A3044">
        <v>6581</v>
      </c>
      <c r="B3044" t="s">
        <v>2647</v>
      </c>
      <c r="C3044" s="49">
        <v>0</v>
      </c>
      <c r="D3044" s="22">
        <v>1432.8038574218751</v>
      </c>
      <c r="E3044" s="17">
        <v>26.263523424243147</v>
      </c>
      <c r="F3044" s="17">
        <v>-61.405726969511619</v>
      </c>
      <c r="G3044" s="17">
        <v>-0.10063243482526613</v>
      </c>
      <c r="H3044" s="17">
        <v>6.4257456607301311E-2</v>
      </c>
      <c r="I3044" s="17">
        <v>17.375355946676969</v>
      </c>
      <c r="J3044" s="17">
        <v>-2.9772855803538496</v>
      </c>
      <c r="K3044" s="17">
        <v>-1</v>
      </c>
      <c r="L3044" s="17">
        <v>-1</v>
      </c>
      <c r="M3044" s="17">
        <v>-1</v>
      </c>
      <c r="N3044" s="17">
        <v>0.16666666666666666</v>
      </c>
      <c r="O3044" s="17">
        <v>-1</v>
      </c>
      <c r="P3044" s="17">
        <v>-1</v>
      </c>
      <c r="Q3044" s="17">
        <v>0.64447851473784956</v>
      </c>
      <c r="R3044" s="17">
        <v>-1</v>
      </c>
      <c r="S3044" s="17">
        <v>-0.8296511976910772</v>
      </c>
      <c r="T3044" s="17">
        <v>-8.7162574332933618E-2</v>
      </c>
      <c r="U3044" s="17">
        <v>-0.54870778554113997</v>
      </c>
      <c r="V3044" s="17">
        <v>-0.93927767473267898</v>
      </c>
      <c r="W3044" s="17">
        <v>-1.7534328716545917</v>
      </c>
      <c r="X3044" s="17">
        <v>-3.2281333165995227</v>
      </c>
      <c r="Y3044" s="17">
        <v>0</v>
      </c>
      <c r="Z3044" s="17">
        <v>7.8726850140568168</v>
      </c>
      <c r="AA3044" s="17">
        <v>-0.85640323756916281</v>
      </c>
      <c r="AB3044" s="17">
        <v>-0.98027255649488831</v>
      </c>
      <c r="AC3044" s="17">
        <v>-5.8066356154685916</v>
      </c>
      <c r="AD3044" s="17">
        <v>-0.68588473192642485</v>
      </c>
      <c r="AE3044" s="17">
        <v>-6.8588473192642496E-2</v>
      </c>
      <c r="AF3044" s="17">
        <v>13.574332475959906</v>
      </c>
      <c r="AG3044" s="17">
        <v>-56.058679382184621</v>
      </c>
      <c r="AH3044" s="17">
        <v>-1</v>
      </c>
      <c r="AI3044" s="17">
        <v>-1</v>
      </c>
      <c r="AJ3044" s="17">
        <v>-1</v>
      </c>
      <c r="AK3044" s="17">
        <v>-1</v>
      </c>
      <c r="AL3044" s="17">
        <v>-1</v>
      </c>
      <c r="AM3044" s="17">
        <v>-1</v>
      </c>
      <c r="AN3044" s="17">
        <v>-1</v>
      </c>
      <c r="AO3044" s="17">
        <v>-1</v>
      </c>
      <c r="AP3044" s="17">
        <v>-1</v>
      </c>
      <c r="AQ3044" s="17">
        <v>-1</v>
      </c>
      <c r="AR3044" s="17">
        <v>-0.34294236596321243</v>
      </c>
      <c r="AS3044" s="17">
        <v>-4.1153083915585498</v>
      </c>
      <c r="AT3044" s="17">
        <v>-1.3499009090261138</v>
      </c>
      <c r="AU3044" s="17">
        <v>-1</v>
      </c>
      <c r="AV3044" s="17">
        <v>-1</v>
      </c>
      <c r="AW3044" s="17">
        <v>-1</v>
      </c>
      <c r="AX3044" s="17">
        <v>-1</v>
      </c>
      <c r="AY3044" s="17">
        <v>-6.8588473192642496E-2</v>
      </c>
      <c r="AZ3044" s="17">
        <v>0.96387261246793199</v>
      </c>
      <c r="BA3044" s="17">
        <v>-0.45105209964741927</v>
      </c>
      <c r="BB3044" s="17">
        <v>0.36653414218831792</v>
      </c>
      <c r="BC3044" s="17">
        <v>-0.18704696270113824</v>
      </c>
      <c r="BD3044" s="17">
        <v>13.141899818461027</v>
      </c>
      <c r="BE3044" s="17">
        <v>-6.090617767178987</v>
      </c>
      <c r="BF3044" s="17">
        <v>-1</v>
      </c>
      <c r="BG3044" s="22">
        <v>0</v>
      </c>
    </row>
    <row r="3045" spans="1:59" x14ac:dyDescent="0.25">
      <c r="A3045">
        <v>6582</v>
      </c>
      <c r="B3045" t="s">
        <v>3191</v>
      </c>
      <c r="C3045" s="49">
        <v>0</v>
      </c>
      <c r="D3045" s="22">
        <v>1562.2370019531249</v>
      </c>
      <c r="E3045" s="17">
        <v>117.44349425497566</v>
      </c>
      <c r="F3045" s="17">
        <v>91.483553338641229</v>
      </c>
      <c r="G3045" s="17">
        <v>1.0117855157735187</v>
      </c>
      <c r="H3045" s="17">
        <v>8.4909589127612257</v>
      </c>
      <c r="I3045" s="17">
        <v>98.796410793474422</v>
      </c>
      <c r="J3045" s="17">
        <v>18.959580104044814</v>
      </c>
      <c r="K3045" s="17">
        <v>-1</v>
      </c>
      <c r="L3045" s="17">
        <v>-1</v>
      </c>
      <c r="M3045" s="17">
        <v>-1</v>
      </c>
      <c r="N3045" s="17">
        <v>0.16666666666666666</v>
      </c>
      <c r="O3045" s="17">
        <v>-1</v>
      </c>
      <c r="P3045" s="17">
        <v>-1</v>
      </c>
      <c r="Q3045" s="17">
        <v>5.9028109208431658</v>
      </c>
      <c r="R3045" s="17">
        <v>-1</v>
      </c>
      <c r="S3045" s="17">
        <v>1.8425268418448708</v>
      </c>
      <c r="T3045" s="17">
        <v>0.19369821939645898</v>
      </c>
      <c r="U3045" s="17">
        <v>1.0728427631036281</v>
      </c>
      <c r="V3045" s="17">
        <v>1.3993557848255107</v>
      </c>
      <c r="W3045" s="17">
        <v>4.3360238142064391</v>
      </c>
      <c r="X3045" s="17">
        <v>5.8308065294472939</v>
      </c>
      <c r="Y3045" s="17">
        <v>0</v>
      </c>
      <c r="Z3045" s="17">
        <v>60.539763161455987</v>
      </c>
      <c r="AA3045" s="17">
        <v>2.0739073048433241</v>
      </c>
      <c r="AB3045" s="17">
        <v>3.6948857441722507</v>
      </c>
      <c r="AC3045" s="17">
        <v>47.945334525666183</v>
      </c>
      <c r="AD3045" s="17">
        <v>1.3410534538795349</v>
      </c>
      <c r="AE3045" s="17">
        <v>0.13410534538795352</v>
      </c>
      <c r="AF3045" s="17">
        <v>93.606189377176406</v>
      </c>
      <c r="AG3045" s="17">
        <v>83.517408529341012</v>
      </c>
      <c r="AH3045" s="17">
        <v>-1</v>
      </c>
      <c r="AI3045" s="17">
        <v>-1</v>
      </c>
      <c r="AJ3045" s="17">
        <v>-1</v>
      </c>
      <c r="AK3045" s="17">
        <v>-1</v>
      </c>
      <c r="AL3045" s="17">
        <v>-1</v>
      </c>
      <c r="AM3045" s="17">
        <v>-1</v>
      </c>
      <c r="AN3045" s="17">
        <v>-1</v>
      </c>
      <c r="AO3045" s="17">
        <v>-1</v>
      </c>
      <c r="AP3045" s="17">
        <v>-1</v>
      </c>
      <c r="AQ3045" s="17">
        <v>-1</v>
      </c>
      <c r="AR3045" s="17">
        <v>0.67052672693976745</v>
      </c>
      <c r="AS3045" s="17">
        <v>8.0463207232772085</v>
      </c>
      <c r="AT3045" s="17">
        <v>14.460216940260372</v>
      </c>
      <c r="AU3045" s="17">
        <v>-1</v>
      </c>
      <c r="AV3045" s="17">
        <v>-1</v>
      </c>
      <c r="AW3045" s="17">
        <v>-1</v>
      </c>
      <c r="AX3045" s="17">
        <v>-1</v>
      </c>
      <c r="AY3045" s="17">
        <v>0.13410534538795352</v>
      </c>
      <c r="AZ3045" s="17">
        <v>-0.79758215406340671</v>
      </c>
      <c r="BA3045" s="17">
        <v>1.3104026668839197</v>
      </c>
      <c r="BB3045" s="17">
        <v>-0.32262484098570871</v>
      </c>
      <c r="BC3045" s="17">
        <v>0.50211202047288794</v>
      </c>
      <c r="BD3045" s="17">
        <v>-10.800865109982423</v>
      </c>
      <c r="BE3045" s="17">
        <v>17.85214716126449</v>
      </c>
      <c r="BF3045" s="17">
        <v>-1</v>
      </c>
      <c r="BG3045" s="22">
        <v>0</v>
      </c>
    </row>
    <row r="3046" spans="1:59" x14ac:dyDescent="0.25">
      <c r="A3046">
        <v>6583</v>
      </c>
      <c r="B3046" t="s">
        <v>2228</v>
      </c>
      <c r="C3046" s="49">
        <v>0</v>
      </c>
      <c r="D3046" s="22">
        <v>1425.897236328125</v>
      </c>
      <c r="E3046" s="17">
        <v>39.276921841246491</v>
      </c>
      <c r="F3046" s="17">
        <v>-39.585045297739327</v>
      </c>
      <c r="G3046" s="17">
        <v>5.8134209487906152E-2</v>
      </c>
      <c r="H3046" s="17">
        <v>1.2669341233244609</v>
      </c>
      <c r="I3046" s="17">
        <v>28.995941219960766</v>
      </c>
      <c r="J3046" s="17">
        <v>0.15359031893025943</v>
      </c>
      <c r="K3046" s="17">
        <v>-1</v>
      </c>
      <c r="L3046" s="17">
        <v>-1</v>
      </c>
      <c r="M3046" s="17">
        <v>-1</v>
      </c>
      <c r="N3046" s="17">
        <v>0.16666666666666666</v>
      </c>
      <c r="O3046" s="17">
        <v>-1</v>
      </c>
      <c r="P3046" s="17">
        <v>-1</v>
      </c>
      <c r="Q3046" s="17">
        <v>1.3949588448612296</v>
      </c>
      <c r="R3046" s="17">
        <v>-1</v>
      </c>
      <c r="S3046" s="17">
        <v>-0.44827229229305676</v>
      </c>
      <c r="T3046" s="17">
        <v>-4.7077527417296025E-2</v>
      </c>
      <c r="U3046" s="17">
        <v>-0.31727665926891846</v>
      </c>
      <c r="V3046" s="17">
        <v>-0.60550295772752871</v>
      </c>
      <c r="W3046" s="17">
        <v>-0.88433272527151441</v>
      </c>
      <c r="X3046" s="17">
        <v>-1.9352222487607096</v>
      </c>
      <c r="Y3046" s="17">
        <v>0</v>
      </c>
      <c r="Z3046" s="17">
        <v>15.389441875757269</v>
      </c>
      <c r="AA3046" s="17">
        <v>-0.43818311502986146</v>
      </c>
      <c r="AB3046" s="17">
        <v>-0.31302406897249957</v>
      </c>
      <c r="AC3046" s="17">
        <v>1.8649593277235486</v>
      </c>
      <c r="AD3046" s="17">
        <v>-0.39659582408614813</v>
      </c>
      <c r="AE3046" s="17">
        <v>-3.9659582408614807E-2</v>
      </c>
      <c r="AF3046" s="17">
        <v>24.996648478248996</v>
      </c>
      <c r="AG3046" s="17">
        <v>-36.138084706285063</v>
      </c>
      <c r="AH3046" s="17">
        <v>-1</v>
      </c>
      <c r="AI3046" s="17">
        <v>-1</v>
      </c>
      <c r="AJ3046" s="17">
        <v>-1</v>
      </c>
      <c r="AK3046" s="17">
        <v>-1</v>
      </c>
      <c r="AL3046" s="17">
        <v>-1</v>
      </c>
      <c r="AM3046" s="17">
        <v>-1</v>
      </c>
      <c r="AN3046" s="17">
        <v>-1</v>
      </c>
      <c r="AO3046" s="17">
        <v>-1</v>
      </c>
      <c r="AP3046" s="17">
        <v>-1</v>
      </c>
      <c r="AQ3046" s="17">
        <v>-1</v>
      </c>
      <c r="AR3046" s="17">
        <v>-0.19829791204307406</v>
      </c>
      <c r="AS3046" s="17">
        <v>-2.3795749445168881</v>
      </c>
      <c r="AT3046" s="17">
        <v>0.90655257212804496</v>
      </c>
      <c r="AU3046" s="17">
        <v>-1</v>
      </c>
      <c r="AV3046" s="17">
        <v>-1</v>
      </c>
      <c r="AW3046" s="17">
        <v>-1</v>
      </c>
      <c r="AX3046" s="17">
        <v>-1</v>
      </c>
      <c r="AY3046" s="17">
        <v>-3.9659582408614807E-2</v>
      </c>
      <c r="AZ3046" s="17">
        <v>0.71247406011529402</v>
      </c>
      <c r="BA3046" s="17">
        <v>-0.19965354729478124</v>
      </c>
      <c r="BB3046" s="17">
        <v>0.26817591352262377</v>
      </c>
      <c r="BC3046" s="17">
        <v>-8.8688734035444153E-2</v>
      </c>
      <c r="BD3046" s="17">
        <v>9.7247377336331695</v>
      </c>
      <c r="BE3046" s="17">
        <v>-2.6734556823511255</v>
      </c>
      <c r="BF3046" s="17">
        <v>-1</v>
      </c>
      <c r="BG3046" s="22">
        <v>0</v>
      </c>
    </row>
    <row r="3047" spans="1:59" x14ac:dyDescent="0.25">
      <c r="A3047">
        <v>6584</v>
      </c>
      <c r="B3047" t="s">
        <v>2648</v>
      </c>
      <c r="C3047" s="49">
        <v>0</v>
      </c>
      <c r="D3047" s="22">
        <v>1488.589619140625</v>
      </c>
      <c r="E3047" s="17">
        <v>41.231532732753074</v>
      </c>
      <c r="F3047" s="17">
        <v>-36.307581510876673</v>
      </c>
      <c r="G3047" s="17">
        <v>8.1980940544491954E-2</v>
      </c>
      <c r="H3047" s="17">
        <v>1.4475760153497355</v>
      </c>
      <c r="I3047" s="17">
        <v>30.74135174325372</v>
      </c>
      <c r="J3047" s="17">
        <v>0.62384750591534743</v>
      </c>
      <c r="K3047" s="17">
        <v>-1</v>
      </c>
      <c r="L3047" s="17">
        <v>-1</v>
      </c>
      <c r="M3047" s="17">
        <v>-1</v>
      </c>
      <c r="N3047" s="17">
        <v>0.16666666666666666</v>
      </c>
      <c r="O3047" s="17">
        <v>-1</v>
      </c>
      <c r="P3047" s="17">
        <v>-1</v>
      </c>
      <c r="Q3047" s="17">
        <v>1.5076809010155978</v>
      </c>
      <c r="R3047" s="17">
        <v>-1</v>
      </c>
      <c r="S3047" s="17">
        <v>-0.3909892261488721</v>
      </c>
      <c r="T3047" s="17">
        <v>-4.1056758147257802E-2</v>
      </c>
      <c r="U3047" s="17">
        <v>-0.28251573168106658</v>
      </c>
      <c r="V3047" s="17">
        <v>-0.55537003500725235</v>
      </c>
      <c r="W3047" s="17">
        <v>-0.75379398685013987</v>
      </c>
      <c r="X3047" s="17">
        <v>-1.7410271604396461</v>
      </c>
      <c r="Y3047" s="17">
        <v>0</v>
      </c>
      <c r="Z3047" s="17">
        <v>16.518457860658607</v>
      </c>
      <c r="AA3047" s="17">
        <v>-0.37536650246119968</v>
      </c>
      <c r="AB3047" s="17">
        <v>-0.21280342565856925</v>
      </c>
      <c r="AC3047" s="17">
        <v>3.0172319740138285</v>
      </c>
      <c r="AD3047" s="17">
        <v>-0.3531446646013332</v>
      </c>
      <c r="AE3047" s="17">
        <v>-3.5314466460133323E-2</v>
      </c>
      <c r="AF3047" s="17">
        <v>26.712278980665086</v>
      </c>
      <c r="AG3047" s="17">
        <v>-33.146013759780715</v>
      </c>
      <c r="AH3047" s="17">
        <v>-1</v>
      </c>
      <c r="AI3047" s="17">
        <v>-1</v>
      </c>
      <c r="AJ3047" s="17">
        <v>-1</v>
      </c>
      <c r="AK3047" s="17">
        <v>-1</v>
      </c>
      <c r="AL3047" s="17">
        <v>-1</v>
      </c>
      <c r="AM3047" s="17">
        <v>-1</v>
      </c>
      <c r="AN3047" s="17">
        <v>-1</v>
      </c>
      <c r="AO3047" s="17">
        <v>-1</v>
      </c>
      <c r="AP3047" s="17">
        <v>-1</v>
      </c>
      <c r="AQ3047" s="17">
        <v>-1</v>
      </c>
      <c r="AR3047" s="17">
        <v>-0.1765723323006666</v>
      </c>
      <c r="AS3047" s="17">
        <v>-2.1188679876079997</v>
      </c>
      <c r="AT3047" s="17">
        <v>1.2454716161096009</v>
      </c>
      <c r="AU3047" s="17">
        <v>-1</v>
      </c>
      <c r="AV3047" s="17">
        <v>-1</v>
      </c>
      <c r="AW3047" s="17">
        <v>-1</v>
      </c>
      <c r="AX3047" s="17">
        <v>-1</v>
      </c>
      <c r="AY3047" s="17">
        <v>-3.5314466460133323E-2</v>
      </c>
      <c r="AZ3047" s="17">
        <v>0.67471402750955989</v>
      </c>
      <c r="BA3047" s="17">
        <v>-0.16189351468904717</v>
      </c>
      <c r="BB3047" s="17">
        <v>0.25340251929778668</v>
      </c>
      <c r="BC3047" s="17">
        <v>-7.391533981060712E-2</v>
      </c>
      <c r="BD3047" s="17">
        <v>9.2114803956943874</v>
      </c>
      <c r="BE3047" s="17">
        <v>-2.1601983444123434</v>
      </c>
      <c r="BF3047" s="17">
        <v>-1</v>
      </c>
      <c r="BG3047" s="22">
        <v>0</v>
      </c>
    </row>
    <row r="3048" spans="1:59" x14ac:dyDescent="0.25">
      <c r="A3048">
        <v>6585</v>
      </c>
      <c r="B3048" t="s">
        <v>3192</v>
      </c>
      <c r="C3048" s="49">
        <v>0</v>
      </c>
      <c r="D3048" s="22">
        <v>1444.588671875</v>
      </c>
      <c r="E3048" s="17">
        <v>-2.637460363345923</v>
      </c>
      <c r="F3048" s="17">
        <v>-109.86648618257297</v>
      </c>
      <c r="G3048" s="17">
        <v>-0.45323150743258372</v>
      </c>
      <c r="H3048" s="17">
        <v>-2.6067234611127539</v>
      </c>
      <c r="I3048" s="17">
        <v>-8.4323797287829834</v>
      </c>
      <c r="J3048" s="17">
        <v>-9.9305341251717003</v>
      </c>
      <c r="K3048" s="17">
        <v>-1</v>
      </c>
      <c r="L3048" s="17">
        <v>-1</v>
      </c>
      <c r="M3048" s="17">
        <v>-1</v>
      </c>
      <c r="N3048" s="17">
        <v>0.16666666666666666</v>
      </c>
      <c r="O3048" s="17">
        <v>-1</v>
      </c>
      <c r="P3048" s="17">
        <v>-1</v>
      </c>
      <c r="Q3048" s="17">
        <v>-1.0222359866379471</v>
      </c>
      <c r="R3048" s="17">
        <v>-1</v>
      </c>
      <c r="S3048" s="17">
        <v>-1.6766417537809442</v>
      </c>
      <c r="T3048" s="17">
        <v>-0.17618599879981953</v>
      </c>
      <c r="U3048" s="17">
        <v>-1.0626847663425287</v>
      </c>
      <c r="V3048" s="17">
        <v>-1.6805458182077102</v>
      </c>
      <c r="W3048" s="17">
        <v>-3.6835858136862107</v>
      </c>
      <c r="X3048" s="17">
        <v>-6.0995125376937551</v>
      </c>
      <c r="Y3048" s="17">
        <v>0</v>
      </c>
      <c r="Z3048" s="17">
        <v>-8.8210072278870832</v>
      </c>
      <c r="AA3048" s="17">
        <v>-1.7852131144233894</v>
      </c>
      <c r="AB3048" s="17">
        <v>-2.4621404823228699</v>
      </c>
      <c r="AC3048" s="17">
        <v>-22.844202127568209</v>
      </c>
      <c r="AD3048" s="17">
        <v>-1.328355957928161</v>
      </c>
      <c r="AE3048" s="17">
        <v>-0.13283559579281609</v>
      </c>
      <c r="AF3048" s="17">
        <v>-11.793074178365352</v>
      </c>
      <c r="AG3048" s="17">
        <v>-100.29960441334809</v>
      </c>
      <c r="AH3048" s="17">
        <v>-1</v>
      </c>
      <c r="AI3048" s="17">
        <v>-1</v>
      </c>
      <c r="AJ3048" s="17">
        <v>-1</v>
      </c>
      <c r="AK3048" s="17">
        <v>-1</v>
      </c>
      <c r="AL3048" s="17">
        <v>-1</v>
      </c>
      <c r="AM3048" s="17">
        <v>-1</v>
      </c>
      <c r="AN3048" s="17">
        <v>-1</v>
      </c>
      <c r="AO3048" s="17">
        <v>-1</v>
      </c>
      <c r="AP3048" s="17">
        <v>-1</v>
      </c>
      <c r="AQ3048" s="17">
        <v>-1</v>
      </c>
      <c r="AR3048" s="17">
        <v>-0.66417797896408048</v>
      </c>
      <c r="AS3048" s="17">
        <v>-7.9701357475689667</v>
      </c>
      <c r="AT3048" s="17">
        <v>-6.3611764718396557</v>
      </c>
      <c r="AU3048" s="17">
        <v>-1</v>
      </c>
      <c r="AV3048" s="17">
        <v>-1</v>
      </c>
      <c r="AW3048" s="17">
        <v>-1</v>
      </c>
      <c r="AX3048" s="17">
        <v>-1</v>
      </c>
      <c r="AY3048" s="17">
        <v>-0.13283559579281609</v>
      </c>
      <c r="AZ3048" s="17">
        <v>1.5221945244654633</v>
      </c>
      <c r="BA3048" s="17">
        <v>-1.0093740116449508</v>
      </c>
      <c r="BB3048" s="17">
        <v>0.58497435902890826</v>
      </c>
      <c r="BC3048" s="17">
        <v>-0.40548717954172853</v>
      </c>
      <c r="BD3048" s="17">
        <v>20.730950952416531</v>
      </c>
      <c r="BE3048" s="17">
        <v>-13.679668901134498</v>
      </c>
      <c r="BF3048" s="17">
        <v>-1</v>
      </c>
      <c r="BG3048" s="22">
        <v>0</v>
      </c>
    </row>
    <row r="3049" spans="1:59" x14ac:dyDescent="0.25">
      <c r="A3049">
        <v>6586</v>
      </c>
      <c r="B3049" t="s">
        <v>3193</v>
      </c>
      <c r="C3049" s="49">
        <v>0</v>
      </c>
      <c r="D3049" s="22">
        <v>1438.112783203125</v>
      </c>
      <c r="E3049" s="17">
        <v>-11.30375262346351</v>
      </c>
      <c r="F3049" s="17">
        <v>-124.39800198058968</v>
      </c>
      <c r="G3049" s="17">
        <v>-0.5589623931463652</v>
      </c>
      <c r="H3049" s="17">
        <v>-3.4076477972628361</v>
      </c>
      <c r="I3049" s="17">
        <v>-16.171125979747764</v>
      </c>
      <c r="J3049" s="17">
        <v>-12.015545642063582</v>
      </c>
      <c r="K3049" s="17">
        <v>-1</v>
      </c>
      <c r="L3049" s="17">
        <v>-1</v>
      </c>
      <c r="M3049" s="17">
        <v>-1</v>
      </c>
      <c r="N3049" s="17">
        <v>0.16666666666666666</v>
      </c>
      <c r="O3049" s="17">
        <v>-1</v>
      </c>
      <c r="P3049" s="17">
        <v>-1</v>
      </c>
      <c r="Q3049" s="17">
        <v>-1.5220194919074657</v>
      </c>
      <c r="R3049" s="17">
        <v>-1</v>
      </c>
      <c r="S3049" s="17">
        <v>-1.9306216097810855</v>
      </c>
      <c r="T3049" s="17">
        <v>-0.20288069611866444</v>
      </c>
      <c r="U3049" s="17">
        <v>-1.2168066731722358</v>
      </c>
      <c r="V3049" s="17">
        <v>-1.902823593306427</v>
      </c>
      <c r="W3049" s="17">
        <v>-4.2623643641089464</v>
      </c>
      <c r="X3049" s="17">
        <v>-6.960528609067679</v>
      </c>
      <c r="Y3049" s="17">
        <v>0</v>
      </c>
      <c r="Z3049" s="17">
        <v>-13.82680277216436</v>
      </c>
      <c r="AA3049" s="17">
        <v>-2.0637274344223906</v>
      </c>
      <c r="AB3049" s="17">
        <v>-2.9064956167537739</v>
      </c>
      <c r="AC3049" s="17">
        <v>-27.953112325236063</v>
      </c>
      <c r="AD3049" s="17">
        <v>-1.5210083414652948</v>
      </c>
      <c r="AE3049" s="17">
        <v>-0.15210083414652947</v>
      </c>
      <c r="AF3049" s="17">
        <v>-19.399782709928921</v>
      </c>
      <c r="AG3049" s="17">
        <v>-113.56575441695659</v>
      </c>
      <c r="AH3049" s="17">
        <v>-1</v>
      </c>
      <c r="AI3049" s="17">
        <v>-1</v>
      </c>
      <c r="AJ3049" s="17">
        <v>-1</v>
      </c>
      <c r="AK3049" s="17">
        <v>-1</v>
      </c>
      <c r="AL3049" s="17">
        <v>-1</v>
      </c>
      <c r="AM3049" s="17">
        <v>-1</v>
      </c>
      <c r="AN3049" s="17">
        <v>-1</v>
      </c>
      <c r="AO3049" s="17">
        <v>-1</v>
      </c>
      <c r="AP3049" s="17">
        <v>-1</v>
      </c>
      <c r="AQ3049" s="17">
        <v>-1</v>
      </c>
      <c r="AR3049" s="17">
        <v>-0.76050417073264742</v>
      </c>
      <c r="AS3049" s="17">
        <v>-9.1260500487917682</v>
      </c>
      <c r="AT3049" s="17">
        <v>-7.8638650634292979</v>
      </c>
      <c r="AU3049" s="17">
        <v>-1</v>
      </c>
      <c r="AV3049" s="17">
        <v>-1</v>
      </c>
      <c r="AW3049" s="17">
        <v>-1</v>
      </c>
      <c r="AX3049" s="17">
        <v>-1</v>
      </c>
      <c r="AY3049" s="17">
        <v>-0.15210083414652947</v>
      </c>
      <c r="AZ3049" s="17">
        <v>1.6896137687430952</v>
      </c>
      <c r="BA3049" s="17">
        <v>-1.1767932559225827</v>
      </c>
      <c r="BB3049" s="17">
        <v>0.65047616943153375</v>
      </c>
      <c r="BC3049" s="17">
        <v>-0.4709889899443539</v>
      </c>
      <c r="BD3049" s="17">
        <v>23.006615185413271</v>
      </c>
      <c r="BE3049" s="17">
        <v>-15.955333134131244</v>
      </c>
      <c r="BF3049" s="17">
        <v>-1</v>
      </c>
      <c r="BG3049" s="22">
        <v>0</v>
      </c>
    </row>
    <row r="3050" spans="1:59" x14ac:dyDescent="0.25">
      <c r="A3050">
        <v>6588</v>
      </c>
      <c r="B3050" t="s">
        <v>3194</v>
      </c>
      <c r="C3050" s="49">
        <v>0</v>
      </c>
      <c r="D3050" s="22">
        <v>1440.89576171875</v>
      </c>
      <c r="E3050" s="17">
        <v>13.819870998177997</v>
      </c>
      <c r="F3050" s="17">
        <v>-82.271066654229472</v>
      </c>
      <c r="G3050" s="17">
        <v>-0.25244803866510984</v>
      </c>
      <c r="H3050" s="17">
        <v>-1.0857642319635117</v>
      </c>
      <c r="I3050" s="17">
        <v>6.2635372276514474</v>
      </c>
      <c r="J3050" s="17">
        <v>-5.9710870633646964</v>
      </c>
      <c r="K3050" s="17">
        <v>-1</v>
      </c>
      <c r="L3050" s="17">
        <v>-1</v>
      </c>
      <c r="M3050" s="17">
        <v>-1</v>
      </c>
      <c r="N3050" s="17">
        <v>0.16666666666666666</v>
      </c>
      <c r="O3050" s="17">
        <v>-1</v>
      </c>
      <c r="P3050" s="17">
        <v>-1</v>
      </c>
      <c r="Q3050" s="17">
        <v>-7.3144667262939667E-2</v>
      </c>
      <c r="R3050" s="17">
        <v>-1</v>
      </c>
      <c r="S3050" s="17">
        <v>-1.1943327658205323</v>
      </c>
      <c r="T3050" s="17">
        <v>-0.1254926381115827</v>
      </c>
      <c r="U3050" s="17">
        <v>-0.77000651194772574</v>
      </c>
      <c r="V3050" s="17">
        <v>-1.2584392368342077</v>
      </c>
      <c r="W3050" s="17">
        <v>-2.5844825174490933</v>
      </c>
      <c r="X3050" s="17">
        <v>-4.4644388096348839</v>
      </c>
      <c r="Y3050" s="17">
        <v>0</v>
      </c>
      <c r="Z3050" s="17">
        <v>0.68502297828709402</v>
      </c>
      <c r="AA3050" s="17">
        <v>-1.2563130594082941</v>
      </c>
      <c r="AB3050" s="17">
        <v>-1.6183079100961075</v>
      </c>
      <c r="AC3050" s="17">
        <v>-13.142356690596065</v>
      </c>
      <c r="AD3050" s="17">
        <v>-0.96250813993465711</v>
      </c>
      <c r="AE3050" s="17">
        <v>-9.6250813993465717E-2</v>
      </c>
      <c r="AF3050" s="17">
        <v>2.6521025035452439</v>
      </c>
      <c r="AG3050" s="17">
        <v>-75.107120713507484</v>
      </c>
      <c r="AH3050" s="17">
        <v>-1</v>
      </c>
      <c r="AI3050" s="17">
        <v>-1</v>
      </c>
      <c r="AJ3050" s="17">
        <v>-1</v>
      </c>
      <c r="AK3050" s="17">
        <v>-1</v>
      </c>
      <c r="AL3050" s="17">
        <v>-1</v>
      </c>
      <c r="AM3050" s="17">
        <v>-1</v>
      </c>
      <c r="AN3050" s="17">
        <v>-1</v>
      </c>
      <c r="AO3050" s="17">
        <v>-1</v>
      </c>
      <c r="AP3050" s="17">
        <v>-1</v>
      </c>
      <c r="AQ3050" s="17">
        <v>-1</v>
      </c>
      <c r="AR3050" s="17">
        <v>-0.48125406996732856</v>
      </c>
      <c r="AS3050" s="17">
        <v>-5.7750488396079422</v>
      </c>
      <c r="AT3050" s="17">
        <v>-3.5075634914903251</v>
      </c>
      <c r="AU3050" s="17">
        <v>-1</v>
      </c>
      <c r="AV3050" s="17">
        <v>-1</v>
      </c>
      <c r="AW3050" s="17">
        <v>-1</v>
      </c>
      <c r="AX3050" s="17">
        <v>-1</v>
      </c>
      <c r="AY3050" s="17">
        <v>-9.6250813993465717E-2</v>
      </c>
      <c r="AZ3050" s="17">
        <v>1.2042645612616234</v>
      </c>
      <c r="BA3050" s="17">
        <v>-0.69144404844111063</v>
      </c>
      <c r="BB3050" s="17">
        <v>0.46058610091111685</v>
      </c>
      <c r="BC3050" s="17">
        <v>-0.28109892142393716</v>
      </c>
      <c r="BD3050" s="17">
        <v>16.409453450843991</v>
      </c>
      <c r="BE3050" s="17">
        <v>-9.3581713995619538</v>
      </c>
      <c r="BF3050" s="17">
        <v>-1</v>
      </c>
      <c r="BG3050" s="22">
        <v>0</v>
      </c>
    </row>
    <row r="3051" spans="1:59" x14ac:dyDescent="0.25">
      <c r="A3051">
        <v>6589</v>
      </c>
      <c r="B3051" t="s">
        <v>2649</v>
      </c>
      <c r="C3051" s="49">
        <v>0</v>
      </c>
      <c r="D3051" s="22">
        <v>1447.8739550781252</v>
      </c>
      <c r="E3051" s="17">
        <v>15.136919482407848</v>
      </c>
      <c r="F3051" s="17">
        <v>-80.062658458325842</v>
      </c>
      <c r="G3051" s="17">
        <v>-0.23637972495193654</v>
      </c>
      <c r="H3051" s="17">
        <v>-0.96404479864094483</v>
      </c>
      <c r="I3051" s="17">
        <v>7.4396231146434815</v>
      </c>
      <c r="J3051" s="17">
        <v>-5.6542201524065208</v>
      </c>
      <c r="K3051" s="17">
        <v>-1</v>
      </c>
      <c r="L3051" s="17">
        <v>-1</v>
      </c>
      <c r="M3051" s="17">
        <v>-1</v>
      </c>
      <c r="N3051" s="17">
        <v>0.16666666666666666</v>
      </c>
      <c r="O3051" s="17">
        <v>-1</v>
      </c>
      <c r="P3051" s="17">
        <v>-1</v>
      </c>
      <c r="Q3051" s="17">
        <v>2.8092803194104121E-3</v>
      </c>
      <c r="R3051" s="17">
        <v>-1</v>
      </c>
      <c r="S3051" s="17">
        <v>-1.1557345078424011</v>
      </c>
      <c r="T3051" s="17">
        <v>-0.12143574623839286</v>
      </c>
      <c r="U3051" s="17">
        <v>-0.74658403579713195</v>
      </c>
      <c r="V3051" s="17">
        <v>-1.2246588613304883</v>
      </c>
      <c r="W3051" s="17">
        <v>-2.4965234007173591</v>
      </c>
      <c r="X3051" s="17">
        <v>-4.3335870130806358</v>
      </c>
      <c r="Y3051" s="17">
        <v>0</v>
      </c>
      <c r="Z3051" s="17">
        <v>1.4457722394556178</v>
      </c>
      <c r="AA3051" s="17">
        <v>-1.2139862082035306</v>
      </c>
      <c r="AB3051" s="17">
        <v>-1.5507776170138809</v>
      </c>
      <c r="AC3051" s="17">
        <v>-12.365936714215819</v>
      </c>
      <c r="AD3051" s="17">
        <v>-0.93323004474641502</v>
      </c>
      <c r="AE3051" s="17">
        <v>-9.3323004474641494E-2</v>
      </c>
      <c r="AF3051" s="17">
        <v>3.8081221300213528</v>
      </c>
      <c r="AG3051" s="17">
        <v>-73.091014836923392</v>
      </c>
      <c r="AH3051" s="17">
        <v>-1</v>
      </c>
      <c r="AI3051" s="17">
        <v>-1</v>
      </c>
      <c r="AJ3051" s="17">
        <v>-1</v>
      </c>
      <c r="AK3051" s="17">
        <v>-1</v>
      </c>
      <c r="AL3051" s="17">
        <v>-1</v>
      </c>
      <c r="AM3051" s="17">
        <v>-1</v>
      </c>
      <c r="AN3051" s="17">
        <v>-1</v>
      </c>
      <c r="AO3051" s="17">
        <v>-1</v>
      </c>
      <c r="AP3051" s="17">
        <v>-1</v>
      </c>
      <c r="AQ3051" s="17">
        <v>-1</v>
      </c>
      <c r="AR3051" s="17">
        <v>-0.46661502237320751</v>
      </c>
      <c r="AS3051" s="17">
        <v>-5.5993802684784892</v>
      </c>
      <c r="AT3051" s="17">
        <v>-3.2791943490220365</v>
      </c>
      <c r="AU3051" s="17">
        <v>-1</v>
      </c>
      <c r="AV3051" s="17">
        <v>-1</v>
      </c>
      <c r="AW3051" s="17">
        <v>-1</v>
      </c>
      <c r="AX3051" s="17">
        <v>-1</v>
      </c>
      <c r="AY3051" s="17">
        <v>-9.3323004474641494E-2</v>
      </c>
      <c r="AZ3051" s="17">
        <v>1.1788212395631961</v>
      </c>
      <c r="BA3051" s="17">
        <v>-0.66600072674268351</v>
      </c>
      <c r="BB3051" s="17">
        <v>0.45063154854711451</v>
      </c>
      <c r="BC3051" s="17">
        <v>-0.27114436905993489</v>
      </c>
      <c r="BD3051" s="17">
        <v>16.063612341552375</v>
      </c>
      <c r="BE3051" s="17">
        <v>-9.0123302902703379</v>
      </c>
      <c r="BF3051" s="17">
        <v>-1</v>
      </c>
      <c r="BG3051" s="22">
        <v>0</v>
      </c>
    </row>
    <row r="3052" spans="1:59" x14ac:dyDescent="0.25">
      <c r="A3052">
        <v>6590</v>
      </c>
      <c r="B3052" t="s">
        <v>2650</v>
      </c>
      <c r="C3052" s="49">
        <v>0</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25">
      <c r="A3053">
        <v>6591</v>
      </c>
      <c r="B3053" t="s">
        <v>3195</v>
      </c>
      <c r="C3053" s="49">
        <v>0</v>
      </c>
      <c r="D3053" s="22">
        <v>1502.425283203125</v>
      </c>
      <c r="E3053" s="17">
        <v>68.582550769402147</v>
      </c>
      <c r="F3053" s="17">
        <v>9.5542171409510956</v>
      </c>
      <c r="G3053" s="17">
        <v>0.41567005180339195</v>
      </c>
      <c r="H3053" s="17">
        <v>3.9753116728285733</v>
      </c>
      <c r="I3053" s="17">
        <v>55.165013205175896</v>
      </c>
      <c r="J3053" s="17">
        <v>7.2041918900496027</v>
      </c>
      <c r="K3053" s="17">
        <v>-1</v>
      </c>
      <c r="L3053" s="17">
        <v>-1</v>
      </c>
      <c r="M3053" s="17">
        <v>-1</v>
      </c>
      <c r="N3053" s="17">
        <v>0.16666666666666666</v>
      </c>
      <c r="O3053" s="17">
        <v>-1</v>
      </c>
      <c r="P3053" s="17">
        <v>-1</v>
      </c>
      <c r="Q3053" s="17">
        <v>3.0850091582166579</v>
      </c>
      <c r="R3053" s="17">
        <v>-1</v>
      </c>
      <c r="S3053" s="17">
        <v>0.41057705085909457</v>
      </c>
      <c r="T3053" s="17">
        <v>4.3192321613261309E-2</v>
      </c>
      <c r="U3053" s="17">
        <v>0.20389655710607313</v>
      </c>
      <c r="V3053" s="17">
        <v>0.14614374428787946</v>
      </c>
      <c r="W3053" s="17">
        <v>1.072844452830531</v>
      </c>
      <c r="X3053" s="17">
        <v>0.97635939786613091</v>
      </c>
      <c r="Y3053" s="17">
        <v>0</v>
      </c>
      <c r="Z3053" s="17">
        <v>32.31686392750499</v>
      </c>
      <c r="AA3053" s="17">
        <v>0.50363110817954682</v>
      </c>
      <c r="AB3053" s="17">
        <v>1.1895916161551245</v>
      </c>
      <c r="AC3053" s="17">
        <v>19.141070262631413</v>
      </c>
      <c r="AD3053" s="17">
        <v>0.25487069638259141</v>
      </c>
      <c r="AE3053" s="17">
        <v>2.5487069638259141E-2</v>
      </c>
      <c r="AF3053" s="17">
        <v>50.719226358124608</v>
      </c>
      <c r="AG3053" s="17">
        <v>8.7222612919846672</v>
      </c>
      <c r="AH3053" s="17">
        <v>-1</v>
      </c>
      <c r="AI3053" s="17">
        <v>-1</v>
      </c>
      <c r="AJ3053" s="17">
        <v>-1</v>
      </c>
      <c r="AK3053" s="17">
        <v>-1</v>
      </c>
      <c r="AL3053" s="17">
        <v>-1</v>
      </c>
      <c r="AM3053" s="17">
        <v>-1</v>
      </c>
      <c r="AN3053" s="17">
        <v>-1</v>
      </c>
      <c r="AO3053" s="17">
        <v>-1</v>
      </c>
      <c r="AP3053" s="17">
        <v>-1</v>
      </c>
      <c r="AQ3053" s="17">
        <v>-1</v>
      </c>
      <c r="AR3053" s="17">
        <v>0.12743534819129571</v>
      </c>
      <c r="AS3053" s="17">
        <v>1.5292241782955482</v>
      </c>
      <c r="AT3053" s="17">
        <v>5.9879914317842129</v>
      </c>
      <c r="AU3053" s="17">
        <v>-1</v>
      </c>
      <c r="AV3053" s="17">
        <v>-1</v>
      </c>
      <c r="AW3053" s="17">
        <v>-1</v>
      </c>
      <c r="AX3053" s="17">
        <v>-1</v>
      </c>
      <c r="AY3053" s="17">
        <v>2.5487069638259141E-2</v>
      </c>
      <c r="AZ3053" s="17">
        <v>0.14633503537786141</v>
      </c>
      <c r="BA3053" s="17">
        <v>0.36648547744265147</v>
      </c>
      <c r="BB3053" s="17">
        <v>4.6677296563252244E-2</v>
      </c>
      <c r="BC3053" s="17">
        <v>0.13280988292392723</v>
      </c>
      <c r="BD3053" s="17">
        <v>2.0294316470630385</v>
      </c>
      <c r="BE3053" s="17">
        <v>5.0218504042190144</v>
      </c>
      <c r="BF3053" s="17">
        <v>-1</v>
      </c>
      <c r="BG3053" s="22">
        <v>0</v>
      </c>
    </row>
    <row r="3054" spans="1:59" x14ac:dyDescent="0.25">
      <c r="A3054">
        <v>6592</v>
      </c>
      <c r="B3054" t="s">
        <v>2651</v>
      </c>
      <c r="C3054" s="49">
        <v>0</v>
      </c>
      <c r="D3054" s="22">
        <v>1418.235380859375</v>
      </c>
      <c r="E3054" s="17">
        <v>7.7128096095154746</v>
      </c>
      <c r="F3054" s="17">
        <v>-92.51130046877698</v>
      </c>
      <c r="G3054" s="17">
        <v>-0.32695568165140393</v>
      </c>
      <c r="H3054" s="17">
        <v>-1.6501687018026079</v>
      </c>
      <c r="I3054" s="17">
        <v>0.81010950938492243</v>
      </c>
      <c r="J3054" s="17">
        <v>-7.4403766912169571</v>
      </c>
      <c r="K3054" s="17">
        <v>-1</v>
      </c>
      <c r="L3054" s="17">
        <v>-1</v>
      </c>
      <c r="M3054" s="17">
        <v>-1</v>
      </c>
      <c r="N3054" s="17">
        <v>0.16666666666666666</v>
      </c>
      <c r="O3054" s="17">
        <v>-1</v>
      </c>
      <c r="P3054" s="17">
        <v>-1</v>
      </c>
      <c r="Q3054" s="17">
        <v>-0.4253377916245773</v>
      </c>
      <c r="R3054" s="17">
        <v>-1</v>
      </c>
      <c r="S3054" s="17">
        <v>-1.3733101791734819</v>
      </c>
      <c r="T3054" s="17">
        <v>-0.14430416100796598</v>
      </c>
      <c r="U3054" s="17">
        <v>-0.87861489002866255</v>
      </c>
      <c r="V3054" s="17">
        <v>-1.4150764672805263</v>
      </c>
      <c r="W3054" s="17">
        <v>-2.9923427686131592</v>
      </c>
      <c r="X3054" s="17">
        <v>-5.071189406854443</v>
      </c>
      <c r="Y3054" s="17">
        <v>0</v>
      </c>
      <c r="Z3054" s="17">
        <v>-2.8425179550693223</v>
      </c>
      <c r="AA3054" s="17">
        <v>-1.452579697874099</v>
      </c>
      <c r="AB3054" s="17">
        <v>-1.9314411397271267</v>
      </c>
      <c r="AC3054" s="17">
        <v>-16.742561630591744</v>
      </c>
      <c r="AD3054" s="17">
        <v>-1.0982686125358281</v>
      </c>
      <c r="AE3054" s="17">
        <v>-0.10982686125358282</v>
      </c>
      <c r="AF3054" s="17">
        <v>-2.708279372993438</v>
      </c>
      <c r="AG3054" s="17">
        <v>-84.45566216947536</v>
      </c>
      <c r="AH3054" s="17">
        <v>-1</v>
      </c>
      <c r="AI3054" s="17">
        <v>-1</v>
      </c>
      <c r="AJ3054" s="17">
        <v>-1</v>
      </c>
      <c r="AK3054" s="17">
        <v>-1</v>
      </c>
      <c r="AL3054" s="17">
        <v>-1</v>
      </c>
      <c r="AM3054" s="17">
        <v>-1</v>
      </c>
      <c r="AN3054" s="17">
        <v>-1</v>
      </c>
      <c r="AO3054" s="17">
        <v>-1</v>
      </c>
      <c r="AP3054" s="17">
        <v>-1</v>
      </c>
      <c r="AQ3054" s="17">
        <v>-1</v>
      </c>
      <c r="AR3054" s="17">
        <v>-0.54913430626791404</v>
      </c>
      <c r="AS3054" s="17">
        <v>-6.5896116752149689</v>
      </c>
      <c r="AT3054" s="17">
        <v>-4.5664951777794585</v>
      </c>
      <c r="AU3054" s="17">
        <v>-1</v>
      </c>
      <c r="AV3054" s="17">
        <v>-1</v>
      </c>
      <c r="AW3054" s="17">
        <v>-1</v>
      </c>
      <c r="AX3054" s="17">
        <v>-1</v>
      </c>
      <c r="AY3054" s="17">
        <v>-0.10982686125358282</v>
      </c>
      <c r="AZ3054" s="17">
        <v>1.3222434583214728</v>
      </c>
      <c r="BA3054" s="17">
        <v>-0.8094229455009605</v>
      </c>
      <c r="BB3054" s="17">
        <v>0.50674466159551501</v>
      </c>
      <c r="BC3054" s="17">
        <v>-0.32725748210833533</v>
      </c>
      <c r="BD3054" s="17">
        <v>18.013094402909708</v>
      </c>
      <c r="BE3054" s="17">
        <v>-10.961812351627673</v>
      </c>
      <c r="BF3054" s="17">
        <v>-1</v>
      </c>
      <c r="BG3054" s="22">
        <v>0</v>
      </c>
    </row>
    <row r="3055" spans="1:59" x14ac:dyDescent="0.25">
      <c r="A3055">
        <v>6593</v>
      </c>
      <c r="B3055" t="s">
        <v>2371</v>
      </c>
      <c r="C3055" s="49">
        <v>0</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25">
      <c r="A3056">
        <v>6594</v>
      </c>
      <c r="B3056" t="s">
        <v>3196</v>
      </c>
      <c r="C3056" s="49">
        <v>0</v>
      </c>
      <c r="D3056" s="22">
        <v>1456.031279296875</v>
      </c>
      <c r="E3056" s="17">
        <v>38.511280838901676</v>
      </c>
      <c r="F3056" s="17">
        <v>-40.868861258156997</v>
      </c>
      <c r="G3056" s="17">
        <v>4.8793201951240539E-2</v>
      </c>
      <c r="H3056" s="17">
        <v>1.1961748536014265</v>
      </c>
      <c r="I3056" s="17">
        <v>28.312246133453208</v>
      </c>
      <c r="J3056" s="17">
        <v>-3.061421280935317E-2</v>
      </c>
      <c r="K3056" s="17">
        <v>-1</v>
      </c>
      <c r="L3056" s="17">
        <v>-1</v>
      </c>
      <c r="M3056" s="17">
        <v>-1</v>
      </c>
      <c r="N3056" s="17">
        <v>0.16666666666666666</v>
      </c>
      <c r="O3056" s="17">
        <v>-1</v>
      </c>
      <c r="P3056" s="17">
        <v>-1</v>
      </c>
      <c r="Q3056" s="17">
        <v>1.3508044669052792</v>
      </c>
      <c r="R3056" s="17">
        <v>-1</v>
      </c>
      <c r="S3056" s="17">
        <v>-0.47071065297681025</v>
      </c>
      <c r="T3056" s="17">
        <v>-4.9435924087871105E-2</v>
      </c>
      <c r="U3056" s="17">
        <v>-0.33089286879504287</v>
      </c>
      <c r="V3056" s="17">
        <v>-0.62514053437708983</v>
      </c>
      <c r="W3056" s="17">
        <v>-0.93546607921119918</v>
      </c>
      <c r="X3056" s="17">
        <v>-2.011290443570561</v>
      </c>
      <c r="Y3056" s="17">
        <v>0</v>
      </c>
      <c r="Z3056" s="17">
        <v>14.947194810574441</v>
      </c>
      <c r="AA3056" s="17">
        <v>-0.46278902223111801</v>
      </c>
      <c r="AB3056" s="17">
        <v>-0.35228151613804515</v>
      </c>
      <c r="AC3056" s="17">
        <v>1.4136023913052753</v>
      </c>
      <c r="AD3056" s="17">
        <v>-0.41361608599380362</v>
      </c>
      <c r="AE3056" s="17">
        <v>-4.1361608599380359E-2</v>
      </c>
      <c r="AF3056" s="17">
        <v>24.324618529356851</v>
      </c>
      <c r="AG3056" s="17">
        <v>-37.310109383177469</v>
      </c>
      <c r="AH3056" s="17">
        <v>-1</v>
      </c>
      <c r="AI3056" s="17">
        <v>-1</v>
      </c>
      <c r="AJ3056" s="17">
        <v>-1</v>
      </c>
      <c r="AK3056" s="17">
        <v>-1</v>
      </c>
      <c r="AL3056" s="17">
        <v>-1</v>
      </c>
      <c r="AM3056" s="17">
        <v>-1</v>
      </c>
      <c r="AN3056" s="17">
        <v>-1</v>
      </c>
      <c r="AO3056" s="17">
        <v>-1</v>
      </c>
      <c r="AP3056" s="17">
        <v>-1</v>
      </c>
      <c r="AQ3056" s="17">
        <v>-1</v>
      </c>
      <c r="AR3056" s="17">
        <v>-0.20680804299690181</v>
      </c>
      <c r="AS3056" s="17">
        <v>-2.4816965159628213</v>
      </c>
      <c r="AT3056" s="17">
        <v>0.77379452924833192</v>
      </c>
      <c r="AU3056" s="17">
        <v>-1</v>
      </c>
      <c r="AV3056" s="17">
        <v>-1</v>
      </c>
      <c r="AW3056" s="17">
        <v>-1</v>
      </c>
      <c r="AX3056" s="17">
        <v>-1</v>
      </c>
      <c r="AY3056" s="17">
        <v>-4.1361608599380359E-2</v>
      </c>
      <c r="AZ3056" s="17">
        <v>0.7272650496357419</v>
      </c>
      <c r="BA3056" s="17">
        <v>-0.21444453681522907</v>
      </c>
      <c r="BB3056" s="17">
        <v>0.27396280257122663</v>
      </c>
      <c r="BC3056" s="17">
        <v>-9.4475623084047042E-2</v>
      </c>
      <c r="BD3056" s="17">
        <v>9.9257858626433304</v>
      </c>
      <c r="BE3056" s="17">
        <v>-2.8745038113612855</v>
      </c>
      <c r="BF3056" s="17">
        <v>-1</v>
      </c>
      <c r="BG3056" s="22">
        <v>0</v>
      </c>
    </row>
    <row r="3057" spans="1:59" x14ac:dyDescent="0.25">
      <c r="A3057">
        <v>6595</v>
      </c>
      <c r="B3057" t="s">
        <v>3197</v>
      </c>
      <c r="C3057" s="49">
        <v>0</v>
      </c>
      <c r="D3057" s="22">
        <v>1402.7258691406248</v>
      </c>
      <c r="E3057" s="17">
        <v>22.553254656342766</v>
      </c>
      <c r="F3057" s="17">
        <v>-67.627052952683655</v>
      </c>
      <c r="G3057" s="17">
        <v>-0.14589862148176891</v>
      </c>
      <c r="H3057" s="17">
        <v>-0.27863942024331578</v>
      </c>
      <c r="I3057" s="17">
        <v>14.062194140468598</v>
      </c>
      <c r="J3057" s="17">
        <v>-3.869934117887893</v>
      </c>
      <c r="K3057" s="17">
        <v>-1</v>
      </c>
      <c r="L3057" s="17">
        <v>-1</v>
      </c>
      <c r="M3057" s="17">
        <v>-1</v>
      </c>
      <c r="N3057" s="17">
        <v>0.16666666666666666</v>
      </c>
      <c r="O3057" s="17">
        <v>-1</v>
      </c>
      <c r="P3057" s="17">
        <v>-1</v>
      </c>
      <c r="Q3057" s="17">
        <v>0.43050798678243662</v>
      </c>
      <c r="R3057" s="17">
        <v>-1</v>
      </c>
      <c r="S3057" s="17">
        <v>-0.93838668676866055</v>
      </c>
      <c r="T3057" s="17">
        <v>-9.8591279799799633E-2</v>
      </c>
      <c r="U3057" s="17">
        <v>-0.6146914473189804</v>
      </c>
      <c r="V3057" s="17">
        <v>-1.0344406650858298</v>
      </c>
      <c r="W3057" s="17">
        <v>-2.0012232662904399</v>
      </c>
      <c r="X3057" s="17">
        <v>-3.5967570535326234</v>
      </c>
      <c r="Y3057" s="17">
        <v>0</v>
      </c>
      <c r="Z3057" s="17">
        <v>5.7295716376594612</v>
      </c>
      <c r="AA3057" s="17">
        <v>-0.97564257913405128</v>
      </c>
      <c r="AB3057" s="17">
        <v>-1.1705127339145212</v>
      </c>
      <c r="AC3057" s="17">
        <v>-7.9938951003174967</v>
      </c>
      <c r="AD3057" s="17">
        <v>-0.76836430914872544</v>
      </c>
      <c r="AE3057" s="17">
        <v>-7.683643091487255E-2</v>
      </c>
      <c r="AF3057" s="17">
        <v>10.317699507203002</v>
      </c>
      <c r="AG3057" s="17">
        <v>-61.738268824971577</v>
      </c>
      <c r="AH3057" s="17">
        <v>-1</v>
      </c>
      <c r="AI3057" s="17">
        <v>-1</v>
      </c>
      <c r="AJ3057" s="17">
        <v>-1</v>
      </c>
      <c r="AK3057" s="17">
        <v>-1</v>
      </c>
      <c r="AL3057" s="17">
        <v>-1</v>
      </c>
      <c r="AM3057" s="17">
        <v>-1</v>
      </c>
      <c r="AN3057" s="17">
        <v>-1</v>
      </c>
      <c r="AO3057" s="17">
        <v>-1</v>
      </c>
      <c r="AP3057" s="17">
        <v>-1</v>
      </c>
      <c r="AQ3057" s="17">
        <v>-1</v>
      </c>
      <c r="AR3057" s="17">
        <v>-0.38418215457436272</v>
      </c>
      <c r="AS3057" s="17">
        <v>-4.610185854892352</v>
      </c>
      <c r="AT3057" s="17">
        <v>-1.9932416113600571</v>
      </c>
      <c r="AU3057" s="17">
        <v>-1</v>
      </c>
      <c r="AV3057" s="17">
        <v>-1</v>
      </c>
      <c r="AW3057" s="17">
        <v>-1</v>
      </c>
      <c r="AX3057" s="17">
        <v>-1</v>
      </c>
      <c r="AY3057" s="17">
        <v>-7.683643091487255E-2</v>
      </c>
      <c r="AZ3057" s="17">
        <v>1.0355492158577599</v>
      </c>
      <c r="BA3057" s="17">
        <v>-0.52272870303724717</v>
      </c>
      <c r="BB3057" s="17">
        <v>0.3945771984439001</v>
      </c>
      <c r="BC3057" s="17">
        <v>-0.21509001895672042</v>
      </c>
      <c r="BD3057" s="17">
        <v>14.116171822738115</v>
      </c>
      <c r="BE3057" s="17">
        <v>-7.0648897714560768</v>
      </c>
      <c r="BF3057" s="17">
        <v>-1</v>
      </c>
      <c r="BG3057" s="22">
        <v>0</v>
      </c>
    </row>
    <row r="3058" spans="1:59" x14ac:dyDescent="0.25">
      <c r="A3058">
        <v>6597</v>
      </c>
      <c r="B3058" t="s">
        <v>2170</v>
      </c>
      <c r="C3058" s="49">
        <v>0</v>
      </c>
      <c r="D3058" s="22">
        <v>1445.7134570312501</v>
      </c>
      <c r="E3058" s="17">
        <v>65.107465961391739</v>
      </c>
      <c r="F3058" s="17">
        <v>3.7272442820452309</v>
      </c>
      <c r="G3058" s="17">
        <v>0.37327316699345575</v>
      </c>
      <c r="H3058" s="17">
        <v>3.6541501069153544</v>
      </c>
      <c r="I3058" s="17">
        <v>52.061863816418686</v>
      </c>
      <c r="J3058" s="17">
        <v>6.3681259428830099</v>
      </c>
      <c r="K3058" s="17">
        <v>-1</v>
      </c>
      <c r="L3058" s="17">
        <v>-1</v>
      </c>
      <c r="M3058" s="17">
        <v>-1</v>
      </c>
      <c r="N3058" s="17">
        <v>0.16666666666666666</v>
      </c>
      <c r="O3058" s="17">
        <v>-1</v>
      </c>
      <c r="P3058" s="17">
        <v>-1</v>
      </c>
      <c r="Q3058" s="17">
        <v>2.8846016466388367</v>
      </c>
      <c r="R3058" s="17">
        <v>-1</v>
      </c>
      <c r="S3058" s="17">
        <v>0.30873401203284701</v>
      </c>
      <c r="T3058" s="17">
        <v>3.2488051052935708E-2</v>
      </c>
      <c r="U3058" s="17">
        <v>0.14209542221124744</v>
      </c>
      <c r="V3058" s="17">
        <v>5.70128799898151E-2</v>
      </c>
      <c r="W3058" s="17">
        <v>0.8407608249759303</v>
      </c>
      <c r="X3058" s="17">
        <v>0.63110172834879441</v>
      </c>
      <c r="Y3058" s="17">
        <v>0</v>
      </c>
      <c r="Z3058" s="17">
        <v>30.309596744977714</v>
      </c>
      <c r="AA3058" s="17">
        <v>0.39195002782918842</v>
      </c>
      <c r="AB3058" s="17">
        <v>1.0114102520060568</v>
      </c>
      <c r="AC3058" s="17">
        <v>17.092455274753753</v>
      </c>
      <c r="AD3058" s="17">
        <v>0.17761927776405928</v>
      </c>
      <c r="AE3058" s="17">
        <v>1.7761927776405929E-2</v>
      </c>
      <c r="AF3058" s="17">
        <v>47.66902259582487</v>
      </c>
      <c r="AG3058" s="17">
        <v>3.4026857509560449</v>
      </c>
      <c r="AH3058" s="17">
        <v>-1</v>
      </c>
      <c r="AI3058" s="17">
        <v>-1</v>
      </c>
      <c r="AJ3058" s="17">
        <v>-1</v>
      </c>
      <c r="AK3058" s="17">
        <v>-1</v>
      </c>
      <c r="AL3058" s="17">
        <v>-1</v>
      </c>
      <c r="AM3058" s="17">
        <v>-1</v>
      </c>
      <c r="AN3058" s="17">
        <v>-1</v>
      </c>
      <c r="AO3058" s="17">
        <v>-1</v>
      </c>
      <c r="AP3058" s="17">
        <v>-1</v>
      </c>
      <c r="AQ3058" s="17">
        <v>-1</v>
      </c>
      <c r="AR3058" s="17">
        <v>8.880963888202964E-2</v>
      </c>
      <c r="AS3058" s="17">
        <v>1.0657156665843555</v>
      </c>
      <c r="AT3058" s="17">
        <v>5.3854303665596621</v>
      </c>
      <c r="AU3058" s="17">
        <v>-1</v>
      </c>
      <c r="AV3058" s="17">
        <v>-1</v>
      </c>
      <c r="AW3058" s="17">
        <v>-1</v>
      </c>
      <c r="AX3058" s="17">
        <v>-1</v>
      </c>
      <c r="AY3058" s="17">
        <v>1.7761927776405929E-2</v>
      </c>
      <c r="AZ3058" s="17">
        <v>0.21346825162481597</v>
      </c>
      <c r="BA3058" s="17">
        <v>0.29935226119569691</v>
      </c>
      <c r="BB3058" s="17">
        <v>7.2942778893553176E-2</v>
      </c>
      <c r="BC3058" s="17">
        <v>0.1065444005936263</v>
      </c>
      <c r="BD3058" s="17">
        <v>2.9419471689100174</v>
      </c>
      <c r="BE3058" s="17">
        <v>4.1093348823720346</v>
      </c>
      <c r="BF3058" s="17">
        <v>-1</v>
      </c>
      <c r="BG3058" s="22">
        <v>0</v>
      </c>
    </row>
    <row r="3059" spans="1:59" x14ac:dyDescent="0.25">
      <c r="A3059">
        <v>6599</v>
      </c>
      <c r="B3059" t="s">
        <v>2652</v>
      </c>
      <c r="C3059" s="49">
        <v>0</v>
      </c>
      <c r="D3059" s="22">
        <v>1427.8197070312501</v>
      </c>
      <c r="E3059" s="17">
        <v>12.098613017860195</v>
      </c>
      <c r="F3059" s="17">
        <v>-85.157247593286698</v>
      </c>
      <c r="G3059" s="17">
        <v>-0.27344780711723521</v>
      </c>
      <c r="H3059" s="17">
        <v>-1.244840035531019</v>
      </c>
      <c r="I3059" s="17">
        <v>4.7265040487188372</v>
      </c>
      <c r="J3059" s="17">
        <v>-6.3852021895093101</v>
      </c>
      <c r="K3059" s="17">
        <v>-1</v>
      </c>
      <c r="L3059" s="17">
        <v>-1</v>
      </c>
      <c r="M3059" s="17">
        <v>-1</v>
      </c>
      <c r="N3059" s="17">
        <v>0.16666666666666666</v>
      </c>
      <c r="O3059" s="17">
        <v>-1</v>
      </c>
      <c r="P3059" s="17">
        <v>-1</v>
      </c>
      <c r="Q3059" s="17">
        <v>-0.17240930328672999</v>
      </c>
      <c r="R3059" s="17">
        <v>-1</v>
      </c>
      <c r="S3059" s="17">
        <v>-1.2447770435876286</v>
      </c>
      <c r="T3059" s="17">
        <v>-0.13079461263691528</v>
      </c>
      <c r="U3059" s="17">
        <v>-0.80061747614209855</v>
      </c>
      <c r="V3059" s="17">
        <v>-1.3025869972318889</v>
      </c>
      <c r="W3059" s="17">
        <v>-2.6994367757235991</v>
      </c>
      <c r="X3059" s="17">
        <v>-4.6354497494406628</v>
      </c>
      <c r="Y3059" s="17">
        <v>0</v>
      </c>
      <c r="Z3059" s="17">
        <v>-0.30920445713863742</v>
      </c>
      <c r="AA3059" s="17">
        <v>-1.3116302563758198</v>
      </c>
      <c r="AB3059" s="17">
        <v>-1.7065636252598155</v>
      </c>
      <c r="AC3059" s="17">
        <v>-14.157064270783712</v>
      </c>
      <c r="AD3059" s="17">
        <v>-1.0007718451776231</v>
      </c>
      <c r="AE3059" s="17">
        <v>-0.10007718451776232</v>
      </c>
      <c r="AF3059" s="17">
        <v>1.1412940319500677</v>
      </c>
      <c r="AG3059" s="17">
        <v>-77.741980683195877</v>
      </c>
      <c r="AH3059" s="17">
        <v>-1</v>
      </c>
      <c r="AI3059" s="17">
        <v>-1</v>
      </c>
      <c r="AJ3059" s="17">
        <v>-1</v>
      </c>
      <c r="AK3059" s="17">
        <v>-1</v>
      </c>
      <c r="AL3059" s="17">
        <v>-1</v>
      </c>
      <c r="AM3059" s="17">
        <v>-1</v>
      </c>
      <c r="AN3059" s="17">
        <v>-1</v>
      </c>
      <c r="AO3059" s="17">
        <v>-1</v>
      </c>
      <c r="AP3059" s="17">
        <v>-1</v>
      </c>
      <c r="AQ3059" s="17">
        <v>-1</v>
      </c>
      <c r="AR3059" s="17">
        <v>-0.50038592258881154</v>
      </c>
      <c r="AS3059" s="17">
        <v>-6.0046310710657389</v>
      </c>
      <c r="AT3059" s="17">
        <v>-3.8060203923854612</v>
      </c>
      <c r="AU3059" s="17">
        <v>-1</v>
      </c>
      <c r="AV3059" s="17">
        <v>-1</v>
      </c>
      <c r="AW3059" s="17">
        <v>-1</v>
      </c>
      <c r="AX3059" s="17">
        <v>-1</v>
      </c>
      <c r="AY3059" s="17">
        <v>-0.10007718451776232</v>
      </c>
      <c r="AZ3059" s="17">
        <v>1.2375165797283696</v>
      </c>
      <c r="BA3059" s="17">
        <v>-0.72469606690785682</v>
      </c>
      <c r="BB3059" s="17">
        <v>0.47359576069372533</v>
      </c>
      <c r="BC3059" s="17">
        <v>-0.29410858120654565</v>
      </c>
      <c r="BD3059" s="17">
        <v>16.861435117743866</v>
      </c>
      <c r="BE3059" s="17">
        <v>-9.8101530664618295</v>
      </c>
      <c r="BF3059" s="17">
        <v>-1</v>
      </c>
      <c r="BG3059" s="22">
        <v>0</v>
      </c>
    </row>
    <row r="3060" spans="1:59" x14ac:dyDescent="0.25">
      <c r="A3060">
        <v>6600</v>
      </c>
      <c r="B3060" t="s">
        <v>2653</v>
      </c>
      <c r="C3060" s="49">
        <v>0</v>
      </c>
      <c r="D3060" s="22">
        <v>1407.1531640624999</v>
      </c>
      <c r="E3060" s="17">
        <v>28.79986901115948</v>
      </c>
      <c r="F3060" s="17">
        <v>-57.152818706179573</v>
      </c>
      <c r="G3060" s="17">
        <v>-6.9688398167856436E-2</v>
      </c>
      <c r="H3060" s="17">
        <v>0.29866230293319562</v>
      </c>
      <c r="I3060" s="17">
        <v>19.640238587691609</v>
      </c>
      <c r="J3060" s="17">
        <v>-2.3670696309246653</v>
      </c>
      <c r="K3060" s="17">
        <v>-1</v>
      </c>
      <c r="L3060" s="17">
        <v>-1</v>
      </c>
      <c r="M3060" s="17">
        <v>-1</v>
      </c>
      <c r="N3060" s="17">
        <v>0.16666666666666666</v>
      </c>
      <c r="O3060" s="17">
        <v>-1</v>
      </c>
      <c r="P3060" s="17">
        <v>-1</v>
      </c>
      <c r="Q3060" s="17">
        <v>0.79074910543065857</v>
      </c>
      <c r="R3060" s="17">
        <v>-1</v>
      </c>
      <c r="S3060" s="17">
        <v>-0.75531944570342102</v>
      </c>
      <c r="T3060" s="17">
        <v>-7.9349893233969515E-2</v>
      </c>
      <c r="U3060" s="17">
        <v>-0.50360125018534374</v>
      </c>
      <c r="V3060" s="17">
        <v>-0.87422410429913777</v>
      </c>
      <c r="W3060" s="17">
        <v>-1.5840429667096343</v>
      </c>
      <c r="X3060" s="17">
        <v>-2.9761415481077846</v>
      </c>
      <c r="Y3060" s="17">
        <v>0</v>
      </c>
      <c r="Z3060" s="17">
        <v>9.3377207013670969</v>
      </c>
      <c r="AA3060" s="17">
        <v>-0.77489103543938076</v>
      </c>
      <c r="AB3060" s="17">
        <v>-0.85022407089002539</v>
      </c>
      <c r="AC3060" s="17">
        <v>-4.3114215787300108</v>
      </c>
      <c r="AD3060" s="17">
        <v>-0.62950156273167956</v>
      </c>
      <c r="AE3060" s="17">
        <v>-6.2950156273167968E-2</v>
      </c>
      <c r="AF3060" s="17">
        <v>15.800571914454014</v>
      </c>
      <c r="AG3060" s="17">
        <v>-52.176103073066926</v>
      </c>
      <c r="AH3060" s="17">
        <v>-1</v>
      </c>
      <c r="AI3060" s="17">
        <v>-1</v>
      </c>
      <c r="AJ3060" s="17">
        <v>-1</v>
      </c>
      <c r="AK3060" s="17">
        <v>-1</v>
      </c>
      <c r="AL3060" s="17">
        <v>-1</v>
      </c>
      <c r="AM3060" s="17">
        <v>-1</v>
      </c>
      <c r="AN3060" s="17">
        <v>-1</v>
      </c>
      <c r="AO3060" s="17">
        <v>-1</v>
      </c>
      <c r="AP3060" s="17">
        <v>-1</v>
      </c>
      <c r="AQ3060" s="17">
        <v>-1</v>
      </c>
      <c r="AR3060" s="17">
        <v>-0.31475078136583978</v>
      </c>
      <c r="AS3060" s="17">
        <v>-3.7770093763900778</v>
      </c>
      <c r="AT3060" s="17">
        <v>-0.91011218930710047</v>
      </c>
      <c r="AU3060" s="17">
        <v>-1</v>
      </c>
      <c r="AV3060" s="17">
        <v>-1</v>
      </c>
      <c r="AW3060" s="17">
        <v>-1</v>
      </c>
      <c r="AX3060" s="17">
        <v>-1</v>
      </c>
      <c r="AY3060" s="17">
        <v>-6.2950156273167968E-2</v>
      </c>
      <c r="AZ3060" s="17">
        <v>0.91487437323907428</v>
      </c>
      <c r="BA3060" s="17">
        <v>-0.40205386041856156</v>
      </c>
      <c r="BB3060" s="17">
        <v>0.3473638646621045</v>
      </c>
      <c r="BC3060" s="17">
        <v>-0.16787668517492482</v>
      </c>
      <c r="BD3060" s="17">
        <v>12.475885938312205</v>
      </c>
      <c r="BE3060" s="17">
        <v>-5.4246038870301625</v>
      </c>
      <c r="BF3060" s="17">
        <v>-1</v>
      </c>
      <c r="BG3060" s="22">
        <v>0</v>
      </c>
    </row>
    <row r="3061" spans="1:59" x14ac:dyDescent="0.25">
      <c r="A3061">
        <v>6601</v>
      </c>
      <c r="B3061" t="s">
        <v>2654</v>
      </c>
      <c r="C3061" s="49">
        <v>0</v>
      </c>
      <c r="D3061" s="22">
        <v>1453.3846777343749</v>
      </c>
      <c r="E3061" s="17">
        <v>24.553148207067835</v>
      </c>
      <c r="F3061" s="17">
        <v>-64.273659845869744</v>
      </c>
      <c r="G3061" s="17">
        <v>-0.12149943090467058</v>
      </c>
      <c r="H3061" s="17">
        <v>-9.3812580066618079E-2</v>
      </c>
      <c r="I3061" s="17">
        <v>15.848040757853767</v>
      </c>
      <c r="J3061" s="17">
        <v>-3.3887824372540569</v>
      </c>
      <c r="K3061" s="17">
        <v>-1</v>
      </c>
      <c r="L3061" s="17">
        <v>-1</v>
      </c>
      <c r="M3061" s="17">
        <v>-1</v>
      </c>
      <c r="N3061" s="17">
        <v>0.16666666666666666</v>
      </c>
      <c r="O3061" s="17">
        <v>-1</v>
      </c>
      <c r="P3061" s="17">
        <v>-1</v>
      </c>
      <c r="Q3061" s="17">
        <v>0.54584148569373658</v>
      </c>
      <c r="R3061" s="17">
        <v>-1</v>
      </c>
      <c r="S3061" s="17">
        <v>-0.87977653830109981</v>
      </c>
      <c r="T3061" s="17">
        <v>-9.2431026786847198E-2</v>
      </c>
      <c r="U3061" s="17">
        <v>-0.57912520996593742</v>
      </c>
      <c r="V3061" s="17">
        <v>-0.98314630810514214</v>
      </c>
      <c r="W3061" s="17">
        <v>-1.8676603243140599</v>
      </c>
      <c r="X3061" s="17">
        <v>-3.3980630288531484</v>
      </c>
      <c r="Y3061" s="17">
        <v>0</v>
      </c>
      <c r="Z3061" s="17">
        <v>6.884743644876373</v>
      </c>
      <c r="AA3061" s="17">
        <v>-0.91137068803779764</v>
      </c>
      <c r="AB3061" s="17">
        <v>-1.0679702692817994</v>
      </c>
      <c r="AC3061" s="17">
        <v>-6.8149276423920835</v>
      </c>
      <c r="AD3061" s="17">
        <v>-0.72390651245742166</v>
      </c>
      <c r="AE3061" s="17">
        <v>-7.2390651245742177E-2</v>
      </c>
      <c r="AF3061" s="17">
        <v>12.073076187092738</v>
      </c>
      <c r="AG3061" s="17">
        <v>-58.676880281999907</v>
      </c>
      <c r="AH3061" s="17">
        <v>-1</v>
      </c>
      <c r="AI3061" s="17">
        <v>-1</v>
      </c>
      <c r="AJ3061" s="17">
        <v>-1</v>
      </c>
      <c r="AK3061" s="17">
        <v>-1</v>
      </c>
      <c r="AL3061" s="17">
        <v>-1</v>
      </c>
      <c r="AM3061" s="17">
        <v>-1</v>
      </c>
      <c r="AN3061" s="17">
        <v>-1</v>
      </c>
      <c r="AO3061" s="17">
        <v>-1</v>
      </c>
      <c r="AP3061" s="17">
        <v>-1</v>
      </c>
      <c r="AQ3061" s="17">
        <v>-1</v>
      </c>
      <c r="AR3061" s="17">
        <v>-0.36195325622871083</v>
      </c>
      <c r="AS3061" s="17">
        <v>-4.3434390747445297</v>
      </c>
      <c r="AT3061" s="17">
        <v>-1.6464707971678898</v>
      </c>
      <c r="AU3061" s="17">
        <v>-1</v>
      </c>
      <c r="AV3061" s="17">
        <v>-1</v>
      </c>
      <c r="AW3061" s="17">
        <v>-1</v>
      </c>
      <c r="AX3061" s="17">
        <v>-1</v>
      </c>
      <c r="AY3061" s="17">
        <v>-7.2390651245742177E-2</v>
      </c>
      <c r="AZ3061" s="17">
        <v>0.99691439293135664</v>
      </c>
      <c r="BA3061" s="17">
        <v>-0.48409388011084392</v>
      </c>
      <c r="BB3061" s="17">
        <v>0.37946154756885681</v>
      </c>
      <c r="BC3061" s="17">
        <v>-0.19997436808167712</v>
      </c>
      <c r="BD3061" s="17">
        <v>13.59102380250228</v>
      </c>
      <c r="BE3061" s="17">
        <v>-6.5397417512202392</v>
      </c>
      <c r="BF3061" s="17">
        <v>-1</v>
      </c>
      <c r="BG3061" s="22">
        <v>0</v>
      </c>
    </row>
    <row r="3062" spans="1:59" x14ac:dyDescent="0.25">
      <c r="A3062">
        <v>6604</v>
      </c>
      <c r="B3062" t="s">
        <v>3198</v>
      </c>
      <c r="C3062" s="49">
        <v>0</v>
      </c>
      <c r="D3062" s="22">
        <v>1461.1171484375</v>
      </c>
      <c r="E3062" s="17">
        <v>-16.628547919995711</v>
      </c>
      <c r="F3062" s="17">
        <v>-133.32654312024806</v>
      </c>
      <c r="G3062" s="17">
        <v>-0.62392619843341302</v>
      </c>
      <c r="H3062" s="17">
        <v>-3.8997565341948484</v>
      </c>
      <c r="I3062" s="17">
        <v>-20.926012891170068</v>
      </c>
      <c r="J3062" s="17">
        <v>-13.296630930342417</v>
      </c>
      <c r="K3062" s="17">
        <v>-1</v>
      </c>
      <c r="L3062" s="17">
        <v>-1</v>
      </c>
      <c r="M3062" s="17">
        <v>-1</v>
      </c>
      <c r="N3062" s="17">
        <v>0.16666666666666666</v>
      </c>
      <c r="O3062" s="17">
        <v>-1</v>
      </c>
      <c r="P3062" s="17">
        <v>-1</v>
      </c>
      <c r="Q3062" s="17">
        <v>-1.8290994723958458</v>
      </c>
      <c r="R3062" s="17">
        <v>-1</v>
      </c>
      <c r="S3062" s="17">
        <v>-2.0866734370275779</v>
      </c>
      <c r="T3062" s="17">
        <v>-0.2192826122391125</v>
      </c>
      <c r="U3062" s="17">
        <v>-1.3115031800458992</v>
      </c>
      <c r="V3062" s="17">
        <v>-2.0393968377625553</v>
      </c>
      <c r="W3062" s="17">
        <v>-4.6179809542864509</v>
      </c>
      <c r="X3062" s="17">
        <v>-7.4895592705640066</v>
      </c>
      <c r="Y3062" s="17">
        <v>0</v>
      </c>
      <c r="Z3062" s="17">
        <v>-16.902493710056628</v>
      </c>
      <c r="AA3062" s="17">
        <v>-2.2348538742693926</v>
      </c>
      <c r="AB3062" s="17">
        <v>-3.1795189650080729</v>
      </c>
      <c r="AC3062" s="17">
        <v>-31.092159587251452</v>
      </c>
      <c r="AD3062" s="17">
        <v>-1.639378975057374</v>
      </c>
      <c r="AE3062" s="17">
        <v>-0.1639378975057374</v>
      </c>
      <c r="AF3062" s="17">
        <v>-24.073542213443694</v>
      </c>
      <c r="AG3062" s="17">
        <v>-121.71682191180552</v>
      </c>
      <c r="AH3062" s="17">
        <v>-1</v>
      </c>
      <c r="AI3062" s="17">
        <v>-1</v>
      </c>
      <c r="AJ3062" s="17">
        <v>-1</v>
      </c>
      <c r="AK3062" s="17">
        <v>-1</v>
      </c>
      <c r="AL3062" s="17">
        <v>-1</v>
      </c>
      <c r="AM3062" s="17">
        <v>-1</v>
      </c>
      <c r="AN3062" s="17">
        <v>-1</v>
      </c>
      <c r="AO3062" s="17">
        <v>-1</v>
      </c>
      <c r="AP3062" s="17">
        <v>-1</v>
      </c>
      <c r="AQ3062" s="17">
        <v>-1</v>
      </c>
      <c r="AR3062" s="17">
        <v>-0.81968948752868698</v>
      </c>
      <c r="AS3062" s="17">
        <v>-9.8362738503442415</v>
      </c>
      <c r="AT3062" s="17">
        <v>-8.7871560054475157</v>
      </c>
      <c r="AU3062" s="17">
        <v>-1</v>
      </c>
      <c r="AV3062" s="17">
        <v>-1</v>
      </c>
      <c r="AW3062" s="17">
        <v>-1</v>
      </c>
      <c r="AX3062" s="17">
        <v>-1</v>
      </c>
      <c r="AY3062" s="17">
        <v>-0.1639378975057374</v>
      </c>
      <c r="AZ3062" s="17">
        <v>1.7924805054882986</v>
      </c>
      <c r="BA3062" s="17">
        <v>-1.2796599926677865</v>
      </c>
      <c r="BB3062" s="17">
        <v>0.69072218485284065</v>
      </c>
      <c r="BC3062" s="17">
        <v>-0.51123500536566091</v>
      </c>
      <c r="BD3062" s="17">
        <v>24.404842459620525</v>
      </c>
      <c r="BE3062" s="17">
        <v>-17.353560408338495</v>
      </c>
      <c r="BF3062" s="17">
        <v>-1</v>
      </c>
      <c r="BG3062" s="22">
        <v>0</v>
      </c>
    </row>
    <row r="3063" spans="1:59" x14ac:dyDescent="0.25">
      <c r="A3063">
        <v>6605</v>
      </c>
      <c r="B3063" t="s">
        <v>3199</v>
      </c>
      <c r="C3063" s="49">
        <v>0</v>
      </c>
      <c r="D3063" s="22">
        <v>1459.1293261718752</v>
      </c>
      <c r="E3063" s="17">
        <v>-7.4977522340410161</v>
      </c>
      <c r="F3063" s="17">
        <v>-118.0161545738649</v>
      </c>
      <c r="G3063" s="17">
        <v>-0.51252825728730311</v>
      </c>
      <c r="H3063" s="17">
        <v>-3.0559035629593652</v>
      </c>
      <c r="I3063" s="17">
        <v>-12.772478627366169</v>
      </c>
      <c r="J3063" s="17">
        <v>-11.099865163370243</v>
      </c>
      <c r="K3063" s="17">
        <v>-1</v>
      </c>
      <c r="L3063" s="17">
        <v>-1</v>
      </c>
      <c r="M3063" s="17">
        <v>-1</v>
      </c>
      <c r="N3063" s="17">
        <v>0.16666666666666666</v>
      </c>
      <c r="O3063" s="17">
        <v>-1</v>
      </c>
      <c r="P3063" s="17">
        <v>-1</v>
      </c>
      <c r="Q3063" s="17">
        <v>-1.30252813867483</v>
      </c>
      <c r="R3063" s="17">
        <v>-1</v>
      </c>
      <c r="S3063" s="17">
        <v>-1.8190805491027455</v>
      </c>
      <c r="T3063" s="17">
        <v>-0.19115710945189532</v>
      </c>
      <c r="U3063" s="17">
        <v>-1.149120513992965</v>
      </c>
      <c r="V3063" s="17">
        <v>-1.8052052262823959</v>
      </c>
      <c r="W3063" s="17">
        <v>-4.0081805306793052</v>
      </c>
      <c r="X3063" s="17">
        <v>-6.5823937153220458</v>
      </c>
      <c r="Y3063" s="17">
        <v>0</v>
      </c>
      <c r="Z3063" s="17">
        <v>-11.628393207953547</v>
      </c>
      <c r="AA3063" s="17">
        <v>-1.9414115029306511</v>
      </c>
      <c r="AB3063" s="17">
        <v>-2.7113468998718262</v>
      </c>
      <c r="AC3063" s="17">
        <v>-25.709417603407637</v>
      </c>
      <c r="AD3063" s="17">
        <v>-1.4364006424912066</v>
      </c>
      <c r="AE3063" s="17">
        <v>-0.14364006424912062</v>
      </c>
      <c r="AF3063" s="17">
        <v>-16.059122740891425</v>
      </c>
      <c r="AG3063" s="17">
        <v>-107.73962132977336</v>
      </c>
      <c r="AH3063" s="17">
        <v>-1</v>
      </c>
      <c r="AI3063" s="17">
        <v>-1</v>
      </c>
      <c r="AJ3063" s="17">
        <v>-1</v>
      </c>
      <c r="AK3063" s="17">
        <v>-1</v>
      </c>
      <c r="AL3063" s="17">
        <v>-1</v>
      </c>
      <c r="AM3063" s="17">
        <v>-1</v>
      </c>
      <c r="AN3063" s="17">
        <v>-1</v>
      </c>
      <c r="AO3063" s="17">
        <v>-1</v>
      </c>
      <c r="AP3063" s="17">
        <v>-1</v>
      </c>
      <c r="AQ3063" s="17">
        <v>-1</v>
      </c>
      <c r="AR3063" s="17">
        <v>-0.71820032124560329</v>
      </c>
      <c r="AS3063" s="17">
        <v>-8.618403854947239</v>
      </c>
      <c r="AT3063" s="17">
        <v>-7.2039250114314104</v>
      </c>
      <c r="AU3063" s="17">
        <v>-1</v>
      </c>
      <c r="AV3063" s="17">
        <v>-1</v>
      </c>
      <c r="AW3063" s="17">
        <v>-1</v>
      </c>
      <c r="AX3063" s="17">
        <v>-1</v>
      </c>
      <c r="AY3063" s="17">
        <v>-0.14364006424912062</v>
      </c>
      <c r="AZ3063" s="17">
        <v>1.6160877797974098</v>
      </c>
      <c r="BA3063" s="17">
        <v>-1.1032672669768973</v>
      </c>
      <c r="BB3063" s="17">
        <v>0.62170955178034371</v>
      </c>
      <c r="BC3063" s="17">
        <v>-0.44222237229316397</v>
      </c>
      <c r="BD3063" s="17">
        <v>22.007205207418494</v>
      </c>
      <c r="BE3063" s="17">
        <v>-14.955923156136464</v>
      </c>
      <c r="BF3063" s="17">
        <v>-1</v>
      </c>
      <c r="BG3063" s="22">
        <v>0</v>
      </c>
    </row>
    <row r="3064" spans="1:59" x14ac:dyDescent="0.25">
      <c r="A3064">
        <v>6606</v>
      </c>
      <c r="B3064" t="s">
        <v>3200</v>
      </c>
      <c r="C3064" s="49">
        <v>0</v>
      </c>
      <c r="D3064" s="22">
        <v>1490.3712695312499</v>
      </c>
      <c r="E3064" s="17">
        <v>33.810737089708837</v>
      </c>
      <c r="F3064" s="17">
        <v>-48.750666267781448</v>
      </c>
      <c r="G3064" s="17">
        <v>-8.5545817400279334E-3</v>
      </c>
      <c r="H3064" s="17">
        <v>0.76175840780576953</v>
      </c>
      <c r="I3064" s="17">
        <v>24.1147976485958</v>
      </c>
      <c r="J3064" s="17">
        <v>-1.1615116668248531</v>
      </c>
      <c r="K3064" s="17">
        <v>-1</v>
      </c>
      <c r="L3064" s="17">
        <v>-1</v>
      </c>
      <c r="M3064" s="17">
        <v>-1</v>
      </c>
      <c r="N3064" s="17">
        <v>0.16666666666666666</v>
      </c>
      <c r="O3064" s="17">
        <v>-1</v>
      </c>
      <c r="P3064" s="17">
        <v>-1</v>
      </c>
      <c r="Q3064" s="17">
        <v>1.0797249601067804</v>
      </c>
      <c r="R3064" s="17">
        <v>-1</v>
      </c>
      <c r="S3064" s="17">
        <v>-0.6084677685585741</v>
      </c>
      <c r="T3064" s="17">
        <v>-6.3914964126267987E-2</v>
      </c>
      <c r="U3064" s="17">
        <v>-0.41448764543280087</v>
      </c>
      <c r="V3064" s="17">
        <v>-0.74570263578844809</v>
      </c>
      <c r="W3064" s="17">
        <v>-1.2493920138206982</v>
      </c>
      <c r="X3064" s="17">
        <v>-2.47830027785422</v>
      </c>
      <c r="Y3064" s="17">
        <v>0</v>
      </c>
      <c r="Z3064" s="17">
        <v>12.232082020797527</v>
      </c>
      <c r="AA3064" s="17">
        <v>-0.61385348055279465</v>
      </c>
      <c r="AB3064" s="17">
        <v>-0.59329701467866214</v>
      </c>
      <c r="AC3064" s="17">
        <v>-1.3574391538028987</v>
      </c>
      <c r="AD3064" s="17">
        <v>-0.51810955679100112</v>
      </c>
      <c r="AE3064" s="17">
        <v>-5.1810955679100108E-2</v>
      </c>
      <c r="AF3064" s="17">
        <v>20.198786493375202</v>
      </c>
      <c r="AG3064" s="17">
        <v>-44.505587749662936</v>
      </c>
      <c r="AH3064" s="17">
        <v>-1</v>
      </c>
      <c r="AI3064" s="17">
        <v>-1</v>
      </c>
      <c r="AJ3064" s="17">
        <v>-1</v>
      </c>
      <c r="AK3064" s="17">
        <v>-1</v>
      </c>
      <c r="AL3064" s="17">
        <v>-1</v>
      </c>
      <c r="AM3064" s="17">
        <v>-1</v>
      </c>
      <c r="AN3064" s="17">
        <v>-1</v>
      </c>
      <c r="AO3064" s="17">
        <v>-1</v>
      </c>
      <c r="AP3064" s="17">
        <v>-1</v>
      </c>
      <c r="AQ3064" s="17">
        <v>-1</v>
      </c>
      <c r="AR3064" s="17">
        <v>-0.25905477839550056</v>
      </c>
      <c r="AS3064" s="17">
        <v>-3.108657340746007</v>
      </c>
      <c r="AT3064" s="17">
        <v>-4.1254542969808128E-2</v>
      </c>
      <c r="AU3064" s="17">
        <v>-1</v>
      </c>
      <c r="AV3064" s="17">
        <v>-1</v>
      </c>
      <c r="AW3064" s="17">
        <v>-1</v>
      </c>
      <c r="AX3064" s="17">
        <v>-1</v>
      </c>
      <c r="AY3064" s="17">
        <v>-5.1810955679100108E-2</v>
      </c>
      <c r="AZ3064" s="17">
        <v>0.81807222051842965</v>
      </c>
      <c r="BA3064" s="17">
        <v>-0.30525170769791682</v>
      </c>
      <c r="BB3064" s="17">
        <v>0.3094905826422738</v>
      </c>
      <c r="BC3064" s="17">
        <v>-0.13000340315509423</v>
      </c>
      <c r="BD3064" s="17">
        <v>11.160092180109874</v>
      </c>
      <c r="BE3064" s="17">
        <v>-4.1088101288278303</v>
      </c>
      <c r="BF3064" s="17">
        <v>-1</v>
      </c>
      <c r="BG3064" s="22">
        <v>0</v>
      </c>
    </row>
    <row r="3065" spans="1:59" x14ac:dyDescent="0.25">
      <c r="A3065">
        <v>6608</v>
      </c>
      <c r="B3065" t="s">
        <v>3201</v>
      </c>
      <c r="C3065" s="49">
        <v>0</v>
      </c>
      <c r="D3065" s="22">
        <v>1453.1937500000001</v>
      </c>
      <c r="E3065" s="17">
        <v>-24.365180912288366</v>
      </c>
      <c r="F3065" s="17">
        <v>-146.29921945939483</v>
      </c>
      <c r="G3065" s="17">
        <v>-0.7183150136458909</v>
      </c>
      <c r="H3065" s="17">
        <v>-4.6147633049571279</v>
      </c>
      <c r="I3065" s="17">
        <v>-27.834600527860623</v>
      </c>
      <c r="J3065" s="17">
        <v>-15.15797698315567</v>
      </c>
      <c r="K3065" s="17">
        <v>-1</v>
      </c>
      <c r="L3065" s="17">
        <v>-1</v>
      </c>
      <c r="M3065" s="17">
        <v>-1</v>
      </c>
      <c r="N3065" s="17">
        <v>0.16666666666666666</v>
      </c>
      <c r="O3065" s="17">
        <v>-1</v>
      </c>
      <c r="P3065" s="17">
        <v>-1</v>
      </c>
      <c r="Q3065" s="17">
        <v>-2.2752696960411041</v>
      </c>
      <c r="R3065" s="17">
        <v>-1</v>
      </c>
      <c r="S3065" s="17">
        <v>-2.3134081090569483</v>
      </c>
      <c r="T3065" s="17">
        <v>-0.24311368898997202</v>
      </c>
      <c r="U3065" s="17">
        <v>-1.449091965817773</v>
      </c>
      <c r="V3065" s="17">
        <v>-2.2378302065742841</v>
      </c>
      <c r="W3065" s="17">
        <v>-5.1346721867110432</v>
      </c>
      <c r="X3065" s="17">
        <v>-8.2582115551565103</v>
      </c>
      <c r="Y3065" s="17">
        <v>0</v>
      </c>
      <c r="Z3065" s="17">
        <v>-21.371302492187606</v>
      </c>
      <c r="AA3065" s="17">
        <v>-2.4834911244630522</v>
      </c>
      <c r="AB3065" s="17">
        <v>-3.5762067860677944</v>
      </c>
      <c r="AC3065" s="17">
        <v>-35.653021603391366</v>
      </c>
      <c r="AD3065" s="17">
        <v>-1.8113649572722161</v>
      </c>
      <c r="AE3065" s="17">
        <v>-0.18113649572722162</v>
      </c>
      <c r="AF3065" s="17">
        <v>-30.864256214502568</v>
      </c>
      <c r="AG3065" s="17">
        <v>-133.55987205574658</v>
      </c>
      <c r="AH3065" s="17">
        <v>-1</v>
      </c>
      <c r="AI3065" s="17">
        <v>-1</v>
      </c>
      <c r="AJ3065" s="17">
        <v>-1</v>
      </c>
      <c r="AK3065" s="17">
        <v>-1</v>
      </c>
      <c r="AL3065" s="17">
        <v>-1</v>
      </c>
      <c r="AM3065" s="17">
        <v>-1</v>
      </c>
      <c r="AN3065" s="17">
        <v>-1</v>
      </c>
      <c r="AO3065" s="17">
        <v>-1</v>
      </c>
      <c r="AP3065" s="17">
        <v>-1</v>
      </c>
      <c r="AQ3065" s="17">
        <v>-1</v>
      </c>
      <c r="AR3065" s="17">
        <v>-0.90568247863610807</v>
      </c>
      <c r="AS3065" s="17">
        <v>-10.868189743633298</v>
      </c>
      <c r="AT3065" s="17">
        <v>-10.128646666723288</v>
      </c>
      <c r="AU3065" s="17">
        <v>-1</v>
      </c>
      <c r="AV3065" s="17">
        <v>-1</v>
      </c>
      <c r="AW3065" s="17">
        <v>-1</v>
      </c>
      <c r="AX3065" s="17">
        <v>-1</v>
      </c>
      <c r="AY3065" s="17">
        <v>-0.18113649572722162</v>
      </c>
      <c r="AZ3065" s="17">
        <v>1.9419401832773626</v>
      </c>
      <c r="BA3065" s="17">
        <v>-1.4291196704568501</v>
      </c>
      <c r="BB3065" s="17">
        <v>0.74919741880588708</v>
      </c>
      <c r="BC3065" s="17">
        <v>-0.56971023931870723</v>
      </c>
      <c r="BD3065" s="17">
        <v>26.436389337563465</v>
      </c>
      <c r="BE3065" s="17">
        <v>-19.385107286281439</v>
      </c>
      <c r="BF3065" s="17">
        <v>-1</v>
      </c>
      <c r="BG3065" s="22">
        <v>0</v>
      </c>
    </row>
    <row r="3066" spans="1:59" x14ac:dyDescent="0.25">
      <c r="A3066">
        <v>6610</v>
      </c>
      <c r="B3066" t="s">
        <v>2655</v>
      </c>
      <c r="C3066" s="49">
        <v>0</v>
      </c>
      <c r="D3066" s="22">
        <v>1428.3799804687501</v>
      </c>
      <c r="E3066" s="17">
        <v>-19.733461699224975</v>
      </c>
      <c r="F3066" s="17">
        <v>-138.53281845462473</v>
      </c>
      <c r="G3066" s="17">
        <v>-0.66180690613278359</v>
      </c>
      <c r="H3066" s="17">
        <v>-4.1867075084744405</v>
      </c>
      <c r="I3066" s="17">
        <v>-23.69861034661907</v>
      </c>
      <c r="J3066" s="17">
        <v>-14.043637931068869</v>
      </c>
      <c r="K3066" s="17">
        <v>-1</v>
      </c>
      <c r="L3066" s="17">
        <v>-1</v>
      </c>
      <c r="M3066" s="17">
        <v>-1</v>
      </c>
      <c r="N3066" s="17">
        <v>0.16666666666666666</v>
      </c>
      <c r="O3066" s="17">
        <v>-1</v>
      </c>
      <c r="P3066" s="17">
        <v>-1</v>
      </c>
      <c r="Q3066" s="17">
        <v>-2.0081592877778136</v>
      </c>
      <c r="R3066" s="17">
        <v>-1</v>
      </c>
      <c r="S3066" s="17">
        <v>-2.1776680089704818</v>
      </c>
      <c r="T3066" s="17">
        <v>-0.22884664851320316</v>
      </c>
      <c r="U3066" s="17">
        <v>-1.3667211692197549</v>
      </c>
      <c r="V3066" s="17">
        <v>-2.119033354280297</v>
      </c>
      <c r="W3066" s="17">
        <v>-4.8253427005086467</v>
      </c>
      <c r="X3066" s="17">
        <v>-7.798039596856448</v>
      </c>
      <c r="Y3066" s="17">
        <v>0</v>
      </c>
      <c r="Z3066" s="17">
        <v>-18.695943907087031</v>
      </c>
      <c r="AA3066" s="17">
        <v>-2.3346385254122142</v>
      </c>
      <c r="AB3066" s="17">
        <v>-3.3387201941329105</v>
      </c>
      <c r="AC3066" s="17">
        <v>-32.922553161973646</v>
      </c>
      <c r="AD3066" s="17">
        <v>-1.7084014615246939</v>
      </c>
      <c r="AE3066" s="17">
        <v>-0.17084014615246937</v>
      </c>
      <c r="AF3066" s="17">
        <v>-26.798833886668653</v>
      </c>
      <c r="AG3066" s="17">
        <v>-126.46974861993012</v>
      </c>
      <c r="AH3066" s="17">
        <v>-1</v>
      </c>
      <c r="AI3066" s="17">
        <v>-1</v>
      </c>
      <c r="AJ3066" s="17">
        <v>-1</v>
      </c>
      <c r="AK3066" s="17">
        <v>-1</v>
      </c>
      <c r="AL3066" s="17">
        <v>-1</v>
      </c>
      <c r="AM3066" s="17">
        <v>-1</v>
      </c>
      <c r="AN3066" s="17">
        <v>-1</v>
      </c>
      <c r="AO3066" s="17">
        <v>-1</v>
      </c>
      <c r="AP3066" s="17">
        <v>-1</v>
      </c>
      <c r="AQ3066" s="17">
        <v>-1</v>
      </c>
      <c r="AR3066" s="17">
        <v>-0.85420073076234693</v>
      </c>
      <c r="AS3066" s="17">
        <v>-10.250408769148162</v>
      </c>
      <c r="AT3066" s="17">
        <v>-9.325531399892613</v>
      </c>
      <c r="AU3066" s="17">
        <v>-1</v>
      </c>
      <c r="AV3066" s="17">
        <v>-1</v>
      </c>
      <c r="AW3066" s="17">
        <v>-1</v>
      </c>
      <c r="AX3066" s="17">
        <v>-1</v>
      </c>
      <c r="AY3066" s="17">
        <v>-0.17084014615246937</v>
      </c>
      <c r="AZ3066" s="17">
        <v>1.8524625950444056</v>
      </c>
      <c r="BA3066" s="17">
        <v>-1.3396420822238932</v>
      </c>
      <c r="BB3066" s="17">
        <v>0.71418983025172955</v>
      </c>
      <c r="BC3066" s="17">
        <v>-0.5347026507645497</v>
      </c>
      <c r="BD3066" s="17">
        <v>25.220155516444997</v>
      </c>
      <c r="BE3066" s="17">
        <v>-18.168873465162971</v>
      </c>
      <c r="BF3066" s="17">
        <v>-1</v>
      </c>
      <c r="BG3066" s="22">
        <v>0</v>
      </c>
    </row>
    <row r="3067" spans="1:59" x14ac:dyDescent="0.25">
      <c r="A3067">
        <v>6611</v>
      </c>
      <c r="B3067" t="s">
        <v>2656</v>
      </c>
      <c r="C3067" s="49">
        <v>0</v>
      </c>
      <c r="D3067" s="22">
        <v>1404.9244433593751</v>
      </c>
      <c r="E3067" s="17">
        <v>17.161777717436436</v>
      </c>
      <c r="F3067" s="17">
        <v>-76.667404923377219</v>
      </c>
      <c r="G3067" s="17">
        <v>-0.21167595911892129</v>
      </c>
      <c r="H3067" s="17">
        <v>-0.77691076380673341</v>
      </c>
      <c r="I3067" s="17">
        <v>9.2477624670601628</v>
      </c>
      <c r="J3067" s="17">
        <v>-5.1670622521892584</v>
      </c>
      <c r="K3067" s="17">
        <v>-1</v>
      </c>
      <c r="L3067" s="17">
        <v>-1</v>
      </c>
      <c r="M3067" s="17">
        <v>-1</v>
      </c>
      <c r="N3067" s="17">
        <v>0.16666666666666666</v>
      </c>
      <c r="O3067" s="17">
        <v>-1</v>
      </c>
      <c r="P3067" s="17">
        <v>-1</v>
      </c>
      <c r="Q3067" s="17">
        <v>0.11958248805366134</v>
      </c>
      <c r="R3067" s="17">
        <v>-1</v>
      </c>
      <c r="S3067" s="17">
        <v>-1.096392728507315</v>
      </c>
      <c r="T3067" s="17">
        <v>-0.11519859474669765</v>
      </c>
      <c r="U3067" s="17">
        <v>-0.71057382487006493</v>
      </c>
      <c r="V3067" s="17">
        <v>-1.172724196555363</v>
      </c>
      <c r="W3067" s="17">
        <v>-2.361293191660748</v>
      </c>
      <c r="X3067" s="17">
        <v>-4.1324126895885964</v>
      </c>
      <c r="Y3067" s="17">
        <v>0</v>
      </c>
      <c r="Z3067" s="17">
        <v>2.615364266411067</v>
      </c>
      <c r="AA3067" s="17">
        <v>-1.1489120106694035</v>
      </c>
      <c r="AB3067" s="17">
        <v>-1.4469551141229564</v>
      </c>
      <c r="AC3067" s="17">
        <v>-11.172252197784685</v>
      </c>
      <c r="AD3067" s="17">
        <v>-0.88821728108758125</v>
      </c>
      <c r="AE3067" s="17">
        <v>-8.8821728108758116E-2</v>
      </c>
      <c r="AF3067" s="17">
        <v>5.5854111885131132</v>
      </c>
      <c r="AG3067" s="17">
        <v>-69.9914109607016</v>
      </c>
      <c r="AH3067" s="17">
        <v>-1</v>
      </c>
      <c r="AI3067" s="17">
        <v>-1</v>
      </c>
      <c r="AJ3067" s="17">
        <v>-1</v>
      </c>
      <c r="AK3067" s="17">
        <v>-1</v>
      </c>
      <c r="AL3067" s="17">
        <v>-1</v>
      </c>
      <c r="AM3067" s="17">
        <v>-1</v>
      </c>
      <c r="AN3067" s="17">
        <v>-1</v>
      </c>
      <c r="AO3067" s="17">
        <v>-1</v>
      </c>
      <c r="AP3067" s="17">
        <v>-1</v>
      </c>
      <c r="AQ3067" s="17">
        <v>-1</v>
      </c>
      <c r="AR3067" s="17">
        <v>-0.44410864054379062</v>
      </c>
      <c r="AS3067" s="17">
        <v>-5.3293036865254875</v>
      </c>
      <c r="AT3067" s="17">
        <v>-2.9280947924831331</v>
      </c>
      <c r="AU3067" s="17">
        <v>-1</v>
      </c>
      <c r="AV3067" s="17">
        <v>-1</v>
      </c>
      <c r="AW3067" s="17">
        <v>-1</v>
      </c>
      <c r="AX3067" s="17">
        <v>-1</v>
      </c>
      <c r="AY3067" s="17">
        <v>-8.8821728108758116E-2</v>
      </c>
      <c r="AZ3067" s="17">
        <v>1.1397041378889414</v>
      </c>
      <c r="BA3067" s="17">
        <v>-0.62688362506842865</v>
      </c>
      <c r="BB3067" s="17">
        <v>0.43532720890311105</v>
      </c>
      <c r="BC3067" s="17">
        <v>-0.25584002941593137</v>
      </c>
      <c r="BD3067" s="17">
        <v>15.531908895137454</v>
      </c>
      <c r="BE3067" s="17">
        <v>-8.4806268438554149</v>
      </c>
      <c r="BF3067" s="17">
        <v>-1</v>
      </c>
      <c r="BG3067" s="22">
        <v>0</v>
      </c>
    </row>
    <row r="3068" spans="1:59" x14ac:dyDescent="0.25">
      <c r="A3068">
        <v>6612</v>
      </c>
      <c r="B3068" t="s">
        <v>3202</v>
      </c>
      <c r="C3068" s="49">
        <v>0</v>
      </c>
      <c r="D3068" s="22">
        <v>1433.719736328125</v>
      </c>
      <c r="E3068" s="17">
        <v>-0.24330692447027502</v>
      </c>
      <c r="F3068" s="17">
        <v>-105.85200369390769</v>
      </c>
      <c r="G3068" s="17">
        <v>-0.42402224976746256</v>
      </c>
      <c r="H3068" s="17">
        <v>-2.3854597769305981</v>
      </c>
      <c r="I3068" s="17">
        <v>-6.2944705291823198</v>
      </c>
      <c r="J3068" s="17">
        <v>-9.3545279920489399</v>
      </c>
      <c r="K3068" s="17">
        <v>-1</v>
      </c>
      <c r="L3068" s="17">
        <v>-1</v>
      </c>
      <c r="M3068" s="17">
        <v>-1</v>
      </c>
      <c r="N3068" s="17">
        <v>0.16666666666666666</v>
      </c>
      <c r="O3068" s="17">
        <v>-1</v>
      </c>
      <c r="P3068" s="17">
        <v>-1</v>
      </c>
      <c r="Q3068" s="17">
        <v>-0.8841655913731894</v>
      </c>
      <c r="R3068" s="17">
        <v>-1</v>
      </c>
      <c r="S3068" s="17">
        <v>-1.6064771750433664</v>
      </c>
      <c r="T3068" s="17">
        <v>-0.16881131081707312</v>
      </c>
      <c r="U3068" s="17">
        <v>-1.0201069854222475</v>
      </c>
      <c r="V3068" s="17">
        <v>-1.6191392692862916</v>
      </c>
      <c r="W3068" s="17">
        <v>-3.5236922149878369</v>
      </c>
      <c r="X3068" s="17">
        <v>-5.8616478861987096</v>
      </c>
      <c r="Y3068" s="17">
        <v>0</v>
      </c>
      <c r="Z3068" s="17">
        <v>-7.4381041065841735</v>
      </c>
      <c r="AA3068" s="17">
        <v>-1.7082706346422289</v>
      </c>
      <c r="AB3068" s="17">
        <v>-2.3393827514215393</v>
      </c>
      <c r="AC3068" s="17">
        <v>-21.432812510010187</v>
      </c>
      <c r="AD3068" s="17">
        <v>-1.2751337317778095</v>
      </c>
      <c r="AE3068" s="17">
        <v>-0.12751337317778094</v>
      </c>
      <c r="AF3068" s="17">
        <v>-9.6916417730473512</v>
      </c>
      <c r="AG3068" s="17">
        <v>-96.634692395789557</v>
      </c>
      <c r="AH3068" s="17">
        <v>-1</v>
      </c>
      <c r="AI3068" s="17">
        <v>-1</v>
      </c>
      <c r="AJ3068" s="17">
        <v>-1</v>
      </c>
      <c r="AK3068" s="17">
        <v>-1</v>
      </c>
      <c r="AL3068" s="17">
        <v>-1</v>
      </c>
      <c r="AM3068" s="17">
        <v>-1</v>
      </c>
      <c r="AN3068" s="17">
        <v>-1</v>
      </c>
      <c r="AO3068" s="17">
        <v>-1</v>
      </c>
      <c r="AP3068" s="17">
        <v>-1</v>
      </c>
      <c r="AQ3068" s="17">
        <v>-1</v>
      </c>
      <c r="AR3068" s="17">
        <v>-0.63756686588890477</v>
      </c>
      <c r="AS3068" s="17">
        <v>-7.6508023906668567</v>
      </c>
      <c r="AT3068" s="17">
        <v>-5.9460431078669131</v>
      </c>
      <c r="AU3068" s="17">
        <v>-1</v>
      </c>
      <c r="AV3068" s="17">
        <v>-1</v>
      </c>
      <c r="AW3068" s="17">
        <v>-1</v>
      </c>
      <c r="AX3068" s="17">
        <v>-1</v>
      </c>
      <c r="AY3068" s="17">
        <v>-0.12751337317778094</v>
      </c>
      <c r="AZ3068" s="17">
        <v>1.4759432156715204</v>
      </c>
      <c r="BA3068" s="17">
        <v>-0.96312270285100809</v>
      </c>
      <c r="BB3068" s="17">
        <v>0.56687880213778874</v>
      </c>
      <c r="BC3068" s="17">
        <v>-0.38739162265060895</v>
      </c>
      <c r="BD3068" s="17">
        <v>20.102275022084871</v>
      </c>
      <c r="BE3068" s="17">
        <v>-13.050992970802842</v>
      </c>
      <c r="BF3068" s="17">
        <v>-1</v>
      </c>
      <c r="BG3068" s="22">
        <v>0</v>
      </c>
    </row>
    <row r="3069" spans="1:59" x14ac:dyDescent="0.25">
      <c r="A3069">
        <v>6613</v>
      </c>
      <c r="B3069" t="s">
        <v>2657</v>
      </c>
      <c r="C3069" s="49">
        <v>0</v>
      </c>
      <c r="D3069" s="22">
        <v>1530.6792382812498</v>
      </c>
      <c r="E3069" s="17">
        <v>113.66167802901649</v>
      </c>
      <c r="F3069" s="17">
        <v>85.142257593789907</v>
      </c>
      <c r="G3069" s="17">
        <v>0.9656464326251748</v>
      </c>
      <c r="H3069" s="17">
        <v>8.141449738675643</v>
      </c>
      <c r="I3069" s="17">
        <v>95.419359193776529</v>
      </c>
      <c r="J3069" s="17">
        <v>18.049718060483123</v>
      </c>
      <c r="K3069" s="17">
        <v>-1</v>
      </c>
      <c r="L3069" s="17">
        <v>-1</v>
      </c>
      <c r="M3069" s="17">
        <v>-1</v>
      </c>
      <c r="N3069" s="17">
        <v>0.16666666666666666</v>
      </c>
      <c r="O3069" s="17">
        <v>-1</v>
      </c>
      <c r="P3069" s="17">
        <v>-1</v>
      </c>
      <c r="Q3069" s="17">
        <v>5.6847142639379706</v>
      </c>
      <c r="R3069" s="17">
        <v>-1</v>
      </c>
      <c r="S3069" s="17">
        <v>1.7316945375954087</v>
      </c>
      <c r="T3069" s="17">
        <v>0.18204912697753944</v>
      </c>
      <c r="U3069" s="17">
        <v>1.0055866966648479</v>
      </c>
      <c r="V3069" s="17">
        <v>1.3023577063730969</v>
      </c>
      <c r="W3069" s="17">
        <v>4.0834551207527365</v>
      </c>
      <c r="X3069" s="17">
        <v>5.4550743879732941</v>
      </c>
      <c r="Y3069" s="17">
        <v>0</v>
      </c>
      <c r="Z3069" s="17">
        <v>58.355322775074981</v>
      </c>
      <c r="AA3069" s="17">
        <v>1.9523685956791446</v>
      </c>
      <c r="AB3069" s="17">
        <v>3.5009770451531077</v>
      </c>
      <c r="AC3069" s="17">
        <v>45.715896733517866</v>
      </c>
      <c r="AD3069" s="17">
        <v>1.2569833708310598</v>
      </c>
      <c r="AE3069" s="17">
        <v>0.12569833708310599</v>
      </c>
      <c r="AF3069" s="17">
        <v>90.286756696236665</v>
      </c>
      <c r="AG3069" s="17">
        <v>77.728295973036069</v>
      </c>
      <c r="AH3069" s="17">
        <v>-1</v>
      </c>
      <c r="AI3069" s="17">
        <v>-1</v>
      </c>
      <c r="AJ3069" s="17">
        <v>-1</v>
      </c>
      <c r="AK3069" s="17">
        <v>-1</v>
      </c>
      <c r="AL3069" s="17">
        <v>-1</v>
      </c>
      <c r="AM3069" s="17">
        <v>-1</v>
      </c>
      <c r="AN3069" s="17">
        <v>-1</v>
      </c>
      <c r="AO3069" s="17">
        <v>-1</v>
      </c>
      <c r="AP3069" s="17">
        <v>-1</v>
      </c>
      <c r="AQ3069" s="17">
        <v>-1</v>
      </c>
      <c r="AR3069" s="17">
        <v>0.62849168541552991</v>
      </c>
      <c r="AS3069" s="17">
        <v>7.5419002249863576</v>
      </c>
      <c r="AT3069" s="17">
        <v>13.804470292482266</v>
      </c>
      <c r="AU3069" s="17">
        <v>-1</v>
      </c>
      <c r="AV3069" s="17">
        <v>-1</v>
      </c>
      <c r="AW3069" s="17">
        <v>-1</v>
      </c>
      <c r="AX3069" s="17">
        <v>-1</v>
      </c>
      <c r="AY3069" s="17">
        <v>0.12569833708310599</v>
      </c>
      <c r="AZ3069" s="17">
        <v>-0.72452336542080187</v>
      </c>
      <c r="BA3069" s="17">
        <v>1.2373438782413151</v>
      </c>
      <c r="BB3069" s="17">
        <v>-0.29404101274922706</v>
      </c>
      <c r="BC3069" s="17">
        <v>0.47352819223640641</v>
      </c>
      <c r="BD3069" s="17">
        <v>-9.8078056027710598</v>
      </c>
      <c r="BE3069" s="17">
        <v>16.859087654053127</v>
      </c>
      <c r="BF3069" s="17">
        <v>-1</v>
      </c>
      <c r="BG3069" s="22">
        <v>0</v>
      </c>
    </row>
    <row r="3070" spans="1:59" x14ac:dyDescent="0.25">
      <c r="A3070">
        <v>6615</v>
      </c>
      <c r="B3070" t="s">
        <v>3203</v>
      </c>
      <c r="C3070" s="49">
        <v>0</v>
      </c>
      <c r="D3070" s="22">
        <v>1482.8313671875001</v>
      </c>
      <c r="E3070" s="17">
        <v>58.507022165665433</v>
      </c>
      <c r="F3070" s="17">
        <v>-7.3402861465001008</v>
      </c>
      <c r="G3070" s="17">
        <v>0.29274613793885196</v>
      </c>
      <c r="H3070" s="17">
        <v>3.0441480545132702</v>
      </c>
      <c r="I3070" s="17">
        <v>46.167859997282804</v>
      </c>
      <c r="J3070" s="17">
        <v>4.7801341099719661</v>
      </c>
      <c r="K3070" s="17">
        <v>-1</v>
      </c>
      <c r="L3070" s="17">
        <v>-1</v>
      </c>
      <c r="M3070" s="17">
        <v>-1</v>
      </c>
      <c r="N3070" s="17">
        <v>0.16666666666666666</v>
      </c>
      <c r="O3070" s="17">
        <v>-1</v>
      </c>
      <c r="P3070" s="17">
        <v>-1</v>
      </c>
      <c r="Q3070" s="17">
        <v>2.5039552482080292</v>
      </c>
      <c r="R3070" s="17">
        <v>-1</v>
      </c>
      <c r="S3070" s="17">
        <v>0.11529722102011797</v>
      </c>
      <c r="T3070" s="17">
        <v>1.2156767037991668E-2</v>
      </c>
      <c r="U3070" s="17">
        <v>2.4712699221260653E-2</v>
      </c>
      <c r="V3070" s="17">
        <v>-0.11227889064777806</v>
      </c>
      <c r="W3070" s="17">
        <v>0.39995001712701728</v>
      </c>
      <c r="X3070" s="17">
        <v>-2.4667545954856707E-2</v>
      </c>
      <c r="Y3070" s="17">
        <v>0</v>
      </c>
      <c r="Z3070" s="17">
        <v>26.497069870601209</v>
      </c>
      <c r="AA3070" s="17">
        <v>0.17982723525752398</v>
      </c>
      <c r="AB3070" s="17">
        <v>0.6729793519023255</v>
      </c>
      <c r="AC3070" s="17">
        <v>13.20139395291204</v>
      </c>
      <c r="AD3070" s="17">
        <v>3.0890874026575824E-2</v>
      </c>
      <c r="AE3070" s="17">
        <v>3.0890874026575817E-3</v>
      </c>
      <c r="AF3070" s="17">
        <v>41.875581684062233</v>
      </c>
      <c r="AG3070" s="17">
        <v>-6.7011135274800457</v>
      </c>
      <c r="AH3070" s="17">
        <v>-1</v>
      </c>
      <c r="AI3070" s="17">
        <v>-1</v>
      </c>
      <c r="AJ3070" s="17">
        <v>-1</v>
      </c>
      <c r="AK3070" s="17">
        <v>-1</v>
      </c>
      <c r="AL3070" s="17">
        <v>-1</v>
      </c>
      <c r="AM3070" s="17">
        <v>-1</v>
      </c>
      <c r="AN3070" s="17">
        <v>-1</v>
      </c>
      <c r="AO3070" s="17">
        <v>-1</v>
      </c>
      <c r="AP3070" s="17">
        <v>-1</v>
      </c>
      <c r="AQ3070" s="17">
        <v>-1</v>
      </c>
      <c r="AR3070" s="17">
        <v>1.5445437013287912E-2</v>
      </c>
      <c r="AS3070" s="17">
        <v>0.18534524415945475</v>
      </c>
      <c r="AT3070" s="17">
        <v>4.2409488174072916</v>
      </c>
      <c r="AU3070" s="17">
        <v>-1</v>
      </c>
      <c r="AV3070" s="17">
        <v>-1</v>
      </c>
      <c r="AW3070" s="17">
        <v>-1</v>
      </c>
      <c r="AX3070" s="17">
        <v>-1</v>
      </c>
      <c r="AY3070" s="17">
        <v>3.0890874026575817E-3</v>
      </c>
      <c r="AZ3070" s="17">
        <v>0.34097852695477465</v>
      </c>
      <c r="BA3070" s="17">
        <v>0.17184198586573818</v>
      </c>
      <c r="BB3070" s="17">
        <v>0.12283043616429758</v>
      </c>
      <c r="BC3070" s="17">
        <v>5.6656743322881932E-2</v>
      </c>
      <c r="BD3070" s="17">
        <v>4.675144413706815</v>
      </c>
      <c r="BE3070" s="17">
        <v>2.3761376375752343</v>
      </c>
      <c r="BF3070" s="17">
        <v>-1</v>
      </c>
      <c r="BG3070" s="22">
        <v>0</v>
      </c>
    </row>
    <row r="3071" spans="1:59" x14ac:dyDescent="0.25">
      <c r="A3071">
        <v>6616</v>
      </c>
      <c r="B3071" t="s">
        <v>2658</v>
      </c>
      <c r="C3071" s="49">
        <v>0</v>
      </c>
      <c r="D3071" s="22">
        <v>1425.2309375000002</v>
      </c>
      <c r="E3071" s="17">
        <v>42.684217034125481</v>
      </c>
      <c r="F3071" s="17">
        <v>-33.871741102854521</v>
      </c>
      <c r="G3071" s="17">
        <v>9.9704044409042042E-2</v>
      </c>
      <c r="H3071" s="17">
        <v>1.5818306856043656</v>
      </c>
      <c r="I3071" s="17">
        <v>32.038556459371684</v>
      </c>
      <c r="J3071" s="17">
        <v>0.97334685440932667</v>
      </c>
      <c r="K3071" s="17">
        <v>-1</v>
      </c>
      <c r="L3071" s="17">
        <v>-1</v>
      </c>
      <c r="M3071" s="17">
        <v>-1</v>
      </c>
      <c r="N3071" s="17">
        <v>0.16666666666666666</v>
      </c>
      <c r="O3071" s="17">
        <v>-1</v>
      </c>
      <c r="P3071" s="17">
        <v>-1</v>
      </c>
      <c r="Q3071" s="17">
        <v>1.5914569416103852</v>
      </c>
      <c r="R3071" s="17">
        <v>-1</v>
      </c>
      <c r="S3071" s="17">
        <v>-0.34841593891112732</v>
      </c>
      <c r="T3071" s="17">
        <v>-3.6582068561327785E-2</v>
      </c>
      <c r="U3071" s="17">
        <v>-0.2566810993112994</v>
      </c>
      <c r="V3071" s="17">
        <v>-0.51811079833046947</v>
      </c>
      <c r="W3071" s="17">
        <v>-0.6567764285986738</v>
      </c>
      <c r="X3071" s="17">
        <v>-1.596699633445158</v>
      </c>
      <c r="Y3071" s="17">
        <v>0</v>
      </c>
      <c r="Z3071" s="17">
        <v>17.357552641308537</v>
      </c>
      <c r="AA3071" s="17">
        <v>-0.32868063401525466</v>
      </c>
      <c r="AB3071" s="17">
        <v>-0.13831854692990719</v>
      </c>
      <c r="AC3071" s="17">
        <v>3.8736113134722938</v>
      </c>
      <c r="AD3071" s="17">
        <v>-0.32085137413912423</v>
      </c>
      <c r="AE3071" s="17">
        <v>-3.2085137413912425E-2</v>
      </c>
      <c r="AF3071" s="17">
        <v>27.98735091884226</v>
      </c>
      <c r="AG3071" s="17">
        <v>-30.922279863962146</v>
      </c>
      <c r="AH3071" s="17">
        <v>-1</v>
      </c>
      <c r="AI3071" s="17">
        <v>-1</v>
      </c>
      <c r="AJ3071" s="17">
        <v>-1</v>
      </c>
      <c r="AK3071" s="17">
        <v>-1</v>
      </c>
      <c r="AL3071" s="17">
        <v>-1</v>
      </c>
      <c r="AM3071" s="17">
        <v>-1</v>
      </c>
      <c r="AN3071" s="17">
        <v>-1</v>
      </c>
      <c r="AO3071" s="17">
        <v>-1</v>
      </c>
      <c r="AP3071" s="17">
        <v>-1</v>
      </c>
      <c r="AQ3071" s="17">
        <v>-1</v>
      </c>
      <c r="AR3071" s="17">
        <v>-0.16042568706956212</v>
      </c>
      <c r="AS3071" s="17">
        <v>-1.9251082448347456</v>
      </c>
      <c r="AT3071" s="17">
        <v>1.4973592817148305</v>
      </c>
      <c r="AU3071" s="17">
        <v>-1</v>
      </c>
      <c r="AV3071" s="17">
        <v>-1</v>
      </c>
      <c r="AW3071" s="17">
        <v>-1</v>
      </c>
      <c r="AX3071" s="17">
        <v>-1</v>
      </c>
      <c r="AY3071" s="17">
        <v>-3.2085137413912425E-2</v>
      </c>
      <c r="AZ3071" s="17">
        <v>0.64665043345919626</v>
      </c>
      <c r="BA3071" s="17">
        <v>-0.13382992063868349</v>
      </c>
      <c r="BB3071" s="17">
        <v>0.24242280054063564</v>
      </c>
      <c r="BC3071" s="17">
        <v>-6.2935621053456056E-2</v>
      </c>
      <c r="BD3071" s="17">
        <v>8.8300229503134506</v>
      </c>
      <c r="BE3071" s="17">
        <v>-1.7787408990314058</v>
      </c>
      <c r="BF3071" s="17">
        <v>-1</v>
      </c>
      <c r="BG3071" s="22">
        <v>0</v>
      </c>
    </row>
    <row r="3072" spans="1:59" x14ac:dyDescent="0.25">
      <c r="A3072">
        <v>6618</v>
      </c>
      <c r="B3072" t="s">
        <v>3204</v>
      </c>
      <c r="C3072" s="49">
        <v>0</v>
      </c>
      <c r="D3072" s="22">
        <v>1520.838837890625</v>
      </c>
      <c r="E3072" s="17">
        <v>78.239795970766451</v>
      </c>
      <c r="F3072" s="17">
        <v>25.747348759044314</v>
      </c>
      <c r="G3072" s="17">
        <v>0.53349080582923891</v>
      </c>
      <c r="H3072" s="17">
        <v>4.8678182338565916</v>
      </c>
      <c r="I3072" s="17">
        <v>63.788651533257365</v>
      </c>
      <c r="J3072" s="17">
        <v>9.5276154328900855</v>
      </c>
      <c r="K3072" s="17">
        <v>-1</v>
      </c>
      <c r="L3072" s="17">
        <v>-1</v>
      </c>
      <c r="M3072" s="17">
        <v>-1</v>
      </c>
      <c r="N3072" s="17">
        <v>0.16666666666666666</v>
      </c>
      <c r="O3072" s="17">
        <v>-1</v>
      </c>
      <c r="P3072" s="17">
        <v>-1</v>
      </c>
      <c r="Q3072" s="17">
        <v>3.6419407401570538</v>
      </c>
      <c r="R3072" s="17">
        <v>-1</v>
      </c>
      <c r="S3072" s="17">
        <v>0.69359840208770951</v>
      </c>
      <c r="T3072" s="17">
        <v>7.2939441817212333E-2</v>
      </c>
      <c r="U3072" s="17">
        <v>0.37564163567974596</v>
      </c>
      <c r="V3072" s="17">
        <v>0.393838019130267</v>
      </c>
      <c r="W3072" s="17">
        <v>1.7178038207998179</v>
      </c>
      <c r="X3072" s="17">
        <v>1.9358289234716013</v>
      </c>
      <c r="Y3072" s="17">
        <v>0</v>
      </c>
      <c r="Z3072" s="17">
        <v>37.895050486185241</v>
      </c>
      <c r="AA3072" s="17">
        <v>0.81399233297917195</v>
      </c>
      <c r="AB3072" s="17">
        <v>1.6847568333995084</v>
      </c>
      <c r="AC3072" s="17">
        <v>24.834162188192639</v>
      </c>
      <c r="AD3072" s="17">
        <v>0.46955204459968236</v>
      </c>
      <c r="AE3072" s="17">
        <v>4.6955204459968244E-2</v>
      </c>
      <c r="AF3072" s="17">
        <v>59.195729026132085</v>
      </c>
      <c r="AG3072" s="17">
        <v>23.505338023946756</v>
      </c>
      <c r="AH3072" s="17">
        <v>-1</v>
      </c>
      <c r="AI3072" s="17">
        <v>-1</v>
      </c>
      <c r="AJ3072" s="17">
        <v>-1</v>
      </c>
      <c r="AK3072" s="17">
        <v>-1</v>
      </c>
      <c r="AL3072" s="17">
        <v>-1</v>
      </c>
      <c r="AM3072" s="17">
        <v>-1</v>
      </c>
      <c r="AN3072" s="17">
        <v>-1</v>
      </c>
      <c r="AO3072" s="17">
        <v>-1</v>
      </c>
      <c r="AP3072" s="17">
        <v>-1</v>
      </c>
      <c r="AQ3072" s="17">
        <v>-1</v>
      </c>
      <c r="AR3072" s="17">
        <v>0.23477602229984118</v>
      </c>
      <c r="AS3072" s="17">
        <v>2.8173122675980942</v>
      </c>
      <c r="AT3072" s="17">
        <v>7.6625059478775226</v>
      </c>
      <c r="AU3072" s="17">
        <v>-1</v>
      </c>
      <c r="AV3072" s="17">
        <v>-1</v>
      </c>
      <c r="AW3072" s="17">
        <v>-1</v>
      </c>
      <c r="AX3072" s="17">
        <v>-1</v>
      </c>
      <c r="AY3072" s="17">
        <v>4.6955204459968244E-2</v>
      </c>
      <c r="AZ3072" s="17">
        <v>-4.0227873521112623E-2</v>
      </c>
      <c r="BA3072" s="17">
        <v>0.55304838634162556</v>
      </c>
      <c r="BB3072" s="17">
        <v>-2.6314361830558727E-2</v>
      </c>
      <c r="BC3072" s="17">
        <v>0.20580154131773815</v>
      </c>
      <c r="BD3072" s="17">
        <v>-0.50644492326232093</v>
      </c>
      <c r="BE3072" s="17">
        <v>7.5577269745443756</v>
      </c>
      <c r="BF3072" s="17">
        <v>-1</v>
      </c>
      <c r="BG3072" s="22">
        <v>0</v>
      </c>
    </row>
    <row r="3073" spans="1:59" x14ac:dyDescent="0.25">
      <c r="A3073">
        <v>6619</v>
      </c>
      <c r="B3073" t="s">
        <v>2659</v>
      </c>
      <c r="C3073" s="49">
        <v>0</v>
      </c>
      <c r="D3073" s="22">
        <v>1437.8221191406251</v>
      </c>
      <c r="E3073" s="17">
        <v>24.107842317744222</v>
      </c>
      <c r="F3073" s="17">
        <v>-65.020342437620741</v>
      </c>
      <c r="G3073" s="17">
        <v>-0.1269322716950077</v>
      </c>
      <c r="H3073" s="17">
        <v>-0.13496701071414874</v>
      </c>
      <c r="I3073" s="17">
        <v>15.450395585258477</v>
      </c>
      <c r="J3073" s="17">
        <v>-3.4959179780264771</v>
      </c>
      <c r="K3073" s="17">
        <v>-1</v>
      </c>
      <c r="L3073" s="17">
        <v>-1</v>
      </c>
      <c r="M3073" s="17">
        <v>-1</v>
      </c>
      <c r="N3073" s="17">
        <v>0.16666666666666666</v>
      </c>
      <c r="O3073" s="17">
        <v>-1</v>
      </c>
      <c r="P3073" s="17">
        <v>-1</v>
      </c>
      <c r="Q3073" s="17">
        <v>0.52016077569650632</v>
      </c>
      <c r="R3073" s="17">
        <v>-1</v>
      </c>
      <c r="S3073" s="17">
        <v>-0.89282695504816822</v>
      </c>
      <c r="T3073" s="17">
        <v>-9.380269826676009E-2</v>
      </c>
      <c r="U3073" s="17">
        <v>-0.58704455894761176</v>
      </c>
      <c r="V3073" s="17">
        <v>-0.99456775563383026</v>
      </c>
      <c r="W3073" s="17">
        <v>-1.8974000895310175</v>
      </c>
      <c r="X3073" s="17">
        <v>-3.4423051933079041</v>
      </c>
      <c r="Y3073" s="17">
        <v>0</v>
      </c>
      <c r="Z3073" s="17">
        <v>6.6275275056428704</v>
      </c>
      <c r="AA3073" s="17">
        <v>-0.92568177555180631</v>
      </c>
      <c r="AB3073" s="17">
        <v>-1.0908028662418499</v>
      </c>
      <c r="AC3073" s="17">
        <v>-7.0774421908012943</v>
      </c>
      <c r="AD3073" s="17">
        <v>-0.73380569868451462</v>
      </c>
      <c r="AE3073" s="17">
        <v>-7.338056986845147E-2</v>
      </c>
      <c r="AF3073" s="17">
        <v>11.682215596911405</v>
      </c>
      <c r="AG3073" s="17">
        <v>-59.358543737136756</v>
      </c>
      <c r="AH3073" s="17">
        <v>-1</v>
      </c>
      <c r="AI3073" s="17">
        <v>-1</v>
      </c>
      <c r="AJ3073" s="17">
        <v>-1</v>
      </c>
      <c r="AK3073" s="17">
        <v>-1</v>
      </c>
      <c r="AL3073" s="17">
        <v>-1</v>
      </c>
      <c r="AM3073" s="17">
        <v>-1</v>
      </c>
      <c r="AN3073" s="17">
        <v>-1</v>
      </c>
      <c r="AO3073" s="17">
        <v>-1</v>
      </c>
      <c r="AP3073" s="17">
        <v>-1</v>
      </c>
      <c r="AQ3073" s="17">
        <v>-1</v>
      </c>
      <c r="AR3073" s="17">
        <v>-0.36690284934225731</v>
      </c>
      <c r="AS3073" s="17">
        <v>-4.4028341921070879</v>
      </c>
      <c r="AT3073" s="17">
        <v>-1.7236844497392143</v>
      </c>
      <c r="AU3073" s="17">
        <v>-1</v>
      </c>
      <c r="AV3073" s="17">
        <v>-1</v>
      </c>
      <c r="AW3073" s="17">
        <v>-1</v>
      </c>
      <c r="AX3073" s="17">
        <v>-1</v>
      </c>
      <c r="AY3073" s="17">
        <v>-7.338056986845147E-2</v>
      </c>
      <c r="AZ3073" s="17">
        <v>1.0055170078934705</v>
      </c>
      <c r="BA3073" s="17">
        <v>-0.49269649507295793</v>
      </c>
      <c r="BB3073" s="17">
        <v>0.38282727088606844</v>
      </c>
      <c r="BC3073" s="17">
        <v>-0.20334009139888876</v>
      </c>
      <c r="BD3073" s="17">
        <v>13.707955779253181</v>
      </c>
      <c r="BE3073" s="17">
        <v>-6.656673727971139</v>
      </c>
      <c r="BF3073" s="17">
        <v>-1</v>
      </c>
      <c r="BG3073" s="22">
        <v>0</v>
      </c>
    </row>
    <row r="3074" spans="1:59" x14ac:dyDescent="0.25">
      <c r="A3074">
        <v>6620</v>
      </c>
      <c r="B3074" t="s">
        <v>3205</v>
      </c>
      <c r="C3074" s="49">
        <v>0</v>
      </c>
      <c r="D3074" s="22">
        <v>1509.514697265625</v>
      </c>
      <c r="E3074" s="17">
        <v>89.239566605913723</v>
      </c>
      <c r="F3074" s="17">
        <v>44.191607960272115</v>
      </c>
      <c r="G3074" s="17">
        <v>0.66769069858554286</v>
      </c>
      <c r="H3074" s="17">
        <v>5.8843987655681973</v>
      </c>
      <c r="I3074" s="17">
        <v>73.611125921290935</v>
      </c>
      <c r="J3074" s="17">
        <v>12.174035351474741</v>
      </c>
      <c r="K3074" s="17">
        <v>-1</v>
      </c>
      <c r="L3074" s="17">
        <v>-1</v>
      </c>
      <c r="M3074" s="17">
        <v>-1</v>
      </c>
      <c r="N3074" s="17">
        <v>0.16666666666666666</v>
      </c>
      <c r="O3074" s="17">
        <v>-1</v>
      </c>
      <c r="P3074" s="17">
        <v>-1</v>
      </c>
      <c r="Q3074" s="17">
        <v>4.2762955207469293</v>
      </c>
      <c r="R3074" s="17">
        <v>-1</v>
      </c>
      <c r="S3074" s="17">
        <v>1.0159646549321972</v>
      </c>
      <c r="T3074" s="17">
        <v>0.10682193029885413</v>
      </c>
      <c r="U3074" s="17">
        <v>0.57126227413664876</v>
      </c>
      <c r="V3074" s="17">
        <v>0.6759661161284134</v>
      </c>
      <c r="W3074" s="17">
        <v>2.452423784228877</v>
      </c>
      <c r="X3074" s="17">
        <v>3.0286814391748114</v>
      </c>
      <c r="Y3074" s="17">
        <v>0</v>
      </c>
      <c r="Z3074" s="17">
        <v>44.248702218759661</v>
      </c>
      <c r="AA3074" s="17">
        <v>1.1674991784258388</v>
      </c>
      <c r="AB3074" s="17">
        <v>2.2487586478529327</v>
      </c>
      <c r="AC3074" s="17">
        <v>31.318693136742599</v>
      </c>
      <c r="AD3074" s="17">
        <v>0.71407784267081087</v>
      </c>
      <c r="AE3074" s="17">
        <v>7.1407784267081095E-2</v>
      </c>
      <c r="AF3074" s="17">
        <v>68.850613332385791</v>
      </c>
      <c r="AG3074" s="17">
        <v>40.343520128962901</v>
      </c>
      <c r="AH3074" s="17">
        <v>-1</v>
      </c>
      <c r="AI3074" s="17">
        <v>-1</v>
      </c>
      <c r="AJ3074" s="17">
        <v>-1</v>
      </c>
      <c r="AK3074" s="17">
        <v>-1</v>
      </c>
      <c r="AL3074" s="17">
        <v>-1</v>
      </c>
      <c r="AM3074" s="17">
        <v>-1</v>
      </c>
      <c r="AN3074" s="17">
        <v>-1</v>
      </c>
      <c r="AO3074" s="17">
        <v>-1</v>
      </c>
      <c r="AP3074" s="17">
        <v>-1</v>
      </c>
      <c r="AQ3074" s="17">
        <v>-1</v>
      </c>
      <c r="AR3074" s="17">
        <v>0.35703892133540543</v>
      </c>
      <c r="AS3074" s="17">
        <v>4.2844670560248659</v>
      </c>
      <c r="AT3074" s="17">
        <v>9.5698071728323253</v>
      </c>
      <c r="AU3074" s="17">
        <v>-1</v>
      </c>
      <c r="AV3074" s="17">
        <v>-1</v>
      </c>
      <c r="AW3074" s="17">
        <v>-1</v>
      </c>
      <c r="AX3074" s="17">
        <v>-1</v>
      </c>
      <c r="AY3074" s="17">
        <v>7.1407784267081095E-2</v>
      </c>
      <c r="AZ3074" s="17">
        <v>-0.25272627903169004</v>
      </c>
      <c r="BA3074" s="17">
        <v>0.76554679185220298</v>
      </c>
      <c r="BB3074" s="17">
        <v>-0.10945313317474246</v>
      </c>
      <c r="BC3074" s="17">
        <v>0.28894031266192183</v>
      </c>
      <c r="BD3074" s="17">
        <v>-3.3948525437587103</v>
      </c>
      <c r="BE3074" s="17">
        <v>10.446134595040768</v>
      </c>
      <c r="BF3074" s="17">
        <v>-1</v>
      </c>
      <c r="BG3074" s="22">
        <v>0</v>
      </c>
    </row>
    <row r="3075" spans="1:59" x14ac:dyDescent="0.25">
      <c r="A3075">
        <v>6621</v>
      </c>
      <c r="B3075" t="s">
        <v>3206</v>
      </c>
      <c r="C3075" s="49">
        <v>0</v>
      </c>
      <c r="D3075" s="22">
        <v>1396.6497460937499</v>
      </c>
      <c r="E3075" s="17">
        <v>-6.8949936638192497</v>
      </c>
      <c r="F3075" s="17">
        <v>-117.00545756265552</v>
      </c>
      <c r="G3075" s="17">
        <v>-0.50517445527044669</v>
      </c>
      <c r="H3075" s="17">
        <v>-3.0001976170688325</v>
      </c>
      <c r="I3075" s="17">
        <v>-12.234232802562047</v>
      </c>
      <c r="J3075" s="17">
        <v>-10.954848295360687</v>
      </c>
      <c r="K3075" s="17">
        <v>-1</v>
      </c>
      <c r="L3075" s="17">
        <v>-1</v>
      </c>
      <c r="M3075" s="17">
        <v>-1</v>
      </c>
      <c r="N3075" s="17">
        <v>0.16666666666666666</v>
      </c>
      <c r="O3075" s="17">
        <v>-1</v>
      </c>
      <c r="P3075" s="17">
        <v>-1</v>
      </c>
      <c r="Q3075" s="17">
        <v>-1.2677671610831749</v>
      </c>
      <c r="R3075" s="17">
        <v>-1</v>
      </c>
      <c r="S3075" s="17">
        <v>-1.8014157242534505</v>
      </c>
      <c r="T3075" s="17">
        <v>-0.18930043798208365</v>
      </c>
      <c r="U3075" s="17">
        <v>-1.1384010162640403</v>
      </c>
      <c r="V3075" s="17">
        <v>-1.7897453467988527</v>
      </c>
      <c r="W3075" s="17">
        <v>-3.9679252841382544</v>
      </c>
      <c r="X3075" s="17">
        <v>-6.5225082648269481</v>
      </c>
      <c r="Y3075" s="17">
        <v>0</v>
      </c>
      <c r="Z3075" s="17">
        <v>-11.280229763365288</v>
      </c>
      <c r="AA3075" s="17">
        <v>-1.9220402553117057</v>
      </c>
      <c r="AB3075" s="17">
        <v>-2.6804410802362626</v>
      </c>
      <c r="AC3075" s="17">
        <v>-25.354082321177501</v>
      </c>
      <c r="AD3075" s="17">
        <v>-1.4230012703300507</v>
      </c>
      <c r="AE3075" s="17">
        <v>-0.14230012703300504</v>
      </c>
      <c r="AF3075" s="17">
        <v>-15.530060412855327</v>
      </c>
      <c r="AG3075" s="17">
        <v>-106.81693312950094</v>
      </c>
      <c r="AH3075" s="17">
        <v>-1</v>
      </c>
      <c r="AI3075" s="17">
        <v>-1</v>
      </c>
      <c r="AJ3075" s="17">
        <v>-1</v>
      </c>
      <c r="AK3075" s="17">
        <v>-1</v>
      </c>
      <c r="AL3075" s="17">
        <v>-1</v>
      </c>
      <c r="AM3075" s="17">
        <v>-1</v>
      </c>
      <c r="AN3075" s="17">
        <v>-1</v>
      </c>
      <c r="AO3075" s="17">
        <v>-1</v>
      </c>
      <c r="AP3075" s="17">
        <v>-1</v>
      </c>
      <c r="AQ3075" s="17">
        <v>-1</v>
      </c>
      <c r="AR3075" s="17">
        <v>-0.71150063516502537</v>
      </c>
      <c r="AS3075" s="17">
        <v>-8.5380076219803023</v>
      </c>
      <c r="AT3075" s="17">
        <v>-7.099409908574394</v>
      </c>
      <c r="AU3075" s="17">
        <v>-1</v>
      </c>
      <c r="AV3075" s="17">
        <v>-1</v>
      </c>
      <c r="AW3075" s="17">
        <v>-1</v>
      </c>
      <c r="AX3075" s="17">
        <v>-1</v>
      </c>
      <c r="AY3075" s="17">
        <v>-0.14230012703300504</v>
      </c>
      <c r="AZ3075" s="17">
        <v>1.6044434247168871</v>
      </c>
      <c r="BA3075" s="17">
        <v>-1.0916229118963745</v>
      </c>
      <c r="BB3075" s="17">
        <v>0.61715376524555077</v>
      </c>
      <c r="BC3075" s="17">
        <v>-0.43766658575837092</v>
      </c>
      <c r="BD3075" s="17">
        <v>21.848928048258006</v>
      </c>
      <c r="BE3075" s="17">
        <v>-14.797645996975977</v>
      </c>
      <c r="BF3075" s="17">
        <v>-1</v>
      </c>
      <c r="BG3075" s="22">
        <v>0</v>
      </c>
    </row>
    <row r="3076" spans="1:59" x14ac:dyDescent="0.25">
      <c r="A3076">
        <v>6622</v>
      </c>
      <c r="B3076" t="s">
        <v>2660</v>
      </c>
      <c r="C3076" s="49">
        <v>0</v>
      </c>
      <c r="D3076" s="22">
        <v>1502.5907128906251</v>
      </c>
      <c r="E3076" s="17">
        <v>66.77508855298008</v>
      </c>
      <c r="F3076" s="17">
        <v>6.5234901629182547</v>
      </c>
      <c r="G3076" s="17">
        <v>0.3936185705816051</v>
      </c>
      <c r="H3076" s="17">
        <v>3.8082690169437416</v>
      </c>
      <c r="I3076" s="17">
        <v>53.551002157398585</v>
      </c>
      <c r="J3076" s="17">
        <v>6.7693370034990998</v>
      </c>
      <c r="K3076" s="17">
        <v>-1</v>
      </c>
      <c r="L3076" s="17">
        <v>-1</v>
      </c>
      <c r="M3076" s="17">
        <v>-1</v>
      </c>
      <c r="N3076" s="17">
        <v>0.16666666666666666</v>
      </c>
      <c r="O3076" s="17">
        <v>-1</v>
      </c>
      <c r="P3076" s="17">
        <v>-1</v>
      </c>
      <c r="Q3076" s="17">
        <v>2.9807731395073862</v>
      </c>
      <c r="R3076" s="17">
        <v>-1</v>
      </c>
      <c r="S3076" s="17">
        <v>0.35760641708931384</v>
      </c>
      <c r="T3076" s="17">
        <v>3.7624813002378035E-2</v>
      </c>
      <c r="U3076" s="17">
        <v>0.17175253115398298</v>
      </c>
      <c r="V3076" s="17">
        <v>9.978497077983696E-2</v>
      </c>
      <c r="W3076" s="17">
        <v>0.95213304244123553</v>
      </c>
      <c r="X3076" s="17">
        <v>0.79678386890521202</v>
      </c>
      <c r="Y3076" s="17">
        <v>0</v>
      </c>
      <c r="Z3076" s="17">
        <v>31.272843481638748</v>
      </c>
      <c r="AA3076" s="17">
        <v>0.44554350912090968</v>
      </c>
      <c r="AB3076" s="17">
        <v>1.096915868320824</v>
      </c>
      <c r="AC3076" s="17">
        <v>18.075543983085797</v>
      </c>
      <c r="AD3076" s="17">
        <v>0.21469066394247871</v>
      </c>
      <c r="AE3076" s="17">
        <v>2.1469066394247872E-2</v>
      </c>
      <c r="AF3076" s="17">
        <v>49.132753406432343</v>
      </c>
      <c r="AG3076" s="17">
        <v>5.9554419684248909</v>
      </c>
      <c r="AH3076" s="17">
        <v>-1</v>
      </c>
      <c r="AI3076" s="17">
        <v>-1</v>
      </c>
      <c r="AJ3076" s="17">
        <v>-1</v>
      </c>
      <c r="AK3076" s="17">
        <v>-1</v>
      </c>
      <c r="AL3076" s="17">
        <v>-1</v>
      </c>
      <c r="AM3076" s="17">
        <v>-1</v>
      </c>
      <c r="AN3076" s="17">
        <v>-1</v>
      </c>
      <c r="AO3076" s="17">
        <v>-1</v>
      </c>
      <c r="AP3076" s="17">
        <v>-1</v>
      </c>
      <c r="AQ3076" s="17">
        <v>-1</v>
      </c>
      <c r="AR3076" s="17">
        <v>0.10734533197123935</v>
      </c>
      <c r="AS3076" s="17">
        <v>1.288143983654872</v>
      </c>
      <c r="AT3076" s="17">
        <v>5.6745871787513336</v>
      </c>
      <c r="AU3076" s="17">
        <v>-1</v>
      </c>
      <c r="AV3076" s="17">
        <v>-1</v>
      </c>
      <c r="AW3076" s="17">
        <v>-1</v>
      </c>
      <c r="AX3076" s="17">
        <v>-1</v>
      </c>
      <c r="AY3076" s="17">
        <v>2.1469066394247872E-2</v>
      </c>
      <c r="AZ3076" s="17">
        <v>0.18125238517996126</v>
      </c>
      <c r="BA3076" s="17">
        <v>0.33156812764055166</v>
      </c>
      <c r="BB3076" s="17">
        <v>6.0338507592890563E-2</v>
      </c>
      <c r="BC3076" s="17">
        <v>0.1191486718942889</v>
      </c>
      <c r="BD3076" s="17">
        <v>2.5040495107293284</v>
      </c>
      <c r="BE3076" s="17">
        <v>4.5472325405527236</v>
      </c>
      <c r="BF3076" s="17">
        <v>-1</v>
      </c>
      <c r="BG3076" s="22">
        <v>0</v>
      </c>
    </row>
    <row r="3077" spans="1:59" x14ac:dyDescent="0.25">
      <c r="A3077">
        <v>6624</v>
      </c>
      <c r="B3077" t="s">
        <v>2661</v>
      </c>
      <c r="C3077" s="49">
        <v>0</v>
      </c>
      <c r="D3077" s="22">
        <v>1475.3289941406251</v>
      </c>
      <c r="E3077" s="17">
        <v>69.528431910944519</v>
      </c>
      <c r="F3077" s="17">
        <v>11.140257207315376</v>
      </c>
      <c r="G3077" s="17">
        <v>0.42721003313260242</v>
      </c>
      <c r="H3077" s="17">
        <v>4.0627284368411489</v>
      </c>
      <c r="I3077" s="17">
        <v>56.009657479597131</v>
      </c>
      <c r="J3077" s="17">
        <v>7.4317601527543662</v>
      </c>
      <c r="K3077" s="17">
        <v>-1</v>
      </c>
      <c r="L3077" s="17">
        <v>-1</v>
      </c>
      <c r="M3077" s="17">
        <v>-1</v>
      </c>
      <c r="N3077" s="17">
        <v>0.16666666666666666</v>
      </c>
      <c r="O3077" s="17">
        <v>-1</v>
      </c>
      <c r="P3077" s="17">
        <v>-1</v>
      </c>
      <c r="Q3077" s="17">
        <v>3.1395579523605988</v>
      </c>
      <c r="R3077" s="17">
        <v>-1</v>
      </c>
      <c r="S3077" s="17">
        <v>0.43829764334681232</v>
      </c>
      <c r="T3077" s="17">
        <v>4.6105910264001633E-2</v>
      </c>
      <c r="U3077" s="17">
        <v>0.22071816902420077</v>
      </c>
      <c r="V3077" s="17">
        <v>0.17040421801058561</v>
      </c>
      <c r="W3077" s="17">
        <v>1.1360151490801256</v>
      </c>
      <c r="X3077" s="17">
        <v>1.0703348651170417</v>
      </c>
      <c r="Y3077" s="17">
        <v>0</v>
      </c>
      <c r="Z3077" s="17">
        <v>32.863220715579033</v>
      </c>
      <c r="AA3077" s="17">
        <v>0.53402951098312135</v>
      </c>
      <c r="AB3077" s="17">
        <v>1.2380906892523913</v>
      </c>
      <c r="AC3077" s="17">
        <v>19.698681483758406</v>
      </c>
      <c r="AD3077" s="17">
        <v>0.27589771128025098</v>
      </c>
      <c r="AE3077" s="17">
        <v>2.7589771128025097E-2</v>
      </c>
      <c r="AF3077" s="17">
        <v>51.549459395882536</v>
      </c>
      <c r="AG3077" s="17">
        <v>10.170193202501077</v>
      </c>
      <c r="AH3077" s="17">
        <v>-1</v>
      </c>
      <c r="AI3077" s="17">
        <v>-1</v>
      </c>
      <c r="AJ3077" s="17">
        <v>-1</v>
      </c>
      <c r="AK3077" s="17">
        <v>-1</v>
      </c>
      <c r="AL3077" s="17">
        <v>-1</v>
      </c>
      <c r="AM3077" s="17">
        <v>-1</v>
      </c>
      <c r="AN3077" s="17">
        <v>-1</v>
      </c>
      <c r="AO3077" s="17">
        <v>-1</v>
      </c>
      <c r="AP3077" s="17">
        <v>-1</v>
      </c>
      <c r="AQ3077" s="17">
        <v>-1</v>
      </c>
      <c r="AR3077" s="17">
        <v>0.13794885564012549</v>
      </c>
      <c r="AS3077" s="17">
        <v>1.6553862676815057</v>
      </c>
      <c r="AT3077" s="17">
        <v>6.1520021479859572</v>
      </c>
      <c r="AU3077" s="17">
        <v>-1</v>
      </c>
      <c r="AV3077" s="17">
        <v>-1</v>
      </c>
      <c r="AW3077" s="17">
        <v>-1</v>
      </c>
      <c r="AX3077" s="17">
        <v>-1</v>
      </c>
      <c r="AY3077" s="17">
        <v>2.7589771128025097E-2</v>
      </c>
      <c r="AZ3077" s="17">
        <v>0.12806208760038362</v>
      </c>
      <c r="BA3077" s="17">
        <v>0.38475842522012926</v>
      </c>
      <c r="BB3077" s="17">
        <v>3.9528111498047989E-2</v>
      </c>
      <c r="BC3077" s="17">
        <v>0.13995906798913146</v>
      </c>
      <c r="BD3077" s="17">
        <v>1.781054622856274</v>
      </c>
      <c r="BE3077" s="17">
        <v>5.2702274284257786</v>
      </c>
      <c r="BF3077" s="17">
        <v>-1</v>
      </c>
      <c r="BG3077" s="22">
        <v>0</v>
      </c>
    </row>
    <row r="3078" spans="1:59" x14ac:dyDescent="0.25">
      <c r="A3078">
        <v>6626</v>
      </c>
      <c r="B3078" t="s">
        <v>3207</v>
      </c>
      <c r="C3078" s="49">
        <v>0</v>
      </c>
      <c r="D3078" s="22">
        <v>1474.198740234375</v>
      </c>
      <c r="E3078" s="17">
        <v>-21.862127176055481</v>
      </c>
      <c r="F3078" s="17">
        <v>-142.10213449853529</v>
      </c>
      <c r="G3078" s="17">
        <v>-0.68777714571140902</v>
      </c>
      <c r="H3078" s="17">
        <v>-4.3834352361743312</v>
      </c>
      <c r="I3078" s="17">
        <v>-25.599446538607459</v>
      </c>
      <c r="J3078" s="17">
        <v>-14.555770674990615</v>
      </c>
      <c r="K3078" s="17">
        <v>-1</v>
      </c>
      <c r="L3078" s="17">
        <v>-1</v>
      </c>
      <c r="M3078" s="17">
        <v>-1</v>
      </c>
      <c r="N3078" s="17">
        <v>0.16666666666666666</v>
      </c>
      <c r="O3078" s="17">
        <v>-1</v>
      </c>
      <c r="P3078" s="17">
        <v>-1</v>
      </c>
      <c r="Q3078" s="17">
        <v>-2.1309190403484171</v>
      </c>
      <c r="R3078" s="17">
        <v>-1</v>
      </c>
      <c r="S3078" s="17">
        <v>-2.2400520291547439</v>
      </c>
      <c r="T3078" s="17">
        <v>-0.23540355646085812</v>
      </c>
      <c r="U3078" s="17">
        <v>-1.4045774949060568</v>
      </c>
      <c r="V3078" s="17">
        <v>-2.1736305236253468</v>
      </c>
      <c r="W3078" s="17">
        <v>-4.9675056788661491</v>
      </c>
      <c r="X3078" s="17">
        <v>-8.0095274086124117</v>
      </c>
      <c r="Y3078" s="17">
        <v>0</v>
      </c>
      <c r="Z3078" s="17">
        <v>-19.925496735372395</v>
      </c>
      <c r="AA3078" s="17">
        <v>-2.4030488443802427</v>
      </c>
      <c r="AB3078" s="17">
        <v>-3.4478653055282904</v>
      </c>
      <c r="AC3078" s="17">
        <v>-34.177433615527072</v>
      </c>
      <c r="AD3078" s="17">
        <v>-1.7557218686325711</v>
      </c>
      <c r="AE3078" s="17">
        <v>-0.1755721868632571</v>
      </c>
      <c r="AF3078" s="17">
        <v>-28.667238200468226</v>
      </c>
      <c r="AG3078" s="17">
        <v>-129.72825810421023</v>
      </c>
      <c r="AH3078" s="17">
        <v>-1</v>
      </c>
      <c r="AI3078" s="17">
        <v>-1</v>
      </c>
      <c r="AJ3078" s="17">
        <v>-1</v>
      </c>
      <c r="AK3078" s="17">
        <v>-1</v>
      </c>
      <c r="AL3078" s="17">
        <v>-1</v>
      </c>
      <c r="AM3078" s="17">
        <v>-1</v>
      </c>
      <c r="AN3078" s="17">
        <v>-1</v>
      </c>
      <c r="AO3078" s="17">
        <v>-1</v>
      </c>
      <c r="AP3078" s="17">
        <v>-1</v>
      </c>
      <c r="AQ3078" s="17">
        <v>-1</v>
      </c>
      <c r="AR3078" s="17">
        <v>-0.87786093431628553</v>
      </c>
      <c r="AS3078" s="17">
        <v>-10.534331211795426</v>
      </c>
      <c r="AT3078" s="17">
        <v>-9.694630575334056</v>
      </c>
      <c r="AU3078" s="17">
        <v>-1</v>
      </c>
      <c r="AV3078" s="17">
        <v>-1</v>
      </c>
      <c r="AW3078" s="17">
        <v>-1</v>
      </c>
      <c r="AX3078" s="17">
        <v>-1</v>
      </c>
      <c r="AY3078" s="17">
        <v>-0.1755721868632571</v>
      </c>
      <c r="AZ3078" s="17">
        <v>1.8935850906577738</v>
      </c>
      <c r="BA3078" s="17">
        <v>-1.3807645778372613</v>
      </c>
      <c r="BB3078" s="17">
        <v>0.7302787686684078</v>
      </c>
      <c r="BC3078" s="17">
        <v>-0.55079158918122795</v>
      </c>
      <c r="BD3078" s="17">
        <v>25.779117497444755</v>
      </c>
      <c r="BE3078" s="17">
        <v>-18.727835446162729</v>
      </c>
      <c r="BF3078" s="17">
        <v>-1</v>
      </c>
      <c r="BG3078" s="22">
        <v>0</v>
      </c>
    </row>
    <row r="3079" spans="1:59" x14ac:dyDescent="0.25">
      <c r="A3079">
        <v>6627</v>
      </c>
      <c r="B3079" t="s">
        <v>3208</v>
      </c>
      <c r="C3079" s="49">
        <v>0</v>
      </c>
      <c r="D3079" s="22">
        <v>1453.8417285156252</v>
      </c>
      <c r="E3079" s="17">
        <v>32.462481269683934</v>
      </c>
      <c r="F3079" s="17">
        <v>-51.011402481193443</v>
      </c>
      <c r="G3079" s="17">
        <v>-2.5003632584530699E-2</v>
      </c>
      <c r="H3079" s="17">
        <v>0.63715484434375425</v>
      </c>
      <c r="I3079" s="17">
        <v>22.910844520846375</v>
      </c>
      <c r="J3079" s="17">
        <v>-1.4858867084335126</v>
      </c>
      <c r="K3079" s="17">
        <v>-1</v>
      </c>
      <c r="L3079" s="17">
        <v>-1</v>
      </c>
      <c r="M3079" s="17">
        <v>-1</v>
      </c>
      <c r="N3079" s="17">
        <v>0.16666666666666666</v>
      </c>
      <c r="O3079" s="17">
        <v>-1</v>
      </c>
      <c r="P3079" s="17">
        <v>-1</v>
      </c>
      <c r="Q3079" s="17">
        <v>1.0019712911204386</v>
      </c>
      <c r="R3079" s="17">
        <v>-1</v>
      </c>
      <c r="S3079" s="17">
        <v>-0.64798060850711192</v>
      </c>
      <c r="T3079" s="17">
        <v>-6.8067983657996503E-2</v>
      </c>
      <c r="U3079" s="17">
        <v>-0.43846511487873324</v>
      </c>
      <c r="V3079" s="17">
        <v>-0.7802834340057202</v>
      </c>
      <c r="W3079" s="17">
        <v>-1.3394353132723196</v>
      </c>
      <c r="X3079" s="17">
        <v>-2.6122525950068756</v>
      </c>
      <c r="Y3079" s="17">
        <v>0</v>
      </c>
      <c r="Z3079" s="17">
        <v>11.453306879842952</v>
      </c>
      <c r="AA3079" s="17">
        <v>-0.65718326238198932</v>
      </c>
      <c r="AB3079" s="17">
        <v>-0.66242743149041761</v>
      </c>
      <c r="AC3079" s="17">
        <v>-2.1522563260426946</v>
      </c>
      <c r="AD3079" s="17">
        <v>-0.54808139359841657</v>
      </c>
      <c r="AE3079" s="17">
        <v>-5.4808139359841655E-2</v>
      </c>
      <c r="AF3079" s="17">
        <v>19.015375094233836</v>
      </c>
      <c r="AG3079" s="17">
        <v>-46.569465058994055</v>
      </c>
      <c r="AH3079" s="17">
        <v>-1</v>
      </c>
      <c r="AI3079" s="17">
        <v>-1</v>
      </c>
      <c r="AJ3079" s="17">
        <v>-1</v>
      </c>
      <c r="AK3079" s="17">
        <v>-1</v>
      </c>
      <c r="AL3079" s="17">
        <v>-1</v>
      </c>
      <c r="AM3079" s="17">
        <v>-1</v>
      </c>
      <c r="AN3079" s="17">
        <v>-1</v>
      </c>
      <c r="AO3079" s="17">
        <v>-1</v>
      </c>
      <c r="AP3079" s="17">
        <v>-1</v>
      </c>
      <c r="AQ3079" s="17">
        <v>-1</v>
      </c>
      <c r="AR3079" s="17">
        <v>-0.27404069679920828</v>
      </c>
      <c r="AS3079" s="17">
        <v>-3.288488361590499</v>
      </c>
      <c r="AT3079" s="17">
        <v>-0.27503487006764882</v>
      </c>
      <c r="AU3079" s="17">
        <v>-1</v>
      </c>
      <c r="AV3079" s="17">
        <v>-1</v>
      </c>
      <c r="AW3079" s="17">
        <v>-1</v>
      </c>
      <c r="AX3079" s="17">
        <v>-1</v>
      </c>
      <c r="AY3079" s="17">
        <v>-5.4808139359841655E-2</v>
      </c>
      <c r="AZ3079" s="17">
        <v>0.84411841925099185</v>
      </c>
      <c r="BA3079" s="17">
        <v>-0.33129790643047924</v>
      </c>
      <c r="BB3079" s="17">
        <v>0.31968100715679504</v>
      </c>
      <c r="BC3079" s="17">
        <v>-0.14019382766961547</v>
      </c>
      <c r="BD3079" s="17">
        <v>11.514127960864716</v>
      </c>
      <c r="BE3079" s="17">
        <v>-4.462845909582672</v>
      </c>
      <c r="BF3079" s="17">
        <v>-1</v>
      </c>
      <c r="BG3079" s="22">
        <v>0</v>
      </c>
    </row>
    <row r="3080" spans="1:59" x14ac:dyDescent="0.25">
      <c r="A3080">
        <v>6628</v>
      </c>
      <c r="B3080" t="s">
        <v>2662</v>
      </c>
      <c r="C3080" s="49">
        <v>0</v>
      </c>
      <c r="D3080" s="22">
        <v>1469.6033496093751</v>
      </c>
      <c r="E3080" s="17">
        <v>54.960886415977626</v>
      </c>
      <c r="F3080" s="17">
        <v>-13.286396215467592</v>
      </c>
      <c r="G3080" s="17">
        <v>0.24948241425839654</v>
      </c>
      <c r="H3080" s="17">
        <v>2.7164200785843526</v>
      </c>
      <c r="I3080" s="17">
        <v>43.001264189684647</v>
      </c>
      <c r="J3080" s="17">
        <v>3.9269741129814202</v>
      </c>
      <c r="K3080" s="17">
        <v>-1</v>
      </c>
      <c r="L3080" s="17">
        <v>-1</v>
      </c>
      <c r="M3080" s="17">
        <v>-1</v>
      </c>
      <c r="N3080" s="17">
        <v>0.16666666666666666</v>
      </c>
      <c r="O3080" s="17">
        <v>-1</v>
      </c>
      <c r="P3080" s="17">
        <v>-1</v>
      </c>
      <c r="Q3080" s="17">
        <v>2.2994502416902272</v>
      </c>
      <c r="R3080" s="17">
        <v>-1</v>
      </c>
      <c r="S3080" s="17">
        <v>1.1371918245890567E-2</v>
      </c>
      <c r="T3080" s="17">
        <v>1.2336389402823333E-3</v>
      </c>
      <c r="U3080" s="17">
        <v>-3.835201025479186E-2</v>
      </c>
      <c r="V3080" s="17">
        <v>-0.20323210812303685</v>
      </c>
      <c r="W3080" s="17">
        <v>0.16312125031380298</v>
      </c>
      <c r="X3080" s="17">
        <v>-0.37698428996844863</v>
      </c>
      <c r="Y3080" s="17">
        <v>0</v>
      </c>
      <c r="Z3080" s="17">
        <v>24.448762474267365</v>
      </c>
      <c r="AA3080" s="17">
        <v>6.5862744180569477E-2</v>
      </c>
      <c r="AB3080" s="17">
        <v>0.49115492451549958</v>
      </c>
      <c r="AC3080" s="17">
        <v>11.11089336164202</v>
      </c>
      <c r="AD3080" s="17">
        <v>-4.7940012818489836E-2</v>
      </c>
      <c r="AE3080" s="17">
        <v>-4.7940012818489825E-3</v>
      </c>
      <c r="AF3080" s="17">
        <v>38.763014019414044</v>
      </c>
      <c r="AG3080" s="17">
        <v>-12.129452126792282</v>
      </c>
      <c r="AH3080" s="17">
        <v>-1</v>
      </c>
      <c r="AI3080" s="17">
        <v>-1</v>
      </c>
      <c r="AJ3080" s="17">
        <v>-1</v>
      </c>
      <c r="AK3080" s="17">
        <v>-1</v>
      </c>
      <c r="AL3080" s="17">
        <v>-1</v>
      </c>
      <c r="AM3080" s="17">
        <v>-1</v>
      </c>
      <c r="AN3080" s="17">
        <v>-1</v>
      </c>
      <c r="AO3080" s="17">
        <v>-1</v>
      </c>
      <c r="AP3080" s="17">
        <v>-1</v>
      </c>
      <c r="AQ3080" s="17">
        <v>-1</v>
      </c>
      <c r="AR3080" s="17">
        <v>-2.3970006409244918E-2</v>
      </c>
      <c r="AS3080" s="17">
        <v>-0.28764007691093907</v>
      </c>
      <c r="AT3080" s="17">
        <v>3.6260679000157792</v>
      </c>
      <c r="AU3080" s="17">
        <v>-1</v>
      </c>
      <c r="AV3080" s="17">
        <v>-1</v>
      </c>
      <c r="AW3080" s="17">
        <v>-1</v>
      </c>
      <c r="AX3080" s="17">
        <v>-1</v>
      </c>
      <c r="AY3080" s="17">
        <v>-4.7940012818489825E-3</v>
      </c>
      <c r="AZ3080" s="17">
        <v>0.40948433653274191</v>
      </c>
      <c r="BA3080" s="17">
        <v>0.10333617628777095</v>
      </c>
      <c r="BB3080" s="17">
        <v>0.14963293769161989</v>
      </c>
      <c r="BC3080" s="17">
        <v>2.9854241795559629E-2</v>
      </c>
      <c r="BD3080" s="17">
        <v>5.6063170592513281</v>
      </c>
      <c r="BE3080" s="17">
        <v>1.4449649920307208</v>
      </c>
      <c r="BF3080" s="17">
        <v>-1</v>
      </c>
      <c r="BG3080" s="22">
        <v>0</v>
      </c>
    </row>
    <row r="3081" spans="1:59" x14ac:dyDescent="0.25">
      <c r="A3081">
        <v>6630</v>
      </c>
      <c r="B3081" t="s">
        <v>3209</v>
      </c>
      <c r="C3081" s="49">
        <v>0</v>
      </c>
      <c r="D3081" s="22">
        <v>1515.12447265625</v>
      </c>
      <c r="E3081" s="17">
        <v>141.01733260382019</v>
      </c>
      <c r="F3081" s="17">
        <v>131.01183072695522</v>
      </c>
      <c r="G3081" s="17">
        <v>1.299392110783854</v>
      </c>
      <c r="H3081" s="17">
        <v>10.669613897309539</v>
      </c>
      <c r="I3081" s="17">
        <v>119.84716094905423</v>
      </c>
      <c r="J3081" s="17">
        <v>24.631177943052084</v>
      </c>
      <c r="K3081" s="17">
        <v>-1</v>
      </c>
      <c r="L3081" s="17">
        <v>-1</v>
      </c>
      <c r="M3081" s="17">
        <v>-1</v>
      </c>
      <c r="N3081" s="17">
        <v>0.16666666666666666</v>
      </c>
      <c r="O3081" s="17">
        <v>-1</v>
      </c>
      <c r="P3081" s="17">
        <v>-1</v>
      </c>
      <c r="Q3081" s="17">
        <v>7.2623099094547801</v>
      </c>
      <c r="R3081" s="17">
        <v>-1</v>
      </c>
      <c r="S3081" s="17">
        <v>2.5333966959304184</v>
      </c>
      <c r="T3081" s="17">
        <v>0.26631248862227502</v>
      </c>
      <c r="U3081" s="17">
        <v>1.4920814419489565</v>
      </c>
      <c r="V3081" s="17">
        <v>2.0039904061193554</v>
      </c>
      <c r="W3081" s="17">
        <v>5.9104032117527447</v>
      </c>
      <c r="X3081" s="17">
        <v>8.1729215970102995</v>
      </c>
      <c r="Y3081" s="17">
        <v>0</v>
      </c>
      <c r="Z3081" s="17">
        <v>74.156406984007816</v>
      </c>
      <c r="AA3081" s="17">
        <v>2.8315152137884287</v>
      </c>
      <c r="AB3081" s="17">
        <v>4.9036098206449603</v>
      </c>
      <c r="AC3081" s="17">
        <v>61.842468331415709</v>
      </c>
      <c r="AD3081" s="17">
        <v>1.8651018024361956</v>
      </c>
      <c r="AE3081" s="17">
        <v>0.18651018024361957</v>
      </c>
      <c r="AF3081" s="17">
        <v>114.29777372577797</v>
      </c>
      <c r="AG3081" s="17">
        <v>119.60366852495612</v>
      </c>
      <c r="AH3081" s="17">
        <v>-1</v>
      </c>
      <c r="AI3081" s="17">
        <v>-1</v>
      </c>
      <c r="AJ3081" s="17">
        <v>-1</v>
      </c>
      <c r="AK3081" s="17">
        <v>-1</v>
      </c>
      <c r="AL3081" s="17">
        <v>-1</v>
      </c>
      <c r="AM3081" s="17">
        <v>-1</v>
      </c>
      <c r="AN3081" s="17">
        <v>-1</v>
      </c>
      <c r="AO3081" s="17">
        <v>-1</v>
      </c>
      <c r="AP3081" s="17">
        <v>-1</v>
      </c>
      <c r="AQ3081" s="17">
        <v>-1</v>
      </c>
      <c r="AR3081" s="17">
        <v>0.93255090121809781</v>
      </c>
      <c r="AS3081" s="17">
        <v>11.190610814617173</v>
      </c>
      <c r="AT3081" s="17">
        <v>18.547794059002328</v>
      </c>
      <c r="AU3081" s="17">
        <v>-1</v>
      </c>
      <c r="AV3081" s="17">
        <v>-1</v>
      </c>
      <c r="AW3081" s="17">
        <v>-1</v>
      </c>
      <c r="AX3081" s="17">
        <v>-1</v>
      </c>
      <c r="AY3081" s="17">
        <v>0.18651018024361957</v>
      </c>
      <c r="AZ3081" s="17">
        <v>-1.2529919282351654</v>
      </c>
      <c r="BA3081" s="17">
        <v>1.7658124410556784</v>
      </c>
      <c r="BB3081" s="17">
        <v>-0.50080127949497344</v>
      </c>
      <c r="BC3081" s="17">
        <v>0.68028845898215251</v>
      </c>
      <c r="BD3081" s="17">
        <v>-16.991071850619687</v>
      </c>
      <c r="BE3081" s="17">
        <v>24.042353901901762</v>
      </c>
      <c r="BF3081" s="17">
        <v>-1</v>
      </c>
      <c r="BG3081" s="22">
        <v>0</v>
      </c>
    </row>
    <row r="3082" spans="1:59" x14ac:dyDescent="0.25">
      <c r="A3082">
        <v>6631</v>
      </c>
      <c r="B3082" t="s">
        <v>2664</v>
      </c>
      <c r="C3082" s="49">
        <v>0</v>
      </c>
      <c r="D3082" s="22">
        <v>1429.37474609375</v>
      </c>
      <c r="E3082" s="17">
        <v>14.263764072549939</v>
      </c>
      <c r="F3082" s="17">
        <v>-81.52675305052712</v>
      </c>
      <c r="G3082" s="17">
        <v>-0.24703243456281726</v>
      </c>
      <c r="H3082" s="17">
        <v>-1.0447403713271592</v>
      </c>
      <c r="I3082" s="17">
        <v>6.6599207976971826</v>
      </c>
      <c r="J3082" s="17">
        <v>-5.8642914298279285</v>
      </c>
      <c r="K3082" s="17">
        <v>-1</v>
      </c>
      <c r="L3082" s="17">
        <v>-1</v>
      </c>
      <c r="M3082" s="17">
        <v>-1</v>
      </c>
      <c r="N3082" s="17">
        <v>0.16666666666666666</v>
      </c>
      <c r="O3082" s="17">
        <v>-1</v>
      </c>
      <c r="P3082" s="17">
        <v>-1</v>
      </c>
      <c r="Q3082" s="17">
        <v>-4.7545434048127166E-2</v>
      </c>
      <c r="R3082" s="17">
        <v>-1</v>
      </c>
      <c r="S3082" s="17">
        <v>-1.1813237539242594</v>
      </c>
      <c r="T3082" s="17">
        <v>-0.12412531851207846</v>
      </c>
      <c r="U3082" s="17">
        <v>-0.76211228855930557</v>
      </c>
      <c r="V3082" s="17">
        <v>-1.2470540259514411</v>
      </c>
      <c r="W3082" s="17">
        <v>-2.5548371071148477</v>
      </c>
      <c r="X3082" s="17">
        <v>-4.4203370115955183</v>
      </c>
      <c r="Y3082" s="17">
        <v>0</v>
      </c>
      <c r="Z3082" s="17">
        <v>0.94142305194402454</v>
      </c>
      <c r="AA3082" s="17">
        <v>-1.2420473764552833</v>
      </c>
      <c r="AB3082" s="17">
        <v>-1.59554775375529</v>
      </c>
      <c r="AC3082" s="17">
        <v>-12.880675017942417</v>
      </c>
      <c r="AD3082" s="17">
        <v>-0.95264036069913183</v>
      </c>
      <c r="AE3082" s="17">
        <v>-9.5264036069913197E-2</v>
      </c>
      <c r="AF3082" s="17">
        <v>3.0417230165143323</v>
      </c>
      <c r="AG3082" s="17">
        <v>-74.427619961232921</v>
      </c>
      <c r="AH3082" s="17">
        <v>-1</v>
      </c>
      <c r="AI3082" s="17">
        <v>-1</v>
      </c>
      <c r="AJ3082" s="17">
        <v>-1</v>
      </c>
      <c r="AK3082" s="17">
        <v>-1</v>
      </c>
      <c r="AL3082" s="17">
        <v>-1</v>
      </c>
      <c r="AM3082" s="17">
        <v>-1</v>
      </c>
      <c r="AN3082" s="17">
        <v>-1</v>
      </c>
      <c r="AO3082" s="17">
        <v>-1</v>
      </c>
      <c r="AP3082" s="17">
        <v>-1</v>
      </c>
      <c r="AQ3082" s="17">
        <v>-1</v>
      </c>
      <c r="AR3082" s="17">
        <v>-0.47632018034956591</v>
      </c>
      <c r="AS3082" s="17">
        <v>-5.7158421641947914</v>
      </c>
      <c r="AT3082" s="17">
        <v>-3.4305948134532276</v>
      </c>
      <c r="AU3082" s="17">
        <v>-1</v>
      </c>
      <c r="AV3082" s="17">
        <v>-1</v>
      </c>
      <c r="AW3082" s="17">
        <v>-1</v>
      </c>
      <c r="AX3082" s="17">
        <v>-1</v>
      </c>
      <c r="AY3082" s="17">
        <v>-9.5264036069913197E-2</v>
      </c>
      <c r="AZ3082" s="17">
        <v>1.1956892396799326</v>
      </c>
      <c r="BA3082" s="17">
        <v>-0.68286872685941979</v>
      </c>
      <c r="BB3082" s="17">
        <v>0.4572310559710383</v>
      </c>
      <c r="BC3082" s="17">
        <v>-0.27774387648385856</v>
      </c>
      <c r="BD3082" s="17">
        <v>16.292892462326222</v>
      </c>
      <c r="BE3082" s="17">
        <v>-9.241610411044185</v>
      </c>
      <c r="BF3082" s="17">
        <v>-1</v>
      </c>
      <c r="BG3082" s="22">
        <v>0</v>
      </c>
    </row>
    <row r="3083" spans="1:59" x14ac:dyDescent="0.25">
      <c r="A3083">
        <v>6632</v>
      </c>
      <c r="B3083" t="s">
        <v>3210</v>
      </c>
      <c r="C3083" s="49">
        <v>0</v>
      </c>
      <c r="D3083" s="22">
        <v>1464.41822265625</v>
      </c>
      <c r="E3083" s="17">
        <v>66.428912367572408</v>
      </c>
      <c r="F3083" s="17">
        <v>5.9430268510242996</v>
      </c>
      <c r="G3083" s="17">
        <v>0.38939513643034612</v>
      </c>
      <c r="H3083" s="17">
        <v>3.7762759888797599</v>
      </c>
      <c r="I3083" s="17">
        <v>53.241876919455066</v>
      </c>
      <c r="J3083" s="17">
        <v>6.6860509439266167</v>
      </c>
      <c r="K3083" s="17">
        <v>-1</v>
      </c>
      <c r="L3083" s="17">
        <v>-1</v>
      </c>
      <c r="M3083" s="17">
        <v>-1</v>
      </c>
      <c r="N3083" s="17">
        <v>0.16666666666666666</v>
      </c>
      <c r="O3083" s="17">
        <v>-1</v>
      </c>
      <c r="P3083" s="17">
        <v>-1</v>
      </c>
      <c r="Q3083" s="17">
        <v>2.9608092215836752</v>
      </c>
      <c r="R3083" s="17">
        <v>-1</v>
      </c>
      <c r="S3083" s="17">
        <v>0.34746115830025393</v>
      </c>
      <c r="T3083" s="17">
        <v>3.6558489803127328E-2</v>
      </c>
      <c r="U3083" s="17">
        <v>0.16559611129267759</v>
      </c>
      <c r="V3083" s="17">
        <v>9.0906055786548354E-2</v>
      </c>
      <c r="W3083" s="17">
        <v>0.92901365703772409</v>
      </c>
      <c r="X3083" s="17">
        <v>0.76239046856552817</v>
      </c>
      <c r="Y3083" s="17">
        <v>0</v>
      </c>
      <c r="Z3083" s="17">
        <v>31.072886319517249</v>
      </c>
      <c r="AA3083" s="17">
        <v>0.43441821793700042</v>
      </c>
      <c r="AB3083" s="17">
        <v>1.0791660439684292</v>
      </c>
      <c r="AC3083" s="17">
        <v>17.871467892557661</v>
      </c>
      <c r="AD3083" s="17">
        <v>0.20699513911584697</v>
      </c>
      <c r="AE3083" s="17">
        <v>2.0699513911584699E-2</v>
      </c>
      <c r="AF3083" s="17">
        <v>48.828902432575511</v>
      </c>
      <c r="AG3083" s="17">
        <v>5.4255238597973277</v>
      </c>
      <c r="AH3083" s="17">
        <v>-1</v>
      </c>
      <c r="AI3083" s="17">
        <v>-1</v>
      </c>
      <c r="AJ3083" s="17">
        <v>-1</v>
      </c>
      <c r="AK3083" s="17">
        <v>-1</v>
      </c>
      <c r="AL3083" s="17">
        <v>-1</v>
      </c>
      <c r="AM3083" s="17">
        <v>-1</v>
      </c>
      <c r="AN3083" s="17">
        <v>-1</v>
      </c>
      <c r="AO3083" s="17">
        <v>-1</v>
      </c>
      <c r="AP3083" s="17">
        <v>-1</v>
      </c>
      <c r="AQ3083" s="17">
        <v>-1</v>
      </c>
      <c r="AR3083" s="17">
        <v>0.10349756955792348</v>
      </c>
      <c r="AS3083" s="17">
        <v>1.2419708346950817</v>
      </c>
      <c r="AT3083" s="17">
        <v>5.6145620851036062</v>
      </c>
      <c r="AU3083" s="17">
        <v>-1</v>
      </c>
      <c r="AV3083" s="17">
        <v>-1</v>
      </c>
      <c r="AW3083" s="17">
        <v>-1</v>
      </c>
      <c r="AX3083" s="17">
        <v>-1</v>
      </c>
      <c r="AY3083" s="17">
        <v>2.0699513911584699E-2</v>
      </c>
      <c r="AZ3083" s="17">
        <v>0.18793996893646384</v>
      </c>
      <c r="BA3083" s="17">
        <v>0.32488054388404908</v>
      </c>
      <c r="BB3083" s="17">
        <v>6.2954986033945365E-2</v>
      </c>
      <c r="BC3083" s="17">
        <v>0.11653219345323412</v>
      </c>
      <c r="BD3083" s="17">
        <v>2.5949512181495678</v>
      </c>
      <c r="BE3083" s="17">
        <v>4.4563308331324842</v>
      </c>
      <c r="BF3083" s="17">
        <v>-1</v>
      </c>
      <c r="BG3083" s="22">
        <v>0</v>
      </c>
    </row>
    <row r="3084" spans="1:59" x14ac:dyDescent="0.25">
      <c r="A3084">
        <v>6633</v>
      </c>
      <c r="B3084" t="s">
        <v>2665</v>
      </c>
      <c r="C3084" s="49">
        <v>0</v>
      </c>
      <c r="D3084" s="22">
        <v>1451.3302050781251</v>
      </c>
      <c r="E3084" s="17">
        <v>29.571422526605275</v>
      </c>
      <c r="F3084" s="17">
        <v>-55.859088727753502</v>
      </c>
      <c r="G3084" s="17">
        <v>-6.0275256524908949E-2</v>
      </c>
      <c r="H3084" s="17">
        <v>0.36996799729646268</v>
      </c>
      <c r="I3084" s="17">
        <v>20.329213375970195</v>
      </c>
      <c r="J3084" s="17">
        <v>-2.1814426156662305</v>
      </c>
      <c r="K3084" s="17">
        <v>-1</v>
      </c>
      <c r="L3084" s="17">
        <v>-1</v>
      </c>
      <c r="M3084" s="17">
        <v>-1</v>
      </c>
      <c r="N3084" s="17">
        <v>0.16666666666666666</v>
      </c>
      <c r="O3084" s="17">
        <v>-1</v>
      </c>
      <c r="P3084" s="17">
        <v>-1</v>
      </c>
      <c r="Q3084" s="17">
        <v>0.83524445694645078</v>
      </c>
      <c r="R3084" s="17">
        <v>-1</v>
      </c>
      <c r="S3084" s="17">
        <v>-0.73270780916179024</v>
      </c>
      <c r="T3084" s="17">
        <v>-7.6973284305731401E-2</v>
      </c>
      <c r="U3084" s="17">
        <v>-0.4898798921405762</v>
      </c>
      <c r="V3084" s="17">
        <v>-0.8544348802993742</v>
      </c>
      <c r="W3084" s="17">
        <v>-1.5325147454311581</v>
      </c>
      <c r="X3084" s="17">
        <v>-2.899485931520621</v>
      </c>
      <c r="Y3084" s="17">
        <v>0</v>
      </c>
      <c r="Z3084" s="17">
        <v>9.7833829331342059</v>
      </c>
      <c r="AA3084" s="17">
        <v>-0.75009511392561556</v>
      </c>
      <c r="AB3084" s="17">
        <v>-0.81066346575623272</v>
      </c>
      <c r="AC3084" s="17">
        <v>-3.8565791265261158</v>
      </c>
      <c r="AD3084" s="17">
        <v>-0.61234986517572021</v>
      </c>
      <c r="AE3084" s="17">
        <v>-6.1234986517572025E-2</v>
      </c>
      <c r="AF3084" s="17">
        <v>16.477791483370307</v>
      </c>
      <c r="AG3084" s="17">
        <v>-50.995027664518851</v>
      </c>
      <c r="AH3084" s="17">
        <v>-1</v>
      </c>
      <c r="AI3084" s="17">
        <v>-1</v>
      </c>
      <c r="AJ3084" s="17">
        <v>-1</v>
      </c>
      <c r="AK3084" s="17">
        <v>-1</v>
      </c>
      <c r="AL3084" s="17">
        <v>-1</v>
      </c>
      <c r="AM3084" s="17">
        <v>-1</v>
      </c>
      <c r="AN3084" s="17">
        <v>-1</v>
      </c>
      <c r="AO3084" s="17">
        <v>-1</v>
      </c>
      <c r="AP3084" s="17">
        <v>-1</v>
      </c>
      <c r="AQ3084" s="17">
        <v>-1</v>
      </c>
      <c r="AR3084" s="17">
        <v>-0.3061749325878601</v>
      </c>
      <c r="AS3084" s="17">
        <v>-3.6740991910543208</v>
      </c>
      <c r="AT3084" s="17">
        <v>-0.77632894837061794</v>
      </c>
      <c r="AU3084" s="17">
        <v>-1</v>
      </c>
      <c r="AV3084" s="17">
        <v>-1</v>
      </c>
      <c r="AW3084" s="17">
        <v>-1</v>
      </c>
      <c r="AX3084" s="17">
        <v>-1</v>
      </c>
      <c r="AY3084" s="17">
        <v>-6.1234986517572025E-2</v>
      </c>
      <c r="AZ3084" s="17">
        <v>0.89996916319092701</v>
      </c>
      <c r="BA3084" s="17">
        <v>-0.38714865037041429</v>
      </c>
      <c r="BB3084" s="17">
        <v>0.34153228749307829</v>
      </c>
      <c r="BC3084" s="17">
        <v>-0.16204510800589866</v>
      </c>
      <c r="BD3084" s="17">
        <v>12.273285254393073</v>
      </c>
      <c r="BE3084" s="17">
        <v>-5.2220032031110311</v>
      </c>
      <c r="BF3084" s="17">
        <v>-1</v>
      </c>
      <c r="BG3084" s="22">
        <v>0</v>
      </c>
    </row>
    <row r="3085" spans="1:59" x14ac:dyDescent="0.25">
      <c r="A3085">
        <v>6635</v>
      </c>
      <c r="B3085" t="s">
        <v>3211</v>
      </c>
      <c r="C3085" s="49">
        <v>0</v>
      </c>
      <c r="D3085" s="22">
        <v>1455.50634765625</v>
      </c>
      <c r="E3085" s="17">
        <v>50.744072858838223</v>
      </c>
      <c r="F3085" s="17">
        <v>-20.357089308159448</v>
      </c>
      <c r="G3085" s="17">
        <v>0.19803625725097274</v>
      </c>
      <c r="H3085" s="17">
        <v>2.3267091736725538</v>
      </c>
      <c r="I3085" s="17">
        <v>39.235772659182388</v>
      </c>
      <c r="J3085" s="17">
        <v>2.9124566506887066</v>
      </c>
      <c r="K3085" s="17">
        <v>-1</v>
      </c>
      <c r="L3085" s="17">
        <v>-1</v>
      </c>
      <c r="M3085" s="17">
        <v>-1</v>
      </c>
      <c r="N3085" s="17">
        <v>0.16666666666666666</v>
      </c>
      <c r="O3085" s="17">
        <v>-1</v>
      </c>
      <c r="P3085" s="17">
        <v>-1</v>
      </c>
      <c r="Q3085" s="17">
        <v>2.0562673674691627</v>
      </c>
      <c r="R3085" s="17">
        <v>-1</v>
      </c>
      <c r="S3085" s="17">
        <v>-0.11220869360935512</v>
      </c>
      <c r="T3085" s="17">
        <v>-1.1755371605308356E-2</v>
      </c>
      <c r="U3085" s="17">
        <v>-0.11334409760482859</v>
      </c>
      <c r="V3085" s="17">
        <v>-0.31138723460088963</v>
      </c>
      <c r="W3085" s="17">
        <v>-0.11849875103738283</v>
      </c>
      <c r="X3085" s="17">
        <v>-0.79593441693257305</v>
      </c>
      <c r="Y3085" s="17">
        <v>0</v>
      </c>
      <c r="Z3085" s="17">
        <v>22.013060344474425</v>
      </c>
      <c r="AA3085" s="17">
        <v>-6.9655759601498723E-2</v>
      </c>
      <c r="AB3085" s="17">
        <v>0.27494218914816992</v>
      </c>
      <c r="AC3085" s="17">
        <v>8.6250180718279079</v>
      </c>
      <c r="AD3085" s="17">
        <v>-0.14168012200603577</v>
      </c>
      <c r="AE3085" s="17">
        <v>-1.4168012200603574E-2</v>
      </c>
      <c r="AF3085" s="17">
        <v>35.06176893116335</v>
      </c>
      <c r="AG3085" s="17">
        <v>-18.58444804744709</v>
      </c>
      <c r="AH3085" s="17">
        <v>-1</v>
      </c>
      <c r="AI3085" s="17">
        <v>-1</v>
      </c>
      <c r="AJ3085" s="17">
        <v>-1</v>
      </c>
      <c r="AK3085" s="17">
        <v>-1</v>
      </c>
      <c r="AL3085" s="17">
        <v>-1</v>
      </c>
      <c r="AM3085" s="17">
        <v>-1</v>
      </c>
      <c r="AN3085" s="17">
        <v>-1</v>
      </c>
      <c r="AO3085" s="17">
        <v>-1</v>
      </c>
      <c r="AP3085" s="17">
        <v>-1</v>
      </c>
      <c r="AQ3085" s="17">
        <v>-1</v>
      </c>
      <c r="AR3085" s="17">
        <v>-7.0840061003017887E-2</v>
      </c>
      <c r="AS3085" s="17">
        <v>-0.8500807320362147</v>
      </c>
      <c r="AT3085" s="17">
        <v>2.8948950483529212</v>
      </c>
      <c r="AU3085" s="17">
        <v>-1</v>
      </c>
      <c r="AV3085" s="17">
        <v>-1</v>
      </c>
      <c r="AW3085" s="17">
        <v>-1</v>
      </c>
      <c r="AX3085" s="17">
        <v>-1</v>
      </c>
      <c r="AY3085" s="17">
        <v>-1.4168012200603574E-2</v>
      </c>
      <c r="AZ3085" s="17">
        <v>0.49094659487877801</v>
      </c>
      <c r="BA3085" s="17">
        <v>2.1873917941734794E-2</v>
      </c>
      <c r="BB3085" s="17">
        <v>0.18150457481538551</v>
      </c>
      <c r="BC3085" s="17">
        <v>-2.0173953282059814E-3</v>
      </c>
      <c r="BD3085" s="17">
        <v>6.7136016396893883</v>
      </c>
      <c r="BE3085" s="17">
        <v>0.33768041159265971</v>
      </c>
      <c r="BF3085" s="17">
        <v>-1</v>
      </c>
      <c r="BG3085" s="22">
        <v>0</v>
      </c>
    </row>
    <row r="3086" spans="1:59" x14ac:dyDescent="0.25">
      <c r="A3086">
        <v>6636</v>
      </c>
      <c r="B3086" t="s">
        <v>2666</v>
      </c>
      <c r="C3086" s="49">
        <v>0</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25">
      <c r="A3087">
        <v>6637</v>
      </c>
      <c r="B3087" t="s">
        <v>3212</v>
      </c>
      <c r="C3087" s="49">
        <v>0</v>
      </c>
      <c r="D3087" s="22">
        <v>1519.3556445312499</v>
      </c>
      <c r="E3087" s="17">
        <v>96.618017918266474</v>
      </c>
      <c r="F3087" s="17">
        <v>56.563690344774585</v>
      </c>
      <c r="G3087" s="17">
        <v>0.75770960967641854</v>
      </c>
      <c r="H3087" s="17">
        <v>6.5663029804027007</v>
      </c>
      <c r="I3087" s="17">
        <v>80.199867763539999</v>
      </c>
      <c r="J3087" s="17">
        <v>13.949206959046712</v>
      </c>
      <c r="K3087" s="17">
        <v>-1</v>
      </c>
      <c r="L3087" s="17">
        <v>-1</v>
      </c>
      <c r="M3087" s="17">
        <v>-1</v>
      </c>
      <c r="N3087" s="17">
        <v>0.16666666666666666</v>
      </c>
      <c r="O3087" s="17">
        <v>-1</v>
      </c>
      <c r="P3087" s="17">
        <v>-1</v>
      </c>
      <c r="Q3087" s="17">
        <v>4.7018094717728669</v>
      </c>
      <c r="R3087" s="17">
        <v>-1</v>
      </c>
      <c r="S3087" s="17">
        <v>1.2322022275374369</v>
      </c>
      <c r="T3087" s="17">
        <v>0.1295497034402619</v>
      </c>
      <c r="U3087" s="17">
        <v>0.70248113354937392</v>
      </c>
      <c r="V3087" s="17">
        <v>0.8652126464966059</v>
      </c>
      <c r="W3087" s="17">
        <v>2.9451938439903174</v>
      </c>
      <c r="X3087" s="17">
        <v>3.7617475499292539</v>
      </c>
      <c r="Y3087" s="17">
        <v>0</v>
      </c>
      <c r="Z3087" s="17">
        <v>48.510619264070691</v>
      </c>
      <c r="AA3087" s="17">
        <v>1.4046253089814431</v>
      </c>
      <c r="AB3087" s="17">
        <v>2.6270810752975731</v>
      </c>
      <c r="AC3087" s="17">
        <v>35.668401641976331</v>
      </c>
      <c r="AD3087" s="17">
        <v>0.87810141693671762</v>
      </c>
      <c r="AE3087" s="17">
        <v>8.7810141693671739E-2</v>
      </c>
      <c r="AF3087" s="17">
        <v>75.326938716159361</v>
      </c>
      <c r="AG3087" s="17">
        <v>51.638274444422059</v>
      </c>
      <c r="AH3087" s="17">
        <v>-1</v>
      </c>
      <c r="AI3087" s="17">
        <v>-1</v>
      </c>
      <c r="AJ3087" s="17">
        <v>-1</v>
      </c>
      <c r="AK3087" s="17">
        <v>-1</v>
      </c>
      <c r="AL3087" s="17">
        <v>-1</v>
      </c>
      <c r="AM3087" s="17">
        <v>-1</v>
      </c>
      <c r="AN3087" s="17">
        <v>-1</v>
      </c>
      <c r="AO3087" s="17">
        <v>-1</v>
      </c>
      <c r="AP3087" s="17">
        <v>-1</v>
      </c>
      <c r="AQ3087" s="17">
        <v>-1</v>
      </c>
      <c r="AR3087" s="17">
        <v>0.43905070846835881</v>
      </c>
      <c r="AS3087" s="17">
        <v>5.2686085016203048</v>
      </c>
      <c r="AT3087" s="17">
        <v>10.849191052106397</v>
      </c>
      <c r="AU3087" s="17">
        <v>-1</v>
      </c>
      <c r="AV3087" s="17">
        <v>-1</v>
      </c>
      <c r="AW3087" s="17">
        <v>-1</v>
      </c>
      <c r="AX3087" s="17">
        <v>-1</v>
      </c>
      <c r="AY3087" s="17">
        <v>8.7810141693671739E-2</v>
      </c>
      <c r="AZ3087" s="17">
        <v>-0.39526644564229957</v>
      </c>
      <c r="BA3087" s="17">
        <v>0.90808695846281262</v>
      </c>
      <c r="BB3087" s="17">
        <v>-0.16522114842515068</v>
      </c>
      <c r="BC3087" s="17">
        <v>0.34470832791233008</v>
      </c>
      <c r="BD3087" s="17">
        <v>-5.3323452156480347</v>
      </c>
      <c r="BE3087" s="17">
        <v>12.383627266930095</v>
      </c>
      <c r="BF3087" s="17">
        <v>-1</v>
      </c>
      <c r="BG3087" s="22">
        <v>0</v>
      </c>
    </row>
    <row r="3088" spans="1:59" x14ac:dyDescent="0.25">
      <c r="A3088">
        <v>6638</v>
      </c>
      <c r="B3088" t="s">
        <v>2667</v>
      </c>
      <c r="C3088" s="49">
        <v>0</v>
      </c>
      <c r="D3088" s="22">
        <v>1504.571083984375</v>
      </c>
      <c r="E3088" s="17">
        <v>68.888193681695384</v>
      </c>
      <c r="F3088" s="17">
        <v>10.066714836070467</v>
      </c>
      <c r="G3088" s="17">
        <v>0.4193989701065079</v>
      </c>
      <c r="H3088" s="17">
        <v>4.0035586831162373</v>
      </c>
      <c r="I3088" s="17">
        <v>55.437943412310545</v>
      </c>
      <c r="J3088" s="17">
        <v>7.2777261043433565</v>
      </c>
      <c r="K3088" s="17">
        <v>-1</v>
      </c>
      <c r="L3088" s="17">
        <v>-1</v>
      </c>
      <c r="M3088" s="17">
        <v>-1</v>
      </c>
      <c r="N3088" s="17">
        <v>0.16666666666666666</v>
      </c>
      <c r="O3088" s="17">
        <v>-1</v>
      </c>
      <c r="P3088" s="17">
        <v>-1</v>
      </c>
      <c r="Q3088" s="17">
        <v>3.1026355296199952</v>
      </c>
      <c r="R3088" s="17">
        <v>-1</v>
      </c>
      <c r="S3088" s="17">
        <v>0.41953441584538093</v>
      </c>
      <c r="T3088" s="17">
        <v>4.4133790558275598E-2</v>
      </c>
      <c r="U3088" s="17">
        <v>0.20933213059444988</v>
      </c>
      <c r="V3088" s="17">
        <v>0.15398303985743747</v>
      </c>
      <c r="W3088" s="17">
        <v>1.0932568225515664</v>
      </c>
      <c r="X3088" s="17">
        <v>1.0067257242819958</v>
      </c>
      <c r="Y3088" s="17">
        <v>0</v>
      </c>
      <c r="Z3088" s="17">
        <v>32.493408392262829</v>
      </c>
      <c r="AA3088" s="17">
        <v>0.51345375497298795</v>
      </c>
      <c r="AB3088" s="17">
        <v>1.205263139028284</v>
      </c>
      <c r="AC3088" s="17">
        <v>19.321251376375514</v>
      </c>
      <c r="AD3088" s="17">
        <v>0.26166516324306233</v>
      </c>
      <c r="AE3088" s="17">
        <v>2.6166516324306235E-2</v>
      </c>
      <c r="AF3088" s="17">
        <v>50.987499857190912</v>
      </c>
      <c r="AG3088" s="17">
        <v>9.1901320492036156</v>
      </c>
      <c r="AH3088" s="17">
        <v>-1</v>
      </c>
      <c r="AI3088" s="17">
        <v>-1</v>
      </c>
      <c r="AJ3088" s="17">
        <v>-1</v>
      </c>
      <c r="AK3088" s="17">
        <v>-1</v>
      </c>
      <c r="AL3088" s="17">
        <v>-1</v>
      </c>
      <c r="AM3088" s="17">
        <v>-1</v>
      </c>
      <c r="AN3088" s="17">
        <v>-1</v>
      </c>
      <c r="AO3088" s="17">
        <v>-1</v>
      </c>
      <c r="AP3088" s="17">
        <v>-1</v>
      </c>
      <c r="AQ3088" s="17">
        <v>-1</v>
      </c>
      <c r="AR3088" s="17">
        <v>0.13083258162153116</v>
      </c>
      <c r="AS3088" s="17">
        <v>1.5699909794583742</v>
      </c>
      <c r="AT3088" s="17">
        <v>6.0409882732958859</v>
      </c>
      <c r="AU3088" s="17">
        <v>-1</v>
      </c>
      <c r="AV3088" s="17">
        <v>-1</v>
      </c>
      <c r="AW3088" s="17">
        <v>-1</v>
      </c>
      <c r="AX3088" s="17">
        <v>-1</v>
      </c>
      <c r="AY3088" s="17">
        <v>2.6166516324306235E-2</v>
      </c>
      <c r="AZ3088" s="17">
        <v>0.14043049121305901</v>
      </c>
      <c r="BA3088" s="17">
        <v>0.37239002160745394</v>
      </c>
      <c r="BB3088" s="17">
        <v>4.436717783069212E-2</v>
      </c>
      <c r="BC3088" s="17">
        <v>0.13512000165648735</v>
      </c>
      <c r="BD3088" s="17">
        <v>1.9491734902067794</v>
      </c>
      <c r="BE3088" s="17">
        <v>5.1021085610752737</v>
      </c>
      <c r="BF3088" s="17">
        <v>-1</v>
      </c>
      <c r="BG3088" s="22">
        <v>0</v>
      </c>
    </row>
    <row r="3089" spans="1:59" x14ac:dyDescent="0.25">
      <c r="A3089">
        <v>6639</v>
      </c>
      <c r="B3089" t="s">
        <v>3213</v>
      </c>
      <c r="C3089" s="49">
        <v>0</v>
      </c>
      <c r="D3089" s="22">
        <v>1465.0314062499999</v>
      </c>
      <c r="E3089" s="17">
        <v>51.089623262212925</v>
      </c>
      <c r="F3089" s="17">
        <v>-19.777675298692099</v>
      </c>
      <c r="G3089" s="17">
        <v>0.20225205670833679</v>
      </c>
      <c r="H3089" s="17">
        <v>2.358644368000459</v>
      </c>
      <c r="I3089" s="17">
        <v>39.544339092020309</v>
      </c>
      <c r="J3089" s="17">
        <v>2.995592154209461</v>
      </c>
      <c r="K3089" s="17">
        <v>-1</v>
      </c>
      <c r="L3089" s="17">
        <v>-1</v>
      </c>
      <c r="M3089" s="17">
        <v>-1</v>
      </c>
      <c r="N3089" s="17">
        <v>0.16666666666666666</v>
      </c>
      <c r="O3089" s="17">
        <v>-1</v>
      </c>
      <c r="P3089" s="17">
        <v>-1</v>
      </c>
      <c r="Q3089" s="17">
        <v>2.0761951966563545</v>
      </c>
      <c r="R3089" s="17">
        <v>-1</v>
      </c>
      <c r="S3089" s="17">
        <v>-0.10208177438534224</v>
      </c>
      <c r="T3089" s="17">
        <v>-1.0690975996479984E-2</v>
      </c>
      <c r="U3089" s="17">
        <v>-0.10719880669201538</v>
      </c>
      <c r="V3089" s="17">
        <v>-0.30252437000537324</v>
      </c>
      <c r="W3089" s="17">
        <v>-9.5421158502961512E-2</v>
      </c>
      <c r="X3089" s="17">
        <v>-0.76160318947736982</v>
      </c>
      <c r="Y3089" s="17">
        <v>0</v>
      </c>
      <c r="Z3089" s="17">
        <v>22.212656044413681</v>
      </c>
      <c r="AA3089" s="17">
        <v>-5.8550579585335605E-2</v>
      </c>
      <c r="AB3089" s="17">
        <v>0.2926599271767899</v>
      </c>
      <c r="AC3089" s="17">
        <v>8.8287252543947368</v>
      </c>
      <c r="AD3089" s="17">
        <v>-0.13399850836501923</v>
      </c>
      <c r="AE3089" s="17">
        <v>-1.3399850836501923E-2</v>
      </c>
      <c r="AF3089" s="17">
        <v>35.365070634191767</v>
      </c>
      <c r="AG3089" s="17">
        <v>-18.055487870778169</v>
      </c>
      <c r="AH3089" s="17">
        <v>-1</v>
      </c>
      <c r="AI3089" s="17">
        <v>-1</v>
      </c>
      <c r="AJ3089" s="17">
        <v>-1</v>
      </c>
      <c r="AK3089" s="17">
        <v>-1</v>
      </c>
      <c r="AL3089" s="17">
        <v>-1</v>
      </c>
      <c r="AM3089" s="17">
        <v>-1</v>
      </c>
      <c r="AN3089" s="17">
        <v>-1</v>
      </c>
      <c r="AO3089" s="17">
        <v>-1</v>
      </c>
      <c r="AP3089" s="17">
        <v>-1</v>
      </c>
      <c r="AQ3089" s="17">
        <v>-1</v>
      </c>
      <c r="AR3089" s="17">
        <v>-6.6999254182509613E-2</v>
      </c>
      <c r="AS3089" s="17">
        <v>-0.80399105019011552</v>
      </c>
      <c r="AT3089" s="17">
        <v>2.9548116347528501</v>
      </c>
      <c r="AU3089" s="17">
        <v>-1</v>
      </c>
      <c r="AV3089" s="17">
        <v>-1</v>
      </c>
      <c r="AW3089" s="17">
        <v>-1</v>
      </c>
      <c r="AX3089" s="17">
        <v>-1</v>
      </c>
      <c r="AY3089" s="17">
        <v>-1.3399850836501923E-2</v>
      </c>
      <c r="AZ3089" s="17">
        <v>0.4842711002547323</v>
      </c>
      <c r="BA3089" s="17">
        <v>2.854941256578053E-2</v>
      </c>
      <c r="BB3089" s="17">
        <v>0.1788928261774399</v>
      </c>
      <c r="BC3089" s="17">
        <v>5.9435330973962863E-4</v>
      </c>
      <c r="BD3089" s="17">
        <v>6.6228642551130292</v>
      </c>
      <c r="BE3089" s="17">
        <v>0.42841779616901876</v>
      </c>
      <c r="BF3089" s="17">
        <v>-1</v>
      </c>
      <c r="BG3089" s="22">
        <v>0</v>
      </c>
    </row>
    <row r="3090" spans="1:59" x14ac:dyDescent="0.25">
      <c r="A3090">
        <v>6640</v>
      </c>
      <c r="B3090" t="s">
        <v>2668</v>
      </c>
      <c r="C3090" s="49">
        <v>0</v>
      </c>
      <c r="D3090" s="22">
        <v>1468.18673828125</v>
      </c>
      <c r="E3090" s="17">
        <v>69.023012922896342</v>
      </c>
      <c r="F3090" s="17">
        <v>10.292777825245695</v>
      </c>
      <c r="G3090" s="17">
        <v>0.42104379783162821</v>
      </c>
      <c r="H3090" s="17">
        <v>4.016018453456093</v>
      </c>
      <c r="I3090" s="17">
        <v>55.558333062934636</v>
      </c>
      <c r="J3090" s="17">
        <v>7.3101620829793692</v>
      </c>
      <c r="K3090" s="17">
        <v>-1</v>
      </c>
      <c r="L3090" s="17">
        <v>-1</v>
      </c>
      <c r="M3090" s="17">
        <v>-1</v>
      </c>
      <c r="N3090" s="17">
        <v>0.16666666666666666</v>
      </c>
      <c r="O3090" s="17">
        <v>-1</v>
      </c>
      <c r="P3090" s="17">
        <v>-1</v>
      </c>
      <c r="Q3090" s="17">
        <v>3.110410530845753</v>
      </c>
      <c r="R3090" s="17">
        <v>-1</v>
      </c>
      <c r="S3090" s="17">
        <v>0.42348551401268442</v>
      </c>
      <c r="T3090" s="17">
        <v>4.4549072979938015E-2</v>
      </c>
      <c r="U3090" s="17">
        <v>0.21172976477381503</v>
      </c>
      <c r="V3090" s="17">
        <v>0.15744095704683989</v>
      </c>
      <c r="W3090" s="17">
        <v>1.1022607290261357</v>
      </c>
      <c r="X3090" s="17">
        <v>1.020120326024043</v>
      </c>
      <c r="Y3090" s="17">
        <v>0</v>
      </c>
      <c r="Z3090" s="17">
        <v>32.571282243805129</v>
      </c>
      <c r="AA3090" s="17">
        <v>0.51778652937740843</v>
      </c>
      <c r="AB3090" s="17">
        <v>1.2121758555914468</v>
      </c>
      <c r="AC3090" s="17">
        <v>19.400729355601204</v>
      </c>
      <c r="AD3090" s="17">
        <v>0.26466220596726875</v>
      </c>
      <c r="AE3090" s="17">
        <v>2.6466220596726878E-2</v>
      </c>
      <c r="AF3090" s="17">
        <v>51.105835431561246</v>
      </c>
      <c r="AG3090" s="17">
        <v>9.396510073791525</v>
      </c>
      <c r="AH3090" s="17">
        <v>-1</v>
      </c>
      <c r="AI3090" s="17">
        <v>-1</v>
      </c>
      <c r="AJ3090" s="17">
        <v>-1</v>
      </c>
      <c r="AK3090" s="17">
        <v>-1</v>
      </c>
      <c r="AL3090" s="17">
        <v>-1</v>
      </c>
      <c r="AM3090" s="17">
        <v>-1</v>
      </c>
      <c r="AN3090" s="17">
        <v>-1</v>
      </c>
      <c r="AO3090" s="17">
        <v>-1</v>
      </c>
      <c r="AP3090" s="17">
        <v>-1</v>
      </c>
      <c r="AQ3090" s="17">
        <v>-1</v>
      </c>
      <c r="AR3090" s="17">
        <v>0.13233110298363437</v>
      </c>
      <c r="AS3090" s="17">
        <v>1.5879732358036125</v>
      </c>
      <c r="AT3090" s="17">
        <v>6.0643652065446965</v>
      </c>
      <c r="AU3090" s="17">
        <v>-1</v>
      </c>
      <c r="AV3090" s="17">
        <v>-1</v>
      </c>
      <c r="AW3090" s="17">
        <v>-1</v>
      </c>
      <c r="AX3090" s="17">
        <v>-1</v>
      </c>
      <c r="AY3090" s="17">
        <v>2.6466220596726878E-2</v>
      </c>
      <c r="AZ3090" s="17">
        <v>0.1378259938341948</v>
      </c>
      <c r="BA3090" s="17">
        <v>0.37499451898631814</v>
      </c>
      <c r="BB3090" s="17">
        <v>4.3348183304461933E-2</v>
      </c>
      <c r="BC3090" s="17">
        <v>0.13613899618271752</v>
      </c>
      <c r="BD3090" s="17">
        <v>1.9137715771496018</v>
      </c>
      <c r="BE3090" s="17">
        <v>5.1375104741324513</v>
      </c>
      <c r="BF3090" s="17">
        <v>-1</v>
      </c>
      <c r="BG3090" s="22">
        <v>0</v>
      </c>
    </row>
    <row r="3091" spans="1:59" x14ac:dyDescent="0.25">
      <c r="A3091">
        <v>6642</v>
      </c>
      <c r="B3091" t="s">
        <v>3214</v>
      </c>
      <c r="C3091" s="49">
        <v>0</v>
      </c>
      <c r="D3091" s="22">
        <v>1431.2921582031249</v>
      </c>
      <c r="E3091" s="17">
        <v>56.138428213983047</v>
      </c>
      <c r="F3091" s="17">
        <v>-11.311910849991511</v>
      </c>
      <c r="G3091" s="17">
        <v>0.26384871227041662</v>
      </c>
      <c r="H3091" s="17">
        <v>2.8252465356837431</v>
      </c>
      <c r="I3091" s="17">
        <v>44.052774674347802</v>
      </c>
      <c r="J3091" s="17">
        <v>4.2102772992542512</v>
      </c>
      <c r="K3091" s="17">
        <v>-1</v>
      </c>
      <c r="L3091" s="17">
        <v>-1</v>
      </c>
      <c r="M3091" s="17">
        <v>-1</v>
      </c>
      <c r="N3091" s="17">
        <v>0.16666666666666666</v>
      </c>
      <c r="O3091" s="17">
        <v>-1</v>
      </c>
      <c r="P3091" s="17">
        <v>-1</v>
      </c>
      <c r="Q3091" s="17">
        <v>2.3673588639411616</v>
      </c>
      <c r="R3091" s="17">
        <v>-1</v>
      </c>
      <c r="S3091" s="17">
        <v>4.5881704820698199E-2</v>
      </c>
      <c r="T3091" s="17">
        <v>4.8608096996511987E-3</v>
      </c>
      <c r="U3091" s="17">
        <v>-1.7410530111608313E-2</v>
      </c>
      <c r="V3091" s="17">
        <v>-0.1730298759468932</v>
      </c>
      <c r="W3091" s="17">
        <v>0.24176340943509178</v>
      </c>
      <c r="X3091" s="17">
        <v>-0.25999280360199889</v>
      </c>
      <c r="Y3091" s="17">
        <v>0</v>
      </c>
      <c r="Z3091" s="17">
        <v>25.12893033714715</v>
      </c>
      <c r="AA3091" s="17">
        <v>0.10370617748493308</v>
      </c>
      <c r="AB3091" s="17">
        <v>0.55153215715957948</v>
      </c>
      <c r="AC3091" s="17">
        <v>11.805072039148152</v>
      </c>
      <c r="AD3091" s="17">
        <v>-2.1763162639510419E-2</v>
      </c>
      <c r="AE3091" s="17">
        <v>-2.1763162639510392E-3</v>
      </c>
      <c r="AF3091" s="17">
        <v>39.796583736694622</v>
      </c>
      <c r="AG3091" s="17">
        <v>-10.326899701950929</v>
      </c>
      <c r="AH3091" s="17">
        <v>-1</v>
      </c>
      <c r="AI3091" s="17">
        <v>-1</v>
      </c>
      <c r="AJ3091" s="17">
        <v>-1</v>
      </c>
      <c r="AK3091" s="17">
        <v>-1</v>
      </c>
      <c r="AL3091" s="17">
        <v>-1</v>
      </c>
      <c r="AM3091" s="17">
        <v>-1</v>
      </c>
      <c r="AN3091" s="17">
        <v>-1</v>
      </c>
      <c r="AO3091" s="17">
        <v>-1</v>
      </c>
      <c r="AP3091" s="17">
        <v>-1</v>
      </c>
      <c r="AQ3091" s="17">
        <v>-1</v>
      </c>
      <c r="AR3091" s="17">
        <v>-1.088158131975521E-2</v>
      </c>
      <c r="AS3091" s="17">
        <v>-0.13057897583706246</v>
      </c>
      <c r="AT3091" s="17">
        <v>3.8302473314118188</v>
      </c>
      <c r="AU3091" s="17">
        <v>-1</v>
      </c>
      <c r="AV3091" s="17">
        <v>-1</v>
      </c>
      <c r="AW3091" s="17">
        <v>-1</v>
      </c>
      <c r="AX3091" s="17">
        <v>-1</v>
      </c>
      <c r="AY3091" s="17">
        <v>-2.1763162639510392E-3</v>
      </c>
      <c r="AZ3091" s="17">
        <v>0.38673606633711882</v>
      </c>
      <c r="BA3091" s="17">
        <v>0.12608444648339404</v>
      </c>
      <c r="BB3091" s="17">
        <v>0.1407328086307669</v>
      </c>
      <c r="BC3091" s="17">
        <v>3.8754370856412632E-2</v>
      </c>
      <c r="BD3091" s="17">
        <v>5.2971087297663431</v>
      </c>
      <c r="BE3091" s="17">
        <v>1.754173321515706</v>
      </c>
      <c r="BF3091" s="17">
        <v>-1</v>
      </c>
      <c r="BG3091" s="22">
        <v>0</v>
      </c>
    </row>
    <row r="3092" spans="1:59" x14ac:dyDescent="0.25">
      <c r="A3092">
        <v>6643</v>
      </c>
      <c r="B3092" t="s">
        <v>2669</v>
      </c>
      <c r="C3092" s="49">
        <v>0</v>
      </c>
      <c r="D3092" s="22">
        <v>1472.0609375000001</v>
      </c>
      <c r="E3092" s="17">
        <v>-7.8185312216991179</v>
      </c>
      <c r="F3092" s="17">
        <v>-118.5540322252196</v>
      </c>
      <c r="G3092" s="17">
        <v>-0.51644183941279231</v>
      </c>
      <c r="H3092" s="17">
        <v>-3.0855494241915453</v>
      </c>
      <c r="I3092" s="17">
        <v>-13.058924908384363</v>
      </c>
      <c r="J3092" s="17">
        <v>-11.177040945535126</v>
      </c>
      <c r="K3092" s="17">
        <v>-1</v>
      </c>
      <c r="L3092" s="17">
        <v>-1</v>
      </c>
      <c r="M3092" s="17">
        <v>-1</v>
      </c>
      <c r="N3092" s="17">
        <v>0.16666666666666666</v>
      </c>
      <c r="O3092" s="17">
        <v>-1</v>
      </c>
      <c r="P3092" s="17">
        <v>-1</v>
      </c>
      <c r="Q3092" s="17">
        <v>-1.32102740480348</v>
      </c>
      <c r="R3092" s="17">
        <v>-1</v>
      </c>
      <c r="S3092" s="17">
        <v>-1.828481501510987</v>
      </c>
      <c r="T3092" s="17">
        <v>-0.19214520190536427</v>
      </c>
      <c r="U3092" s="17">
        <v>-1.1548252684329103</v>
      </c>
      <c r="V3092" s="17">
        <v>-1.8134327401412573</v>
      </c>
      <c r="W3092" s="17">
        <v>-4.0296037635810205</v>
      </c>
      <c r="X3092" s="17">
        <v>-6.614263845643376</v>
      </c>
      <c r="Y3092" s="17">
        <v>0</v>
      </c>
      <c r="Z3092" s="17">
        <v>-11.813680523326742</v>
      </c>
      <c r="AA3092" s="17">
        <v>-1.951720587708315</v>
      </c>
      <c r="AB3092" s="17">
        <v>-2.7277945092883003</v>
      </c>
      <c r="AC3092" s="17">
        <v>-25.89852166222019</v>
      </c>
      <c r="AD3092" s="17">
        <v>-1.4435315855411379</v>
      </c>
      <c r="AE3092" s="17">
        <v>-0.14435315855411379</v>
      </c>
      <c r="AF3092" s="17">
        <v>-16.340681703931992</v>
      </c>
      <c r="AG3092" s="17">
        <v>-108.23066202405758</v>
      </c>
      <c r="AH3092" s="17">
        <v>-1</v>
      </c>
      <c r="AI3092" s="17">
        <v>-1</v>
      </c>
      <c r="AJ3092" s="17">
        <v>-1</v>
      </c>
      <c r="AK3092" s="17">
        <v>-1</v>
      </c>
      <c r="AL3092" s="17">
        <v>-1</v>
      </c>
      <c r="AM3092" s="17">
        <v>-1</v>
      </c>
      <c r="AN3092" s="17">
        <v>-1</v>
      </c>
      <c r="AO3092" s="17">
        <v>-1</v>
      </c>
      <c r="AP3092" s="17">
        <v>-1</v>
      </c>
      <c r="AQ3092" s="17">
        <v>-1</v>
      </c>
      <c r="AR3092" s="17">
        <v>-0.72176579277056896</v>
      </c>
      <c r="AS3092" s="17">
        <v>-8.6611895132468284</v>
      </c>
      <c r="AT3092" s="17">
        <v>-7.2595463672208762</v>
      </c>
      <c r="AU3092" s="17">
        <v>-1</v>
      </c>
      <c r="AV3092" s="17">
        <v>-1</v>
      </c>
      <c r="AW3092" s="17">
        <v>-1</v>
      </c>
      <c r="AX3092" s="17">
        <v>-1</v>
      </c>
      <c r="AY3092" s="17">
        <v>-0.14435315855411379</v>
      </c>
      <c r="AZ3092" s="17">
        <v>1.6222847293211424</v>
      </c>
      <c r="BA3092" s="17">
        <v>-1.1094642165006301</v>
      </c>
      <c r="BB3092" s="17">
        <v>0.62413407241732044</v>
      </c>
      <c r="BC3092" s="17">
        <v>-0.4446468929301407</v>
      </c>
      <c r="BD3092" s="17">
        <v>22.091437915824816</v>
      </c>
      <c r="BE3092" s="17">
        <v>-15.040155864542786</v>
      </c>
      <c r="BF3092" s="17">
        <v>-1</v>
      </c>
      <c r="BG3092" s="22">
        <v>0</v>
      </c>
    </row>
    <row r="3093" spans="1:59" x14ac:dyDescent="0.25">
      <c r="A3093">
        <v>6644</v>
      </c>
      <c r="B3093" t="s">
        <v>2670</v>
      </c>
      <c r="C3093" s="49">
        <v>0</v>
      </c>
      <c r="D3093" s="22">
        <v>1435.3904394531251</v>
      </c>
      <c r="E3093" s="17">
        <v>-2.8214061377900208</v>
      </c>
      <c r="F3093" s="17">
        <v>-110.17492384507993</v>
      </c>
      <c r="G3093" s="17">
        <v>-0.45547569088169088</v>
      </c>
      <c r="H3093" s="17">
        <v>-2.6237234240567968</v>
      </c>
      <c r="I3093" s="17">
        <v>-8.5966379409034204</v>
      </c>
      <c r="J3093" s="17">
        <v>-9.9747893899017548</v>
      </c>
      <c r="K3093" s="17">
        <v>-1</v>
      </c>
      <c r="L3093" s="17">
        <v>-1</v>
      </c>
      <c r="M3093" s="17">
        <v>-1</v>
      </c>
      <c r="N3093" s="17">
        <v>0.16666666666666666</v>
      </c>
      <c r="O3093" s="17">
        <v>-1</v>
      </c>
      <c r="P3093" s="17">
        <v>-1</v>
      </c>
      <c r="Q3093" s="17">
        <v>-1.0328441061395548</v>
      </c>
      <c r="R3093" s="17">
        <v>-1</v>
      </c>
      <c r="S3093" s="17">
        <v>-1.6820325852810709</v>
      </c>
      <c r="T3093" s="17">
        <v>-0.17675260521286001</v>
      </c>
      <c r="U3093" s="17">
        <v>-1.0659560699934636</v>
      </c>
      <c r="V3093" s="17">
        <v>-1.6852637594281332</v>
      </c>
      <c r="W3093" s="17">
        <v>-3.6958706369409127</v>
      </c>
      <c r="X3093" s="17">
        <v>-6.1177879735207421</v>
      </c>
      <c r="Y3093" s="17">
        <v>0</v>
      </c>
      <c r="Z3093" s="17">
        <v>-8.9272573877551444</v>
      </c>
      <c r="AA3093" s="17">
        <v>-1.7911247004567563</v>
      </c>
      <c r="AB3093" s="17">
        <v>-2.4715721108530158</v>
      </c>
      <c r="AC3093" s="17">
        <v>-22.952640940230935</v>
      </c>
      <c r="AD3093" s="17">
        <v>-1.3324450874918297</v>
      </c>
      <c r="AE3093" s="17">
        <v>-0.13324450874918295</v>
      </c>
      <c r="AF3093" s="17">
        <v>-11.954529833195757</v>
      </c>
      <c r="AG3093" s="17">
        <v>-100.58118414353275</v>
      </c>
      <c r="AH3093" s="17">
        <v>-1</v>
      </c>
      <c r="AI3093" s="17">
        <v>-1</v>
      </c>
      <c r="AJ3093" s="17">
        <v>-1</v>
      </c>
      <c r="AK3093" s="17">
        <v>-1</v>
      </c>
      <c r="AL3093" s="17">
        <v>-1</v>
      </c>
      <c r="AM3093" s="17">
        <v>-1</v>
      </c>
      <c r="AN3093" s="17">
        <v>-1</v>
      </c>
      <c r="AO3093" s="17">
        <v>-1</v>
      </c>
      <c r="AP3093" s="17">
        <v>-1</v>
      </c>
      <c r="AQ3093" s="17">
        <v>-1</v>
      </c>
      <c r="AR3093" s="17">
        <v>-0.66622254374591483</v>
      </c>
      <c r="AS3093" s="17">
        <v>-7.9946705249509771</v>
      </c>
      <c r="AT3093" s="17">
        <v>-6.3930716824362701</v>
      </c>
      <c r="AU3093" s="17">
        <v>-1</v>
      </c>
      <c r="AV3093" s="17">
        <v>-1</v>
      </c>
      <c r="AW3093" s="17">
        <v>-1</v>
      </c>
      <c r="AX3093" s="17">
        <v>-1</v>
      </c>
      <c r="AY3093" s="17">
        <v>-0.13324450874918295</v>
      </c>
      <c r="AZ3093" s="17">
        <v>1.52574806981348</v>
      </c>
      <c r="BA3093" s="17">
        <v>-1.0129275569929674</v>
      </c>
      <c r="BB3093" s="17">
        <v>0.58636466308055557</v>
      </c>
      <c r="BC3093" s="17">
        <v>-0.40687748359337583</v>
      </c>
      <c r="BD3093" s="17">
        <v>20.779252902910368</v>
      </c>
      <c r="BE3093" s="17">
        <v>-13.727970851628335</v>
      </c>
      <c r="BF3093" s="17">
        <v>-1</v>
      </c>
      <c r="BG3093" s="22">
        <v>0</v>
      </c>
    </row>
    <row r="3094" spans="1:59" x14ac:dyDescent="0.25">
      <c r="A3094">
        <v>6645</v>
      </c>
      <c r="B3094" t="s">
        <v>2671</v>
      </c>
      <c r="C3094" s="49">
        <v>0</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25">
      <c r="A3095">
        <v>6646</v>
      </c>
      <c r="B3095" t="s">
        <v>3215</v>
      </c>
      <c r="C3095" s="49">
        <v>0</v>
      </c>
      <c r="D3095" s="22">
        <v>1439.5692480468749</v>
      </c>
      <c r="E3095" s="17">
        <v>58.792882207465254</v>
      </c>
      <c r="F3095" s="17">
        <v>-6.8609600877018595</v>
      </c>
      <c r="G3095" s="17">
        <v>0.29623370038222424</v>
      </c>
      <c r="H3095" s="17">
        <v>3.0705667647688659</v>
      </c>
      <c r="I3095" s="17">
        <v>46.423124677999795</v>
      </c>
      <c r="J3095" s="17">
        <v>4.8489087902484123</v>
      </c>
      <c r="K3095" s="17">
        <v>-1</v>
      </c>
      <c r="L3095" s="17">
        <v>-1</v>
      </c>
      <c r="M3095" s="17">
        <v>-1</v>
      </c>
      <c r="N3095" s="17">
        <v>0.16666666666666666</v>
      </c>
      <c r="O3095" s="17">
        <v>-1</v>
      </c>
      <c r="P3095" s="17">
        <v>-1</v>
      </c>
      <c r="Q3095" s="17">
        <v>2.5204407450524742</v>
      </c>
      <c r="R3095" s="17">
        <v>-1</v>
      </c>
      <c r="S3095" s="17">
        <v>0.12367481666002417</v>
      </c>
      <c r="T3095" s="17">
        <v>1.3037298995875943E-2</v>
      </c>
      <c r="U3095" s="17">
        <v>2.9796452850406191E-2</v>
      </c>
      <c r="V3095" s="17">
        <v>-0.1049469968950939</v>
      </c>
      <c r="W3095" s="17">
        <v>0.41904118733576817</v>
      </c>
      <c r="X3095" s="17">
        <v>3.7333067703583245E-3</v>
      </c>
      <c r="Y3095" s="17">
        <v>0</v>
      </c>
      <c r="Z3095" s="17">
        <v>26.662187418057318</v>
      </c>
      <c r="AA3095" s="17">
        <v>0.18901410696310433</v>
      </c>
      <c r="AB3095" s="17">
        <v>0.68763652863832703</v>
      </c>
      <c r="AC3095" s="17">
        <v>13.369912765666351</v>
      </c>
      <c r="AD3095" s="17">
        <v>3.7245566063007746E-2</v>
      </c>
      <c r="AE3095" s="17">
        <v>3.7245566063007739E-3</v>
      </c>
      <c r="AF3095" s="17">
        <v>42.126491064166885</v>
      </c>
      <c r="AG3095" s="17">
        <v>-6.2635259086079804</v>
      </c>
      <c r="AH3095" s="17">
        <v>-1</v>
      </c>
      <c r="AI3095" s="17">
        <v>-1</v>
      </c>
      <c r="AJ3095" s="17">
        <v>-1</v>
      </c>
      <c r="AK3095" s="17">
        <v>-1</v>
      </c>
      <c r="AL3095" s="17">
        <v>-1</v>
      </c>
      <c r="AM3095" s="17">
        <v>-1</v>
      </c>
      <c r="AN3095" s="17">
        <v>-1</v>
      </c>
      <c r="AO3095" s="17">
        <v>-1</v>
      </c>
      <c r="AP3095" s="17">
        <v>-1</v>
      </c>
      <c r="AQ3095" s="17">
        <v>-1</v>
      </c>
      <c r="AR3095" s="17">
        <v>1.8622783031503873E-2</v>
      </c>
      <c r="AS3095" s="17">
        <v>0.22347339637804631</v>
      </c>
      <c r="AT3095" s="17">
        <v>4.29051541529146</v>
      </c>
      <c r="AU3095" s="17">
        <v>-1</v>
      </c>
      <c r="AV3095" s="17">
        <v>-1</v>
      </c>
      <c r="AW3095" s="17">
        <v>-1</v>
      </c>
      <c r="AX3095" s="17">
        <v>-1</v>
      </c>
      <c r="AY3095" s="17">
        <v>3.7245566063007739E-3</v>
      </c>
      <c r="AZ3095" s="17">
        <v>0.33545615698029962</v>
      </c>
      <c r="BA3095" s="17">
        <v>0.17736435584021326</v>
      </c>
      <c r="BB3095" s="17">
        <v>0.12066984087191071</v>
      </c>
      <c r="BC3095" s="17">
        <v>5.8817338615268784E-2</v>
      </c>
      <c r="BD3095" s="17">
        <v>4.6000810009760302</v>
      </c>
      <c r="BE3095" s="17">
        <v>2.45120105030602</v>
      </c>
      <c r="BF3095" s="17">
        <v>-1</v>
      </c>
      <c r="BG3095" s="22">
        <v>0</v>
      </c>
    </row>
    <row r="3096" spans="1:59" x14ac:dyDescent="0.25">
      <c r="A3096">
        <v>6647</v>
      </c>
      <c r="B3096" t="s">
        <v>3216</v>
      </c>
      <c r="C3096" s="49">
        <v>0</v>
      </c>
      <c r="D3096" s="22">
        <v>1503.1644531250001</v>
      </c>
      <c r="E3096" s="17">
        <v>104.49483055438972</v>
      </c>
      <c r="F3096" s="17">
        <v>69.771417920106771</v>
      </c>
      <c r="G3096" s="17">
        <v>0.85380865083747892</v>
      </c>
      <c r="H3096" s="17">
        <v>7.2942649210123527</v>
      </c>
      <c r="I3096" s="17">
        <v>87.233631734076098</v>
      </c>
      <c r="J3096" s="17">
        <v>15.844278642504303</v>
      </c>
      <c r="K3096" s="17">
        <v>-1</v>
      </c>
      <c r="L3096" s="17">
        <v>-1</v>
      </c>
      <c r="M3096" s="17">
        <v>-1</v>
      </c>
      <c r="N3096" s="17">
        <v>0.16666666666666666</v>
      </c>
      <c r="O3096" s="17">
        <v>-1</v>
      </c>
      <c r="P3096" s="17">
        <v>-1</v>
      </c>
      <c r="Q3096" s="17">
        <v>5.1560638300928234</v>
      </c>
      <c r="R3096" s="17">
        <v>-1</v>
      </c>
      <c r="S3096" s="17">
        <v>1.4630450930924397</v>
      </c>
      <c r="T3096" s="17">
        <v>0.1538125742098326</v>
      </c>
      <c r="U3096" s="17">
        <v>0.84256288325062156</v>
      </c>
      <c r="V3096" s="17">
        <v>1.0672414190184301</v>
      </c>
      <c r="W3096" s="17">
        <v>3.4712469775163104</v>
      </c>
      <c r="X3096" s="17">
        <v>4.5443270045957549</v>
      </c>
      <c r="Y3096" s="17">
        <v>0</v>
      </c>
      <c r="Z3096" s="17">
        <v>53.060398156073788</v>
      </c>
      <c r="AA3096" s="17">
        <v>1.6577676043555953</v>
      </c>
      <c r="AB3096" s="17">
        <v>3.0309564619977336</v>
      </c>
      <c r="AC3096" s="17">
        <v>40.311901675664693</v>
      </c>
      <c r="AD3096" s="17">
        <v>1.0532036040632771</v>
      </c>
      <c r="AE3096" s="17">
        <v>0.1053203604063277</v>
      </c>
      <c r="AF3096" s="17">
        <v>82.240693304896666</v>
      </c>
      <c r="AG3096" s="17">
        <v>63.695908187287827</v>
      </c>
      <c r="AH3096" s="17">
        <v>-1</v>
      </c>
      <c r="AI3096" s="17">
        <v>-1</v>
      </c>
      <c r="AJ3096" s="17">
        <v>-1</v>
      </c>
      <c r="AK3096" s="17">
        <v>-1</v>
      </c>
      <c r="AL3096" s="17">
        <v>-1</v>
      </c>
      <c r="AM3096" s="17">
        <v>-1</v>
      </c>
      <c r="AN3096" s="17">
        <v>-1</v>
      </c>
      <c r="AO3096" s="17">
        <v>-1</v>
      </c>
      <c r="AP3096" s="17">
        <v>-1</v>
      </c>
      <c r="AQ3096" s="17">
        <v>-1</v>
      </c>
      <c r="AR3096" s="17">
        <v>0.52660180203163853</v>
      </c>
      <c r="AS3096" s="17">
        <v>6.3192216243796615</v>
      </c>
      <c r="AT3096" s="17">
        <v>12.214988111693559</v>
      </c>
      <c r="AU3096" s="17">
        <v>-1</v>
      </c>
      <c r="AV3096" s="17">
        <v>-1</v>
      </c>
      <c r="AW3096" s="17">
        <v>-1</v>
      </c>
      <c r="AX3096" s="17">
        <v>-1</v>
      </c>
      <c r="AY3096" s="17">
        <v>0.1053203604063277</v>
      </c>
      <c r="AZ3096" s="17">
        <v>-0.54743417542508976</v>
      </c>
      <c r="BA3096" s="17">
        <v>1.060254688245603</v>
      </c>
      <c r="BB3096" s="17">
        <v>-0.22475589204818086</v>
      </c>
      <c r="BC3096" s="17">
        <v>0.40424307153536027</v>
      </c>
      <c r="BD3096" s="17">
        <v>-7.4007015839802612</v>
      </c>
      <c r="BE3096" s="17">
        <v>14.451983635262325</v>
      </c>
      <c r="BF3096" s="17">
        <v>-1</v>
      </c>
      <c r="BG3096" s="22">
        <v>0</v>
      </c>
    </row>
    <row r="3097" spans="1:59" x14ac:dyDescent="0.25">
      <c r="A3097">
        <v>6648</v>
      </c>
      <c r="B3097" t="s">
        <v>3217</v>
      </c>
      <c r="C3097" s="49">
        <v>0</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25">
      <c r="A3098">
        <v>6649</v>
      </c>
      <c r="B3098" t="s">
        <v>3218</v>
      </c>
      <c r="C3098" s="49">
        <v>0</v>
      </c>
      <c r="D3098" s="22">
        <v>1418.8564257812502</v>
      </c>
      <c r="E3098" s="17">
        <v>-3.9481341330154294</v>
      </c>
      <c r="F3098" s="17">
        <v>-112.06420534762455</v>
      </c>
      <c r="G3098" s="17">
        <v>-0.46922204806859685</v>
      </c>
      <c r="H3098" s="17">
        <v>-2.727853753903922</v>
      </c>
      <c r="I3098" s="17">
        <v>-9.6027731815800763</v>
      </c>
      <c r="J3098" s="17">
        <v>-10.245867352187975</v>
      </c>
      <c r="K3098" s="17">
        <v>-1</v>
      </c>
      <c r="L3098" s="17">
        <v>-1</v>
      </c>
      <c r="M3098" s="17">
        <v>-1</v>
      </c>
      <c r="N3098" s="17">
        <v>0.16666666666666666</v>
      </c>
      <c r="O3098" s="17">
        <v>-1</v>
      </c>
      <c r="P3098" s="17">
        <v>-1</v>
      </c>
      <c r="Q3098" s="17">
        <v>-1.0978223055859941</v>
      </c>
      <c r="R3098" s="17">
        <v>-1</v>
      </c>
      <c r="S3098" s="17">
        <v>-1.7150531903321629</v>
      </c>
      <c r="T3098" s="17">
        <v>-0.18022325470060335</v>
      </c>
      <c r="U3098" s="17">
        <v>-1.0859938741535782</v>
      </c>
      <c r="V3098" s="17">
        <v>-1.714162691566933</v>
      </c>
      <c r="W3098" s="17">
        <v>-3.7711191949428597</v>
      </c>
      <c r="X3098" s="17">
        <v>-6.2297309916924881</v>
      </c>
      <c r="Y3098" s="17">
        <v>0</v>
      </c>
      <c r="Z3098" s="17">
        <v>-9.5780743471678811</v>
      </c>
      <c r="AA3098" s="17">
        <v>-1.8273350972441114</v>
      </c>
      <c r="AB3098" s="17">
        <v>-2.5293439185370845</v>
      </c>
      <c r="AC3098" s="17">
        <v>-23.616864113420675</v>
      </c>
      <c r="AD3098" s="17">
        <v>-1.3574923426919729</v>
      </c>
      <c r="AE3098" s="17">
        <v>-0.13574923426919727</v>
      </c>
      <c r="AF3098" s="17">
        <v>-12.943498494393012</v>
      </c>
      <c r="AG3098" s="17">
        <v>-102.30595203149255</v>
      </c>
      <c r="AH3098" s="17">
        <v>-1</v>
      </c>
      <c r="AI3098" s="17">
        <v>-1</v>
      </c>
      <c r="AJ3098" s="17">
        <v>-1</v>
      </c>
      <c r="AK3098" s="17">
        <v>-1</v>
      </c>
      <c r="AL3098" s="17">
        <v>-1</v>
      </c>
      <c r="AM3098" s="17">
        <v>-1</v>
      </c>
      <c r="AN3098" s="17">
        <v>-1</v>
      </c>
      <c r="AO3098" s="17">
        <v>-1</v>
      </c>
      <c r="AP3098" s="17">
        <v>-1</v>
      </c>
      <c r="AQ3098" s="17">
        <v>-1</v>
      </c>
      <c r="AR3098" s="17">
        <v>-0.67874617134598647</v>
      </c>
      <c r="AS3098" s="17">
        <v>-8.1449540561518354</v>
      </c>
      <c r="AT3098" s="17">
        <v>-6.5884402729973885</v>
      </c>
      <c r="AU3098" s="17">
        <v>-1</v>
      </c>
      <c r="AV3098" s="17">
        <v>-1</v>
      </c>
      <c r="AW3098" s="17">
        <v>-1</v>
      </c>
      <c r="AX3098" s="17">
        <v>-1</v>
      </c>
      <c r="AY3098" s="17">
        <v>-0.13574923426919727</v>
      </c>
      <c r="AZ3098" s="17">
        <v>1.5475146966251785</v>
      </c>
      <c r="BA3098" s="17">
        <v>-1.0346941838046659</v>
      </c>
      <c r="BB3098" s="17">
        <v>0.59488072984860429</v>
      </c>
      <c r="BC3098" s="17">
        <v>-0.41539355036142456</v>
      </c>
      <c r="BD3098" s="17">
        <v>21.075118138248715</v>
      </c>
      <c r="BE3098" s="17">
        <v>-14.023836086966682</v>
      </c>
      <c r="BF3098" s="17">
        <v>-1</v>
      </c>
      <c r="BG3098" s="22">
        <v>0</v>
      </c>
    </row>
    <row r="3099" spans="1:59" x14ac:dyDescent="0.25">
      <c r="A3099">
        <v>6650</v>
      </c>
      <c r="B3099" t="s">
        <v>2672</v>
      </c>
      <c r="C3099" s="49">
        <v>0</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25">
      <c r="A3100">
        <v>6651</v>
      </c>
      <c r="B3100" t="s">
        <v>2673</v>
      </c>
      <c r="C3100" s="49">
        <v>0</v>
      </c>
      <c r="D3100" s="22">
        <v>1489.927685546875</v>
      </c>
      <c r="E3100" s="17">
        <v>124.63187813689053</v>
      </c>
      <c r="F3100" s="17">
        <v>103.53693335479562</v>
      </c>
      <c r="G3100" s="17">
        <v>1.0994855577145481</v>
      </c>
      <c r="H3100" s="17">
        <v>9.1552974113726826</v>
      </c>
      <c r="I3100" s="17">
        <v>105.21542796332804</v>
      </c>
      <c r="J3100" s="17">
        <v>20.689023645962607</v>
      </c>
      <c r="K3100" s="17">
        <v>-1</v>
      </c>
      <c r="L3100" s="17">
        <v>-1</v>
      </c>
      <c r="M3100" s="17">
        <v>-1</v>
      </c>
      <c r="N3100" s="17">
        <v>0.16666666666666666</v>
      </c>
      <c r="O3100" s="17">
        <v>-1</v>
      </c>
      <c r="P3100" s="17">
        <v>-1</v>
      </c>
      <c r="Q3100" s="17">
        <v>6.3173637175749002</v>
      </c>
      <c r="R3100" s="17">
        <v>-1</v>
      </c>
      <c r="S3100" s="17">
        <v>2.0531941778178795</v>
      </c>
      <c r="T3100" s="17">
        <v>0.21584052964630712</v>
      </c>
      <c r="U3100" s="17">
        <v>1.2006814509359283</v>
      </c>
      <c r="V3100" s="17">
        <v>1.5837273624124681</v>
      </c>
      <c r="W3100" s="17">
        <v>4.8161002157609376</v>
      </c>
      <c r="X3100" s="17">
        <v>6.544989003769941</v>
      </c>
      <c r="Y3100" s="17">
        <v>0</v>
      </c>
      <c r="Z3100" s="17">
        <v>64.691894075877272</v>
      </c>
      <c r="AA3100" s="17">
        <v>2.3049251136906963</v>
      </c>
      <c r="AB3100" s="17">
        <v>4.0634626615338965</v>
      </c>
      <c r="AC3100" s="17">
        <v>52.182995409557023</v>
      </c>
      <c r="AD3100" s="17">
        <v>1.5008518136699105</v>
      </c>
      <c r="AE3100" s="17">
        <v>0.15008518136699103</v>
      </c>
      <c r="AF3100" s="17">
        <v>99.915685914046463</v>
      </c>
      <c r="AG3100" s="17">
        <v>94.521212232092026</v>
      </c>
      <c r="AH3100" s="17">
        <v>-1</v>
      </c>
      <c r="AI3100" s="17">
        <v>-1</v>
      </c>
      <c r="AJ3100" s="17">
        <v>-1</v>
      </c>
      <c r="AK3100" s="17">
        <v>-1</v>
      </c>
      <c r="AL3100" s="17">
        <v>-1</v>
      </c>
      <c r="AM3100" s="17">
        <v>-1</v>
      </c>
      <c r="AN3100" s="17">
        <v>-1</v>
      </c>
      <c r="AO3100" s="17">
        <v>-1</v>
      </c>
      <c r="AP3100" s="17">
        <v>-1</v>
      </c>
      <c r="AQ3100" s="17">
        <v>-1</v>
      </c>
      <c r="AR3100" s="17">
        <v>0.75042590683495525</v>
      </c>
      <c r="AS3100" s="17">
        <v>9.0051108820194621</v>
      </c>
      <c r="AT3100" s="17">
        <v>15.706644146625299</v>
      </c>
      <c r="AU3100" s="17">
        <v>-1</v>
      </c>
      <c r="AV3100" s="17">
        <v>-1</v>
      </c>
      <c r="AW3100" s="17">
        <v>-1</v>
      </c>
      <c r="AX3100" s="17">
        <v>-1</v>
      </c>
      <c r="AY3100" s="17">
        <v>0.15008518136699103</v>
      </c>
      <c r="AZ3100" s="17">
        <v>-0.93645051448394101</v>
      </c>
      <c r="BA3100" s="17">
        <v>1.4492710273044545</v>
      </c>
      <c r="BB3100" s="17">
        <v>-0.37695628331443637</v>
      </c>
      <c r="BC3100" s="17">
        <v>0.55644346280161561</v>
      </c>
      <c r="BD3100" s="17">
        <v>-12.68844835805788</v>
      </c>
      <c r="BE3100" s="17">
        <v>19.739730409339948</v>
      </c>
      <c r="BF3100" s="17">
        <v>-1</v>
      </c>
      <c r="BG3100" s="22">
        <v>0</v>
      </c>
    </row>
    <row r="3101" spans="1:59" x14ac:dyDescent="0.25">
      <c r="A3101">
        <v>6652</v>
      </c>
      <c r="B3101" t="s">
        <v>2674</v>
      </c>
      <c r="C3101" s="49">
        <v>0</v>
      </c>
      <c r="D3101" s="22">
        <v>1450.984375</v>
      </c>
      <c r="E3101" s="17">
        <v>83.15827698280053</v>
      </c>
      <c r="F3101" s="17">
        <v>33.994587876231499</v>
      </c>
      <c r="G3101" s="17">
        <v>0.59349747744381043</v>
      </c>
      <c r="H3101" s="17">
        <v>5.3223760794948056</v>
      </c>
      <c r="I3101" s="17">
        <v>68.180711638071287</v>
      </c>
      <c r="J3101" s="17">
        <v>10.710946117789689</v>
      </c>
      <c r="K3101" s="17">
        <v>-1</v>
      </c>
      <c r="L3101" s="17">
        <v>-1</v>
      </c>
      <c r="M3101" s="17">
        <v>-1</v>
      </c>
      <c r="N3101" s="17">
        <v>0.16666666666666666</v>
      </c>
      <c r="O3101" s="17">
        <v>-1</v>
      </c>
      <c r="P3101" s="17">
        <v>-1</v>
      </c>
      <c r="Q3101" s="17">
        <v>3.9255886494375334</v>
      </c>
      <c r="R3101" s="17">
        <v>-1</v>
      </c>
      <c r="S3101" s="17">
        <v>0.83774252528150717</v>
      </c>
      <c r="T3101" s="17">
        <v>8.8089791925870478E-2</v>
      </c>
      <c r="U3101" s="17">
        <v>0.46311222281525449</v>
      </c>
      <c r="V3101" s="17">
        <v>0.51998989393507378</v>
      </c>
      <c r="W3101" s="17">
        <v>2.0462847010867016</v>
      </c>
      <c r="X3101" s="17">
        <v>2.42449132614614</v>
      </c>
      <c r="Y3101" s="17">
        <v>0</v>
      </c>
      <c r="Z3101" s="17">
        <v>40.736047488785587</v>
      </c>
      <c r="AA3101" s="17">
        <v>0.9720607840973996</v>
      </c>
      <c r="AB3101" s="17">
        <v>1.9369468387327231</v>
      </c>
      <c r="AC3101" s="17">
        <v>27.733681041838555</v>
      </c>
      <c r="AD3101" s="17">
        <v>0.57889027851906805</v>
      </c>
      <c r="AE3101" s="17">
        <v>5.7889027851906812E-2</v>
      </c>
      <c r="AF3101" s="17">
        <v>63.512852237952465</v>
      </c>
      <c r="AG3101" s="17">
        <v>31.034429466641633</v>
      </c>
      <c r="AH3101" s="17">
        <v>-1</v>
      </c>
      <c r="AI3101" s="17">
        <v>-1</v>
      </c>
      <c r="AJ3101" s="17">
        <v>-1</v>
      </c>
      <c r="AK3101" s="17">
        <v>-1</v>
      </c>
      <c r="AL3101" s="17">
        <v>-1</v>
      </c>
      <c r="AM3101" s="17">
        <v>-1</v>
      </c>
      <c r="AN3101" s="17">
        <v>-1</v>
      </c>
      <c r="AO3101" s="17">
        <v>-1</v>
      </c>
      <c r="AP3101" s="17">
        <v>-1</v>
      </c>
      <c r="AQ3101" s="17">
        <v>-1</v>
      </c>
      <c r="AR3101" s="17">
        <v>0.28944513925953402</v>
      </c>
      <c r="AS3101" s="17">
        <v>3.4733416711144081</v>
      </c>
      <c r="AT3101" s="17">
        <v>8.5153441724487315</v>
      </c>
      <c r="AU3101" s="17">
        <v>-1</v>
      </c>
      <c r="AV3101" s="17">
        <v>-1</v>
      </c>
      <c r="AW3101" s="17">
        <v>-1</v>
      </c>
      <c r="AX3101" s="17">
        <v>-1</v>
      </c>
      <c r="AY3101" s="17">
        <v>5.7889027851906812E-2</v>
      </c>
      <c r="AZ3101" s="17">
        <v>-0.13524525227005568</v>
      </c>
      <c r="BA3101" s="17">
        <v>0.64806576509056868</v>
      </c>
      <c r="BB3101" s="17">
        <v>-6.3489361363149879E-2</v>
      </c>
      <c r="BC3101" s="17">
        <v>0.24297654085032927</v>
      </c>
      <c r="BD3101" s="17">
        <v>-1.7979789477111661</v>
      </c>
      <c r="BE3101" s="17">
        <v>8.8492609989932234</v>
      </c>
      <c r="BF3101" s="17">
        <v>-1</v>
      </c>
      <c r="BG3101" s="22">
        <v>0</v>
      </c>
    </row>
    <row r="3102" spans="1:59" x14ac:dyDescent="0.25">
      <c r="A3102">
        <v>6653</v>
      </c>
      <c r="B3102" t="s">
        <v>2675</v>
      </c>
      <c r="C3102" s="49">
        <v>0</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25">
      <c r="A3103">
        <v>6654</v>
      </c>
      <c r="B3103" t="s">
        <v>2676</v>
      </c>
      <c r="C3103" s="49">
        <v>0</v>
      </c>
      <c r="D3103" s="22">
        <v>1450.8847070312499</v>
      </c>
      <c r="E3103" s="17">
        <v>-17.615135225821504</v>
      </c>
      <c r="F3103" s="17">
        <v>-134.98083870484399</v>
      </c>
      <c r="G3103" s="17">
        <v>-0.63596280492532453</v>
      </c>
      <c r="H3103" s="17">
        <v>-3.9909352942984109</v>
      </c>
      <c r="I3103" s="17">
        <v>-21.807006583172019</v>
      </c>
      <c r="J3103" s="17">
        <v>-13.533992633978087</v>
      </c>
      <c r="K3103" s="17">
        <v>-1</v>
      </c>
      <c r="L3103" s="17">
        <v>-1</v>
      </c>
      <c r="M3103" s="17">
        <v>-1</v>
      </c>
      <c r="N3103" s="17">
        <v>0.16666666666666666</v>
      </c>
      <c r="O3103" s="17">
        <v>-1</v>
      </c>
      <c r="P3103" s="17">
        <v>-1</v>
      </c>
      <c r="Q3103" s="17">
        <v>-1.8859957836625667</v>
      </c>
      <c r="R3103" s="17">
        <v>-1</v>
      </c>
      <c r="S3103" s="17">
        <v>-2.1155869901762925</v>
      </c>
      <c r="T3103" s="17">
        <v>-0.22232158769910659</v>
      </c>
      <c r="U3103" s="17">
        <v>-1.3290487130447819</v>
      </c>
      <c r="V3103" s="17">
        <v>-2.0647013653156825</v>
      </c>
      <c r="W3103" s="17">
        <v>-4.6838702127596674</v>
      </c>
      <c r="X3103" s="17">
        <v>-7.587578988874081</v>
      </c>
      <c r="Y3103" s="17">
        <v>0</v>
      </c>
      <c r="Z3103" s="17">
        <v>-17.472363060328956</v>
      </c>
      <c r="AA3103" s="17">
        <v>-2.2665604777803607</v>
      </c>
      <c r="AB3103" s="17">
        <v>-3.2301052043996923</v>
      </c>
      <c r="AC3103" s="17">
        <v>-31.673767707118245</v>
      </c>
      <c r="AD3103" s="17">
        <v>-1.6613108913059773</v>
      </c>
      <c r="AE3103" s="17">
        <v>-0.16613108913059774</v>
      </c>
      <c r="AF3103" s="17">
        <v>-24.939504478632237</v>
      </c>
      <c r="AG3103" s="17">
        <v>-123.22706583133882</v>
      </c>
      <c r="AH3103" s="17">
        <v>-1</v>
      </c>
      <c r="AI3103" s="17">
        <v>-1</v>
      </c>
      <c r="AJ3103" s="17">
        <v>-1</v>
      </c>
      <c r="AK3103" s="17">
        <v>-1</v>
      </c>
      <c r="AL3103" s="17">
        <v>-1</v>
      </c>
      <c r="AM3103" s="17">
        <v>-1</v>
      </c>
      <c r="AN3103" s="17">
        <v>-1</v>
      </c>
      <c r="AO3103" s="17">
        <v>-1</v>
      </c>
      <c r="AP3103" s="17">
        <v>-1</v>
      </c>
      <c r="AQ3103" s="17">
        <v>-1</v>
      </c>
      <c r="AR3103" s="17">
        <v>-0.83065544565298866</v>
      </c>
      <c r="AS3103" s="17">
        <v>-9.9678653478358648</v>
      </c>
      <c r="AT3103" s="17">
        <v>-8.9582249521866224</v>
      </c>
      <c r="AU3103" s="17">
        <v>-1</v>
      </c>
      <c r="AV3103" s="17">
        <v>-1</v>
      </c>
      <c r="AW3103" s="17">
        <v>-1</v>
      </c>
      <c r="AX3103" s="17">
        <v>-1</v>
      </c>
      <c r="AY3103" s="17">
        <v>-0.16613108913059774</v>
      </c>
      <c r="AZ3103" s="17">
        <v>1.811539832845096</v>
      </c>
      <c r="BA3103" s="17">
        <v>-1.2987193200245837</v>
      </c>
      <c r="BB3103" s="17">
        <v>0.69817903637736589</v>
      </c>
      <c r="BC3103" s="17">
        <v>-0.51869185689018593</v>
      </c>
      <c r="BD3103" s="17">
        <v>24.663908433535177</v>
      </c>
      <c r="BE3103" s="17">
        <v>-17.612626382253151</v>
      </c>
      <c r="BF3103" s="17">
        <v>-1</v>
      </c>
      <c r="BG3103" s="22">
        <v>0</v>
      </c>
    </row>
    <row r="3104" spans="1:59" x14ac:dyDescent="0.25">
      <c r="A3104">
        <v>6655</v>
      </c>
      <c r="B3104" t="s">
        <v>1482</v>
      </c>
      <c r="C3104" s="49">
        <v>0</v>
      </c>
      <c r="D3104" s="22">
        <v>1459.9043847656249</v>
      </c>
      <c r="E3104" s="17">
        <v>30.171174851670195</v>
      </c>
      <c r="F3104" s="17">
        <v>-54.853432545733632</v>
      </c>
      <c r="G3104" s="17">
        <v>-5.2958131434420297E-2</v>
      </c>
      <c r="H3104" s="17">
        <v>0.42539611100290875</v>
      </c>
      <c r="I3104" s="17">
        <v>20.864774711521164</v>
      </c>
      <c r="J3104" s="17">
        <v>-2.037149016107187</v>
      </c>
      <c r="K3104" s="17">
        <v>-1</v>
      </c>
      <c r="L3104" s="17">
        <v>-1</v>
      </c>
      <c r="M3104" s="17">
        <v>-1</v>
      </c>
      <c r="N3104" s="17">
        <v>0.16666666666666666</v>
      </c>
      <c r="O3104" s="17">
        <v>-1</v>
      </c>
      <c r="P3104" s="17">
        <v>-1</v>
      </c>
      <c r="Q3104" s="17">
        <v>0.86983206492430853</v>
      </c>
      <c r="R3104" s="17">
        <v>-1</v>
      </c>
      <c r="S3104" s="17">
        <v>-0.71513108723922814</v>
      </c>
      <c r="T3104" s="17">
        <v>-7.5125872944178218E-2</v>
      </c>
      <c r="U3104" s="17">
        <v>-0.47921385767160912</v>
      </c>
      <c r="V3104" s="17">
        <v>-0.83905210662588336</v>
      </c>
      <c r="W3104" s="17">
        <v>-1.492460271049858</v>
      </c>
      <c r="X3104" s="17">
        <v>-2.8398991583972122</v>
      </c>
      <c r="Y3104" s="17">
        <v>0</v>
      </c>
      <c r="Z3104" s="17">
        <v>10.129809920174129</v>
      </c>
      <c r="AA3104" s="17">
        <v>-0.73082047997956279</v>
      </c>
      <c r="AB3104" s="17">
        <v>-0.77991178821866292</v>
      </c>
      <c r="AC3104" s="17">
        <v>-3.5030160712273553</v>
      </c>
      <c r="AD3104" s="17">
        <v>-0.59901732208951153</v>
      </c>
      <c r="AE3104" s="17">
        <v>-5.990173220895114E-2</v>
      </c>
      <c r="AF3104" s="17">
        <v>17.004215124642073</v>
      </c>
      <c r="AG3104" s="17">
        <v>-50.076941351420494</v>
      </c>
      <c r="AH3104" s="17">
        <v>-1</v>
      </c>
      <c r="AI3104" s="17">
        <v>-1</v>
      </c>
      <c r="AJ3104" s="17">
        <v>-1</v>
      </c>
      <c r="AK3104" s="17">
        <v>-1</v>
      </c>
      <c r="AL3104" s="17">
        <v>-1</v>
      </c>
      <c r="AM3104" s="17">
        <v>-1</v>
      </c>
      <c r="AN3104" s="17">
        <v>-1</v>
      </c>
      <c r="AO3104" s="17">
        <v>-1</v>
      </c>
      <c r="AP3104" s="17">
        <v>-1</v>
      </c>
      <c r="AQ3104" s="17">
        <v>-1</v>
      </c>
      <c r="AR3104" s="17">
        <v>-0.29950866104475576</v>
      </c>
      <c r="AS3104" s="17">
        <v>-3.5941039325370694</v>
      </c>
      <c r="AT3104" s="17">
        <v>-0.67233511229818976</v>
      </c>
      <c r="AU3104" s="17">
        <v>-1</v>
      </c>
      <c r="AV3104" s="17">
        <v>-1</v>
      </c>
      <c r="AW3104" s="17">
        <v>-1</v>
      </c>
      <c r="AX3104" s="17">
        <v>-1</v>
      </c>
      <c r="AY3104" s="17">
        <v>-5.990173220895114E-2</v>
      </c>
      <c r="AZ3104" s="17">
        <v>0.88838288407613075</v>
      </c>
      <c r="BA3104" s="17">
        <v>-0.37556237125561792</v>
      </c>
      <c r="BB3104" s="17">
        <v>0.33699922284376732</v>
      </c>
      <c r="BC3104" s="17">
        <v>-0.15751204335658769</v>
      </c>
      <c r="BD3104" s="17">
        <v>12.115797499094549</v>
      </c>
      <c r="BE3104" s="17">
        <v>-5.0645154478125072</v>
      </c>
      <c r="BF3104" s="17">
        <v>-1</v>
      </c>
      <c r="BG3104" s="22">
        <v>0</v>
      </c>
    </row>
    <row r="3105" spans="1:59" x14ac:dyDescent="0.25">
      <c r="A3105">
        <v>6656</v>
      </c>
      <c r="B3105" t="s">
        <v>2677</v>
      </c>
      <c r="C3105" s="49">
        <v>0</v>
      </c>
      <c r="D3105" s="22">
        <v>1447.8807226562501</v>
      </c>
      <c r="E3105" s="17">
        <v>14.293990574233689</v>
      </c>
      <c r="F3105" s="17">
        <v>-81.47606968172849</v>
      </c>
      <c r="G3105" s="17">
        <v>-0.24666366384759925</v>
      </c>
      <c r="H3105" s="17">
        <v>-1.041946888247133</v>
      </c>
      <c r="I3105" s="17">
        <v>6.6869121821974957</v>
      </c>
      <c r="J3105" s="17">
        <v>-5.8570192767278089</v>
      </c>
      <c r="K3105" s="17">
        <v>-1</v>
      </c>
      <c r="L3105" s="17">
        <v>-1</v>
      </c>
      <c r="M3105" s="17">
        <v>-1</v>
      </c>
      <c r="N3105" s="17">
        <v>0.16666666666666666</v>
      </c>
      <c r="O3105" s="17">
        <v>-1</v>
      </c>
      <c r="P3105" s="17">
        <v>-1</v>
      </c>
      <c r="Q3105" s="17">
        <v>-4.5802277169717076E-2</v>
      </c>
      <c r="R3105" s="17">
        <v>-1</v>
      </c>
      <c r="S3105" s="17">
        <v>-1.1804379169002353</v>
      </c>
      <c r="T3105" s="17">
        <v>-0.12403221210748967</v>
      </c>
      <c r="U3105" s="17">
        <v>-0.76157473848177937</v>
      </c>
      <c r="V3105" s="17">
        <v>-1.246278760204381</v>
      </c>
      <c r="W3105" s="17">
        <v>-2.5528184294261917</v>
      </c>
      <c r="X3105" s="17">
        <v>-4.4173339391223116</v>
      </c>
      <c r="Y3105" s="17">
        <v>0</v>
      </c>
      <c r="Z3105" s="17">
        <v>0.95888238552130645</v>
      </c>
      <c r="AA3105" s="17">
        <v>-1.2410759675401768</v>
      </c>
      <c r="AB3105" s="17">
        <v>-1.5939979212760798</v>
      </c>
      <c r="AC3105" s="17">
        <v>-12.862856038607672</v>
      </c>
      <c r="AD3105" s="17">
        <v>-0.95196842310222407</v>
      </c>
      <c r="AE3105" s="17">
        <v>-9.5196842310222421E-2</v>
      </c>
      <c r="AF3105" s="17">
        <v>3.0682538766948895</v>
      </c>
      <c r="AG3105" s="17">
        <v>-74.381349965554804</v>
      </c>
      <c r="AH3105" s="17">
        <v>-1</v>
      </c>
      <c r="AI3105" s="17">
        <v>-1</v>
      </c>
      <c r="AJ3105" s="17">
        <v>-1</v>
      </c>
      <c r="AK3105" s="17">
        <v>-1</v>
      </c>
      <c r="AL3105" s="17">
        <v>-1</v>
      </c>
      <c r="AM3105" s="17">
        <v>-1</v>
      </c>
      <c r="AN3105" s="17">
        <v>-1</v>
      </c>
      <c r="AO3105" s="17">
        <v>-1</v>
      </c>
      <c r="AP3105" s="17">
        <v>-1</v>
      </c>
      <c r="AQ3105" s="17">
        <v>-1</v>
      </c>
      <c r="AR3105" s="17">
        <v>-0.47598421155111204</v>
      </c>
      <c r="AS3105" s="17">
        <v>-5.711810538613344</v>
      </c>
      <c r="AT3105" s="17">
        <v>-3.4253537001973484</v>
      </c>
      <c r="AU3105" s="17">
        <v>-1</v>
      </c>
      <c r="AV3105" s="17">
        <v>-1</v>
      </c>
      <c r="AW3105" s="17">
        <v>-1</v>
      </c>
      <c r="AX3105" s="17">
        <v>-1</v>
      </c>
      <c r="AY3105" s="17">
        <v>-9.5196842310222421E-2</v>
      </c>
      <c r="AZ3105" s="17">
        <v>1.195105310830413</v>
      </c>
      <c r="BA3105" s="17">
        <v>-0.68228479800990049</v>
      </c>
      <c r="BB3105" s="17">
        <v>0.45700259718808967</v>
      </c>
      <c r="BC3105" s="17">
        <v>-0.27751541770090998</v>
      </c>
      <c r="BD3105" s="17">
        <v>16.284955346117155</v>
      </c>
      <c r="BE3105" s="17">
        <v>-9.2336732948351141</v>
      </c>
      <c r="BF3105" s="17">
        <v>-1</v>
      </c>
      <c r="BG3105" s="22">
        <v>0</v>
      </c>
    </row>
    <row r="3106" spans="1:59" x14ac:dyDescent="0.25">
      <c r="A3106">
        <v>6657</v>
      </c>
      <c r="B3106" t="s">
        <v>3219</v>
      </c>
      <c r="C3106" s="49">
        <v>0</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25">
      <c r="A3107">
        <v>6658</v>
      </c>
      <c r="B3107" t="s">
        <v>2678</v>
      </c>
      <c r="C3107" s="49">
        <v>0</v>
      </c>
      <c r="D3107" s="22">
        <v>1432.167431640625</v>
      </c>
      <c r="E3107" s="17">
        <v>1.2912109112761669</v>
      </c>
      <c r="F3107" s="17">
        <v>-103.278945977506</v>
      </c>
      <c r="G3107" s="17">
        <v>-0.40530075676361771</v>
      </c>
      <c r="H3107" s="17">
        <v>-2.243642187352906</v>
      </c>
      <c r="I3107" s="17">
        <v>-4.9241908534008516</v>
      </c>
      <c r="J3107" s="17">
        <v>-8.9853404243584976</v>
      </c>
      <c r="K3107" s="17">
        <v>-1</v>
      </c>
      <c r="L3107" s="17">
        <v>-1</v>
      </c>
      <c r="M3107" s="17">
        <v>-1</v>
      </c>
      <c r="N3107" s="17">
        <v>0.16666666666666666</v>
      </c>
      <c r="O3107" s="17">
        <v>-1</v>
      </c>
      <c r="P3107" s="17">
        <v>-1</v>
      </c>
      <c r="Q3107" s="17">
        <v>-0.79567022567021572</v>
      </c>
      <c r="R3107" s="17">
        <v>-1</v>
      </c>
      <c r="S3107" s="17">
        <v>-1.5615056223591688</v>
      </c>
      <c r="T3107" s="17">
        <v>-0.16408455017640849</v>
      </c>
      <c r="U3107" s="17">
        <v>-0.99281702013942097</v>
      </c>
      <c r="V3107" s="17">
        <v>-1.5797811216331463</v>
      </c>
      <c r="W3107" s="17">
        <v>-3.4212094020485111</v>
      </c>
      <c r="X3107" s="17">
        <v>-5.709190009320035</v>
      </c>
      <c r="Y3107" s="17">
        <v>0</v>
      </c>
      <c r="Z3107" s="17">
        <v>-6.5517409060094742</v>
      </c>
      <c r="AA3107" s="17">
        <v>-1.6589548282141333</v>
      </c>
      <c r="AB3107" s="17">
        <v>-2.2607019432138915</v>
      </c>
      <c r="AC3107" s="17">
        <v>-20.528191065886183</v>
      </c>
      <c r="AD3107" s="17">
        <v>-1.2410212751742762</v>
      </c>
      <c r="AE3107" s="17">
        <v>-0.12410212751742762</v>
      </c>
      <c r="AF3107" s="17">
        <v>-8.3447416729057267</v>
      </c>
      <c r="AG3107" s="17">
        <v>-94.285689710303274</v>
      </c>
      <c r="AH3107" s="17">
        <v>-1</v>
      </c>
      <c r="AI3107" s="17">
        <v>-1</v>
      </c>
      <c r="AJ3107" s="17">
        <v>-1</v>
      </c>
      <c r="AK3107" s="17">
        <v>-1</v>
      </c>
      <c r="AL3107" s="17">
        <v>-1</v>
      </c>
      <c r="AM3107" s="17">
        <v>-1</v>
      </c>
      <c r="AN3107" s="17">
        <v>-1</v>
      </c>
      <c r="AO3107" s="17">
        <v>-1</v>
      </c>
      <c r="AP3107" s="17">
        <v>-1</v>
      </c>
      <c r="AQ3107" s="17">
        <v>-1</v>
      </c>
      <c r="AR3107" s="17">
        <v>-0.62051063758713809</v>
      </c>
      <c r="AS3107" s="17">
        <v>-7.4461276510456562</v>
      </c>
      <c r="AT3107" s="17">
        <v>-5.6799659463593546</v>
      </c>
      <c r="AU3107" s="17">
        <v>-1</v>
      </c>
      <c r="AV3107" s="17">
        <v>-1</v>
      </c>
      <c r="AW3107" s="17">
        <v>-1</v>
      </c>
      <c r="AX3107" s="17">
        <v>-1</v>
      </c>
      <c r="AY3107" s="17">
        <v>-0.12410212751742762</v>
      </c>
      <c r="AZ3107" s="17">
        <v>1.4462987254235384</v>
      </c>
      <c r="BA3107" s="17">
        <v>-0.9334782126030261</v>
      </c>
      <c r="BB3107" s="17">
        <v>0.55528056689258742</v>
      </c>
      <c r="BC3107" s="17">
        <v>-0.37579338740540763</v>
      </c>
      <c r="BD3107" s="17">
        <v>19.699329073703439</v>
      </c>
      <c r="BE3107" s="17">
        <v>-12.648047022421405</v>
      </c>
      <c r="BF3107" s="17">
        <v>-1</v>
      </c>
      <c r="BG3107" s="22">
        <v>0</v>
      </c>
    </row>
    <row r="3108" spans="1:59" x14ac:dyDescent="0.25">
      <c r="A3108">
        <v>6659</v>
      </c>
      <c r="B3108" t="s">
        <v>312</v>
      </c>
      <c r="C3108" s="49">
        <v>0</v>
      </c>
      <c r="D3108" s="22">
        <v>1480.7231640625</v>
      </c>
      <c r="E3108" s="17">
        <v>15.220573623371706</v>
      </c>
      <c r="F3108" s="17">
        <v>-79.92238838266961</v>
      </c>
      <c r="G3108" s="17">
        <v>-0.23535912396684883</v>
      </c>
      <c r="H3108" s="17">
        <v>-0.95631362188084168</v>
      </c>
      <c r="I3108" s="17">
        <v>7.5143238228968769</v>
      </c>
      <c r="J3108" s="17">
        <v>-5.6340939159365098</v>
      </c>
      <c r="K3108" s="17">
        <v>-1</v>
      </c>
      <c r="L3108" s="17">
        <v>-1</v>
      </c>
      <c r="M3108" s="17">
        <v>-1</v>
      </c>
      <c r="N3108" s="17">
        <v>0.16666666666666666</v>
      </c>
      <c r="O3108" s="17">
        <v>-1</v>
      </c>
      <c r="P3108" s="17">
        <v>-1</v>
      </c>
      <c r="Q3108" s="17">
        <v>7.6335994799388018E-3</v>
      </c>
      <c r="R3108" s="17">
        <v>-1</v>
      </c>
      <c r="S3108" s="17">
        <v>-1.1532828865448375</v>
      </c>
      <c r="T3108" s="17">
        <v>-0.12117806718655945</v>
      </c>
      <c r="U3108" s="17">
        <v>-0.74509632509772661</v>
      </c>
      <c r="V3108" s="17">
        <v>-1.2225132544465833</v>
      </c>
      <c r="W3108" s="17">
        <v>-2.4909365567717958</v>
      </c>
      <c r="X3108" s="17">
        <v>-4.3252757817437546</v>
      </c>
      <c r="Y3108" s="17">
        <v>0</v>
      </c>
      <c r="Z3108" s="17">
        <v>1.494092272236454</v>
      </c>
      <c r="AA3108" s="17">
        <v>-1.21129776019297</v>
      </c>
      <c r="AB3108" s="17">
        <v>-1.5464883378229675</v>
      </c>
      <c r="AC3108" s="17">
        <v>-12.316621334464061</v>
      </c>
      <c r="AD3108" s="17">
        <v>-0.93137040637215818</v>
      </c>
      <c r="AE3108" s="17">
        <v>-9.3137040637215826E-2</v>
      </c>
      <c r="AF3108" s="17">
        <v>3.8815483022148385</v>
      </c>
      <c r="AG3108" s="17">
        <v>-72.962959106844139</v>
      </c>
      <c r="AH3108" s="17">
        <v>-1</v>
      </c>
      <c r="AI3108" s="17">
        <v>-1</v>
      </c>
      <c r="AJ3108" s="17">
        <v>-1</v>
      </c>
      <c r="AK3108" s="17">
        <v>-1</v>
      </c>
      <c r="AL3108" s="17">
        <v>-1</v>
      </c>
      <c r="AM3108" s="17">
        <v>-1</v>
      </c>
      <c r="AN3108" s="17">
        <v>-1</v>
      </c>
      <c r="AO3108" s="17">
        <v>-1</v>
      </c>
      <c r="AP3108" s="17">
        <v>-1</v>
      </c>
      <c r="AQ3108" s="17">
        <v>-1</v>
      </c>
      <c r="AR3108" s="17">
        <v>-0.46568520318607909</v>
      </c>
      <c r="AS3108" s="17">
        <v>-5.5882224382329486</v>
      </c>
      <c r="AT3108" s="17">
        <v>-3.2646891697028337</v>
      </c>
      <c r="AU3108" s="17">
        <v>-1</v>
      </c>
      <c r="AV3108" s="17">
        <v>-1</v>
      </c>
      <c r="AW3108" s="17">
        <v>-1</v>
      </c>
      <c r="AX3108" s="17">
        <v>-1</v>
      </c>
      <c r="AY3108" s="17">
        <v>-9.3137040637215826E-2</v>
      </c>
      <c r="AZ3108" s="17">
        <v>1.1772051720869912</v>
      </c>
      <c r="BA3108" s="17">
        <v>-0.66438465926647838</v>
      </c>
      <c r="BB3108" s="17">
        <v>0.44999927149986724</v>
      </c>
      <c r="BC3108" s="17">
        <v>-0.27051209201268755</v>
      </c>
      <c r="BD3108" s="17">
        <v>16.041645769133673</v>
      </c>
      <c r="BE3108" s="17">
        <v>-8.9903637178516327</v>
      </c>
      <c r="BF3108" s="17">
        <v>-1</v>
      </c>
      <c r="BG3108" s="22">
        <v>0</v>
      </c>
    </row>
    <row r="3109" spans="1:59" x14ac:dyDescent="0.25">
      <c r="A3109">
        <v>6660</v>
      </c>
      <c r="B3109" t="s">
        <v>2679</v>
      </c>
      <c r="C3109" s="49">
        <v>0</v>
      </c>
      <c r="D3109" s="22">
        <v>1445.6627343749999</v>
      </c>
      <c r="E3109" s="17">
        <v>-3.1390546206103522</v>
      </c>
      <c r="F3109" s="17">
        <v>-110.7075523103767</v>
      </c>
      <c r="G3109" s="17">
        <v>-0.4593510800823058</v>
      </c>
      <c r="H3109" s="17">
        <v>-2.6530799692315741</v>
      </c>
      <c r="I3109" s="17">
        <v>-8.8802887723972006</v>
      </c>
      <c r="J3109" s="17">
        <v>-10.0512120081478</v>
      </c>
      <c r="K3109" s="17">
        <v>-1</v>
      </c>
      <c r="L3109" s="17">
        <v>-1</v>
      </c>
      <c r="M3109" s="17">
        <v>-1</v>
      </c>
      <c r="N3109" s="17">
        <v>0.16666666666666666</v>
      </c>
      <c r="O3109" s="17">
        <v>-1</v>
      </c>
      <c r="P3109" s="17">
        <v>-1</v>
      </c>
      <c r="Q3109" s="17">
        <v>-1.0511628366211108</v>
      </c>
      <c r="R3109" s="17">
        <v>-1</v>
      </c>
      <c r="S3109" s="17">
        <v>-1.6913417931295813</v>
      </c>
      <c r="T3109" s="17">
        <v>-0.17773105480216153</v>
      </c>
      <c r="U3109" s="17">
        <v>-1.0716051513311806</v>
      </c>
      <c r="V3109" s="17">
        <v>-1.6934109803970958</v>
      </c>
      <c r="W3109" s="17">
        <v>-3.7170847989969058</v>
      </c>
      <c r="X3109" s="17">
        <v>-6.1493470809852457</v>
      </c>
      <c r="Y3109" s="17">
        <v>0</v>
      </c>
      <c r="Z3109" s="17">
        <v>-9.1107364711073267</v>
      </c>
      <c r="AA3109" s="17">
        <v>-1.8013331781466395</v>
      </c>
      <c r="AB3109" s="17">
        <v>-2.487859206885418</v>
      </c>
      <c r="AC3109" s="17">
        <v>-23.13989951915319</v>
      </c>
      <c r="AD3109" s="17">
        <v>-1.3395064391639762</v>
      </c>
      <c r="AE3109" s="17">
        <v>-0.13395064391639758</v>
      </c>
      <c r="AF3109" s="17">
        <v>-12.233341042393874</v>
      </c>
      <c r="AG3109" s="17">
        <v>-101.06743273693709</v>
      </c>
      <c r="AH3109" s="17">
        <v>-1</v>
      </c>
      <c r="AI3109" s="17">
        <v>-1</v>
      </c>
      <c r="AJ3109" s="17">
        <v>-1</v>
      </c>
      <c r="AK3109" s="17">
        <v>-1</v>
      </c>
      <c r="AL3109" s="17">
        <v>-1</v>
      </c>
      <c r="AM3109" s="17">
        <v>-1</v>
      </c>
      <c r="AN3109" s="17">
        <v>-1</v>
      </c>
      <c r="AO3109" s="17">
        <v>-1</v>
      </c>
      <c r="AP3109" s="17">
        <v>-1</v>
      </c>
      <c r="AQ3109" s="17">
        <v>-1</v>
      </c>
      <c r="AR3109" s="17">
        <v>-0.66975321958198808</v>
      </c>
      <c r="AS3109" s="17">
        <v>-8.0370386349838547</v>
      </c>
      <c r="AT3109" s="17">
        <v>-6.4481502254790133</v>
      </c>
      <c r="AU3109" s="17">
        <v>-1</v>
      </c>
      <c r="AV3109" s="17">
        <v>-1</v>
      </c>
      <c r="AW3109" s="17">
        <v>-1</v>
      </c>
      <c r="AX3109" s="17">
        <v>-1</v>
      </c>
      <c r="AY3109" s="17">
        <v>-0.13395064391639758</v>
      </c>
      <c r="AZ3109" s="17">
        <v>1.5318845428683359</v>
      </c>
      <c r="BA3109" s="17">
        <v>-1.0190640300478233</v>
      </c>
      <c r="BB3109" s="17">
        <v>0.58876552264908533</v>
      </c>
      <c r="BC3109" s="17">
        <v>-0.40927834316190564</v>
      </c>
      <c r="BD3109" s="17">
        <v>20.862663578355335</v>
      </c>
      <c r="BE3109" s="17">
        <v>-13.811381527073301</v>
      </c>
      <c r="BF3109" s="17">
        <v>-1</v>
      </c>
      <c r="BG3109" s="22">
        <v>0</v>
      </c>
    </row>
    <row r="3110" spans="1:59" x14ac:dyDescent="0.25">
      <c r="A3110">
        <v>6662</v>
      </c>
      <c r="B3110" t="s">
        <v>3220</v>
      </c>
      <c r="C3110" s="49">
        <v>0</v>
      </c>
      <c r="D3110" s="22">
        <v>1507.3895410156251</v>
      </c>
      <c r="E3110" s="17">
        <v>104.66467229001833</v>
      </c>
      <c r="F3110" s="17">
        <v>70.056206130609183</v>
      </c>
      <c r="G3110" s="17">
        <v>0.85588076156259496</v>
      </c>
      <c r="H3110" s="17">
        <v>7.3099614121155829</v>
      </c>
      <c r="I3110" s="17">
        <v>87.385295450854045</v>
      </c>
      <c r="J3110" s="17">
        <v>15.885140635638813</v>
      </c>
      <c r="K3110" s="17">
        <v>-1</v>
      </c>
      <c r="L3110" s="17">
        <v>-1</v>
      </c>
      <c r="M3110" s="17">
        <v>-1</v>
      </c>
      <c r="N3110" s="17">
        <v>0.16666666666666666</v>
      </c>
      <c r="O3110" s="17">
        <v>-1</v>
      </c>
      <c r="P3110" s="17">
        <v>-1</v>
      </c>
      <c r="Q3110" s="17">
        <v>5.1658585722300305</v>
      </c>
      <c r="R3110" s="17">
        <v>-1</v>
      </c>
      <c r="S3110" s="17">
        <v>1.4680225826881097</v>
      </c>
      <c r="T3110" s="17">
        <v>0.15433573608674947</v>
      </c>
      <c r="U3110" s="17">
        <v>0.84558335975529852</v>
      </c>
      <c r="V3110" s="17">
        <v>1.071597612184009</v>
      </c>
      <c r="W3110" s="17">
        <v>3.4825898621777007</v>
      </c>
      <c r="X3110" s="17">
        <v>4.5612011717224812</v>
      </c>
      <c r="Y3110" s="17">
        <v>0</v>
      </c>
      <c r="Z3110" s="17">
        <v>53.158501586920991</v>
      </c>
      <c r="AA3110" s="17">
        <v>1.6632259196404082</v>
      </c>
      <c r="AB3110" s="17">
        <v>3.0396649205867137</v>
      </c>
      <c r="AC3110" s="17">
        <v>40.412025944394458</v>
      </c>
      <c r="AD3110" s="17">
        <v>1.0569791996941231</v>
      </c>
      <c r="AE3110" s="17">
        <v>0.10569791996941232</v>
      </c>
      <c r="AF3110" s="17">
        <v>82.389769350412379</v>
      </c>
      <c r="AG3110" s="17">
        <v>63.955897796926472</v>
      </c>
      <c r="AH3110" s="17">
        <v>-1</v>
      </c>
      <c r="AI3110" s="17">
        <v>-1</v>
      </c>
      <c r="AJ3110" s="17">
        <v>-1</v>
      </c>
      <c r="AK3110" s="17">
        <v>-1</v>
      </c>
      <c r="AL3110" s="17">
        <v>-1</v>
      </c>
      <c r="AM3110" s="17">
        <v>-1</v>
      </c>
      <c r="AN3110" s="17">
        <v>-1</v>
      </c>
      <c r="AO3110" s="17">
        <v>-1</v>
      </c>
      <c r="AP3110" s="17">
        <v>-1</v>
      </c>
      <c r="AQ3110" s="17">
        <v>-1</v>
      </c>
      <c r="AR3110" s="17">
        <v>0.52848959984706156</v>
      </c>
      <c r="AS3110" s="17">
        <v>6.3418751981647379</v>
      </c>
      <c r="AT3110" s="17">
        <v>12.244437757614161</v>
      </c>
      <c r="AU3110" s="17">
        <v>-1</v>
      </c>
      <c r="AV3110" s="17">
        <v>-1</v>
      </c>
      <c r="AW3110" s="17">
        <v>-1</v>
      </c>
      <c r="AX3110" s="17">
        <v>-1</v>
      </c>
      <c r="AY3110" s="17">
        <v>0.10569791996941232</v>
      </c>
      <c r="AZ3110" s="17">
        <v>-0.55071525275000321</v>
      </c>
      <c r="BA3110" s="17">
        <v>1.0635357655705162</v>
      </c>
      <c r="BB3110" s="17">
        <v>-0.22603959456266864</v>
      </c>
      <c r="BC3110" s="17">
        <v>0.40552677404984794</v>
      </c>
      <c r="BD3110" s="17">
        <v>-7.4452999833232898</v>
      </c>
      <c r="BE3110" s="17">
        <v>14.496582034605353</v>
      </c>
      <c r="BF3110" s="17">
        <v>-1</v>
      </c>
      <c r="BG3110" s="22">
        <v>0</v>
      </c>
    </row>
    <row r="3111" spans="1:59" x14ac:dyDescent="0.25">
      <c r="A3111">
        <v>6664</v>
      </c>
      <c r="B3111" t="s">
        <v>2680</v>
      </c>
      <c r="C3111" s="49">
        <v>0</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25">
      <c r="A3112">
        <v>6665</v>
      </c>
      <c r="B3112" t="s">
        <v>2681</v>
      </c>
      <c r="C3112" s="49">
        <v>0</v>
      </c>
      <c r="D3112" s="22">
        <v>1472.391796875</v>
      </c>
      <c r="E3112" s="17">
        <v>53.100213909264113</v>
      </c>
      <c r="F3112" s="17">
        <v>-16.406345452660279</v>
      </c>
      <c r="G3112" s="17">
        <v>0.22678175447757437</v>
      </c>
      <c r="H3112" s="17">
        <v>2.5444598160519636</v>
      </c>
      <c r="I3112" s="17">
        <v>41.339737904462517</v>
      </c>
      <c r="J3112" s="17">
        <v>3.479317434759825</v>
      </c>
      <c r="K3112" s="17">
        <v>-1</v>
      </c>
      <c r="L3112" s="17">
        <v>-1</v>
      </c>
      <c r="M3112" s="17">
        <v>-1</v>
      </c>
      <c r="N3112" s="17">
        <v>0.16666666666666666</v>
      </c>
      <c r="O3112" s="17">
        <v>-1</v>
      </c>
      <c r="P3112" s="17">
        <v>-1</v>
      </c>
      <c r="Q3112" s="17">
        <v>2.1921455951756537</v>
      </c>
      <c r="R3112" s="17">
        <v>-1</v>
      </c>
      <c r="S3112" s="17">
        <v>-4.3158130030153702E-2</v>
      </c>
      <c r="T3112" s="17">
        <v>-4.4977728198306102E-3</v>
      </c>
      <c r="U3112" s="17">
        <v>-7.1442331480169805E-2</v>
      </c>
      <c r="V3112" s="17">
        <v>-0.25095564808290671</v>
      </c>
      <c r="W3112" s="17">
        <v>3.8856189325371382E-2</v>
      </c>
      <c r="X3112" s="17">
        <v>-0.56184638367104456</v>
      </c>
      <c r="Y3112" s="17">
        <v>0</v>
      </c>
      <c r="Z3112" s="17">
        <v>23.374006873613368</v>
      </c>
      <c r="AA3112" s="17">
        <v>6.06509111352177E-3</v>
      </c>
      <c r="AB3112" s="17">
        <v>0.39575087431314093</v>
      </c>
      <c r="AC3112" s="17">
        <v>10.013998812191421</v>
      </c>
      <c r="AD3112" s="17">
        <v>-8.9302914350212259E-2</v>
      </c>
      <c r="AE3112" s="17">
        <v>-8.9302914350212256E-3</v>
      </c>
      <c r="AF3112" s="17">
        <v>37.12983653053584</v>
      </c>
      <c r="AG3112" s="17">
        <v>-14.977724472192827</v>
      </c>
      <c r="AH3112" s="17">
        <v>-1</v>
      </c>
      <c r="AI3112" s="17">
        <v>-1</v>
      </c>
      <c r="AJ3112" s="17">
        <v>-1</v>
      </c>
      <c r="AK3112" s="17">
        <v>-1</v>
      </c>
      <c r="AL3112" s="17">
        <v>-1</v>
      </c>
      <c r="AM3112" s="17">
        <v>-1</v>
      </c>
      <c r="AN3112" s="17">
        <v>-1</v>
      </c>
      <c r="AO3112" s="17">
        <v>-1</v>
      </c>
      <c r="AP3112" s="17">
        <v>-1</v>
      </c>
      <c r="AQ3112" s="17">
        <v>-1</v>
      </c>
      <c r="AR3112" s="17">
        <v>-4.465145717510613E-2</v>
      </c>
      <c r="AS3112" s="17">
        <v>-0.53581748610127367</v>
      </c>
      <c r="AT3112" s="17">
        <v>3.3034372680683441</v>
      </c>
      <c r="AU3112" s="17">
        <v>-1</v>
      </c>
      <c r="AV3112" s="17">
        <v>-1</v>
      </c>
      <c r="AW3112" s="17">
        <v>-1</v>
      </c>
      <c r="AX3112" s="17">
        <v>-1</v>
      </c>
      <c r="AY3112" s="17">
        <v>-8.9302914350212256E-3</v>
      </c>
      <c r="AZ3112" s="17">
        <v>0.44542962611820025</v>
      </c>
      <c r="BA3112" s="17">
        <v>6.7390886702312525E-2</v>
      </c>
      <c r="BB3112" s="17">
        <v>0.16369632421240554</v>
      </c>
      <c r="BC3112" s="17">
        <v>1.5790855274774002E-2</v>
      </c>
      <c r="BD3112" s="17">
        <v>6.094907305894</v>
      </c>
      <c r="BE3112" s="17">
        <v>0.95637474538804801</v>
      </c>
      <c r="BF3112" s="17">
        <v>-1</v>
      </c>
      <c r="BG3112" s="22">
        <v>0</v>
      </c>
    </row>
    <row r="3113" spans="1:59" x14ac:dyDescent="0.25">
      <c r="A3113">
        <v>6666</v>
      </c>
      <c r="B3113" t="s">
        <v>3221</v>
      </c>
      <c r="C3113" s="49">
        <v>0</v>
      </c>
      <c r="D3113" s="22">
        <v>1470.1144042968751</v>
      </c>
      <c r="E3113" s="17">
        <v>40.905082203931279</v>
      </c>
      <c r="F3113" s="17">
        <v>-36.854969121917208</v>
      </c>
      <c r="G3113" s="17">
        <v>7.7998164229307665E-2</v>
      </c>
      <c r="H3113" s="17">
        <v>1.4174059997035178</v>
      </c>
      <c r="I3113" s="17">
        <v>30.449840941376973</v>
      </c>
      <c r="J3113" s="17">
        <v>0.54530721534364979</v>
      </c>
      <c r="K3113" s="17">
        <v>-1</v>
      </c>
      <c r="L3113" s="17">
        <v>-1</v>
      </c>
      <c r="M3113" s="17">
        <v>-1</v>
      </c>
      <c r="N3113" s="17">
        <v>0.16666666666666666</v>
      </c>
      <c r="O3113" s="17">
        <v>-1</v>
      </c>
      <c r="P3113" s="17">
        <v>-1</v>
      </c>
      <c r="Q3113" s="17">
        <v>1.488854558135092</v>
      </c>
      <c r="R3113" s="17">
        <v>-1</v>
      </c>
      <c r="S3113" s="17">
        <v>-0.40055639233860374</v>
      </c>
      <c r="T3113" s="17">
        <v>-4.2062320594831726E-2</v>
      </c>
      <c r="U3113" s="17">
        <v>-0.28832134917900437</v>
      </c>
      <c r="V3113" s="17">
        <v>-0.56374301563707074</v>
      </c>
      <c r="W3113" s="17">
        <v>-0.77559599377364641</v>
      </c>
      <c r="X3113" s="17">
        <v>-1.7734607714220052</v>
      </c>
      <c r="Y3113" s="17">
        <v>0</v>
      </c>
      <c r="Z3113" s="17">
        <v>16.329894568127674</v>
      </c>
      <c r="AA3113" s="17">
        <v>-0.38585785727813077</v>
      </c>
      <c r="AB3113" s="17">
        <v>-0.22954183745749035</v>
      </c>
      <c r="AC3113" s="17">
        <v>2.8247844560127326</v>
      </c>
      <c r="AD3113" s="17">
        <v>-0.36040168647375548</v>
      </c>
      <c r="AE3113" s="17">
        <v>-3.6040168647375546E-2</v>
      </c>
      <c r="AF3113" s="17">
        <v>26.425741907117498</v>
      </c>
      <c r="AG3113" s="17">
        <v>-33.645736311723418</v>
      </c>
      <c r="AH3113" s="17">
        <v>-1</v>
      </c>
      <c r="AI3113" s="17">
        <v>-1</v>
      </c>
      <c r="AJ3113" s="17">
        <v>-1</v>
      </c>
      <c r="AK3113" s="17">
        <v>-1</v>
      </c>
      <c r="AL3113" s="17">
        <v>-1</v>
      </c>
      <c r="AM3113" s="17">
        <v>-1</v>
      </c>
      <c r="AN3113" s="17">
        <v>-1</v>
      </c>
      <c r="AO3113" s="17">
        <v>-1</v>
      </c>
      <c r="AP3113" s="17">
        <v>-1</v>
      </c>
      <c r="AQ3113" s="17">
        <v>-1</v>
      </c>
      <c r="AR3113" s="17">
        <v>-0.18020084323687774</v>
      </c>
      <c r="AS3113" s="17">
        <v>-2.1624101188425326</v>
      </c>
      <c r="AT3113" s="17">
        <v>1.1888668455047076</v>
      </c>
      <c r="AU3113" s="17">
        <v>-1</v>
      </c>
      <c r="AV3113" s="17">
        <v>-1</v>
      </c>
      <c r="AW3113" s="17">
        <v>-1</v>
      </c>
      <c r="AX3113" s="17">
        <v>-1</v>
      </c>
      <c r="AY3113" s="17">
        <v>-3.6040168647375546E-2</v>
      </c>
      <c r="AZ3113" s="17">
        <v>0.68102054235915688</v>
      </c>
      <c r="BA3113" s="17">
        <v>-0.1682000295386441</v>
      </c>
      <c r="BB3113" s="17">
        <v>0.25586990673441024</v>
      </c>
      <c r="BC3113" s="17">
        <v>-7.6382727247230678E-2</v>
      </c>
      <c r="BD3113" s="17">
        <v>9.2972023826739232</v>
      </c>
      <c r="BE3113" s="17">
        <v>-2.2459203313918774</v>
      </c>
      <c r="BF3113" s="17">
        <v>-1</v>
      </c>
      <c r="BG3113" s="22">
        <v>0</v>
      </c>
    </row>
    <row r="3114" spans="1:59" x14ac:dyDescent="0.25">
      <c r="A3114">
        <v>6667</v>
      </c>
      <c r="B3114" t="s">
        <v>2682</v>
      </c>
      <c r="C3114" s="49">
        <v>0</v>
      </c>
      <c r="D3114" s="22">
        <v>1453.1059765625</v>
      </c>
      <c r="E3114" s="17">
        <v>10.124267980398216</v>
      </c>
      <c r="F3114" s="17">
        <v>-88.467801315857031</v>
      </c>
      <c r="G3114" s="17">
        <v>-0.2975352995822807</v>
      </c>
      <c r="H3114" s="17">
        <v>-1.4273057245474874</v>
      </c>
      <c r="I3114" s="17">
        <v>2.9634715085997101</v>
      </c>
      <c r="J3114" s="17">
        <v>-6.8602071879410973</v>
      </c>
      <c r="K3114" s="17">
        <v>-1</v>
      </c>
      <c r="L3114" s="17">
        <v>-1</v>
      </c>
      <c r="M3114" s="17">
        <v>-1</v>
      </c>
      <c r="N3114" s="17">
        <v>0.16666666666666666</v>
      </c>
      <c r="O3114" s="17">
        <v>-1</v>
      </c>
      <c r="P3114" s="17">
        <v>-1</v>
      </c>
      <c r="Q3114" s="17">
        <v>-0.28626942406470635</v>
      </c>
      <c r="R3114" s="17">
        <v>-1</v>
      </c>
      <c r="S3114" s="17">
        <v>-1.3026384511259879</v>
      </c>
      <c r="T3114" s="17">
        <v>-0.13687616880835415</v>
      </c>
      <c r="U3114" s="17">
        <v>-0.83572935706881935</v>
      </c>
      <c r="V3114" s="17">
        <v>-1.3532260720556</v>
      </c>
      <c r="W3114" s="17">
        <v>-2.8312934595877386</v>
      </c>
      <c r="X3114" s="17">
        <v>-4.8316054705574407</v>
      </c>
      <c r="Y3114" s="17">
        <v>0</v>
      </c>
      <c r="Z3114" s="17">
        <v>-1.4496192152325484</v>
      </c>
      <c r="AA3114" s="17">
        <v>-1.3750810781398977</v>
      </c>
      <c r="AB3114" s="17">
        <v>-1.8077961164108243</v>
      </c>
      <c r="AC3114" s="17">
        <v>-15.320970494212597</v>
      </c>
      <c r="AD3114" s="17">
        <v>-1.044661696336024</v>
      </c>
      <c r="AE3114" s="17">
        <v>-0.10446616963360242</v>
      </c>
      <c r="AF3114" s="17">
        <v>-0.59165782219250929</v>
      </c>
      <c r="AG3114" s="17">
        <v>-80.764260181706035</v>
      </c>
      <c r="AH3114" s="17">
        <v>-1</v>
      </c>
      <c r="AI3114" s="17">
        <v>-1</v>
      </c>
      <c r="AJ3114" s="17">
        <v>-1</v>
      </c>
      <c r="AK3114" s="17">
        <v>-1</v>
      </c>
      <c r="AL3114" s="17">
        <v>-1</v>
      </c>
      <c r="AM3114" s="17">
        <v>-1</v>
      </c>
      <c r="AN3114" s="17">
        <v>-1</v>
      </c>
      <c r="AO3114" s="17">
        <v>-1</v>
      </c>
      <c r="AP3114" s="17">
        <v>-1</v>
      </c>
      <c r="AQ3114" s="17">
        <v>-1</v>
      </c>
      <c r="AR3114" s="17">
        <v>-0.52233084816801201</v>
      </c>
      <c r="AS3114" s="17">
        <v>-6.2679701780161441</v>
      </c>
      <c r="AT3114" s="17">
        <v>-4.1483612314209868</v>
      </c>
      <c r="AU3114" s="17">
        <v>-1</v>
      </c>
      <c r="AV3114" s="17">
        <v>-1</v>
      </c>
      <c r="AW3114" s="17">
        <v>-1</v>
      </c>
      <c r="AX3114" s="17">
        <v>-1</v>
      </c>
      <c r="AY3114" s="17">
        <v>-0.10446616963360242</v>
      </c>
      <c r="AZ3114" s="17">
        <v>1.2756578452423821</v>
      </c>
      <c r="BA3114" s="17">
        <v>-0.76283733242186957</v>
      </c>
      <c r="BB3114" s="17">
        <v>0.48851831008758168</v>
      </c>
      <c r="BC3114" s="17">
        <v>-0.30903113060040199</v>
      </c>
      <c r="BD3114" s="17">
        <v>17.379874405329801</v>
      </c>
      <c r="BE3114" s="17">
        <v>-10.328592354047764</v>
      </c>
      <c r="BF3114" s="17">
        <v>-1</v>
      </c>
      <c r="BG3114" s="22">
        <v>0</v>
      </c>
    </row>
    <row r="3115" spans="1:59" x14ac:dyDescent="0.25">
      <c r="A3115">
        <v>6668</v>
      </c>
      <c r="B3115" t="s">
        <v>2683</v>
      </c>
      <c r="C3115" s="49">
        <v>0</v>
      </c>
      <c r="D3115" s="22">
        <v>1489.272255859375</v>
      </c>
      <c r="E3115" s="17">
        <v>44.639702722553423</v>
      </c>
      <c r="F3115" s="17">
        <v>-30.592810468936509</v>
      </c>
      <c r="G3115" s="17">
        <v>0.12356144820208056</v>
      </c>
      <c r="H3115" s="17">
        <v>1.7625534249080921</v>
      </c>
      <c r="I3115" s="17">
        <v>33.78474815080348</v>
      </c>
      <c r="J3115" s="17">
        <v>1.4438145076008633</v>
      </c>
      <c r="K3115" s="17">
        <v>-1</v>
      </c>
      <c r="L3115" s="17">
        <v>-1</v>
      </c>
      <c r="M3115" s="17">
        <v>-1</v>
      </c>
      <c r="N3115" s="17">
        <v>0.16666666666666666</v>
      </c>
      <c r="O3115" s="17">
        <v>-1</v>
      </c>
      <c r="P3115" s="17">
        <v>-1</v>
      </c>
      <c r="Q3115" s="17">
        <v>1.7042294471447914</v>
      </c>
      <c r="R3115" s="17">
        <v>-1</v>
      </c>
      <c r="S3115" s="17">
        <v>-0.29110723541368411</v>
      </c>
      <c r="T3115" s="17">
        <v>-3.0558604662683699E-2</v>
      </c>
      <c r="U3115" s="17">
        <v>-0.22190461427793784</v>
      </c>
      <c r="V3115" s="17">
        <v>-0.46795543834319309</v>
      </c>
      <c r="W3115" s="17">
        <v>-0.52617926684251459</v>
      </c>
      <c r="X3115" s="17">
        <v>-1.4024176320376371</v>
      </c>
      <c r="Y3115" s="17">
        <v>0</v>
      </c>
      <c r="Z3115" s="17">
        <v>18.487073923561919</v>
      </c>
      <c r="AA3115" s="17">
        <v>-0.26583590752400915</v>
      </c>
      <c r="AB3115" s="17">
        <v>-3.8053049312438803E-2</v>
      </c>
      <c r="AC3115" s="17">
        <v>5.0263996657621242</v>
      </c>
      <c r="AD3115" s="17">
        <v>-0.27738076784742227</v>
      </c>
      <c r="AE3115" s="17">
        <v>-2.773807678474223E-2</v>
      </c>
      <c r="AF3115" s="17">
        <v>29.703749261184043</v>
      </c>
      <c r="AG3115" s="17">
        <v>-27.92886979954751</v>
      </c>
      <c r="AH3115" s="17">
        <v>-1</v>
      </c>
      <c r="AI3115" s="17">
        <v>-1</v>
      </c>
      <c r="AJ3115" s="17">
        <v>-1</v>
      </c>
      <c r="AK3115" s="17">
        <v>-1</v>
      </c>
      <c r="AL3115" s="17">
        <v>-1</v>
      </c>
      <c r="AM3115" s="17">
        <v>-1</v>
      </c>
      <c r="AN3115" s="17">
        <v>-1</v>
      </c>
      <c r="AO3115" s="17">
        <v>-1</v>
      </c>
      <c r="AP3115" s="17">
        <v>-1</v>
      </c>
      <c r="AQ3115" s="17">
        <v>-1</v>
      </c>
      <c r="AR3115" s="17">
        <v>-0.13869038392371114</v>
      </c>
      <c r="AS3115" s="17">
        <v>-1.6642846070845336</v>
      </c>
      <c r="AT3115" s="17">
        <v>1.8364300107901061</v>
      </c>
      <c r="AU3115" s="17">
        <v>-1</v>
      </c>
      <c r="AV3115" s="17">
        <v>-1</v>
      </c>
      <c r="AW3115" s="17">
        <v>-1</v>
      </c>
      <c r="AX3115" s="17">
        <v>-1</v>
      </c>
      <c r="AY3115" s="17">
        <v>-2.773807678474223E-2</v>
      </c>
      <c r="AZ3115" s="17">
        <v>0.60887350114190464</v>
      </c>
      <c r="BA3115" s="17">
        <v>-9.6052988321391919E-2</v>
      </c>
      <c r="BB3115" s="17">
        <v>0.22764279440145696</v>
      </c>
      <c r="BC3115" s="17">
        <v>-4.8155614914277403E-2</v>
      </c>
      <c r="BD3115" s="17">
        <v>8.3165359012126991</v>
      </c>
      <c r="BE3115" s="17">
        <v>-1.2652538499306534</v>
      </c>
      <c r="BF3115" s="17">
        <v>-1</v>
      </c>
      <c r="BG3115" s="22">
        <v>0</v>
      </c>
    </row>
    <row r="3116" spans="1:59" x14ac:dyDescent="0.25">
      <c r="A3116">
        <v>6670</v>
      </c>
      <c r="B3116" t="s">
        <v>2684</v>
      </c>
      <c r="C3116" s="49">
        <v>0</v>
      </c>
      <c r="D3116" s="22">
        <v>1442.1891894531252</v>
      </c>
      <c r="E3116" s="17">
        <v>9.0635396754116186</v>
      </c>
      <c r="F3116" s="17">
        <v>-90.246415475023085</v>
      </c>
      <c r="G3116" s="17">
        <v>-0.31047644440196748</v>
      </c>
      <c r="H3116" s="17">
        <v>-1.5253364726468437</v>
      </c>
      <c r="I3116" s="17">
        <v>2.0162720665402887</v>
      </c>
      <c r="J3116" s="17">
        <v>-7.1154063741453557</v>
      </c>
      <c r="K3116" s="17">
        <v>-1</v>
      </c>
      <c r="L3116" s="17">
        <v>-1</v>
      </c>
      <c r="M3116" s="17">
        <v>-1</v>
      </c>
      <c r="N3116" s="17">
        <v>0.16666666666666666</v>
      </c>
      <c r="O3116" s="17">
        <v>-1</v>
      </c>
      <c r="P3116" s="17">
        <v>-1</v>
      </c>
      <c r="Q3116" s="17">
        <v>-0.34744143332690092</v>
      </c>
      <c r="R3116" s="17">
        <v>-1</v>
      </c>
      <c r="S3116" s="17">
        <v>-1.3337248274065998</v>
      </c>
      <c r="T3116" s="17">
        <v>-0.1401435200802999</v>
      </c>
      <c r="U3116" s="17">
        <v>-0.8545934184327687</v>
      </c>
      <c r="V3116" s="17">
        <v>-1.3804322082600875</v>
      </c>
      <c r="W3116" s="17">
        <v>-2.9021342265876946</v>
      </c>
      <c r="X3116" s="17">
        <v>-4.9369912676828989</v>
      </c>
      <c r="Y3116" s="17">
        <v>0</v>
      </c>
      <c r="Z3116" s="17">
        <v>-2.0623136482632063</v>
      </c>
      <c r="AA3116" s="17">
        <v>-1.4091703995820788</v>
      </c>
      <c r="AB3116" s="17">
        <v>-1.862183858528188</v>
      </c>
      <c r="AC3116" s="17">
        <v>-15.946285853035667</v>
      </c>
      <c r="AD3116" s="17">
        <v>-1.0682417730409608</v>
      </c>
      <c r="AE3116" s="17">
        <v>-0.10682417730409609</v>
      </c>
      <c r="AF3116" s="17">
        <v>-1.5226962415110705</v>
      </c>
      <c r="AG3116" s="17">
        <v>-82.387997344573733</v>
      </c>
      <c r="AH3116" s="17">
        <v>-1</v>
      </c>
      <c r="AI3116" s="17">
        <v>-1</v>
      </c>
      <c r="AJ3116" s="17">
        <v>-1</v>
      </c>
      <c r="AK3116" s="17">
        <v>-1</v>
      </c>
      <c r="AL3116" s="17">
        <v>-1</v>
      </c>
      <c r="AM3116" s="17">
        <v>-1</v>
      </c>
      <c r="AN3116" s="17">
        <v>-1</v>
      </c>
      <c r="AO3116" s="17">
        <v>-1</v>
      </c>
      <c r="AP3116" s="17">
        <v>-1</v>
      </c>
      <c r="AQ3116" s="17">
        <v>-1</v>
      </c>
      <c r="AR3116" s="17">
        <v>-0.5341208865204804</v>
      </c>
      <c r="AS3116" s="17">
        <v>-6.4094506382457643</v>
      </c>
      <c r="AT3116" s="17">
        <v>-4.3322858297194937</v>
      </c>
      <c r="AU3116" s="17">
        <v>-1</v>
      </c>
      <c r="AV3116" s="17">
        <v>-1</v>
      </c>
      <c r="AW3116" s="17">
        <v>-1</v>
      </c>
      <c r="AX3116" s="17">
        <v>-1</v>
      </c>
      <c r="AY3116" s="17">
        <v>-0.10682417730409609</v>
      </c>
      <c r="AZ3116" s="17">
        <v>1.2961494610192934</v>
      </c>
      <c r="BA3116" s="17">
        <v>-0.78332894819878085</v>
      </c>
      <c r="BB3116" s="17">
        <v>0.49653553616726015</v>
      </c>
      <c r="BC3116" s="17">
        <v>-0.31704835668008041</v>
      </c>
      <c r="BD3116" s="17">
        <v>17.658408914914009</v>
      </c>
      <c r="BE3116" s="17">
        <v>-10.607126863631972</v>
      </c>
      <c r="BF3116" s="17">
        <v>-1</v>
      </c>
      <c r="BG3116" s="22">
        <v>0</v>
      </c>
    </row>
    <row r="3117" spans="1:59" x14ac:dyDescent="0.25">
      <c r="A3117">
        <v>6671</v>
      </c>
      <c r="B3117" t="s">
        <v>2685</v>
      </c>
      <c r="C3117" s="49">
        <v>0</v>
      </c>
      <c r="D3117" s="22">
        <v>1461.862333984375</v>
      </c>
      <c r="E3117" s="17">
        <v>-22.772913581724453</v>
      </c>
      <c r="F3117" s="17">
        <v>-143.62932821014198</v>
      </c>
      <c r="G3117" s="17">
        <v>-0.69888896267731226</v>
      </c>
      <c r="H3117" s="17">
        <v>-4.4676086029891078</v>
      </c>
      <c r="I3117" s="17">
        <v>-26.412752237370576</v>
      </c>
      <c r="J3117" s="17">
        <v>-14.774895542725293</v>
      </c>
      <c r="K3117" s="17">
        <v>-1</v>
      </c>
      <c r="L3117" s="17">
        <v>-1</v>
      </c>
      <c r="M3117" s="17">
        <v>-1</v>
      </c>
      <c r="N3117" s="17">
        <v>0.16666666666666666</v>
      </c>
      <c r="O3117" s="17">
        <v>-1</v>
      </c>
      <c r="P3117" s="17">
        <v>-1</v>
      </c>
      <c r="Q3117" s="17">
        <v>-2.183443927429813</v>
      </c>
      <c r="R3117" s="17">
        <v>-1</v>
      </c>
      <c r="S3117" s="17">
        <v>-2.2667441130604802</v>
      </c>
      <c r="T3117" s="17">
        <v>-0.23820904313170824</v>
      </c>
      <c r="U3117" s="17">
        <v>-1.4207749797522891</v>
      </c>
      <c r="V3117" s="17">
        <v>-2.1969908684840038</v>
      </c>
      <c r="W3117" s="17">
        <v>-5.0283325722821193</v>
      </c>
      <c r="X3117" s="17">
        <v>-8.1000161331248286</v>
      </c>
      <c r="Y3117" s="17">
        <v>0</v>
      </c>
      <c r="Z3117" s="17">
        <v>-20.45158221627263</v>
      </c>
      <c r="AA3117" s="17">
        <v>-2.432319384632688</v>
      </c>
      <c r="AB3117" s="17">
        <v>-3.4945649324946415</v>
      </c>
      <c r="AC3117" s="17">
        <v>-34.714355959726468</v>
      </c>
      <c r="AD3117" s="17">
        <v>-1.7759687246903615</v>
      </c>
      <c r="AE3117" s="17">
        <v>-0.17759687246903613</v>
      </c>
      <c r="AF3117" s="17">
        <v>-29.466667358231284</v>
      </c>
      <c r="AG3117" s="17">
        <v>-131.12246784422285</v>
      </c>
      <c r="AH3117" s="17">
        <v>-1</v>
      </c>
      <c r="AI3117" s="17">
        <v>-1</v>
      </c>
      <c r="AJ3117" s="17">
        <v>-1</v>
      </c>
      <c r="AK3117" s="17">
        <v>-1</v>
      </c>
      <c r="AL3117" s="17">
        <v>-1</v>
      </c>
      <c r="AM3117" s="17">
        <v>-1</v>
      </c>
      <c r="AN3117" s="17">
        <v>-1</v>
      </c>
      <c r="AO3117" s="17">
        <v>-1</v>
      </c>
      <c r="AP3117" s="17">
        <v>-1</v>
      </c>
      <c r="AQ3117" s="17">
        <v>-1</v>
      </c>
      <c r="AR3117" s="17">
        <v>-0.88798436234518074</v>
      </c>
      <c r="AS3117" s="17">
        <v>-10.65581234814217</v>
      </c>
      <c r="AT3117" s="17">
        <v>-9.8525560525848217</v>
      </c>
      <c r="AU3117" s="17">
        <v>-1</v>
      </c>
      <c r="AV3117" s="17">
        <v>-1</v>
      </c>
      <c r="AW3117" s="17">
        <v>-1</v>
      </c>
      <c r="AX3117" s="17">
        <v>-1</v>
      </c>
      <c r="AY3117" s="17">
        <v>-0.17759687246903613</v>
      </c>
      <c r="AZ3117" s="17">
        <v>1.91118006289719</v>
      </c>
      <c r="BA3117" s="17">
        <v>-1.3983595500766774</v>
      </c>
      <c r="BB3117" s="17">
        <v>0.73716269972805648</v>
      </c>
      <c r="BC3117" s="17">
        <v>-0.55767552024087663</v>
      </c>
      <c r="BD3117" s="17">
        <v>26.018279065629901</v>
      </c>
      <c r="BE3117" s="17">
        <v>-18.966997014347871</v>
      </c>
      <c r="BF3117" s="17">
        <v>-1</v>
      </c>
      <c r="BG3117" s="22">
        <v>0</v>
      </c>
    </row>
    <row r="3118" spans="1:59" x14ac:dyDescent="0.25">
      <c r="A3118">
        <v>6672</v>
      </c>
      <c r="B3118" t="s">
        <v>2686</v>
      </c>
      <c r="C3118" s="49">
        <v>0</v>
      </c>
      <c r="D3118" s="22">
        <v>1545.182158203125</v>
      </c>
      <c r="E3118" s="17">
        <v>112.26187820499153</v>
      </c>
      <c r="F3118" s="17">
        <v>82.795093126409739</v>
      </c>
      <c r="G3118" s="17">
        <v>0.94856853232203586</v>
      </c>
      <c r="H3118" s="17">
        <v>8.0120825639774544</v>
      </c>
      <c r="I3118" s="17">
        <v>94.169378773646173</v>
      </c>
      <c r="J3118" s="17">
        <v>17.712942116765333</v>
      </c>
      <c r="K3118" s="17">
        <v>-1</v>
      </c>
      <c r="L3118" s="17">
        <v>-1</v>
      </c>
      <c r="M3118" s="17">
        <v>-1</v>
      </c>
      <c r="N3118" s="17">
        <v>0.16666666666666666</v>
      </c>
      <c r="O3118" s="17">
        <v>-1</v>
      </c>
      <c r="P3118" s="17">
        <v>-1</v>
      </c>
      <c r="Q3118" s="17">
        <v>5.6039880615750057</v>
      </c>
      <c r="R3118" s="17">
        <v>-1</v>
      </c>
      <c r="S3118" s="17">
        <v>1.6906711163832027</v>
      </c>
      <c r="T3118" s="17">
        <v>0.17773733694233795</v>
      </c>
      <c r="U3118" s="17">
        <v>0.9806925652897206</v>
      </c>
      <c r="V3118" s="17">
        <v>1.2664548795206336</v>
      </c>
      <c r="W3118" s="17">
        <v>3.9899694536746022</v>
      </c>
      <c r="X3118" s="17">
        <v>5.3160010554550192</v>
      </c>
      <c r="Y3118" s="17">
        <v>0</v>
      </c>
      <c r="Z3118" s="17">
        <v>57.546774954199947</v>
      </c>
      <c r="AA3118" s="17">
        <v>1.9073823103772749</v>
      </c>
      <c r="AB3118" s="17">
        <v>3.4292037630722048</v>
      </c>
      <c r="AC3118" s="17">
        <v>44.890693592312267</v>
      </c>
      <c r="AD3118" s="17">
        <v>1.2258657066121508</v>
      </c>
      <c r="AE3118" s="17">
        <v>0.12258657066121507</v>
      </c>
      <c r="AF3118" s="17">
        <v>89.058103317802448</v>
      </c>
      <c r="AG3118" s="17">
        <v>75.585516352505707</v>
      </c>
      <c r="AH3118" s="17">
        <v>-1</v>
      </c>
      <c r="AI3118" s="17">
        <v>-1</v>
      </c>
      <c r="AJ3118" s="17">
        <v>-1</v>
      </c>
      <c r="AK3118" s="17">
        <v>-1</v>
      </c>
      <c r="AL3118" s="17">
        <v>-1</v>
      </c>
      <c r="AM3118" s="17">
        <v>-1</v>
      </c>
      <c r="AN3118" s="17">
        <v>-1</v>
      </c>
      <c r="AO3118" s="17">
        <v>-1</v>
      </c>
      <c r="AP3118" s="17">
        <v>-1</v>
      </c>
      <c r="AQ3118" s="17">
        <v>-1</v>
      </c>
      <c r="AR3118" s="17">
        <v>0.61293285330607539</v>
      </c>
      <c r="AS3118" s="17">
        <v>7.3551942396729038</v>
      </c>
      <c r="AT3118" s="17">
        <v>13.561752511574776</v>
      </c>
      <c r="AU3118" s="17">
        <v>-1</v>
      </c>
      <c r="AV3118" s="17">
        <v>-1</v>
      </c>
      <c r="AW3118" s="17">
        <v>-1</v>
      </c>
      <c r="AX3118" s="17">
        <v>-1</v>
      </c>
      <c r="AY3118" s="17">
        <v>0.12258657066121507</v>
      </c>
      <c r="AZ3118" s="17">
        <v>-0.69748141695609123</v>
      </c>
      <c r="BA3118" s="17">
        <v>1.2103019297766042</v>
      </c>
      <c r="BB3118" s="17">
        <v>-0.28346100691479803</v>
      </c>
      <c r="BC3118" s="17">
        <v>0.46294818640197732</v>
      </c>
      <c r="BD3118" s="17">
        <v>-9.4402349858016397</v>
      </c>
      <c r="BE3118" s="17">
        <v>16.491517037083703</v>
      </c>
      <c r="BF3118" s="17">
        <v>-1</v>
      </c>
      <c r="BG3118" s="22">
        <v>0</v>
      </c>
    </row>
    <row r="3119" spans="1:59" x14ac:dyDescent="0.25">
      <c r="A3119">
        <v>6674</v>
      </c>
      <c r="B3119" t="s">
        <v>2687</v>
      </c>
      <c r="C3119" s="49">
        <v>0</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25">
      <c r="A3120">
        <v>6676</v>
      </c>
      <c r="B3120" t="s">
        <v>2688</v>
      </c>
      <c r="C3120" s="49">
        <v>0</v>
      </c>
      <c r="D3120" s="22">
        <v>1440.0597265624999</v>
      </c>
      <c r="E3120" s="17">
        <v>-16.788128760749245</v>
      </c>
      <c r="F3120" s="17">
        <v>-133.59412600793149</v>
      </c>
      <c r="G3120" s="17">
        <v>-0.6258731237308055</v>
      </c>
      <c r="H3120" s="17">
        <v>-3.9145047304368541</v>
      </c>
      <c r="I3120" s="17">
        <v>-21.068513928065691</v>
      </c>
      <c r="J3120" s="17">
        <v>-13.335024268676694</v>
      </c>
      <c r="K3120" s="17">
        <v>-1</v>
      </c>
      <c r="L3120" s="17">
        <v>-1</v>
      </c>
      <c r="M3120" s="17">
        <v>-1</v>
      </c>
      <c r="N3120" s="17">
        <v>0.16666666666666666</v>
      </c>
      <c r="O3120" s="17">
        <v>-1</v>
      </c>
      <c r="P3120" s="17">
        <v>-1</v>
      </c>
      <c r="Q3120" s="17">
        <v>-1.8383024705837445</v>
      </c>
      <c r="R3120" s="17">
        <v>-1</v>
      </c>
      <c r="S3120" s="17">
        <v>-2.0913502143319258</v>
      </c>
      <c r="T3120" s="17">
        <v>-0.219774167579498</v>
      </c>
      <c r="U3120" s="17">
        <v>-1.3143411761268307</v>
      </c>
      <c r="V3120" s="17">
        <v>-2.0434898539183015</v>
      </c>
      <c r="W3120" s="17">
        <v>-4.6286385648209603</v>
      </c>
      <c r="X3120" s="17">
        <v>-7.5054139941814508</v>
      </c>
      <c r="Y3120" s="17">
        <v>0</v>
      </c>
      <c r="Z3120" s="17">
        <v>-16.994670276184255</v>
      </c>
      <c r="AA3120" s="17">
        <v>-2.2399824284438092</v>
      </c>
      <c r="AB3120" s="17">
        <v>-3.187701306869767</v>
      </c>
      <c r="AC3120" s="17">
        <v>-31.186234903454448</v>
      </c>
      <c r="AD3120" s="17">
        <v>-1.6429264701585387</v>
      </c>
      <c r="AE3120" s="17">
        <v>-0.16429264701585383</v>
      </c>
      <c r="AF3120" s="17">
        <v>-24.213611911810581</v>
      </c>
      <c r="AG3120" s="17">
        <v>-121.96110439243232</v>
      </c>
      <c r="AH3120" s="17">
        <v>-1</v>
      </c>
      <c r="AI3120" s="17">
        <v>-1</v>
      </c>
      <c r="AJ3120" s="17">
        <v>-1</v>
      </c>
      <c r="AK3120" s="17">
        <v>-1</v>
      </c>
      <c r="AL3120" s="17">
        <v>-1</v>
      </c>
      <c r="AM3120" s="17">
        <v>-1</v>
      </c>
      <c r="AN3120" s="17">
        <v>-1</v>
      </c>
      <c r="AO3120" s="17">
        <v>-1</v>
      </c>
      <c r="AP3120" s="17">
        <v>-1</v>
      </c>
      <c r="AQ3120" s="17">
        <v>-1</v>
      </c>
      <c r="AR3120" s="17">
        <v>-0.82146323507926933</v>
      </c>
      <c r="AS3120" s="17">
        <v>-9.8575588209512297</v>
      </c>
      <c r="AT3120" s="17">
        <v>-8.8148264672366015</v>
      </c>
      <c r="AU3120" s="17">
        <v>-1</v>
      </c>
      <c r="AV3120" s="17">
        <v>-1</v>
      </c>
      <c r="AW3120" s="17">
        <v>-1</v>
      </c>
      <c r="AX3120" s="17">
        <v>-1</v>
      </c>
      <c r="AY3120" s="17">
        <v>-0.16429264701585383</v>
      </c>
      <c r="AZ3120" s="17">
        <v>1.7955633583345036</v>
      </c>
      <c r="BA3120" s="17">
        <v>-1.2827428455139911</v>
      </c>
      <c r="BB3120" s="17">
        <v>0.69192833318723657</v>
      </c>
      <c r="BC3120" s="17">
        <v>-0.51244115370005683</v>
      </c>
      <c r="BD3120" s="17">
        <v>24.446746471240996</v>
      </c>
      <c r="BE3120" s="17">
        <v>-17.395464419958966</v>
      </c>
      <c r="BF3120" s="17">
        <v>-1</v>
      </c>
      <c r="BG3120" s="22">
        <v>0</v>
      </c>
    </row>
    <row r="3121" spans="1:59" x14ac:dyDescent="0.25">
      <c r="A3121">
        <v>6677</v>
      </c>
      <c r="B3121" t="s">
        <v>2689</v>
      </c>
      <c r="C3121" s="49">
        <v>0</v>
      </c>
      <c r="D3121" s="22">
        <v>1445.7151660156251</v>
      </c>
      <c r="E3121" s="17">
        <v>9.2375927257579633</v>
      </c>
      <c r="F3121" s="17">
        <v>-89.954565791803802</v>
      </c>
      <c r="G3121" s="17">
        <v>-0.30835295460702999</v>
      </c>
      <c r="H3121" s="17">
        <v>-1.5092507788323068</v>
      </c>
      <c r="I3121" s="17">
        <v>2.1716963645454967</v>
      </c>
      <c r="J3121" s="17">
        <v>-7.0735311865068793</v>
      </c>
      <c r="K3121" s="17">
        <v>-1</v>
      </c>
      <c r="L3121" s="17">
        <v>-1</v>
      </c>
      <c r="M3121" s="17">
        <v>-1</v>
      </c>
      <c r="N3121" s="17">
        <v>0.16666666666666666</v>
      </c>
      <c r="O3121" s="17">
        <v>-1</v>
      </c>
      <c r="P3121" s="17">
        <v>-1</v>
      </c>
      <c r="Q3121" s="17">
        <v>-0.3374038254325451</v>
      </c>
      <c r="R3121" s="17">
        <v>-1</v>
      </c>
      <c r="S3121" s="17">
        <v>-1.3286239183515489</v>
      </c>
      <c r="T3121" s="17">
        <v>-0.13960738613085999</v>
      </c>
      <c r="U3121" s="17">
        <v>-0.8514980476324604</v>
      </c>
      <c r="V3121" s="17">
        <v>-1.3759680010052533</v>
      </c>
      <c r="W3121" s="17">
        <v>-2.8905100891650841</v>
      </c>
      <c r="X3121" s="17">
        <v>-4.9196986967515537</v>
      </c>
      <c r="Y3121" s="17">
        <v>0</v>
      </c>
      <c r="Z3121" s="17">
        <v>-1.9617776915079439</v>
      </c>
      <c r="AA3121" s="17">
        <v>-1.4035767425132937</v>
      </c>
      <c r="AB3121" s="17">
        <v>-1.8532594691511202</v>
      </c>
      <c r="AC3121" s="17">
        <v>-15.843678950664986</v>
      </c>
      <c r="AD3121" s="17">
        <v>-1.0643725595405755</v>
      </c>
      <c r="AE3121" s="17">
        <v>-0.10643725595405755</v>
      </c>
      <c r="AF3121" s="17">
        <v>-1.3699237774312323</v>
      </c>
      <c r="AG3121" s="17">
        <v>-82.121561156504427</v>
      </c>
      <c r="AH3121" s="17">
        <v>-1</v>
      </c>
      <c r="AI3121" s="17">
        <v>-1</v>
      </c>
      <c r="AJ3121" s="17">
        <v>-1</v>
      </c>
      <c r="AK3121" s="17">
        <v>-1</v>
      </c>
      <c r="AL3121" s="17">
        <v>-1</v>
      </c>
      <c r="AM3121" s="17">
        <v>-1</v>
      </c>
      <c r="AN3121" s="17">
        <v>-1</v>
      </c>
      <c r="AO3121" s="17">
        <v>-1</v>
      </c>
      <c r="AP3121" s="17">
        <v>-1</v>
      </c>
      <c r="AQ3121" s="17">
        <v>-1</v>
      </c>
      <c r="AR3121" s="17">
        <v>-0.53218627977028776</v>
      </c>
      <c r="AS3121" s="17">
        <v>-6.3862353572434518</v>
      </c>
      <c r="AT3121" s="17">
        <v>-4.302105964416489</v>
      </c>
      <c r="AU3121" s="17">
        <v>-1</v>
      </c>
      <c r="AV3121" s="17">
        <v>-1</v>
      </c>
      <c r="AW3121" s="17">
        <v>-1</v>
      </c>
      <c r="AX3121" s="17">
        <v>-1</v>
      </c>
      <c r="AY3121" s="17">
        <v>-0.10643725595405755</v>
      </c>
      <c r="AZ3121" s="17">
        <v>1.2927870276650315</v>
      </c>
      <c r="BA3121" s="17">
        <v>-0.77996651484451895</v>
      </c>
      <c r="BB3121" s="17">
        <v>0.49522000357712914</v>
      </c>
      <c r="BC3121" s="17">
        <v>-0.3157328240899494</v>
      </c>
      <c r="BD3121" s="17">
        <v>17.612704674919708</v>
      </c>
      <c r="BE3121" s="17">
        <v>-10.561422623637672</v>
      </c>
      <c r="BF3121" s="17">
        <v>-1</v>
      </c>
      <c r="BG3121" s="22">
        <v>0</v>
      </c>
    </row>
    <row r="3122" spans="1:59" x14ac:dyDescent="0.25">
      <c r="A3122">
        <v>6679</v>
      </c>
      <c r="B3122" t="s">
        <v>2690</v>
      </c>
      <c r="C3122" s="49">
        <v>0</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25">
      <c r="A3123">
        <v>6680</v>
      </c>
      <c r="B3123" t="s">
        <v>2691</v>
      </c>
      <c r="C3123" s="49">
        <v>0</v>
      </c>
      <c r="D3123" s="22">
        <v>1462.0572265625001</v>
      </c>
      <c r="E3123" s="17">
        <v>13.866918122746185</v>
      </c>
      <c r="F3123" s="17">
        <v>-82.192178703835737</v>
      </c>
      <c r="G3123" s="17">
        <v>-0.25187405223566833</v>
      </c>
      <c r="H3123" s="17">
        <v>-1.0814162148552082</v>
      </c>
      <c r="I3123" s="17">
        <v>6.3055489378433904</v>
      </c>
      <c r="J3123" s="17">
        <v>-5.9597680593873283</v>
      </c>
      <c r="K3123" s="17">
        <v>-1</v>
      </c>
      <c r="L3123" s="17">
        <v>-1</v>
      </c>
      <c r="M3123" s="17">
        <v>-1</v>
      </c>
      <c r="N3123" s="17">
        <v>0.16666666666666666</v>
      </c>
      <c r="O3123" s="17">
        <v>-1</v>
      </c>
      <c r="P3123" s="17">
        <v>-1</v>
      </c>
      <c r="Q3123" s="17">
        <v>-7.0431468108816286E-2</v>
      </c>
      <c r="R3123" s="17">
        <v>-1</v>
      </c>
      <c r="S3123" s="17">
        <v>-1.1929539729568253</v>
      </c>
      <c r="T3123" s="17">
        <v>-0.12534771930289568</v>
      </c>
      <c r="U3123" s="17">
        <v>-0.76916982281566471</v>
      </c>
      <c r="V3123" s="17">
        <v>-1.2572325466072998</v>
      </c>
      <c r="W3123" s="17">
        <v>-2.5813404740305432</v>
      </c>
      <c r="X3123" s="17">
        <v>-4.4597645695851265</v>
      </c>
      <c r="Y3123" s="17">
        <v>0</v>
      </c>
      <c r="Z3123" s="17">
        <v>0.71219818533824863</v>
      </c>
      <c r="AA3123" s="17">
        <v>-1.2548010751001581</v>
      </c>
      <c r="AB3123" s="17">
        <v>-1.6158956176491643</v>
      </c>
      <c r="AC3123" s="17">
        <v>-13.11462169998382</v>
      </c>
      <c r="AD3123" s="17">
        <v>-0.96146227851958099</v>
      </c>
      <c r="AE3123" s="17">
        <v>-9.6146227851958088E-2</v>
      </c>
      <c r="AF3123" s="17">
        <v>2.6933974141133135</v>
      </c>
      <c r="AG3123" s="17">
        <v>-75.035102116277343</v>
      </c>
      <c r="AH3123" s="17">
        <v>-1</v>
      </c>
      <c r="AI3123" s="17">
        <v>-1</v>
      </c>
      <c r="AJ3123" s="17">
        <v>-1</v>
      </c>
      <c r="AK3123" s="17">
        <v>-1</v>
      </c>
      <c r="AL3123" s="17">
        <v>-1</v>
      </c>
      <c r="AM3123" s="17">
        <v>-1</v>
      </c>
      <c r="AN3123" s="17">
        <v>-1</v>
      </c>
      <c r="AO3123" s="17">
        <v>-1</v>
      </c>
      <c r="AP3123" s="17">
        <v>-1</v>
      </c>
      <c r="AQ3123" s="17">
        <v>-1</v>
      </c>
      <c r="AR3123" s="17">
        <v>-0.4807311392597905</v>
      </c>
      <c r="AS3123" s="17">
        <v>-5.7687736711174855</v>
      </c>
      <c r="AT3123" s="17">
        <v>-3.4994057724527305</v>
      </c>
      <c r="AU3123" s="17">
        <v>-1</v>
      </c>
      <c r="AV3123" s="17">
        <v>-1</v>
      </c>
      <c r="AW3123" s="17">
        <v>-1</v>
      </c>
      <c r="AX3123" s="17">
        <v>-1</v>
      </c>
      <c r="AY3123" s="17">
        <v>-9.6146227851958088E-2</v>
      </c>
      <c r="AZ3123" s="17">
        <v>1.2033556842235282</v>
      </c>
      <c r="BA3123" s="17">
        <v>-0.69053517140301568</v>
      </c>
      <c r="BB3123" s="17">
        <v>0.46023050802999099</v>
      </c>
      <c r="BC3123" s="17">
        <v>-0.28074332854281125</v>
      </c>
      <c r="BD3123" s="17">
        <v>16.397099441143919</v>
      </c>
      <c r="BE3123" s="17">
        <v>-9.3458173898618799</v>
      </c>
      <c r="BF3123" s="17">
        <v>-1</v>
      </c>
      <c r="BG3123" s="22">
        <v>0</v>
      </c>
    </row>
    <row r="3124" spans="1:59" x14ac:dyDescent="0.25">
      <c r="A3124">
        <v>6682</v>
      </c>
      <c r="B3124" t="s">
        <v>3222</v>
      </c>
      <c r="C3124" s="49">
        <v>0</v>
      </c>
      <c r="D3124" s="22">
        <v>1442.729296875</v>
      </c>
      <c r="E3124" s="17">
        <v>43.326245357051711</v>
      </c>
      <c r="F3124" s="17">
        <v>-32.795197127951695</v>
      </c>
      <c r="G3124" s="17">
        <v>0.10753694701592953</v>
      </c>
      <c r="H3124" s="17">
        <v>1.6411658768136064</v>
      </c>
      <c r="I3124" s="17">
        <v>32.611869028106945</v>
      </c>
      <c r="J3124" s="17">
        <v>1.1278115790335335</v>
      </c>
      <c r="K3124" s="17">
        <v>-1</v>
      </c>
      <c r="L3124" s="17">
        <v>-1</v>
      </c>
      <c r="M3124" s="17">
        <v>-1</v>
      </c>
      <c r="N3124" s="17">
        <v>0.16666666666666666</v>
      </c>
      <c r="O3124" s="17">
        <v>-1</v>
      </c>
      <c r="P3124" s="17">
        <v>-1</v>
      </c>
      <c r="Q3124" s="17">
        <v>1.6284825987291802</v>
      </c>
      <c r="R3124" s="17">
        <v>-1</v>
      </c>
      <c r="S3124" s="17">
        <v>-0.32960024978935254</v>
      </c>
      <c r="T3124" s="17">
        <v>-3.4604434847136767E-2</v>
      </c>
      <c r="U3124" s="17">
        <v>-0.24526322573883269</v>
      </c>
      <c r="V3124" s="17">
        <v>-0.50164370688155202</v>
      </c>
      <c r="W3124" s="17">
        <v>-0.61389855061806886</v>
      </c>
      <c r="X3124" s="17">
        <v>-1.5329126426854873</v>
      </c>
      <c r="Y3124" s="17">
        <v>0</v>
      </c>
      <c r="Z3124" s="17">
        <v>17.728398952711416</v>
      </c>
      <c r="AA3124" s="17">
        <v>-0.30804734859020594</v>
      </c>
      <c r="AB3124" s="17">
        <v>-0.10539921151178</v>
      </c>
      <c r="AC3124" s="17">
        <v>4.2520967081184331</v>
      </c>
      <c r="AD3124" s="17">
        <v>-0.30657903217354088</v>
      </c>
      <c r="AE3124" s="17">
        <v>-3.0657903217354086E-2</v>
      </c>
      <c r="AF3124" s="17">
        <v>28.550881685509722</v>
      </c>
      <c r="AG3124" s="17">
        <v>-29.939478478679881</v>
      </c>
      <c r="AH3124" s="17">
        <v>-1</v>
      </c>
      <c r="AI3124" s="17">
        <v>-1</v>
      </c>
      <c r="AJ3124" s="17">
        <v>-1</v>
      </c>
      <c r="AK3124" s="17">
        <v>-1</v>
      </c>
      <c r="AL3124" s="17">
        <v>-1</v>
      </c>
      <c r="AM3124" s="17">
        <v>-1</v>
      </c>
      <c r="AN3124" s="17">
        <v>-1</v>
      </c>
      <c r="AO3124" s="17">
        <v>-1</v>
      </c>
      <c r="AP3124" s="17">
        <v>-1</v>
      </c>
      <c r="AQ3124" s="17">
        <v>-1</v>
      </c>
      <c r="AR3124" s="17">
        <v>-0.15328951608677044</v>
      </c>
      <c r="AS3124" s="17">
        <v>-1.8394741930412457</v>
      </c>
      <c r="AT3124" s="17">
        <v>1.6086835490463804</v>
      </c>
      <c r="AU3124" s="17">
        <v>-1</v>
      </c>
      <c r="AV3124" s="17">
        <v>-1</v>
      </c>
      <c r="AW3124" s="17">
        <v>-1</v>
      </c>
      <c r="AX3124" s="17">
        <v>-1</v>
      </c>
      <c r="AY3124" s="17">
        <v>-3.0657903217354086E-2</v>
      </c>
      <c r="AZ3124" s="17">
        <v>0.63424744802979816</v>
      </c>
      <c r="BA3124" s="17">
        <v>-0.12142693520928538</v>
      </c>
      <c r="BB3124" s="17">
        <v>0.23757020427233727</v>
      </c>
      <c r="BC3124" s="17">
        <v>-5.8083024785157741E-2</v>
      </c>
      <c r="BD3124" s="17">
        <v>8.6614340258690454</v>
      </c>
      <c r="BE3124" s="17">
        <v>-1.6101519745870005</v>
      </c>
      <c r="BF3124" s="17">
        <v>-1</v>
      </c>
      <c r="BG3124" s="22">
        <v>0</v>
      </c>
    </row>
    <row r="3125" spans="1:59" x14ac:dyDescent="0.25">
      <c r="A3125">
        <v>6683</v>
      </c>
      <c r="B3125" t="s">
        <v>2692</v>
      </c>
      <c r="C3125" s="49">
        <v>0</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25">
      <c r="A3126">
        <v>6684</v>
      </c>
      <c r="B3126" t="s">
        <v>244</v>
      </c>
      <c r="C3126" s="49">
        <v>0</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25">
      <c r="A3127">
        <v>6685</v>
      </c>
      <c r="B3127" t="s">
        <v>504</v>
      </c>
      <c r="C3127" s="49">
        <v>0</v>
      </c>
      <c r="D3127" s="22">
        <v>1462.2304492187502</v>
      </c>
      <c r="E3127" s="17">
        <v>0.11288082802911248</v>
      </c>
      <c r="F3127" s="17">
        <v>-105.25475312848138</v>
      </c>
      <c r="G3127" s="17">
        <v>-0.41967667204843356</v>
      </c>
      <c r="H3127" s="17">
        <v>-2.3525414964650038</v>
      </c>
      <c r="I3127" s="17">
        <v>-5.976405253795825</v>
      </c>
      <c r="J3127" s="17">
        <v>-9.2688332631099257</v>
      </c>
      <c r="K3127" s="17">
        <v>-1</v>
      </c>
      <c r="L3127" s="17">
        <v>-1</v>
      </c>
      <c r="M3127" s="17">
        <v>-1</v>
      </c>
      <c r="N3127" s="17">
        <v>0.16666666666666666</v>
      </c>
      <c r="O3127" s="17">
        <v>-1</v>
      </c>
      <c r="P3127" s="17">
        <v>-1</v>
      </c>
      <c r="Q3127" s="17">
        <v>-0.86362430818828528</v>
      </c>
      <c r="R3127" s="17">
        <v>-1</v>
      </c>
      <c r="S3127" s="17">
        <v>-1.5960385109210946</v>
      </c>
      <c r="T3127" s="17">
        <v>-0.16771414908328205</v>
      </c>
      <c r="U3127" s="17">
        <v>-1.013772519198759</v>
      </c>
      <c r="V3127" s="17">
        <v>-1.6100035721776986</v>
      </c>
      <c r="W3127" s="17">
        <v>-3.4999042068198403</v>
      </c>
      <c r="X3127" s="17">
        <v>-5.8262598136385568</v>
      </c>
      <c r="Y3127" s="17">
        <v>0</v>
      </c>
      <c r="Z3127" s="17">
        <v>-7.2323640956462789</v>
      </c>
      <c r="AA3127" s="17">
        <v>-1.6968235951584723</v>
      </c>
      <c r="AB3127" s="17">
        <v>-2.3211195943649874</v>
      </c>
      <c r="AC3127" s="17">
        <v>-21.222834449449849</v>
      </c>
      <c r="AD3127" s="17">
        <v>-1.267215648998449</v>
      </c>
      <c r="AE3127" s="17">
        <v>-0.12672156489984487</v>
      </c>
      <c r="AF3127" s="17">
        <v>-9.3790032957778564</v>
      </c>
      <c r="AG3127" s="17">
        <v>-96.089448823073838</v>
      </c>
      <c r="AH3127" s="17">
        <v>-1</v>
      </c>
      <c r="AI3127" s="17">
        <v>-1</v>
      </c>
      <c r="AJ3127" s="17">
        <v>-1</v>
      </c>
      <c r="AK3127" s="17">
        <v>-1</v>
      </c>
      <c r="AL3127" s="17">
        <v>-1</v>
      </c>
      <c r="AM3127" s="17">
        <v>-1</v>
      </c>
      <c r="AN3127" s="17">
        <v>-1</v>
      </c>
      <c r="AO3127" s="17">
        <v>-1</v>
      </c>
      <c r="AP3127" s="17">
        <v>-1</v>
      </c>
      <c r="AQ3127" s="17">
        <v>-1</v>
      </c>
      <c r="AR3127" s="17">
        <v>-0.63360782449922448</v>
      </c>
      <c r="AS3127" s="17">
        <v>-7.6032938939906929</v>
      </c>
      <c r="AT3127" s="17">
        <v>-5.8842820621879017</v>
      </c>
      <c r="AU3127" s="17">
        <v>-1</v>
      </c>
      <c r="AV3127" s="17">
        <v>-1</v>
      </c>
      <c r="AW3127" s="17">
        <v>-1</v>
      </c>
      <c r="AX3127" s="17">
        <v>-1</v>
      </c>
      <c r="AY3127" s="17">
        <v>-0.12672156489984487</v>
      </c>
      <c r="AZ3127" s="17">
        <v>1.4690622240600528</v>
      </c>
      <c r="BA3127" s="17">
        <v>-0.95624171123954049</v>
      </c>
      <c r="BB3127" s="17">
        <v>0.5641866539928061</v>
      </c>
      <c r="BC3127" s="17">
        <v>-0.38469947450562636</v>
      </c>
      <c r="BD3127" s="17">
        <v>20.008744397422632</v>
      </c>
      <c r="BE3127" s="17">
        <v>-12.957462346140598</v>
      </c>
      <c r="BF3127" s="17">
        <v>-1</v>
      </c>
      <c r="BG3127" s="22">
        <v>0</v>
      </c>
    </row>
    <row r="3128" spans="1:59" x14ac:dyDescent="0.25">
      <c r="A3128">
        <v>6686</v>
      </c>
      <c r="B3128" t="s">
        <v>2693</v>
      </c>
      <c r="C3128" s="49">
        <v>0</v>
      </c>
      <c r="D3128" s="22">
        <v>1481.579091796875</v>
      </c>
      <c r="E3128" s="17">
        <v>20.785061846818415</v>
      </c>
      <c r="F3128" s="17">
        <v>-70.591933546866883</v>
      </c>
      <c r="G3128" s="17">
        <v>-0.16747100633245177</v>
      </c>
      <c r="H3128" s="17">
        <v>-0.44205286276832334</v>
      </c>
      <c r="I3128" s="17">
        <v>12.483249527827084</v>
      </c>
      <c r="J3128" s="17">
        <v>-4.2953412310209176</v>
      </c>
      <c r="K3128" s="17">
        <v>-1</v>
      </c>
      <c r="L3128" s="17">
        <v>-1</v>
      </c>
      <c r="M3128" s="17">
        <v>-1</v>
      </c>
      <c r="N3128" s="17">
        <v>0.16666666666666666</v>
      </c>
      <c r="O3128" s="17">
        <v>-1</v>
      </c>
      <c r="P3128" s="17">
        <v>-1</v>
      </c>
      <c r="Q3128" s="17">
        <v>0.3285366276576922</v>
      </c>
      <c r="R3128" s="17">
        <v>-1</v>
      </c>
      <c r="S3128" s="17">
        <v>-0.99020646640039311</v>
      </c>
      <c r="T3128" s="17">
        <v>-0.10403782723148876</v>
      </c>
      <c r="U3128" s="17">
        <v>-0.64613710357737808</v>
      </c>
      <c r="V3128" s="17">
        <v>-1.079792235497937</v>
      </c>
      <c r="W3128" s="17">
        <v>-2.1193120683348941</v>
      </c>
      <c r="X3128" s="17">
        <v>-3.7724310765856637</v>
      </c>
      <c r="Y3128" s="17">
        <v>0</v>
      </c>
      <c r="Z3128" s="17">
        <v>4.7082338588640695</v>
      </c>
      <c r="AA3128" s="17">
        <v>-1.0324681515000029</v>
      </c>
      <c r="AB3128" s="17">
        <v>-1.2611749836971398</v>
      </c>
      <c r="AC3128" s="17">
        <v>-9.0362714713054029</v>
      </c>
      <c r="AD3128" s="17">
        <v>-0.80767137947172274</v>
      </c>
      <c r="AE3128" s="17">
        <v>-8.076713794717226E-2</v>
      </c>
      <c r="AF3128" s="17">
        <v>8.7656946906154118</v>
      </c>
      <c r="AG3128" s="17">
        <v>-64.444975492874079</v>
      </c>
      <c r="AH3128" s="17">
        <v>-1</v>
      </c>
      <c r="AI3128" s="17">
        <v>-1</v>
      </c>
      <c r="AJ3128" s="17">
        <v>-1</v>
      </c>
      <c r="AK3128" s="17">
        <v>-1</v>
      </c>
      <c r="AL3128" s="17">
        <v>-1</v>
      </c>
      <c r="AM3128" s="17">
        <v>-1</v>
      </c>
      <c r="AN3128" s="17">
        <v>-1</v>
      </c>
      <c r="AO3128" s="17">
        <v>-1</v>
      </c>
      <c r="AP3128" s="17">
        <v>-1</v>
      </c>
      <c r="AQ3128" s="17">
        <v>-1</v>
      </c>
      <c r="AR3128" s="17">
        <v>-0.40383568973586137</v>
      </c>
      <c r="AS3128" s="17">
        <v>-4.8460282768303351</v>
      </c>
      <c r="AT3128" s="17">
        <v>-2.2998367598794376</v>
      </c>
      <c r="AU3128" s="17">
        <v>-1</v>
      </c>
      <c r="AV3128" s="17">
        <v>-1</v>
      </c>
      <c r="AW3128" s="17">
        <v>-1</v>
      </c>
      <c r="AX3128" s="17">
        <v>-1</v>
      </c>
      <c r="AY3128" s="17">
        <v>-8.076713794717226E-2</v>
      </c>
      <c r="AZ3128" s="17">
        <v>1.069707941991431</v>
      </c>
      <c r="BA3128" s="17">
        <v>-0.55688742917091827</v>
      </c>
      <c r="BB3128" s="17">
        <v>0.40794160235371912</v>
      </c>
      <c r="BC3128" s="17">
        <v>-0.2284544228665395</v>
      </c>
      <c r="BD3128" s="17">
        <v>14.580478011925186</v>
      </c>
      <c r="BE3128" s="17">
        <v>-7.5291959606431469</v>
      </c>
      <c r="BF3128" s="17">
        <v>-1</v>
      </c>
      <c r="BG3128" s="22">
        <v>0</v>
      </c>
    </row>
    <row r="3129" spans="1:59" x14ac:dyDescent="0.25">
      <c r="A3129">
        <v>6688</v>
      </c>
      <c r="B3129" t="s">
        <v>2694</v>
      </c>
      <c r="C3129" s="49">
        <v>0</v>
      </c>
      <c r="D3129" s="22">
        <v>1433.0401757812499</v>
      </c>
      <c r="E3129" s="17">
        <v>17.786783264548177</v>
      </c>
      <c r="F3129" s="17">
        <v>-75.619404497231983</v>
      </c>
      <c r="G3129" s="17">
        <v>-0.204050738541459</v>
      </c>
      <c r="H3129" s="17">
        <v>-0.71914878926379355</v>
      </c>
      <c r="I3129" s="17">
        <v>9.8058741934326932</v>
      </c>
      <c r="J3129" s="17">
        <v>-5.0166930141419384</v>
      </c>
      <c r="K3129" s="17">
        <v>-1</v>
      </c>
      <c r="L3129" s="17">
        <v>-1</v>
      </c>
      <c r="M3129" s="17">
        <v>-1</v>
      </c>
      <c r="N3129" s="17">
        <v>0.16666666666666666</v>
      </c>
      <c r="O3129" s="17">
        <v>-1</v>
      </c>
      <c r="P3129" s="17">
        <v>-1</v>
      </c>
      <c r="Q3129" s="17">
        <v>0.15562644477387444</v>
      </c>
      <c r="R3129" s="17">
        <v>-1</v>
      </c>
      <c r="S3129" s="17">
        <v>-1.0780759196471696</v>
      </c>
      <c r="T3129" s="17">
        <v>-0.1132733961263455</v>
      </c>
      <c r="U3129" s="17">
        <v>-0.69945868545302692</v>
      </c>
      <c r="V3129" s="17">
        <v>-1.1566937145145382</v>
      </c>
      <c r="W3129" s="17">
        <v>-2.3195521801986456</v>
      </c>
      <c r="X3129" s="17">
        <v>-4.0703169507640951</v>
      </c>
      <c r="Y3129" s="17">
        <v>0</v>
      </c>
      <c r="Z3129" s="17">
        <v>2.9763779374222139</v>
      </c>
      <c r="AA3129" s="17">
        <v>-1.1288257973587221</v>
      </c>
      <c r="AB3129" s="17">
        <v>-1.4149086038540855</v>
      </c>
      <c r="AC3129" s="17">
        <v>-10.803801986621968</v>
      </c>
      <c r="AD3129" s="17">
        <v>-0.87432335681628359</v>
      </c>
      <c r="AE3129" s="17">
        <v>-8.7432335681628365E-2</v>
      </c>
      <c r="AF3129" s="17">
        <v>6.1340004680794706</v>
      </c>
      <c r="AG3129" s="17">
        <v>-69.034667627773757</v>
      </c>
      <c r="AH3129" s="17">
        <v>-1</v>
      </c>
      <c r="AI3129" s="17">
        <v>-1</v>
      </c>
      <c r="AJ3129" s="17">
        <v>-1</v>
      </c>
      <c r="AK3129" s="17">
        <v>-1</v>
      </c>
      <c r="AL3129" s="17">
        <v>-1</v>
      </c>
      <c r="AM3129" s="17">
        <v>-1</v>
      </c>
      <c r="AN3129" s="17">
        <v>-1</v>
      </c>
      <c r="AO3129" s="17">
        <v>-1</v>
      </c>
      <c r="AP3129" s="17">
        <v>-1</v>
      </c>
      <c r="AQ3129" s="17">
        <v>-1</v>
      </c>
      <c r="AR3129" s="17">
        <v>-0.4371616784081418</v>
      </c>
      <c r="AS3129" s="17">
        <v>-5.2459401408977007</v>
      </c>
      <c r="AT3129" s="17">
        <v>-2.8197221831670118</v>
      </c>
      <c r="AU3129" s="17">
        <v>-1</v>
      </c>
      <c r="AV3129" s="17">
        <v>-1</v>
      </c>
      <c r="AW3129" s="17">
        <v>-1</v>
      </c>
      <c r="AX3129" s="17">
        <v>-1</v>
      </c>
      <c r="AY3129" s="17">
        <v>-8.7432335681628365E-2</v>
      </c>
      <c r="AZ3129" s="17">
        <v>1.1276300059273041</v>
      </c>
      <c r="BA3129" s="17">
        <v>-0.61480949310679156</v>
      </c>
      <c r="BB3129" s="17">
        <v>0.43060327465086989</v>
      </c>
      <c r="BC3129" s="17">
        <v>-0.25111609516369016</v>
      </c>
      <c r="BD3129" s="17">
        <v>15.36778994711487</v>
      </c>
      <c r="BE3129" s="17">
        <v>-8.3165078958328333</v>
      </c>
      <c r="BF3129" s="17">
        <v>-1</v>
      </c>
      <c r="BG3129" s="22">
        <v>0</v>
      </c>
    </row>
    <row r="3130" spans="1:59" x14ac:dyDescent="0.25">
      <c r="A3130">
        <v>6690</v>
      </c>
      <c r="B3130" t="s">
        <v>2695</v>
      </c>
      <c r="C3130" s="49">
        <v>0</v>
      </c>
      <c r="D3130" s="22">
        <v>1500.6631835937501</v>
      </c>
      <c r="E3130" s="17">
        <v>75.863828252518246</v>
      </c>
      <c r="F3130" s="17">
        <v>21.763359828484852</v>
      </c>
      <c r="G3130" s="17">
        <v>0.50450341840476631</v>
      </c>
      <c r="H3130" s="17">
        <v>4.6482352437687222</v>
      </c>
      <c r="I3130" s="17">
        <v>61.666981651822134</v>
      </c>
      <c r="J3130" s="17">
        <v>8.9559845776616189</v>
      </c>
      <c r="K3130" s="17">
        <v>-1</v>
      </c>
      <c r="L3130" s="17">
        <v>-1</v>
      </c>
      <c r="M3130" s="17">
        <v>-1</v>
      </c>
      <c r="N3130" s="17">
        <v>0.16666666666666666</v>
      </c>
      <c r="O3130" s="17">
        <v>-1</v>
      </c>
      <c r="P3130" s="17">
        <v>-1</v>
      </c>
      <c r="Q3130" s="17">
        <v>3.5049191121076437</v>
      </c>
      <c r="R3130" s="17">
        <v>-1</v>
      </c>
      <c r="S3130" s="17">
        <v>0.62396678560983665</v>
      </c>
      <c r="T3130" s="17">
        <v>6.5620771136110451E-2</v>
      </c>
      <c r="U3130" s="17">
        <v>0.33338727080130198</v>
      </c>
      <c r="V3130" s="17">
        <v>0.33289790745770931</v>
      </c>
      <c r="W3130" s="17">
        <v>1.5591247559190475</v>
      </c>
      <c r="X3130" s="17">
        <v>1.6997710651540485</v>
      </c>
      <c r="Y3130" s="17">
        <v>0</v>
      </c>
      <c r="Z3130" s="17">
        <v>36.522651741673926</v>
      </c>
      <c r="AA3130" s="17">
        <v>0.73763429963279803</v>
      </c>
      <c r="AB3130" s="17">
        <v>1.5629315564348301</v>
      </c>
      <c r="AC3130" s="17">
        <v>23.433493327652361</v>
      </c>
      <c r="AD3130" s="17">
        <v>0.41673408850162752</v>
      </c>
      <c r="AE3130" s="17">
        <v>4.1673408850162748E-2</v>
      </c>
      <c r="AF3130" s="17">
        <v>57.110258865346957</v>
      </c>
      <c r="AG3130" s="17">
        <v>19.868264266456773</v>
      </c>
      <c r="AH3130" s="17">
        <v>-1</v>
      </c>
      <c r="AI3130" s="17">
        <v>-1</v>
      </c>
      <c r="AJ3130" s="17">
        <v>-1</v>
      </c>
      <c r="AK3130" s="17">
        <v>-1</v>
      </c>
      <c r="AL3130" s="17">
        <v>-1</v>
      </c>
      <c r="AM3130" s="17">
        <v>-1</v>
      </c>
      <c r="AN3130" s="17">
        <v>-1</v>
      </c>
      <c r="AO3130" s="17">
        <v>-1</v>
      </c>
      <c r="AP3130" s="17">
        <v>-1</v>
      </c>
      <c r="AQ3130" s="17">
        <v>-1</v>
      </c>
      <c r="AR3130" s="17">
        <v>0.20836704425081376</v>
      </c>
      <c r="AS3130" s="17">
        <v>2.5004045310097647</v>
      </c>
      <c r="AT3130" s="17">
        <v>7.2505258903126943</v>
      </c>
      <c r="AU3130" s="17">
        <v>-1</v>
      </c>
      <c r="AV3130" s="17">
        <v>-1</v>
      </c>
      <c r="AW3130" s="17">
        <v>-1</v>
      </c>
      <c r="AX3130" s="17">
        <v>-1</v>
      </c>
      <c r="AY3130" s="17">
        <v>4.1673408850162748E-2</v>
      </c>
      <c r="AZ3130" s="17">
        <v>5.6721155258490086E-3</v>
      </c>
      <c r="BA3130" s="17">
        <v>0.50714839729466399</v>
      </c>
      <c r="BB3130" s="17">
        <v>-8.356256757220043E-3</v>
      </c>
      <c r="BC3130" s="17">
        <v>0.18784343624439948</v>
      </c>
      <c r="BD3130" s="17">
        <v>0.11745565531094115</v>
      </c>
      <c r="BE3130" s="17">
        <v>6.9338263959711144</v>
      </c>
      <c r="BF3130" s="17">
        <v>-1</v>
      </c>
      <c r="BG3130" s="22">
        <v>0</v>
      </c>
    </row>
    <row r="3131" spans="1:59" x14ac:dyDescent="0.25">
      <c r="A3131">
        <v>6691</v>
      </c>
      <c r="B3131" t="s">
        <v>3059</v>
      </c>
      <c r="C3131" s="49">
        <v>0</v>
      </c>
      <c r="D3131" s="22">
        <v>1465.0167773437502</v>
      </c>
      <c r="E3131" s="17">
        <v>53.472783406600243</v>
      </c>
      <c r="F3131" s="17">
        <v>-15.781626210117023</v>
      </c>
      <c r="G3131" s="17">
        <v>0.23132719349127701</v>
      </c>
      <c r="H3131" s="17">
        <v>2.5788920701656348</v>
      </c>
      <c r="I3131" s="17">
        <v>41.672431600243179</v>
      </c>
      <c r="J3131" s="17">
        <v>3.5689534255010273</v>
      </c>
      <c r="K3131" s="17">
        <v>-1</v>
      </c>
      <c r="L3131" s="17">
        <v>-1</v>
      </c>
      <c r="M3131" s="17">
        <v>-1</v>
      </c>
      <c r="N3131" s="17">
        <v>0.16666666666666666</v>
      </c>
      <c r="O3131" s="17">
        <v>-1</v>
      </c>
      <c r="P3131" s="17">
        <v>-1</v>
      </c>
      <c r="Q3131" s="17">
        <v>2.2136316106187364</v>
      </c>
      <c r="R3131" s="17">
        <v>-1</v>
      </c>
      <c r="S3131" s="17">
        <v>-3.2239372106544012E-2</v>
      </c>
      <c r="T3131" s="17">
        <v>-3.3501505538020108E-3</v>
      </c>
      <c r="U3131" s="17">
        <v>-6.481653123797361E-2</v>
      </c>
      <c r="V3131" s="17">
        <v>-0.24139978307721865</v>
      </c>
      <c r="W3131" s="17">
        <v>6.3738252741613377E-2</v>
      </c>
      <c r="X3131" s="17">
        <v>-0.52483074707794386</v>
      </c>
      <c r="Y3131" s="17">
        <v>0</v>
      </c>
      <c r="Z3131" s="17">
        <v>23.589209254714874</v>
      </c>
      <c r="AA3131" s="17">
        <v>1.803860147855707E-2</v>
      </c>
      <c r="AB3131" s="17">
        <v>0.41485398832136905</v>
      </c>
      <c r="AC3131" s="17">
        <v>10.233634158790583</v>
      </c>
      <c r="AD3131" s="17">
        <v>-8.1020664047466995E-2</v>
      </c>
      <c r="AE3131" s="17">
        <v>-8.1020664047467012E-3</v>
      </c>
      <c r="AF3131" s="17">
        <v>37.456853839544607</v>
      </c>
      <c r="AG3131" s="17">
        <v>-14.407404121796164</v>
      </c>
      <c r="AH3131" s="17">
        <v>-1</v>
      </c>
      <c r="AI3131" s="17">
        <v>-1</v>
      </c>
      <c r="AJ3131" s="17">
        <v>-1</v>
      </c>
      <c r="AK3131" s="17">
        <v>-1</v>
      </c>
      <c r="AL3131" s="17">
        <v>-1</v>
      </c>
      <c r="AM3131" s="17">
        <v>-1</v>
      </c>
      <c r="AN3131" s="17">
        <v>-1</v>
      </c>
      <c r="AO3131" s="17">
        <v>-1</v>
      </c>
      <c r="AP3131" s="17">
        <v>-1</v>
      </c>
      <c r="AQ3131" s="17">
        <v>-1</v>
      </c>
      <c r="AR3131" s="17">
        <v>-4.0510332023733497E-2</v>
      </c>
      <c r="AS3131" s="17">
        <v>-0.48612398428480219</v>
      </c>
      <c r="AT3131" s="17">
        <v>3.3680388204297573</v>
      </c>
      <c r="AU3131" s="17">
        <v>-1</v>
      </c>
      <c r="AV3131" s="17">
        <v>-1</v>
      </c>
      <c r="AW3131" s="17">
        <v>-1</v>
      </c>
      <c r="AX3131" s="17">
        <v>-1</v>
      </c>
      <c r="AY3131" s="17">
        <v>-8.1020664047467012E-3</v>
      </c>
      <c r="AZ3131" s="17">
        <v>0.43823216475724841</v>
      </c>
      <c r="BA3131" s="17">
        <v>7.4588348063264392E-2</v>
      </c>
      <c r="BB3131" s="17">
        <v>0.16088035910947213</v>
      </c>
      <c r="BC3131" s="17">
        <v>1.8606820377707389E-2</v>
      </c>
      <c r="BD3131" s="17">
        <v>5.9970750318435169</v>
      </c>
      <c r="BE3131" s="17">
        <v>1.0542070194385325</v>
      </c>
      <c r="BF3131" s="17">
        <v>-1</v>
      </c>
      <c r="BG3131" s="22">
        <v>0</v>
      </c>
    </row>
    <row r="3132" spans="1:59" x14ac:dyDescent="0.25">
      <c r="A3132">
        <v>6692</v>
      </c>
      <c r="B3132" t="s">
        <v>2696</v>
      </c>
      <c r="C3132" s="49">
        <v>0</v>
      </c>
      <c r="D3132" s="22">
        <v>1449.658955078125</v>
      </c>
      <c r="E3132" s="17">
        <v>21.131792320931332</v>
      </c>
      <c r="F3132" s="17">
        <v>-70.010540811543024</v>
      </c>
      <c r="G3132" s="17">
        <v>-0.16324080972338645</v>
      </c>
      <c r="H3132" s="17">
        <v>-0.41000860826286534</v>
      </c>
      <c r="I3132" s="17">
        <v>12.792869729419522</v>
      </c>
      <c r="J3132" s="17">
        <v>-4.211921815879589</v>
      </c>
      <c r="K3132" s="17">
        <v>-1</v>
      </c>
      <c r="L3132" s="17">
        <v>-1</v>
      </c>
      <c r="M3132" s="17">
        <v>-1</v>
      </c>
      <c r="N3132" s="17">
        <v>0.16666666666666666</v>
      </c>
      <c r="O3132" s="17">
        <v>-1</v>
      </c>
      <c r="P3132" s="17">
        <v>-1</v>
      </c>
      <c r="Q3132" s="17">
        <v>0.34853251131065832</v>
      </c>
      <c r="R3132" s="17">
        <v>-1</v>
      </c>
      <c r="S3132" s="17">
        <v>-0.98004496327508028</v>
      </c>
      <c r="T3132" s="17">
        <v>-0.10296979666203064</v>
      </c>
      <c r="U3132" s="17">
        <v>-0.63997082620958412</v>
      </c>
      <c r="V3132" s="17">
        <v>-1.0708991038066114</v>
      </c>
      <c r="W3132" s="17">
        <v>-2.0961556647460151</v>
      </c>
      <c r="X3132" s="17">
        <v>-3.737982606388067</v>
      </c>
      <c r="Y3132" s="17">
        <v>0</v>
      </c>
      <c r="Z3132" s="17">
        <v>4.9085111874244234</v>
      </c>
      <c r="AA3132" s="17">
        <v>-1.0213250467763251</v>
      </c>
      <c r="AB3132" s="17">
        <v>-1.243396738767093</v>
      </c>
      <c r="AC3132" s="17">
        <v>-8.8318686192126155</v>
      </c>
      <c r="AD3132" s="17">
        <v>-0.79996353276198029</v>
      </c>
      <c r="AE3132" s="17">
        <v>-7.9996353276198015E-2</v>
      </c>
      <c r="AF3132" s="17">
        <v>9.0700321831005795</v>
      </c>
      <c r="AG3132" s="17">
        <v>-63.914208892539989</v>
      </c>
      <c r="AH3132" s="17">
        <v>-1</v>
      </c>
      <c r="AI3132" s="17">
        <v>-1</v>
      </c>
      <c r="AJ3132" s="17">
        <v>-1</v>
      </c>
      <c r="AK3132" s="17">
        <v>-1</v>
      </c>
      <c r="AL3132" s="17">
        <v>-1</v>
      </c>
      <c r="AM3132" s="17">
        <v>-1</v>
      </c>
      <c r="AN3132" s="17">
        <v>-1</v>
      </c>
      <c r="AO3132" s="17">
        <v>-1</v>
      </c>
      <c r="AP3132" s="17">
        <v>-1</v>
      </c>
      <c r="AQ3132" s="17">
        <v>-1</v>
      </c>
      <c r="AR3132" s="17">
        <v>-0.39998176638099014</v>
      </c>
      <c r="AS3132" s="17">
        <v>-4.7997811965718808</v>
      </c>
      <c r="AT3132" s="17">
        <v>-2.2397155555434454</v>
      </c>
      <c r="AU3132" s="17">
        <v>-1</v>
      </c>
      <c r="AV3132" s="17">
        <v>-1</v>
      </c>
      <c r="AW3132" s="17">
        <v>-1</v>
      </c>
      <c r="AX3132" s="17">
        <v>-1</v>
      </c>
      <c r="AY3132" s="17">
        <v>-7.9996353276198015E-2</v>
      </c>
      <c r="AZ3132" s="17">
        <v>1.0630096502420108</v>
      </c>
      <c r="BA3132" s="17">
        <v>-0.550189137421498</v>
      </c>
      <c r="BB3132" s="17">
        <v>0.40532093447240675</v>
      </c>
      <c r="BC3132" s="17">
        <v>-0.22583375498522706</v>
      </c>
      <c r="BD3132" s="17">
        <v>14.489430754950027</v>
      </c>
      <c r="BE3132" s="17">
        <v>-7.4381487036679861</v>
      </c>
      <c r="BF3132" s="17">
        <v>-1</v>
      </c>
      <c r="BG3132" s="22">
        <v>0</v>
      </c>
    </row>
    <row r="3133" spans="1:59" x14ac:dyDescent="0.25">
      <c r="A3133">
        <v>6693</v>
      </c>
      <c r="B3133" t="s">
        <v>2697</v>
      </c>
      <c r="C3133" s="49">
        <v>0</v>
      </c>
      <c r="D3133" s="22">
        <v>1429.302490234375</v>
      </c>
      <c r="E3133" s="17">
        <v>-45.780173441240819</v>
      </c>
      <c r="F3133" s="17">
        <v>-182.2075748331219</v>
      </c>
      <c r="G3133" s="17">
        <v>-0.97958316150886593</v>
      </c>
      <c r="H3133" s="17">
        <v>-6.5939013446287227</v>
      </c>
      <c r="I3133" s="17">
        <v>-46.957564325255241</v>
      </c>
      <c r="J3133" s="17">
        <v>-20.310181030381472</v>
      </c>
      <c r="K3133" s="17">
        <v>-1</v>
      </c>
      <c r="L3133" s="17">
        <v>-1</v>
      </c>
      <c r="M3133" s="17">
        <v>-1</v>
      </c>
      <c r="N3133" s="17">
        <v>0.16666666666666666</v>
      </c>
      <c r="O3133" s="17">
        <v>-1</v>
      </c>
      <c r="P3133" s="17">
        <v>-1</v>
      </c>
      <c r="Q3133" s="17">
        <v>-3.5102684371630892</v>
      </c>
      <c r="R3133" s="17">
        <v>-1</v>
      </c>
      <c r="S3133" s="17">
        <v>-2.9410094586880602</v>
      </c>
      <c r="T3133" s="17">
        <v>-0.30907808604550768</v>
      </c>
      <c r="U3133" s="17">
        <v>-1.8299375897872219</v>
      </c>
      <c r="V3133" s="17">
        <v>-2.7870935766774538</v>
      </c>
      <c r="W3133" s="17">
        <v>-6.5648730109159548</v>
      </c>
      <c r="X3133" s="17">
        <v>-10.385840324455643</v>
      </c>
      <c r="Y3133" s="17">
        <v>0</v>
      </c>
      <c r="Z3133" s="17">
        <v>-33.740960814870007</v>
      </c>
      <c r="AA3133" s="17">
        <v>-3.1717187889549461</v>
      </c>
      <c r="AB3133" s="17">
        <v>-4.6742382854013247</v>
      </c>
      <c r="AC3133" s="17">
        <v>-48.277483187457761</v>
      </c>
      <c r="AD3133" s="17">
        <v>-2.2874219872340276</v>
      </c>
      <c r="AE3133" s="17">
        <v>-0.22874219872340273</v>
      </c>
      <c r="AF3133" s="17">
        <v>-49.660945904164926</v>
      </c>
      <c r="AG3133" s="17">
        <v>-166.34142322990286</v>
      </c>
      <c r="AH3133" s="17">
        <v>-1</v>
      </c>
      <c r="AI3133" s="17">
        <v>-1</v>
      </c>
      <c r="AJ3133" s="17">
        <v>-1</v>
      </c>
      <c r="AK3133" s="17">
        <v>-1</v>
      </c>
      <c r="AL3133" s="17">
        <v>-1</v>
      </c>
      <c r="AM3133" s="17">
        <v>-1</v>
      </c>
      <c r="AN3133" s="17">
        <v>-1</v>
      </c>
      <c r="AO3133" s="17">
        <v>-1</v>
      </c>
      <c r="AP3133" s="17">
        <v>-1</v>
      </c>
      <c r="AQ3133" s="17">
        <v>-1</v>
      </c>
      <c r="AR3133" s="17">
        <v>-1.1437109936170138</v>
      </c>
      <c r="AS3133" s="17">
        <v>-13.724531923404165</v>
      </c>
      <c r="AT3133" s="17">
        <v>-13.841891500425412</v>
      </c>
      <c r="AU3133" s="17">
        <v>-1</v>
      </c>
      <c r="AV3133" s="17">
        <v>-1</v>
      </c>
      <c r="AW3133" s="17">
        <v>-1</v>
      </c>
      <c r="AX3133" s="17">
        <v>-1</v>
      </c>
      <c r="AY3133" s="17">
        <v>-0.22874219872340273</v>
      </c>
      <c r="AZ3133" s="17">
        <v>2.3556444246987924</v>
      </c>
      <c r="BA3133" s="17">
        <v>-1.8428239118782801</v>
      </c>
      <c r="BB3133" s="17">
        <v>0.91105680899290287</v>
      </c>
      <c r="BC3133" s="17">
        <v>-0.73156962950572291</v>
      </c>
      <c r="BD3133" s="17">
        <v>32.05970910169156</v>
      </c>
      <c r="BE3133" s="17">
        <v>-25.008427050409541</v>
      </c>
      <c r="BF3133" s="17">
        <v>-1</v>
      </c>
      <c r="BG3133" s="22">
        <v>0</v>
      </c>
    </row>
    <row r="3134" spans="1:59" x14ac:dyDescent="0.25">
      <c r="A3134">
        <v>6694</v>
      </c>
      <c r="B3134" t="s">
        <v>2698</v>
      </c>
      <c r="C3134" s="49">
        <v>0</v>
      </c>
      <c r="D3134" s="22">
        <v>1460.606708984375</v>
      </c>
      <c r="E3134" s="17">
        <v>-1.6659980659672584</v>
      </c>
      <c r="F3134" s="17">
        <v>-108.23755199736189</v>
      </c>
      <c r="G3134" s="17">
        <v>-0.44137942974394156</v>
      </c>
      <c r="H3134" s="17">
        <v>-2.5169425291675518</v>
      </c>
      <c r="I3134" s="17">
        <v>-7.5648922282297946</v>
      </c>
      <c r="J3134" s="17">
        <v>-9.6968113268324174</v>
      </c>
      <c r="K3134" s="17">
        <v>-1</v>
      </c>
      <c r="L3134" s="17">
        <v>-1</v>
      </c>
      <c r="M3134" s="17">
        <v>-1</v>
      </c>
      <c r="N3134" s="17">
        <v>0.16666666666666666</v>
      </c>
      <c r="O3134" s="17">
        <v>-1</v>
      </c>
      <c r="P3134" s="17">
        <v>-1</v>
      </c>
      <c r="Q3134" s="17">
        <v>-0.96621193186939625</v>
      </c>
      <c r="R3134" s="17">
        <v>-1</v>
      </c>
      <c r="S3134" s="17">
        <v>-1.6481714637200764</v>
      </c>
      <c r="T3134" s="17">
        <v>-0.17319361275895903</v>
      </c>
      <c r="U3134" s="17">
        <v>-1.0454082174804278</v>
      </c>
      <c r="V3134" s="17">
        <v>-1.6556292250935645</v>
      </c>
      <c r="W3134" s="17">
        <v>-3.6187066792892892</v>
      </c>
      <c r="X3134" s="17">
        <v>-6.0029955237654118</v>
      </c>
      <c r="Y3134" s="17">
        <v>0</v>
      </c>
      <c r="Z3134" s="17">
        <v>-8.2598743357930964</v>
      </c>
      <c r="AA3134" s="17">
        <v>-1.7539925932318481</v>
      </c>
      <c r="AB3134" s="17">
        <v>-2.4123297620298532</v>
      </c>
      <c r="AC3134" s="17">
        <v>-22.271510428654693</v>
      </c>
      <c r="AD3134" s="17">
        <v>-1.3067602718505349</v>
      </c>
      <c r="AE3134" s="17">
        <v>-0.13067602718505347</v>
      </c>
      <c r="AF3134" s="17">
        <v>-10.940387663329403</v>
      </c>
      <c r="AG3134" s="17">
        <v>-98.812513489910813</v>
      </c>
      <c r="AH3134" s="17">
        <v>-1</v>
      </c>
      <c r="AI3134" s="17">
        <v>-1</v>
      </c>
      <c r="AJ3134" s="17">
        <v>-1</v>
      </c>
      <c r="AK3134" s="17">
        <v>-1</v>
      </c>
      <c r="AL3134" s="17">
        <v>-1</v>
      </c>
      <c r="AM3134" s="17">
        <v>-1</v>
      </c>
      <c r="AN3134" s="17">
        <v>-1</v>
      </c>
      <c r="AO3134" s="17">
        <v>-1</v>
      </c>
      <c r="AP3134" s="17">
        <v>-1</v>
      </c>
      <c r="AQ3134" s="17">
        <v>-1</v>
      </c>
      <c r="AR3134" s="17">
        <v>-0.65338013592526745</v>
      </c>
      <c r="AS3134" s="17">
        <v>-7.8405616311032089</v>
      </c>
      <c r="AT3134" s="17">
        <v>-6.192730120434172</v>
      </c>
      <c r="AU3134" s="17">
        <v>-1</v>
      </c>
      <c r="AV3134" s="17">
        <v>-1</v>
      </c>
      <c r="AW3134" s="17">
        <v>-1</v>
      </c>
      <c r="AX3134" s="17">
        <v>-1</v>
      </c>
      <c r="AY3134" s="17">
        <v>-0.13067602718505347</v>
      </c>
      <c r="AZ3134" s="17">
        <v>1.5034273886720138</v>
      </c>
      <c r="BA3134" s="17">
        <v>-0.9906068758515012</v>
      </c>
      <c r="BB3134" s="17">
        <v>0.57763182576251537</v>
      </c>
      <c r="BC3134" s="17">
        <v>-0.39814464627533558</v>
      </c>
      <c r="BD3134" s="17">
        <v>20.475856624012298</v>
      </c>
      <c r="BE3134" s="17">
        <v>-13.424574572730268</v>
      </c>
      <c r="BF3134" s="17">
        <v>-1</v>
      </c>
      <c r="BG3134" s="22">
        <v>0</v>
      </c>
    </row>
    <row r="3135" spans="1:59" x14ac:dyDescent="0.25">
      <c r="A3135">
        <v>6695</v>
      </c>
      <c r="B3135" t="s">
        <v>2699</v>
      </c>
      <c r="C3135" s="49">
        <v>0</v>
      </c>
      <c r="D3135" s="22">
        <v>1505.1913085937501</v>
      </c>
      <c r="E3135" s="17">
        <v>72.067447427898216</v>
      </c>
      <c r="F3135" s="17">
        <v>15.397642371420318</v>
      </c>
      <c r="G3135" s="17">
        <v>0.45818664358964534</v>
      </c>
      <c r="H3135" s="17">
        <v>4.2973800336663981</v>
      </c>
      <c r="I3135" s="17">
        <v>58.276924290271268</v>
      </c>
      <c r="J3135" s="17">
        <v>8.0426184570349797</v>
      </c>
      <c r="K3135" s="17">
        <v>-1</v>
      </c>
      <c r="L3135" s="17">
        <v>-1</v>
      </c>
      <c r="M3135" s="17">
        <v>-1</v>
      </c>
      <c r="N3135" s="17">
        <v>0.16666666666666666</v>
      </c>
      <c r="O3135" s="17">
        <v>-1</v>
      </c>
      <c r="P3135" s="17">
        <v>-1</v>
      </c>
      <c r="Q3135" s="17">
        <v>3.2859825174351669</v>
      </c>
      <c r="R3135" s="17">
        <v>-1</v>
      </c>
      <c r="S3135" s="17">
        <v>0.51270764199706254</v>
      </c>
      <c r="T3135" s="17">
        <v>5.3926815522972182E-2</v>
      </c>
      <c r="U3135" s="17">
        <v>0.26587218658993284</v>
      </c>
      <c r="V3135" s="17">
        <v>0.23552626826116502</v>
      </c>
      <c r="W3135" s="17">
        <v>1.3055833653709701</v>
      </c>
      <c r="X3135" s="17">
        <v>1.3225918972997106</v>
      </c>
      <c r="Y3135" s="17">
        <v>0</v>
      </c>
      <c r="Z3135" s="17">
        <v>34.329798599192337</v>
      </c>
      <c r="AA3135" s="17">
        <v>0.61562751840615704</v>
      </c>
      <c r="AB3135" s="17">
        <v>1.3682760727468088</v>
      </c>
      <c r="AC3135" s="17">
        <v>21.195469484585146</v>
      </c>
      <c r="AD3135" s="17">
        <v>0.33234023323741602</v>
      </c>
      <c r="AE3135" s="17">
        <v>3.3234023323741604E-2</v>
      </c>
      <c r="AF3135" s="17">
        <v>53.778042325570382</v>
      </c>
      <c r="AG3135" s="17">
        <v>14.056856575764721</v>
      </c>
      <c r="AH3135" s="17">
        <v>-1</v>
      </c>
      <c r="AI3135" s="17">
        <v>-1</v>
      </c>
      <c r="AJ3135" s="17">
        <v>-1</v>
      </c>
      <c r="AK3135" s="17">
        <v>-1</v>
      </c>
      <c r="AL3135" s="17">
        <v>-1</v>
      </c>
      <c r="AM3135" s="17">
        <v>-1</v>
      </c>
      <c r="AN3135" s="17">
        <v>-1</v>
      </c>
      <c r="AO3135" s="17">
        <v>-1</v>
      </c>
      <c r="AP3135" s="17">
        <v>-1</v>
      </c>
      <c r="AQ3135" s="17">
        <v>-1</v>
      </c>
      <c r="AR3135" s="17">
        <v>0.16617011661870801</v>
      </c>
      <c r="AS3135" s="17">
        <v>1.9940413994244961</v>
      </c>
      <c r="AT3135" s="17">
        <v>6.5922538192518445</v>
      </c>
      <c r="AU3135" s="17">
        <v>-1</v>
      </c>
      <c r="AV3135" s="17">
        <v>-1</v>
      </c>
      <c r="AW3135" s="17">
        <v>-1</v>
      </c>
      <c r="AX3135" s="17">
        <v>-1</v>
      </c>
      <c r="AY3135" s="17">
        <v>3.3234023323741604E-2</v>
      </c>
      <c r="AZ3135" s="17">
        <v>7.9012269489149051E-2</v>
      </c>
      <c r="BA3135" s="17">
        <v>0.43380824333136392</v>
      </c>
      <c r="BB3135" s="17">
        <v>2.0337654032611868E-2</v>
      </c>
      <c r="BC3135" s="17">
        <v>0.15914952545456759</v>
      </c>
      <c r="BD3135" s="17">
        <v>1.1143396511554644</v>
      </c>
      <c r="BE3135" s="17">
        <v>5.9369424001265898</v>
      </c>
      <c r="BF3135" s="17">
        <v>-1</v>
      </c>
      <c r="BG3135" s="22">
        <v>0</v>
      </c>
    </row>
    <row r="3136" spans="1:59" x14ac:dyDescent="0.25">
      <c r="A3136">
        <v>6696</v>
      </c>
      <c r="B3136" t="s">
        <v>2700</v>
      </c>
      <c r="C3136" s="49">
        <v>0</v>
      </c>
      <c r="D3136" s="22">
        <v>1453.248984375</v>
      </c>
      <c r="E3136" s="17">
        <v>33.578938082690215</v>
      </c>
      <c r="F3136" s="17">
        <v>-49.139343551140229</v>
      </c>
      <c r="G3136" s="17">
        <v>-1.1382586333462064E-2</v>
      </c>
      <c r="H3136" s="17">
        <v>0.74033592859040542</v>
      </c>
      <c r="I3136" s="17">
        <v>23.907807895342497</v>
      </c>
      <c r="J3136" s="17">
        <v>-1.2172798759656995</v>
      </c>
      <c r="K3136" s="17">
        <v>-1</v>
      </c>
      <c r="L3136" s="17">
        <v>-1</v>
      </c>
      <c r="M3136" s="17">
        <v>-1</v>
      </c>
      <c r="N3136" s="17">
        <v>0.16666666666666666</v>
      </c>
      <c r="O3136" s="17">
        <v>-1</v>
      </c>
      <c r="P3136" s="17">
        <v>-1</v>
      </c>
      <c r="Q3136" s="17">
        <v>1.0663571533483005</v>
      </c>
      <c r="R3136" s="17">
        <v>-1</v>
      </c>
      <c r="S3136" s="17">
        <v>-0.61526101723476945</v>
      </c>
      <c r="T3136" s="17">
        <v>-6.462897239479215E-2</v>
      </c>
      <c r="U3136" s="17">
        <v>-0.41860997409316142</v>
      </c>
      <c r="V3136" s="17">
        <v>-0.75164794273214597</v>
      </c>
      <c r="W3136" s="17">
        <v>-1.2648727164377886</v>
      </c>
      <c r="X3136" s="17">
        <v>-2.5013300424157081</v>
      </c>
      <c r="Y3136" s="17">
        <v>0</v>
      </c>
      <c r="Z3136" s="17">
        <v>12.098191032393913</v>
      </c>
      <c r="AA3136" s="17">
        <v>-0.62130295731615526</v>
      </c>
      <c r="AB3136" s="17">
        <v>-0.60518226800651564</v>
      </c>
      <c r="AC3136" s="17">
        <v>-1.4940881699244333</v>
      </c>
      <c r="AD3136" s="17">
        <v>-0.52326246761645179</v>
      </c>
      <c r="AE3136" s="17">
        <v>-5.2326246761645177E-2</v>
      </c>
      <c r="AF3136" s="17">
        <v>19.995328378719762</v>
      </c>
      <c r="AG3136" s="17">
        <v>-44.860420047662878</v>
      </c>
      <c r="AH3136" s="17">
        <v>-1</v>
      </c>
      <c r="AI3136" s="17">
        <v>-1</v>
      </c>
      <c r="AJ3136" s="17">
        <v>-1</v>
      </c>
      <c r="AK3136" s="17">
        <v>-1</v>
      </c>
      <c r="AL3136" s="17">
        <v>-1</v>
      </c>
      <c r="AM3136" s="17">
        <v>-1</v>
      </c>
      <c r="AN3136" s="17">
        <v>-1</v>
      </c>
      <c r="AO3136" s="17">
        <v>-1</v>
      </c>
      <c r="AP3136" s="17">
        <v>-1</v>
      </c>
      <c r="AQ3136" s="17">
        <v>-1</v>
      </c>
      <c r="AR3136" s="17">
        <v>-0.26163123380822589</v>
      </c>
      <c r="AS3136" s="17">
        <v>-3.1395748056987109</v>
      </c>
      <c r="AT3136" s="17">
        <v>-8.1447247408323875E-2</v>
      </c>
      <c r="AU3136" s="17">
        <v>-1</v>
      </c>
      <c r="AV3136" s="17">
        <v>-1</v>
      </c>
      <c r="AW3136" s="17">
        <v>-1</v>
      </c>
      <c r="AX3136" s="17">
        <v>-1</v>
      </c>
      <c r="AY3136" s="17">
        <v>-5.2326246761645177E-2</v>
      </c>
      <c r="AZ3136" s="17">
        <v>0.82255021565343767</v>
      </c>
      <c r="BA3136" s="17">
        <v>-0.30972970283292484</v>
      </c>
      <c r="BB3136" s="17">
        <v>0.31124257232292701</v>
      </c>
      <c r="BC3136" s="17">
        <v>-0.13175539283574744</v>
      </c>
      <c r="BD3136" s="17">
        <v>11.220959814581882</v>
      </c>
      <c r="BE3136" s="17">
        <v>-4.1696777632998403</v>
      </c>
      <c r="BF3136" s="17">
        <v>-1</v>
      </c>
      <c r="BG3136" s="22">
        <v>0</v>
      </c>
    </row>
    <row r="3137" spans="1:59" x14ac:dyDescent="0.25">
      <c r="A3137">
        <v>6697</v>
      </c>
      <c r="B3137" t="s">
        <v>2701</v>
      </c>
      <c r="C3137" s="49">
        <v>0</v>
      </c>
      <c r="D3137" s="22">
        <v>1442.744130859375</v>
      </c>
      <c r="E3137" s="17">
        <v>-5.3930979799955594</v>
      </c>
      <c r="F3137" s="17">
        <v>-114.48710020735432</v>
      </c>
      <c r="G3137" s="17">
        <v>-0.48685096050081261</v>
      </c>
      <c r="H3137" s="17">
        <v>-2.861394912587131</v>
      </c>
      <c r="I3137" s="17">
        <v>-10.893083757079346</v>
      </c>
      <c r="J3137" s="17">
        <v>-10.593509247016602</v>
      </c>
      <c r="K3137" s="17">
        <v>-1</v>
      </c>
      <c r="L3137" s="17">
        <v>-1</v>
      </c>
      <c r="M3137" s="17">
        <v>-1</v>
      </c>
      <c r="N3137" s="17">
        <v>0.16666666666666666</v>
      </c>
      <c r="O3137" s="17">
        <v>-1</v>
      </c>
      <c r="P3137" s="17">
        <v>-1</v>
      </c>
      <c r="Q3137" s="17">
        <v>-1.181153108974069</v>
      </c>
      <c r="R3137" s="17">
        <v>-1</v>
      </c>
      <c r="S3137" s="17">
        <v>-1.7574002170381884</v>
      </c>
      <c r="T3137" s="17">
        <v>-0.18467416304456968</v>
      </c>
      <c r="U3137" s="17">
        <v>-1.1116912054588513</v>
      </c>
      <c r="V3137" s="17">
        <v>-1.7512239098324323</v>
      </c>
      <c r="W3137" s="17">
        <v>-3.8676211424501172</v>
      </c>
      <c r="X3137" s="17">
        <v>-6.3732914737835102</v>
      </c>
      <c r="Y3137" s="17">
        <v>0</v>
      </c>
      <c r="Z3137" s="17">
        <v>-10.412709664065996</v>
      </c>
      <c r="AA3137" s="17">
        <v>-1.8737728483821454</v>
      </c>
      <c r="AB3137" s="17">
        <v>-2.6034329389855988</v>
      </c>
      <c r="AC3137" s="17">
        <v>-24.468692128392092</v>
      </c>
      <c r="AD3137" s="17">
        <v>-1.3896140068235645</v>
      </c>
      <c r="AE3137" s="17">
        <v>-0.13896140068235641</v>
      </c>
      <c r="AF3137" s="17">
        <v>-14.211793919093537</v>
      </c>
      <c r="AG3137" s="17">
        <v>-104.51786764297569</v>
      </c>
      <c r="AH3137" s="17">
        <v>-1</v>
      </c>
      <c r="AI3137" s="17">
        <v>-1</v>
      </c>
      <c r="AJ3137" s="17">
        <v>-1</v>
      </c>
      <c r="AK3137" s="17">
        <v>-1</v>
      </c>
      <c r="AL3137" s="17">
        <v>-1</v>
      </c>
      <c r="AM3137" s="17">
        <v>-1</v>
      </c>
      <c r="AN3137" s="17">
        <v>-1</v>
      </c>
      <c r="AO3137" s="17">
        <v>-1</v>
      </c>
      <c r="AP3137" s="17">
        <v>-1</v>
      </c>
      <c r="AQ3137" s="17">
        <v>-1</v>
      </c>
      <c r="AR3137" s="17">
        <v>-0.69480700341178225</v>
      </c>
      <c r="AS3137" s="17">
        <v>-8.3376840409413866</v>
      </c>
      <c r="AT3137" s="17">
        <v>-6.8389892532238026</v>
      </c>
      <c r="AU3137" s="17">
        <v>-1</v>
      </c>
      <c r="AV3137" s="17">
        <v>-1</v>
      </c>
      <c r="AW3137" s="17">
        <v>-1</v>
      </c>
      <c r="AX3137" s="17">
        <v>-1</v>
      </c>
      <c r="AY3137" s="17">
        <v>-0.13896140068235641</v>
      </c>
      <c r="AZ3137" s="17">
        <v>1.5754291435430612</v>
      </c>
      <c r="BA3137" s="17">
        <v>-1.0626086307225491</v>
      </c>
      <c r="BB3137" s="17">
        <v>0.60580209565334542</v>
      </c>
      <c r="BC3137" s="17">
        <v>-0.42631491616616557</v>
      </c>
      <c r="BD3137" s="17">
        <v>21.454548285057705</v>
      </c>
      <c r="BE3137" s="17">
        <v>-14.403266233775675</v>
      </c>
      <c r="BF3137" s="17">
        <v>-1</v>
      </c>
      <c r="BG3137" s="22">
        <v>0</v>
      </c>
    </row>
    <row r="3138" spans="1:59" x14ac:dyDescent="0.25">
      <c r="A3138">
        <v>6699</v>
      </c>
      <c r="B3138" t="s">
        <v>380</v>
      </c>
      <c r="C3138" s="49">
        <v>0</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25">
      <c r="A3139">
        <v>6700</v>
      </c>
      <c r="B3139" t="s">
        <v>2702</v>
      </c>
      <c r="C3139" s="49">
        <v>0</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25">
      <c r="A3140">
        <v>6701</v>
      </c>
      <c r="B3140" t="s">
        <v>2703</v>
      </c>
      <c r="C3140" s="49">
        <v>0</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25">
      <c r="A3141">
        <v>6702</v>
      </c>
      <c r="B3141" t="s">
        <v>2704</v>
      </c>
      <c r="C3141" s="49">
        <v>0</v>
      </c>
      <c r="D3141" s="22">
        <v>1436.7019824218751</v>
      </c>
      <c r="E3141" s="17">
        <v>3.7441811924654615</v>
      </c>
      <c r="F3141" s="17">
        <v>-99.165840242864618</v>
      </c>
      <c r="G3141" s="17">
        <v>-0.37537391923319158</v>
      </c>
      <c r="H3141" s="17">
        <v>-2.0169427482976667</v>
      </c>
      <c r="I3141" s="17">
        <v>-2.7337599289048811</v>
      </c>
      <c r="J3141" s="17">
        <v>-8.3951836268073592</v>
      </c>
      <c r="K3141" s="17">
        <v>-1</v>
      </c>
      <c r="L3141" s="17">
        <v>-1</v>
      </c>
      <c r="M3141" s="17">
        <v>-1</v>
      </c>
      <c r="N3141" s="17">
        <v>0.16666666666666666</v>
      </c>
      <c r="O3141" s="17">
        <v>-1</v>
      </c>
      <c r="P3141" s="17">
        <v>-1</v>
      </c>
      <c r="Q3141" s="17">
        <v>-0.6542078737603223</v>
      </c>
      <c r="R3141" s="17">
        <v>-1</v>
      </c>
      <c r="S3141" s="17">
        <v>-1.4896173199468254</v>
      </c>
      <c r="T3141" s="17">
        <v>-0.15652868923575963</v>
      </c>
      <c r="U3141" s="17">
        <v>-0.94919323665899091</v>
      </c>
      <c r="V3141" s="17">
        <v>-1.5168660063657744</v>
      </c>
      <c r="W3141" s="17">
        <v>-3.2573877190306888</v>
      </c>
      <c r="X3141" s="17">
        <v>-5.465481769242988</v>
      </c>
      <c r="Y3141" s="17">
        <v>0</v>
      </c>
      <c r="Z3141" s="17">
        <v>-5.1348641915775808</v>
      </c>
      <c r="AA3141" s="17">
        <v>-1.5801221129839724</v>
      </c>
      <c r="AB3141" s="17">
        <v>-2.1349284398127848</v>
      </c>
      <c r="AC3141" s="17">
        <v>-19.082128031315257</v>
      </c>
      <c r="AD3141" s="17">
        <v>-1.1864915458237386</v>
      </c>
      <c r="AE3141" s="17">
        <v>-0.11864915458237386</v>
      </c>
      <c r="AF3141" s="17">
        <v>-6.1916836631425838</v>
      </c>
      <c r="AG3141" s="17">
        <v>-90.53074229704707</v>
      </c>
      <c r="AH3141" s="17">
        <v>-1</v>
      </c>
      <c r="AI3141" s="17">
        <v>-1</v>
      </c>
      <c r="AJ3141" s="17">
        <v>-1</v>
      </c>
      <c r="AK3141" s="17">
        <v>-1</v>
      </c>
      <c r="AL3141" s="17">
        <v>-1</v>
      </c>
      <c r="AM3141" s="17">
        <v>-1</v>
      </c>
      <c r="AN3141" s="17">
        <v>-1</v>
      </c>
      <c r="AO3141" s="17">
        <v>-1</v>
      </c>
      <c r="AP3141" s="17">
        <v>-1</v>
      </c>
      <c r="AQ3141" s="17">
        <v>-1</v>
      </c>
      <c r="AR3141" s="17">
        <v>-0.59324577291186931</v>
      </c>
      <c r="AS3141" s="17">
        <v>-7.1189492749424303</v>
      </c>
      <c r="AT3141" s="17">
        <v>-5.2546340574251609</v>
      </c>
      <c r="AU3141" s="17">
        <v>-1</v>
      </c>
      <c r="AV3141" s="17">
        <v>-1</v>
      </c>
      <c r="AW3141" s="17">
        <v>-1</v>
      </c>
      <c r="AX3141" s="17">
        <v>-1</v>
      </c>
      <c r="AY3141" s="17">
        <v>-0.11864915458237386</v>
      </c>
      <c r="AZ3141" s="17">
        <v>1.3989111670091827</v>
      </c>
      <c r="BA3141" s="17">
        <v>-0.88609065418867017</v>
      </c>
      <c r="BB3141" s="17">
        <v>0.53674045891340461</v>
      </c>
      <c r="BC3141" s="17">
        <v>-0.35725327942622487</v>
      </c>
      <c r="BD3141" s="17">
        <v>19.055208547189984</v>
      </c>
      <c r="BE3141" s="17">
        <v>-12.003926495907949</v>
      </c>
      <c r="BF3141" s="17">
        <v>-1</v>
      </c>
      <c r="BG3141" s="22">
        <v>0</v>
      </c>
    </row>
    <row r="3142" spans="1:59" x14ac:dyDescent="0.25">
      <c r="A3142">
        <v>6704</v>
      </c>
      <c r="B3142" t="s">
        <v>2705</v>
      </c>
      <c r="C3142" s="49">
        <v>0</v>
      </c>
      <c r="D3142" s="22">
        <v>1508.8790917968752</v>
      </c>
      <c r="E3142" s="17">
        <v>90.124142582811643</v>
      </c>
      <c r="F3142" s="17">
        <v>45.674852397110861</v>
      </c>
      <c r="G3142" s="17">
        <v>0.67848274190826374</v>
      </c>
      <c r="H3142" s="17">
        <v>5.9661498080909263</v>
      </c>
      <c r="I3142" s="17">
        <v>74.40102647154302</v>
      </c>
      <c r="J3142" s="17">
        <v>12.386854287651838</v>
      </c>
      <c r="K3142" s="17">
        <v>-1</v>
      </c>
      <c r="L3142" s="17">
        <v>-1</v>
      </c>
      <c r="M3142" s="17">
        <v>-1</v>
      </c>
      <c r="N3142" s="17">
        <v>0.16666666666666666</v>
      </c>
      <c r="O3142" s="17">
        <v>-1</v>
      </c>
      <c r="P3142" s="17">
        <v>-1</v>
      </c>
      <c r="Q3142" s="17">
        <v>4.327308857147524</v>
      </c>
      <c r="R3142" s="17">
        <v>-1</v>
      </c>
      <c r="S3142" s="17">
        <v>1.041888599393155</v>
      </c>
      <c r="T3142" s="17">
        <v>0.1095466812361703</v>
      </c>
      <c r="U3142" s="17">
        <v>0.58699363100799051</v>
      </c>
      <c r="V3142" s="17">
        <v>0.69865420166131165</v>
      </c>
      <c r="W3142" s="17">
        <v>2.511500213488465</v>
      </c>
      <c r="X3142" s="17">
        <v>3.1165660972961908</v>
      </c>
      <c r="Y3142" s="17">
        <v>0</v>
      </c>
      <c r="Z3142" s="17">
        <v>44.759648117054368</v>
      </c>
      <c r="AA3142" s="17">
        <v>1.1959273769331706</v>
      </c>
      <c r="AB3142" s="17">
        <v>2.2941143623073961</v>
      </c>
      <c r="AC3142" s="17">
        <v>31.840164037254837</v>
      </c>
      <c r="AD3142" s="17">
        <v>0.73374203875998822</v>
      </c>
      <c r="AE3142" s="17">
        <v>7.3374203875998814E-2</v>
      </c>
      <c r="AF3142" s="17">
        <v>69.627036677955516</v>
      </c>
      <c r="AG3142" s="17">
        <v>41.697607580308215</v>
      </c>
      <c r="AH3142" s="17">
        <v>-1</v>
      </c>
      <c r="AI3142" s="17">
        <v>-1</v>
      </c>
      <c r="AJ3142" s="17">
        <v>-1</v>
      </c>
      <c r="AK3142" s="17">
        <v>-1</v>
      </c>
      <c r="AL3142" s="17">
        <v>-1</v>
      </c>
      <c r="AM3142" s="17">
        <v>-1</v>
      </c>
      <c r="AN3142" s="17">
        <v>-1</v>
      </c>
      <c r="AO3142" s="17">
        <v>-1</v>
      </c>
      <c r="AP3142" s="17">
        <v>-1</v>
      </c>
      <c r="AQ3142" s="17">
        <v>-1</v>
      </c>
      <c r="AR3142" s="17">
        <v>0.36687101937999411</v>
      </c>
      <c r="AS3142" s="17">
        <v>4.4024522325599289</v>
      </c>
      <c r="AT3142" s="17">
        <v>9.7231879023279078</v>
      </c>
      <c r="AU3142" s="17">
        <v>-1</v>
      </c>
      <c r="AV3142" s="17">
        <v>-1</v>
      </c>
      <c r="AW3142" s="17">
        <v>-1</v>
      </c>
      <c r="AX3142" s="17">
        <v>-1</v>
      </c>
      <c r="AY3142" s="17">
        <v>7.3374203875998814E-2</v>
      </c>
      <c r="AZ3142" s="17">
        <v>-0.26981490668390212</v>
      </c>
      <c r="BA3142" s="17">
        <v>0.78263541950441518</v>
      </c>
      <c r="BB3142" s="17">
        <v>-0.11613895984506274</v>
      </c>
      <c r="BC3142" s="17">
        <v>0.29562613933224213</v>
      </c>
      <c r="BD3142" s="17">
        <v>-3.6271315682336382</v>
      </c>
      <c r="BE3142" s="17">
        <v>10.678413619515698</v>
      </c>
      <c r="BF3142" s="17">
        <v>-1</v>
      </c>
      <c r="BG3142" s="22">
        <v>0</v>
      </c>
    </row>
    <row r="3143" spans="1:59" x14ac:dyDescent="0.25">
      <c r="A3143">
        <v>6705</v>
      </c>
      <c r="B3143" t="s">
        <v>3223</v>
      </c>
      <c r="C3143" s="49">
        <v>0</v>
      </c>
      <c r="D3143" s="22">
        <v>1534.2722753906251</v>
      </c>
      <c r="E3143" s="17">
        <v>109.19980764974058</v>
      </c>
      <c r="F3143" s="17">
        <v>77.660656701614229</v>
      </c>
      <c r="G3143" s="17">
        <v>0.91121052243645839</v>
      </c>
      <c r="H3143" s="17">
        <v>7.7290910892962374</v>
      </c>
      <c r="I3143" s="17">
        <v>91.435039067761792</v>
      </c>
      <c r="J3143" s="17">
        <v>16.976242709267257</v>
      </c>
      <c r="K3143" s="17">
        <v>-1</v>
      </c>
      <c r="L3143" s="17">
        <v>-1</v>
      </c>
      <c r="M3143" s="17">
        <v>-1</v>
      </c>
      <c r="N3143" s="17">
        <v>0.16666666666666666</v>
      </c>
      <c r="O3143" s="17">
        <v>-1</v>
      </c>
      <c r="P3143" s="17">
        <v>-1</v>
      </c>
      <c r="Q3143" s="17">
        <v>5.4273990071614238</v>
      </c>
      <c r="R3143" s="17">
        <v>-1</v>
      </c>
      <c r="S3143" s="17">
        <v>1.6009321351277563</v>
      </c>
      <c r="T3143" s="17">
        <v>0.16830527024207845</v>
      </c>
      <c r="U3143" s="17">
        <v>0.92623650280562719</v>
      </c>
      <c r="V3143" s="17">
        <v>1.1879172293021258</v>
      </c>
      <c r="W3143" s="17">
        <v>3.7854689932624526</v>
      </c>
      <c r="X3143" s="17">
        <v>5.0117773020183707</v>
      </c>
      <c r="Y3143" s="17">
        <v>0</v>
      </c>
      <c r="Z3143" s="17">
        <v>55.77807172083704</v>
      </c>
      <c r="AA3143" s="17">
        <v>1.8089745400313073</v>
      </c>
      <c r="AB3143" s="17">
        <v>3.2721992757579268</v>
      </c>
      <c r="AC3143" s="17">
        <v>43.085556745301773</v>
      </c>
      <c r="AD3143" s="17">
        <v>1.1577956285070341</v>
      </c>
      <c r="AE3143" s="17">
        <v>0.1157795628507034</v>
      </c>
      <c r="AF3143" s="17">
        <v>86.370416644221365</v>
      </c>
      <c r="AG3143" s="17">
        <v>70.898173012547673</v>
      </c>
      <c r="AH3143" s="17">
        <v>-1</v>
      </c>
      <c r="AI3143" s="17">
        <v>-1</v>
      </c>
      <c r="AJ3143" s="17">
        <v>-1</v>
      </c>
      <c r="AK3143" s="17">
        <v>-1</v>
      </c>
      <c r="AL3143" s="17">
        <v>-1</v>
      </c>
      <c r="AM3143" s="17">
        <v>-1</v>
      </c>
      <c r="AN3143" s="17">
        <v>-1</v>
      </c>
      <c r="AO3143" s="17">
        <v>-1</v>
      </c>
      <c r="AP3143" s="17">
        <v>-1</v>
      </c>
      <c r="AQ3143" s="17">
        <v>-1</v>
      </c>
      <c r="AR3143" s="17">
        <v>0.57889781425351705</v>
      </c>
      <c r="AS3143" s="17">
        <v>6.9467737710422037</v>
      </c>
      <c r="AT3143" s="17">
        <v>13.030805902354865</v>
      </c>
      <c r="AU3143" s="17">
        <v>-1</v>
      </c>
      <c r="AV3143" s="17">
        <v>-1</v>
      </c>
      <c r="AW3143" s="17">
        <v>-1</v>
      </c>
      <c r="AX3143" s="17">
        <v>-1</v>
      </c>
      <c r="AY3143" s="17">
        <v>0.1157795628507034</v>
      </c>
      <c r="AZ3143" s="17">
        <v>-0.63832699163811224</v>
      </c>
      <c r="BA3143" s="17">
        <v>1.1511475044586255</v>
      </c>
      <c r="BB3143" s="17">
        <v>-0.26031718035905832</v>
      </c>
      <c r="BC3143" s="17">
        <v>0.43980435984623767</v>
      </c>
      <c r="BD3143" s="17">
        <v>-8.636172044886866</v>
      </c>
      <c r="BE3143" s="17">
        <v>15.687454096168929</v>
      </c>
      <c r="BF3143" s="17">
        <v>-1</v>
      </c>
      <c r="BG3143" s="22">
        <v>0</v>
      </c>
    </row>
    <row r="3144" spans="1:59" x14ac:dyDescent="0.25">
      <c r="A3144">
        <v>6706</v>
      </c>
      <c r="B3144" t="s">
        <v>2706</v>
      </c>
      <c r="C3144" s="49">
        <v>0</v>
      </c>
      <c r="D3144" s="22">
        <v>1460.4675976562501</v>
      </c>
      <c r="E3144" s="17">
        <v>41.98523241452137</v>
      </c>
      <c r="F3144" s="17">
        <v>-35.043788587231667</v>
      </c>
      <c r="G3144" s="17">
        <v>9.1176261048773632E-2</v>
      </c>
      <c r="H3144" s="17">
        <v>1.5172316880593708</v>
      </c>
      <c r="I3144" s="17">
        <v>31.41438357873426</v>
      </c>
      <c r="J3144" s="17">
        <v>0.80517909151125266</v>
      </c>
      <c r="K3144" s="17">
        <v>-1</v>
      </c>
      <c r="L3144" s="17">
        <v>-1</v>
      </c>
      <c r="M3144" s="17">
        <v>-1</v>
      </c>
      <c r="N3144" s="17">
        <v>0.16666666666666666</v>
      </c>
      <c r="O3144" s="17">
        <v>-1</v>
      </c>
      <c r="P3144" s="17">
        <v>-1</v>
      </c>
      <c r="Q3144" s="17">
        <v>1.5511466251763435</v>
      </c>
      <c r="R3144" s="17">
        <v>-1</v>
      </c>
      <c r="S3144" s="17">
        <v>-0.36890082537755231</v>
      </c>
      <c r="T3144" s="17">
        <v>-3.873514421246059E-2</v>
      </c>
      <c r="U3144" s="17">
        <v>-0.2691118873789709</v>
      </c>
      <c r="V3144" s="17">
        <v>-0.53603873583943573</v>
      </c>
      <c r="W3144" s="17">
        <v>-0.70345813431081938</v>
      </c>
      <c r="X3144" s="17">
        <v>-1.6661453632980499</v>
      </c>
      <c r="Y3144" s="17">
        <v>0</v>
      </c>
      <c r="Z3144" s="17">
        <v>16.953807419094542</v>
      </c>
      <c r="AA3144" s="17">
        <v>-0.35114436131357202</v>
      </c>
      <c r="AB3144" s="17">
        <v>-0.17415825730278456</v>
      </c>
      <c r="AC3144" s="17">
        <v>3.4615493215703506</v>
      </c>
      <c r="AD3144" s="17">
        <v>-0.33638985922371356</v>
      </c>
      <c r="AE3144" s="17">
        <v>-3.3638985922371363E-2</v>
      </c>
      <c r="AF3144" s="17">
        <v>27.373827613859444</v>
      </c>
      <c r="AG3144" s="17">
        <v>-31.992268566807667</v>
      </c>
      <c r="AH3144" s="17">
        <v>-1</v>
      </c>
      <c r="AI3144" s="17">
        <v>-1</v>
      </c>
      <c r="AJ3144" s="17">
        <v>-1</v>
      </c>
      <c r="AK3144" s="17">
        <v>-1</v>
      </c>
      <c r="AL3144" s="17">
        <v>-1</v>
      </c>
      <c r="AM3144" s="17">
        <v>-1</v>
      </c>
      <c r="AN3144" s="17">
        <v>-1</v>
      </c>
      <c r="AO3144" s="17">
        <v>-1</v>
      </c>
      <c r="AP3144" s="17">
        <v>-1</v>
      </c>
      <c r="AQ3144" s="17">
        <v>-1</v>
      </c>
      <c r="AR3144" s="17">
        <v>-0.16819492961185678</v>
      </c>
      <c r="AS3144" s="17">
        <v>-2.0183391553422818</v>
      </c>
      <c r="AT3144" s="17">
        <v>1.3761590980550333</v>
      </c>
      <c r="AU3144" s="17">
        <v>-1</v>
      </c>
      <c r="AV3144" s="17">
        <v>-1</v>
      </c>
      <c r="AW3144" s="17">
        <v>-1</v>
      </c>
      <c r="AX3144" s="17">
        <v>-1</v>
      </c>
      <c r="AY3144" s="17">
        <v>-3.3638985922371363E-2</v>
      </c>
      <c r="AZ3144" s="17">
        <v>0.66015372567037089</v>
      </c>
      <c r="BA3144" s="17">
        <v>-0.14733321284985818</v>
      </c>
      <c r="BB3144" s="17">
        <v>0.24770588546939604</v>
      </c>
      <c r="BC3144" s="17">
        <v>-6.8218705982216452E-2</v>
      </c>
      <c r="BD3144" s="17">
        <v>9.0135679140078011</v>
      </c>
      <c r="BE3144" s="17">
        <v>-1.9622858627257562</v>
      </c>
      <c r="BF3144" s="17">
        <v>-1</v>
      </c>
      <c r="BG3144" s="22">
        <v>0</v>
      </c>
    </row>
    <row r="3145" spans="1:59" x14ac:dyDescent="0.25">
      <c r="A3145">
        <v>6707</v>
      </c>
      <c r="B3145" t="s">
        <v>3224</v>
      </c>
      <c r="C3145" s="49">
        <v>0</v>
      </c>
      <c r="D3145" s="22">
        <v>1436.354990234375</v>
      </c>
      <c r="E3145" s="17">
        <v>-10.593440515675056</v>
      </c>
      <c r="F3145" s="17">
        <v>-123.20696072487851</v>
      </c>
      <c r="G3145" s="17">
        <v>-0.55029641165906673</v>
      </c>
      <c r="H3145" s="17">
        <v>-3.3420019320745658</v>
      </c>
      <c r="I3145" s="17">
        <v>-15.536837982508196</v>
      </c>
      <c r="J3145" s="17">
        <v>-11.844652614125639</v>
      </c>
      <c r="K3145" s="17">
        <v>-1</v>
      </c>
      <c r="L3145" s="17">
        <v>-1</v>
      </c>
      <c r="M3145" s="17">
        <v>-1</v>
      </c>
      <c r="N3145" s="17">
        <v>0.16666666666666666</v>
      </c>
      <c r="O3145" s="17">
        <v>-1</v>
      </c>
      <c r="P3145" s="17">
        <v>-1</v>
      </c>
      <c r="Q3145" s="17">
        <v>-1.4810559212811181</v>
      </c>
      <c r="R3145" s="17">
        <v>-1</v>
      </c>
      <c r="S3145" s="17">
        <v>-1.9098047527635242</v>
      </c>
      <c r="T3145" s="17">
        <v>-0.2006927285138117</v>
      </c>
      <c r="U3145" s="17">
        <v>-1.2041744363158366</v>
      </c>
      <c r="V3145" s="17">
        <v>-1.8846051222226057</v>
      </c>
      <c r="W3145" s="17">
        <v>-4.2149261518084602</v>
      </c>
      <c r="X3145" s="17">
        <v>-6.8899574672067141</v>
      </c>
      <c r="Y3145" s="17">
        <v>0</v>
      </c>
      <c r="Z3145" s="17">
        <v>-13.416514603073072</v>
      </c>
      <c r="AA3145" s="17">
        <v>-2.0408996682047453</v>
      </c>
      <c r="AB3145" s="17">
        <v>-2.8700751011894918</v>
      </c>
      <c r="AC3145" s="17">
        <v>-27.534372607939929</v>
      </c>
      <c r="AD3145" s="17">
        <v>-1.5052180453947959</v>
      </c>
      <c r="AE3145" s="17">
        <v>-0.15052180453947958</v>
      </c>
      <c r="AF3145" s="17">
        <v>-18.776316871458114</v>
      </c>
      <c r="AG3145" s="17">
        <v>-112.47842586993006</v>
      </c>
      <c r="AH3145" s="17">
        <v>-1</v>
      </c>
      <c r="AI3145" s="17">
        <v>-1</v>
      </c>
      <c r="AJ3145" s="17">
        <v>-1</v>
      </c>
      <c r="AK3145" s="17">
        <v>-1</v>
      </c>
      <c r="AL3145" s="17">
        <v>-1</v>
      </c>
      <c r="AM3145" s="17">
        <v>-1</v>
      </c>
      <c r="AN3145" s="17">
        <v>-1</v>
      </c>
      <c r="AO3145" s="17">
        <v>-1</v>
      </c>
      <c r="AP3145" s="17">
        <v>-1</v>
      </c>
      <c r="AQ3145" s="17">
        <v>-1</v>
      </c>
      <c r="AR3145" s="17">
        <v>-0.75260902269739793</v>
      </c>
      <c r="AS3145" s="17">
        <v>-9.0313082723687756</v>
      </c>
      <c r="AT3145" s="17">
        <v>-7.7407007540794091</v>
      </c>
      <c r="AU3145" s="17">
        <v>-1</v>
      </c>
      <c r="AV3145" s="17">
        <v>-1</v>
      </c>
      <c r="AW3145" s="17">
        <v>-1</v>
      </c>
      <c r="AX3145" s="17">
        <v>-1</v>
      </c>
      <c r="AY3145" s="17">
        <v>-0.15052180453947958</v>
      </c>
      <c r="AZ3145" s="17">
        <v>1.6758916471347038</v>
      </c>
      <c r="BA3145" s="17">
        <v>-1.1630711343141915</v>
      </c>
      <c r="BB3145" s="17">
        <v>0.6451074687675642</v>
      </c>
      <c r="BC3145" s="17">
        <v>-0.46562028928038435</v>
      </c>
      <c r="BD3145" s="17">
        <v>22.820095759407117</v>
      </c>
      <c r="BE3145" s="17">
        <v>-15.768813708125087</v>
      </c>
      <c r="BF3145" s="17">
        <v>-1</v>
      </c>
      <c r="BG3145" s="22">
        <v>0</v>
      </c>
    </row>
    <row r="3146" spans="1:59" x14ac:dyDescent="0.25">
      <c r="A3146">
        <v>6708</v>
      </c>
      <c r="B3146" t="s">
        <v>2707</v>
      </c>
      <c r="C3146" s="49">
        <v>0</v>
      </c>
      <c r="D3146" s="22">
        <v>1467.7439746093751</v>
      </c>
      <c r="E3146" s="17">
        <v>-23.063565008639813</v>
      </c>
      <c r="F3146" s="17">
        <v>-144.11668839546297</v>
      </c>
      <c r="G3146" s="17">
        <v>-0.7024349811912689</v>
      </c>
      <c r="H3146" s="17">
        <v>-4.494470125098692</v>
      </c>
      <c r="I3146" s="17">
        <v>-26.672295485263341</v>
      </c>
      <c r="J3146" s="17">
        <v>-14.844822975857046</v>
      </c>
      <c r="K3146" s="17">
        <v>-1</v>
      </c>
      <c r="L3146" s="17">
        <v>-1</v>
      </c>
      <c r="M3146" s="17">
        <v>-1</v>
      </c>
      <c r="N3146" s="17">
        <v>0.16666666666666666</v>
      </c>
      <c r="O3146" s="17">
        <v>-1</v>
      </c>
      <c r="P3146" s="17">
        <v>-1</v>
      </c>
      <c r="Q3146" s="17">
        <v>-2.2002057425862049</v>
      </c>
      <c r="R3146" s="17">
        <v>-1</v>
      </c>
      <c r="S3146" s="17">
        <v>-2.2752621280706498</v>
      </c>
      <c r="T3146" s="17">
        <v>-0.2391043339474245</v>
      </c>
      <c r="U3146" s="17">
        <v>-1.4259439436868571</v>
      </c>
      <c r="V3146" s="17">
        <v>-2.2044456542868471</v>
      </c>
      <c r="W3146" s="17">
        <v>-5.0477437352684573</v>
      </c>
      <c r="X3146" s="17">
        <v>-8.128893020983039</v>
      </c>
      <c r="Y3146" s="17">
        <v>0</v>
      </c>
      <c r="Z3146" s="17">
        <v>-20.61946734801305</v>
      </c>
      <c r="AA3146" s="17">
        <v>-2.4416602402251786</v>
      </c>
      <c r="AB3146" s="17">
        <v>-3.5094677825258915</v>
      </c>
      <c r="AC3146" s="17">
        <v>-34.885699366383569</v>
      </c>
      <c r="AD3146" s="17">
        <v>-1.7824299296085713</v>
      </c>
      <c r="AE3146" s="17">
        <v>-0.17824299296085713</v>
      </c>
      <c r="AF3146" s="17">
        <v>-29.721782305023801</v>
      </c>
      <c r="AG3146" s="17">
        <v>-131.56738999922177</v>
      </c>
      <c r="AH3146" s="17">
        <v>-1</v>
      </c>
      <c r="AI3146" s="17">
        <v>-1</v>
      </c>
      <c r="AJ3146" s="17">
        <v>-1</v>
      </c>
      <c r="AK3146" s="17">
        <v>-1</v>
      </c>
      <c r="AL3146" s="17">
        <v>-1</v>
      </c>
      <c r="AM3146" s="17">
        <v>-1</v>
      </c>
      <c r="AN3146" s="17">
        <v>-1</v>
      </c>
      <c r="AO3146" s="17">
        <v>-1</v>
      </c>
      <c r="AP3146" s="17">
        <v>-1</v>
      </c>
      <c r="AQ3146" s="17">
        <v>-1</v>
      </c>
      <c r="AR3146" s="17">
        <v>-0.89121496480428564</v>
      </c>
      <c r="AS3146" s="17">
        <v>-10.694579577651428</v>
      </c>
      <c r="AT3146" s="17">
        <v>-9.9029534509468569</v>
      </c>
      <c r="AU3146" s="17">
        <v>-1</v>
      </c>
      <c r="AV3146" s="17">
        <v>-1</v>
      </c>
      <c r="AW3146" s="17">
        <v>-1</v>
      </c>
      <c r="AX3146" s="17">
        <v>-1</v>
      </c>
      <c r="AY3146" s="17">
        <v>-0.17824299296085713</v>
      </c>
      <c r="AZ3146" s="17">
        <v>1.9167949949560041</v>
      </c>
      <c r="BA3146" s="17">
        <v>-1.4039744821354918</v>
      </c>
      <c r="BB3146" s="17">
        <v>0.73935950940024786</v>
      </c>
      <c r="BC3146" s="17">
        <v>-0.55987232991306801</v>
      </c>
      <c r="BD3146" s="17">
        <v>26.094600638529613</v>
      </c>
      <c r="BE3146" s="17">
        <v>-19.043318587247587</v>
      </c>
      <c r="BF3146" s="17">
        <v>-1</v>
      </c>
      <c r="BG3146" s="22">
        <v>0</v>
      </c>
    </row>
    <row r="3147" spans="1:59" x14ac:dyDescent="0.25">
      <c r="A3147">
        <v>6709</v>
      </c>
      <c r="B3147" t="s">
        <v>2708</v>
      </c>
      <c r="C3147" s="49">
        <v>0</v>
      </c>
      <c r="D3147" s="22">
        <v>1492.877939453125</v>
      </c>
      <c r="E3147" s="17">
        <v>74.727362504638123</v>
      </c>
      <c r="F3147" s="17">
        <v>19.857750200567594</v>
      </c>
      <c r="G3147" s="17">
        <v>0.49063825825320806</v>
      </c>
      <c r="H3147" s="17">
        <v>4.5432049669954537</v>
      </c>
      <c r="I3147" s="17">
        <v>60.652150882009408</v>
      </c>
      <c r="J3147" s="17">
        <v>8.682563822653405</v>
      </c>
      <c r="K3147" s="17">
        <v>-1</v>
      </c>
      <c r="L3147" s="17">
        <v>-1</v>
      </c>
      <c r="M3147" s="17">
        <v>-1</v>
      </c>
      <c r="N3147" s="17">
        <v>0.16666666666666666</v>
      </c>
      <c r="O3147" s="17">
        <v>-1</v>
      </c>
      <c r="P3147" s="17">
        <v>-1</v>
      </c>
      <c r="Q3147" s="17">
        <v>3.439379338229009</v>
      </c>
      <c r="R3147" s="17">
        <v>-1</v>
      </c>
      <c r="S3147" s="17">
        <v>0.59066079980504105</v>
      </c>
      <c r="T3147" s="17">
        <v>6.212012654182314E-2</v>
      </c>
      <c r="U3147" s="17">
        <v>0.31317628981281215</v>
      </c>
      <c r="V3147" s="17">
        <v>0.30374921614513811</v>
      </c>
      <c r="W3147" s="17">
        <v>1.4832258618567993</v>
      </c>
      <c r="X3147" s="17">
        <v>1.5868605788560139</v>
      </c>
      <c r="Y3147" s="17">
        <v>0</v>
      </c>
      <c r="Z3147" s="17">
        <v>35.866210093249194</v>
      </c>
      <c r="AA3147" s="17">
        <v>0.70111095429979686</v>
      </c>
      <c r="AB3147" s="17">
        <v>1.5046604555974648</v>
      </c>
      <c r="AC3147" s="17">
        <v>22.763529602177194</v>
      </c>
      <c r="AD3147" s="17">
        <v>0.39147036226601517</v>
      </c>
      <c r="AE3147" s="17">
        <v>3.9147036226601518E-2</v>
      </c>
      <c r="AF3147" s="17">
        <v>56.112743037267535</v>
      </c>
      <c r="AG3147" s="17">
        <v>18.128590062908017</v>
      </c>
      <c r="AH3147" s="17">
        <v>-1</v>
      </c>
      <c r="AI3147" s="17">
        <v>-1</v>
      </c>
      <c r="AJ3147" s="17">
        <v>-1</v>
      </c>
      <c r="AK3147" s="17">
        <v>-1</v>
      </c>
      <c r="AL3147" s="17">
        <v>-1</v>
      </c>
      <c r="AM3147" s="17">
        <v>-1</v>
      </c>
      <c r="AN3147" s="17">
        <v>-1</v>
      </c>
      <c r="AO3147" s="17">
        <v>-1</v>
      </c>
      <c r="AP3147" s="17">
        <v>-1</v>
      </c>
      <c r="AQ3147" s="17">
        <v>-1</v>
      </c>
      <c r="AR3147" s="17">
        <v>0.19573518113300759</v>
      </c>
      <c r="AS3147" s="17">
        <v>2.3488221735960906</v>
      </c>
      <c r="AT3147" s="17">
        <v>7.0534688256749183</v>
      </c>
      <c r="AU3147" s="17">
        <v>-1</v>
      </c>
      <c r="AV3147" s="17">
        <v>-1</v>
      </c>
      <c r="AW3147" s="17">
        <v>-1</v>
      </c>
      <c r="AX3147" s="17">
        <v>-1</v>
      </c>
      <c r="AY3147" s="17">
        <v>3.9147036226601518E-2</v>
      </c>
      <c r="AZ3147" s="17">
        <v>2.7626860524827601E-2</v>
      </c>
      <c r="BA3147" s="17">
        <v>0.48519365229568534</v>
      </c>
      <c r="BB3147" s="17">
        <v>2.3341016288815075E-4</v>
      </c>
      <c r="BC3147" s="17">
        <v>0.17925376932429127</v>
      </c>
      <c r="BD3147" s="17">
        <v>0.41587790750966747</v>
      </c>
      <c r="BE3147" s="17">
        <v>6.6354041437723872</v>
      </c>
      <c r="BF3147" s="17">
        <v>-1</v>
      </c>
      <c r="BG3147" s="22">
        <v>0</v>
      </c>
    </row>
    <row r="3148" spans="1:59" x14ac:dyDescent="0.25">
      <c r="A3148">
        <v>6711</v>
      </c>
      <c r="B3148" t="s">
        <v>2709</v>
      </c>
      <c r="C3148" s="49">
        <v>0</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25">
      <c r="A3149">
        <v>6712</v>
      </c>
      <c r="B3149" t="s">
        <v>2710</v>
      </c>
      <c r="C3149" s="49">
        <v>0</v>
      </c>
      <c r="D3149" s="22">
        <v>1437.72634765625</v>
      </c>
      <c r="E3149" s="17">
        <v>5.7597238175241188</v>
      </c>
      <c r="F3149" s="17">
        <v>-95.786206990429349</v>
      </c>
      <c r="G3149" s="17">
        <v>-0.35078380612080046</v>
      </c>
      <c r="H3149" s="17">
        <v>-1.8306696466638437</v>
      </c>
      <c r="I3149" s="17">
        <v>-0.93393914451780802</v>
      </c>
      <c r="J3149" s="17">
        <v>-7.9102669565753319</v>
      </c>
      <c r="K3149" s="17">
        <v>-1</v>
      </c>
      <c r="L3149" s="17">
        <v>-1</v>
      </c>
      <c r="M3149" s="17">
        <v>-1</v>
      </c>
      <c r="N3149" s="17">
        <v>0.16666666666666666</v>
      </c>
      <c r="O3149" s="17">
        <v>-1</v>
      </c>
      <c r="P3149" s="17">
        <v>-1</v>
      </c>
      <c r="Q3149" s="17">
        <v>-0.53797189556608149</v>
      </c>
      <c r="R3149" s="17">
        <v>-1</v>
      </c>
      <c r="S3149" s="17">
        <v>-1.4305485497842554</v>
      </c>
      <c r="T3149" s="17">
        <v>-0.1503202325285263</v>
      </c>
      <c r="U3149" s="17">
        <v>-0.91334869514725814</v>
      </c>
      <c r="V3149" s="17">
        <v>-1.4651702734193541</v>
      </c>
      <c r="W3149" s="17">
        <v>-3.1227796532243715</v>
      </c>
      <c r="X3149" s="17">
        <v>-5.2652329730304368</v>
      </c>
      <c r="Y3149" s="17">
        <v>0</v>
      </c>
      <c r="Z3149" s="17">
        <v>-3.9706530169497505</v>
      </c>
      <c r="AA3149" s="17">
        <v>-1.5153472973190785</v>
      </c>
      <c r="AB3149" s="17">
        <v>-2.0315835851474513</v>
      </c>
      <c r="AC3149" s="17">
        <v>-17.893935207680123</v>
      </c>
      <c r="AD3149" s="17">
        <v>-1.1416858689340725</v>
      </c>
      <c r="AE3149" s="17">
        <v>-0.11416858689340727</v>
      </c>
      <c r="AF3149" s="17">
        <v>-4.4225712420994867</v>
      </c>
      <c r="AG3149" s="17">
        <v>-87.44539853063084</v>
      </c>
      <c r="AH3149" s="17">
        <v>-1</v>
      </c>
      <c r="AI3149" s="17">
        <v>-1</v>
      </c>
      <c r="AJ3149" s="17">
        <v>-1</v>
      </c>
      <c r="AK3149" s="17">
        <v>-1</v>
      </c>
      <c r="AL3149" s="17">
        <v>-1</v>
      </c>
      <c r="AM3149" s="17">
        <v>-1</v>
      </c>
      <c r="AN3149" s="17">
        <v>-1</v>
      </c>
      <c r="AO3149" s="17">
        <v>-1</v>
      </c>
      <c r="AP3149" s="17">
        <v>-1</v>
      </c>
      <c r="AQ3149" s="17">
        <v>-1</v>
      </c>
      <c r="AR3149" s="17">
        <v>-0.57084293446703627</v>
      </c>
      <c r="AS3149" s="17">
        <v>-6.8501152136044352</v>
      </c>
      <c r="AT3149" s="17">
        <v>-4.9051497776857644</v>
      </c>
      <c r="AU3149" s="17">
        <v>-1</v>
      </c>
      <c r="AV3149" s="17">
        <v>-1</v>
      </c>
      <c r="AW3149" s="17">
        <v>-1</v>
      </c>
      <c r="AX3149" s="17">
        <v>-1</v>
      </c>
      <c r="AY3149" s="17">
        <v>-0.11416858689340727</v>
      </c>
      <c r="AZ3149" s="17">
        <v>1.3599740283842159</v>
      </c>
      <c r="BA3149" s="17">
        <v>-0.84715351556370355</v>
      </c>
      <c r="BB3149" s="17">
        <v>0.52150652877091808</v>
      </c>
      <c r="BC3149" s="17">
        <v>-0.34201934928373839</v>
      </c>
      <c r="BD3149" s="17">
        <v>18.525951268037929</v>
      </c>
      <c r="BE3149" s="17">
        <v>-11.474669216755894</v>
      </c>
      <c r="BF3149" s="17">
        <v>-1</v>
      </c>
      <c r="BG3149" s="22">
        <v>0</v>
      </c>
    </row>
    <row r="3150" spans="1:59" x14ac:dyDescent="0.25">
      <c r="A3150">
        <v>6714</v>
      </c>
      <c r="B3150" t="s">
        <v>2711</v>
      </c>
      <c r="C3150" s="49">
        <v>0</v>
      </c>
      <c r="D3150" s="22">
        <v>1438.0503710937501</v>
      </c>
      <c r="E3150" s="17">
        <v>-2.8465497681757057</v>
      </c>
      <c r="F3150" s="17">
        <v>-110.21708432746415</v>
      </c>
      <c r="G3150" s="17">
        <v>-0.45578244932358797</v>
      </c>
      <c r="H3150" s="17">
        <v>-2.626047156613998</v>
      </c>
      <c r="I3150" s="17">
        <v>-8.6190904695676451</v>
      </c>
      <c r="J3150" s="17">
        <v>-9.9808386618807177</v>
      </c>
      <c r="K3150" s="17">
        <v>-1</v>
      </c>
      <c r="L3150" s="17">
        <v>-1</v>
      </c>
      <c r="M3150" s="17">
        <v>-1</v>
      </c>
      <c r="N3150" s="17">
        <v>0.16666666666666666</v>
      </c>
      <c r="O3150" s="17">
        <v>-1</v>
      </c>
      <c r="P3150" s="17">
        <v>-1</v>
      </c>
      <c r="Q3150" s="17">
        <v>-1.0342941347506587</v>
      </c>
      <c r="R3150" s="17">
        <v>-1</v>
      </c>
      <c r="S3150" s="17">
        <v>-1.6827694604559442</v>
      </c>
      <c r="T3150" s="17">
        <v>-0.17683005489751139</v>
      </c>
      <c r="U3150" s="17">
        <v>-1.0664032259562848</v>
      </c>
      <c r="V3150" s="17">
        <v>-1.6859086569289661</v>
      </c>
      <c r="W3150" s="17">
        <v>-3.6975498549398216</v>
      </c>
      <c r="X3150" s="17">
        <v>-6.1202860510382049</v>
      </c>
      <c r="Y3150" s="17">
        <v>0</v>
      </c>
      <c r="Z3150" s="17">
        <v>-8.9417807697475702</v>
      </c>
      <c r="AA3150" s="17">
        <v>-1.7919327578022719</v>
      </c>
      <c r="AB3150" s="17">
        <v>-2.4728613243857196</v>
      </c>
      <c r="AC3150" s="17">
        <v>-22.967463490155197</v>
      </c>
      <c r="AD3150" s="17">
        <v>-1.3330040324453563</v>
      </c>
      <c r="AE3150" s="17">
        <v>-0.1333004032445356</v>
      </c>
      <c r="AF3150" s="17">
        <v>-11.976599279047413</v>
      </c>
      <c r="AG3150" s="17">
        <v>-100.61967340310537</v>
      </c>
      <c r="AH3150" s="17">
        <v>-1</v>
      </c>
      <c r="AI3150" s="17">
        <v>-1</v>
      </c>
      <c r="AJ3150" s="17">
        <v>-1</v>
      </c>
      <c r="AK3150" s="17">
        <v>-1</v>
      </c>
      <c r="AL3150" s="17">
        <v>-1</v>
      </c>
      <c r="AM3150" s="17">
        <v>-1</v>
      </c>
      <c r="AN3150" s="17">
        <v>-1</v>
      </c>
      <c r="AO3150" s="17">
        <v>-1</v>
      </c>
      <c r="AP3150" s="17">
        <v>-1</v>
      </c>
      <c r="AQ3150" s="17">
        <v>-1</v>
      </c>
      <c r="AR3150" s="17">
        <v>-0.66650201622267813</v>
      </c>
      <c r="AS3150" s="17">
        <v>-7.9980241946721362</v>
      </c>
      <c r="AT3150" s="17">
        <v>-6.3974314530737786</v>
      </c>
      <c r="AU3150" s="17">
        <v>-1</v>
      </c>
      <c r="AV3150" s="17">
        <v>-1</v>
      </c>
      <c r="AW3150" s="17">
        <v>-1</v>
      </c>
      <c r="AX3150" s="17">
        <v>-1</v>
      </c>
      <c r="AY3150" s="17">
        <v>-0.1333004032445356</v>
      </c>
      <c r="AZ3150" s="17">
        <v>1.5262338055204259</v>
      </c>
      <c r="BA3150" s="17">
        <v>-1.0134132926999135</v>
      </c>
      <c r="BB3150" s="17">
        <v>0.58655470436475454</v>
      </c>
      <c r="BC3150" s="17">
        <v>-0.40706752487757486</v>
      </c>
      <c r="BD3150" s="17">
        <v>20.785855318180818</v>
      </c>
      <c r="BE3150" s="17">
        <v>-13.734573266898785</v>
      </c>
      <c r="BF3150" s="17">
        <v>-1</v>
      </c>
      <c r="BG3150" s="22">
        <v>0</v>
      </c>
    </row>
    <row r="3151" spans="1:59" x14ac:dyDescent="0.25">
      <c r="A3151">
        <v>6715</v>
      </c>
      <c r="B3151" t="s">
        <v>2712</v>
      </c>
      <c r="C3151" s="49">
        <v>0</v>
      </c>
      <c r="D3151" s="22">
        <v>1397.6344628906249</v>
      </c>
      <c r="E3151" s="17">
        <v>-4.7386703360133708</v>
      </c>
      <c r="F3151" s="17">
        <v>-113.38976522697864</v>
      </c>
      <c r="G3151" s="17">
        <v>-0.47886678314364611</v>
      </c>
      <c r="H3151" s="17">
        <v>-2.800913796720911</v>
      </c>
      <c r="I3151" s="17">
        <v>-10.308698956245713</v>
      </c>
      <c r="J3151" s="17">
        <v>-10.436061386533677</v>
      </c>
      <c r="K3151" s="17">
        <v>-1</v>
      </c>
      <c r="L3151" s="17">
        <v>-1</v>
      </c>
      <c r="M3151" s="17">
        <v>-1</v>
      </c>
      <c r="N3151" s="17">
        <v>0.16666666666666666</v>
      </c>
      <c r="O3151" s="17">
        <v>-1</v>
      </c>
      <c r="P3151" s="17">
        <v>-1</v>
      </c>
      <c r="Q3151" s="17">
        <v>-1.1434123852553593</v>
      </c>
      <c r="R3151" s="17">
        <v>-1</v>
      </c>
      <c r="S3151" s="17">
        <v>-1.738221145551526</v>
      </c>
      <c r="T3151" s="17">
        <v>-0.18265833582009619</v>
      </c>
      <c r="U3151" s="17">
        <v>-1.1000528215519558</v>
      </c>
      <c r="V3151" s="17">
        <v>-1.7344387938564934</v>
      </c>
      <c r="W3151" s="17">
        <v>-3.8239151754954053</v>
      </c>
      <c r="X3151" s="17">
        <v>-6.3082725819544017</v>
      </c>
      <c r="Y3151" s="17">
        <v>0</v>
      </c>
      <c r="Z3151" s="17">
        <v>-10.034701297169139</v>
      </c>
      <c r="AA3151" s="17">
        <v>-1.8527410778415832</v>
      </c>
      <c r="AB3151" s="17">
        <v>-2.5698778412588275</v>
      </c>
      <c r="AC3151" s="17">
        <v>-24.082897146683159</v>
      </c>
      <c r="AD3151" s="17">
        <v>-1.3750660269399448</v>
      </c>
      <c r="AE3151" s="17">
        <v>-0.13750660269399448</v>
      </c>
      <c r="AF3151" s="17">
        <v>-13.637379833651323</v>
      </c>
      <c r="AG3151" s="17">
        <v>-103.51608567774826</v>
      </c>
      <c r="AH3151" s="17">
        <v>-1</v>
      </c>
      <c r="AI3151" s="17">
        <v>-1</v>
      </c>
      <c r="AJ3151" s="17">
        <v>-1</v>
      </c>
      <c r="AK3151" s="17">
        <v>-1</v>
      </c>
      <c r="AL3151" s="17">
        <v>-1</v>
      </c>
      <c r="AM3151" s="17">
        <v>-1</v>
      </c>
      <c r="AN3151" s="17">
        <v>-1</v>
      </c>
      <c r="AO3151" s="17">
        <v>-1</v>
      </c>
      <c r="AP3151" s="17">
        <v>-1</v>
      </c>
      <c r="AQ3151" s="17">
        <v>-1</v>
      </c>
      <c r="AR3151" s="17">
        <v>-0.68753301346997242</v>
      </c>
      <c r="AS3151" s="17">
        <v>-8.2503961616396673</v>
      </c>
      <c r="AT3151" s="17">
        <v>-6.7255150101315682</v>
      </c>
      <c r="AU3151" s="17">
        <v>-1</v>
      </c>
      <c r="AV3151" s="17">
        <v>-1</v>
      </c>
      <c r="AW3151" s="17">
        <v>-1</v>
      </c>
      <c r="AX3151" s="17">
        <v>-1</v>
      </c>
      <c r="AY3151" s="17">
        <v>-0.13750660269399448</v>
      </c>
      <c r="AZ3151" s="17">
        <v>1.5627866225777689</v>
      </c>
      <c r="BA3151" s="17">
        <v>-1.0499661097572566</v>
      </c>
      <c r="BB3151" s="17">
        <v>0.60085578249291471</v>
      </c>
      <c r="BC3151" s="17">
        <v>-0.42136860300573498</v>
      </c>
      <c r="BD3151" s="17">
        <v>21.282703447866126</v>
      </c>
      <c r="BE3151" s="17">
        <v>-14.231421396584093</v>
      </c>
      <c r="BF3151" s="17">
        <v>-1</v>
      </c>
      <c r="BG3151" s="22">
        <v>0</v>
      </c>
    </row>
    <row r="3152" spans="1:59" x14ac:dyDescent="0.25">
      <c r="A3152">
        <v>6716</v>
      </c>
      <c r="B3152" t="s">
        <v>2713</v>
      </c>
      <c r="C3152" s="49">
        <v>0</v>
      </c>
      <c r="D3152" s="22">
        <v>1429.6080566406251</v>
      </c>
      <c r="E3152" s="17">
        <v>7.8692521488655345</v>
      </c>
      <c r="F3152" s="17">
        <v>-92.248979840322164</v>
      </c>
      <c r="G3152" s="17">
        <v>-0.32504704439889459</v>
      </c>
      <c r="H3152" s="17">
        <v>-1.6357105421636584</v>
      </c>
      <c r="I3152" s="17">
        <v>0.94980813465033265</v>
      </c>
      <c r="J3152" s="17">
        <v>-7.4027383925667047</v>
      </c>
      <c r="K3152" s="17">
        <v>-1</v>
      </c>
      <c r="L3152" s="17">
        <v>-1</v>
      </c>
      <c r="M3152" s="17">
        <v>-1</v>
      </c>
      <c r="N3152" s="17">
        <v>0.16666666666666666</v>
      </c>
      <c r="O3152" s="17">
        <v>-1</v>
      </c>
      <c r="P3152" s="17">
        <v>-1</v>
      </c>
      <c r="Q3152" s="17">
        <v>-0.41631577871030556</v>
      </c>
      <c r="R3152" s="17">
        <v>-1</v>
      </c>
      <c r="S3152" s="17">
        <v>-1.368725374919963</v>
      </c>
      <c r="T3152" s="17">
        <v>-0.14382227254743479</v>
      </c>
      <c r="U3152" s="17">
        <v>-0.87583270570459204</v>
      </c>
      <c r="V3152" s="17">
        <v>-1.411063943985235</v>
      </c>
      <c r="W3152" s="17">
        <v>-2.9818947496182111</v>
      </c>
      <c r="X3152" s="17">
        <v>-5.0556464807005632</v>
      </c>
      <c r="Y3152" s="17">
        <v>0</v>
      </c>
      <c r="Z3152" s="17">
        <v>-2.7521541243896337</v>
      </c>
      <c r="AA3152" s="17">
        <v>-1.4475520013508103</v>
      </c>
      <c r="AB3152" s="17">
        <v>-1.9234197110103128</v>
      </c>
      <c r="AC3152" s="17">
        <v>-16.650336390472305</v>
      </c>
      <c r="AD3152" s="17">
        <v>-1.0947908821307399</v>
      </c>
      <c r="AE3152" s="17">
        <v>-0.10947908821307401</v>
      </c>
      <c r="AF3152" s="17">
        <v>-2.5709642717880428</v>
      </c>
      <c r="AG3152" s="17">
        <v>-84.216183724522111</v>
      </c>
      <c r="AH3152" s="17">
        <v>-1</v>
      </c>
      <c r="AI3152" s="17">
        <v>-1</v>
      </c>
      <c r="AJ3152" s="17">
        <v>-1</v>
      </c>
      <c r="AK3152" s="17">
        <v>-1</v>
      </c>
      <c r="AL3152" s="17">
        <v>-1</v>
      </c>
      <c r="AM3152" s="17">
        <v>-1</v>
      </c>
      <c r="AN3152" s="17">
        <v>-1</v>
      </c>
      <c r="AO3152" s="17">
        <v>-1</v>
      </c>
      <c r="AP3152" s="17">
        <v>-1</v>
      </c>
      <c r="AQ3152" s="17">
        <v>-1</v>
      </c>
      <c r="AR3152" s="17">
        <v>-0.54739544106536997</v>
      </c>
      <c r="AS3152" s="17">
        <v>-6.5687452927844401</v>
      </c>
      <c r="AT3152" s="17">
        <v>-4.5393688806197723</v>
      </c>
      <c r="AU3152" s="17">
        <v>-1</v>
      </c>
      <c r="AV3152" s="17">
        <v>-1</v>
      </c>
      <c r="AW3152" s="17">
        <v>-1</v>
      </c>
      <c r="AX3152" s="17">
        <v>-1</v>
      </c>
      <c r="AY3152" s="17">
        <v>-0.10947908821307401</v>
      </c>
      <c r="AZ3152" s="17">
        <v>1.3192212325616295</v>
      </c>
      <c r="BA3152" s="17">
        <v>-0.80640071974111693</v>
      </c>
      <c r="BB3152" s="17">
        <v>0.50556223325778504</v>
      </c>
      <c r="BC3152" s="17">
        <v>-0.32607505377060536</v>
      </c>
      <c r="BD3152" s="17">
        <v>17.972014471535083</v>
      </c>
      <c r="BE3152" s="17">
        <v>-10.920732420253044</v>
      </c>
      <c r="BF3152" s="17">
        <v>-1</v>
      </c>
      <c r="BG3152" s="22">
        <v>0</v>
      </c>
    </row>
    <row r="3153" spans="1:59" x14ac:dyDescent="0.25">
      <c r="A3153">
        <v>6717</v>
      </c>
      <c r="B3153" t="s">
        <v>2714</v>
      </c>
      <c r="C3153" s="49">
        <v>0</v>
      </c>
      <c r="D3153" s="22">
        <v>1480.4703027343751</v>
      </c>
      <c r="E3153" s="17">
        <v>20.805526689431915</v>
      </c>
      <c r="F3153" s="17">
        <v>-70.557618389378973</v>
      </c>
      <c r="G3153" s="17">
        <v>-0.16722133024600389</v>
      </c>
      <c r="H3153" s="17">
        <v>-0.44016153600565833</v>
      </c>
      <c r="I3153" s="17">
        <v>12.501524035459454</v>
      </c>
      <c r="J3153" s="17">
        <v>-4.2904176222549273</v>
      </c>
      <c r="K3153" s="17">
        <v>-1</v>
      </c>
      <c r="L3153" s="17">
        <v>-1</v>
      </c>
      <c r="M3153" s="17">
        <v>-1</v>
      </c>
      <c r="N3153" s="17">
        <v>0.16666666666666666</v>
      </c>
      <c r="O3153" s="17">
        <v>-1</v>
      </c>
      <c r="P3153" s="17">
        <v>-1</v>
      </c>
      <c r="Q3153" s="17">
        <v>0.3297168314252521</v>
      </c>
      <c r="R3153" s="17">
        <v>-1</v>
      </c>
      <c r="S3153" s="17">
        <v>-0.98960671074664419</v>
      </c>
      <c r="T3153" s="17">
        <v>-0.10397478957214747</v>
      </c>
      <c r="U3153" s="17">
        <v>-0.6457731554814804</v>
      </c>
      <c r="V3153" s="17">
        <v>-1.0792673420893903</v>
      </c>
      <c r="W3153" s="17">
        <v>-2.1179453232971133</v>
      </c>
      <c r="X3153" s="17">
        <v>-3.7703978473961226</v>
      </c>
      <c r="Y3153" s="17">
        <v>0</v>
      </c>
      <c r="Z3153" s="17">
        <v>4.7200546946833839</v>
      </c>
      <c r="AA3153" s="17">
        <v>-1.0318104594267024</v>
      </c>
      <c r="AB3153" s="17">
        <v>-1.2601256701478514</v>
      </c>
      <c r="AC3153" s="17">
        <v>-9.0242071374491619</v>
      </c>
      <c r="AD3153" s="17">
        <v>-0.80721644435185036</v>
      </c>
      <c r="AE3153" s="17">
        <v>-8.072164443518505E-2</v>
      </c>
      <c r="AF3153" s="17">
        <v>8.7836574004148105</v>
      </c>
      <c r="AG3153" s="17">
        <v>-64.413648408145988</v>
      </c>
      <c r="AH3153" s="17">
        <v>-1</v>
      </c>
      <c r="AI3153" s="17">
        <v>-1</v>
      </c>
      <c r="AJ3153" s="17">
        <v>-1</v>
      </c>
      <c r="AK3153" s="17">
        <v>-1</v>
      </c>
      <c r="AL3153" s="17">
        <v>-1</v>
      </c>
      <c r="AM3153" s="17">
        <v>-1</v>
      </c>
      <c r="AN3153" s="17">
        <v>-1</v>
      </c>
      <c r="AO3153" s="17">
        <v>-1</v>
      </c>
      <c r="AP3153" s="17">
        <v>-1</v>
      </c>
      <c r="AQ3153" s="17">
        <v>-1</v>
      </c>
      <c r="AR3153" s="17">
        <v>-0.40360822217592518</v>
      </c>
      <c r="AS3153" s="17">
        <v>-4.843298666111103</v>
      </c>
      <c r="AT3153" s="17">
        <v>-2.2962882659444324</v>
      </c>
      <c r="AU3153" s="17">
        <v>-1</v>
      </c>
      <c r="AV3153" s="17">
        <v>-1</v>
      </c>
      <c r="AW3153" s="17">
        <v>-1</v>
      </c>
      <c r="AX3153" s="17">
        <v>-1</v>
      </c>
      <c r="AY3153" s="17">
        <v>-8.072164443518505E-2</v>
      </c>
      <c r="AZ3153" s="17">
        <v>1.0693125931638381</v>
      </c>
      <c r="BA3153" s="17">
        <v>-0.55649208034332553</v>
      </c>
      <c r="BB3153" s="17">
        <v>0.4077869244129626</v>
      </c>
      <c r="BC3153" s="17">
        <v>-0.22829974492578292</v>
      </c>
      <c r="BD3153" s="17">
        <v>14.575104190114008</v>
      </c>
      <c r="BE3153" s="17">
        <v>-7.523822138831969</v>
      </c>
      <c r="BF3153" s="17">
        <v>-1</v>
      </c>
      <c r="BG3153" s="22">
        <v>0</v>
      </c>
    </row>
    <row r="3154" spans="1:59" x14ac:dyDescent="0.25">
      <c r="A3154">
        <v>6718</v>
      </c>
      <c r="B3154" t="s">
        <v>2715</v>
      </c>
      <c r="C3154" s="49">
        <v>0</v>
      </c>
      <c r="D3154" s="22">
        <v>1428.3724609375001</v>
      </c>
      <c r="E3154" s="17">
        <v>-32.793511068069591</v>
      </c>
      <c r="F3154" s="17">
        <v>-160.43172377998806</v>
      </c>
      <c r="G3154" s="17">
        <v>-0.82114270347120866</v>
      </c>
      <c r="H3154" s="17">
        <v>-5.3936955786745173</v>
      </c>
      <c r="I3154" s="17">
        <v>-35.360853559403374</v>
      </c>
      <c r="J3154" s="17">
        <v>-17.185737519670575</v>
      </c>
      <c r="K3154" s="17">
        <v>-1</v>
      </c>
      <c r="L3154" s="17">
        <v>-1</v>
      </c>
      <c r="M3154" s="17">
        <v>-1</v>
      </c>
      <c r="N3154" s="17">
        <v>0.16666666666666666</v>
      </c>
      <c r="O3154" s="17">
        <v>-1</v>
      </c>
      <c r="P3154" s="17">
        <v>-1</v>
      </c>
      <c r="Q3154" s="17">
        <v>-2.7613299698458991</v>
      </c>
      <c r="R3154" s="17">
        <v>-1</v>
      </c>
      <c r="S3154" s="17">
        <v>-2.5604140967430742</v>
      </c>
      <c r="T3154" s="17">
        <v>-0.26907539391045898</v>
      </c>
      <c r="U3154" s="17">
        <v>-1.5989819390624209</v>
      </c>
      <c r="V3154" s="17">
        <v>-2.4540046002588856</v>
      </c>
      <c r="W3154" s="17">
        <v>-5.697558431904568</v>
      </c>
      <c r="X3154" s="17">
        <v>-9.0955855440732716</v>
      </c>
      <c r="Y3154" s="17">
        <v>0</v>
      </c>
      <c r="Z3154" s="17">
        <v>-26.239647139836851</v>
      </c>
      <c r="AA3154" s="17">
        <v>-2.7543579001968124</v>
      </c>
      <c r="AB3154" s="17">
        <v>-4.0083606607571527</v>
      </c>
      <c r="AC3154" s="17">
        <v>-40.621649545971053</v>
      </c>
      <c r="AD3154" s="17">
        <v>-1.9987274238280266</v>
      </c>
      <c r="AE3154" s="17">
        <v>-0.19987274238280262</v>
      </c>
      <c r="AF3154" s="17">
        <v>-38.262097064834769</v>
      </c>
      <c r="AG3154" s="17">
        <v>-146.46175544145805</v>
      </c>
      <c r="AH3154" s="17">
        <v>-1</v>
      </c>
      <c r="AI3154" s="17">
        <v>-1</v>
      </c>
      <c r="AJ3154" s="17">
        <v>-1</v>
      </c>
      <c r="AK3154" s="17">
        <v>-1</v>
      </c>
      <c r="AL3154" s="17">
        <v>-1</v>
      </c>
      <c r="AM3154" s="17">
        <v>-1</v>
      </c>
      <c r="AN3154" s="17">
        <v>-1</v>
      </c>
      <c r="AO3154" s="17">
        <v>-1</v>
      </c>
      <c r="AP3154" s="17">
        <v>-1</v>
      </c>
      <c r="AQ3154" s="17">
        <v>-1</v>
      </c>
      <c r="AR3154" s="17">
        <v>-0.9993637119140133</v>
      </c>
      <c r="AS3154" s="17">
        <v>-11.992364542968158</v>
      </c>
      <c r="AT3154" s="17">
        <v>-11.590073905858606</v>
      </c>
      <c r="AU3154" s="17">
        <v>-1</v>
      </c>
      <c r="AV3154" s="17">
        <v>-1</v>
      </c>
      <c r="AW3154" s="17">
        <v>-1</v>
      </c>
      <c r="AX3154" s="17">
        <v>-1</v>
      </c>
      <c r="AY3154" s="17">
        <v>-0.19987274238280262</v>
      </c>
      <c r="AZ3154" s="17">
        <v>2.1047623709962111</v>
      </c>
      <c r="BA3154" s="17">
        <v>-1.5919418581756986</v>
      </c>
      <c r="BB3154" s="17">
        <v>0.81290065743486262</v>
      </c>
      <c r="BC3154" s="17">
        <v>-0.63341347794768277</v>
      </c>
      <c r="BD3154" s="17">
        <v>28.649567580774359</v>
      </c>
      <c r="BE3154" s="17">
        <v>-21.59828552949233</v>
      </c>
      <c r="BF3154" s="17">
        <v>-1</v>
      </c>
      <c r="BG3154" s="22">
        <v>0</v>
      </c>
    </row>
    <row r="3155" spans="1:59" x14ac:dyDescent="0.25">
      <c r="A3155">
        <v>6720</v>
      </c>
      <c r="B3155" t="s">
        <v>2716</v>
      </c>
      <c r="C3155" s="49">
        <v>0</v>
      </c>
      <c r="D3155" s="22">
        <v>1482.498251953125</v>
      </c>
      <c r="E3155" s="17">
        <v>-11.649223767754435</v>
      </c>
      <c r="F3155" s="17">
        <v>-124.97728308955088</v>
      </c>
      <c r="G3155" s="17">
        <v>-0.56317722562351702</v>
      </c>
      <c r="H3155" s="17">
        <v>-3.4395756665978672</v>
      </c>
      <c r="I3155" s="17">
        <v>-16.479621636535335</v>
      </c>
      <c r="J3155" s="17">
        <v>-12.098662076748727</v>
      </c>
      <c r="K3155" s="17">
        <v>-1</v>
      </c>
      <c r="L3155" s="17">
        <v>-1</v>
      </c>
      <c r="M3155" s="17">
        <v>-1</v>
      </c>
      <c r="N3155" s="17">
        <v>0.16666666666666666</v>
      </c>
      <c r="O3155" s="17">
        <v>-1</v>
      </c>
      <c r="P3155" s="17">
        <v>-1</v>
      </c>
      <c r="Q3155" s="17">
        <v>-1.541942750237649</v>
      </c>
      <c r="R3155" s="17">
        <v>-1</v>
      </c>
      <c r="S3155" s="17">
        <v>-1.940746206188134</v>
      </c>
      <c r="T3155" s="17">
        <v>-0.20394484758649373</v>
      </c>
      <c r="U3155" s="17">
        <v>-1.2229505545363335</v>
      </c>
      <c r="V3155" s="17">
        <v>-1.9116844250218756</v>
      </c>
      <c r="W3155" s="17">
        <v>-4.2854366633234298</v>
      </c>
      <c r="X3155" s="17">
        <v>-6.9948519619505873</v>
      </c>
      <c r="Y3155" s="17">
        <v>0</v>
      </c>
      <c r="Z3155" s="17">
        <v>-14.026352690729478</v>
      </c>
      <c r="AA3155" s="17">
        <v>-2.0748300672373796</v>
      </c>
      <c r="AB3155" s="17">
        <v>-2.9242092908551962</v>
      </c>
      <c r="AC3155" s="17">
        <v>-28.15677278337575</v>
      </c>
      <c r="AD3155" s="17">
        <v>-1.5286881931704168</v>
      </c>
      <c r="AE3155" s="17">
        <v>-0.15286881931704169</v>
      </c>
      <c r="AF3155" s="17">
        <v>-19.703014844480911</v>
      </c>
      <c r="AG3155" s="17">
        <v>-114.09459326574239</v>
      </c>
      <c r="AH3155" s="17">
        <v>-1</v>
      </c>
      <c r="AI3155" s="17">
        <v>-1</v>
      </c>
      <c r="AJ3155" s="17">
        <v>-1</v>
      </c>
      <c r="AK3155" s="17">
        <v>-1</v>
      </c>
      <c r="AL3155" s="17">
        <v>-1</v>
      </c>
      <c r="AM3155" s="17">
        <v>-1</v>
      </c>
      <c r="AN3155" s="17">
        <v>-1</v>
      </c>
      <c r="AO3155" s="17">
        <v>-1</v>
      </c>
      <c r="AP3155" s="17">
        <v>-1</v>
      </c>
      <c r="AQ3155" s="17">
        <v>-1</v>
      </c>
      <c r="AR3155" s="17">
        <v>-0.76434409658520841</v>
      </c>
      <c r="AS3155" s="17">
        <v>-9.1721291590225</v>
      </c>
      <c r="AT3155" s="17">
        <v>-7.9237679067292515</v>
      </c>
      <c r="AU3155" s="17">
        <v>-1</v>
      </c>
      <c r="AV3155" s="17">
        <v>-1</v>
      </c>
      <c r="AW3155" s="17">
        <v>-1</v>
      </c>
      <c r="AX3155" s="17">
        <v>-1</v>
      </c>
      <c r="AY3155" s="17">
        <v>-0.15286881931704169</v>
      </c>
      <c r="AZ3155" s="17">
        <v>1.696287732205312</v>
      </c>
      <c r="BA3155" s="17">
        <v>-1.1834672193847995</v>
      </c>
      <c r="BB3155" s="17">
        <v>0.65308731901127526</v>
      </c>
      <c r="BC3155" s="17">
        <v>-0.47360013952409552</v>
      </c>
      <c r="BD3155" s="17">
        <v>23.097331757506428</v>
      </c>
      <c r="BE3155" s="17">
        <v>-16.046049706224398</v>
      </c>
      <c r="BF3155" s="17">
        <v>-1</v>
      </c>
      <c r="BG3155" s="22">
        <v>0</v>
      </c>
    </row>
    <row r="3156" spans="1:59" x14ac:dyDescent="0.25">
      <c r="A3156">
        <v>6721</v>
      </c>
      <c r="B3156" t="s">
        <v>3225</v>
      </c>
      <c r="C3156" s="49">
        <v>0</v>
      </c>
      <c r="D3156" s="22">
        <v>1499.158662109375</v>
      </c>
      <c r="E3156" s="17">
        <v>76.153259455770481</v>
      </c>
      <c r="F3156" s="17">
        <v>22.248673960095026</v>
      </c>
      <c r="G3156" s="17">
        <v>0.50803454989151475</v>
      </c>
      <c r="H3156" s="17">
        <v>4.6749839948341272</v>
      </c>
      <c r="I3156" s="17">
        <v>61.925435275569427</v>
      </c>
      <c r="J3156" s="17">
        <v>9.0256184388349805</v>
      </c>
      <c r="K3156" s="17">
        <v>-1</v>
      </c>
      <c r="L3156" s="17">
        <v>-1</v>
      </c>
      <c r="M3156" s="17">
        <v>-1</v>
      </c>
      <c r="N3156" s="17">
        <v>0.16666666666666666</v>
      </c>
      <c r="O3156" s="17">
        <v>-1</v>
      </c>
      <c r="P3156" s="17">
        <v>-1</v>
      </c>
      <c r="Q3156" s="17">
        <v>3.5216105571863512</v>
      </c>
      <c r="R3156" s="17">
        <v>-1</v>
      </c>
      <c r="S3156" s="17">
        <v>0.63244903997162927</v>
      </c>
      <c r="T3156" s="17">
        <v>6.6512303308525658E-2</v>
      </c>
      <c r="U3156" s="17">
        <v>0.33853453419865331</v>
      </c>
      <c r="V3156" s="17">
        <v>0.34032139630069697</v>
      </c>
      <c r="W3156" s="17">
        <v>1.5784544262368092</v>
      </c>
      <c r="X3156" s="17">
        <v>1.7285267209844108</v>
      </c>
      <c r="Y3156" s="17">
        <v>0</v>
      </c>
      <c r="Z3156" s="17">
        <v>36.68983205179137</v>
      </c>
      <c r="AA3156" s="17">
        <v>0.74693594009688247</v>
      </c>
      <c r="AB3156" s="17">
        <v>1.5777718407651329</v>
      </c>
      <c r="AC3156" s="17">
        <v>23.604117394027732</v>
      </c>
      <c r="AD3156" s="17">
        <v>0.42316816774831667</v>
      </c>
      <c r="AE3156" s="17">
        <v>4.2316816774831664E-2</v>
      </c>
      <c r="AF3156" s="17">
        <v>57.364302779052871</v>
      </c>
      <c r="AG3156" s="17">
        <v>20.311318532666927</v>
      </c>
      <c r="AH3156" s="17">
        <v>-1</v>
      </c>
      <c r="AI3156" s="17">
        <v>-1</v>
      </c>
      <c r="AJ3156" s="17">
        <v>-1</v>
      </c>
      <c r="AK3156" s="17">
        <v>-1</v>
      </c>
      <c r="AL3156" s="17">
        <v>-1</v>
      </c>
      <c r="AM3156" s="17">
        <v>-1</v>
      </c>
      <c r="AN3156" s="17">
        <v>-1</v>
      </c>
      <c r="AO3156" s="17">
        <v>-1</v>
      </c>
      <c r="AP3156" s="17">
        <v>-1</v>
      </c>
      <c r="AQ3156" s="17">
        <v>-1</v>
      </c>
      <c r="AR3156" s="17">
        <v>0.21158408387415834</v>
      </c>
      <c r="AS3156" s="17">
        <v>2.5390090064898994</v>
      </c>
      <c r="AT3156" s="17">
        <v>7.3007117084368698</v>
      </c>
      <c r="AU3156" s="17">
        <v>-1</v>
      </c>
      <c r="AV3156" s="17">
        <v>-1</v>
      </c>
      <c r="AW3156" s="17">
        <v>-1</v>
      </c>
      <c r="AX3156" s="17">
        <v>-1</v>
      </c>
      <c r="AY3156" s="17">
        <v>4.2316816774831664E-2</v>
      </c>
      <c r="AZ3156" s="17">
        <v>8.0756284267347045E-5</v>
      </c>
      <c r="BA3156" s="17">
        <v>0.51273975653624559</v>
      </c>
      <c r="BB3156" s="17">
        <v>-1.054384370109436E-2</v>
      </c>
      <c r="BC3156" s="17">
        <v>0.19003102318827378</v>
      </c>
      <c r="BD3156" s="17">
        <v>4.1454498485726354E-2</v>
      </c>
      <c r="BE3156" s="17">
        <v>7.0098275527963283</v>
      </c>
      <c r="BF3156" s="17">
        <v>-1</v>
      </c>
      <c r="BG3156" s="22">
        <v>0</v>
      </c>
    </row>
    <row r="3157" spans="1:59" x14ac:dyDescent="0.25">
      <c r="A3157">
        <v>6722</v>
      </c>
      <c r="B3157" t="s">
        <v>2717</v>
      </c>
      <c r="C3157" s="49">
        <v>0</v>
      </c>
      <c r="D3157" s="22">
        <v>1463.1949316406251</v>
      </c>
      <c r="E3157" s="17">
        <v>-6.8522932615164791</v>
      </c>
      <c r="F3157" s="17">
        <v>-116.93385813443177</v>
      </c>
      <c r="G3157" s="17">
        <v>-0.50465349991603481</v>
      </c>
      <c r="H3157" s="17">
        <v>-2.9962513168124838</v>
      </c>
      <c r="I3157" s="17">
        <v>-12.196102588588531</v>
      </c>
      <c r="J3157" s="17">
        <v>-10.944575063405782</v>
      </c>
      <c r="K3157" s="17">
        <v>-1</v>
      </c>
      <c r="L3157" s="17">
        <v>-1</v>
      </c>
      <c r="M3157" s="17">
        <v>-1</v>
      </c>
      <c r="N3157" s="17">
        <v>0.16666666666666666</v>
      </c>
      <c r="O3157" s="17">
        <v>-1</v>
      </c>
      <c r="P3157" s="17">
        <v>-1</v>
      </c>
      <c r="Q3157" s="17">
        <v>-1.2653046366149536</v>
      </c>
      <c r="R3157" s="17">
        <v>-1</v>
      </c>
      <c r="S3157" s="17">
        <v>-1.8001643191885748</v>
      </c>
      <c r="T3157" s="17">
        <v>-0.18916890834049618</v>
      </c>
      <c r="U3157" s="17">
        <v>-1.1376416295242711</v>
      </c>
      <c r="V3157" s="17">
        <v>-1.7886501436675943</v>
      </c>
      <c r="W3157" s="17">
        <v>-3.9650735366774628</v>
      </c>
      <c r="X3157" s="17">
        <v>-6.5182658816331562</v>
      </c>
      <c r="Y3157" s="17">
        <v>0</v>
      </c>
      <c r="Z3157" s="17">
        <v>-11.255565295889415</v>
      </c>
      <c r="AA3157" s="17">
        <v>-1.9206679644687379</v>
      </c>
      <c r="AB3157" s="17">
        <v>-2.6782516614587744</v>
      </c>
      <c r="AC3157" s="17">
        <v>-25.328909789000953</v>
      </c>
      <c r="AD3157" s="17">
        <v>-1.4220520369053391</v>
      </c>
      <c r="AE3157" s="17">
        <v>-0.14220520369053388</v>
      </c>
      <c r="AF3157" s="17">
        <v>-15.492580772802974</v>
      </c>
      <c r="AG3157" s="17">
        <v>-106.75156838929135</v>
      </c>
      <c r="AH3157" s="17">
        <v>-1</v>
      </c>
      <c r="AI3157" s="17">
        <v>-1</v>
      </c>
      <c r="AJ3157" s="17">
        <v>-1</v>
      </c>
      <c r="AK3157" s="17">
        <v>-1</v>
      </c>
      <c r="AL3157" s="17">
        <v>-1</v>
      </c>
      <c r="AM3157" s="17">
        <v>-1</v>
      </c>
      <c r="AN3157" s="17">
        <v>-1</v>
      </c>
      <c r="AO3157" s="17">
        <v>-1</v>
      </c>
      <c r="AP3157" s="17">
        <v>-1</v>
      </c>
      <c r="AQ3157" s="17">
        <v>-1</v>
      </c>
      <c r="AR3157" s="17">
        <v>-0.71102601845266955</v>
      </c>
      <c r="AS3157" s="17">
        <v>-8.5323122214320328</v>
      </c>
      <c r="AT3157" s="17">
        <v>-7.0920058878616441</v>
      </c>
      <c r="AU3157" s="17">
        <v>-1</v>
      </c>
      <c r="AV3157" s="17">
        <v>-1</v>
      </c>
      <c r="AW3157" s="17">
        <v>-1</v>
      </c>
      <c r="AX3157" s="17">
        <v>-1</v>
      </c>
      <c r="AY3157" s="17">
        <v>-0.14220520369053388</v>
      </c>
      <c r="AZ3157" s="17">
        <v>1.6036185195706827</v>
      </c>
      <c r="BA3157" s="17">
        <v>-1.0907980067501704</v>
      </c>
      <c r="BB3157" s="17">
        <v>0.6168310258811488</v>
      </c>
      <c r="BC3157" s="17">
        <v>-0.43734384639396895</v>
      </c>
      <c r="BD3157" s="17">
        <v>21.837715435604476</v>
      </c>
      <c r="BE3157" s="17">
        <v>-14.786433384322443</v>
      </c>
      <c r="BF3157" s="17">
        <v>-1</v>
      </c>
      <c r="BG3157" s="22">
        <v>0</v>
      </c>
    </row>
    <row r="3158" spans="1:59" x14ac:dyDescent="0.25">
      <c r="A3158">
        <v>6723</v>
      </c>
      <c r="B3158" t="s">
        <v>3226</v>
      </c>
      <c r="C3158" s="49">
        <v>0</v>
      </c>
      <c r="D3158" s="22">
        <v>1461.72896484375</v>
      </c>
      <c r="E3158" s="17">
        <v>40.655551695254317</v>
      </c>
      <c r="F3158" s="17">
        <v>-37.273378335464464</v>
      </c>
      <c r="G3158" s="17">
        <v>7.4953830977769309E-2</v>
      </c>
      <c r="H3158" s="17">
        <v>1.394344804556543</v>
      </c>
      <c r="I3158" s="17">
        <v>30.227017474251134</v>
      </c>
      <c r="J3158" s="17">
        <v>0.48527300823507158</v>
      </c>
      <c r="K3158" s="17">
        <v>-1</v>
      </c>
      <c r="L3158" s="17">
        <v>-1</v>
      </c>
      <c r="M3158" s="17">
        <v>-1</v>
      </c>
      <c r="N3158" s="17">
        <v>0.16666666666666666</v>
      </c>
      <c r="O3158" s="17">
        <v>-1</v>
      </c>
      <c r="P3158" s="17">
        <v>-1</v>
      </c>
      <c r="Q3158" s="17">
        <v>1.4744641788869584</v>
      </c>
      <c r="R3158" s="17">
        <v>-1</v>
      </c>
      <c r="S3158" s="17">
        <v>-0.40786929164538954</v>
      </c>
      <c r="T3158" s="17">
        <v>-4.283094703864597E-2</v>
      </c>
      <c r="U3158" s="17">
        <v>-0.29275901602142851</v>
      </c>
      <c r="V3158" s="17">
        <v>-0.57014310977458538</v>
      </c>
      <c r="W3158" s="17">
        <v>-0.79226089518286102</v>
      </c>
      <c r="X3158" s="17">
        <v>-1.7982522014615527</v>
      </c>
      <c r="Y3158" s="17">
        <v>0</v>
      </c>
      <c r="Z3158" s="17">
        <v>16.185761567415852</v>
      </c>
      <c r="AA3158" s="17">
        <v>-0.39387718294327129</v>
      </c>
      <c r="AB3158" s="17">
        <v>-0.242336255116128</v>
      </c>
      <c r="AC3158" s="17">
        <v>2.6776824518170308</v>
      </c>
      <c r="AD3158" s="17">
        <v>-0.36594877002678561</v>
      </c>
      <c r="AE3158" s="17">
        <v>-3.6594877002678564E-2</v>
      </c>
      <c r="AF3158" s="17">
        <v>26.206720231841953</v>
      </c>
      <c r="AG3158" s="17">
        <v>-34.027711562410438</v>
      </c>
      <c r="AH3158" s="17">
        <v>-1</v>
      </c>
      <c r="AI3158" s="17">
        <v>-1</v>
      </c>
      <c r="AJ3158" s="17">
        <v>-1</v>
      </c>
      <c r="AK3158" s="17">
        <v>-1</v>
      </c>
      <c r="AL3158" s="17">
        <v>-1</v>
      </c>
      <c r="AM3158" s="17">
        <v>-1</v>
      </c>
      <c r="AN3158" s="17">
        <v>-1</v>
      </c>
      <c r="AO3158" s="17">
        <v>-1</v>
      </c>
      <c r="AP3158" s="17">
        <v>-1</v>
      </c>
      <c r="AQ3158" s="17">
        <v>-1</v>
      </c>
      <c r="AR3158" s="17">
        <v>-0.1829743850133928</v>
      </c>
      <c r="AS3158" s="17">
        <v>-2.1956926201607136</v>
      </c>
      <c r="AT3158" s="17">
        <v>1.1455995937910726</v>
      </c>
      <c r="AU3158" s="17">
        <v>-1</v>
      </c>
      <c r="AV3158" s="17">
        <v>-1</v>
      </c>
      <c r="AW3158" s="17">
        <v>-1</v>
      </c>
      <c r="AX3158" s="17">
        <v>-1</v>
      </c>
      <c r="AY3158" s="17">
        <v>-3.6594877002678564E-2</v>
      </c>
      <c r="AZ3158" s="17">
        <v>0.6858410824393899</v>
      </c>
      <c r="BA3158" s="17">
        <v>-0.17302056961887718</v>
      </c>
      <c r="BB3158" s="17">
        <v>0.25775591514244051</v>
      </c>
      <c r="BC3158" s="17">
        <v>-7.8268735655260921E-2</v>
      </c>
      <c r="BD3158" s="17">
        <v>9.3627260964599088</v>
      </c>
      <c r="BE3158" s="17">
        <v>-2.3114440451778631</v>
      </c>
      <c r="BF3158" s="17">
        <v>-1</v>
      </c>
      <c r="BG3158" s="22">
        <v>0</v>
      </c>
    </row>
    <row r="3159" spans="1:59" x14ac:dyDescent="0.25">
      <c r="A3159">
        <v>6725</v>
      </c>
      <c r="B3159" t="s">
        <v>2718</v>
      </c>
      <c r="C3159" s="49">
        <v>0</v>
      </c>
      <c r="D3159" s="22">
        <v>1495.50779296875</v>
      </c>
      <c r="E3159" s="17">
        <v>96.922865522922507</v>
      </c>
      <c r="F3159" s="17">
        <v>57.074854479341489</v>
      </c>
      <c r="G3159" s="17">
        <v>0.76142882503179476</v>
      </c>
      <c r="H3159" s="17">
        <v>6.5944764896795238</v>
      </c>
      <c r="I3159" s="17">
        <v>80.472087784148385</v>
      </c>
      <c r="J3159" s="17">
        <v>14.022549831353228</v>
      </c>
      <c r="K3159" s="17">
        <v>-1</v>
      </c>
      <c r="L3159" s="17">
        <v>-1</v>
      </c>
      <c r="M3159" s="17">
        <v>-1</v>
      </c>
      <c r="N3159" s="17">
        <v>0.16666666666666666</v>
      </c>
      <c r="O3159" s="17">
        <v>-1</v>
      </c>
      <c r="P3159" s="17">
        <v>-1</v>
      </c>
      <c r="Q3159" s="17">
        <v>4.7193899779287882</v>
      </c>
      <c r="R3159" s="17">
        <v>-1</v>
      </c>
      <c r="S3159" s="17">
        <v>1.2411362847338279</v>
      </c>
      <c r="T3159" s="17">
        <v>0.13048872260675345</v>
      </c>
      <c r="U3159" s="17">
        <v>0.70790256323485523</v>
      </c>
      <c r="V3159" s="17">
        <v>0.87303154358353596</v>
      </c>
      <c r="W3159" s="17">
        <v>2.9655530990704451</v>
      </c>
      <c r="X3159" s="17">
        <v>3.7920348607018926</v>
      </c>
      <c r="Y3159" s="17">
        <v>0</v>
      </c>
      <c r="Z3159" s="17">
        <v>48.686704345818221</v>
      </c>
      <c r="AA3159" s="17">
        <v>1.4144223964515752</v>
      </c>
      <c r="AB3159" s="17">
        <v>2.6427118195976775</v>
      </c>
      <c r="AC3159" s="17">
        <v>35.848113909854625</v>
      </c>
      <c r="AD3159" s="17">
        <v>0.88487820404356898</v>
      </c>
      <c r="AE3159" s="17">
        <v>8.8487820404356904E-2</v>
      </c>
      <c r="AF3159" s="17">
        <v>75.594514145831326</v>
      </c>
      <c r="AG3159" s="17">
        <v>52.104927763999001</v>
      </c>
      <c r="AH3159" s="17">
        <v>-1</v>
      </c>
      <c r="AI3159" s="17">
        <v>-1</v>
      </c>
      <c r="AJ3159" s="17">
        <v>-1</v>
      </c>
      <c r="AK3159" s="17">
        <v>-1</v>
      </c>
      <c r="AL3159" s="17">
        <v>-1</v>
      </c>
      <c r="AM3159" s="17">
        <v>-1</v>
      </c>
      <c r="AN3159" s="17">
        <v>-1</v>
      </c>
      <c r="AO3159" s="17">
        <v>-1</v>
      </c>
      <c r="AP3159" s="17">
        <v>-1</v>
      </c>
      <c r="AQ3159" s="17">
        <v>-1</v>
      </c>
      <c r="AR3159" s="17">
        <v>0.44243910202178449</v>
      </c>
      <c r="AS3159" s="17">
        <v>5.3092692242614143</v>
      </c>
      <c r="AT3159" s="17">
        <v>10.902049991539839</v>
      </c>
      <c r="AU3159" s="17">
        <v>-1</v>
      </c>
      <c r="AV3159" s="17">
        <v>-1</v>
      </c>
      <c r="AW3159" s="17">
        <v>-1</v>
      </c>
      <c r="AX3159" s="17">
        <v>-1</v>
      </c>
      <c r="AY3159" s="17">
        <v>8.8487820404356904E-2</v>
      </c>
      <c r="AZ3159" s="17">
        <v>-0.40115562570448554</v>
      </c>
      <c r="BA3159" s="17">
        <v>0.91397613852499848</v>
      </c>
      <c r="BB3159" s="17">
        <v>-0.16752525604148022</v>
      </c>
      <c r="BC3159" s="17">
        <v>0.34701243552865962</v>
      </c>
      <c r="BD3159" s="17">
        <v>-5.4123945342733748</v>
      </c>
      <c r="BE3159" s="17">
        <v>12.463676585555437</v>
      </c>
      <c r="BF3159" s="17">
        <v>-1</v>
      </c>
      <c r="BG3159" s="22">
        <v>0</v>
      </c>
    </row>
    <row r="3160" spans="1:59" x14ac:dyDescent="0.25">
      <c r="A3160">
        <v>6727</v>
      </c>
      <c r="B3160" t="s">
        <v>2719</v>
      </c>
      <c r="C3160" s="49">
        <v>0</v>
      </c>
      <c r="D3160" s="22">
        <v>1476.3224609375</v>
      </c>
      <c r="E3160" s="17">
        <v>27.658732031645897</v>
      </c>
      <c r="F3160" s="17">
        <v>-59.066260988967031</v>
      </c>
      <c r="G3160" s="17">
        <v>-8.3610548488123049E-2</v>
      </c>
      <c r="H3160" s="17">
        <v>0.19320031869117971</v>
      </c>
      <c r="I3160" s="17">
        <v>18.621236544258537</v>
      </c>
      <c r="J3160" s="17">
        <v>-2.6416142312246746</v>
      </c>
      <c r="K3160" s="17">
        <v>-1</v>
      </c>
      <c r="L3160" s="17">
        <v>-1</v>
      </c>
      <c r="M3160" s="17">
        <v>-1</v>
      </c>
      <c r="N3160" s="17">
        <v>0.16666666666666666</v>
      </c>
      <c r="O3160" s="17">
        <v>-1</v>
      </c>
      <c r="P3160" s="17">
        <v>-1</v>
      </c>
      <c r="Q3160" s="17">
        <v>0.72493994246963078</v>
      </c>
      <c r="R3160" s="17">
        <v>-1</v>
      </c>
      <c r="S3160" s="17">
        <v>-0.78876232958434889</v>
      </c>
      <c r="T3160" s="17">
        <v>-8.2864926578464948E-2</v>
      </c>
      <c r="U3160" s="17">
        <v>-0.52389530466189316</v>
      </c>
      <c r="V3160" s="17">
        <v>-0.90349260590004143</v>
      </c>
      <c r="W3160" s="17">
        <v>-1.6602538290960931</v>
      </c>
      <c r="X3160" s="17">
        <v>-3.0895161320139777</v>
      </c>
      <c r="Y3160" s="17">
        <v>0</v>
      </c>
      <c r="Z3160" s="17">
        <v>8.6785808713215253</v>
      </c>
      <c r="AA3160" s="17">
        <v>-0.81156450320800966</v>
      </c>
      <c r="AB3160" s="17">
        <v>-0.90873468427764192</v>
      </c>
      <c r="AC3160" s="17">
        <v>-4.9841390658152864</v>
      </c>
      <c r="AD3160" s="17">
        <v>-0.65486913082736653</v>
      </c>
      <c r="AE3160" s="17">
        <v>-6.5486913082736645E-2</v>
      </c>
      <c r="AF3160" s="17">
        <v>14.798955982610185</v>
      </c>
      <c r="AG3160" s="17">
        <v>-53.92292788470634</v>
      </c>
      <c r="AH3160" s="17">
        <v>-1</v>
      </c>
      <c r="AI3160" s="17">
        <v>-1</v>
      </c>
      <c r="AJ3160" s="17">
        <v>-1</v>
      </c>
      <c r="AK3160" s="17">
        <v>-1</v>
      </c>
      <c r="AL3160" s="17">
        <v>-1</v>
      </c>
      <c r="AM3160" s="17">
        <v>-1</v>
      </c>
      <c r="AN3160" s="17">
        <v>-1</v>
      </c>
      <c r="AO3160" s="17">
        <v>-1</v>
      </c>
      <c r="AP3160" s="17">
        <v>-1</v>
      </c>
      <c r="AQ3160" s="17">
        <v>-1</v>
      </c>
      <c r="AR3160" s="17">
        <v>-0.32743456541368327</v>
      </c>
      <c r="AS3160" s="17">
        <v>-3.9292147849641985</v>
      </c>
      <c r="AT3160" s="17">
        <v>-1.1079792204534584</v>
      </c>
      <c r="AU3160" s="17">
        <v>-1</v>
      </c>
      <c r="AV3160" s="17">
        <v>-1</v>
      </c>
      <c r="AW3160" s="17">
        <v>-1</v>
      </c>
      <c r="AX3160" s="17">
        <v>-1</v>
      </c>
      <c r="AY3160" s="17">
        <v>-6.5486913082736645E-2</v>
      </c>
      <c r="AZ3160" s="17">
        <v>0.93691935914459612</v>
      </c>
      <c r="BA3160" s="17">
        <v>-0.4240988463240834</v>
      </c>
      <c r="BB3160" s="17">
        <v>0.35598883781463803</v>
      </c>
      <c r="BC3160" s="17">
        <v>-0.1765016583274584</v>
      </c>
      <c r="BD3160" s="17">
        <v>12.775534799818955</v>
      </c>
      <c r="BE3160" s="17">
        <v>-5.7242527485369141</v>
      </c>
      <c r="BF3160" s="17">
        <v>-1</v>
      </c>
      <c r="BG3160" s="22">
        <v>0</v>
      </c>
    </row>
    <row r="3161" spans="1:59" x14ac:dyDescent="0.25">
      <c r="A3161">
        <v>6729</v>
      </c>
      <c r="B3161" t="s">
        <v>3227</v>
      </c>
      <c r="C3161" s="49">
        <v>0</v>
      </c>
      <c r="D3161" s="22">
        <v>1486.5380859375</v>
      </c>
      <c r="E3161" s="17">
        <v>93.209042661739531</v>
      </c>
      <c r="F3161" s="17">
        <v>50.847569043022283</v>
      </c>
      <c r="G3161" s="17">
        <v>0.71611927756776328</v>
      </c>
      <c r="H3161" s="17">
        <v>6.2512511494310044</v>
      </c>
      <c r="I3161" s="17">
        <v>77.1557522762876</v>
      </c>
      <c r="J3161" s="17">
        <v>13.129046219330132</v>
      </c>
      <c r="K3161" s="17">
        <v>-1</v>
      </c>
      <c r="L3161" s="17">
        <v>-1</v>
      </c>
      <c r="M3161" s="17">
        <v>-1</v>
      </c>
      <c r="N3161" s="17">
        <v>0.16666666666666666</v>
      </c>
      <c r="O3161" s="17">
        <v>-1</v>
      </c>
      <c r="P3161" s="17">
        <v>-1</v>
      </c>
      <c r="Q3161" s="17">
        <v>4.5052144860573753</v>
      </c>
      <c r="R3161" s="17">
        <v>-1</v>
      </c>
      <c r="S3161" s="17">
        <v>1.1322966371449652</v>
      </c>
      <c r="T3161" s="17">
        <v>0.11904906950027709</v>
      </c>
      <c r="U3161" s="17">
        <v>0.64185569523025443</v>
      </c>
      <c r="V3161" s="17">
        <v>0.77777739591378015</v>
      </c>
      <c r="W3161" s="17">
        <v>2.7175253442237448</v>
      </c>
      <c r="X3161" s="17">
        <v>3.4230580164255788</v>
      </c>
      <c r="Y3161" s="17">
        <v>0</v>
      </c>
      <c r="Z3161" s="17">
        <v>46.541538065620259</v>
      </c>
      <c r="AA3161" s="17">
        <v>1.2950688346591543</v>
      </c>
      <c r="AB3161" s="17">
        <v>2.452289409736423</v>
      </c>
      <c r="AC3161" s="17">
        <v>33.658759233328603</v>
      </c>
      <c r="AD3161" s="17">
        <v>0.80231961903781812</v>
      </c>
      <c r="AE3161" s="17">
        <v>8.0231961903781804E-2</v>
      </c>
      <c r="AF3161" s="17">
        <v>72.334761624804173</v>
      </c>
      <c r="AG3161" s="17">
        <v>46.419897801414351</v>
      </c>
      <c r="AH3161" s="17">
        <v>-1</v>
      </c>
      <c r="AI3161" s="17">
        <v>-1</v>
      </c>
      <c r="AJ3161" s="17">
        <v>-1</v>
      </c>
      <c r="AK3161" s="17">
        <v>-1</v>
      </c>
      <c r="AL3161" s="17">
        <v>-1</v>
      </c>
      <c r="AM3161" s="17">
        <v>-1</v>
      </c>
      <c r="AN3161" s="17">
        <v>-1</v>
      </c>
      <c r="AO3161" s="17">
        <v>-1</v>
      </c>
      <c r="AP3161" s="17">
        <v>-1</v>
      </c>
      <c r="AQ3161" s="17">
        <v>-1</v>
      </c>
      <c r="AR3161" s="17">
        <v>0.40115980951890906</v>
      </c>
      <c r="AS3161" s="17">
        <v>4.8139177142269087</v>
      </c>
      <c r="AT3161" s="17">
        <v>10.258093028494981</v>
      </c>
      <c r="AU3161" s="17">
        <v>-1</v>
      </c>
      <c r="AV3161" s="17">
        <v>-1</v>
      </c>
      <c r="AW3161" s="17">
        <v>-1</v>
      </c>
      <c r="AX3161" s="17">
        <v>-1</v>
      </c>
      <c r="AY3161" s="17">
        <v>8.0231961903781804E-2</v>
      </c>
      <c r="AZ3161" s="17">
        <v>-0.32941036277796037</v>
      </c>
      <c r="BA3161" s="17">
        <v>0.84223087559847332</v>
      </c>
      <c r="BB3161" s="17">
        <v>-0.1394553371395249</v>
      </c>
      <c r="BC3161" s="17">
        <v>0.31894251662670431</v>
      </c>
      <c r="BD3161" s="17">
        <v>-4.4371892677981997</v>
      </c>
      <c r="BE3161" s="17">
        <v>11.48847131908026</v>
      </c>
      <c r="BF3161" s="17">
        <v>-1</v>
      </c>
      <c r="BG3161" s="22">
        <v>0</v>
      </c>
    </row>
    <row r="3162" spans="1:59" x14ac:dyDescent="0.25">
      <c r="A3162">
        <v>6730</v>
      </c>
      <c r="B3162" t="s">
        <v>2720</v>
      </c>
      <c r="C3162" s="49">
        <v>0</v>
      </c>
      <c r="D3162" s="22">
        <v>1461.2131933593751</v>
      </c>
      <c r="E3162" s="17">
        <v>6.9855311961149127</v>
      </c>
      <c r="F3162" s="17">
        <v>-93.730790584812297</v>
      </c>
      <c r="G3162" s="17">
        <v>-0.33582865621784358</v>
      </c>
      <c r="H3162" s="17">
        <v>-1.7173825647748719</v>
      </c>
      <c r="I3162" s="17">
        <v>0.16067109602648344</v>
      </c>
      <c r="J3162" s="17">
        <v>-7.6153516196422837</v>
      </c>
      <c r="K3162" s="17">
        <v>-1</v>
      </c>
      <c r="L3162" s="17">
        <v>-1</v>
      </c>
      <c r="M3162" s="17">
        <v>-1</v>
      </c>
      <c r="N3162" s="17">
        <v>0.16666666666666666</v>
      </c>
      <c r="O3162" s="17">
        <v>-1</v>
      </c>
      <c r="P3162" s="17">
        <v>-1</v>
      </c>
      <c r="Q3162" s="17">
        <v>-0.46727980602316155</v>
      </c>
      <c r="R3162" s="17">
        <v>-1</v>
      </c>
      <c r="S3162" s="17">
        <v>-1.3946242615011162</v>
      </c>
      <c r="T3162" s="17">
        <v>-0.1465443897620323</v>
      </c>
      <c r="U3162" s="17">
        <v>-0.89154885677072793</v>
      </c>
      <c r="V3162" s="17">
        <v>-1.4337300993939912</v>
      </c>
      <c r="W3162" s="17">
        <v>-3.040914076068236</v>
      </c>
      <c r="X3162" s="17">
        <v>-5.1434461902060722</v>
      </c>
      <c r="Y3162" s="17">
        <v>0</v>
      </c>
      <c r="Z3162" s="17">
        <v>-3.2626061464177418</v>
      </c>
      <c r="AA3162" s="17">
        <v>-1.4759527213861707</v>
      </c>
      <c r="AB3162" s="17">
        <v>-1.9687315849896909</v>
      </c>
      <c r="AC3162" s="17">
        <v>-17.171303241333987</v>
      </c>
      <c r="AD3162" s="17">
        <v>-1.1144360709634098</v>
      </c>
      <c r="AE3162" s="17">
        <v>-0.11144360709634099</v>
      </c>
      <c r="AF3162" s="17">
        <v>-3.3466371326890467</v>
      </c>
      <c r="AG3162" s="17">
        <v>-85.568962325640101</v>
      </c>
      <c r="AH3162" s="17">
        <v>-1</v>
      </c>
      <c r="AI3162" s="17">
        <v>-1</v>
      </c>
      <c r="AJ3162" s="17">
        <v>-1</v>
      </c>
      <c r="AK3162" s="17">
        <v>-1</v>
      </c>
      <c r="AL3162" s="17">
        <v>-1</v>
      </c>
      <c r="AM3162" s="17">
        <v>-1</v>
      </c>
      <c r="AN3162" s="17">
        <v>-1</v>
      </c>
      <c r="AO3162" s="17">
        <v>-1</v>
      </c>
      <c r="AP3162" s="17">
        <v>-1</v>
      </c>
      <c r="AQ3162" s="17">
        <v>-1</v>
      </c>
      <c r="AR3162" s="17">
        <v>-0.5572180354817049</v>
      </c>
      <c r="AS3162" s="17">
        <v>-6.6866164257804588</v>
      </c>
      <c r="AT3162" s="17">
        <v>-4.6926013535145952</v>
      </c>
      <c r="AU3162" s="17">
        <v>-1</v>
      </c>
      <c r="AV3162" s="17">
        <v>-1</v>
      </c>
      <c r="AW3162" s="17">
        <v>-1</v>
      </c>
      <c r="AX3162" s="17">
        <v>-1</v>
      </c>
      <c r="AY3162" s="17">
        <v>-0.11144360709634099</v>
      </c>
      <c r="AZ3162" s="17">
        <v>1.3362933424814269</v>
      </c>
      <c r="BA3162" s="17">
        <v>-0.8234728296609144</v>
      </c>
      <c r="BB3162" s="17">
        <v>0.51224159746089282</v>
      </c>
      <c r="BC3162" s="17">
        <v>-0.33275441797371308</v>
      </c>
      <c r="BD3162" s="17">
        <v>18.20406897694096</v>
      </c>
      <c r="BE3162" s="17">
        <v>-11.152786925658924</v>
      </c>
      <c r="BF3162" s="17">
        <v>-1</v>
      </c>
      <c r="BG3162" s="22">
        <v>0</v>
      </c>
    </row>
    <row r="3163" spans="1:59" x14ac:dyDescent="0.25">
      <c r="A3163">
        <v>6731</v>
      </c>
      <c r="B3163" t="s">
        <v>3228</v>
      </c>
      <c r="C3163" s="49">
        <v>0</v>
      </c>
      <c r="D3163" s="22">
        <v>1496.1066210937499</v>
      </c>
      <c r="E3163" s="17">
        <v>78.221113009193118</v>
      </c>
      <c r="F3163" s="17">
        <v>25.716021434381368</v>
      </c>
      <c r="G3163" s="17">
        <v>0.53326286912740439</v>
      </c>
      <c r="H3163" s="17">
        <v>4.8660915855799924</v>
      </c>
      <c r="I3163" s="17">
        <v>63.771968193428407</v>
      </c>
      <c r="J3163" s="17">
        <v>9.5231205244700998</v>
      </c>
      <c r="K3163" s="17">
        <v>-1</v>
      </c>
      <c r="L3163" s="17">
        <v>-1</v>
      </c>
      <c r="M3163" s="17">
        <v>-1</v>
      </c>
      <c r="N3163" s="17">
        <v>0.16666666666666666</v>
      </c>
      <c r="O3163" s="17">
        <v>-1</v>
      </c>
      <c r="P3163" s="17">
        <v>-1</v>
      </c>
      <c r="Q3163" s="17">
        <v>3.6408632971464012</v>
      </c>
      <c r="R3163" s="17">
        <v>-1</v>
      </c>
      <c r="S3163" s="17">
        <v>0.69305086736955923</v>
      </c>
      <c r="T3163" s="17">
        <v>7.2881892869028922E-2</v>
      </c>
      <c r="U3163" s="17">
        <v>0.3753093766724932</v>
      </c>
      <c r="V3163" s="17">
        <v>0.39335882837531327</v>
      </c>
      <c r="W3163" s="17">
        <v>1.7165560787329155</v>
      </c>
      <c r="X3163" s="17">
        <v>1.9339727282623154</v>
      </c>
      <c r="Y3163" s="17">
        <v>0</v>
      </c>
      <c r="Z3163" s="17">
        <v>37.884258894695989</v>
      </c>
      <c r="AA3163" s="17">
        <v>0.81339190638588577</v>
      </c>
      <c r="AB3163" s="17">
        <v>1.6837988839498119</v>
      </c>
      <c r="AC3163" s="17">
        <v>24.823148300126121</v>
      </c>
      <c r="AD3163" s="17">
        <v>0.46913672084061653</v>
      </c>
      <c r="AE3163" s="17">
        <v>4.691367208406165E-2</v>
      </c>
      <c r="AF3163" s="17">
        <v>59.179330335789174</v>
      </c>
      <c r="AG3163" s="17">
        <v>23.476738599498063</v>
      </c>
      <c r="AH3163" s="17">
        <v>-1</v>
      </c>
      <c r="AI3163" s="17">
        <v>-1</v>
      </c>
      <c r="AJ3163" s="17">
        <v>-1</v>
      </c>
      <c r="AK3163" s="17">
        <v>-1</v>
      </c>
      <c r="AL3163" s="17">
        <v>-1</v>
      </c>
      <c r="AM3163" s="17">
        <v>-1</v>
      </c>
      <c r="AN3163" s="17">
        <v>-1</v>
      </c>
      <c r="AO3163" s="17">
        <v>-1</v>
      </c>
      <c r="AP3163" s="17">
        <v>-1</v>
      </c>
      <c r="AQ3163" s="17">
        <v>-1</v>
      </c>
      <c r="AR3163" s="17">
        <v>0.23456836042030826</v>
      </c>
      <c r="AS3163" s="17">
        <v>2.8148203250436987</v>
      </c>
      <c r="AT3163" s="17">
        <v>7.6592664225568079</v>
      </c>
      <c r="AU3163" s="17">
        <v>-1</v>
      </c>
      <c r="AV3163" s="17">
        <v>-1</v>
      </c>
      <c r="AW3163" s="17">
        <v>-1</v>
      </c>
      <c r="AX3163" s="17">
        <v>-1</v>
      </c>
      <c r="AY3163" s="17">
        <v>4.691367208406165E-2</v>
      </c>
      <c r="AZ3163" s="17">
        <v>-3.9866947854911572E-2</v>
      </c>
      <c r="BA3163" s="17">
        <v>0.55268746067542451</v>
      </c>
      <c r="BB3163" s="17">
        <v>-2.6173151752476309E-2</v>
      </c>
      <c r="BC3163" s="17">
        <v>0.20566033123965574</v>
      </c>
      <c r="BD3163" s="17">
        <v>-0.50153900200525037</v>
      </c>
      <c r="BE3163" s="17">
        <v>7.5528210532873059</v>
      </c>
      <c r="BF3163" s="17">
        <v>-1</v>
      </c>
      <c r="BG3163" s="22">
        <v>0</v>
      </c>
    </row>
    <row r="3164" spans="1:59" x14ac:dyDescent="0.25">
      <c r="A3164">
        <v>6732</v>
      </c>
      <c r="B3164" t="s">
        <v>2721</v>
      </c>
      <c r="C3164" s="49">
        <v>0</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25">
      <c r="A3165">
        <v>6736</v>
      </c>
      <c r="B3165" t="s">
        <v>2722</v>
      </c>
      <c r="C3165" s="49">
        <v>0</v>
      </c>
      <c r="D3165" s="22">
        <v>1490.822236328125</v>
      </c>
      <c r="E3165" s="17">
        <v>85.360300341992357</v>
      </c>
      <c r="F3165" s="17">
        <v>37.686909375583262</v>
      </c>
      <c r="G3165" s="17">
        <v>0.62036270113367364</v>
      </c>
      <c r="H3165" s="17">
        <v>5.5258834208366219</v>
      </c>
      <c r="I3165" s="17">
        <v>70.147054279653446</v>
      </c>
      <c r="J3165" s="17">
        <v>11.240727935269916</v>
      </c>
      <c r="K3165" s="17">
        <v>-1</v>
      </c>
      <c r="L3165" s="17">
        <v>-1</v>
      </c>
      <c r="M3165" s="17">
        <v>-1</v>
      </c>
      <c r="N3165" s="17">
        <v>0.16666666666666666</v>
      </c>
      <c r="O3165" s="17">
        <v>-1</v>
      </c>
      <c r="P3165" s="17">
        <v>-1</v>
      </c>
      <c r="Q3165" s="17">
        <v>4.0525789377995975</v>
      </c>
      <c r="R3165" s="17">
        <v>-1</v>
      </c>
      <c r="S3165" s="17">
        <v>0.90227641808019088</v>
      </c>
      <c r="T3165" s="17">
        <v>9.4872663458275344E-2</v>
      </c>
      <c r="U3165" s="17">
        <v>0.5022731498663805</v>
      </c>
      <c r="V3165" s="17">
        <v>0.57646858612608964</v>
      </c>
      <c r="W3165" s="17">
        <v>2.1933468874954438</v>
      </c>
      <c r="X3165" s="17">
        <v>2.6432674122620305</v>
      </c>
      <c r="Y3165" s="17">
        <v>0</v>
      </c>
      <c r="Z3165" s="17">
        <v>42.007973058450993</v>
      </c>
      <c r="AA3165" s="17">
        <v>1.0428286534582825</v>
      </c>
      <c r="AB3165" s="17">
        <v>2.0498532993533347</v>
      </c>
      <c r="AC3165" s="17">
        <v>29.031807075165453</v>
      </c>
      <c r="AD3165" s="17">
        <v>0.62784143733297559</v>
      </c>
      <c r="AE3165" s="17">
        <v>6.2784143733297562E-2</v>
      </c>
      <c r="AF3165" s="17">
        <v>65.445645336813357</v>
      </c>
      <c r="AG3165" s="17">
        <v>34.405233418052845</v>
      </c>
      <c r="AH3165" s="17">
        <v>-1</v>
      </c>
      <c r="AI3165" s="17">
        <v>-1</v>
      </c>
      <c r="AJ3165" s="17">
        <v>-1</v>
      </c>
      <c r="AK3165" s="17">
        <v>-1</v>
      </c>
      <c r="AL3165" s="17">
        <v>-1</v>
      </c>
      <c r="AM3165" s="17">
        <v>-1</v>
      </c>
      <c r="AN3165" s="17">
        <v>-1</v>
      </c>
      <c r="AO3165" s="17">
        <v>-1</v>
      </c>
      <c r="AP3165" s="17">
        <v>-1</v>
      </c>
      <c r="AQ3165" s="17">
        <v>-1</v>
      </c>
      <c r="AR3165" s="17">
        <v>0.3139207186664878</v>
      </c>
      <c r="AS3165" s="17">
        <v>3.7670486239978533</v>
      </c>
      <c r="AT3165" s="17">
        <v>8.8971632111972099</v>
      </c>
      <c r="AU3165" s="17">
        <v>-1</v>
      </c>
      <c r="AV3165" s="17">
        <v>-1</v>
      </c>
      <c r="AW3165" s="17">
        <v>-1</v>
      </c>
      <c r="AX3165" s="17">
        <v>-1</v>
      </c>
      <c r="AY3165" s="17">
        <v>6.2784143733297562E-2</v>
      </c>
      <c r="AZ3165" s="17">
        <v>-0.17778490770888428</v>
      </c>
      <c r="BA3165" s="17">
        <v>0.69060542052939733</v>
      </c>
      <c r="BB3165" s="17">
        <v>-8.0132755359878419E-2</v>
      </c>
      <c r="BC3165" s="17">
        <v>0.25961993484705781</v>
      </c>
      <c r="BD3165" s="17">
        <v>-2.3762038273170845</v>
      </c>
      <c r="BE3165" s="17">
        <v>9.4274858785991427</v>
      </c>
      <c r="BF3165" s="17">
        <v>-1</v>
      </c>
      <c r="BG3165" s="22">
        <v>0</v>
      </c>
    </row>
    <row r="3166" spans="1:59" x14ac:dyDescent="0.25">
      <c r="A3166">
        <v>6738</v>
      </c>
      <c r="B3166" t="s">
        <v>2723</v>
      </c>
      <c r="C3166" s="49">
        <v>0</v>
      </c>
      <c r="D3166" s="22">
        <v>1490.843701171875</v>
      </c>
      <c r="E3166" s="17">
        <v>72.016894296760483</v>
      </c>
      <c r="F3166" s="17">
        <v>15.312875598997032</v>
      </c>
      <c r="G3166" s="17">
        <v>0.45756988302233859</v>
      </c>
      <c r="H3166" s="17">
        <v>4.2927079972543423</v>
      </c>
      <c r="I3166" s="17">
        <v>58.231781818459304</v>
      </c>
      <c r="J3166" s="17">
        <v>8.03045594768572</v>
      </c>
      <c r="K3166" s="17">
        <v>-1</v>
      </c>
      <c r="L3166" s="17">
        <v>-1</v>
      </c>
      <c r="M3166" s="17">
        <v>-1</v>
      </c>
      <c r="N3166" s="17">
        <v>0.16666666666666666</v>
      </c>
      <c r="O3166" s="17">
        <v>-1</v>
      </c>
      <c r="P3166" s="17">
        <v>-1</v>
      </c>
      <c r="Q3166" s="17">
        <v>3.2830671275170777</v>
      </c>
      <c r="R3166" s="17">
        <v>-1</v>
      </c>
      <c r="S3166" s="17">
        <v>0.51122609988177947</v>
      </c>
      <c r="T3166" s="17">
        <v>5.3771097195717987E-2</v>
      </c>
      <c r="U3166" s="17">
        <v>0.26497314640835318</v>
      </c>
      <c r="V3166" s="17">
        <v>0.23422965407180985</v>
      </c>
      <c r="W3166" s="17">
        <v>1.3022071732139302</v>
      </c>
      <c r="X3166" s="17">
        <v>1.3175693274322984</v>
      </c>
      <c r="Y3166" s="17">
        <v>0</v>
      </c>
      <c r="Z3166" s="17">
        <v>34.30059826403135</v>
      </c>
      <c r="AA3166" s="17">
        <v>0.61400285926473397</v>
      </c>
      <c r="AB3166" s="17">
        <v>1.3656840134545107</v>
      </c>
      <c r="AC3166" s="17">
        <v>21.165667650139504</v>
      </c>
      <c r="AD3166" s="17">
        <v>0.33121643301044146</v>
      </c>
      <c r="AE3166" s="17">
        <v>3.3121643301044147E-2</v>
      </c>
      <c r="AF3166" s="17">
        <v>53.733670070125882</v>
      </c>
      <c r="AG3166" s="17">
        <v>13.979471068710973</v>
      </c>
      <c r="AH3166" s="17">
        <v>-1</v>
      </c>
      <c r="AI3166" s="17">
        <v>-1</v>
      </c>
      <c r="AJ3166" s="17">
        <v>-1</v>
      </c>
      <c r="AK3166" s="17">
        <v>-1</v>
      </c>
      <c r="AL3166" s="17">
        <v>-1</v>
      </c>
      <c r="AM3166" s="17">
        <v>-1</v>
      </c>
      <c r="AN3166" s="17">
        <v>-1</v>
      </c>
      <c r="AO3166" s="17">
        <v>-1</v>
      </c>
      <c r="AP3166" s="17">
        <v>-1</v>
      </c>
      <c r="AQ3166" s="17">
        <v>-1</v>
      </c>
      <c r="AR3166" s="17">
        <v>0.16560821650522073</v>
      </c>
      <c r="AS3166" s="17">
        <v>1.9872985980626485</v>
      </c>
      <c r="AT3166" s="17">
        <v>6.5834881774814438</v>
      </c>
      <c r="AU3166" s="17">
        <v>-1</v>
      </c>
      <c r="AV3166" s="17">
        <v>-1</v>
      </c>
      <c r="AW3166" s="17">
        <v>-1</v>
      </c>
      <c r="AX3166" s="17">
        <v>-1</v>
      </c>
      <c r="AY3166" s="17">
        <v>3.3121643301044147E-2</v>
      </c>
      <c r="AZ3166" s="17">
        <v>7.9988877103675915E-2</v>
      </c>
      <c r="BA3166" s="17">
        <v>0.43283163571683703</v>
      </c>
      <c r="BB3166" s="17">
        <v>2.0719746109783221E-2</v>
      </c>
      <c r="BC3166" s="17">
        <v>0.15876743337739624</v>
      </c>
      <c r="BD3166" s="17">
        <v>1.1276142960604769</v>
      </c>
      <c r="BE3166" s="17">
        <v>5.9236677552215768</v>
      </c>
      <c r="BF3166" s="17">
        <v>-1</v>
      </c>
      <c r="BG3166" s="22">
        <v>0</v>
      </c>
    </row>
    <row r="3167" spans="1:59" x14ac:dyDescent="0.25">
      <c r="A3167">
        <v>6739</v>
      </c>
      <c r="B3167" t="s">
        <v>2724</v>
      </c>
      <c r="C3167" s="49">
        <v>0</v>
      </c>
      <c r="D3167" s="22">
        <v>1383.215625</v>
      </c>
      <c r="E3167" s="17">
        <v>17.138035172501738</v>
      </c>
      <c r="F3167" s="17">
        <v>-76.707216085572995</v>
      </c>
      <c r="G3167" s="17">
        <v>-0.2119656239755518</v>
      </c>
      <c r="H3167" s="17">
        <v>-0.77910501037372804</v>
      </c>
      <c r="I3167" s="17">
        <v>9.2265610668434448</v>
      </c>
      <c r="J3167" s="17">
        <v>-5.1727744389172541</v>
      </c>
      <c r="K3167" s="17">
        <v>-1</v>
      </c>
      <c r="L3167" s="17">
        <v>-1</v>
      </c>
      <c r="M3167" s="17">
        <v>-1</v>
      </c>
      <c r="N3167" s="17">
        <v>0.16666666666666666</v>
      </c>
      <c r="O3167" s="17">
        <v>-1</v>
      </c>
      <c r="P3167" s="17">
        <v>-1</v>
      </c>
      <c r="Q3167" s="17">
        <v>0.11821325978679464</v>
      </c>
      <c r="R3167" s="17">
        <v>-1</v>
      </c>
      <c r="S3167" s="17">
        <v>-1.097088542583577</v>
      </c>
      <c r="T3167" s="17">
        <v>-0.11527172868120934</v>
      </c>
      <c r="U3167" s="17">
        <v>-0.71099606383783731</v>
      </c>
      <c r="V3167" s="17">
        <v>-1.1733331582548838</v>
      </c>
      <c r="W3167" s="17">
        <v>-2.362878838131949</v>
      </c>
      <c r="X3167" s="17">
        <v>-4.1347715660435442</v>
      </c>
      <c r="Y3167" s="17">
        <v>0</v>
      </c>
      <c r="Z3167" s="17">
        <v>2.6016501748391896</v>
      </c>
      <c r="AA3167" s="17">
        <v>-1.1496750404125804</v>
      </c>
      <c r="AB3167" s="17">
        <v>-1.4481724884543925</v>
      </c>
      <c r="AC3167" s="17">
        <v>-11.186248786671223</v>
      </c>
      <c r="AD3167" s="17">
        <v>-0.88874507979729667</v>
      </c>
      <c r="AE3167" s="17">
        <v>-8.8874507979729664E-2</v>
      </c>
      <c r="AF3167" s="17">
        <v>5.5645715244797458</v>
      </c>
      <c r="AG3167" s="17">
        <v>-70.027755472647115</v>
      </c>
      <c r="AH3167" s="17">
        <v>-1</v>
      </c>
      <c r="AI3167" s="17">
        <v>-1</v>
      </c>
      <c r="AJ3167" s="17">
        <v>-1</v>
      </c>
      <c r="AK3167" s="17">
        <v>-1</v>
      </c>
      <c r="AL3167" s="17">
        <v>-1</v>
      </c>
      <c r="AM3167" s="17">
        <v>-1</v>
      </c>
      <c r="AN3167" s="17">
        <v>-1</v>
      </c>
      <c r="AO3167" s="17">
        <v>-1</v>
      </c>
      <c r="AP3167" s="17">
        <v>-1</v>
      </c>
      <c r="AQ3167" s="17">
        <v>-1</v>
      </c>
      <c r="AR3167" s="17">
        <v>-0.44437253989864833</v>
      </c>
      <c r="AS3167" s="17">
        <v>-5.3324704787837796</v>
      </c>
      <c r="AT3167" s="17">
        <v>-2.9322116224189134</v>
      </c>
      <c r="AU3167" s="17">
        <v>-1</v>
      </c>
      <c r="AV3167" s="17">
        <v>-1</v>
      </c>
      <c r="AW3167" s="17">
        <v>-1</v>
      </c>
      <c r="AX3167" s="17">
        <v>-1</v>
      </c>
      <c r="AY3167" s="17">
        <v>-8.8874507979729664E-2</v>
      </c>
      <c r="AZ3167" s="17">
        <v>1.1401628068111156</v>
      </c>
      <c r="BA3167" s="17">
        <v>-0.62734229399060282</v>
      </c>
      <c r="BB3167" s="17">
        <v>0.43550666046441427</v>
      </c>
      <c r="BC3167" s="17">
        <v>-0.25601948097723465</v>
      </c>
      <c r="BD3167" s="17">
        <v>15.538143402200738</v>
      </c>
      <c r="BE3167" s="17">
        <v>-8.4868613509187014</v>
      </c>
      <c r="BF3167" s="17">
        <v>-1</v>
      </c>
      <c r="BG3167" s="22">
        <v>0</v>
      </c>
    </row>
    <row r="3168" spans="1:59" x14ac:dyDescent="0.25">
      <c r="A3168">
        <v>6740</v>
      </c>
      <c r="B3168" t="s">
        <v>3229</v>
      </c>
      <c r="C3168" s="49">
        <v>0</v>
      </c>
      <c r="D3168" s="22">
        <v>1478.6468164062501</v>
      </c>
      <c r="E3168" s="17">
        <v>66.794005133016626</v>
      </c>
      <c r="F3168" s="17">
        <v>6.5552092157028641</v>
      </c>
      <c r="G3168" s="17">
        <v>0.39384935748584371</v>
      </c>
      <c r="H3168" s="17">
        <v>3.810017255850676</v>
      </c>
      <c r="I3168" s="17">
        <v>53.56789411170211</v>
      </c>
      <c r="J3168" s="17">
        <v>6.7738881178687258</v>
      </c>
      <c r="K3168" s="17">
        <v>-1</v>
      </c>
      <c r="L3168" s="17">
        <v>-1</v>
      </c>
      <c r="M3168" s="17">
        <v>-1</v>
      </c>
      <c r="N3168" s="17">
        <v>0.16666666666666666</v>
      </c>
      <c r="O3168" s="17">
        <v>-1</v>
      </c>
      <c r="P3168" s="17">
        <v>-1</v>
      </c>
      <c r="Q3168" s="17">
        <v>2.9818640552525064</v>
      </c>
      <c r="R3168" s="17">
        <v>-1</v>
      </c>
      <c r="S3168" s="17">
        <v>0.35816079837827725</v>
      </c>
      <c r="T3168" s="17">
        <v>3.768308156328351E-2</v>
      </c>
      <c r="U3168" s="17">
        <v>0.17208894484722365</v>
      </c>
      <c r="V3168" s="17">
        <v>0.10027015350813596</v>
      </c>
      <c r="W3168" s="17">
        <v>0.95339638672318339</v>
      </c>
      <c r="X3168" s="17">
        <v>0.79866327464621767</v>
      </c>
      <c r="Y3168" s="17">
        <v>0</v>
      </c>
      <c r="Z3168" s="17">
        <v>31.283770015064778</v>
      </c>
      <c r="AA3168" s="17">
        <v>0.4461514436640166</v>
      </c>
      <c r="AB3168" s="17">
        <v>1.0978857963145747</v>
      </c>
      <c r="AC3168" s="17">
        <v>18.086695592765345</v>
      </c>
      <c r="AD3168" s="17">
        <v>0.2151111810590296</v>
      </c>
      <c r="AE3168" s="17">
        <v>2.1511118105902956E-2</v>
      </c>
      <c r="AF3168" s="17">
        <v>49.149357151890392</v>
      </c>
      <c r="AG3168" s="17">
        <v>5.9843990103509954</v>
      </c>
      <c r="AH3168" s="17">
        <v>-1</v>
      </c>
      <c r="AI3168" s="17">
        <v>-1</v>
      </c>
      <c r="AJ3168" s="17">
        <v>-1</v>
      </c>
      <c r="AK3168" s="17">
        <v>-1</v>
      </c>
      <c r="AL3168" s="17">
        <v>-1</v>
      </c>
      <c r="AM3168" s="17">
        <v>-1</v>
      </c>
      <c r="AN3168" s="17">
        <v>-1</v>
      </c>
      <c r="AO3168" s="17">
        <v>-1</v>
      </c>
      <c r="AP3168" s="17">
        <v>-1</v>
      </c>
      <c r="AQ3168" s="17">
        <v>-1</v>
      </c>
      <c r="AR3168" s="17">
        <v>0.1075555905295148</v>
      </c>
      <c r="AS3168" s="17">
        <v>1.2906670863541774</v>
      </c>
      <c r="AT3168" s="17">
        <v>5.6778672122604306</v>
      </c>
      <c r="AU3168" s="17">
        <v>-1</v>
      </c>
      <c r="AV3168" s="17">
        <v>-1</v>
      </c>
      <c r="AW3168" s="17">
        <v>-1</v>
      </c>
      <c r="AX3168" s="17">
        <v>-1</v>
      </c>
      <c r="AY3168" s="17">
        <v>2.1511118105902956E-2</v>
      </c>
      <c r="AZ3168" s="17">
        <v>0.18088694636957051</v>
      </c>
      <c r="BA3168" s="17">
        <v>0.33193356645094241</v>
      </c>
      <c r="BB3168" s="17">
        <v>6.0195531773263269E-2</v>
      </c>
      <c r="BC3168" s="17">
        <v>0.1192916477139162</v>
      </c>
      <c r="BD3168" s="17">
        <v>2.4990822440704483</v>
      </c>
      <c r="BE3168" s="17">
        <v>4.5521998072116041</v>
      </c>
      <c r="BF3168" s="17">
        <v>-1</v>
      </c>
      <c r="BG3168" s="22">
        <v>0</v>
      </c>
    </row>
    <row r="3169" spans="1:59" x14ac:dyDescent="0.25">
      <c r="A3169">
        <v>6741</v>
      </c>
      <c r="B3169" t="s">
        <v>2725</v>
      </c>
      <c r="C3169" s="49">
        <v>0</v>
      </c>
      <c r="D3169" s="22">
        <v>1461.8045019531251</v>
      </c>
      <c r="E3169" s="17">
        <v>59.66450358864693</v>
      </c>
      <c r="F3169" s="17">
        <v>-5.3994377330012497</v>
      </c>
      <c r="G3169" s="17">
        <v>0.30686769446796697</v>
      </c>
      <c r="H3169" s="17">
        <v>3.1511205650728131</v>
      </c>
      <c r="I3169" s="17">
        <v>47.201457152075498</v>
      </c>
      <c r="J3169" s="17">
        <v>5.0586109977883584</v>
      </c>
      <c r="K3169" s="17">
        <v>-1</v>
      </c>
      <c r="L3169" s="17">
        <v>-1</v>
      </c>
      <c r="M3169" s="17">
        <v>-1</v>
      </c>
      <c r="N3169" s="17">
        <v>0.16666666666666666</v>
      </c>
      <c r="O3169" s="17">
        <v>-1</v>
      </c>
      <c r="P3169" s="17">
        <v>-1</v>
      </c>
      <c r="Q3169" s="17">
        <v>2.5707069922640504</v>
      </c>
      <c r="R3169" s="17">
        <v>-1</v>
      </c>
      <c r="S3169" s="17">
        <v>0.14921910552481765</v>
      </c>
      <c r="T3169" s="17">
        <v>1.5722146015674329E-2</v>
      </c>
      <c r="U3169" s="17">
        <v>4.5297424346541812E-2</v>
      </c>
      <c r="V3169" s="17">
        <v>-8.2591177875564817E-2</v>
      </c>
      <c r="W3169" s="17">
        <v>0.47725244358884894</v>
      </c>
      <c r="X3169" s="17">
        <v>9.0330896007486172E-2</v>
      </c>
      <c r="Y3169" s="17">
        <v>0</v>
      </c>
      <c r="Z3169" s="17">
        <v>27.165650524915065</v>
      </c>
      <c r="AA3169" s="17">
        <v>0.21702597512886967</v>
      </c>
      <c r="AB3169" s="17">
        <v>0.73232800965267497</v>
      </c>
      <c r="AC3169" s="17">
        <v>13.883746736315757</v>
      </c>
      <c r="AD3169" s="17">
        <v>5.6621780433177268E-2</v>
      </c>
      <c r="AE3169" s="17">
        <v>5.6621780433177265E-3</v>
      </c>
      <c r="AF3169" s="17">
        <v>42.891543706926235</v>
      </c>
      <c r="AG3169" s="17">
        <v>-4.9292690381903999</v>
      </c>
      <c r="AH3169" s="17">
        <v>-1</v>
      </c>
      <c r="AI3169" s="17">
        <v>-1</v>
      </c>
      <c r="AJ3169" s="17">
        <v>-1</v>
      </c>
      <c r="AK3169" s="17">
        <v>-1</v>
      </c>
      <c r="AL3169" s="17">
        <v>-1</v>
      </c>
      <c r="AM3169" s="17">
        <v>-1</v>
      </c>
      <c r="AN3169" s="17">
        <v>-1</v>
      </c>
      <c r="AO3169" s="17">
        <v>-1</v>
      </c>
      <c r="AP3169" s="17">
        <v>-1</v>
      </c>
      <c r="AQ3169" s="17">
        <v>-1</v>
      </c>
      <c r="AR3169" s="17">
        <v>2.8310890216588634E-2</v>
      </c>
      <c r="AS3169" s="17">
        <v>0.33973068259906342</v>
      </c>
      <c r="AT3169" s="17">
        <v>4.4416498873787829</v>
      </c>
      <c r="AU3169" s="17">
        <v>-1</v>
      </c>
      <c r="AV3169" s="17">
        <v>-1</v>
      </c>
      <c r="AW3169" s="17">
        <v>-1</v>
      </c>
      <c r="AX3169" s="17">
        <v>-1</v>
      </c>
      <c r="AY3169" s="17">
        <v>5.6621780433177265E-3</v>
      </c>
      <c r="AZ3169" s="17">
        <v>0.31861779190401235</v>
      </c>
      <c r="BA3169" s="17">
        <v>0.19420272091650051</v>
      </c>
      <c r="BB3169" s="17">
        <v>0.11408192798605307</v>
      </c>
      <c r="BC3169" s="17">
        <v>6.5405251501126416E-2</v>
      </c>
      <c r="BD3169" s="17">
        <v>4.3712036977031481</v>
      </c>
      <c r="BE3169" s="17">
        <v>2.6800783535789026</v>
      </c>
      <c r="BF3169" s="17">
        <v>-1</v>
      </c>
      <c r="BG3169" s="22">
        <v>0</v>
      </c>
    </row>
    <row r="3170" spans="1:59" x14ac:dyDescent="0.25">
      <c r="A3170">
        <v>6742</v>
      </c>
      <c r="B3170" t="s">
        <v>2726</v>
      </c>
      <c r="C3170" s="49">
        <v>0</v>
      </c>
      <c r="D3170" s="22">
        <v>1442.08302734375</v>
      </c>
      <c r="E3170" s="17">
        <v>18.231409601016082</v>
      </c>
      <c r="F3170" s="17">
        <v>-74.873861370059615</v>
      </c>
      <c r="G3170" s="17">
        <v>-0.19862618846220886</v>
      </c>
      <c r="H3170" s="17">
        <v>-0.67805716176246467</v>
      </c>
      <c r="I3170" s="17">
        <v>10.202912545145814</v>
      </c>
      <c r="J3170" s="17">
        <v>-4.9097209660706609</v>
      </c>
      <c r="K3170" s="17">
        <v>-1</v>
      </c>
      <c r="L3170" s="17">
        <v>-1</v>
      </c>
      <c r="M3170" s="17">
        <v>-1</v>
      </c>
      <c r="N3170" s="17">
        <v>0.16666666666666666</v>
      </c>
      <c r="O3170" s="17">
        <v>-1</v>
      </c>
      <c r="P3170" s="17">
        <v>-1</v>
      </c>
      <c r="Q3170" s="17">
        <v>0.18126796508097565</v>
      </c>
      <c r="R3170" s="17">
        <v>-1</v>
      </c>
      <c r="S3170" s="17">
        <v>-1.065045418306974</v>
      </c>
      <c r="T3170" s="17">
        <v>-0.11190381786660693</v>
      </c>
      <c r="U3170" s="17">
        <v>-0.69155142168366357</v>
      </c>
      <c r="V3170" s="17">
        <v>-1.145289696526915</v>
      </c>
      <c r="W3170" s="17">
        <v>-2.2898577989365512</v>
      </c>
      <c r="X3170" s="17">
        <v>-4.0261423014487505</v>
      </c>
      <c r="Y3170" s="17">
        <v>0</v>
      </c>
      <c r="Z3170" s="17">
        <v>3.2332015555457474</v>
      </c>
      <c r="AA3170" s="17">
        <v>-1.1145365490806669</v>
      </c>
      <c r="AB3170" s="17">
        <v>-1.3921108502608965</v>
      </c>
      <c r="AC3170" s="17">
        <v>-10.541688044886312</v>
      </c>
      <c r="AD3170" s="17">
        <v>-0.86443927710457946</v>
      </c>
      <c r="AE3170" s="17">
        <v>-8.6443927710457946E-2</v>
      </c>
      <c r="AF3170" s="17">
        <v>6.524264590896216</v>
      </c>
      <c r="AG3170" s="17">
        <v>-68.354044415666877</v>
      </c>
      <c r="AH3170" s="17">
        <v>-1</v>
      </c>
      <c r="AI3170" s="17">
        <v>-1</v>
      </c>
      <c r="AJ3170" s="17">
        <v>-1</v>
      </c>
      <c r="AK3170" s="17">
        <v>-1</v>
      </c>
      <c r="AL3170" s="17">
        <v>-1</v>
      </c>
      <c r="AM3170" s="17">
        <v>-1</v>
      </c>
      <c r="AN3170" s="17">
        <v>-1</v>
      </c>
      <c r="AO3170" s="17">
        <v>-1</v>
      </c>
      <c r="AP3170" s="17">
        <v>-1</v>
      </c>
      <c r="AQ3170" s="17">
        <v>-1</v>
      </c>
      <c r="AR3170" s="17">
        <v>-0.43221963855228973</v>
      </c>
      <c r="AS3170" s="17">
        <v>-5.1866356626274772</v>
      </c>
      <c r="AT3170" s="17">
        <v>-2.7426263614157191</v>
      </c>
      <c r="AU3170" s="17">
        <v>-1</v>
      </c>
      <c r="AV3170" s="17">
        <v>-1</v>
      </c>
      <c r="AW3170" s="17">
        <v>-1</v>
      </c>
      <c r="AX3170" s="17">
        <v>-1</v>
      </c>
      <c r="AY3170" s="17">
        <v>-8.6443927710457946E-2</v>
      </c>
      <c r="AZ3170" s="17">
        <v>1.1190405188660428</v>
      </c>
      <c r="BA3170" s="17">
        <v>-0.60622000604553006</v>
      </c>
      <c r="BB3170" s="17">
        <v>0.4272426875488905</v>
      </c>
      <c r="BC3170" s="17">
        <v>-0.24775550806171076</v>
      </c>
      <c r="BD3170" s="17">
        <v>15.251036412779916</v>
      </c>
      <c r="BE3170" s="17">
        <v>-8.1997543614978774</v>
      </c>
      <c r="BF3170" s="17">
        <v>-1</v>
      </c>
      <c r="BG3170" s="22">
        <v>0</v>
      </c>
    </row>
    <row r="3171" spans="1:59" x14ac:dyDescent="0.25">
      <c r="A3171">
        <v>6743</v>
      </c>
      <c r="B3171" t="s">
        <v>2727</v>
      </c>
      <c r="C3171" s="49">
        <v>0</v>
      </c>
      <c r="D3171" s="22">
        <v>1440.8587109375001</v>
      </c>
      <c r="E3171" s="17">
        <v>8.3519273640774827</v>
      </c>
      <c r="F3171" s="17">
        <v>-91.439636893576406</v>
      </c>
      <c r="G3171" s="17">
        <v>-0.31915828869060786</v>
      </c>
      <c r="H3171" s="17">
        <v>-1.5911025004871959</v>
      </c>
      <c r="I3171" s="17">
        <v>1.3808230254525853</v>
      </c>
      <c r="J3171" s="17">
        <v>-7.2866122162933094</v>
      </c>
      <c r="K3171" s="17">
        <v>-1</v>
      </c>
      <c r="L3171" s="17">
        <v>-1</v>
      </c>
      <c r="M3171" s="17">
        <v>-1</v>
      </c>
      <c r="N3171" s="17">
        <v>0.16666666666666666</v>
      </c>
      <c r="O3171" s="17">
        <v>-1</v>
      </c>
      <c r="P3171" s="17">
        <v>-1</v>
      </c>
      <c r="Q3171" s="17">
        <v>-0.38847998645627513</v>
      </c>
      <c r="R3171" s="17">
        <v>-1</v>
      </c>
      <c r="S3171" s="17">
        <v>-1.3545797890136895</v>
      </c>
      <c r="T3171" s="17">
        <v>-0.14233549268972248</v>
      </c>
      <c r="U3171" s="17">
        <v>-0.86724877819383273</v>
      </c>
      <c r="V3171" s="17">
        <v>-1.3986840276712715</v>
      </c>
      <c r="W3171" s="17">
        <v>-2.9496592730152607</v>
      </c>
      <c r="X3171" s="17">
        <v>-5.0076915877570256</v>
      </c>
      <c r="Y3171" s="17">
        <v>0</v>
      </c>
      <c r="Z3171" s="17">
        <v>-2.4733528366970567</v>
      </c>
      <c r="AA3171" s="17">
        <v>-1.4320399512940885</v>
      </c>
      <c r="AB3171" s="17">
        <v>-1.8986710406788254</v>
      </c>
      <c r="AC3171" s="17">
        <v>-16.365792059962459</v>
      </c>
      <c r="AD3171" s="17">
        <v>-1.0840609727422907</v>
      </c>
      <c r="AE3171" s="17">
        <v>-0.10840609727422909</v>
      </c>
      <c r="AF3171" s="17">
        <v>-2.1473033142152644</v>
      </c>
      <c r="AG3171" s="17">
        <v>-83.477316211653488</v>
      </c>
      <c r="AH3171" s="17">
        <v>-1</v>
      </c>
      <c r="AI3171" s="17">
        <v>-1</v>
      </c>
      <c r="AJ3171" s="17">
        <v>-1</v>
      </c>
      <c r="AK3171" s="17">
        <v>-1</v>
      </c>
      <c r="AL3171" s="17">
        <v>-1</v>
      </c>
      <c r="AM3171" s="17">
        <v>-1</v>
      </c>
      <c r="AN3171" s="17">
        <v>-1</v>
      </c>
      <c r="AO3171" s="17">
        <v>-1</v>
      </c>
      <c r="AP3171" s="17">
        <v>-1</v>
      </c>
      <c r="AQ3171" s="17">
        <v>-1</v>
      </c>
      <c r="AR3171" s="17">
        <v>-0.54203048637114537</v>
      </c>
      <c r="AS3171" s="17">
        <v>-6.5043658364537453</v>
      </c>
      <c r="AT3171" s="17">
        <v>-4.4556755873898677</v>
      </c>
      <c r="AU3171" s="17">
        <v>-1</v>
      </c>
      <c r="AV3171" s="17">
        <v>-1</v>
      </c>
      <c r="AW3171" s="17">
        <v>-1</v>
      </c>
      <c r="AX3171" s="17">
        <v>-1</v>
      </c>
      <c r="AY3171" s="17">
        <v>-0.10840609727422909</v>
      </c>
      <c r="AZ3171" s="17">
        <v>1.3098967005314541</v>
      </c>
      <c r="BA3171" s="17">
        <v>-0.79707618771094157</v>
      </c>
      <c r="BB3171" s="17">
        <v>0.50191406406571237</v>
      </c>
      <c r="BC3171" s="17">
        <v>-0.32242688457853264</v>
      </c>
      <c r="BD3171" s="17">
        <v>17.845269758750963</v>
      </c>
      <c r="BE3171" s="17">
        <v>-10.793987707468927</v>
      </c>
      <c r="BF3171" s="17">
        <v>-1</v>
      </c>
      <c r="BG3171" s="22">
        <v>0</v>
      </c>
    </row>
    <row r="3172" spans="1:59" x14ac:dyDescent="0.25">
      <c r="A3172">
        <v>6744</v>
      </c>
      <c r="B3172" t="s">
        <v>3230</v>
      </c>
      <c r="C3172" s="49">
        <v>0</v>
      </c>
      <c r="D3172" s="22">
        <v>1465.091015625</v>
      </c>
      <c r="E3172" s="17">
        <v>-2.7383937774141174</v>
      </c>
      <c r="F3172" s="17">
        <v>-110.0357298980001</v>
      </c>
      <c r="G3172" s="17">
        <v>-0.4544629197767826</v>
      </c>
      <c r="H3172" s="17">
        <v>-2.6160515595926483</v>
      </c>
      <c r="I3172" s="17">
        <v>-8.5225103239986453</v>
      </c>
      <c r="J3172" s="17">
        <v>-9.9548175585541472</v>
      </c>
      <c r="K3172" s="17">
        <v>-1</v>
      </c>
      <c r="L3172" s="17">
        <v>-1</v>
      </c>
      <c r="M3172" s="17">
        <v>-1</v>
      </c>
      <c r="N3172" s="17">
        <v>0.16666666666666666</v>
      </c>
      <c r="O3172" s="17">
        <v>-1</v>
      </c>
      <c r="P3172" s="17">
        <v>-1</v>
      </c>
      <c r="Q3172" s="17">
        <v>-1.0280567983493136</v>
      </c>
      <c r="R3172" s="17">
        <v>-1</v>
      </c>
      <c r="S3172" s="17">
        <v>-1.6795997724123506</v>
      </c>
      <c r="T3172" s="17">
        <v>-0.17649690303164511</v>
      </c>
      <c r="U3172" s="17">
        <v>-1.0644797727618955</v>
      </c>
      <c r="V3172" s="17">
        <v>-1.683134613281636</v>
      </c>
      <c r="W3172" s="17">
        <v>-3.6903266543283433</v>
      </c>
      <c r="X3172" s="17">
        <v>-6.1095405045615809</v>
      </c>
      <c r="Y3172" s="17">
        <v>0</v>
      </c>
      <c r="Z3172" s="17">
        <v>-8.8793080581898387</v>
      </c>
      <c r="AA3172" s="17">
        <v>-1.7884568777699992</v>
      </c>
      <c r="AB3172" s="17">
        <v>-2.467315738295166</v>
      </c>
      <c r="AC3172" s="17">
        <v>-22.903703899830312</v>
      </c>
      <c r="AD3172" s="17">
        <v>-1.3305997159523697</v>
      </c>
      <c r="AE3172" s="17">
        <v>-0.13305997159523694</v>
      </c>
      <c r="AF3172" s="17">
        <v>-11.881666974323274</v>
      </c>
      <c r="AG3172" s="17">
        <v>-100.45411083561208</v>
      </c>
      <c r="AH3172" s="17">
        <v>-1</v>
      </c>
      <c r="AI3172" s="17">
        <v>-1</v>
      </c>
      <c r="AJ3172" s="17">
        <v>-1</v>
      </c>
      <c r="AK3172" s="17">
        <v>-1</v>
      </c>
      <c r="AL3172" s="17">
        <v>-1</v>
      </c>
      <c r="AM3172" s="17">
        <v>-1</v>
      </c>
      <c r="AN3172" s="17">
        <v>-1</v>
      </c>
      <c r="AO3172" s="17">
        <v>-1</v>
      </c>
      <c r="AP3172" s="17">
        <v>-1</v>
      </c>
      <c r="AQ3172" s="17">
        <v>-1</v>
      </c>
      <c r="AR3172" s="17">
        <v>-0.66529985797618485</v>
      </c>
      <c r="AS3172" s="17">
        <v>-7.9835982957142173</v>
      </c>
      <c r="AT3172" s="17">
        <v>-6.3786777844284845</v>
      </c>
      <c r="AU3172" s="17">
        <v>-1</v>
      </c>
      <c r="AV3172" s="17">
        <v>-1</v>
      </c>
      <c r="AW3172" s="17">
        <v>-1</v>
      </c>
      <c r="AX3172" s="17">
        <v>-1</v>
      </c>
      <c r="AY3172" s="17">
        <v>-0.13305997159523694</v>
      </c>
      <c r="AZ3172" s="17">
        <v>1.5241444005368512</v>
      </c>
      <c r="BA3172" s="17">
        <v>-1.0113238877163386</v>
      </c>
      <c r="BB3172" s="17">
        <v>0.58573723675713918</v>
      </c>
      <c r="BC3172" s="17">
        <v>-0.4062500572699595</v>
      </c>
      <c r="BD3172" s="17">
        <v>20.757454854363878</v>
      </c>
      <c r="BE3172" s="17">
        <v>-13.706172803081849</v>
      </c>
      <c r="BF3172" s="17">
        <v>-1</v>
      </c>
      <c r="BG3172" s="22">
        <v>0</v>
      </c>
    </row>
    <row r="3173" spans="1:59" x14ac:dyDescent="0.25">
      <c r="A3173">
        <v>6746</v>
      </c>
      <c r="B3173" t="s">
        <v>1372</v>
      </c>
      <c r="C3173" s="49">
        <v>0</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25">
      <c r="A3174">
        <v>6748</v>
      </c>
      <c r="B3174" t="s">
        <v>2728</v>
      </c>
      <c r="C3174" s="49">
        <v>0</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25">
      <c r="A3175">
        <v>6749</v>
      </c>
      <c r="B3175" t="s">
        <v>2729</v>
      </c>
      <c r="C3175" s="49">
        <v>0</v>
      </c>
      <c r="D3175" s="22">
        <v>1468.0755175781251</v>
      </c>
      <c r="E3175" s="17">
        <v>19.097697505921694</v>
      </c>
      <c r="F3175" s="17">
        <v>-73.421282112641876</v>
      </c>
      <c r="G3175" s="17">
        <v>-0.18805726409182727</v>
      </c>
      <c r="H3175" s="17">
        <v>-0.59799627247715925</v>
      </c>
      <c r="I3175" s="17">
        <v>10.976482380448537</v>
      </c>
      <c r="J3175" s="17">
        <v>-4.7013019323641005</v>
      </c>
      <c r="K3175" s="17">
        <v>-1</v>
      </c>
      <c r="L3175" s="17">
        <v>-1</v>
      </c>
      <c r="M3175" s="17">
        <v>-1</v>
      </c>
      <c r="N3175" s="17">
        <v>0.16666666666666666</v>
      </c>
      <c r="O3175" s="17">
        <v>-1</v>
      </c>
      <c r="P3175" s="17">
        <v>-1</v>
      </c>
      <c r="Q3175" s="17">
        <v>0.23122663168154522</v>
      </c>
      <c r="R3175" s="17">
        <v>-1</v>
      </c>
      <c r="S3175" s="17">
        <v>-1.0396574356797177</v>
      </c>
      <c r="T3175" s="17">
        <v>-0.10923539950286738</v>
      </c>
      <c r="U3175" s="17">
        <v>-0.67614530107750792</v>
      </c>
      <c r="V3175" s="17">
        <v>-1.1230706734063245</v>
      </c>
      <c r="W3175" s="17">
        <v>-2.2320027390330881</v>
      </c>
      <c r="X3175" s="17">
        <v>-3.9400746053484057</v>
      </c>
      <c r="Y3175" s="17">
        <v>0</v>
      </c>
      <c r="Z3175" s="17">
        <v>3.7335839571864433</v>
      </c>
      <c r="AA3175" s="17">
        <v>-1.0866960863410833</v>
      </c>
      <c r="AB3175" s="17">
        <v>-1.3476928377030122</v>
      </c>
      <c r="AC3175" s="17">
        <v>-10.030998239067495</v>
      </c>
      <c r="AD3175" s="17">
        <v>-0.84518162634688487</v>
      </c>
      <c r="AE3175" s="17">
        <v>-8.451816263468849E-2</v>
      </c>
      <c r="AF3175" s="17">
        <v>7.2846358545519792</v>
      </c>
      <c r="AG3175" s="17">
        <v>-67.027951901377079</v>
      </c>
      <c r="AH3175" s="17">
        <v>-1</v>
      </c>
      <c r="AI3175" s="17">
        <v>-1</v>
      </c>
      <c r="AJ3175" s="17">
        <v>-1</v>
      </c>
      <c r="AK3175" s="17">
        <v>-1</v>
      </c>
      <c r="AL3175" s="17">
        <v>-1</v>
      </c>
      <c r="AM3175" s="17">
        <v>-1</v>
      </c>
      <c r="AN3175" s="17">
        <v>-1</v>
      </c>
      <c r="AO3175" s="17">
        <v>-1</v>
      </c>
      <c r="AP3175" s="17">
        <v>-1</v>
      </c>
      <c r="AQ3175" s="17">
        <v>-1</v>
      </c>
      <c r="AR3175" s="17">
        <v>-0.42259081317344244</v>
      </c>
      <c r="AS3175" s="17">
        <v>-5.0710897580813095</v>
      </c>
      <c r="AT3175" s="17">
        <v>-2.592416685505702</v>
      </c>
      <c r="AU3175" s="17">
        <v>-1</v>
      </c>
      <c r="AV3175" s="17">
        <v>-1</v>
      </c>
      <c r="AW3175" s="17">
        <v>-1</v>
      </c>
      <c r="AX3175" s="17">
        <v>-1</v>
      </c>
      <c r="AY3175" s="17">
        <v>-8.451816263468849E-2</v>
      </c>
      <c r="AZ3175" s="17">
        <v>1.1023051882294803</v>
      </c>
      <c r="BA3175" s="17">
        <v>-0.58948467540896754</v>
      </c>
      <c r="BB3175" s="17">
        <v>0.42069508629127433</v>
      </c>
      <c r="BC3175" s="17">
        <v>-0.2412079068040946</v>
      </c>
      <c r="BD3175" s="17">
        <v>15.023559616302176</v>
      </c>
      <c r="BE3175" s="17">
        <v>-7.9722775650201374</v>
      </c>
      <c r="BF3175" s="17">
        <v>-1</v>
      </c>
      <c r="BG3175" s="22">
        <v>0</v>
      </c>
    </row>
    <row r="3176" spans="1:59" x14ac:dyDescent="0.25">
      <c r="A3176">
        <v>6750</v>
      </c>
      <c r="B3176" t="s">
        <v>2730</v>
      </c>
      <c r="C3176" s="49">
        <v>0</v>
      </c>
      <c r="D3176" s="22">
        <v>1422.4350390625002</v>
      </c>
      <c r="E3176" s="17">
        <v>2.4150119856637247</v>
      </c>
      <c r="F3176" s="17">
        <v>-101.39457229425919</v>
      </c>
      <c r="G3176" s="17">
        <v>-0.39159010872698158</v>
      </c>
      <c r="H3176" s="17">
        <v>-2.1397823586680618</v>
      </c>
      <c r="I3176" s="17">
        <v>-3.9206692676738371</v>
      </c>
      <c r="J3176" s="17">
        <v>-8.7149666459923196</v>
      </c>
      <c r="K3176" s="17">
        <v>-1</v>
      </c>
      <c r="L3176" s="17">
        <v>-1</v>
      </c>
      <c r="M3176" s="17">
        <v>-1</v>
      </c>
      <c r="N3176" s="17">
        <v>0.16666666666666666</v>
      </c>
      <c r="O3176" s="17">
        <v>-1</v>
      </c>
      <c r="P3176" s="17">
        <v>-1</v>
      </c>
      <c r="Q3176" s="17">
        <v>-0.73086082121846152</v>
      </c>
      <c r="R3176" s="17">
        <v>-1</v>
      </c>
      <c r="S3176" s="17">
        <v>-1.5285707955060199</v>
      </c>
      <c r="T3176" s="17">
        <v>-0.16062291645498106</v>
      </c>
      <c r="U3176" s="17">
        <v>-0.97283126853040069</v>
      </c>
      <c r="V3176" s="17">
        <v>-1.5509572607511424</v>
      </c>
      <c r="W3176" s="17">
        <v>-3.3461563185296406</v>
      </c>
      <c r="X3176" s="17">
        <v>-5.597537787466413</v>
      </c>
      <c r="Y3176" s="17">
        <v>0</v>
      </c>
      <c r="Z3176" s="17">
        <v>-5.9026145850899674</v>
      </c>
      <c r="AA3176" s="17">
        <v>-1.6228384958019892</v>
      </c>
      <c r="AB3176" s="17">
        <v>-2.2030802103557492</v>
      </c>
      <c r="AC3176" s="17">
        <v>-19.865693356743513</v>
      </c>
      <c r="AD3176" s="17">
        <v>-1.216039085663001</v>
      </c>
      <c r="AE3176" s="17">
        <v>-0.12160390856630009</v>
      </c>
      <c r="AF3176" s="17">
        <v>-7.3583420727371376</v>
      </c>
      <c r="AG3176" s="17">
        <v>-92.565402281773899</v>
      </c>
      <c r="AH3176" s="17">
        <v>-1</v>
      </c>
      <c r="AI3176" s="17">
        <v>-1</v>
      </c>
      <c r="AJ3176" s="17">
        <v>-1</v>
      </c>
      <c r="AK3176" s="17">
        <v>-1</v>
      </c>
      <c r="AL3176" s="17">
        <v>-1</v>
      </c>
      <c r="AM3176" s="17">
        <v>-1</v>
      </c>
      <c r="AN3176" s="17">
        <v>-1</v>
      </c>
      <c r="AO3176" s="17">
        <v>-1</v>
      </c>
      <c r="AP3176" s="17">
        <v>-1</v>
      </c>
      <c r="AQ3176" s="17">
        <v>-1</v>
      </c>
      <c r="AR3176" s="17">
        <v>-0.6080195428315005</v>
      </c>
      <c r="AS3176" s="17">
        <v>-7.2962345139780043</v>
      </c>
      <c r="AT3176" s="17">
        <v>-5.4851048681714065</v>
      </c>
      <c r="AU3176" s="17">
        <v>-1</v>
      </c>
      <c r="AV3176" s="17">
        <v>-1</v>
      </c>
      <c r="AW3176" s="17">
        <v>-1</v>
      </c>
      <c r="AX3176" s="17">
        <v>-1</v>
      </c>
      <c r="AY3176" s="17">
        <v>-0.12160390856630009</v>
      </c>
      <c r="AZ3176" s="17">
        <v>1.4245886421554947</v>
      </c>
      <c r="BA3176" s="17">
        <v>-0.91176812933498219</v>
      </c>
      <c r="BB3176" s="17">
        <v>0.54678662245875376</v>
      </c>
      <c r="BC3176" s="17">
        <v>-0.36729944297157407</v>
      </c>
      <c r="BD3176" s="17">
        <v>19.404232412613869</v>
      </c>
      <c r="BE3176" s="17">
        <v>-12.352950361331837</v>
      </c>
      <c r="BF3176" s="17">
        <v>-1</v>
      </c>
      <c r="BG3176" s="22">
        <v>0</v>
      </c>
    </row>
    <row r="3177" spans="1:59" x14ac:dyDescent="0.25">
      <c r="A3177">
        <v>6751</v>
      </c>
      <c r="B3177" t="s">
        <v>2731</v>
      </c>
      <c r="C3177" s="49">
        <v>0</v>
      </c>
      <c r="D3177" s="22">
        <v>1457.3906054687502</v>
      </c>
      <c r="E3177" s="17">
        <v>-11.183447559379999</v>
      </c>
      <c r="F3177" s="17">
        <v>-124.19627615749965</v>
      </c>
      <c r="G3177" s="17">
        <v>-0.55749464193285703</v>
      </c>
      <c r="H3177" s="17">
        <v>-3.39652940306443</v>
      </c>
      <c r="I3177" s="17">
        <v>-16.063697066008864</v>
      </c>
      <c r="J3177" s="17">
        <v>-11.986601609641678</v>
      </c>
      <c r="K3177" s="17">
        <v>-1</v>
      </c>
      <c r="L3177" s="17">
        <v>-1</v>
      </c>
      <c r="M3177" s="17">
        <v>-1</v>
      </c>
      <c r="N3177" s="17">
        <v>0.16666666666666666</v>
      </c>
      <c r="O3177" s="17">
        <v>-1</v>
      </c>
      <c r="P3177" s="17">
        <v>-1</v>
      </c>
      <c r="Q3177" s="17">
        <v>-1.5150815206477106</v>
      </c>
      <c r="R3177" s="17">
        <v>-1</v>
      </c>
      <c r="S3177" s="17">
        <v>-1.9270958732913721</v>
      </c>
      <c r="T3177" s="17">
        <v>-0.20251012157822196</v>
      </c>
      <c r="U3177" s="17">
        <v>-1.2146671600654428</v>
      </c>
      <c r="V3177" s="17">
        <v>-1.8997379436219992</v>
      </c>
      <c r="W3177" s="17">
        <v>-4.2543297873246848</v>
      </c>
      <c r="X3177" s="17">
        <v>-6.9485760242096459</v>
      </c>
      <c r="Y3177" s="17">
        <v>0</v>
      </c>
      <c r="Z3177" s="17">
        <v>-13.757312552394755</v>
      </c>
      <c r="AA3177" s="17">
        <v>-2.0598611116502115</v>
      </c>
      <c r="AB3177" s="17">
        <v>-2.9003270995472219</v>
      </c>
      <c r="AC3177" s="17">
        <v>-27.882190672667775</v>
      </c>
      <c r="AD3177" s="17">
        <v>-1.5183339500818034</v>
      </c>
      <c r="AE3177" s="17">
        <v>-0.15183339500818036</v>
      </c>
      <c r="AF3177" s="17">
        <v>-19.294186737639158</v>
      </c>
      <c r="AG3177" s="17">
        <v>-113.38159434268003</v>
      </c>
      <c r="AH3177" s="17">
        <v>-1</v>
      </c>
      <c r="AI3177" s="17">
        <v>-1</v>
      </c>
      <c r="AJ3177" s="17">
        <v>-1</v>
      </c>
      <c r="AK3177" s="17">
        <v>-1</v>
      </c>
      <c r="AL3177" s="17">
        <v>-1</v>
      </c>
      <c r="AM3177" s="17">
        <v>-1</v>
      </c>
      <c r="AN3177" s="17">
        <v>-1</v>
      </c>
      <c r="AO3177" s="17">
        <v>-1</v>
      </c>
      <c r="AP3177" s="17">
        <v>-1</v>
      </c>
      <c r="AQ3177" s="17">
        <v>-1</v>
      </c>
      <c r="AR3177" s="17">
        <v>-0.75916697504090169</v>
      </c>
      <c r="AS3177" s="17">
        <v>-9.1100037004908216</v>
      </c>
      <c r="AT3177" s="17">
        <v>-7.8430048106380674</v>
      </c>
      <c r="AU3177" s="17">
        <v>-1</v>
      </c>
      <c r="AV3177" s="17">
        <v>-1</v>
      </c>
      <c r="AW3177" s="17">
        <v>-1</v>
      </c>
      <c r="AX3177" s="17">
        <v>-1</v>
      </c>
      <c r="AY3177" s="17">
        <v>-0.15183339500818036</v>
      </c>
      <c r="AZ3177" s="17">
        <v>1.6872896626193814</v>
      </c>
      <c r="BA3177" s="17">
        <v>-1.1744691497988688</v>
      </c>
      <c r="BB3177" s="17">
        <v>0.64956687636114674</v>
      </c>
      <c r="BC3177" s="17">
        <v>-0.470079696873967</v>
      </c>
      <c r="BD3177" s="17">
        <v>22.975024520897705</v>
      </c>
      <c r="BE3177" s="17">
        <v>-15.923742469615675</v>
      </c>
      <c r="BF3177" s="17">
        <v>-1</v>
      </c>
      <c r="BG3177" s="22">
        <v>0</v>
      </c>
    </row>
    <row r="3178" spans="1:59" x14ac:dyDescent="0.25">
      <c r="A3178">
        <v>6753</v>
      </c>
      <c r="B3178" t="s">
        <v>3231</v>
      </c>
      <c r="C3178" s="49">
        <v>0</v>
      </c>
      <c r="D3178" s="22">
        <v>1533.6327050781249</v>
      </c>
      <c r="E3178" s="17">
        <v>136.88019268993716</v>
      </c>
      <c r="F3178" s="17">
        <v>124.07473326788786</v>
      </c>
      <c r="G3178" s="17">
        <v>1.2489179917156892</v>
      </c>
      <c r="H3178" s="17">
        <v>10.287266298171241</v>
      </c>
      <c r="I3178" s="17">
        <v>116.15281565843688</v>
      </c>
      <c r="J3178" s="17">
        <v>23.635829054677284</v>
      </c>
      <c r="K3178" s="17">
        <v>-1</v>
      </c>
      <c r="L3178" s="17">
        <v>-1</v>
      </c>
      <c r="M3178" s="17">
        <v>-1</v>
      </c>
      <c r="N3178" s="17">
        <v>0.16666666666666666</v>
      </c>
      <c r="O3178" s="17">
        <v>-1</v>
      </c>
      <c r="P3178" s="17">
        <v>-1</v>
      </c>
      <c r="Q3178" s="17">
        <v>7.0237217998122805</v>
      </c>
      <c r="R3178" s="17">
        <v>-1</v>
      </c>
      <c r="S3178" s="17">
        <v>2.4121510503830121</v>
      </c>
      <c r="T3178" s="17">
        <v>0.25356889603942795</v>
      </c>
      <c r="U3178" s="17">
        <v>1.4185062758674596</v>
      </c>
      <c r="V3178" s="17">
        <v>1.8978787925563092</v>
      </c>
      <c r="W3178" s="17">
        <v>5.6341042167058397</v>
      </c>
      <c r="X3178" s="17">
        <v>7.7618872297793615</v>
      </c>
      <c r="Y3178" s="17">
        <v>0</v>
      </c>
      <c r="Z3178" s="17">
        <v>71.766725684858287</v>
      </c>
      <c r="AA3178" s="17">
        <v>2.6985572341506372</v>
      </c>
      <c r="AB3178" s="17">
        <v>4.6914822685829192</v>
      </c>
      <c r="AC3178" s="17">
        <v>59.403561857826624</v>
      </c>
      <c r="AD3178" s="17">
        <v>1.7731328448343244</v>
      </c>
      <c r="AE3178" s="17">
        <v>0.17731328448343245</v>
      </c>
      <c r="AF3178" s="17">
        <v>110.6664609873383</v>
      </c>
      <c r="AG3178" s="17">
        <v>113.27063508503109</v>
      </c>
      <c r="AH3178" s="17">
        <v>-1</v>
      </c>
      <c r="AI3178" s="17">
        <v>-1</v>
      </c>
      <c r="AJ3178" s="17">
        <v>-1</v>
      </c>
      <c r="AK3178" s="17">
        <v>-1</v>
      </c>
      <c r="AL3178" s="17">
        <v>-1</v>
      </c>
      <c r="AM3178" s="17">
        <v>-1</v>
      </c>
      <c r="AN3178" s="17">
        <v>-1</v>
      </c>
      <c r="AO3178" s="17">
        <v>-1</v>
      </c>
      <c r="AP3178" s="17">
        <v>-1</v>
      </c>
      <c r="AQ3178" s="17">
        <v>-1</v>
      </c>
      <c r="AR3178" s="17">
        <v>0.88656642241716221</v>
      </c>
      <c r="AS3178" s="17">
        <v>10.638797069005946</v>
      </c>
      <c r="AT3178" s="17">
        <v>17.830436189707733</v>
      </c>
      <c r="AU3178" s="17">
        <v>-1</v>
      </c>
      <c r="AV3178" s="17">
        <v>-1</v>
      </c>
      <c r="AW3178" s="17">
        <v>-1</v>
      </c>
      <c r="AX3178" s="17">
        <v>-1</v>
      </c>
      <c r="AY3178" s="17">
        <v>0.17731328448343245</v>
      </c>
      <c r="AZ3178" s="17">
        <v>-1.1730688403604752</v>
      </c>
      <c r="BA3178" s="17">
        <v>1.6858893531809884</v>
      </c>
      <c r="BB3178" s="17">
        <v>-0.46953183391033715</v>
      </c>
      <c r="BC3178" s="17">
        <v>0.64901901339751644</v>
      </c>
      <c r="BD3178" s="17">
        <v>-15.904708611722981</v>
      </c>
      <c r="BE3178" s="17">
        <v>22.955990663005053</v>
      </c>
      <c r="BF3178" s="17">
        <v>-1</v>
      </c>
      <c r="BG3178" s="22">
        <v>0</v>
      </c>
    </row>
    <row r="3179" spans="1:59" x14ac:dyDescent="0.25">
      <c r="A3179">
        <v>6754</v>
      </c>
      <c r="B3179" t="s">
        <v>2732</v>
      </c>
      <c r="C3179" s="49">
        <v>0</v>
      </c>
      <c r="D3179" s="22">
        <v>1444.9219921874999</v>
      </c>
      <c r="E3179" s="17">
        <v>49.907759846910679</v>
      </c>
      <c r="F3179" s="17">
        <v>-21.759407090683336</v>
      </c>
      <c r="G3179" s="17">
        <v>0.18783303390804576</v>
      </c>
      <c r="H3179" s="17">
        <v>2.2494185142086121</v>
      </c>
      <c r="I3179" s="17">
        <v>38.488969529143532</v>
      </c>
      <c r="J3179" s="17">
        <v>2.7112492358845581</v>
      </c>
      <c r="K3179" s="17">
        <v>-1</v>
      </c>
      <c r="L3179" s="17">
        <v>-1</v>
      </c>
      <c r="M3179" s="17">
        <v>-1</v>
      </c>
      <c r="N3179" s="17">
        <v>0.16666666666666666</v>
      </c>
      <c r="O3179" s="17">
        <v>-1</v>
      </c>
      <c r="P3179" s="17">
        <v>-1</v>
      </c>
      <c r="Q3179" s="17">
        <v>2.0080373475185103</v>
      </c>
      <c r="R3179" s="17">
        <v>-1</v>
      </c>
      <c r="S3179" s="17">
        <v>-0.13671821301685308</v>
      </c>
      <c r="T3179" s="17">
        <v>-1.4331458592353307E-2</v>
      </c>
      <c r="U3179" s="17">
        <v>-0.12821714275909152</v>
      </c>
      <c r="V3179" s="17">
        <v>-0.33283744537128412</v>
      </c>
      <c r="W3179" s="17">
        <v>-0.17435193694603879</v>
      </c>
      <c r="X3179" s="17">
        <v>-0.87902403846340449</v>
      </c>
      <c r="Y3179" s="17">
        <v>0</v>
      </c>
      <c r="Z3179" s="17">
        <v>21.529991943008909</v>
      </c>
      <c r="AA3179" s="17">
        <v>-9.6532899540021366E-2</v>
      </c>
      <c r="AB3179" s="17">
        <v>0.23206110809444425</v>
      </c>
      <c r="AC3179" s="17">
        <v>8.1319989182111136</v>
      </c>
      <c r="AD3179" s="17">
        <v>-0.16027142844886441</v>
      </c>
      <c r="AE3179" s="17">
        <v>-1.602714284488644E-2</v>
      </c>
      <c r="AF3179" s="17">
        <v>34.327707681906503</v>
      </c>
      <c r="AG3179" s="17">
        <v>-19.864655722563025</v>
      </c>
      <c r="AH3179" s="17">
        <v>-1</v>
      </c>
      <c r="AI3179" s="17">
        <v>-1</v>
      </c>
      <c r="AJ3179" s="17">
        <v>-1</v>
      </c>
      <c r="AK3179" s="17">
        <v>-1</v>
      </c>
      <c r="AL3179" s="17">
        <v>-1</v>
      </c>
      <c r="AM3179" s="17">
        <v>-1</v>
      </c>
      <c r="AN3179" s="17">
        <v>-1</v>
      </c>
      <c r="AO3179" s="17">
        <v>-1</v>
      </c>
      <c r="AP3179" s="17">
        <v>-1</v>
      </c>
      <c r="AQ3179" s="17">
        <v>-1</v>
      </c>
      <c r="AR3179" s="17">
        <v>-8.0135714224432206E-2</v>
      </c>
      <c r="AS3179" s="17">
        <v>-0.96162857069318641</v>
      </c>
      <c r="AT3179" s="17">
        <v>2.7498828580988577</v>
      </c>
      <c r="AU3179" s="17">
        <v>-1</v>
      </c>
      <c r="AV3179" s="17">
        <v>-1</v>
      </c>
      <c r="AW3179" s="17">
        <v>-1</v>
      </c>
      <c r="AX3179" s="17">
        <v>-1</v>
      </c>
      <c r="AY3179" s="17">
        <v>-1.602714284488644E-2</v>
      </c>
      <c r="AZ3179" s="17">
        <v>0.50710285735342475</v>
      </c>
      <c r="BA3179" s="17">
        <v>5.7176554670880786E-3</v>
      </c>
      <c r="BB3179" s="17">
        <v>0.18782561900594727</v>
      </c>
      <c r="BC3179" s="17">
        <v>-8.3384395187677401E-3</v>
      </c>
      <c r="BD3179" s="17">
        <v>6.9332073893814083</v>
      </c>
      <c r="BE3179" s="17">
        <v>0.11807466190063876</v>
      </c>
      <c r="BF3179" s="17">
        <v>-1</v>
      </c>
      <c r="BG3179" s="22">
        <v>0</v>
      </c>
    </row>
    <row r="3180" spans="1:59" x14ac:dyDescent="0.25">
      <c r="A3180">
        <v>6755</v>
      </c>
      <c r="B3180" t="s">
        <v>2733</v>
      </c>
      <c r="C3180" s="49">
        <v>0</v>
      </c>
      <c r="D3180" s="22">
        <v>1468.327900390625</v>
      </c>
      <c r="E3180" s="17">
        <v>8.8087614284383164E-2</v>
      </c>
      <c r="F3180" s="17">
        <v>-105.29632603721804</v>
      </c>
      <c r="G3180" s="17">
        <v>-0.41997915532158431</v>
      </c>
      <c r="H3180" s="17">
        <v>-2.354832844098282</v>
      </c>
      <c r="I3180" s="17">
        <v>-5.9985448706189644</v>
      </c>
      <c r="J3180" s="17">
        <v>-9.2747982288238582</v>
      </c>
      <c r="K3180" s="17">
        <v>-1</v>
      </c>
      <c r="L3180" s="17">
        <v>-1</v>
      </c>
      <c r="M3180" s="17">
        <v>-1</v>
      </c>
      <c r="N3180" s="17">
        <v>0.16666666666666666</v>
      </c>
      <c r="O3180" s="17">
        <v>-1</v>
      </c>
      <c r="P3180" s="17">
        <v>-1</v>
      </c>
      <c r="Q3180" s="17">
        <v>-0.86505412833516182</v>
      </c>
      <c r="R3180" s="17">
        <v>-1</v>
      </c>
      <c r="S3180" s="17">
        <v>-1.5967651165636998</v>
      </c>
      <c r="T3180" s="17">
        <v>-0.16779051938289943</v>
      </c>
      <c r="U3180" s="17">
        <v>-1.014213443329181</v>
      </c>
      <c r="V3180" s="17">
        <v>-1.6106394820020287</v>
      </c>
      <c r="W3180" s="17">
        <v>-3.501560022234413</v>
      </c>
      <c r="X3180" s="17">
        <v>-5.8287230764566669</v>
      </c>
      <c r="Y3180" s="17">
        <v>0</v>
      </c>
      <c r="Z3180" s="17">
        <v>-7.2466850711184314</v>
      </c>
      <c r="AA3180" s="17">
        <v>-1.6976203909345025</v>
      </c>
      <c r="AB3180" s="17">
        <v>-2.3223908406483851</v>
      </c>
      <c r="AC3180" s="17">
        <v>-21.237450423470982</v>
      </c>
      <c r="AD3180" s="17">
        <v>-1.2677668041614762</v>
      </c>
      <c r="AE3180" s="17">
        <v>-0.12677668041614762</v>
      </c>
      <c r="AF3180" s="17">
        <v>-9.4007651686591558</v>
      </c>
      <c r="AG3180" s="17">
        <v>-96.127401673351301</v>
      </c>
      <c r="AH3180" s="17">
        <v>-1</v>
      </c>
      <c r="AI3180" s="17">
        <v>-1</v>
      </c>
      <c r="AJ3180" s="17">
        <v>-1</v>
      </c>
      <c r="AK3180" s="17">
        <v>-1</v>
      </c>
      <c r="AL3180" s="17">
        <v>-1</v>
      </c>
      <c r="AM3180" s="17">
        <v>-1</v>
      </c>
      <c r="AN3180" s="17">
        <v>-1</v>
      </c>
      <c r="AO3180" s="17">
        <v>-1</v>
      </c>
      <c r="AP3180" s="17">
        <v>-1</v>
      </c>
      <c r="AQ3180" s="17">
        <v>-1</v>
      </c>
      <c r="AR3180" s="17">
        <v>-0.63388340208073812</v>
      </c>
      <c r="AS3180" s="17">
        <v>-7.606600824968857</v>
      </c>
      <c r="AT3180" s="17">
        <v>-5.888581072459516</v>
      </c>
      <c r="AU3180" s="17">
        <v>-1</v>
      </c>
      <c r="AV3180" s="17">
        <v>-1</v>
      </c>
      <c r="AW3180" s="17">
        <v>-1</v>
      </c>
      <c r="AX3180" s="17">
        <v>-1</v>
      </c>
      <c r="AY3180" s="17">
        <v>-0.12677668041614762</v>
      </c>
      <c r="AZ3180" s="17">
        <v>1.4695411902642574</v>
      </c>
      <c r="BA3180" s="17">
        <v>-0.95672067744374489</v>
      </c>
      <c r="BB3180" s="17">
        <v>0.56437404674823533</v>
      </c>
      <c r="BC3180" s="17">
        <v>-0.3848868672610557</v>
      </c>
      <c r="BD3180" s="17">
        <v>20.015254797492979</v>
      </c>
      <c r="BE3180" s="17">
        <v>-12.963972746210946</v>
      </c>
      <c r="BF3180" s="17">
        <v>-1</v>
      </c>
      <c r="BG3180" s="22">
        <v>0</v>
      </c>
    </row>
    <row r="3181" spans="1:59" x14ac:dyDescent="0.25">
      <c r="A3181">
        <v>6758</v>
      </c>
      <c r="B3181" t="s">
        <v>2734</v>
      </c>
      <c r="C3181" s="49">
        <v>0</v>
      </c>
      <c r="D3181" s="22">
        <v>1490.46505859375</v>
      </c>
      <c r="E3181" s="17">
        <v>54.835142264573342</v>
      </c>
      <c r="F3181" s="17">
        <v>-13.497242222940539</v>
      </c>
      <c r="G3181" s="17">
        <v>0.24794830484894514</v>
      </c>
      <c r="H3181" s="17">
        <v>2.7047990129699717</v>
      </c>
      <c r="I3181" s="17">
        <v>42.888978329589797</v>
      </c>
      <c r="J3181" s="17">
        <v>3.8967214979079285</v>
      </c>
      <c r="K3181" s="17">
        <v>-1</v>
      </c>
      <c r="L3181" s="17">
        <v>-1</v>
      </c>
      <c r="M3181" s="17">
        <v>-1</v>
      </c>
      <c r="N3181" s="17">
        <v>0.16666666666666666</v>
      </c>
      <c r="O3181" s="17">
        <v>-1</v>
      </c>
      <c r="P3181" s="17">
        <v>-1</v>
      </c>
      <c r="Q3181" s="17">
        <v>2.2921985992496432</v>
      </c>
      <c r="R3181" s="17">
        <v>-1</v>
      </c>
      <c r="S3181" s="17">
        <v>7.6867804143993246E-3</v>
      </c>
      <c r="T3181" s="17">
        <v>8.4631043108817153E-4</v>
      </c>
      <c r="U3181" s="17">
        <v>-4.0588252445272519E-2</v>
      </c>
      <c r="V3181" s="17">
        <v>-0.20645726247589047</v>
      </c>
      <c r="W3181" s="17">
        <v>0.1547234239435995</v>
      </c>
      <c r="X3181" s="17">
        <v>-0.38947726066349547</v>
      </c>
      <c r="Y3181" s="17">
        <v>0</v>
      </c>
      <c r="Z3181" s="17">
        <v>24.376130546572611</v>
      </c>
      <c r="AA3181" s="17">
        <v>6.1821621890777334E-2</v>
      </c>
      <c r="AB3181" s="17">
        <v>0.48470752375585913</v>
      </c>
      <c r="AC3181" s="17">
        <v>11.036765284936966</v>
      </c>
      <c r="AD3181" s="17">
        <v>-5.073531555659061E-2</v>
      </c>
      <c r="AE3181" s="17">
        <v>-5.0735315556590648E-3</v>
      </c>
      <c r="AF3181" s="17">
        <v>38.652643969504354</v>
      </c>
      <c r="AG3181" s="17">
        <v>-12.321938224022402</v>
      </c>
      <c r="AH3181" s="17">
        <v>-1</v>
      </c>
      <c r="AI3181" s="17">
        <v>-1</v>
      </c>
      <c r="AJ3181" s="17">
        <v>-1</v>
      </c>
      <c r="AK3181" s="17">
        <v>-1</v>
      </c>
      <c r="AL3181" s="17">
        <v>-1</v>
      </c>
      <c r="AM3181" s="17">
        <v>-1</v>
      </c>
      <c r="AN3181" s="17">
        <v>-1</v>
      </c>
      <c r="AO3181" s="17">
        <v>-1</v>
      </c>
      <c r="AP3181" s="17">
        <v>-1</v>
      </c>
      <c r="AQ3181" s="17">
        <v>-1</v>
      </c>
      <c r="AR3181" s="17">
        <v>-2.5367657778295305E-2</v>
      </c>
      <c r="AS3181" s="17">
        <v>-0.30441189333954388</v>
      </c>
      <c r="AT3181" s="17">
        <v>3.604264538658593</v>
      </c>
      <c r="AU3181" s="17">
        <v>-1</v>
      </c>
      <c r="AV3181" s="17">
        <v>-1</v>
      </c>
      <c r="AW3181" s="17">
        <v>-1</v>
      </c>
      <c r="AX3181" s="17">
        <v>-1</v>
      </c>
      <c r="AY3181" s="17">
        <v>-5.0735315556590648E-3</v>
      </c>
      <c r="AZ3181" s="17">
        <v>0.41191351733677711</v>
      </c>
      <c r="BA3181" s="17">
        <v>0.10090699548373572</v>
      </c>
      <c r="BB3181" s="17">
        <v>0.15058334062257417</v>
      </c>
      <c r="BC3181" s="17">
        <v>2.890383886460534E-2</v>
      </c>
      <c r="BD3181" s="17">
        <v>5.6393359627535933</v>
      </c>
      <c r="BE3181" s="17">
        <v>1.411946088528456</v>
      </c>
      <c r="BF3181" s="17">
        <v>-1</v>
      </c>
      <c r="BG3181" s="22">
        <v>0</v>
      </c>
    </row>
    <row r="3182" spans="1:59" x14ac:dyDescent="0.25">
      <c r="A3182">
        <v>6762</v>
      </c>
      <c r="B3182" t="s">
        <v>3232</v>
      </c>
      <c r="C3182" s="49">
        <v>0</v>
      </c>
      <c r="D3182" s="22">
        <v>1453.4134570312501</v>
      </c>
      <c r="E3182" s="17">
        <v>24.0740072784996</v>
      </c>
      <c r="F3182" s="17">
        <v>-65.077076550959191</v>
      </c>
      <c r="G3182" s="17">
        <v>-0.12734506745126872</v>
      </c>
      <c r="H3182" s="17">
        <v>-0.13809398884184487</v>
      </c>
      <c r="I3182" s="17">
        <v>15.420181881953027</v>
      </c>
      <c r="J3182" s="17">
        <v>-3.5040583042908198</v>
      </c>
      <c r="K3182" s="17">
        <v>-1</v>
      </c>
      <c r="L3182" s="17">
        <v>-1</v>
      </c>
      <c r="M3182" s="17">
        <v>-1</v>
      </c>
      <c r="N3182" s="17">
        <v>0.16666666666666666</v>
      </c>
      <c r="O3182" s="17">
        <v>-1</v>
      </c>
      <c r="P3182" s="17">
        <v>-1</v>
      </c>
      <c r="Q3182" s="17">
        <v>0.51820951511042734</v>
      </c>
      <c r="R3182" s="17">
        <v>-1</v>
      </c>
      <c r="S3182" s="17">
        <v>-0.89381854616201228</v>
      </c>
      <c r="T3182" s="17">
        <v>-9.3906920015149858E-2</v>
      </c>
      <c r="U3182" s="17">
        <v>-0.58764628349249426</v>
      </c>
      <c r="V3182" s="17">
        <v>-0.99543557511394198</v>
      </c>
      <c r="W3182" s="17">
        <v>-1.8996597634930437</v>
      </c>
      <c r="X3182" s="17">
        <v>-3.4456667822886087</v>
      </c>
      <c r="Y3182" s="17">
        <v>0</v>
      </c>
      <c r="Z3182" s="17">
        <v>6.6079838203380703</v>
      </c>
      <c r="AA3182" s="17">
        <v>-0.92676915440593532</v>
      </c>
      <c r="AB3182" s="17">
        <v>-1.0925377227365018</v>
      </c>
      <c r="AC3182" s="17">
        <v>-7.0973884575376243</v>
      </c>
      <c r="AD3182" s="17">
        <v>-0.73455785436561782</v>
      </c>
      <c r="AE3182" s="17">
        <v>-7.3455785436561782E-2</v>
      </c>
      <c r="AF3182" s="17">
        <v>11.652517396808889</v>
      </c>
      <c r="AG3182" s="17">
        <v>-59.410337594593273</v>
      </c>
      <c r="AH3182" s="17">
        <v>-1</v>
      </c>
      <c r="AI3182" s="17">
        <v>-1</v>
      </c>
      <c r="AJ3182" s="17">
        <v>-1</v>
      </c>
      <c r="AK3182" s="17">
        <v>-1</v>
      </c>
      <c r="AL3182" s="17">
        <v>-1</v>
      </c>
      <c r="AM3182" s="17">
        <v>-1</v>
      </c>
      <c r="AN3182" s="17">
        <v>-1</v>
      </c>
      <c r="AO3182" s="17">
        <v>-1</v>
      </c>
      <c r="AP3182" s="17">
        <v>-1</v>
      </c>
      <c r="AQ3182" s="17">
        <v>-1</v>
      </c>
      <c r="AR3182" s="17">
        <v>-0.36727892718280891</v>
      </c>
      <c r="AS3182" s="17">
        <v>-4.4073471261937067</v>
      </c>
      <c r="AT3182" s="17">
        <v>-1.7295512640518194</v>
      </c>
      <c r="AU3182" s="17">
        <v>-1</v>
      </c>
      <c r="AV3182" s="17">
        <v>-1</v>
      </c>
      <c r="AW3182" s="17">
        <v>-1</v>
      </c>
      <c r="AX3182" s="17">
        <v>-1</v>
      </c>
      <c r="AY3182" s="17">
        <v>-7.3455785436561782E-2</v>
      </c>
      <c r="AZ3182" s="17">
        <v>1.0061706480581933</v>
      </c>
      <c r="BA3182" s="17">
        <v>-0.49335013523768051</v>
      </c>
      <c r="BB3182" s="17">
        <v>0.38308300381764349</v>
      </c>
      <c r="BC3182" s="17">
        <v>-0.20359582433046386</v>
      </c>
      <c r="BD3182" s="17">
        <v>13.716840454073733</v>
      </c>
      <c r="BE3182" s="17">
        <v>-6.6655584027916923</v>
      </c>
      <c r="BF3182" s="17">
        <v>-1</v>
      </c>
      <c r="BG3182" s="22">
        <v>0</v>
      </c>
    </row>
    <row r="3183" spans="1:59" x14ac:dyDescent="0.25">
      <c r="A3183">
        <v>6763</v>
      </c>
      <c r="B3183" t="s">
        <v>2735</v>
      </c>
      <c r="C3183" s="49">
        <v>0</v>
      </c>
      <c r="D3183" s="22">
        <v>1565.3429101562499</v>
      </c>
      <c r="E3183" s="17">
        <v>140.54821260192259</v>
      </c>
      <c r="F3183" s="17">
        <v>130.22521696940717</v>
      </c>
      <c r="G3183" s="17">
        <v>1.2936687319941786</v>
      </c>
      <c r="H3183" s="17">
        <v>10.626258605932662</v>
      </c>
      <c r="I3183" s="17">
        <v>119.42825046842748</v>
      </c>
      <c r="J3183" s="17">
        <v>24.518312997190268</v>
      </c>
      <c r="K3183" s="17">
        <v>-1</v>
      </c>
      <c r="L3183" s="17">
        <v>-1</v>
      </c>
      <c r="M3183" s="17">
        <v>-1</v>
      </c>
      <c r="N3183" s="17">
        <v>0.16666666666666666</v>
      </c>
      <c r="O3183" s="17">
        <v>-1</v>
      </c>
      <c r="P3183" s="17">
        <v>-1</v>
      </c>
      <c r="Q3183" s="17">
        <v>7.2352558438978871</v>
      </c>
      <c r="R3183" s="17">
        <v>-1</v>
      </c>
      <c r="S3183" s="17">
        <v>2.5196483677004724</v>
      </c>
      <c r="T3183" s="17">
        <v>0.26486746275873435</v>
      </c>
      <c r="U3183" s="17">
        <v>1.4837385812359445</v>
      </c>
      <c r="V3183" s="17">
        <v>1.991958161285428</v>
      </c>
      <c r="W3183" s="17">
        <v>5.8790730204179651</v>
      </c>
      <c r="X3183" s="17">
        <v>8.1263134456910038</v>
      </c>
      <c r="Y3183" s="17">
        <v>0</v>
      </c>
      <c r="Z3183" s="17">
        <v>73.885435414535436</v>
      </c>
      <c r="AA3183" s="17">
        <v>2.8164387965150661</v>
      </c>
      <c r="AB3183" s="17">
        <v>4.8795561797971025</v>
      </c>
      <c r="AC3183" s="17">
        <v>61.565915003915521</v>
      </c>
      <c r="AD3183" s="17">
        <v>1.8546732265449306</v>
      </c>
      <c r="AE3183" s="17">
        <v>0.18546732265449306</v>
      </c>
      <c r="AF3183" s="17">
        <v>113.88601065413732</v>
      </c>
      <c r="AG3183" s="17">
        <v>118.88555100386732</v>
      </c>
      <c r="AH3183" s="17">
        <v>-1</v>
      </c>
      <c r="AI3183" s="17">
        <v>-1</v>
      </c>
      <c r="AJ3183" s="17">
        <v>-1</v>
      </c>
      <c r="AK3183" s="17">
        <v>-1</v>
      </c>
      <c r="AL3183" s="17">
        <v>-1</v>
      </c>
      <c r="AM3183" s="17">
        <v>-1</v>
      </c>
      <c r="AN3183" s="17">
        <v>-1</v>
      </c>
      <c r="AO3183" s="17">
        <v>-1</v>
      </c>
      <c r="AP3183" s="17">
        <v>-1</v>
      </c>
      <c r="AQ3183" s="17">
        <v>-1</v>
      </c>
      <c r="AR3183" s="17">
        <v>0.9273366132724653</v>
      </c>
      <c r="AS3183" s="17">
        <v>11.128039359269586</v>
      </c>
      <c r="AT3183" s="17">
        <v>18.466451167050458</v>
      </c>
      <c r="AU3183" s="17">
        <v>-1</v>
      </c>
      <c r="AV3183" s="17">
        <v>-1</v>
      </c>
      <c r="AW3183" s="17">
        <v>-1</v>
      </c>
      <c r="AX3183" s="17">
        <v>-1</v>
      </c>
      <c r="AY3183" s="17">
        <v>0.18546732265449306</v>
      </c>
      <c r="AZ3183" s="17">
        <v>-1.2439292617757547</v>
      </c>
      <c r="BA3183" s="17">
        <v>1.7567497745962677</v>
      </c>
      <c r="BB3183" s="17">
        <v>-0.49725556369194335</v>
      </c>
      <c r="BC3183" s="17">
        <v>0.67674274317912253</v>
      </c>
      <c r="BD3183" s="17">
        <v>-16.867886574003222</v>
      </c>
      <c r="BE3183" s="17">
        <v>23.919168625285295</v>
      </c>
      <c r="BF3183" s="17">
        <v>-1</v>
      </c>
      <c r="BG3183" s="22">
        <v>0</v>
      </c>
    </row>
    <row r="3184" spans="1:59" x14ac:dyDescent="0.25">
      <c r="A3184">
        <v>6764</v>
      </c>
      <c r="B3184" t="s">
        <v>3233</v>
      </c>
      <c r="C3184" s="49">
        <v>0</v>
      </c>
      <c r="D3184" s="22">
        <v>1442.9071679687499</v>
      </c>
      <c r="E3184" s="17">
        <v>-2.1094963046555648</v>
      </c>
      <c r="F3184" s="17">
        <v>-108.98120354619674</v>
      </c>
      <c r="G3184" s="17">
        <v>-0.44679021675430036</v>
      </c>
      <c r="H3184" s="17">
        <v>-2.5579298997458384</v>
      </c>
      <c r="I3184" s="17">
        <v>-7.9609232215247445</v>
      </c>
      <c r="J3184" s="17">
        <v>-9.8035119673868394</v>
      </c>
      <c r="K3184" s="17">
        <v>-1</v>
      </c>
      <c r="L3184" s="17">
        <v>-1</v>
      </c>
      <c r="M3184" s="17">
        <v>-1</v>
      </c>
      <c r="N3184" s="17">
        <v>0.16666666666666666</v>
      </c>
      <c r="O3184" s="17">
        <v>-1</v>
      </c>
      <c r="P3184" s="17">
        <v>-1</v>
      </c>
      <c r="Q3184" s="17">
        <v>-0.99178839498183491</v>
      </c>
      <c r="R3184" s="17">
        <v>-1</v>
      </c>
      <c r="S3184" s="17">
        <v>-1.6611689043114517</v>
      </c>
      <c r="T3184" s="17">
        <v>-0.17455971614987614</v>
      </c>
      <c r="U3184" s="17">
        <v>-1.0532954190852966</v>
      </c>
      <c r="V3184" s="17">
        <v>-1.6670043090160749</v>
      </c>
      <c r="W3184" s="17">
        <v>-3.6483257205122976</v>
      </c>
      <c r="X3184" s="17">
        <v>-6.0470580939713567</v>
      </c>
      <c r="Y3184" s="17">
        <v>0</v>
      </c>
      <c r="Z3184" s="17">
        <v>-8.5160463457468261</v>
      </c>
      <c r="AA3184" s="17">
        <v>-1.7682455870914573</v>
      </c>
      <c r="AB3184" s="17">
        <v>-2.4350696735810873</v>
      </c>
      <c r="AC3184" s="17">
        <v>-22.532959339708583</v>
      </c>
      <c r="AD3184" s="17">
        <v>-1.3166192738566205</v>
      </c>
      <c r="AE3184" s="17">
        <v>-0.13166192738566207</v>
      </c>
      <c r="AF3184" s="17">
        <v>-11.32966161517718</v>
      </c>
      <c r="AG3184" s="17">
        <v>-99.491409837297041</v>
      </c>
      <c r="AH3184" s="17">
        <v>-1</v>
      </c>
      <c r="AI3184" s="17">
        <v>-1</v>
      </c>
      <c r="AJ3184" s="17">
        <v>-1</v>
      </c>
      <c r="AK3184" s="17">
        <v>-1</v>
      </c>
      <c r="AL3184" s="17">
        <v>-1</v>
      </c>
      <c r="AM3184" s="17">
        <v>-1</v>
      </c>
      <c r="AN3184" s="17">
        <v>-1</v>
      </c>
      <c r="AO3184" s="17">
        <v>-1</v>
      </c>
      <c r="AP3184" s="17">
        <v>-1</v>
      </c>
      <c r="AQ3184" s="17">
        <v>-1</v>
      </c>
      <c r="AR3184" s="17">
        <v>-0.65830963692831024</v>
      </c>
      <c r="AS3184" s="17">
        <v>-7.8997156431397224</v>
      </c>
      <c r="AT3184" s="17">
        <v>-6.2696303360816419</v>
      </c>
      <c r="AU3184" s="17">
        <v>-1</v>
      </c>
      <c r="AV3184" s="17">
        <v>-1</v>
      </c>
      <c r="AW3184" s="17">
        <v>-1</v>
      </c>
      <c r="AX3184" s="17">
        <v>-1</v>
      </c>
      <c r="AY3184" s="17">
        <v>-0.13166192738566207</v>
      </c>
      <c r="AZ3184" s="17">
        <v>1.5119950826443664</v>
      </c>
      <c r="BA3184" s="17">
        <v>-0.99917456982385433</v>
      </c>
      <c r="BB3184" s="17">
        <v>0.58098388644458443</v>
      </c>
      <c r="BC3184" s="17">
        <v>-0.4014967069574048</v>
      </c>
      <c r="BD3184" s="17">
        <v>20.592313933422997</v>
      </c>
      <c r="BE3184" s="17">
        <v>-13.541031882140963</v>
      </c>
      <c r="BF3184" s="17">
        <v>-1</v>
      </c>
      <c r="BG3184" s="22">
        <v>0</v>
      </c>
    </row>
    <row r="3185" spans="1:59" x14ac:dyDescent="0.25">
      <c r="A3185">
        <v>6765</v>
      </c>
      <c r="B3185" t="s">
        <v>3234</v>
      </c>
      <c r="C3185" s="49">
        <v>0</v>
      </c>
      <c r="D3185" s="22">
        <v>1447.3536035156249</v>
      </c>
      <c r="E3185" s="17">
        <v>27.860530493932657</v>
      </c>
      <c r="F3185" s="17">
        <v>-58.727888192998599</v>
      </c>
      <c r="G3185" s="17">
        <v>-8.1148557879815453E-2</v>
      </c>
      <c r="H3185" s="17">
        <v>0.21185019739270183</v>
      </c>
      <c r="I3185" s="17">
        <v>18.801436685979926</v>
      </c>
      <c r="J3185" s="17">
        <v>-2.5930638125069381</v>
      </c>
      <c r="K3185" s="17">
        <v>-1</v>
      </c>
      <c r="L3185" s="17">
        <v>-1</v>
      </c>
      <c r="M3185" s="17">
        <v>-1</v>
      </c>
      <c r="N3185" s="17">
        <v>0.16666666666666666</v>
      </c>
      <c r="O3185" s="17">
        <v>-1</v>
      </c>
      <c r="P3185" s="17">
        <v>-1</v>
      </c>
      <c r="Q3185" s="17">
        <v>0.73657762324619735</v>
      </c>
      <c r="R3185" s="17">
        <v>-1</v>
      </c>
      <c r="S3185" s="17">
        <v>-0.78284829589447358</v>
      </c>
      <c r="T3185" s="17">
        <v>-8.2243328701487706E-2</v>
      </c>
      <c r="U3185" s="17">
        <v>-0.52030650764588804</v>
      </c>
      <c r="V3185" s="17">
        <v>-0.89831676923666581</v>
      </c>
      <c r="W3185" s="17">
        <v>-1.646776713626843</v>
      </c>
      <c r="X3185" s="17">
        <v>-3.0694669905827503</v>
      </c>
      <c r="Y3185" s="17">
        <v>0</v>
      </c>
      <c r="Z3185" s="17">
        <v>8.7951430426673838</v>
      </c>
      <c r="AA3185" s="17">
        <v>-0.80507917363295101</v>
      </c>
      <c r="AB3185" s="17">
        <v>-0.89838767772097994</v>
      </c>
      <c r="AC3185" s="17">
        <v>-4.8651758239921232</v>
      </c>
      <c r="AD3185" s="17">
        <v>-0.65038313455736008</v>
      </c>
      <c r="AE3185" s="17">
        <v>-6.5038313455736005E-2</v>
      </c>
      <c r="AF3185" s="17">
        <v>14.976081567423119</v>
      </c>
      <c r="AG3185" s="17">
        <v>-53.61401969296282</v>
      </c>
      <c r="AH3185" s="17">
        <v>-1</v>
      </c>
      <c r="AI3185" s="17">
        <v>-1</v>
      </c>
      <c r="AJ3185" s="17">
        <v>-1</v>
      </c>
      <c r="AK3185" s="17">
        <v>-1</v>
      </c>
      <c r="AL3185" s="17">
        <v>-1</v>
      </c>
      <c r="AM3185" s="17">
        <v>-1</v>
      </c>
      <c r="AN3185" s="17">
        <v>-1</v>
      </c>
      <c r="AO3185" s="17">
        <v>-1</v>
      </c>
      <c r="AP3185" s="17">
        <v>-1</v>
      </c>
      <c r="AQ3185" s="17">
        <v>-1</v>
      </c>
      <c r="AR3185" s="17">
        <v>-0.32519156727868004</v>
      </c>
      <c r="AS3185" s="17">
        <v>-3.9022988073441605</v>
      </c>
      <c r="AT3185" s="17">
        <v>-1.0729884495474078</v>
      </c>
      <c r="AU3185" s="17">
        <v>-1</v>
      </c>
      <c r="AV3185" s="17">
        <v>-1</v>
      </c>
      <c r="AW3185" s="17">
        <v>-1</v>
      </c>
      <c r="AX3185" s="17">
        <v>-1</v>
      </c>
      <c r="AY3185" s="17">
        <v>-6.5038313455736005E-2</v>
      </c>
      <c r="AZ3185" s="17">
        <v>0.93302092772336231</v>
      </c>
      <c r="BA3185" s="17">
        <v>-0.42020041490284948</v>
      </c>
      <c r="BB3185" s="17">
        <v>0.35446359908283581</v>
      </c>
      <c r="BC3185" s="17">
        <v>-0.17497641959565619</v>
      </c>
      <c r="BD3185" s="17">
        <v>12.722544947975036</v>
      </c>
      <c r="BE3185" s="17">
        <v>-5.6712628966929941</v>
      </c>
      <c r="BF3185" s="17">
        <v>-1</v>
      </c>
      <c r="BG3185" s="22">
        <v>0</v>
      </c>
    </row>
    <row r="3186" spans="1:59" x14ac:dyDescent="0.25">
      <c r="A3186">
        <v>6766</v>
      </c>
      <c r="B3186" t="s">
        <v>2736</v>
      </c>
      <c r="C3186" s="49">
        <v>0</v>
      </c>
      <c r="D3186" s="22">
        <v>1482.2520898437501</v>
      </c>
      <c r="E3186" s="17">
        <v>47.414554911992852</v>
      </c>
      <c r="F3186" s="17">
        <v>-25.939977721353486</v>
      </c>
      <c r="G3186" s="17">
        <v>0.15741532375903952</v>
      </c>
      <c r="H3186" s="17">
        <v>2.0190006552846995</v>
      </c>
      <c r="I3186" s="17">
        <v>36.262610232241578</v>
      </c>
      <c r="J3186" s="17">
        <v>2.111412437488283</v>
      </c>
      <c r="K3186" s="17">
        <v>-1</v>
      </c>
      <c r="L3186" s="17">
        <v>-1</v>
      </c>
      <c r="M3186" s="17">
        <v>-1</v>
      </c>
      <c r="N3186" s="17">
        <v>0.16666666666666666</v>
      </c>
      <c r="O3186" s="17">
        <v>-1</v>
      </c>
      <c r="P3186" s="17">
        <v>-1</v>
      </c>
      <c r="Q3186" s="17">
        <v>1.8642546704141512</v>
      </c>
      <c r="R3186" s="17">
        <v>-1</v>
      </c>
      <c r="S3186" s="17">
        <v>-0.20978565770290167</v>
      </c>
      <c r="T3186" s="17">
        <v>-2.2011253952794897E-2</v>
      </c>
      <c r="U3186" s="17">
        <v>-0.17255646194581342</v>
      </c>
      <c r="V3186" s="17">
        <v>-0.39678452091004018</v>
      </c>
      <c r="W3186" s="17">
        <v>-0.34086069234300653</v>
      </c>
      <c r="X3186" s="17">
        <v>-1.126729683941359</v>
      </c>
      <c r="Y3186" s="17">
        <v>0</v>
      </c>
      <c r="Z3186" s="17">
        <v>20.089875018771636</v>
      </c>
      <c r="AA3186" s="17">
        <v>-0.17665866223353255</v>
      </c>
      <c r="AB3186" s="17">
        <v>0.10422461461295474</v>
      </c>
      <c r="AC3186" s="17">
        <v>6.6622169474949882</v>
      </c>
      <c r="AD3186" s="17">
        <v>-0.21569557743226678</v>
      </c>
      <c r="AE3186" s="17">
        <v>-2.1569557743226678E-2</v>
      </c>
      <c r="AF3186" s="17">
        <v>32.139334306056554</v>
      </c>
      <c r="AG3186" s="17">
        <v>-23.681193367914503</v>
      </c>
      <c r="AH3186" s="17">
        <v>-1</v>
      </c>
      <c r="AI3186" s="17">
        <v>-1</v>
      </c>
      <c r="AJ3186" s="17">
        <v>-1</v>
      </c>
      <c r="AK3186" s="17">
        <v>-1</v>
      </c>
      <c r="AL3186" s="17">
        <v>-1</v>
      </c>
      <c r="AM3186" s="17">
        <v>-1</v>
      </c>
      <c r="AN3186" s="17">
        <v>-1</v>
      </c>
      <c r="AO3186" s="17">
        <v>-1</v>
      </c>
      <c r="AP3186" s="17">
        <v>-1</v>
      </c>
      <c r="AQ3186" s="17">
        <v>-1</v>
      </c>
      <c r="AR3186" s="17">
        <v>-0.10784778871613339</v>
      </c>
      <c r="AS3186" s="17">
        <v>-1.2941734645936012</v>
      </c>
      <c r="AT3186" s="17">
        <v>2.3175744960283189</v>
      </c>
      <c r="AU3186" s="17">
        <v>-1</v>
      </c>
      <c r="AV3186" s="17">
        <v>-1</v>
      </c>
      <c r="AW3186" s="17">
        <v>-1</v>
      </c>
      <c r="AX3186" s="17">
        <v>-1</v>
      </c>
      <c r="AY3186" s="17">
        <v>-2.1569557743226678E-2</v>
      </c>
      <c r="AZ3186" s="17">
        <v>0.55526768649888703</v>
      </c>
      <c r="BA3186" s="17">
        <v>-4.2447173678374139E-2</v>
      </c>
      <c r="BB3186" s="17">
        <v>0.20666982966030412</v>
      </c>
      <c r="BC3186" s="17">
        <v>-2.7182650173124545E-2</v>
      </c>
      <c r="BD3186" s="17">
        <v>7.5878930525956436</v>
      </c>
      <c r="BE3186" s="17">
        <v>-0.53661100131359696</v>
      </c>
      <c r="BF3186" s="17">
        <v>-1</v>
      </c>
      <c r="BG3186" s="22">
        <v>0</v>
      </c>
    </row>
    <row r="3187" spans="1:59" x14ac:dyDescent="0.25">
      <c r="A3187">
        <v>6768</v>
      </c>
      <c r="B3187" t="s">
        <v>3235</v>
      </c>
      <c r="C3187" s="49">
        <v>0</v>
      </c>
      <c r="D3187" s="22">
        <v>1462.75859375</v>
      </c>
      <c r="E3187" s="17">
        <v>-1.9422559308452634</v>
      </c>
      <c r="F3187" s="17">
        <v>-108.70077726225119</v>
      </c>
      <c r="G3187" s="17">
        <v>-0.44474984327977046</v>
      </c>
      <c r="H3187" s="17">
        <v>-2.5424738221810479</v>
      </c>
      <c r="I3187" s="17">
        <v>-7.8115824449863709</v>
      </c>
      <c r="J3187" s="17">
        <v>-9.7632758323688087</v>
      </c>
      <c r="K3187" s="17">
        <v>-1</v>
      </c>
      <c r="L3187" s="17">
        <v>-1</v>
      </c>
      <c r="M3187" s="17">
        <v>-1</v>
      </c>
      <c r="N3187" s="17">
        <v>0.16666666666666666</v>
      </c>
      <c r="O3187" s="17">
        <v>-1</v>
      </c>
      <c r="P3187" s="17">
        <v>-1</v>
      </c>
      <c r="Q3187" s="17">
        <v>-0.98214367290961047</v>
      </c>
      <c r="R3187" s="17">
        <v>-1</v>
      </c>
      <c r="S3187" s="17">
        <v>-1.6562676518746715</v>
      </c>
      <c r="T3187" s="17">
        <v>-0.17404456722293515</v>
      </c>
      <c r="U3187" s="17">
        <v>-1.0503212053688751</v>
      </c>
      <c r="V3187" s="17">
        <v>-1.6627148369925766</v>
      </c>
      <c r="W3187" s="17">
        <v>-3.6371565678665299</v>
      </c>
      <c r="X3187" s="17">
        <v>-6.0304423781252696</v>
      </c>
      <c r="Y3187" s="17">
        <v>0</v>
      </c>
      <c r="Z3187" s="17">
        <v>-8.4194455050510193</v>
      </c>
      <c r="AA3187" s="17">
        <v>-1.7628708734780572</v>
      </c>
      <c r="AB3187" s="17">
        <v>-2.4264945971174474</v>
      </c>
      <c r="AC3187" s="17">
        <v>-22.434368613066084</v>
      </c>
      <c r="AD3187" s="17">
        <v>-1.3129015067110938</v>
      </c>
      <c r="AE3187" s="17">
        <v>-0.13129015067110938</v>
      </c>
      <c r="AF3187" s="17">
        <v>-11.182868876125539</v>
      </c>
      <c r="AG3187" s="17">
        <v>-99.235402329237644</v>
      </c>
      <c r="AH3187" s="17">
        <v>-1</v>
      </c>
      <c r="AI3187" s="17">
        <v>-1</v>
      </c>
      <c r="AJ3187" s="17">
        <v>-1</v>
      </c>
      <c r="AK3187" s="17">
        <v>-1</v>
      </c>
      <c r="AL3187" s="17">
        <v>-1</v>
      </c>
      <c r="AM3187" s="17">
        <v>-1</v>
      </c>
      <c r="AN3187" s="17">
        <v>-1</v>
      </c>
      <c r="AO3187" s="17">
        <v>-1</v>
      </c>
      <c r="AP3187" s="17">
        <v>-1</v>
      </c>
      <c r="AQ3187" s="17">
        <v>-1</v>
      </c>
      <c r="AR3187" s="17">
        <v>-0.65645075335554692</v>
      </c>
      <c r="AS3187" s="17">
        <v>-7.8774090402665644</v>
      </c>
      <c r="AT3187" s="17">
        <v>-6.2406317523465322</v>
      </c>
      <c r="AU3187" s="17">
        <v>-1</v>
      </c>
      <c r="AV3187" s="17">
        <v>-1</v>
      </c>
      <c r="AW3187" s="17">
        <v>-1</v>
      </c>
      <c r="AX3187" s="17">
        <v>-1</v>
      </c>
      <c r="AY3187" s="17">
        <v>-0.13129015067110938</v>
      </c>
      <c r="AZ3187" s="17">
        <v>1.5087642595708266</v>
      </c>
      <c r="BA3187" s="17">
        <v>-0.99594374675031405</v>
      </c>
      <c r="BB3187" s="17">
        <v>0.57971984561510537</v>
      </c>
      <c r="BC3187" s="17">
        <v>-0.40023266612792568</v>
      </c>
      <c r="BD3187" s="17">
        <v>20.548398620441393</v>
      </c>
      <c r="BE3187" s="17">
        <v>-13.49711656915936</v>
      </c>
      <c r="BF3187" s="17">
        <v>-1</v>
      </c>
      <c r="BG3187" s="22">
        <v>0</v>
      </c>
    </row>
    <row r="3188" spans="1:59" x14ac:dyDescent="0.25">
      <c r="A3188">
        <v>6769</v>
      </c>
      <c r="B3188" t="s">
        <v>2737</v>
      </c>
      <c r="C3188" s="49">
        <v>0</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25">
      <c r="A3189">
        <v>6771</v>
      </c>
      <c r="B3189" t="s">
        <v>3236</v>
      </c>
      <c r="C3189" s="49">
        <v>0</v>
      </c>
      <c r="D3189" s="22">
        <v>1450</v>
      </c>
      <c r="E3189" s="17">
        <v>42.510834345099084</v>
      </c>
      <c r="F3189" s="17">
        <v>-34.162466733731819</v>
      </c>
      <c r="G3189" s="17">
        <v>9.7588733186206644E-2</v>
      </c>
      <c r="H3189" s="17">
        <v>1.5658069454695622</v>
      </c>
      <c r="I3189" s="17">
        <v>31.883730774475264</v>
      </c>
      <c r="J3189" s="17">
        <v>0.93163294809285269</v>
      </c>
      <c r="K3189" s="17">
        <v>-1</v>
      </c>
      <c r="L3189" s="17">
        <v>-1</v>
      </c>
      <c r="M3189" s="17">
        <v>-1</v>
      </c>
      <c r="N3189" s="17">
        <v>0.16666666666666666</v>
      </c>
      <c r="O3189" s="17">
        <v>-1</v>
      </c>
      <c r="P3189" s="17">
        <v>-1</v>
      </c>
      <c r="Q3189" s="17">
        <v>1.5814579933319561</v>
      </c>
      <c r="R3189" s="17">
        <v>-1</v>
      </c>
      <c r="S3189" s="17">
        <v>-0.35349720193228051</v>
      </c>
      <c r="T3189" s="17">
        <v>-3.7116137603193253E-2</v>
      </c>
      <c r="U3189" s="17">
        <v>-0.25976454836216811</v>
      </c>
      <c r="V3189" s="17">
        <v>-0.52255781179374472</v>
      </c>
      <c r="W3189" s="17">
        <v>-0.66835579592337224</v>
      </c>
      <c r="X3189" s="17">
        <v>-1.6139256024373154</v>
      </c>
      <c r="Y3189" s="17">
        <v>0</v>
      </c>
      <c r="Z3189" s="17">
        <v>17.257403896478259</v>
      </c>
      <c r="AA3189" s="17">
        <v>-0.33425274724250115</v>
      </c>
      <c r="AB3189" s="17">
        <v>-0.1472085642265627</v>
      </c>
      <c r="AC3189" s="17">
        <v>3.7713995992259974</v>
      </c>
      <c r="AD3189" s="17">
        <v>-0.32470568545271017</v>
      </c>
      <c r="AE3189" s="17">
        <v>-3.2470568545271014E-2</v>
      </c>
      <c r="AF3189" s="17">
        <v>27.835166854393844</v>
      </c>
      <c r="AG3189" s="17">
        <v>-31.187689879181502</v>
      </c>
      <c r="AH3189" s="17">
        <v>-1</v>
      </c>
      <c r="AI3189" s="17">
        <v>-1</v>
      </c>
      <c r="AJ3189" s="17">
        <v>-1</v>
      </c>
      <c r="AK3189" s="17">
        <v>-1</v>
      </c>
      <c r="AL3189" s="17">
        <v>-1</v>
      </c>
      <c r="AM3189" s="17">
        <v>-1</v>
      </c>
      <c r="AN3189" s="17">
        <v>-1</v>
      </c>
      <c r="AO3189" s="17">
        <v>-1</v>
      </c>
      <c r="AP3189" s="17">
        <v>-1</v>
      </c>
      <c r="AQ3189" s="17">
        <v>-1</v>
      </c>
      <c r="AR3189" s="17">
        <v>-0.16235284272635508</v>
      </c>
      <c r="AS3189" s="17">
        <v>-1.948234112716261</v>
      </c>
      <c r="AT3189" s="17">
        <v>1.4672956534688604</v>
      </c>
      <c r="AU3189" s="17">
        <v>-1</v>
      </c>
      <c r="AV3189" s="17">
        <v>-1</v>
      </c>
      <c r="AW3189" s="17">
        <v>-1</v>
      </c>
      <c r="AX3189" s="17">
        <v>-1</v>
      </c>
      <c r="AY3189" s="17">
        <v>-3.2470568545271014E-2</v>
      </c>
      <c r="AZ3189" s="17">
        <v>0.64999991647873501</v>
      </c>
      <c r="BA3189" s="17">
        <v>-0.13717940365822218</v>
      </c>
      <c r="BB3189" s="17">
        <v>0.24373326638725484</v>
      </c>
      <c r="BC3189" s="17">
        <v>-6.4246086900075286E-2</v>
      </c>
      <c r="BD3189" s="17">
        <v>8.8755511614786737</v>
      </c>
      <c r="BE3189" s="17">
        <v>-1.8242691101966289</v>
      </c>
      <c r="BF3189" s="17">
        <v>-1</v>
      </c>
      <c r="BG3189" s="22">
        <v>0</v>
      </c>
    </row>
    <row r="3190" spans="1:59" x14ac:dyDescent="0.25">
      <c r="A3190">
        <v>6800</v>
      </c>
      <c r="B3190" t="s">
        <v>3237</v>
      </c>
      <c r="C3190" s="49">
        <v>0</v>
      </c>
      <c r="D3190" s="22">
        <v>1450</v>
      </c>
      <c r="E3190" s="17">
        <v>42.510834345099084</v>
      </c>
      <c r="F3190" s="17">
        <v>-34.162466733731819</v>
      </c>
      <c r="G3190" s="17">
        <v>9.7588733186206644E-2</v>
      </c>
      <c r="H3190" s="17">
        <v>1.5658069454695622</v>
      </c>
      <c r="I3190" s="17">
        <v>31.883730774475264</v>
      </c>
      <c r="J3190" s="17">
        <v>0.93163294809285269</v>
      </c>
      <c r="K3190" s="17">
        <v>-1</v>
      </c>
      <c r="L3190" s="17">
        <v>-1</v>
      </c>
      <c r="M3190" s="17">
        <v>-1</v>
      </c>
      <c r="N3190" s="17">
        <v>0.16666666666666666</v>
      </c>
      <c r="O3190" s="17">
        <v>-1</v>
      </c>
      <c r="P3190" s="17">
        <v>-1</v>
      </c>
      <c r="Q3190" s="17">
        <v>1.5814579933319561</v>
      </c>
      <c r="R3190" s="17">
        <v>-1</v>
      </c>
      <c r="S3190" s="17">
        <v>-0.35349720193228051</v>
      </c>
      <c r="T3190" s="17">
        <v>-3.7116137603193253E-2</v>
      </c>
      <c r="U3190" s="17">
        <v>-0.25976454836216811</v>
      </c>
      <c r="V3190" s="17">
        <v>-0.52255781179374472</v>
      </c>
      <c r="W3190" s="17">
        <v>-0.66835579592337224</v>
      </c>
      <c r="X3190" s="17">
        <v>-1.6139256024373154</v>
      </c>
      <c r="Y3190" s="17">
        <v>0</v>
      </c>
      <c r="Z3190" s="17">
        <v>17.257403896478259</v>
      </c>
      <c r="AA3190" s="17">
        <v>-0.33425274724250115</v>
      </c>
      <c r="AB3190" s="17">
        <v>-0.1472085642265627</v>
      </c>
      <c r="AC3190" s="17">
        <v>3.7713995992259974</v>
      </c>
      <c r="AD3190" s="17">
        <v>-0.32470568545271017</v>
      </c>
      <c r="AE3190" s="17">
        <v>-3.2470568545271014E-2</v>
      </c>
      <c r="AF3190" s="17">
        <v>27.835166854393844</v>
      </c>
      <c r="AG3190" s="17">
        <v>-31.187689879181502</v>
      </c>
      <c r="AH3190" s="17">
        <v>-1</v>
      </c>
      <c r="AI3190" s="17">
        <v>-1</v>
      </c>
      <c r="AJ3190" s="17">
        <v>-1</v>
      </c>
      <c r="AK3190" s="17">
        <v>-1</v>
      </c>
      <c r="AL3190" s="17">
        <v>-1</v>
      </c>
      <c r="AM3190" s="17">
        <v>-1</v>
      </c>
      <c r="AN3190" s="17">
        <v>-1</v>
      </c>
      <c r="AO3190" s="17">
        <v>-1</v>
      </c>
      <c r="AP3190" s="17">
        <v>-1</v>
      </c>
      <c r="AQ3190" s="17">
        <v>-1</v>
      </c>
      <c r="AR3190" s="17">
        <v>-0.16235284272635508</v>
      </c>
      <c r="AS3190" s="17">
        <v>-1.948234112716261</v>
      </c>
      <c r="AT3190" s="17">
        <v>1.4672956534688604</v>
      </c>
      <c r="AU3190" s="17">
        <v>-1</v>
      </c>
      <c r="AV3190" s="17">
        <v>-1</v>
      </c>
      <c r="AW3190" s="17">
        <v>-1</v>
      </c>
      <c r="AX3190" s="17">
        <v>-1</v>
      </c>
      <c r="AY3190" s="17">
        <v>-3.2470568545271014E-2</v>
      </c>
      <c r="AZ3190" s="17">
        <v>0.64999991647873501</v>
      </c>
      <c r="BA3190" s="17">
        <v>-0.13717940365822218</v>
      </c>
      <c r="BB3190" s="17">
        <v>0.24373326638725484</v>
      </c>
      <c r="BC3190" s="17">
        <v>-6.4246086900075286E-2</v>
      </c>
      <c r="BD3190" s="17">
        <v>8.8755511614786737</v>
      </c>
      <c r="BE3190" s="17">
        <v>-1.8242691101966289</v>
      </c>
      <c r="BF3190" s="17">
        <v>-1</v>
      </c>
      <c r="BG3190" s="22">
        <v>0</v>
      </c>
    </row>
    <row r="3191" spans="1:59" x14ac:dyDescent="0.25">
      <c r="A3191">
        <v>6801</v>
      </c>
      <c r="B3191" t="s">
        <v>3238</v>
      </c>
      <c r="C3191" s="49">
        <v>0</v>
      </c>
      <c r="D3191" s="22">
        <v>1450</v>
      </c>
      <c r="E3191" s="17">
        <v>42.510834345099084</v>
      </c>
      <c r="F3191" s="17">
        <v>-34.162466733731819</v>
      </c>
      <c r="G3191" s="17">
        <v>9.7588733186206644E-2</v>
      </c>
      <c r="H3191" s="17">
        <v>1.5658069454695622</v>
      </c>
      <c r="I3191" s="17">
        <v>31.883730774475264</v>
      </c>
      <c r="J3191" s="17">
        <v>0.93163294809285269</v>
      </c>
      <c r="K3191" s="17">
        <v>-1</v>
      </c>
      <c r="L3191" s="17">
        <v>-1</v>
      </c>
      <c r="M3191" s="17">
        <v>-1</v>
      </c>
      <c r="N3191" s="17">
        <v>0.16666666666666666</v>
      </c>
      <c r="O3191" s="17">
        <v>-1</v>
      </c>
      <c r="P3191" s="17">
        <v>-1</v>
      </c>
      <c r="Q3191" s="17">
        <v>1.5814579933319561</v>
      </c>
      <c r="R3191" s="17">
        <v>-1</v>
      </c>
      <c r="S3191" s="17">
        <v>-0.35349720193228051</v>
      </c>
      <c r="T3191" s="17">
        <v>-3.7116137603193253E-2</v>
      </c>
      <c r="U3191" s="17">
        <v>-0.25976454836216811</v>
      </c>
      <c r="V3191" s="17">
        <v>-0.52255781179374472</v>
      </c>
      <c r="W3191" s="17">
        <v>-0.66835579592337224</v>
      </c>
      <c r="X3191" s="17">
        <v>-1.6139256024373154</v>
      </c>
      <c r="Y3191" s="17">
        <v>0</v>
      </c>
      <c r="Z3191" s="17">
        <v>17.257403896478259</v>
      </c>
      <c r="AA3191" s="17">
        <v>-0.33425274724250115</v>
      </c>
      <c r="AB3191" s="17">
        <v>-0.1472085642265627</v>
      </c>
      <c r="AC3191" s="17">
        <v>3.7713995992259974</v>
      </c>
      <c r="AD3191" s="17">
        <v>-0.32470568545271017</v>
      </c>
      <c r="AE3191" s="17">
        <v>-3.2470568545271014E-2</v>
      </c>
      <c r="AF3191" s="17">
        <v>27.835166854393844</v>
      </c>
      <c r="AG3191" s="17">
        <v>-31.187689879181502</v>
      </c>
      <c r="AH3191" s="17">
        <v>-1</v>
      </c>
      <c r="AI3191" s="17">
        <v>-1</v>
      </c>
      <c r="AJ3191" s="17">
        <v>-1</v>
      </c>
      <c r="AK3191" s="17">
        <v>-1</v>
      </c>
      <c r="AL3191" s="17">
        <v>-1</v>
      </c>
      <c r="AM3191" s="17">
        <v>-1</v>
      </c>
      <c r="AN3191" s="17">
        <v>-1</v>
      </c>
      <c r="AO3191" s="17">
        <v>-1</v>
      </c>
      <c r="AP3191" s="17">
        <v>-1</v>
      </c>
      <c r="AQ3191" s="17">
        <v>-1</v>
      </c>
      <c r="AR3191" s="17">
        <v>-0.16235284272635508</v>
      </c>
      <c r="AS3191" s="17">
        <v>-1.948234112716261</v>
      </c>
      <c r="AT3191" s="17">
        <v>1.4672956534688604</v>
      </c>
      <c r="AU3191" s="17">
        <v>-1</v>
      </c>
      <c r="AV3191" s="17">
        <v>-1</v>
      </c>
      <c r="AW3191" s="17">
        <v>-1</v>
      </c>
      <c r="AX3191" s="17">
        <v>-1</v>
      </c>
      <c r="AY3191" s="17">
        <v>-3.2470568545271014E-2</v>
      </c>
      <c r="AZ3191" s="17">
        <v>0.64999991647873501</v>
      </c>
      <c r="BA3191" s="17">
        <v>-0.13717940365822218</v>
      </c>
      <c r="BB3191" s="17">
        <v>0.24373326638725484</v>
      </c>
      <c r="BC3191" s="17">
        <v>-6.4246086900075286E-2</v>
      </c>
      <c r="BD3191" s="17">
        <v>8.8755511614786737</v>
      </c>
      <c r="BE3191" s="17">
        <v>-1.8242691101966289</v>
      </c>
      <c r="BF3191" s="17">
        <v>-1</v>
      </c>
      <c r="BG3191" s="22">
        <v>0</v>
      </c>
    </row>
    <row r="3192" spans="1:59" x14ac:dyDescent="0.25">
      <c r="A3192">
        <v>6802</v>
      </c>
      <c r="B3192" t="s">
        <v>3239</v>
      </c>
      <c r="C3192" s="49">
        <v>0</v>
      </c>
      <c r="D3192" s="22">
        <v>1450</v>
      </c>
      <c r="E3192" s="17">
        <v>42.510834345099084</v>
      </c>
      <c r="F3192" s="17">
        <v>-34.162466733731819</v>
      </c>
      <c r="G3192" s="17">
        <v>9.7588733186206644E-2</v>
      </c>
      <c r="H3192" s="17">
        <v>1.5658069454695622</v>
      </c>
      <c r="I3192" s="17">
        <v>31.883730774475264</v>
      </c>
      <c r="J3192" s="17">
        <v>0.93163294809285269</v>
      </c>
      <c r="K3192" s="17">
        <v>-1</v>
      </c>
      <c r="L3192" s="17">
        <v>-1</v>
      </c>
      <c r="M3192" s="17">
        <v>-1</v>
      </c>
      <c r="N3192" s="17">
        <v>0.16666666666666666</v>
      </c>
      <c r="O3192" s="17">
        <v>-1</v>
      </c>
      <c r="P3192" s="17">
        <v>-1</v>
      </c>
      <c r="Q3192" s="17">
        <v>1.5814579933319561</v>
      </c>
      <c r="R3192" s="17">
        <v>-1</v>
      </c>
      <c r="S3192" s="17">
        <v>-0.35349720193228051</v>
      </c>
      <c r="T3192" s="17">
        <v>-3.7116137603193253E-2</v>
      </c>
      <c r="U3192" s="17">
        <v>-0.25976454836216811</v>
      </c>
      <c r="V3192" s="17">
        <v>-0.52255781179374472</v>
      </c>
      <c r="W3192" s="17">
        <v>-0.66835579592337224</v>
      </c>
      <c r="X3192" s="17">
        <v>-1.6139256024373154</v>
      </c>
      <c r="Y3192" s="17">
        <v>0</v>
      </c>
      <c r="Z3192" s="17">
        <v>17.257403896478259</v>
      </c>
      <c r="AA3192" s="17">
        <v>-0.33425274724250115</v>
      </c>
      <c r="AB3192" s="17">
        <v>-0.1472085642265627</v>
      </c>
      <c r="AC3192" s="17">
        <v>3.7713995992259974</v>
      </c>
      <c r="AD3192" s="17">
        <v>-0.32470568545271017</v>
      </c>
      <c r="AE3192" s="17">
        <v>-3.2470568545271014E-2</v>
      </c>
      <c r="AF3192" s="17">
        <v>27.835166854393844</v>
      </c>
      <c r="AG3192" s="17">
        <v>-31.187689879181502</v>
      </c>
      <c r="AH3192" s="17">
        <v>-1</v>
      </c>
      <c r="AI3192" s="17">
        <v>-1</v>
      </c>
      <c r="AJ3192" s="17">
        <v>-1</v>
      </c>
      <c r="AK3192" s="17">
        <v>-1</v>
      </c>
      <c r="AL3192" s="17">
        <v>-1</v>
      </c>
      <c r="AM3192" s="17">
        <v>-1</v>
      </c>
      <c r="AN3192" s="17">
        <v>-1</v>
      </c>
      <c r="AO3192" s="17">
        <v>-1</v>
      </c>
      <c r="AP3192" s="17">
        <v>-1</v>
      </c>
      <c r="AQ3192" s="17">
        <v>-1</v>
      </c>
      <c r="AR3192" s="17">
        <v>-0.16235284272635508</v>
      </c>
      <c r="AS3192" s="17">
        <v>-1.948234112716261</v>
      </c>
      <c r="AT3192" s="17">
        <v>1.4672956534688604</v>
      </c>
      <c r="AU3192" s="17">
        <v>-1</v>
      </c>
      <c r="AV3192" s="17">
        <v>-1</v>
      </c>
      <c r="AW3192" s="17">
        <v>-1</v>
      </c>
      <c r="AX3192" s="17">
        <v>-1</v>
      </c>
      <c r="AY3192" s="17">
        <v>-3.2470568545271014E-2</v>
      </c>
      <c r="AZ3192" s="17">
        <v>0.64999991647873501</v>
      </c>
      <c r="BA3192" s="17">
        <v>-0.13717940365822218</v>
      </c>
      <c r="BB3192" s="17">
        <v>0.24373326638725484</v>
      </c>
      <c r="BC3192" s="17">
        <v>-6.4246086900075286E-2</v>
      </c>
      <c r="BD3192" s="17">
        <v>8.8755511614786737</v>
      </c>
      <c r="BE3192" s="17">
        <v>-1.8242691101966289</v>
      </c>
      <c r="BF3192" s="17">
        <v>-1</v>
      </c>
      <c r="BG3192" s="22">
        <v>0</v>
      </c>
    </row>
    <row r="3193" spans="1:59" x14ac:dyDescent="0.25">
      <c r="A3193">
        <v>6803</v>
      </c>
      <c r="B3193" t="s">
        <v>3240</v>
      </c>
      <c r="C3193" s="49">
        <v>0</v>
      </c>
      <c r="D3193" s="22">
        <v>1450</v>
      </c>
      <c r="E3193" s="17">
        <v>42.510834345099084</v>
      </c>
      <c r="F3193" s="17">
        <v>-34.162466733731819</v>
      </c>
      <c r="G3193" s="17">
        <v>9.7588733186206644E-2</v>
      </c>
      <c r="H3193" s="17">
        <v>1.5658069454695622</v>
      </c>
      <c r="I3193" s="17">
        <v>31.883730774475264</v>
      </c>
      <c r="J3193" s="17">
        <v>0.93163294809285269</v>
      </c>
      <c r="K3193" s="17">
        <v>-1</v>
      </c>
      <c r="L3193" s="17">
        <v>-1</v>
      </c>
      <c r="M3193" s="17">
        <v>-1</v>
      </c>
      <c r="N3193" s="17">
        <v>0.16666666666666666</v>
      </c>
      <c r="O3193" s="17">
        <v>-1</v>
      </c>
      <c r="P3193" s="17">
        <v>-1</v>
      </c>
      <c r="Q3193" s="17">
        <v>1.5814579933319561</v>
      </c>
      <c r="R3193" s="17">
        <v>-1</v>
      </c>
      <c r="S3193" s="17">
        <v>-0.35349720193228051</v>
      </c>
      <c r="T3193" s="17">
        <v>-3.7116137603193253E-2</v>
      </c>
      <c r="U3193" s="17">
        <v>-0.25976454836216811</v>
      </c>
      <c r="V3193" s="17">
        <v>-0.52255781179374472</v>
      </c>
      <c r="W3193" s="17">
        <v>-0.66835579592337224</v>
      </c>
      <c r="X3193" s="17">
        <v>-1.6139256024373154</v>
      </c>
      <c r="Y3193" s="17">
        <v>0</v>
      </c>
      <c r="Z3193" s="17">
        <v>17.257403896478259</v>
      </c>
      <c r="AA3193" s="17">
        <v>-0.33425274724250115</v>
      </c>
      <c r="AB3193" s="17">
        <v>-0.1472085642265627</v>
      </c>
      <c r="AC3193" s="17">
        <v>3.7713995992259974</v>
      </c>
      <c r="AD3193" s="17">
        <v>-0.32470568545271017</v>
      </c>
      <c r="AE3193" s="17">
        <v>-3.2470568545271014E-2</v>
      </c>
      <c r="AF3193" s="17">
        <v>27.835166854393844</v>
      </c>
      <c r="AG3193" s="17">
        <v>-31.187689879181502</v>
      </c>
      <c r="AH3193" s="17">
        <v>-1</v>
      </c>
      <c r="AI3193" s="17">
        <v>-1</v>
      </c>
      <c r="AJ3193" s="17">
        <v>-1</v>
      </c>
      <c r="AK3193" s="17">
        <v>-1</v>
      </c>
      <c r="AL3193" s="17">
        <v>-1</v>
      </c>
      <c r="AM3193" s="17">
        <v>-1</v>
      </c>
      <c r="AN3193" s="17">
        <v>-1</v>
      </c>
      <c r="AO3193" s="17">
        <v>-1</v>
      </c>
      <c r="AP3193" s="17">
        <v>-1</v>
      </c>
      <c r="AQ3193" s="17">
        <v>-1</v>
      </c>
      <c r="AR3193" s="17">
        <v>-0.16235284272635508</v>
      </c>
      <c r="AS3193" s="17">
        <v>-1.948234112716261</v>
      </c>
      <c r="AT3193" s="17">
        <v>1.4672956534688604</v>
      </c>
      <c r="AU3193" s="17">
        <v>-1</v>
      </c>
      <c r="AV3193" s="17">
        <v>-1</v>
      </c>
      <c r="AW3193" s="17">
        <v>-1</v>
      </c>
      <c r="AX3193" s="17">
        <v>-1</v>
      </c>
      <c r="AY3193" s="17">
        <v>-3.2470568545271014E-2</v>
      </c>
      <c r="AZ3193" s="17">
        <v>0.64999991647873501</v>
      </c>
      <c r="BA3193" s="17">
        <v>-0.13717940365822218</v>
      </c>
      <c r="BB3193" s="17">
        <v>0.24373326638725484</v>
      </c>
      <c r="BC3193" s="17">
        <v>-6.4246086900075286E-2</v>
      </c>
      <c r="BD3193" s="17">
        <v>8.8755511614786737</v>
      </c>
      <c r="BE3193" s="17">
        <v>-1.8242691101966289</v>
      </c>
      <c r="BF3193" s="17">
        <v>-1</v>
      </c>
      <c r="BG3193" s="22">
        <v>0</v>
      </c>
    </row>
    <row r="3194" spans="1:59" x14ac:dyDescent="0.25">
      <c r="A3194">
        <v>6804</v>
      </c>
      <c r="B3194" t="s">
        <v>3241</v>
      </c>
      <c r="C3194" s="49">
        <v>0</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0</v>
      </c>
    </row>
    <row r="3195" spans="1:59" x14ac:dyDescent="0.25">
      <c r="A3195">
        <v>6805</v>
      </c>
      <c r="B3195" t="s">
        <v>3242</v>
      </c>
      <c r="C3195" s="49">
        <v>0</v>
      </c>
      <c r="D3195" s="22">
        <v>1450</v>
      </c>
      <c r="E3195" s="17">
        <v>42.510834345099084</v>
      </c>
      <c r="F3195" s="17">
        <v>-34.162466733731819</v>
      </c>
      <c r="G3195" s="17">
        <v>9.7588733186206644E-2</v>
      </c>
      <c r="H3195" s="17">
        <v>1.5658069454695622</v>
      </c>
      <c r="I3195" s="17">
        <v>31.883730774475264</v>
      </c>
      <c r="J3195" s="17">
        <v>0.93163294809285269</v>
      </c>
      <c r="K3195" s="17">
        <v>-1</v>
      </c>
      <c r="L3195" s="17">
        <v>-1</v>
      </c>
      <c r="M3195" s="17">
        <v>-1</v>
      </c>
      <c r="N3195" s="17">
        <v>0.16666666666666666</v>
      </c>
      <c r="O3195" s="17">
        <v>-1</v>
      </c>
      <c r="P3195" s="17">
        <v>-1</v>
      </c>
      <c r="Q3195" s="17">
        <v>1.5814579933319561</v>
      </c>
      <c r="R3195" s="17">
        <v>-1</v>
      </c>
      <c r="S3195" s="17">
        <v>-0.35349720193228051</v>
      </c>
      <c r="T3195" s="17">
        <v>-3.7116137603193253E-2</v>
      </c>
      <c r="U3195" s="17">
        <v>-0.25976454836216811</v>
      </c>
      <c r="V3195" s="17">
        <v>-0.52255781179374472</v>
      </c>
      <c r="W3195" s="17">
        <v>-0.66835579592337224</v>
      </c>
      <c r="X3195" s="17">
        <v>-1.6139256024373154</v>
      </c>
      <c r="Y3195" s="17">
        <v>0</v>
      </c>
      <c r="Z3195" s="17">
        <v>17.257403896478259</v>
      </c>
      <c r="AA3195" s="17">
        <v>-0.33425274724250115</v>
      </c>
      <c r="AB3195" s="17">
        <v>-0.1472085642265627</v>
      </c>
      <c r="AC3195" s="17">
        <v>3.7713995992259974</v>
      </c>
      <c r="AD3195" s="17">
        <v>-0.32470568545271017</v>
      </c>
      <c r="AE3195" s="17">
        <v>-3.2470568545271014E-2</v>
      </c>
      <c r="AF3195" s="17">
        <v>27.835166854393844</v>
      </c>
      <c r="AG3195" s="17">
        <v>-31.187689879181502</v>
      </c>
      <c r="AH3195" s="17">
        <v>-1</v>
      </c>
      <c r="AI3195" s="17">
        <v>-1</v>
      </c>
      <c r="AJ3195" s="17">
        <v>-1</v>
      </c>
      <c r="AK3195" s="17">
        <v>-1</v>
      </c>
      <c r="AL3195" s="17">
        <v>-1</v>
      </c>
      <c r="AM3195" s="17">
        <v>-1</v>
      </c>
      <c r="AN3195" s="17">
        <v>-1</v>
      </c>
      <c r="AO3195" s="17">
        <v>-1</v>
      </c>
      <c r="AP3195" s="17">
        <v>-1</v>
      </c>
      <c r="AQ3195" s="17">
        <v>-1</v>
      </c>
      <c r="AR3195" s="17">
        <v>-0.16235284272635508</v>
      </c>
      <c r="AS3195" s="17">
        <v>-1.948234112716261</v>
      </c>
      <c r="AT3195" s="17">
        <v>1.4672956534688604</v>
      </c>
      <c r="AU3195" s="17">
        <v>-1</v>
      </c>
      <c r="AV3195" s="17">
        <v>-1</v>
      </c>
      <c r="AW3195" s="17">
        <v>-1</v>
      </c>
      <c r="AX3195" s="17">
        <v>-1</v>
      </c>
      <c r="AY3195" s="17">
        <v>-3.2470568545271014E-2</v>
      </c>
      <c r="AZ3195" s="17">
        <v>0.64999991647873501</v>
      </c>
      <c r="BA3195" s="17">
        <v>-0.13717940365822218</v>
      </c>
      <c r="BB3195" s="17">
        <v>0.24373326638725484</v>
      </c>
      <c r="BC3195" s="17">
        <v>-6.4246086900075286E-2</v>
      </c>
      <c r="BD3195" s="17">
        <v>8.8755511614786737</v>
      </c>
      <c r="BE3195" s="17">
        <v>-1.8242691101966289</v>
      </c>
      <c r="BF3195" s="17">
        <v>-1</v>
      </c>
      <c r="BG3195" s="22">
        <v>0</v>
      </c>
    </row>
    <row r="3196" spans="1:59" x14ac:dyDescent="0.25">
      <c r="A3196">
        <v>6806</v>
      </c>
      <c r="B3196" t="s">
        <v>3243</v>
      </c>
      <c r="C3196" s="49">
        <v>0</v>
      </c>
      <c r="D3196" s="22">
        <v>1450</v>
      </c>
      <c r="E3196" s="17">
        <v>42.510834345099084</v>
      </c>
      <c r="F3196" s="17">
        <v>-34.162466733731819</v>
      </c>
      <c r="G3196" s="17">
        <v>9.7588733186206644E-2</v>
      </c>
      <c r="H3196" s="17">
        <v>1.5658069454695622</v>
      </c>
      <c r="I3196" s="17">
        <v>31.883730774475264</v>
      </c>
      <c r="J3196" s="17">
        <v>0.93163294809285269</v>
      </c>
      <c r="K3196" s="17">
        <v>-1</v>
      </c>
      <c r="L3196" s="17">
        <v>-1</v>
      </c>
      <c r="M3196" s="17">
        <v>-1</v>
      </c>
      <c r="N3196" s="17">
        <v>0.16666666666666666</v>
      </c>
      <c r="O3196" s="17">
        <v>-1</v>
      </c>
      <c r="P3196" s="17">
        <v>-1</v>
      </c>
      <c r="Q3196" s="17">
        <v>1.5814579933319561</v>
      </c>
      <c r="R3196" s="17">
        <v>-1</v>
      </c>
      <c r="S3196" s="17">
        <v>-0.35349720193228051</v>
      </c>
      <c r="T3196" s="17">
        <v>-3.7116137603193253E-2</v>
      </c>
      <c r="U3196" s="17">
        <v>-0.25976454836216811</v>
      </c>
      <c r="V3196" s="17">
        <v>-0.52255781179374472</v>
      </c>
      <c r="W3196" s="17">
        <v>-0.66835579592337224</v>
      </c>
      <c r="X3196" s="17">
        <v>-1.6139256024373154</v>
      </c>
      <c r="Y3196" s="17">
        <v>0</v>
      </c>
      <c r="Z3196" s="17">
        <v>17.257403896478259</v>
      </c>
      <c r="AA3196" s="17">
        <v>-0.33425274724250115</v>
      </c>
      <c r="AB3196" s="17">
        <v>-0.1472085642265627</v>
      </c>
      <c r="AC3196" s="17">
        <v>3.7713995992259974</v>
      </c>
      <c r="AD3196" s="17">
        <v>-0.32470568545271017</v>
      </c>
      <c r="AE3196" s="17">
        <v>-3.2470568545271014E-2</v>
      </c>
      <c r="AF3196" s="17">
        <v>27.835166854393844</v>
      </c>
      <c r="AG3196" s="17">
        <v>-31.187689879181502</v>
      </c>
      <c r="AH3196" s="17">
        <v>-1</v>
      </c>
      <c r="AI3196" s="17">
        <v>-1</v>
      </c>
      <c r="AJ3196" s="17">
        <v>-1</v>
      </c>
      <c r="AK3196" s="17">
        <v>-1</v>
      </c>
      <c r="AL3196" s="17">
        <v>-1</v>
      </c>
      <c r="AM3196" s="17">
        <v>-1</v>
      </c>
      <c r="AN3196" s="17">
        <v>-1</v>
      </c>
      <c r="AO3196" s="17">
        <v>-1</v>
      </c>
      <c r="AP3196" s="17">
        <v>-1</v>
      </c>
      <c r="AQ3196" s="17">
        <v>-1</v>
      </c>
      <c r="AR3196" s="17">
        <v>-0.16235284272635508</v>
      </c>
      <c r="AS3196" s="17">
        <v>-1.948234112716261</v>
      </c>
      <c r="AT3196" s="17">
        <v>1.4672956534688604</v>
      </c>
      <c r="AU3196" s="17">
        <v>-1</v>
      </c>
      <c r="AV3196" s="17">
        <v>-1</v>
      </c>
      <c r="AW3196" s="17">
        <v>-1</v>
      </c>
      <c r="AX3196" s="17">
        <v>-1</v>
      </c>
      <c r="AY3196" s="17">
        <v>-3.2470568545271014E-2</v>
      </c>
      <c r="AZ3196" s="17">
        <v>0.64999991647873501</v>
      </c>
      <c r="BA3196" s="17">
        <v>-0.13717940365822218</v>
      </c>
      <c r="BB3196" s="17">
        <v>0.24373326638725484</v>
      </c>
      <c r="BC3196" s="17">
        <v>-6.4246086900075286E-2</v>
      </c>
      <c r="BD3196" s="17">
        <v>8.8755511614786737</v>
      </c>
      <c r="BE3196" s="17">
        <v>-1.8242691101966289</v>
      </c>
      <c r="BF3196" s="17">
        <v>-1</v>
      </c>
      <c r="BG3196" s="22">
        <v>0</v>
      </c>
    </row>
    <row r="3197" spans="1:59" x14ac:dyDescent="0.25">
      <c r="A3197">
        <v>6807</v>
      </c>
      <c r="B3197" t="s">
        <v>3244</v>
      </c>
      <c r="C3197" s="49">
        <v>0</v>
      </c>
      <c r="D3197" s="22">
        <v>1450</v>
      </c>
      <c r="E3197" s="17">
        <v>42.510834345099084</v>
      </c>
      <c r="F3197" s="17">
        <v>-34.162466733731819</v>
      </c>
      <c r="G3197" s="17">
        <v>9.7588733186206644E-2</v>
      </c>
      <c r="H3197" s="17">
        <v>1.5658069454695622</v>
      </c>
      <c r="I3197" s="17">
        <v>31.883730774475264</v>
      </c>
      <c r="J3197" s="17">
        <v>0.93163294809285269</v>
      </c>
      <c r="K3197" s="17">
        <v>-1</v>
      </c>
      <c r="L3197" s="17">
        <v>-1</v>
      </c>
      <c r="M3197" s="17">
        <v>-1</v>
      </c>
      <c r="N3197" s="17">
        <v>0.16666666666666666</v>
      </c>
      <c r="O3197" s="17">
        <v>-1</v>
      </c>
      <c r="P3197" s="17">
        <v>-1</v>
      </c>
      <c r="Q3197" s="17">
        <v>1.5814579933319561</v>
      </c>
      <c r="R3197" s="17">
        <v>-1</v>
      </c>
      <c r="S3197" s="17">
        <v>-0.35349720193228051</v>
      </c>
      <c r="T3197" s="17">
        <v>-3.7116137603193253E-2</v>
      </c>
      <c r="U3197" s="17">
        <v>-0.25976454836216811</v>
      </c>
      <c r="V3197" s="17">
        <v>-0.52255781179374472</v>
      </c>
      <c r="W3197" s="17">
        <v>-0.66835579592337224</v>
      </c>
      <c r="X3197" s="17">
        <v>-1.6139256024373154</v>
      </c>
      <c r="Y3197" s="17">
        <v>0</v>
      </c>
      <c r="Z3197" s="17">
        <v>17.257403896478259</v>
      </c>
      <c r="AA3197" s="17">
        <v>-0.33425274724250115</v>
      </c>
      <c r="AB3197" s="17">
        <v>-0.1472085642265627</v>
      </c>
      <c r="AC3197" s="17">
        <v>3.7713995992259974</v>
      </c>
      <c r="AD3197" s="17">
        <v>-0.32470568545271017</v>
      </c>
      <c r="AE3197" s="17">
        <v>-3.2470568545271014E-2</v>
      </c>
      <c r="AF3197" s="17">
        <v>27.835166854393844</v>
      </c>
      <c r="AG3197" s="17">
        <v>-31.187689879181502</v>
      </c>
      <c r="AH3197" s="17">
        <v>-1</v>
      </c>
      <c r="AI3197" s="17">
        <v>-1</v>
      </c>
      <c r="AJ3197" s="17">
        <v>-1</v>
      </c>
      <c r="AK3197" s="17">
        <v>-1</v>
      </c>
      <c r="AL3197" s="17">
        <v>-1</v>
      </c>
      <c r="AM3197" s="17">
        <v>-1</v>
      </c>
      <c r="AN3197" s="17">
        <v>-1</v>
      </c>
      <c r="AO3197" s="17">
        <v>-1</v>
      </c>
      <c r="AP3197" s="17">
        <v>-1</v>
      </c>
      <c r="AQ3197" s="17">
        <v>-1</v>
      </c>
      <c r="AR3197" s="17">
        <v>-0.16235284272635508</v>
      </c>
      <c r="AS3197" s="17">
        <v>-1.948234112716261</v>
      </c>
      <c r="AT3197" s="17">
        <v>1.4672956534688604</v>
      </c>
      <c r="AU3197" s="17">
        <v>-1</v>
      </c>
      <c r="AV3197" s="17">
        <v>-1</v>
      </c>
      <c r="AW3197" s="17">
        <v>-1</v>
      </c>
      <c r="AX3197" s="17">
        <v>-1</v>
      </c>
      <c r="AY3197" s="17">
        <v>-3.2470568545271014E-2</v>
      </c>
      <c r="AZ3197" s="17">
        <v>0.64999991647873501</v>
      </c>
      <c r="BA3197" s="17">
        <v>-0.13717940365822218</v>
      </c>
      <c r="BB3197" s="17">
        <v>0.24373326638725484</v>
      </c>
      <c r="BC3197" s="17">
        <v>-6.4246086900075286E-2</v>
      </c>
      <c r="BD3197" s="17">
        <v>8.8755511614786737</v>
      </c>
      <c r="BE3197" s="17">
        <v>-1.8242691101966289</v>
      </c>
      <c r="BF3197" s="17">
        <v>-1</v>
      </c>
      <c r="BG3197" s="22">
        <v>0</v>
      </c>
    </row>
    <row r="3198" spans="1:59" x14ac:dyDescent="0.25">
      <c r="A3198">
        <v>6808</v>
      </c>
      <c r="B3198" t="s">
        <v>3245</v>
      </c>
      <c r="C3198" s="49">
        <v>0</v>
      </c>
      <c r="D3198" s="22">
        <v>1450</v>
      </c>
      <c r="E3198" s="17">
        <v>42.510834345099084</v>
      </c>
      <c r="F3198" s="17">
        <v>-34.162466733731819</v>
      </c>
      <c r="G3198" s="17">
        <v>9.7588733186206644E-2</v>
      </c>
      <c r="H3198" s="17">
        <v>1.5658069454695622</v>
      </c>
      <c r="I3198" s="17">
        <v>31.883730774475264</v>
      </c>
      <c r="J3198" s="17">
        <v>0.93163294809285269</v>
      </c>
      <c r="K3198" s="17">
        <v>-1</v>
      </c>
      <c r="L3198" s="17">
        <v>-1</v>
      </c>
      <c r="M3198" s="17">
        <v>-1</v>
      </c>
      <c r="N3198" s="17">
        <v>0.16666666666666666</v>
      </c>
      <c r="O3198" s="17">
        <v>-1</v>
      </c>
      <c r="P3198" s="17">
        <v>-1</v>
      </c>
      <c r="Q3198" s="17">
        <v>1.5814579933319561</v>
      </c>
      <c r="R3198" s="17">
        <v>-1</v>
      </c>
      <c r="S3198" s="17">
        <v>-0.35349720193228051</v>
      </c>
      <c r="T3198" s="17">
        <v>-3.7116137603193253E-2</v>
      </c>
      <c r="U3198" s="17">
        <v>-0.25976454836216811</v>
      </c>
      <c r="V3198" s="17">
        <v>-0.52255781179374472</v>
      </c>
      <c r="W3198" s="17">
        <v>-0.66835579592337224</v>
      </c>
      <c r="X3198" s="17">
        <v>-1.6139256024373154</v>
      </c>
      <c r="Y3198" s="17">
        <v>0</v>
      </c>
      <c r="Z3198" s="17">
        <v>17.257403896478259</v>
      </c>
      <c r="AA3198" s="17">
        <v>-0.33425274724250115</v>
      </c>
      <c r="AB3198" s="17">
        <v>-0.1472085642265627</v>
      </c>
      <c r="AC3198" s="17">
        <v>3.7713995992259974</v>
      </c>
      <c r="AD3198" s="17">
        <v>-0.32470568545271017</v>
      </c>
      <c r="AE3198" s="17">
        <v>-3.2470568545271014E-2</v>
      </c>
      <c r="AF3198" s="17">
        <v>27.835166854393844</v>
      </c>
      <c r="AG3198" s="17">
        <v>-31.187689879181502</v>
      </c>
      <c r="AH3198" s="17">
        <v>-1</v>
      </c>
      <c r="AI3198" s="17">
        <v>-1</v>
      </c>
      <c r="AJ3198" s="17">
        <v>-1</v>
      </c>
      <c r="AK3198" s="17">
        <v>-1</v>
      </c>
      <c r="AL3198" s="17">
        <v>-1</v>
      </c>
      <c r="AM3198" s="17">
        <v>-1</v>
      </c>
      <c r="AN3198" s="17">
        <v>-1</v>
      </c>
      <c r="AO3198" s="17">
        <v>-1</v>
      </c>
      <c r="AP3198" s="17">
        <v>-1</v>
      </c>
      <c r="AQ3198" s="17">
        <v>-1</v>
      </c>
      <c r="AR3198" s="17">
        <v>-0.16235284272635508</v>
      </c>
      <c r="AS3198" s="17">
        <v>-1.948234112716261</v>
      </c>
      <c r="AT3198" s="17">
        <v>1.4672956534688604</v>
      </c>
      <c r="AU3198" s="17">
        <v>-1</v>
      </c>
      <c r="AV3198" s="17">
        <v>-1</v>
      </c>
      <c r="AW3198" s="17">
        <v>-1</v>
      </c>
      <c r="AX3198" s="17">
        <v>-1</v>
      </c>
      <c r="AY3198" s="17">
        <v>-3.2470568545271014E-2</v>
      </c>
      <c r="AZ3198" s="17">
        <v>0.64999991647873501</v>
      </c>
      <c r="BA3198" s="17">
        <v>-0.13717940365822218</v>
      </c>
      <c r="BB3198" s="17">
        <v>0.24373326638725484</v>
      </c>
      <c r="BC3198" s="17">
        <v>-6.4246086900075286E-2</v>
      </c>
      <c r="BD3198" s="17">
        <v>8.8755511614786737</v>
      </c>
      <c r="BE3198" s="17">
        <v>-1.8242691101966289</v>
      </c>
      <c r="BF3198" s="17">
        <v>-1</v>
      </c>
      <c r="BG3198" s="22">
        <v>0</v>
      </c>
    </row>
    <row r="3199" spans="1:59" x14ac:dyDescent="0.25">
      <c r="A3199">
        <v>6809</v>
      </c>
      <c r="B3199" t="s">
        <v>3246</v>
      </c>
      <c r="C3199" s="49">
        <v>0</v>
      </c>
      <c r="D3199" s="22">
        <v>1450</v>
      </c>
      <c r="E3199" s="17">
        <v>42.510834345099084</v>
      </c>
      <c r="F3199" s="17">
        <v>-34.162466733731819</v>
      </c>
      <c r="G3199" s="17">
        <v>9.7588733186206644E-2</v>
      </c>
      <c r="H3199" s="17">
        <v>1.5658069454695622</v>
      </c>
      <c r="I3199" s="17">
        <v>31.883730774475264</v>
      </c>
      <c r="J3199" s="17">
        <v>0.93163294809285269</v>
      </c>
      <c r="K3199" s="17">
        <v>-1</v>
      </c>
      <c r="L3199" s="17">
        <v>-1</v>
      </c>
      <c r="M3199" s="17">
        <v>-1</v>
      </c>
      <c r="N3199" s="17">
        <v>0.16666666666666666</v>
      </c>
      <c r="O3199" s="17">
        <v>-1</v>
      </c>
      <c r="P3199" s="17">
        <v>-1</v>
      </c>
      <c r="Q3199" s="17">
        <v>1.5814579933319561</v>
      </c>
      <c r="R3199" s="17">
        <v>-1</v>
      </c>
      <c r="S3199" s="17">
        <v>-0.35349720193228051</v>
      </c>
      <c r="T3199" s="17">
        <v>-3.7116137603193253E-2</v>
      </c>
      <c r="U3199" s="17">
        <v>-0.25976454836216811</v>
      </c>
      <c r="V3199" s="17">
        <v>-0.52255781179374472</v>
      </c>
      <c r="W3199" s="17">
        <v>-0.66835579592337224</v>
      </c>
      <c r="X3199" s="17">
        <v>-1.6139256024373154</v>
      </c>
      <c r="Y3199" s="17">
        <v>0</v>
      </c>
      <c r="Z3199" s="17">
        <v>17.257403896478259</v>
      </c>
      <c r="AA3199" s="17">
        <v>-0.33425274724250115</v>
      </c>
      <c r="AB3199" s="17">
        <v>-0.1472085642265627</v>
      </c>
      <c r="AC3199" s="17">
        <v>3.7713995992259974</v>
      </c>
      <c r="AD3199" s="17">
        <v>-0.32470568545271017</v>
      </c>
      <c r="AE3199" s="17">
        <v>-3.2470568545271014E-2</v>
      </c>
      <c r="AF3199" s="17">
        <v>27.835166854393844</v>
      </c>
      <c r="AG3199" s="17">
        <v>-31.187689879181502</v>
      </c>
      <c r="AH3199" s="17">
        <v>-1</v>
      </c>
      <c r="AI3199" s="17">
        <v>-1</v>
      </c>
      <c r="AJ3199" s="17">
        <v>-1</v>
      </c>
      <c r="AK3199" s="17">
        <v>-1</v>
      </c>
      <c r="AL3199" s="17">
        <v>-1</v>
      </c>
      <c r="AM3199" s="17">
        <v>-1</v>
      </c>
      <c r="AN3199" s="17">
        <v>-1</v>
      </c>
      <c r="AO3199" s="17">
        <v>-1</v>
      </c>
      <c r="AP3199" s="17">
        <v>-1</v>
      </c>
      <c r="AQ3199" s="17">
        <v>-1</v>
      </c>
      <c r="AR3199" s="17">
        <v>-0.16235284272635508</v>
      </c>
      <c r="AS3199" s="17">
        <v>-1.948234112716261</v>
      </c>
      <c r="AT3199" s="17">
        <v>1.4672956534688604</v>
      </c>
      <c r="AU3199" s="17">
        <v>-1</v>
      </c>
      <c r="AV3199" s="17">
        <v>-1</v>
      </c>
      <c r="AW3199" s="17">
        <v>-1</v>
      </c>
      <c r="AX3199" s="17">
        <v>-1</v>
      </c>
      <c r="AY3199" s="17">
        <v>-3.2470568545271014E-2</v>
      </c>
      <c r="AZ3199" s="17">
        <v>0.64999991647873501</v>
      </c>
      <c r="BA3199" s="17">
        <v>-0.13717940365822218</v>
      </c>
      <c r="BB3199" s="17">
        <v>0.24373326638725484</v>
      </c>
      <c r="BC3199" s="17">
        <v>-6.4246086900075286E-2</v>
      </c>
      <c r="BD3199" s="17">
        <v>8.8755511614786737</v>
      </c>
      <c r="BE3199" s="17">
        <v>-1.8242691101966289</v>
      </c>
      <c r="BF3199" s="17">
        <v>-1</v>
      </c>
      <c r="BG3199" s="22">
        <v>0</v>
      </c>
    </row>
    <row r="3200" spans="1:59" x14ac:dyDescent="0.25">
      <c r="A3200">
        <v>6810</v>
      </c>
      <c r="B3200" t="s">
        <v>3247</v>
      </c>
      <c r="C3200" s="49">
        <v>0</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0</v>
      </c>
    </row>
    <row r="3201" spans="1:59" x14ac:dyDescent="0.25">
      <c r="A3201">
        <v>6811</v>
      </c>
      <c r="B3201" t="s">
        <v>3248</v>
      </c>
      <c r="C3201" s="49">
        <v>0</v>
      </c>
      <c r="D3201" s="22">
        <v>1450</v>
      </c>
      <c r="E3201" s="17">
        <v>42.510834345099084</v>
      </c>
      <c r="F3201" s="17">
        <v>-34.162466733731819</v>
      </c>
      <c r="G3201" s="17">
        <v>9.7588733186206644E-2</v>
      </c>
      <c r="H3201" s="17">
        <v>1.5658069454695622</v>
      </c>
      <c r="I3201" s="17">
        <v>31.883730774475264</v>
      </c>
      <c r="J3201" s="17">
        <v>0.93163294809285269</v>
      </c>
      <c r="K3201" s="17">
        <v>-1</v>
      </c>
      <c r="L3201" s="17">
        <v>-1</v>
      </c>
      <c r="M3201" s="17">
        <v>-1</v>
      </c>
      <c r="N3201" s="17">
        <v>0.16666666666666666</v>
      </c>
      <c r="O3201" s="17">
        <v>-1</v>
      </c>
      <c r="P3201" s="17">
        <v>-1</v>
      </c>
      <c r="Q3201" s="17">
        <v>1.5814579933319561</v>
      </c>
      <c r="R3201" s="17">
        <v>-1</v>
      </c>
      <c r="S3201" s="17">
        <v>-0.35349720193228051</v>
      </c>
      <c r="T3201" s="17">
        <v>-3.7116137603193253E-2</v>
      </c>
      <c r="U3201" s="17">
        <v>-0.25976454836216811</v>
      </c>
      <c r="V3201" s="17">
        <v>-0.52255781179374472</v>
      </c>
      <c r="W3201" s="17">
        <v>-0.66835579592337224</v>
      </c>
      <c r="X3201" s="17">
        <v>-1.6139256024373154</v>
      </c>
      <c r="Y3201" s="17">
        <v>0</v>
      </c>
      <c r="Z3201" s="17">
        <v>17.257403896478259</v>
      </c>
      <c r="AA3201" s="17">
        <v>-0.33425274724250115</v>
      </c>
      <c r="AB3201" s="17">
        <v>-0.1472085642265627</v>
      </c>
      <c r="AC3201" s="17">
        <v>3.7713995992259974</v>
      </c>
      <c r="AD3201" s="17">
        <v>-0.32470568545271017</v>
      </c>
      <c r="AE3201" s="17">
        <v>-3.2470568545271014E-2</v>
      </c>
      <c r="AF3201" s="17">
        <v>27.835166854393844</v>
      </c>
      <c r="AG3201" s="17">
        <v>-31.187689879181502</v>
      </c>
      <c r="AH3201" s="17">
        <v>-1</v>
      </c>
      <c r="AI3201" s="17">
        <v>-1</v>
      </c>
      <c r="AJ3201" s="17">
        <v>-1</v>
      </c>
      <c r="AK3201" s="17">
        <v>-1</v>
      </c>
      <c r="AL3201" s="17">
        <v>-1</v>
      </c>
      <c r="AM3201" s="17">
        <v>-1</v>
      </c>
      <c r="AN3201" s="17">
        <v>-1</v>
      </c>
      <c r="AO3201" s="17">
        <v>-1</v>
      </c>
      <c r="AP3201" s="17">
        <v>-1</v>
      </c>
      <c r="AQ3201" s="17">
        <v>-1</v>
      </c>
      <c r="AR3201" s="17">
        <v>-0.16235284272635508</v>
      </c>
      <c r="AS3201" s="17">
        <v>-1.948234112716261</v>
      </c>
      <c r="AT3201" s="17">
        <v>1.4672956534688604</v>
      </c>
      <c r="AU3201" s="17">
        <v>-1</v>
      </c>
      <c r="AV3201" s="17">
        <v>-1</v>
      </c>
      <c r="AW3201" s="17">
        <v>-1</v>
      </c>
      <c r="AX3201" s="17">
        <v>-1</v>
      </c>
      <c r="AY3201" s="17">
        <v>-3.2470568545271014E-2</v>
      </c>
      <c r="AZ3201" s="17">
        <v>0.64999991647873501</v>
      </c>
      <c r="BA3201" s="17">
        <v>-0.13717940365822218</v>
      </c>
      <c r="BB3201" s="17">
        <v>0.24373326638725484</v>
      </c>
      <c r="BC3201" s="17">
        <v>-6.4246086900075286E-2</v>
      </c>
      <c r="BD3201" s="17">
        <v>8.8755511614786737</v>
      </c>
      <c r="BE3201" s="17">
        <v>-1.8242691101966289</v>
      </c>
      <c r="BF3201" s="17">
        <v>-1</v>
      </c>
      <c r="BG3201" s="22">
        <v>0</v>
      </c>
    </row>
    <row r="3202" spans="1:59" x14ac:dyDescent="0.25">
      <c r="A3202">
        <v>6812</v>
      </c>
      <c r="B3202" t="s">
        <v>3249</v>
      </c>
      <c r="C3202" s="49">
        <v>0</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0</v>
      </c>
    </row>
    <row r="3203" spans="1:59" x14ac:dyDescent="0.25">
      <c r="A3203">
        <v>6813</v>
      </c>
      <c r="B3203" t="s">
        <v>3250</v>
      </c>
      <c r="C3203" s="49">
        <v>0</v>
      </c>
      <c r="D3203" s="22">
        <v>1450</v>
      </c>
      <c r="E3203" s="17">
        <v>42.510834345099084</v>
      </c>
      <c r="F3203" s="17">
        <v>-34.162466733731819</v>
      </c>
      <c r="G3203" s="17">
        <v>9.7588733186206644E-2</v>
      </c>
      <c r="H3203" s="17">
        <v>1.5658069454695622</v>
      </c>
      <c r="I3203" s="17">
        <v>31.883730774475264</v>
      </c>
      <c r="J3203" s="17">
        <v>0.93163294809285269</v>
      </c>
      <c r="K3203" s="17">
        <v>-1</v>
      </c>
      <c r="L3203" s="17">
        <v>-1</v>
      </c>
      <c r="M3203" s="17">
        <v>-1</v>
      </c>
      <c r="N3203" s="17">
        <v>0.16666666666666666</v>
      </c>
      <c r="O3203" s="17">
        <v>-1</v>
      </c>
      <c r="P3203" s="17">
        <v>-1</v>
      </c>
      <c r="Q3203" s="17">
        <v>1.5814579933319561</v>
      </c>
      <c r="R3203" s="17">
        <v>-1</v>
      </c>
      <c r="S3203" s="17">
        <v>-0.35349720193228051</v>
      </c>
      <c r="T3203" s="17">
        <v>-3.7116137603193253E-2</v>
      </c>
      <c r="U3203" s="17">
        <v>-0.25976454836216811</v>
      </c>
      <c r="V3203" s="17">
        <v>-0.52255781179374472</v>
      </c>
      <c r="W3203" s="17">
        <v>-0.66835579592337224</v>
      </c>
      <c r="X3203" s="17">
        <v>-1.6139256024373154</v>
      </c>
      <c r="Y3203" s="17">
        <v>0</v>
      </c>
      <c r="Z3203" s="17">
        <v>17.257403896478259</v>
      </c>
      <c r="AA3203" s="17">
        <v>-0.33425274724250115</v>
      </c>
      <c r="AB3203" s="17">
        <v>-0.1472085642265627</v>
      </c>
      <c r="AC3203" s="17">
        <v>3.7713995992259974</v>
      </c>
      <c r="AD3203" s="17">
        <v>-0.32470568545271017</v>
      </c>
      <c r="AE3203" s="17">
        <v>-3.2470568545271014E-2</v>
      </c>
      <c r="AF3203" s="17">
        <v>27.835166854393844</v>
      </c>
      <c r="AG3203" s="17">
        <v>-31.187689879181502</v>
      </c>
      <c r="AH3203" s="17">
        <v>-1</v>
      </c>
      <c r="AI3203" s="17">
        <v>-1</v>
      </c>
      <c r="AJ3203" s="17">
        <v>-1</v>
      </c>
      <c r="AK3203" s="17">
        <v>-1</v>
      </c>
      <c r="AL3203" s="17">
        <v>-1</v>
      </c>
      <c r="AM3203" s="17">
        <v>-1</v>
      </c>
      <c r="AN3203" s="17">
        <v>-1</v>
      </c>
      <c r="AO3203" s="17">
        <v>-1</v>
      </c>
      <c r="AP3203" s="17">
        <v>-1</v>
      </c>
      <c r="AQ3203" s="17">
        <v>-1</v>
      </c>
      <c r="AR3203" s="17">
        <v>-0.16235284272635508</v>
      </c>
      <c r="AS3203" s="17">
        <v>-1.948234112716261</v>
      </c>
      <c r="AT3203" s="17">
        <v>1.4672956534688604</v>
      </c>
      <c r="AU3203" s="17">
        <v>-1</v>
      </c>
      <c r="AV3203" s="17">
        <v>-1</v>
      </c>
      <c r="AW3203" s="17">
        <v>-1</v>
      </c>
      <c r="AX3203" s="17">
        <v>-1</v>
      </c>
      <c r="AY3203" s="17">
        <v>-3.2470568545271014E-2</v>
      </c>
      <c r="AZ3203" s="17">
        <v>0.64999991647873501</v>
      </c>
      <c r="BA3203" s="17">
        <v>-0.13717940365822218</v>
      </c>
      <c r="BB3203" s="17">
        <v>0.24373326638725484</v>
      </c>
      <c r="BC3203" s="17">
        <v>-6.4246086900075286E-2</v>
      </c>
      <c r="BD3203" s="17">
        <v>8.8755511614786737</v>
      </c>
      <c r="BE3203" s="17">
        <v>-1.8242691101966289</v>
      </c>
      <c r="BF3203" s="17">
        <v>-1</v>
      </c>
      <c r="BG3203" s="22">
        <v>0</v>
      </c>
    </row>
    <row r="3204" spans="1:59" x14ac:dyDescent="0.25">
      <c r="A3204">
        <v>6814</v>
      </c>
      <c r="B3204" t="s">
        <v>3251</v>
      </c>
      <c r="C3204" s="49">
        <v>0</v>
      </c>
      <c r="D3204" s="22">
        <v>1450</v>
      </c>
      <c r="E3204" s="17">
        <v>42.510834345099084</v>
      </c>
      <c r="F3204" s="17">
        <v>-34.162466733731819</v>
      </c>
      <c r="G3204" s="17">
        <v>9.7588733186206644E-2</v>
      </c>
      <c r="H3204" s="17">
        <v>1.5658069454695622</v>
      </c>
      <c r="I3204" s="17">
        <v>31.883730774475264</v>
      </c>
      <c r="J3204" s="17">
        <v>0.93163294809285269</v>
      </c>
      <c r="K3204" s="17">
        <v>-1</v>
      </c>
      <c r="L3204" s="17">
        <v>-1</v>
      </c>
      <c r="M3204" s="17">
        <v>-1</v>
      </c>
      <c r="N3204" s="17">
        <v>0.16666666666666666</v>
      </c>
      <c r="O3204" s="17">
        <v>-1</v>
      </c>
      <c r="P3204" s="17">
        <v>-1</v>
      </c>
      <c r="Q3204" s="17">
        <v>1.5814579933319561</v>
      </c>
      <c r="R3204" s="17">
        <v>-1</v>
      </c>
      <c r="S3204" s="17">
        <v>-0.35349720193228051</v>
      </c>
      <c r="T3204" s="17">
        <v>-3.7116137603193253E-2</v>
      </c>
      <c r="U3204" s="17">
        <v>-0.25976454836216811</v>
      </c>
      <c r="V3204" s="17">
        <v>-0.52255781179374472</v>
      </c>
      <c r="W3204" s="17">
        <v>-0.66835579592337224</v>
      </c>
      <c r="X3204" s="17">
        <v>-1.6139256024373154</v>
      </c>
      <c r="Y3204" s="17">
        <v>0</v>
      </c>
      <c r="Z3204" s="17">
        <v>17.257403896478259</v>
      </c>
      <c r="AA3204" s="17">
        <v>-0.33425274724250115</v>
      </c>
      <c r="AB3204" s="17">
        <v>-0.1472085642265627</v>
      </c>
      <c r="AC3204" s="17">
        <v>3.7713995992259974</v>
      </c>
      <c r="AD3204" s="17">
        <v>-0.32470568545271017</v>
      </c>
      <c r="AE3204" s="17">
        <v>-3.2470568545271014E-2</v>
      </c>
      <c r="AF3204" s="17">
        <v>27.835166854393844</v>
      </c>
      <c r="AG3204" s="17">
        <v>-31.187689879181502</v>
      </c>
      <c r="AH3204" s="17">
        <v>-1</v>
      </c>
      <c r="AI3204" s="17">
        <v>-1</v>
      </c>
      <c r="AJ3204" s="17">
        <v>-1</v>
      </c>
      <c r="AK3204" s="17">
        <v>-1</v>
      </c>
      <c r="AL3204" s="17">
        <v>-1</v>
      </c>
      <c r="AM3204" s="17">
        <v>-1</v>
      </c>
      <c r="AN3204" s="17">
        <v>-1</v>
      </c>
      <c r="AO3204" s="17">
        <v>-1</v>
      </c>
      <c r="AP3204" s="17">
        <v>-1</v>
      </c>
      <c r="AQ3204" s="17">
        <v>-1</v>
      </c>
      <c r="AR3204" s="17">
        <v>-0.16235284272635508</v>
      </c>
      <c r="AS3204" s="17">
        <v>-1.948234112716261</v>
      </c>
      <c r="AT3204" s="17">
        <v>1.4672956534688604</v>
      </c>
      <c r="AU3204" s="17">
        <v>-1</v>
      </c>
      <c r="AV3204" s="17">
        <v>-1</v>
      </c>
      <c r="AW3204" s="17">
        <v>-1</v>
      </c>
      <c r="AX3204" s="17">
        <v>-1</v>
      </c>
      <c r="AY3204" s="17">
        <v>-3.2470568545271014E-2</v>
      </c>
      <c r="AZ3204" s="17">
        <v>0.64999991647873501</v>
      </c>
      <c r="BA3204" s="17">
        <v>-0.13717940365822218</v>
      </c>
      <c r="BB3204" s="17">
        <v>0.24373326638725484</v>
      </c>
      <c r="BC3204" s="17">
        <v>-6.4246086900075286E-2</v>
      </c>
      <c r="BD3204" s="17">
        <v>8.8755511614786737</v>
      </c>
      <c r="BE3204" s="17">
        <v>-1.8242691101966289</v>
      </c>
      <c r="BF3204" s="17">
        <v>-1</v>
      </c>
      <c r="BG3204" s="22">
        <v>0</v>
      </c>
    </row>
    <row r="3205" spans="1:59" x14ac:dyDescent="0.25">
      <c r="A3205">
        <v>6817</v>
      </c>
      <c r="B3205" t="s">
        <v>3252</v>
      </c>
      <c r="C3205" s="49">
        <v>0</v>
      </c>
      <c r="D3205" s="22">
        <v>1450</v>
      </c>
      <c r="E3205" s="17">
        <v>42.510834345099084</v>
      </c>
      <c r="F3205" s="17">
        <v>-34.162466733731819</v>
      </c>
      <c r="G3205" s="17">
        <v>9.7588733186206644E-2</v>
      </c>
      <c r="H3205" s="17">
        <v>1.5658069454695622</v>
      </c>
      <c r="I3205" s="17">
        <v>31.883730774475264</v>
      </c>
      <c r="J3205" s="17">
        <v>0.93163294809285269</v>
      </c>
      <c r="K3205" s="17">
        <v>-1</v>
      </c>
      <c r="L3205" s="17">
        <v>-1</v>
      </c>
      <c r="M3205" s="17">
        <v>-1</v>
      </c>
      <c r="N3205" s="17">
        <v>0.16666666666666666</v>
      </c>
      <c r="O3205" s="17">
        <v>-1</v>
      </c>
      <c r="P3205" s="17">
        <v>-1</v>
      </c>
      <c r="Q3205" s="17">
        <v>1.5814579933319561</v>
      </c>
      <c r="R3205" s="17">
        <v>-1</v>
      </c>
      <c r="S3205" s="17">
        <v>-0.35349720193228051</v>
      </c>
      <c r="T3205" s="17">
        <v>-3.7116137603193253E-2</v>
      </c>
      <c r="U3205" s="17">
        <v>-0.25976454836216811</v>
      </c>
      <c r="V3205" s="17">
        <v>-0.52255781179374472</v>
      </c>
      <c r="W3205" s="17">
        <v>-0.66835579592337224</v>
      </c>
      <c r="X3205" s="17">
        <v>-1.6139256024373154</v>
      </c>
      <c r="Y3205" s="17">
        <v>0</v>
      </c>
      <c r="Z3205" s="17">
        <v>17.257403896478259</v>
      </c>
      <c r="AA3205" s="17">
        <v>-0.33425274724250115</v>
      </c>
      <c r="AB3205" s="17">
        <v>-0.1472085642265627</v>
      </c>
      <c r="AC3205" s="17">
        <v>3.7713995992259974</v>
      </c>
      <c r="AD3205" s="17">
        <v>-0.32470568545271017</v>
      </c>
      <c r="AE3205" s="17">
        <v>-3.2470568545271014E-2</v>
      </c>
      <c r="AF3205" s="17">
        <v>27.835166854393844</v>
      </c>
      <c r="AG3205" s="17">
        <v>-31.187689879181502</v>
      </c>
      <c r="AH3205" s="17">
        <v>-1</v>
      </c>
      <c r="AI3205" s="17">
        <v>-1</v>
      </c>
      <c r="AJ3205" s="17">
        <v>-1</v>
      </c>
      <c r="AK3205" s="17">
        <v>-1</v>
      </c>
      <c r="AL3205" s="17">
        <v>-1</v>
      </c>
      <c r="AM3205" s="17">
        <v>-1</v>
      </c>
      <c r="AN3205" s="17">
        <v>-1</v>
      </c>
      <c r="AO3205" s="17">
        <v>-1</v>
      </c>
      <c r="AP3205" s="17">
        <v>-1</v>
      </c>
      <c r="AQ3205" s="17">
        <v>-1</v>
      </c>
      <c r="AR3205" s="17">
        <v>-0.16235284272635508</v>
      </c>
      <c r="AS3205" s="17">
        <v>-1.948234112716261</v>
      </c>
      <c r="AT3205" s="17">
        <v>1.4672956534688604</v>
      </c>
      <c r="AU3205" s="17">
        <v>-1</v>
      </c>
      <c r="AV3205" s="17">
        <v>-1</v>
      </c>
      <c r="AW3205" s="17">
        <v>-1</v>
      </c>
      <c r="AX3205" s="17">
        <v>-1</v>
      </c>
      <c r="AY3205" s="17">
        <v>-3.2470568545271014E-2</v>
      </c>
      <c r="AZ3205" s="17">
        <v>0.64999991647873501</v>
      </c>
      <c r="BA3205" s="17">
        <v>-0.13717940365822218</v>
      </c>
      <c r="BB3205" s="17">
        <v>0.24373326638725484</v>
      </c>
      <c r="BC3205" s="17">
        <v>-6.4246086900075286E-2</v>
      </c>
      <c r="BD3205" s="17">
        <v>8.8755511614786737</v>
      </c>
      <c r="BE3205" s="17">
        <v>-1.8242691101966289</v>
      </c>
      <c r="BF3205" s="17">
        <v>-1</v>
      </c>
      <c r="BG3205" s="22">
        <v>0</v>
      </c>
    </row>
    <row r="3206" spans="1:59" x14ac:dyDescent="0.25">
      <c r="A3206">
        <v>6818</v>
      </c>
      <c r="B3206" t="s">
        <v>3253</v>
      </c>
      <c r="C3206" s="49">
        <v>0</v>
      </c>
      <c r="D3206" s="22">
        <v>1450</v>
      </c>
      <c r="E3206" s="17">
        <v>42.510834345099084</v>
      </c>
      <c r="F3206" s="17">
        <v>-34.162466733731819</v>
      </c>
      <c r="G3206" s="17">
        <v>9.7588733186206644E-2</v>
      </c>
      <c r="H3206" s="17">
        <v>1.5658069454695622</v>
      </c>
      <c r="I3206" s="17">
        <v>31.883730774475264</v>
      </c>
      <c r="J3206" s="17">
        <v>0.93163294809285269</v>
      </c>
      <c r="K3206" s="17">
        <v>-1</v>
      </c>
      <c r="L3206" s="17">
        <v>-1</v>
      </c>
      <c r="M3206" s="17">
        <v>-1</v>
      </c>
      <c r="N3206" s="17">
        <v>0.16666666666666666</v>
      </c>
      <c r="O3206" s="17">
        <v>-1</v>
      </c>
      <c r="P3206" s="17">
        <v>-1</v>
      </c>
      <c r="Q3206" s="17">
        <v>1.5814579933319561</v>
      </c>
      <c r="R3206" s="17">
        <v>-1</v>
      </c>
      <c r="S3206" s="17">
        <v>-0.35349720193228051</v>
      </c>
      <c r="T3206" s="17">
        <v>-3.7116137603193253E-2</v>
      </c>
      <c r="U3206" s="17">
        <v>-0.25976454836216811</v>
      </c>
      <c r="V3206" s="17">
        <v>-0.52255781179374472</v>
      </c>
      <c r="W3206" s="17">
        <v>-0.66835579592337224</v>
      </c>
      <c r="X3206" s="17">
        <v>-1.6139256024373154</v>
      </c>
      <c r="Y3206" s="17">
        <v>0</v>
      </c>
      <c r="Z3206" s="17">
        <v>17.257403896478259</v>
      </c>
      <c r="AA3206" s="17">
        <v>-0.33425274724250115</v>
      </c>
      <c r="AB3206" s="17">
        <v>-0.1472085642265627</v>
      </c>
      <c r="AC3206" s="17">
        <v>3.7713995992259974</v>
      </c>
      <c r="AD3206" s="17">
        <v>-0.32470568545271017</v>
      </c>
      <c r="AE3206" s="17">
        <v>-3.2470568545271014E-2</v>
      </c>
      <c r="AF3206" s="17">
        <v>27.835166854393844</v>
      </c>
      <c r="AG3206" s="17">
        <v>-31.187689879181502</v>
      </c>
      <c r="AH3206" s="17">
        <v>-1</v>
      </c>
      <c r="AI3206" s="17">
        <v>-1</v>
      </c>
      <c r="AJ3206" s="17">
        <v>-1</v>
      </c>
      <c r="AK3206" s="17">
        <v>-1</v>
      </c>
      <c r="AL3206" s="17">
        <v>-1</v>
      </c>
      <c r="AM3206" s="17">
        <v>-1</v>
      </c>
      <c r="AN3206" s="17">
        <v>-1</v>
      </c>
      <c r="AO3206" s="17">
        <v>-1</v>
      </c>
      <c r="AP3206" s="17">
        <v>-1</v>
      </c>
      <c r="AQ3206" s="17">
        <v>-1</v>
      </c>
      <c r="AR3206" s="17">
        <v>-0.16235284272635508</v>
      </c>
      <c r="AS3206" s="17">
        <v>-1.948234112716261</v>
      </c>
      <c r="AT3206" s="17">
        <v>1.4672956534688604</v>
      </c>
      <c r="AU3206" s="17">
        <v>-1</v>
      </c>
      <c r="AV3206" s="17">
        <v>-1</v>
      </c>
      <c r="AW3206" s="17">
        <v>-1</v>
      </c>
      <c r="AX3206" s="17">
        <v>-1</v>
      </c>
      <c r="AY3206" s="17">
        <v>-3.2470568545271014E-2</v>
      </c>
      <c r="AZ3206" s="17">
        <v>0.64999991647873501</v>
      </c>
      <c r="BA3206" s="17">
        <v>-0.13717940365822218</v>
      </c>
      <c r="BB3206" s="17">
        <v>0.24373326638725484</v>
      </c>
      <c r="BC3206" s="17">
        <v>-6.4246086900075286E-2</v>
      </c>
      <c r="BD3206" s="17">
        <v>8.8755511614786737</v>
      </c>
      <c r="BE3206" s="17">
        <v>-1.8242691101966289</v>
      </c>
      <c r="BF3206" s="17">
        <v>-1</v>
      </c>
      <c r="BG3206" s="22">
        <v>0</v>
      </c>
    </row>
    <row r="3207" spans="1:59" x14ac:dyDescent="0.25">
      <c r="A3207">
        <v>6819</v>
      </c>
      <c r="B3207" t="s">
        <v>294</v>
      </c>
      <c r="C3207" s="49">
        <v>0</v>
      </c>
      <c r="D3207" s="22">
        <v>1450</v>
      </c>
      <c r="E3207" s="17">
        <v>42.510834345099084</v>
      </c>
      <c r="F3207" s="17">
        <v>-34.162466733731819</v>
      </c>
      <c r="G3207" s="17">
        <v>9.7588733186206644E-2</v>
      </c>
      <c r="H3207" s="17">
        <v>1.5658069454695622</v>
      </c>
      <c r="I3207" s="17">
        <v>31.883730774475264</v>
      </c>
      <c r="J3207" s="17">
        <v>0.93163294809285269</v>
      </c>
      <c r="K3207" s="17">
        <v>-1</v>
      </c>
      <c r="L3207" s="17">
        <v>-1</v>
      </c>
      <c r="M3207" s="17">
        <v>-1</v>
      </c>
      <c r="N3207" s="17">
        <v>0.16666666666666666</v>
      </c>
      <c r="O3207" s="17">
        <v>-1</v>
      </c>
      <c r="P3207" s="17">
        <v>-1</v>
      </c>
      <c r="Q3207" s="17">
        <v>1.5814579933319561</v>
      </c>
      <c r="R3207" s="17">
        <v>-1</v>
      </c>
      <c r="S3207" s="17">
        <v>-0.35349720193228051</v>
      </c>
      <c r="T3207" s="17">
        <v>-3.7116137603193253E-2</v>
      </c>
      <c r="U3207" s="17">
        <v>-0.25976454836216811</v>
      </c>
      <c r="V3207" s="17">
        <v>-0.52255781179374472</v>
      </c>
      <c r="W3207" s="17">
        <v>-0.66835579592337224</v>
      </c>
      <c r="X3207" s="17">
        <v>-1.6139256024373154</v>
      </c>
      <c r="Y3207" s="17">
        <v>0</v>
      </c>
      <c r="Z3207" s="17">
        <v>17.257403896478259</v>
      </c>
      <c r="AA3207" s="17">
        <v>-0.33425274724250115</v>
      </c>
      <c r="AB3207" s="17">
        <v>-0.1472085642265627</v>
      </c>
      <c r="AC3207" s="17">
        <v>3.7713995992259974</v>
      </c>
      <c r="AD3207" s="17">
        <v>-0.32470568545271017</v>
      </c>
      <c r="AE3207" s="17">
        <v>-3.2470568545271014E-2</v>
      </c>
      <c r="AF3207" s="17">
        <v>27.835166854393844</v>
      </c>
      <c r="AG3207" s="17">
        <v>-31.187689879181502</v>
      </c>
      <c r="AH3207" s="17">
        <v>-1</v>
      </c>
      <c r="AI3207" s="17">
        <v>-1</v>
      </c>
      <c r="AJ3207" s="17">
        <v>-1</v>
      </c>
      <c r="AK3207" s="17">
        <v>-1</v>
      </c>
      <c r="AL3207" s="17">
        <v>-1</v>
      </c>
      <c r="AM3207" s="17">
        <v>-1</v>
      </c>
      <c r="AN3207" s="17">
        <v>-1</v>
      </c>
      <c r="AO3207" s="17">
        <v>-1</v>
      </c>
      <c r="AP3207" s="17">
        <v>-1</v>
      </c>
      <c r="AQ3207" s="17">
        <v>-1</v>
      </c>
      <c r="AR3207" s="17">
        <v>-0.16235284272635508</v>
      </c>
      <c r="AS3207" s="17">
        <v>-1.948234112716261</v>
      </c>
      <c r="AT3207" s="17">
        <v>1.4672956534688604</v>
      </c>
      <c r="AU3207" s="17">
        <v>-1</v>
      </c>
      <c r="AV3207" s="17">
        <v>-1</v>
      </c>
      <c r="AW3207" s="17">
        <v>-1</v>
      </c>
      <c r="AX3207" s="17">
        <v>-1</v>
      </c>
      <c r="AY3207" s="17">
        <v>-3.2470568545271014E-2</v>
      </c>
      <c r="AZ3207" s="17">
        <v>0.64999991647873501</v>
      </c>
      <c r="BA3207" s="17">
        <v>-0.13717940365822218</v>
      </c>
      <c r="BB3207" s="17">
        <v>0.24373326638725484</v>
      </c>
      <c r="BC3207" s="17">
        <v>-6.4246086900075286E-2</v>
      </c>
      <c r="BD3207" s="17">
        <v>8.8755511614786737</v>
      </c>
      <c r="BE3207" s="17">
        <v>-1.8242691101966289</v>
      </c>
      <c r="BF3207" s="17">
        <v>-1</v>
      </c>
      <c r="BG3207" s="22">
        <v>0</v>
      </c>
    </row>
    <row r="3208" spans="1:59" x14ac:dyDescent="0.25">
      <c r="A3208">
        <v>6820</v>
      </c>
      <c r="B3208" t="s">
        <v>3254</v>
      </c>
      <c r="C3208" s="49">
        <v>0</v>
      </c>
      <c r="D3208" s="22">
        <v>1450</v>
      </c>
      <c r="E3208" s="17">
        <v>42.510834345099084</v>
      </c>
      <c r="F3208" s="17">
        <v>-34.162466733731819</v>
      </c>
      <c r="G3208" s="17">
        <v>9.7588733186206644E-2</v>
      </c>
      <c r="H3208" s="17">
        <v>1.5658069454695622</v>
      </c>
      <c r="I3208" s="17">
        <v>31.883730774475264</v>
      </c>
      <c r="J3208" s="17">
        <v>0.93163294809285269</v>
      </c>
      <c r="K3208" s="17">
        <v>-1</v>
      </c>
      <c r="L3208" s="17">
        <v>-1</v>
      </c>
      <c r="M3208" s="17">
        <v>-1</v>
      </c>
      <c r="N3208" s="17">
        <v>0.16666666666666666</v>
      </c>
      <c r="O3208" s="17">
        <v>-1</v>
      </c>
      <c r="P3208" s="17">
        <v>-1</v>
      </c>
      <c r="Q3208" s="17">
        <v>1.5814579933319561</v>
      </c>
      <c r="R3208" s="17">
        <v>-1</v>
      </c>
      <c r="S3208" s="17">
        <v>-0.35349720193228051</v>
      </c>
      <c r="T3208" s="17">
        <v>-3.7116137603193253E-2</v>
      </c>
      <c r="U3208" s="17">
        <v>-0.25976454836216811</v>
      </c>
      <c r="V3208" s="17">
        <v>-0.52255781179374472</v>
      </c>
      <c r="W3208" s="17">
        <v>-0.66835579592337224</v>
      </c>
      <c r="X3208" s="17">
        <v>-1.6139256024373154</v>
      </c>
      <c r="Y3208" s="17">
        <v>0</v>
      </c>
      <c r="Z3208" s="17">
        <v>17.257403896478259</v>
      </c>
      <c r="AA3208" s="17">
        <v>-0.33425274724250115</v>
      </c>
      <c r="AB3208" s="17">
        <v>-0.1472085642265627</v>
      </c>
      <c r="AC3208" s="17">
        <v>3.7713995992259974</v>
      </c>
      <c r="AD3208" s="17">
        <v>-0.32470568545271017</v>
      </c>
      <c r="AE3208" s="17">
        <v>-3.2470568545271014E-2</v>
      </c>
      <c r="AF3208" s="17">
        <v>27.835166854393844</v>
      </c>
      <c r="AG3208" s="17">
        <v>-31.187689879181502</v>
      </c>
      <c r="AH3208" s="17">
        <v>-1</v>
      </c>
      <c r="AI3208" s="17">
        <v>-1</v>
      </c>
      <c r="AJ3208" s="17">
        <v>-1</v>
      </c>
      <c r="AK3208" s="17">
        <v>-1</v>
      </c>
      <c r="AL3208" s="17">
        <v>-1</v>
      </c>
      <c r="AM3208" s="17">
        <v>-1</v>
      </c>
      <c r="AN3208" s="17">
        <v>-1</v>
      </c>
      <c r="AO3208" s="17">
        <v>-1</v>
      </c>
      <c r="AP3208" s="17">
        <v>-1</v>
      </c>
      <c r="AQ3208" s="17">
        <v>-1</v>
      </c>
      <c r="AR3208" s="17">
        <v>-0.16235284272635508</v>
      </c>
      <c r="AS3208" s="17">
        <v>-1.948234112716261</v>
      </c>
      <c r="AT3208" s="17">
        <v>1.4672956534688604</v>
      </c>
      <c r="AU3208" s="17">
        <v>-1</v>
      </c>
      <c r="AV3208" s="17">
        <v>-1</v>
      </c>
      <c r="AW3208" s="17">
        <v>-1</v>
      </c>
      <c r="AX3208" s="17">
        <v>-1</v>
      </c>
      <c r="AY3208" s="17">
        <v>-3.2470568545271014E-2</v>
      </c>
      <c r="AZ3208" s="17">
        <v>0.64999991647873501</v>
      </c>
      <c r="BA3208" s="17">
        <v>-0.13717940365822218</v>
      </c>
      <c r="BB3208" s="17">
        <v>0.24373326638725484</v>
      </c>
      <c r="BC3208" s="17">
        <v>-6.4246086900075286E-2</v>
      </c>
      <c r="BD3208" s="17">
        <v>8.8755511614786737</v>
      </c>
      <c r="BE3208" s="17">
        <v>-1.8242691101966289</v>
      </c>
      <c r="BF3208" s="17">
        <v>-1</v>
      </c>
      <c r="BG3208" s="22">
        <v>0</v>
      </c>
    </row>
    <row r="3209" spans="1:59" x14ac:dyDescent="0.25">
      <c r="A3209">
        <v>6821</v>
      </c>
      <c r="B3209" t="s">
        <v>3255</v>
      </c>
      <c r="C3209" s="49">
        <v>0</v>
      </c>
      <c r="D3209" s="22">
        <v>1450</v>
      </c>
      <c r="E3209" s="17">
        <v>42.510834345099084</v>
      </c>
      <c r="F3209" s="17">
        <v>-34.162466733731819</v>
      </c>
      <c r="G3209" s="17">
        <v>9.7588733186206644E-2</v>
      </c>
      <c r="H3209" s="17">
        <v>1.5658069454695622</v>
      </c>
      <c r="I3209" s="17">
        <v>31.883730774475264</v>
      </c>
      <c r="J3209" s="17">
        <v>0.93163294809285269</v>
      </c>
      <c r="K3209" s="17">
        <v>-1</v>
      </c>
      <c r="L3209" s="17">
        <v>-1</v>
      </c>
      <c r="M3209" s="17">
        <v>-1</v>
      </c>
      <c r="N3209" s="17">
        <v>0.16666666666666666</v>
      </c>
      <c r="O3209" s="17">
        <v>-1</v>
      </c>
      <c r="P3209" s="17">
        <v>-1</v>
      </c>
      <c r="Q3209" s="17">
        <v>1.5814579933319561</v>
      </c>
      <c r="R3209" s="17">
        <v>-1</v>
      </c>
      <c r="S3209" s="17">
        <v>-0.35349720193228051</v>
      </c>
      <c r="T3209" s="17">
        <v>-3.7116137603193253E-2</v>
      </c>
      <c r="U3209" s="17">
        <v>-0.25976454836216811</v>
      </c>
      <c r="V3209" s="17">
        <v>-0.52255781179374472</v>
      </c>
      <c r="W3209" s="17">
        <v>-0.66835579592337224</v>
      </c>
      <c r="X3209" s="17">
        <v>-1.6139256024373154</v>
      </c>
      <c r="Y3209" s="17">
        <v>0</v>
      </c>
      <c r="Z3209" s="17">
        <v>17.257403896478259</v>
      </c>
      <c r="AA3209" s="17">
        <v>-0.33425274724250115</v>
      </c>
      <c r="AB3209" s="17">
        <v>-0.1472085642265627</v>
      </c>
      <c r="AC3209" s="17">
        <v>3.7713995992259974</v>
      </c>
      <c r="AD3209" s="17">
        <v>-0.32470568545271017</v>
      </c>
      <c r="AE3209" s="17">
        <v>-3.2470568545271014E-2</v>
      </c>
      <c r="AF3209" s="17">
        <v>27.835166854393844</v>
      </c>
      <c r="AG3209" s="17">
        <v>-31.187689879181502</v>
      </c>
      <c r="AH3209" s="17">
        <v>-1</v>
      </c>
      <c r="AI3209" s="17">
        <v>-1</v>
      </c>
      <c r="AJ3209" s="17">
        <v>-1</v>
      </c>
      <c r="AK3209" s="17">
        <v>-1</v>
      </c>
      <c r="AL3209" s="17">
        <v>-1</v>
      </c>
      <c r="AM3209" s="17">
        <v>-1</v>
      </c>
      <c r="AN3209" s="17">
        <v>-1</v>
      </c>
      <c r="AO3209" s="17">
        <v>-1</v>
      </c>
      <c r="AP3209" s="17">
        <v>-1</v>
      </c>
      <c r="AQ3209" s="17">
        <v>-1</v>
      </c>
      <c r="AR3209" s="17">
        <v>-0.16235284272635508</v>
      </c>
      <c r="AS3209" s="17">
        <v>-1.948234112716261</v>
      </c>
      <c r="AT3209" s="17">
        <v>1.4672956534688604</v>
      </c>
      <c r="AU3209" s="17">
        <v>-1</v>
      </c>
      <c r="AV3209" s="17">
        <v>-1</v>
      </c>
      <c r="AW3209" s="17">
        <v>-1</v>
      </c>
      <c r="AX3209" s="17">
        <v>-1</v>
      </c>
      <c r="AY3209" s="17">
        <v>-3.2470568545271014E-2</v>
      </c>
      <c r="AZ3209" s="17">
        <v>0.64999991647873501</v>
      </c>
      <c r="BA3209" s="17">
        <v>-0.13717940365822218</v>
      </c>
      <c r="BB3209" s="17">
        <v>0.24373326638725484</v>
      </c>
      <c r="BC3209" s="17">
        <v>-6.4246086900075286E-2</v>
      </c>
      <c r="BD3209" s="17">
        <v>8.8755511614786737</v>
      </c>
      <c r="BE3209" s="17">
        <v>-1.8242691101966289</v>
      </c>
      <c r="BF3209" s="17">
        <v>-1</v>
      </c>
      <c r="BG3209" s="22">
        <v>0</v>
      </c>
    </row>
    <row r="3210" spans="1:59" x14ac:dyDescent="0.25">
      <c r="A3210">
        <v>6822</v>
      </c>
      <c r="B3210" t="s">
        <v>3256</v>
      </c>
      <c r="C3210" s="49">
        <v>0</v>
      </c>
      <c r="D3210" s="22">
        <v>1450</v>
      </c>
      <c r="E3210" s="17">
        <v>42.510834345099084</v>
      </c>
      <c r="F3210" s="17">
        <v>-34.162466733731819</v>
      </c>
      <c r="G3210" s="17">
        <v>9.7588733186206644E-2</v>
      </c>
      <c r="H3210" s="17">
        <v>1.5658069454695622</v>
      </c>
      <c r="I3210" s="17">
        <v>31.883730774475264</v>
      </c>
      <c r="J3210" s="17">
        <v>0.93163294809285269</v>
      </c>
      <c r="K3210" s="17">
        <v>-1</v>
      </c>
      <c r="L3210" s="17">
        <v>-1</v>
      </c>
      <c r="M3210" s="17">
        <v>-1</v>
      </c>
      <c r="N3210" s="17">
        <v>0.16666666666666666</v>
      </c>
      <c r="O3210" s="17">
        <v>-1</v>
      </c>
      <c r="P3210" s="17">
        <v>-1</v>
      </c>
      <c r="Q3210" s="17">
        <v>1.5814579933319561</v>
      </c>
      <c r="R3210" s="17">
        <v>-1</v>
      </c>
      <c r="S3210" s="17">
        <v>-0.35349720193228051</v>
      </c>
      <c r="T3210" s="17">
        <v>-3.7116137603193253E-2</v>
      </c>
      <c r="U3210" s="17">
        <v>-0.25976454836216811</v>
      </c>
      <c r="V3210" s="17">
        <v>-0.52255781179374472</v>
      </c>
      <c r="W3210" s="17">
        <v>-0.66835579592337224</v>
      </c>
      <c r="X3210" s="17">
        <v>-1.6139256024373154</v>
      </c>
      <c r="Y3210" s="17">
        <v>0</v>
      </c>
      <c r="Z3210" s="17">
        <v>17.257403896478259</v>
      </c>
      <c r="AA3210" s="17">
        <v>-0.33425274724250115</v>
      </c>
      <c r="AB3210" s="17">
        <v>-0.1472085642265627</v>
      </c>
      <c r="AC3210" s="17">
        <v>3.7713995992259974</v>
      </c>
      <c r="AD3210" s="17">
        <v>-0.32470568545271017</v>
      </c>
      <c r="AE3210" s="17">
        <v>-3.2470568545271014E-2</v>
      </c>
      <c r="AF3210" s="17">
        <v>27.835166854393844</v>
      </c>
      <c r="AG3210" s="17">
        <v>-31.187689879181502</v>
      </c>
      <c r="AH3210" s="17">
        <v>-1</v>
      </c>
      <c r="AI3210" s="17">
        <v>-1</v>
      </c>
      <c r="AJ3210" s="17">
        <v>-1</v>
      </c>
      <c r="AK3210" s="17">
        <v>-1</v>
      </c>
      <c r="AL3210" s="17">
        <v>-1</v>
      </c>
      <c r="AM3210" s="17">
        <v>-1</v>
      </c>
      <c r="AN3210" s="17">
        <v>-1</v>
      </c>
      <c r="AO3210" s="17">
        <v>-1</v>
      </c>
      <c r="AP3210" s="17">
        <v>-1</v>
      </c>
      <c r="AQ3210" s="17">
        <v>-1</v>
      </c>
      <c r="AR3210" s="17">
        <v>-0.16235284272635508</v>
      </c>
      <c r="AS3210" s="17">
        <v>-1.948234112716261</v>
      </c>
      <c r="AT3210" s="17">
        <v>1.4672956534688604</v>
      </c>
      <c r="AU3210" s="17">
        <v>-1</v>
      </c>
      <c r="AV3210" s="17">
        <v>-1</v>
      </c>
      <c r="AW3210" s="17">
        <v>-1</v>
      </c>
      <c r="AX3210" s="17">
        <v>-1</v>
      </c>
      <c r="AY3210" s="17">
        <v>-3.2470568545271014E-2</v>
      </c>
      <c r="AZ3210" s="17">
        <v>0.64999991647873501</v>
      </c>
      <c r="BA3210" s="17">
        <v>-0.13717940365822218</v>
      </c>
      <c r="BB3210" s="17">
        <v>0.24373326638725484</v>
      </c>
      <c r="BC3210" s="17">
        <v>-6.4246086900075286E-2</v>
      </c>
      <c r="BD3210" s="17">
        <v>8.8755511614786737</v>
      </c>
      <c r="BE3210" s="17">
        <v>-1.8242691101966289</v>
      </c>
      <c r="BF3210" s="17">
        <v>-1</v>
      </c>
      <c r="BG3210" s="22">
        <v>0</v>
      </c>
    </row>
    <row r="3211" spans="1:59" x14ac:dyDescent="0.25">
      <c r="A3211">
        <v>6823</v>
      </c>
      <c r="B3211" t="s">
        <v>487</v>
      </c>
      <c r="C3211" s="49">
        <v>0</v>
      </c>
      <c r="D3211" s="22">
        <v>1450</v>
      </c>
      <c r="E3211" s="17">
        <v>42.510834345099084</v>
      </c>
      <c r="F3211" s="17">
        <v>-34.162466733731819</v>
      </c>
      <c r="G3211" s="17">
        <v>9.7588733186206644E-2</v>
      </c>
      <c r="H3211" s="17">
        <v>1.5658069454695622</v>
      </c>
      <c r="I3211" s="17">
        <v>31.883730774475264</v>
      </c>
      <c r="J3211" s="17">
        <v>0.93163294809285269</v>
      </c>
      <c r="K3211" s="17">
        <v>-1</v>
      </c>
      <c r="L3211" s="17">
        <v>-1</v>
      </c>
      <c r="M3211" s="17">
        <v>-1</v>
      </c>
      <c r="N3211" s="17">
        <v>0.16666666666666666</v>
      </c>
      <c r="O3211" s="17">
        <v>-1</v>
      </c>
      <c r="P3211" s="17">
        <v>-1</v>
      </c>
      <c r="Q3211" s="17">
        <v>1.5814579933319561</v>
      </c>
      <c r="R3211" s="17">
        <v>-1</v>
      </c>
      <c r="S3211" s="17">
        <v>-0.35349720193228051</v>
      </c>
      <c r="T3211" s="17">
        <v>-3.7116137603193253E-2</v>
      </c>
      <c r="U3211" s="17">
        <v>-0.25976454836216811</v>
      </c>
      <c r="V3211" s="17">
        <v>-0.52255781179374472</v>
      </c>
      <c r="W3211" s="17">
        <v>-0.66835579592337224</v>
      </c>
      <c r="X3211" s="17">
        <v>-1.6139256024373154</v>
      </c>
      <c r="Y3211" s="17">
        <v>0</v>
      </c>
      <c r="Z3211" s="17">
        <v>17.257403896478259</v>
      </c>
      <c r="AA3211" s="17">
        <v>-0.33425274724250115</v>
      </c>
      <c r="AB3211" s="17">
        <v>-0.1472085642265627</v>
      </c>
      <c r="AC3211" s="17">
        <v>3.7713995992259974</v>
      </c>
      <c r="AD3211" s="17">
        <v>-0.32470568545271017</v>
      </c>
      <c r="AE3211" s="17">
        <v>-3.2470568545271014E-2</v>
      </c>
      <c r="AF3211" s="17">
        <v>27.835166854393844</v>
      </c>
      <c r="AG3211" s="17">
        <v>-31.187689879181502</v>
      </c>
      <c r="AH3211" s="17">
        <v>-1</v>
      </c>
      <c r="AI3211" s="17">
        <v>-1</v>
      </c>
      <c r="AJ3211" s="17">
        <v>-1</v>
      </c>
      <c r="AK3211" s="17">
        <v>-1</v>
      </c>
      <c r="AL3211" s="17">
        <v>-1</v>
      </c>
      <c r="AM3211" s="17">
        <v>-1</v>
      </c>
      <c r="AN3211" s="17">
        <v>-1</v>
      </c>
      <c r="AO3211" s="17">
        <v>-1</v>
      </c>
      <c r="AP3211" s="17">
        <v>-1</v>
      </c>
      <c r="AQ3211" s="17">
        <v>-1</v>
      </c>
      <c r="AR3211" s="17">
        <v>-0.16235284272635508</v>
      </c>
      <c r="AS3211" s="17">
        <v>-1.948234112716261</v>
      </c>
      <c r="AT3211" s="17">
        <v>1.4672956534688604</v>
      </c>
      <c r="AU3211" s="17">
        <v>-1</v>
      </c>
      <c r="AV3211" s="17">
        <v>-1</v>
      </c>
      <c r="AW3211" s="17">
        <v>-1</v>
      </c>
      <c r="AX3211" s="17">
        <v>-1</v>
      </c>
      <c r="AY3211" s="17">
        <v>-3.2470568545271014E-2</v>
      </c>
      <c r="AZ3211" s="17">
        <v>0.64999991647873501</v>
      </c>
      <c r="BA3211" s="17">
        <v>-0.13717940365822218</v>
      </c>
      <c r="BB3211" s="17">
        <v>0.24373326638725484</v>
      </c>
      <c r="BC3211" s="17">
        <v>-6.4246086900075286E-2</v>
      </c>
      <c r="BD3211" s="17">
        <v>8.8755511614786737</v>
      </c>
      <c r="BE3211" s="17">
        <v>-1.8242691101966289</v>
      </c>
      <c r="BF3211" s="17">
        <v>-1</v>
      </c>
      <c r="BG3211" s="22">
        <v>0</v>
      </c>
    </row>
    <row r="3212" spans="1:59" x14ac:dyDescent="0.25">
      <c r="A3212">
        <v>6824</v>
      </c>
      <c r="B3212" t="s">
        <v>3257</v>
      </c>
      <c r="C3212" s="49">
        <v>0</v>
      </c>
      <c r="D3212" s="22">
        <v>1450</v>
      </c>
      <c r="E3212" s="17">
        <v>42.510834345099084</v>
      </c>
      <c r="F3212" s="17">
        <v>-34.162466733731819</v>
      </c>
      <c r="G3212" s="17">
        <v>9.7588733186206644E-2</v>
      </c>
      <c r="H3212" s="17">
        <v>1.5658069454695622</v>
      </c>
      <c r="I3212" s="17">
        <v>31.883730774475264</v>
      </c>
      <c r="J3212" s="17">
        <v>0.93163294809285269</v>
      </c>
      <c r="K3212" s="17">
        <v>-1</v>
      </c>
      <c r="L3212" s="17">
        <v>-1</v>
      </c>
      <c r="M3212" s="17">
        <v>-1</v>
      </c>
      <c r="N3212" s="17">
        <v>0.16666666666666666</v>
      </c>
      <c r="O3212" s="17">
        <v>-1</v>
      </c>
      <c r="P3212" s="17">
        <v>-1</v>
      </c>
      <c r="Q3212" s="17">
        <v>1.5814579933319561</v>
      </c>
      <c r="R3212" s="17">
        <v>-1</v>
      </c>
      <c r="S3212" s="17">
        <v>-0.35349720193228051</v>
      </c>
      <c r="T3212" s="17">
        <v>-3.7116137603193253E-2</v>
      </c>
      <c r="U3212" s="17">
        <v>-0.25976454836216811</v>
      </c>
      <c r="V3212" s="17">
        <v>-0.52255781179374472</v>
      </c>
      <c r="W3212" s="17">
        <v>-0.66835579592337224</v>
      </c>
      <c r="X3212" s="17">
        <v>-1.6139256024373154</v>
      </c>
      <c r="Y3212" s="17">
        <v>0</v>
      </c>
      <c r="Z3212" s="17">
        <v>17.257403896478259</v>
      </c>
      <c r="AA3212" s="17">
        <v>-0.33425274724250115</v>
      </c>
      <c r="AB3212" s="17">
        <v>-0.1472085642265627</v>
      </c>
      <c r="AC3212" s="17">
        <v>3.7713995992259974</v>
      </c>
      <c r="AD3212" s="17">
        <v>-0.32470568545271017</v>
      </c>
      <c r="AE3212" s="17">
        <v>-3.2470568545271014E-2</v>
      </c>
      <c r="AF3212" s="17">
        <v>27.835166854393844</v>
      </c>
      <c r="AG3212" s="17">
        <v>-31.187689879181502</v>
      </c>
      <c r="AH3212" s="17">
        <v>-1</v>
      </c>
      <c r="AI3212" s="17">
        <v>-1</v>
      </c>
      <c r="AJ3212" s="17">
        <v>-1</v>
      </c>
      <c r="AK3212" s="17">
        <v>-1</v>
      </c>
      <c r="AL3212" s="17">
        <v>-1</v>
      </c>
      <c r="AM3212" s="17">
        <v>-1</v>
      </c>
      <c r="AN3212" s="17">
        <v>-1</v>
      </c>
      <c r="AO3212" s="17">
        <v>-1</v>
      </c>
      <c r="AP3212" s="17">
        <v>-1</v>
      </c>
      <c r="AQ3212" s="17">
        <v>-1</v>
      </c>
      <c r="AR3212" s="17">
        <v>-0.16235284272635508</v>
      </c>
      <c r="AS3212" s="17">
        <v>-1.948234112716261</v>
      </c>
      <c r="AT3212" s="17">
        <v>1.4672956534688604</v>
      </c>
      <c r="AU3212" s="17">
        <v>-1</v>
      </c>
      <c r="AV3212" s="17">
        <v>-1</v>
      </c>
      <c r="AW3212" s="17">
        <v>-1</v>
      </c>
      <c r="AX3212" s="17">
        <v>-1</v>
      </c>
      <c r="AY3212" s="17">
        <v>-3.2470568545271014E-2</v>
      </c>
      <c r="AZ3212" s="17">
        <v>0.64999991647873501</v>
      </c>
      <c r="BA3212" s="17">
        <v>-0.13717940365822218</v>
      </c>
      <c r="BB3212" s="17">
        <v>0.24373326638725484</v>
      </c>
      <c r="BC3212" s="17">
        <v>-6.4246086900075286E-2</v>
      </c>
      <c r="BD3212" s="17">
        <v>8.8755511614786737</v>
      </c>
      <c r="BE3212" s="17">
        <v>-1.8242691101966289</v>
      </c>
      <c r="BF3212" s="17">
        <v>-1</v>
      </c>
      <c r="BG3212" s="22">
        <v>0</v>
      </c>
    </row>
    <row r="3213" spans="1:59" x14ac:dyDescent="0.25">
      <c r="A3213">
        <v>6825</v>
      </c>
      <c r="B3213" t="s">
        <v>3258</v>
      </c>
      <c r="C3213" s="49">
        <v>0</v>
      </c>
      <c r="D3213" s="22">
        <v>1450</v>
      </c>
      <c r="E3213" s="17">
        <v>42.510834345099084</v>
      </c>
      <c r="F3213" s="17">
        <v>-34.162466733731819</v>
      </c>
      <c r="G3213" s="17">
        <v>9.7588733186206644E-2</v>
      </c>
      <c r="H3213" s="17">
        <v>1.5658069454695622</v>
      </c>
      <c r="I3213" s="17">
        <v>31.883730774475264</v>
      </c>
      <c r="J3213" s="17">
        <v>0.93163294809285269</v>
      </c>
      <c r="K3213" s="17">
        <v>-1</v>
      </c>
      <c r="L3213" s="17">
        <v>-1</v>
      </c>
      <c r="M3213" s="17">
        <v>-1</v>
      </c>
      <c r="N3213" s="17">
        <v>0.16666666666666666</v>
      </c>
      <c r="O3213" s="17">
        <v>-1</v>
      </c>
      <c r="P3213" s="17">
        <v>-1</v>
      </c>
      <c r="Q3213" s="17">
        <v>1.5814579933319561</v>
      </c>
      <c r="R3213" s="17">
        <v>-1</v>
      </c>
      <c r="S3213" s="17">
        <v>-0.35349720193228051</v>
      </c>
      <c r="T3213" s="17">
        <v>-3.7116137603193253E-2</v>
      </c>
      <c r="U3213" s="17">
        <v>-0.25976454836216811</v>
      </c>
      <c r="V3213" s="17">
        <v>-0.52255781179374472</v>
      </c>
      <c r="W3213" s="17">
        <v>-0.66835579592337224</v>
      </c>
      <c r="X3213" s="17">
        <v>-1.6139256024373154</v>
      </c>
      <c r="Y3213" s="17">
        <v>0</v>
      </c>
      <c r="Z3213" s="17">
        <v>17.257403896478259</v>
      </c>
      <c r="AA3213" s="17">
        <v>-0.33425274724250115</v>
      </c>
      <c r="AB3213" s="17">
        <v>-0.1472085642265627</v>
      </c>
      <c r="AC3213" s="17">
        <v>3.7713995992259974</v>
      </c>
      <c r="AD3213" s="17">
        <v>-0.32470568545271017</v>
      </c>
      <c r="AE3213" s="17">
        <v>-3.2470568545271014E-2</v>
      </c>
      <c r="AF3213" s="17">
        <v>27.835166854393844</v>
      </c>
      <c r="AG3213" s="17">
        <v>-31.187689879181502</v>
      </c>
      <c r="AH3213" s="17">
        <v>-1</v>
      </c>
      <c r="AI3213" s="17">
        <v>-1</v>
      </c>
      <c r="AJ3213" s="17">
        <v>-1</v>
      </c>
      <c r="AK3213" s="17">
        <v>-1</v>
      </c>
      <c r="AL3213" s="17">
        <v>-1</v>
      </c>
      <c r="AM3213" s="17">
        <v>-1</v>
      </c>
      <c r="AN3213" s="17">
        <v>-1</v>
      </c>
      <c r="AO3213" s="17">
        <v>-1</v>
      </c>
      <c r="AP3213" s="17">
        <v>-1</v>
      </c>
      <c r="AQ3213" s="17">
        <v>-1</v>
      </c>
      <c r="AR3213" s="17">
        <v>-0.16235284272635508</v>
      </c>
      <c r="AS3213" s="17">
        <v>-1.948234112716261</v>
      </c>
      <c r="AT3213" s="17">
        <v>1.4672956534688604</v>
      </c>
      <c r="AU3213" s="17">
        <v>-1</v>
      </c>
      <c r="AV3213" s="17">
        <v>-1</v>
      </c>
      <c r="AW3213" s="17">
        <v>-1</v>
      </c>
      <c r="AX3213" s="17">
        <v>-1</v>
      </c>
      <c r="AY3213" s="17">
        <v>-3.2470568545271014E-2</v>
      </c>
      <c r="AZ3213" s="17">
        <v>0.64999991647873501</v>
      </c>
      <c r="BA3213" s="17">
        <v>-0.13717940365822218</v>
      </c>
      <c r="BB3213" s="17">
        <v>0.24373326638725484</v>
      </c>
      <c r="BC3213" s="17">
        <v>-6.4246086900075286E-2</v>
      </c>
      <c r="BD3213" s="17">
        <v>8.8755511614786737</v>
      </c>
      <c r="BE3213" s="17">
        <v>-1.8242691101966289</v>
      </c>
      <c r="BF3213" s="17">
        <v>-1</v>
      </c>
      <c r="BG3213" s="22">
        <v>0</v>
      </c>
    </row>
    <row r="3214" spans="1:59" x14ac:dyDescent="0.25">
      <c r="A3214">
        <v>6826</v>
      </c>
      <c r="B3214" t="s">
        <v>3259</v>
      </c>
      <c r="C3214" s="49">
        <v>0</v>
      </c>
      <c r="D3214" s="22">
        <v>1450</v>
      </c>
      <c r="E3214" s="17">
        <v>42.510834345099084</v>
      </c>
      <c r="F3214" s="17">
        <v>-34.162466733731819</v>
      </c>
      <c r="G3214" s="17">
        <v>9.7588733186206644E-2</v>
      </c>
      <c r="H3214" s="17">
        <v>1.5658069454695622</v>
      </c>
      <c r="I3214" s="17">
        <v>31.883730774475264</v>
      </c>
      <c r="J3214" s="17">
        <v>0.93163294809285269</v>
      </c>
      <c r="K3214" s="17">
        <v>-1</v>
      </c>
      <c r="L3214" s="17">
        <v>-1</v>
      </c>
      <c r="M3214" s="17">
        <v>-1</v>
      </c>
      <c r="N3214" s="17">
        <v>0.16666666666666666</v>
      </c>
      <c r="O3214" s="17">
        <v>-1</v>
      </c>
      <c r="P3214" s="17">
        <v>-1</v>
      </c>
      <c r="Q3214" s="17">
        <v>1.5814579933319561</v>
      </c>
      <c r="R3214" s="17">
        <v>-1</v>
      </c>
      <c r="S3214" s="17">
        <v>-0.35349720193228051</v>
      </c>
      <c r="T3214" s="17">
        <v>-3.7116137603193253E-2</v>
      </c>
      <c r="U3214" s="17">
        <v>-0.25976454836216811</v>
      </c>
      <c r="V3214" s="17">
        <v>-0.52255781179374472</v>
      </c>
      <c r="W3214" s="17">
        <v>-0.66835579592337224</v>
      </c>
      <c r="X3214" s="17">
        <v>-1.6139256024373154</v>
      </c>
      <c r="Y3214" s="17">
        <v>0</v>
      </c>
      <c r="Z3214" s="17">
        <v>17.257403896478259</v>
      </c>
      <c r="AA3214" s="17">
        <v>-0.33425274724250115</v>
      </c>
      <c r="AB3214" s="17">
        <v>-0.1472085642265627</v>
      </c>
      <c r="AC3214" s="17">
        <v>3.7713995992259974</v>
      </c>
      <c r="AD3214" s="17">
        <v>-0.32470568545271017</v>
      </c>
      <c r="AE3214" s="17">
        <v>-3.2470568545271014E-2</v>
      </c>
      <c r="AF3214" s="17">
        <v>27.835166854393844</v>
      </c>
      <c r="AG3214" s="17">
        <v>-31.187689879181502</v>
      </c>
      <c r="AH3214" s="17">
        <v>-1</v>
      </c>
      <c r="AI3214" s="17">
        <v>-1</v>
      </c>
      <c r="AJ3214" s="17">
        <v>-1</v>
      </c>
      <c r="AK3214" s="17">
        <v>-1</v>
      </c>
      <c r="AL3214" s="17">
        <v>-1</v>
      </c>
      <c r="AM3214" s="17">
        <v>-1</v>
      </c>
      <c r="AN3214" s="17">
        <v>-1</v>
      </c>
      <c r="AO3214" s="17">
        <v>-1</v>
      </c>
      <c r="AP3214" s="17">
        <v>-1</v>
      </c>
      <c r="AQ3214" s="17">
        <v>-1</v>
      </c>
      <c r="AR3214" s="17">
        <v>-0.16235284272635508</v>
      </c>
      <c r="AS3214" s="17">
        <v>-1.948234112716261</v>
      </c>
      <c r="AT3214" s="17">
        <v>1.4672956534688604</v>
      </c>
      <c r="AU3214" s="17">
        <v>-1</v>
      </c>
      <c r="AV3214" s="17">
        <v>-1</v>
      </c>
      <c r="AW3214" s="17">
        <v>-1</v>
      </c>
      <c r="AX3214" s="17">
        <v>-1</v>
      </c>
      <c r="AY3214" s="17">
        <v>-3.2470568545271014E-2</v>
      </c>
      <c r="AZ3214" s="17">
        <v>0.64999991647873501</v>
      </c>
      <c r="BA3214" s="17">
        <v>-0.13717940365822218</v>
      </c>
      <c r="BB3214" s="17">
        <v>0.24373326638725484</v>
      </c>
      <c r="BC3214" s="17">
        <v>-6.4246086900075286E-2</v>
      </c>
      <c r="BD3214" s="17">
        <v>8.8755511614786737</v>
      </c>
      <c r="BE3214" s="17">
        <v>-1.8242691101966289</v>
      </c>
      <c r="BF3214" s="17">
        <v>-1</v>
      </c>
      <c r="BG3214" s="22">
        <v>0</v>
      </c>
    </row>
    <row r="3215" spans="1:59" x14ac:dyDescent="0.25">
      <c r="A3215">
        <v>6827</v>
      </c>
      <c r="B3215" t="s">
        <v>3260</v>
      </c>
      <c r="C3215" s="49">
        <v>0</v>
      </c>
      <c r="D3215" s="22">
        <v>1450</v>
      </c>
      <c r="E3215" s="17">
        <v>42.510834345099084</v>
      </c>
      <c r="F3215" s="17">
        <v>-34.162466733731819</v>
      </c>
      <c r="G3215" s="17">
        <v>9.7588733186206644E-2</v>
      </c>
      <c r="H3215" s="17">
        <v>1.5658069454695622</v>
      </c>
      <c r="I3215" s="17">
        <v>31.883730774475264</v>
      </c>
      <c r="J3215" s="17">
        <v>0.93163294809285269</v>
      </c>
      <c r="K3215" s="17">
        <v>-1</v>
      </c>
      <c r="L3215" s="17">
        <v>-1</v>
      </c>
      <c r="M3215" s="17">
        <v>-1</v>
      </c>
      <c r="N3215" s="17">
        <v>0.16666666666666666</v>
      </c>
      <c r="O3215" s="17">
        <v>-1</v>
      </c>
      <c r="P3215" s="17">
        <v>-1</v>
      </c>
      <c r="Q3215" s="17">
        <v>1.5814579933319561</v>
      </c>
      <c r="R3215" s="17">
        <v>-1</v>
      </c>
      <c r="S3215" s="17">
        <v>-0.35349720193228051</v>
      </c>
      <c r="T3215" s="17">
        <v>-3.7116137603193253E-2</v>
      </c>
      <c r="U3215" s="17">
        <v>-0.25976454836216811</v>
      </c>
      <c r="V3215" s="17">
        <v>-0.52255781179374472</v>
      </c>
      <c r="W3215" s="17">
        <v>-0.66835579592337224</v>
      </c>
      <c r="X3215" s="17">
        <v>-1.6139256024373154</v>
      </c>
      <c r="Y3215" s="17">
        <v>0</v>
      </c>
      <c r="Z3215" s="17">
        <v>17.257403896478259</v>
      </c>
      <c r="AA3215" s="17">
        <v>-0.33425274724250115</v>
      </c>
      <c r="AB3215" s="17">
        <v>-0.1472085642265627</v>
      </c>
      <c r="AC3215" s="17">
        <v>3.7713995992259974</v>
      </c>
      <c r="AD3215" s="17">
        <v>-0.32470568545271017</v>
      </c>
      <c r="AE3215" s="17">
        <v>-3.2470568545271014E-2</v>
      </c>
      <c r="AF3215" s="17">
        <v>27.835166854393844</v>
      </c>
      <c r="AG3215" s="17">
        <v>-31.187689879181502</v>
      </c>
      <c r="AH3215" s="17">
        <v>-1</v>
      </c>
      <c r="AI3215" s="17">
        <v>-1</v>
      </c>
      <c r="AJ3215" s="17">
        <v>-1</v>
      </c>
      <c r="AK3215" s="17">
        <v>-1</v>
      </c>
      <c r="AL3215" s="17">
        <v>-1</v>
      </c>
      <c r="AM3215" s="17">
        <v>-1</v>
      </c>
      <c r="AN3215" s="17">
        <v>-1</v>
      </c>
      <c r="AO3215" s="17">
        <v>-1</v>
      </c>
      <c r="AP3215" s="17">
        <v>-1</v>
      </c>
      <c r="AQ3215" s="17">
        <v>-1</v>
      </c>
      <c r="AR3215" s="17">
        <v>-0.16235284272635508</v>
      </c>
      <c r="AS3215" s="17">
        <v>-1.948234112716261</v>
      </c>
      <c r="AT3215" s="17">
        <v>1.4672956534688604</v>
      </c>
      <c r="AU3215" s="17">
        <v>-1</v>
      </c>
      <c r="AV3215" s="17">
        <v>-1</v>
      </c>
      <c r="AW3215" s="17">
        <v>-1</v>
      </c>
      <c r="AX3215" s="17">
        <v>-1</v>
      </c>
      <c r="AY3215" s="17">
        <v>-3.2470568545271014E-2</v>
      </c>
      <c r="AZ3215" s="17">
        <v>0.64999991647873501</v>
      </c>
      <c r="BA3215" s="17">
        <v>-0.13717940365822218</v>
      </c>
      <c r="BB3215" s="17">
        <v>0.24373326638725484</v>
      </c>
      <c r="BC3215" s="17">
        <v>-6.4246086900075286E-2</v>
      </c>
      <c r="BD3215" s="17">
        <v>8.8755511614786737</v>
      </c>
      <c r="BE3215" s="17">
        <v>-1.8242691101966289</v>
      </c>
      <c r="BF3215" s="17">
        <v>-1</v>
      </c>
      <c r="BG3215" s="22">
        <v>0</v>
      </c>
    </row>
    <row r="3216" spans="1:59" x14ac:dyDescent="0.25">
      <c r="A3216">
        <v>6829</v>
      </c>
      <c r="B3216" t="s">
        <v>3261</v>
      </c>
      <c r="C3216" s="49">
        <v>0</v>
      </c>
      <c r="D3216" s="22">
        <v>1450</v>
      </c>
      <c r="E3216" s="17">
        <v>42.510834345099084</v>
      </c>
      <c r="F3216" s="17">
        <v>-34.162466733731819</v>
      </c>
      <c r="G3216" s="17">
        <v>9.7588733186206644E-2</v>
      </c>
      <c r="H3216" s="17">
        <v>1.5658069454695622</v>
      </c>
      <c r="I3216" s="17">
        <v>31.883730774475264</v>
      </c>
      <c r="J3216" s="17">
        <v>0.93163294809285269</v>
      </c>
      <c r="K3216" s="17">
        <v>-1</v>
      </c>
      <c r="L3216" s="17">
        <v>-1</v>
      </c>
      <c r="M3216" s="17">
        <v>-1</v>
      </c>
      <c r="N3216" s="17">
        <v>0.16666666666666666</v>
      </c>
      <c r="O3216" s="17">
        <v>-1</v>
      </c>
      <c r="P3216" s="17">
        <v>-1</v>
      </c>
      <c r="Q3216" s="17">
        <v>1.5814579933319561</v>
      </c>
      <c r="R3216" s="17">
        <v>-1</v>
      </c>
      <c r="S3216" s="17">
        <v>-0.35349720193228051</v>
      </c>
      <c r="T3216" s="17">
        <v>-3.7116137603193253E-2</v>
      </c>
      <c r="U3216" s="17">
        <v>-0.25976454836216811</v>
      </c>
      <c r="V3216" s="17">
        <v>-0.52255781179374472</v>
      </c>
      <c r="W3216" s="17">
        <v>-0.66835579592337224</v>
      </c>
      <c r="X3216" s="17">
        <v>-1.6139256024373154</v>
      </c>
      <c r="Y3216" s="17">
        <v>0</v>
      </c>
      <c r="Z3216" s="17">
        <v>17.257403896478259</v>
      </c>
      <c r="AA3216" s="17">
        <v>-0.33425274724250115</v>
      </c>
      <c r="AB3216" s="17">
        <v>-0.1472085642265627</v>
      </c>
      <c r="AC3216" s="17">
        <v>3.7713995992259974</v>
      </c>
      <c r="AD3216" s="17">
        <v>-0.32470568545271017</v>
      </c>
      <c r="AE3216" s="17">
        <v>-3.2470568545271014E-2</v>
      </c>
      <c r="AF3216" s="17">
        <v>27.835166854393844</v>
      </c>
      <c r="AG3216" s="17">
        <v>-31.187689879181502</v>
      </c>
      <c r="AH3216" s="17">
        <v>-1</v>
      </c>
      <c r="AI3216" s="17">
        <v>-1</v>
      </c>
      <c r="AJ3216" s="17">
        <v>-1</v>
      </c>
      <c r="AK3216" s="17">
        <v>-1</v>
      </c>
      <c r="AL3216" s="17">
        <v>-1</v>
      </c>
      <c r="AM3216" s="17">
        <v>-1</v>
      </c>
      <c r="AN3216" s="17">
        <v>-1</v>
      </c>
      <c r="AO3216" s="17">
        <v>-1</v>
      </c>
      <c r="AP3216" s="17">
        <v>-1</v>
      </c>
      <c r="AQ3216" s="17">
        <v>-1</v>
      </c>
      <c r="AR3216" s="17">
        <v>-0.16235284272635508</v>
      </c>
      <c r="AS3216" s="17">
        <v>-1.948234112716261</v>
      </c>
      <c r="AT3216" s="17">
        <v>1.4672956534688604</v>
      </c>
      <c r="AU3216" s="17">
        <v>-1</v>
      </c>
      <c r="AV3216" s="17">
        <v>-1</v>
      </c>
      <c r="AW3216" s="17">
        <v>-1</v>
      </c>
      <c r="AX3216" s="17">
        <v>-1</v>
      </c>
      <c r="AY3216" s="17">
        <v>-3.2470568545271014E-2</v>
      </c>
      <c r="AZ3216" s="17">
        <v>0.64999991647873501</v>
      </c>
      <c r="BA3216" s="17">
        <v>-0.13717940365822218</v>
      </c>
      <c r="BB3216" s="17">
        <v>0.24373326638725484</v>
      </c>
      <c r="BC3216" s="17">
        <v>-6.4246086900075286E-2</v>
      </c>
      <c r="BD3216" s="17">
        <v>8.8755511614786737</v>
      </c>
      <c r="BE3216" s="17">
        <v>-1.8242691101966289</v>
      </c>
      <c r="BF3216" s="17">
        <v>-1</v>
      </c>
      <c r="BG3216" s="22">
        <v>0</v>
      </c>
    </row>
    <row r="3217" spans="1:59" x14ac:dyDescent="0.25">
      <c r="A3217">
        <v>6830</v>
      </c>
      <c r="B3217" t="s">
        <v>3262</v>
      </c>
      <c r="C3217" s="49">
        <v>0</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0</v>
      </c>
    </row>
    <row r="3218" spans="1:59" x14ac:dyDescent="0.25">
      <c r="A3218">
        <v>6831</v>
      </c>
      <c r="B3218" t="s">
        <v>3263</v>
      </c>
      <c r="C3218" s="49">
        <v>0</v>
      </c>
      <c r="D3218" s="22">
        <v>1450</v>
      </c>
      <c r="E3218" s="17">
        <v>42.510834345099084</v>
      </c>
      <c r="F3218" s="17">
        <v>-34.162466733731819</v>
      </c>
      <c r="G3218" s="17">
        <v>9.7588733186206644E-2</v>
      </c>
      <c r="H3218" s="17">
        <v>1.5658069454695622</v>
      </c>
      <c r="I3218" s="17">
        <v>31.883730774475264</v>
      </c>
      <c r="J3218" s="17">
        <v>0.93163294809285269</v>
      </c>
      <c r="K3218" s="17">
        <v>-1</v>
      </c>
      <c r="L3218" s="17">
        <v>-1</v>
      </c>
      <c r="M3218" s="17">
        <v>-1</v>
      </c>
      <c r="N3218" s="17">
        <v>0.16666666666666666</v>
      </c>
      <c r="O3218" s="17">
        <v>-1</v>
      </c>
      <c r="P3218" s="17">
        <v>-1</v>
      </c>
      <c r="Q3218" s="17">
        <v>1.5814579933319561</v>
      </c>
      <c r="R3218" s="17">
        <v>-1</v>
      </c>
      <c r="S3218" s="17">
        <v>-0.35349720193228051</v>
      </c>
      <c r="T3218" s="17">
        <v>-3.7116137603193253E-2</v>
      </c>
      <c r="U3218" s="17">
        <v>-0.25976454836216811</v>
      </c>
      <c r="V3218" s="17">
        <v>-0.52255781179374472</v>
      </c>
      <c r="W3218" s="17">
        <v>-0.66835579592337224</v>
      </c>
      <c r="X3218" s="17">
        <v>-1.6139256024373154</v>
      </c>
      <c r="Y3218" s="17">
        <v>0</v>
      </c>
      <c r="Z3218" s="17">
        <v>17.257403896478259</v>
      </c>
      <c r="AA3218" s="17">
        <v>-0.33425274724250115</v>
      </c>
      <c r="AB3218" s="17">
        <v>-0.1472085642265627</v>
      </c>
      <c r="AC3218" s="17">
        <v>3.7713995992259974</v>
      </c>
      <c r="AD3218" s="17">
        <v>-0.32470568545271017</v>
      </c>
      <c r="AE3218" s="17">
        <v>-3.2470568545271014E-2</v>
      </c>
      <c r="AF3218" s="17">
        <v>27.835166854393844</v>
      </c>
      <c r="AG3218" s="17">
        <v>-31.187689879181502</v>
      </c>
      <c r="AH3218" s="17">
        <v>-1</v>
      </c>
      <c r="AI3218" s="17">
        <v>-1</v>
      </c>
      <c r="AJ3218" s="17">
        <v>-1</v>
      </c>
      <c r="AK3218" s="17">
        <v>-1</v>
      </c>
      <c r="AL3218" s="17">
        <v>-1</v>
      </c>
      <c r="AM3218" s="17">
        <v>-1</v>
      </c>
      <c r="AN3218" s="17">
        <v>-1</v>
      </c>
      <c r="AO3218" s="17">
        <v>-1</v>
      </c>
      <c r="AP3218" s="17">
        <v>-1</v>
      </c>
      <c r="AQ3218" s="17">
        <v>-1</v>
      </c>
      <c r="AR3218" s="17">
        <v>-0.16235284272635508</v>
      </c>
      <c r="AS3218" s="17">
        <v>-1.948234112716261</v>
      </c>
      <c r="AT3218" s="17">
        <v>1.4672956534688604</v>
      </c>
      <c r="AU3218" s="17">
        <v>-1</v>
      </c>
      <c r="AV3218" s="17">
        <v>-1</v>
      </c>
      <c r="AW3218" s="17">
        <v>-1</v>
      </c>
      <c r="AX3218" s="17">
        <v>-1</v>
      </c>
      <c r="AY3218" s="17">
        <v>-3.2470568545271014E-2</v>
      </c>
      <c r="AZ3218" s="17">
        <v>0.64999991647873501</v>
      </c>
      <c r="BA3218" s="17">
        <v>-0.13717940365822218</v>
      </c>
      <c r="BB3218" s="17">
        <v>0.24373326638725484</v>
      </c>
      <c r="BC3218" s="17">
        <v>-6.4246086900075286E-2</v>
      </c>
      <c r="BD3218" s="17">
        <v>8.8755511614786737</v>
      </c>
      <c r="BE3218" s="17">
        <v>-1.8242691101966289</v>
      </c>
      <c r="BF3218" s="17">
        <v>-1</v>
      </c>
      <c r="BG3218" s="22">
        <v>0</v>
      </c>
    </row>
    <row r="3219" spans="1:59" x14ac:dyDescent="0.25">
      <c r="A3219">
        <v>6832</v>
      </c>
      <c r="B3219" t="s">
        <v>3264</v>
      </c>
      <c r="C3219" s="49">
        <v>0</v>
      </c>
      <c r="D3219" s="22">
        <v>1450</v>
      </c>
      <c r="E3219" s="17">
        <v>42.510834345099084</v>
      </c>
      <c r="F3219" s="17">
        <v>-34.162466733731819</v>
      </c>
      <c r="G3219" s="17">
        <v>9.7588733186206644E-2</v>
      </c>
      <c r="H3219" s="17">
        <v>1.5658069454695622</v>
      </c>
      <c r="I3219" s="17">
        <v>31.883730774475264</v>
      </c>
      <c r="J3219" s="17">
        <v>0.93163294809285269</v>
      </c>
      <c r="K3219" s="17">
        <v>-1</v>
      </c>
      <c r="L3219" s="17">
        <v>-1</v>
      </c>
      <c r="M3219" s="17">
        <v>-1</v>
      </c>
      <c r="N3219" s="17">
        <v>0.16666666666666666</v>
      </c>
      <c r="O3219" s="17">
        <v>-1</v>
      </c>
      <c r="P3219" s="17">
        <v>-1</v>
      </c>
      <c r="Q3219" s="17">
        <v>1.5814579933319561</v>
      </c>
      <c r="R3219" s="17">
        <v>-1</v>
      </c>
      <c r="S3219" s="17">
        <v>-0.35349720193228051</v>
      </c>
      <c r="T3219" s="17">
        <v>-3.7116137603193253E-2</v>
      </c>
      <c r="U3219" s="17">
        <v>-0.25976454836216811</v>
      </c>
      <c r="V3219" s="17">
        <v>-0.52255781179374472</v>
      </c>
      <c r="W3219" s="17">
        <v>-0.66835579592337224</v>
      </c>
      <c r="X3219" s="17">
        <v>-1.6139256024373154</v>
      </c>
      <c r="Y3219" s="17">
        <v>0</v>
      </c>
      <c r="Z3219" s="17">
        <v>17.257403896478259</v>
      </c>
      <c r="AA3219" s="17">
        <v>-0.33425274724250115</v>
      </c>
      <c r="AB3219" s="17">
        <v>-0.1472085642265627</v>
      </c>
      <c r="AC3219" s="17">
        <v>3.7713995992259974</v>
      </c>
      <c r="AD3219" s="17">
        <v>-0.32470568545271017</v>
      </c>
      <c r="AE3219" s="17">
        <v>-3.2470568545271014E-2</v>
      </c>
      <c r="AF3219" s="17">
        <v>27.835166854393844</v>
      </c>
      <c r="AG3219" s="17">
        <v>-31.187689879181502</v>
      </c>
      <c r="AH3219" s="17">
        <v>-1</v>
      </c>
      <c r="AI3219" s="17">
        <v>-1</v>
      </c>
      <c r="AJ3219" s="17">
        <v>-1</v>
      </c>
      <c r="AK3219" s="17">
        <v>-1</v>
      </c>
      <c r="AL3219" s="17">
        <v>-1</v>
      </c>
      <c r="AM3219" s="17">
        <v>-1</v>
      </c>
      <c r="AN3219" s="17">
        <v>-1</v>
      </c>
      <c r="AO3219" s="17">
        <v>-1</v>
      </c>
      <c r="AP3219" s="17">
        <v>-1</v>
      </c>
      <c r="AQ3219" s="17">
        <v>-1</v>
      </c>
      <c r="AR3219" s="17">
        <v>-0.16235284272635508</v>
      </c>
      <c r="AS3219" s="17">
        <v>-1.948234112716261</v>
      </c>
      <c r="AT3219" s="17">
        <v>1.4672956534688604</v>
      </c>
      <c r="AU3219" s="17">
        <v>-1</v>
      </c>
      <c r="AV3219" s="17">
        <v>-1</v>
      </c>
      <c r="AW3219" s="17">
        <v>-1</v>
      </c>
      <c r="AX3219" s="17">
        <v>-1</v>
      </c>
      <c r="AY3219" s="17">
        <v>-3.2470568545271014E-2</v>
      </c>
      <c r="AZ3219" s="17">
        <v>0.64999991647873501</v>
      </c>
      <c r="BA3219" s="17">
        <v>-0.13717940365822218</v>
      </c>
      <c r="BB3219" s="17">
        <v>0.24373326638725484</v>
      </c>
      <c r="BC3219" s="17">
        <v>-6.4246086900075286E-2</v>
      </c>
      <c r="BD3219" s="17">
        <v>8.8755511614786737</v>
      </c>
      <c r="BE3219" s="17">
        <v>-1.8242691101966289</v>
      </c>
      <c r="BF3219" s="17">
        <v>-1</v>
      </c>
      <c r="BG3219" s="22">
        <v>0</v>
      </c>
    </row>
    <row r="3220" spans="1:59" x14ac:dyDescent="0.25">
      <c r="A3220">
        <v>6833</v>
      </c>
      <c r="B3220" t="s">
        <v>3265</v>
      </c>
      <c r="C3220" s="49">
        <v>0</v>
      </c>
      <c r="D3220" s="22">
        <v>1450</v>
      </c>
      <c r="E3220" s="17">
        <v>42.510834345099084</v>
      </c>
      <c r="F3220" s="17">
        <v>-34.162466733731819</v>
      </c>
      <c r="G3220" s="17">
        <v>9.7588733186206644E-2</v>
      </c>
      <c r="H3220" s="17">
        <v>1.5658069454695622</v>
      </c>
      <c r="I3220" s="17">
        <v>31.883730774475264</v>
      </c>
      <c r="J3220" s="17">
        <v>0.93163294809285269</v>
      </c>
      <c r="K3220" s="17">
        <v>-1</v>
      </c>
      <c r="L3220" s="17">
        <v>-1</v>
      </c>
      <c r="M3220" s="17">
        <v>-1</v>
      </c>
      <c r="N3220" s="17">
        <v>0.16666666666666666</v>
      </c>
      <c r="O3220" s="17">
        <v>-1</v>
      </c>
      <c r="P3220" s="17">
        <v>-1</v>
      </c>
      <c r="Q3220" s="17">
        <v>1.5814579933319561</v>
      </c>
      <c r="R3220" s="17">
        <v>-1</v>
      </c>
      <c r="S3220" s="17">
        <v>-0.35349720193228051</v>
      </c>
      <c r="T3220" s="17">
        <v>-3.7116137603193253E-2</v>
      </c>
      <c r="U3220" s="17">
        <v>-0.25976454836216811</v>
      </c>
      <c r="V3220" s="17">
        <v>-0.52255781179374472</v>
      </c>
      <c r="W3220" s="17">
        <v>-0.66835579592337224</v>
      </c>
      <c r="X3220" s="17">
        <v>-1.6139256024373154</v>
      </c>
      <c r="Y3220" s="17">
        <v>0</v>
      </c>
      <c r="Z3220" s="17">
        <v>17.257403896478259</v>
      </c>
      <c r="AA3220" s="17">
        <v>-0.33425274724250115</v>
      </c>
      <c r="AB3220" s="17">
        <v>-0.1472085642265627</v>
      </c>
      <c r="AC3220" s="17">
        <v>3.7713995992259974</v>
      </c>
      <c r="AD3220" s="17">
        <v>-0.32470568545271017</v>
      </c>
      <c r="AE3220" s="17">
        <v>-3.2470568545271014E-2</v>
      </c>
      <c r="AF3220" s="17">
        <v>27.835166854393844</v>
      </c>
      <c r="AG3220" s="17">
        <v>-31.187689879181502</v>
      </c>
      <c r="AH3220" s="17">
        <v>-1</v>
      </c>
      <c r="AI3220" s="17">
        <v>-1</v>
      </c>
      <c r="AJ3220" s="17">
        <v>-1</v>
      </c>
      <c r="AK3220" s="17">
        <v>-1</v>
      </c>
      <c r="AL3220" s="17">
        <v>-1</v>
      </c>
      <c r="AM3220" s="17">
        <v>-1</v>
      </c>
      <c r="AN3220" s="17">
        <v>-1</v>
      </c>
      <c r="AO3220" s="17">
        <v>-1</v>
      </c>
      <c r="AP3220" s="17">
        <v>-1</v>
      </c>
      <c r="AQ3220" s="17">
        <v>-1</v>
      </c>
      <c r="AR3220" s="17">
        <v>-0.16235284272635508</v>
      </c>
      <c r="AS3220" s="17">
        <v>-1.948234112716261</v>
      </c>
      <c r="AT3220" s="17">
        <v>1.4672956534688604</v>
      </c>
      <c r="AU3220" s="17">
        <v>-1</v>
      </c>
      <c r="AV3220" s="17">
        <v>-1</v>
      </c>
      <c r="AW3220" s="17">
        <v>-1</v>
      </c>
      <c r="AX3220" s="17">
        <v>-1</v>
      </c>
      <c r="AY3220" s="17">
        <v>-3.2470568545271014E-2</v>
      </c>
      <c r="AZ3220" s="17">
        <v>0.64999991647873501</v>
      </c>
      <c r="BA3220" s="17">
        <v>-0.13717940365822218</v>
      </c>
      <c r="BB3220" s="17">
        <v>0.24373326638725484</v>
      </c>
      <c r="BC3220" s="17">
        <v>-6.4246086900075286E-2</v>
      </c>
      <c r="BD3220" s="17">
        <v>8.8755511614786737</v>
      </c>
      <c r="BE3220" s="17">
        <v>-1.8242691101966289</v>
      </c>
      <c r="BF3220" s="17">
        <v>-1</v>
      </c>
      <c r="BG3220" s="22">
        <v>0</v>
      </c>
    </row>
    <row r="3221" spans="1:59" x14ac:dyDescent="0.25">
      <c r="A3221">
        <v>6834</v>
      </c>
      <c r="B3221" t="s">
        <v>3266</v>
      </c>
      <c r="C3221" s="49">
        <v>0</v>
      </c>
      <c r="D3221" s="22">
        <v>1450</v>
      </c>
      <c r="E3221" s="17">
        <v>42.510834345099084</v>
      </c>
      <c r="F3221" s="17">
        <v>-34.162466733731819</v>
      </c>
      <c r="G3221" s="17">
        <v>9.7588733186206644E-2</v>
      </c>
      <c r="H3221" s="17">
        <v>1.5658069454695622</v>
      </c>
      <c r="I3221" s="17">
        <v>31.883730774475264</v>
      </c>
      <c r="J3221" s="17">
        <v>0.93163294809285269</v>
      </c>
      <c r="K3221" s="17">
        <v>-1</v>
      </c>
      <c r="L3221" s="17">
        <v>-1</v>
      </c>
      <c r="M3221" s="17">
        <v>-1</v>
      </c>
      <c r="N3221" s="17">
        <v>0.16666666666666666</v>
      </c>
      <c r="O3221" s="17">
        <v>-1</v>
      </c>
      <c r="P3221" s="17">
        <v>-1</v>
      </c>
      <c r="Q3221" s="17">
        <v>1.5814579933319561</v>
      </c>
      <c r="R3221" s="17">
        <v>-1</v>
      </c>
      <c r="S3221" s="17">
        <v>-0.35349720193228051</v>
      </c>
      <c r="T3221" s="17">
        <v>-3.7116137603193253E-2</v>
      </c>
      <c r="U3221" s="17">
        <v>-0.25976454836216811</v>
      </c>
      <c r="V3221" s="17">
        <v>-0.52255781179374472</v>
      </c>
      <c r="W3221" s="17">
        <v>-0.66835579592337224</v>
      </c>
      <c r="X3221" s="17">
        <v>-1.6139256024373154</v>
      </c>
      <c r="Y3221" s="17">
        <v>0</v>
      </c>
      <c r="Z3221" s="17">
        <v>17.257403896478259</v>
      </c>
      <c r="AA3221" s="17">
        <v>-0.33425274724250115</v>
      </c>
      <c r="AB3221" s="17">
        <v>-0.1472085642265627</v>
      </c>
      <c r="AC3221" s="17">
        <v>3.7713995992259974</v>
      </c>
      <c r="AD3221" s="17">
        <v>-0.32470568545271017</v>
      </c>
      <c r="AE3221" s="17">
        <v>-3.2470568545271014E-2</v>
      </c>
      <c r="AF3221" s="17">
        <v>27.835166854393844</v>
      </c>
      <c r="AG3221" s="17">
        <v>-31.187689879181502</v>
      </c>
      <c r="AH3221" s="17">
        <v>-1</v>
      </c>
      <c r="AI3221" s="17">
        <v>-1</v>
      </c>
      <c r="AJ3221" s="17">
        <v>-1</v>
      </c>
      <c r="AK3221" s="17">
        <v>-1</v>
      </c>
      <c r="AL3221" s="17">
        <v>-1</v>
      </c>
      <c r="AM3221" s="17">
        <v>-1</v>
      </c>
      <c r="AN3221" s="17">
        <v>-1</v>
      </c>
      <c r="AO3221" s="17">
        <v>-1</v>
      </c>
      <c r="AP3221" s="17">
        <v>-1</v>
      </c>
      <c r="AQ3221" s="17">
        <v>-1</v>
      </c>
      <c r="AR3221" s="17">
        <v>-0.16235284272635508</v>
      </c>
      <c r="AS3221" s="17">
        <v>-1.948234112716261</v>
      </c>
      <c r="AT3221" s="17">
        <v>1.4672956534688604</v>
      </c>
      <c r="AU3221" s="17">
        <v>-1</v>
      </c>
      <c r="AV3221" s="17">
        <v>-1</v>
      </c>
      <c r="AW3221" s="17">
        <v>-1</v>
      </c>
      <c r="AX3221" s="17">
        <v>-1</v>
      </c>
      <c r="AY3221" s="17">
        <v>-3.2470568545271014E-2</v>
      </c>
      <c r="AZ3221" s="17">
        <v>0.64999991647873501</v>
      </c>
      <c r="BA3221" s="17">
        <v>-0.13717940365822218</v>
      </c>
      <c r="BB3221" s="17">
        <v>0.24373326638725484</v>
      </c>
      <c r="BC3221" s="17">
        <v>-6.4246086900075286E-2</v>
      </c>
      <c r="BD3221" s="17">
        <v>8.8755511614786737</v>
      </c>
      <c r="BE3221" s="17">
        <v>-1.8242691101966289</v>
      </c>
      <c r="BF3221" s="17">
        <v>-1</v>
      </c>
      <c r="BG3221" s="22">
        <v>0</v>
      </c>
    </row>
    <row r="3222" spans="1:59" x14ac:dyDescent="0.25">
      <c r="A3222">
        <v>6835</v>
      </c>
      <c r="B3222" t="s">
        <v>3267</v>
      </c>
      <c r="C3222" s="49">
        <v>0</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0</v>
      </c>
    </row>
    <row r="3223" spans="1:59" x14ac:dyDescent="0.25">
      <c r="A3223">
        <v>6836</v>
      </c>
      <c r="B3223" t="s">
        <v>3268</v>
      </c>
      <c r="C3223" s="49">
        <v>0</v>
      </c>
      <c r="D3223" s="22">
        <v>1450</v>
      </c>
      <c r="E3223" s="17">
        <v>42.510834345099084</v>
      </c>
      <c r="F3223" s="17">
        <v>-34.162466733731819</v>
      </c>
      <c r="G3223" s="17">
        <v>9.7588733186206644E-2</v>
      </c>
      <c r="H3223" s="17">
        <v>1.5658069454695622</v>
      </c>
      <c r="I3223" s="17">
        <v>31.883730774475264</v>
      </c>
      <c r="J3223" s="17">
        <v>0.93163294809285269</v>
      </c>
      <c r="K3223" s="17">
        <v>-1</v>
      </c>
      <c r="L3223" s="17">
        <v>-1</v>
      </c>
      <c r="M3223" s="17">
        <v>-1</v>
      </c>
      <c r="N3223" s="17">
        <v>0.16666666666666666</v>
      </c>
      <c r="O3223" s="17">
        <v>-1</v>
      </c>
      <c r="P3223" s="17">
        <v>-1</v>
      </c>
      <c r="Q3223" s="17">
        <v>1.5814579933319561</v>
      </c>
      <c r="R3223" s="17">
        <v>-1</v>
      </c>
      <c r="S3223" s="17">
        <v>-0.35349720193228051</v>
      </c>
      <c r="T3223" s="17">
        <v>-3.7116137603193253E-2</v>
      </c>
      <c r="U3223" s="17">
        <v>-0.25976454836216811</v>
      </c>
      <c r="V3223" s="17">
        <v>-0.52255781179374472</v>
      </c>
      <c r="W3223" s="17">
        <v>-0.66835579592337224</v>
      </c>
      <c r="X3223" s="17">
        <v>-1.6139256024373154</v>
      </c>
      <c r="Y3223" s="17">
        <v>0</v>
      </c>
      <c r="Z3223" s="17">
        <v>17.257403896478259</v>
      </c>
      <c r="AA3223" s="17">
        <v>-0.33425274724250115</v>
      </c>
      <c r="AB3223" s="17">
        <v>-0.1472085642265627</v>
      </c>
      <c r="AC3223" s="17">
        <v>3.7713995992259974</v>
      </c>
      <c r="AD3223" s="17">
        <v>-0.32470568545271017</v>
      </c>
      <c r="AE3223" s="17">
        <v>-3.2470568545271014E-2</v>
      </c>
      <c r="AF3223" s="17">
        <v>27.835166854393844</v>
      </c>
      <c r="AG3223" s="17">
        <v>-31.187689879181502</v>
      </c>
      <c r="AH3223" s="17">
        <v>-1</v>
      </c>
      <c r="AI3223" s="17">
        <v>-1</v>
      </c>
      <c r="AJ3223" s="17">
        <v>-1</v>
      </c>
      <c r="AK3223" s="17">
        <v>-1</v>
      </c>
      <c r="AL3223" s="17">
        <v>-1</v>
      </c>
      <c r="AM3223" s="17">
        <v>-1</v>
      </c>
      <c r="AN3223" s="17">
        <v>-1</v>
      </c>
      <c r="AO3223" s="17">
        <v>-1</v>
      </c>
      <c r="AP3223" s="17">
        <v>-1</v>
      </c>
      <c r="AQ3223" s="17">
        <v>-1</v>
      </c>
      <c r="AR3223" s="17">
        <v>-0.16235284272635508</v>
      </c>
      <c r="AS3223" s="17">
        <v>-1.948234112716261</v>
      </c>
      <c r="AT3223" s="17">
        <v>1.4672956534688604</v>
      </c>
      <c r="AU3223" s="17">
        <v>-1</v>
      </c>
      <c r="AV3223" s="17">
        <v>-1</v>
      </c>
      <c r="AW3223" s="17">
        <v>-1</v>
      </c>
      <c r="AX3223" s="17">
        <v>-1</v>
      </c>
      <c r="AY3223" s="17">
        <v>-3.2470568545271014E-2</v>
      </c>
      <c r="AZ3223" s="17">
        <v>0.64999991647873501</v>
      </c>
      <c r="BA3223" s="17">
        <v>-0.13717940365822218</v>
      </c>
      <c r="BB3223" s="17">
        <v>0.24373326638725484</v>
      </c>
      <c r="BC3223" s="17">
        <v>-6.4246086900075286E-2</v>
      </c>
      <c r="BD3223" s="17">
        <v>8.8755511614786737</v>
      </c>
      <c r="BE3223" s="17">
        <v>-1.8242691101966289</v>
      </c>
      <c r="BF3223" s="17">
        <v>-1</v>
      </c>
      <c r="BG3223" s="22">
        <v>0</v>
      </c>
    </row>
    <row r="3224" spans="1:59" x14ac:dyDescent="0.25">
      <c r="A3224">
        <v>6837</v>
      </c>
      <c r="B3224" t="s">
        <v>3269</v>
      </c>
      <c r="C3224" s="49">
        <v>0</v>
      </c>
      <c r="D3224" s="22">
        <v>1450</v>
      </c>
      <c r="E3224" s="17">
        <v>42.510834345099084</v>
      </c>
      <c r="F3224" s="17">
        <v>-34.162466733731819</v>
      </c>
      <c r="G3224" s="17">
        <v>9.7588733186206644E-2</v>
      </c>
      <c r="H3224" s="17">
        <v>1.5658069454695622</v>
      </c>
      <c r="I3224" s="17">
        <v>31.883730774475264</v>
      </c>
      <c r="J3224" s="17">
        <v>0.93163294809285269</v>
      </c>
      <c r="K3224" s="17">
        <v>-1</v>
      </c>
      <c r="L3224" s="17">
        <v>-1</v>
      </c>
      <c r="M3224" s="17">
        <v>-1</v>
      </c>
      <c r="N3224" s="17">
        <v>0.16666666666666666</v>
      </c>
      <c r="O3224" s="17">
        <v>-1</v>
      </c>
      <c r="P3224" s="17">
        <v>-1</v>
      </c>
      <c r="Q3224" s="17">
        <v>1.5814579933319561</v>
      </c>
      <c r="R3224" s="17">
        <v>-1</v>
      </c>
      <c r="S3224" s="17">
        <v>-0.35349720193228051</v>
      </c>
      <c r="T3224" s="17">
        <v>-3.7116137603193253E-2</v>
      </c>
      <c r="U3224" s="17">
        <v>-0.25976454836216811</v>
      </c>
      <c r="V3224" s="17">
        <v>-0.52255781179374472</v>
      </c>
      <c r="W3224" s="17">
        <v>-0.66835579592337224</v>
      </c>
      <c r="X3224" s="17">
        <v>-1.6139256024373154</v>
      </c>
      <c r="Y3224" s="17">
        <v>0</v>
      </c>
      <c r="Z3224" s="17">
        <v>17.257403896478259</v>
      </c>
      <c r="AA3224" s="17">
        <v>-0.33425274724250115</v>
      </c>
      <c r="AB3224" s="17">
        <v>-0.1472085642265627</v>
      </c>
      <c r="AC3224" s="17">
        <v>3.7713995992259974</v>
      </c>
      <c r="AD3224" s="17">
        <v>-0.32470568545271017</v>
      </c>
      <c r="AE3224" s="17">
        <v>-3.2470568545271014E-2</v>
      </c>
      <c r="AF3224" s="17">
        <v>27.835166854393844</v>
      </c>
      <c r="AG3224" s="17">
        <v>-31.187689879181502</v>
      </c>
      <c r="AH3224" s="17">
        <v>-1</v>
      </c>
      <c r="AI3224" s="17">
        <v>-1</v>
      </c>
      <c r="AJ3224" s="17">
        <v>-1</v>
      </c>
      <c r="AK3224" s="17">
        <v>-1</v>
      </c>
      <c r="AL3224" s="17">
        <v>-1</v>
      </c>
      <c r="AM3224" s="17">
        <v>-1</v>
      </c>
      <c r="AN3224" s="17">
        <v>-1</v>
      </c>
      <c r="AO3224" s="17">
        <v>-1</v>
      </c>
      <c r="AP3224" s="17">
        <v>-1</v>
      </c>
      <c r="AQ3224" s="17">
        <v>-1</v>
      </c>
      <c r="AR3224" s="17">
        <v>-0.16235284272635508</v>
      </c>
      <c r="AS3224" s="17">
        <v>-1.948234112716261</v>
      </c>
      <c r="AT3224" s="17">
        <v>1.4672956534688604</v>
      </c>
      <c r="AU3224" s="17">
        <v>-1</v>
      </c>
      <c r="AV3224" s="17">
        <v>-1</v>
      </c>
      <c r="AW3224" s="17">
        <v>-1</v>
      </c>
      <c r="AX3224" s="17">
        <v>-1</v>
      </c>
      <c r="AY3224" s="17">
        <v>-3.2470568545271014E-2</v>
      </c>
      <c r="AZ3224" s="17">
        <v>0.64999991647873501</v>
      </c>
      <c r="BA3224" s="17">
        <v>-0.13717940365822218</v>
      </c>
      <c r="BB3224" s="17">
        <v>0.24373326638725484</v>
      </c>
      <c r="BC3224" s="17">
        <v>-6.4246086900075286E-2</v>
      </c>
      <c r="BD3224" s="17">
        <v>8.8755511614786737</v>
      </c>
      <c r="BE3224" s="17">
        <v>-1.8242691101966289</v>
      </c>
      <c r="BF3224" s="17">
        <v>-1</v>
      </c>
      <c r="BG3224" s="22">
        <v>0</v>
      </c>
    </row>
    <row r="3225" spans="1:59" x14ac:dyDescent="0.25">
      <c r="A3225">
        <v>6838</v>
      </c>
      <c r="B3225" t="s">
        <v>3270</v>
      </c>
      <c r="C3225" s="49">
        <v>0</v>
      </c>
      <c r="D3225" s="22">
        <v>1450</v>
      </c>
      <c r="E3225" s="17">
        <v>42.510834345099084</v>
      </c>
      <c r="F3225" s="17">
        <v>-34.162466733731819</v>
      </c>
      <c r="G3225" s="17">
        <v>9.7588733186206644E-2</v>
      </c>
      <c r="H3225" s="17">
        <v>1.5658069454695622</v>
      </c>
      <c r="I3225" s="17">
        <v>31.883730774475264</v>
      </c>
      <c r="J3225" s="17">
        <v>0.93163294809285269</v>
      </c>
      <c r="K3225" s="17">
        <v>-1</v>
      </c>
      <c r="L3225" s="17">
        <v>-1</v>
      </c>
      <c r="M3225" s="17">
        <v>-1</v>
      </c>
      <c r="N3225" s="17">
        <v>0.16666666666666666</v>
      </c>
      <c r="O3225" s="17">
        <v>-1</v>
      </c>
      <c r="P3225" s="17">
        <v>-1</v>
      </c>
      <c r="Q3225" s="17">
        <v>1.5814579933319561</v>
      </c>
      <c r="R3225" s="17">
        <v>-1</v>
      </c>
      <c r="S3225" s="17">
        <v>-0.35349720193228051</v>
      </c>
      <c r="T3225" s="17">
        <v>-3.7116137603193253E-2</v>
      </c>
      <c r="U3225" s="17">
        <v>-0.25976454836216811</v>
      </c>
      <c r="V3225" s="17">
        <v>-0.52255781179374472</v>
      </c>
      <c r="W3225" s="17">
        <v>-0.66835579592337224</v>
      </c>
      <c r="X3225" s="17">
        <v>-1.6139256024373154</v>
      </c>
      <c r="Y3225" s="17">
        <v>0</v>
      </c>
      <c r="Z3225" s="17">
        <v>17.257403896478259</v>
      </c>
      <c r="AA3225" s="17">
        <v>-0.33425274724250115</v>
      </c>
      <c r="AB3225" s="17">
        <v>-0.1472085642265627</v>
      </c>
      <c r="AC3225" s="17">
        <v>3.7713995992259974</v>
      </c>
      <c r="AD3225" s="17">
        <v>-0.32470568545271017</v>
      </c>
      <c r="AE3225" s="17">
        <v>-3.2470568545271014E-2</v>
      </c>
      <c r="AF3225" s="17">
        <v>27.835166854393844</v>
      </c>
      <c r="AG3225" s="17">
        <v>-31.187689879181502</v>
      </c>
      <c r="AH3225" s="17">
        <v>-1</v>
      </c>
      <c r="AI3225" s="17">
        <v>-1</v>
      </c>
      <c r="AJ3225" s="17">
        <v>-1</v>
      </c>
      <c r="AK3225" s="17">
        <v>-1</v>
      </c>
      <c r="AL3225" s="17">
        <v>-1</v>
      </c>
      <c r="AM3225" s="17">
        <v>-1</v>
      </c>
      <c r="AN3225" s="17">
        <v>-1</v>
      </c>
      <c r="AO3225" s="17">
        <v>-1</v>
      </c>
      <c r="AP3225" s="17">
        <v>-1</v>
      </c>
      <c r="AQ3225" s="17">
        <v>-1</v>
      </c>
      <c r="AR3225" s="17">
        <v>-0.16235284272635508</v>
      </c>
      <c r="AS3225" s="17">
        <v>-1.948234112716261</v>
      </c>
      <c r="AT3225" s="17">
        <v>1.4672956534688604</v>
      </c>
      <c r="AU3225" s="17">
        <v>-1</v>
      </c>
      <c r="AV3225" s="17">
        <v>-1</v>
      </c>
      <c r="AW3225" s="17">
        <v>-1</v>
      </c>
      <c r="AX3225" s="17">
        <v>-1</v>
      </c>
      <c r="AY3225" s="17">
        <v>-3.2470568545271014E-2</v>
      </c>
      <c r="AZ3225" s="17">
        <v>0.64999991647873501</v>
      </c>
      <c r="BA3225" s="17">
        <v>-0.13717940365822218</v>
      </c>
      <c r="BB3225" s="17">
        <v>0.24373326638725484</v>
      </c>
      <c r="BC3225" s="17">
        <v>-6.4246086900075286E-2</v>
      </c>
      <c r="BD3225" s="17">
        <v>8.8755511614786737</v>
      </c>
      <c r="BE3225" s="17">
        <v>-1.8242691101966289</v>
      </c>
      <c r="BF3225" s="17">
        <v>-1</v>
      </c>
      <c r="BG3225" s="22">
        <v>0</v>
      </c>
    </row>
    <row r="3226" spans="1:59" x14ac:dyDescent="0.25">
      <c r="A3226">
        <v>6840</v>
      </c>
      <c r="B3226" t="s">
        <v>2993</v>
      </c>
      <c r="C3226" s="49">
        <v>0</v>
      </c>
      <c r="D3226" s="22">
        <v>1450</v>
      </c>
      <c r="E3226" s="17">
        <v>42.510834345099084</v>
      </c>
      <c r="F3226" s="17">
        <v>-34.162466733731819</v>
      </c>
      <c r="G3226" s="17">
        <v>9.7588733186206644E-2</v>
      </c>
      <c r="H3226" s="17">
        <v>1.5658069454695622</v>
      </c>
      <c r="I3226" s="17">
        <v>31.883730774475264</v>
      </c>
      <c r="J3226" s="17">
        <v>0.93163294809285269</v>
      </c>
      <c r="K3226" s="17">
        <v>-1</v>
      </c>
      <c r="L3226" s="17">
        <v>-1</v>
      </c>
      <c r="M3226" s="17">
        <v>-1</v>
      </c>
      <c r="N3226" s="17">
        <v>0.16666666666666666</v>
      </c>
      <c r="O3226" s="17">
        <v>-1</v>
      </c>
      <c r="P3226" s="17">
        <v>-1</v>
      </c>
      <c r="Q3226" s="17">
        <v>1.5814579933319561</v>
      </c>
      <c r="R3226" s="17">
        <v>-1</v>
      </c>
      <c r="S3226" s="17">
        <v>-0.35349720193228051</v>
      </c>
      <c r="T3226" s="17">
        <v>-3.7116137603193253E-2</v>
      </c>
      <c r="U3226" s="17">
        <v>-0.25976454836216811</v>
      </c>
      <c r="V3226" s="17">
        <v>-0.52255781179374472</v>
      </c>
      <c r="W3226" s="17">
        <v>-0.66835579592337224</v>
      </c>
      <c r="X3226" s="17">
        <v>-1.6139256024373154</v>
      </c>
      <c r="Y3226" s="17">
        <v>0</v>
      </c>
      <c r="Z3226" s="17">
        <v>17.257403896478259</v>
      </c>
      <c r="AA3226" s="17">
        <v>-0.33425274724250115</v>
      </c>
      <c r="AB3226" s="17">
        <v>-0.1472085642265627</v>
      </c>
      <c r="AC3226" s="17">
        <v>3.7713995992259974</v>
      </c>
      <c r="AD3226" s="17">
        <v>-0.32470568545271017</v>
      </c>
      <c r="AE3226" s="17">
        <v>-3.2470568545271014E-2</v>
      </c>
      <c r="AF3226" s="17">
        <v>27.835166854393844</v>
      </c>
      <c r="AG3226" s="17">
        <v>-31.187689879181502</v>
      </c>
      <c r="AH3226" s="17">
        <v>-1</v>
      </c>
      <c r="AI3226" s="17">
        <v>-1</v>
      </c>
      <c r="AJ3226" s="17">
        <v>-1</v>
      </c>
      <c r="AK3226" s="17">
        <v>-1</v>
      </c>
      <c r="AL3226" s="17">
        <v>-1</v>
      </c>
      <c r="AM3226" s="17">
        <v>-1</v>
      </c>
      <c r="AN3226" s="17">
        <v>-1</v>
      </c>
      <c r="AO3226" s="17">
        <v>-1</v>
      </c>
      <c r="AP3226" s="17">
        <v>-1</v>
      </c>
      <c r="AQ3226" s="17">
        <v>-1</v>
      </c>
      <c r="AR3226" s="17">
        <v>-0.16235284272635508</v>
      </c>
      <c r="AS3226" s="17">
        <v>-1.948234112716261</v>
      </c>
      <c r="AT3226" s="17">
        <v>1.4672956534688604</v>
      </c>
      <c r="AU3226" s="17">
        <v>-1</v>
      </c>
      <c r="AV3226" s="17">
        <v>-1</v>
      </c>
      <c r="AW3226" s="17">
        <v>-1</v>
      </c>
      <c r="AX3226" s="17">
        <v>-1</v>
      </c>
      <c r="AY3226" s="17">
        <v>-3.2470568545271014E-2</v>
      </c>
      <c r="AZ3226" s="17">
        <v>0.64999991647873501</v>
      </c>
      <c r="BA3226" s="17">
        <v>-0.13717940365822218</v>
      </c>
      <c r="BB3226" s="17">
        <v>0.24373326638725484</v>
      </c>
      <c r="BC3226" s="17">
        <v>-6.4246086900075286E-2</v>
      </c>
      <c r="BD3226" s="17">
        <v>8.8755511614786737</v>
      </c>
      <c r="BE3226" s="17">
        <v>-1.8242691101966289</v>
      </c>
      <c r="BF3226" s="17">
        <v>-1</v>
      </c>
      <c r="BG3226" s="22">
        <v>0</v>
      </c>
    </row>
    <row r="3227" spans="1:59" x14ac:dyDescent="0.25">
      <c r="A3227">
        <v>6841</v>
      </c>
      <c r="B3227" t="s">
        <v>3271</v>
      </c>
      <c r="C3227" s="49">
        <v>0</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0</v>
      </c>
    </row>
    <row r="3228" spans="1:59" x14ac:dyDescent="0.25">
      <c r="A3228">
        <v>6842</v>
      </c>
      <c r="B3228" t="s">
        <v>3272</v>
      </c>
      <c r="C3228" s="49">
        <v>0</v>
      </c>
      <c r="D3228" s="22">
        <v>1450</v>
      </c>
      <c r="E3228" s="17">
        <v>42.510834345099084</v>
      </c>
      <c r="F3228" s="17">
        <v>-34.162466733731819</v>
      </c>
      <c r="G3228" s="17">
        <v>9.7588733186206644E-2</v>
      </c>
      <c r="H3228" s="17">
        <v>1.5658069454695622</v>
      </c>
      <c r="I3228" s="17">
        <v>31.883730774475264</v>
      </c>
      <c r="J3228" s="17">
        <v>0.93163294809285269</v>
      </c>
      <c r="K3228" s="17">
        <v>-1</v>
      </c>
      <c r="L3228" s="17">
        <v>-1</v>
      </c>
      <c r="M3228" s="17">
        <v>-1</v>
      </c>
      <c r="N3228" s="17">
        <v>0.16666666666666666</v>
      </c>
      <c r="O3228" s="17">
        <v>-1</v>
      </c>
      <c r="P3228" s="17">
        <v>-1</v>
      </c>
      <c r="Q3228" s="17">
        <v>1.5814579933319561</v>
      </c>
      <c r="R3228" s="17">
        <v>-1</v>
      </c>
      <c r="S3228" s="17">
        <v>-0.35349720193228051</v>
      </c>
      <c r="T3228" s="17">
        <v>-3.7116137603193253E-2</v>
      </c>
      <c r="U3228" s="17">
        <v>-0.25976454836216811</v>
      </c>
      <c r="V3228" s="17">
        <v>-0.52255781179374472</v>
      </c>
      <c r="W3228" s="17">
        <v>-0.66835579592337224</v>
      </c>
      <c r="X3228" s="17">
        <v>-1.6139256024373154</v>
      </c>
      <c r="Y3228" s="17">
        <v>0</v>
      </c>
      <c r="Z3228" s="17">
        <v>17.257403896478259</v>
      </c>
      <c r="AA3228" s="17">
        <v>-0.33425274724250115</v>
      </c>
      <c r="AB3228" s="17">
        <v>-0.1472085642265627</v>
      </c>
      <c r="AC3228" s="17">
        <v>3.7713995992259974</v>
      </c>
      <c r="AD3228" s="17">
        <v>-0.32470568545271017</v>
      </c>
      <c r="AE3228" s="17">
        <v>-3.2470568545271014E-2</v>
      </c>
      <c r="AF3228" s="17">
        <v>27.835166854393844</v>
      </c>
      <c r="AG3228" s="17">
        <v>-31.187689879181502</v>
      </c>
      <c r="AH3228" s="17">
        <v>-1</v>
      </c>
      <c r="AI3228" s="17">
        <v>-1</v>
      </c>
      <c r="AJ3228" s="17">
        <v>-1</v>
      </c>
      <c r="AK3228" s="17">
        <v>-1</v>
      </c>
      <c r="AL3228" s="17">
        <v>-1</v>
      </c>
      <c r="AM3228" s="17">
        <v>-1</v>
      </c>
      <c r="AN3228" s="17">
        <v>-1</v>
      </c>
      <c r="AO3228" s="17">
        <v>-1</v>
      </c>
      <c r="AP3228" s="17">
        <v>-1</v>
      </c>
      <c r="AQ3228" s="17">
        <v>-1</v>
      </c>
      <c r="AR3228" s="17">
        <v>-0.16235284272635508</v>
      </c>
      <c r="AS3228" s="17">
        <v>-1.948234112716261</v>
      </c>
      <c r="AT3228" s="17">
        <v>1.4672956534688604</v>
      </c>
      <c r="AU3228" s="17">
        <v>-1</v>
      </c>
      <c r="AV3228" s="17">
        <v>-1</v>
      </c>
      <c r="AW3228" s="17">
        <v>-1</v>
      </c>
      <c r="AX3228" s="17">
        <v>-1</v>
      </c>
      <c r="AY3228" s="17">
        <v>-3.2470568545271014E-2</v>
      </c>
      <c r="AZ3228" s="17">
        <v>0.64999991647873501</v>
      </c>
      <c r="BA3228" s="17">
        <v>-0.13717940365822218</v>
      </c>
      <c r="BB3228" s="17">
        <v>0.24373326638725484</v>
      </c>
      <c r="BC3228" s="17">
        <v>-6.4246086900075286E-2</v>
      </c>
      <c r="BD3228" s="17">
        <v>8.8755511614786737</v>
      </c>
      <c r="BE3228" s="17">
        <v>-1.8242691101966289</v>
      </c>
      <c r="BF3228" s="17">
        <v>-1</v>
      </c>
      <c r="BG3228" s="22">
        <v>0</v>
      </c>
    </row>
    <row r="3229" spans="1:59" x14ac:dyDescent="0.25">
      <c r="A3229">
        <v>6843</v>
      </c>
      <c r="B3229" t="s">
        <v>3273</v>
      </c>
      <c r="C3229" s="49">
        <v>0</v>
      </c>
      <c r="D3229" s="22">
        <v>1450</v>
      </c>
      <c r="E3229" s="17">
        <v>42.510834345099084</v>
      </c>
      <c r="F3229" s="17">
        <v>-34.162466733731819</v>
      </c>
      <c r="G3229" s="17">
        <v>9.7588733186206644E-2</v>
      </c>
      <c r="H3229" s="17">
        <v>1.5658069454695622</v>
      </c>
      <c r="I3229" s="17">
        <v>31.883730774475264</v>
      </c>
      <c r="J3229" s="17">
        <v>0.93163294809285269</v>
      </c>
      <c r="K3229" s="17">
        <v>-1</v>
      </c>
      <c r="L3229" s="17">
        <v>-1</v>
      </c>
      <c r="M3229" s="17">
        <v>-1</v>
      </c>
      <c r="N3229" s="17">
        <v>0.16666666666666666</v>
      </c>
      <c r="O3229" s="17">
        <v>-1</v>
      </c>
      <c r="P3229" s="17">
        <v>-1</v>
      </c>
      <c r="Q3229" s="17">
        <v>1.5814579933319561</v>
      </c>
      <c r="R3229" s="17">
        <v>-1</v>
      </c>
      <c r="S3229" s="17">
        <v>-0.35349720193228051</v>
      </c>
      <c r="T3229" s="17">
        <v>-3.7116137603193253E-2</v>
      </c>
      <c r="U3229" s="17">
        <v>-0.25976454836216811</v>
      </c>
      <c r="V3229" s="17">
        <v>-0.52255781179374472</v>
      </c>
      <c r="W3229" s="17">
        <v>-0.66835579592337224</v>
      </c>
      <c r="X3229" s="17">
        <v>-1.6139256024373154</v>
      </c>
      <c r="Y3229" s="17">
        <v>0</v>
      </c>
      <c r="Z3229" s="17">
        <v>17.257403896478259</v>
      </c>
      <c r="AA3229" s="17">
        <v>-0.33425274724250115</v>
      </c>
      <c r="AB3229" s="17">
        <v>-0.1472085642265627</v>
      </c>
      <c r="AC3229" s="17">
        <v>3.7713995992259974</v>
      </c>
      <c r="AD3229" s="17">
        <v>-0.32470568545271017</v>
      </c>
      <c r="AE3229" s="17">
        <v>-3.2470568545271014E-2</v>
      </c>
      <c r="AF3229" s="17">
        <v>27.835166854393844</v>
      </c>
      <c r="AG3229" s="17">
        <v>-31.187689879181502</v>
      </c>
      <c r="AH3229" s="17">
        <v>-1</v>
      </c>
      <c r="AI3229" s="17">
        <v>-1</v>
      </c>
      <c r="AJ3229" s="17">
        <v>-1</v>
      </c>
      <c r="AK3229" s="17">
        <v>-1</v>
      </c>
      <c r="AL3229" s="17">
        <v>-1</v>
      </c>
      <c r="AM3229" s="17">
        <v>-1</v>
      </c>
      <c r="AN3229" s="17">
        <v>-1</v>
      </c>
      <c r="AO3229" s="17">
        <v>-1</v>
      </c>
      <c r="AP3229" s="17">
        <v>-1</v>
      </c>
      <c r="AQ3229" s="17">
        <v>-1</v>
      </c>
      <c r="AR3229" s="17">
        <v>-0.16235284272635508</v>
      </c>
      <c r="AS3229" s="17">
        <v>-1.948234112716261</v>
      </c>
      <c r="AT3229" s="17">
        <v>1.4672956534688604</v>
      </c>
      <c r="AU3229" s="17">
        <v>-1</v>
      </c>
      <c r="AV3229" s="17">
        <v>-1</v>
      </c>
      <c r="AW3229" s="17">
        <v>-1</v>
      </c>
      <c r="AX3229" s="17">
        <v>-1</v>
      </c>
      <c r="AY3229" s="17">
        <v>-3.2470568545271014E-2</v>
      </c>
      <c r="AZ3229" s="17">
        <v>0.64999991647873501</v>
      </c>
      <c r="BA3229" s="17">
        <v>-0.13717940365822218</v>
      </c>
      <c r="BB3229" s="17">
        <v>0.24373326638725484</v>
      </c>
      <c r="BC3229" s="17">
        <v>-6.4246086900075286E-2</v>
      </c>
      <c r="BD3229" s="17">
        <v>8.8755511614786737</v>
      </c>
      <c r="BE3229" s="17">
        <v>-1.8242691101966289</v>
      </c>
      <c r="BF3229" s="17">
        <v>-1</v>
      </c>
      <c r="BG3229" s="22">
        <v>0</v>
      </c>
    </row>
    <row r="3230" spans="1:59" x14ac:dyDescent="0.25">
      <c r="A3230">
        <v>6844</v>
      </c>
      <c r="B3230" t="s">
        <v>3274</v>
      </c>
      <c r="C3230" s="49">
        <v>0</v>
      </c>
      <c r="D3230" s="22">
        <v>1450</v>
      </c>
      <c r="E3230" s="17">
        <v>42.510834345099084</v>
      </c>
      <c r="F3230" s="17">
        <v>-34.162466733731819</v>
      </c>
      <c r="G3230" s="17">
        <v>9.7588733186206644E-2</v>
      </c>
      <c r="H3230" s="17">
        <v>1.5658069454695622</v>
      </c>
      <c r="I3230" s="17">
        <v>31.883730774475264</v>
      </c>
      <c r="J3230" s="17">
        <v>0.93163294809285269</v>
      </c>
      <c r="K3230" s="17">
        <v>-1</v>
      </c>
      <c r="L3230" s="17">
        <v>-1</v>
      </c>
      <c r="M3230" s="17">
        <v>-1</v>
      </c>
      <c r="N3230" s="17">
        <v>0.16666666666666666</v>
      </c>
      <c r="O3230" s="17">
        <v>-1</v>
      </c>
      <c r="P3230" s="17">
        <v>-1</v>
      </c>
      <c r="Q3230" s="17">
        <v>1.5814579933319561</v>
      </c>
      <c r="R3230" s="17">
        <v>-1</v>
      </c>
      <c r="S3230" s="17">
        <v>-0.35349720193228051</v>
      </c>
      <c r="T3230" s="17">
        <v>-3.7116137603193253E-2</v>
      </c>
      <c r="U3230" s="17">
        <v>-0.25976454836216811</v>
      </c>
      <c r="V3230" s="17">
        <v>-0.52255781179374472</v>
      </c>
      <c r="W3230" s="17">
        <v>-0.66835579592337224</v>
      </c>
      <c r="X3230" s="17">
        <v>-1.6139256024373154</v>
      </c>
      <c r="Y3230" s="17">
        <v>0</v>
      </c>
      <c r="Z3230" s="17">
        <v>17.257403896478259</v>
      </c>
      <c r="AA3230" s="17">
        <v>-0.33425274724250115</v>
      </c>
      <c r="AB3230" s="17">
        <v>-0.1472085642265627</v>
      </c>
      <c r="AC3230" s="17">
        <v>3.7713995992259974</v>
      </c>
      <c r="AD3230" s="17">
        <v>-0.32470568545271017</v>
      </c>
      <c r="AE3230" s="17">
        <v>-3.2470568545271014E-2</v>
      </c>
      <c r="AF3230" s="17">
        <v>27.835166854393844</v>
      </c>
      <c r="AG3230" s="17">
        <v>-31.187689879181502</v>
      </c>
      <c r="AH3230" s="17">
        <v>-1</v>
      </c>
      <c r="AI3230" s="17">
        <v>-1</v>
      </c>
      <c r="AJ3230" s="17">
        <v>-1</v>
      </c>
      <c r="AK3230" s="17">
        <v>-1</v>
      </c>
      <c r="AL3230" s="17">
        <v>-1</v>
      </c>
      <c r="AM3230" s="17">
        <v>-1</v>
      </c>
      <c r="AN3230" s="17">
        <v>-1</v>
      </c>
      <c r="AO3230" s="17">
        <v>-1</v>
      </c>
      <c r="AP3230" s="17">
        <v>-1</v>
      </c>
      <c r="AQ3230" s="17">
        <v>-1</v>
      </c>
      <c r="AR3230" s="17">
        <v>-0.16235284272635508</v>
      </c>
      <c r="AS3230" s="17">
        <v>-1.948234112716261</v>
      </c>
      <c r="AT3230" s="17">
        <v>1.4672956534688604</v>
      </c>
      <c r="AU3230" s="17">
        <v>-1</v>
      </c>
      <c r="AV3230" s="17">
        <v>-1</v>
      </c>
      <c r="AW3230" s="17">
        <v>-1</v>
      </c>
      <c r="AX3230" s="17">
        <v>-1</v>
      </c>
      <c r="AY3230" s="17">
        <v>-3.2470568545271014E-2</v>
      </c>
      <c r="AZ3230" s="17">
        <v>0.64999991647873501</v>
      </c>
      <c r="BA3230" s="17">
        <v>-0.13717940365822218</v>
      </c>
      <c r="BB3230" s="17">
        <v>0.24373326638725484</v>
      </c>
      <c r="BC3230" s="17">
        <v>-6.4246086900075286E-2</v>
      </c>
      <c r="BD3230" s="17">
        <v>8.8755511614786737</v>
      </c>
      <c r="BE3230" s="17">
        <v>-1.8242691101966289</v>
      </c>
      <c r="BF3230" s="17">
        <v>-1</v>
      </c>
      <c r="BG3230" s="22">
        <v>0</v>
      </c>
    </row>
    <row r="3231" spans="1:59" x14ac:dyDescent="0.25">
      <c r="A3231">
        <v>6845</v>
      </c>
      <c r="B3231" t="s">
        <v>3275</v>
      </c>
      <c r="C3231" s="49">
        <v>0</v>
      </c>
      <c r="D3231" s="22">
        <v>1450</v>
      </c>
      <c r="E3231" s="17">
        <v>42.510834345099084</v>
      </c>
      <c r="F3231" s="17">
        <v>-34.162466733731819</v>
      </c>
      <c r="G3231" s="17">
        <v>9.7588733186206644E-2</v>
      </c>
      <c r="H3231" s="17">
        <v>1.5658069454695622</v>
      </c>
      <c r="I3231" s="17">
        <v>31.883730774475264</v>
      </c>
      <c r="J3231" s="17">
        <v>0.93163294809285269</v>
      </c>
      <c r="K3231" s="17">
        <v>-1</v>
      </c>
      <c r="L3231" s="17">
        <v>-1</v>
      </c>
      <c r="M3231" s="17">
        <v>-1</v>
      </c>
      <c r="N3231" s="17">
        <v>0.16666666666666666</v>
      </c>
      <c r="O3231" s="17">
        <v>-1</v>
      </c>
      <c r="P3231" s="17">
        <v>-1</v>
      </c>
      <c r="Q3231" s="17">
        <v>1.5814579933319561</v>
      </c>
      <c r="R3231" s="17">
        <v>-1</v>
      </c>
      <c r="S3231" s="17">
        <v>-0.35349720193228051</v>
      </c>
      <c r="T3231" s="17">
        <v>-3.7116137603193253E-2</v>
      </c>
      <c r="U3231" s="17">
        <v>-0.25976454836216811</v>
      </c>
      <c r="V3231" s="17">
        <v>-0.52255781179374472</v>
      </c>
      <c r="W3231" s="17">
        <v>-0.66835579592337224</v>
      </c>
      <c r="X3231" s="17">
        <v>-1.6139256024373154</v>
      </c>
      <c r="Y3231" s="17">
        <v>0</v>
      </c>
      <c r="Z3231" s="17">
        <v>17.257403896478259</v>
      </c>
      <c r="AA3231" s="17">
        <v>-0.33425274724250115</v>
      </c>
      <c r="AB3231" s="17">
        <v>-0.1472085642265627</v>
      </c>
      <c r="AC3231" s="17">
        <v>3.7713995992259974</v>
      </c>
      <c r="AD3231" s="17">
        <v>-0.32470568545271017</v>
      </c>
      <c r="AE3231" s="17">
        <v>-3.2470568545271014E-2</v>
      </c>
      <c r="AF3231" s="17">
        <v>27.835166854393844</v>
      </c>
      <c r="AG3231" s="17">
        <v>-31.187689879181502</v>
      </c>
      <c r="AH3231" s="17">
        <v>-1</v>
      </c>
      <c r="AI3231" s="17">
        <v>-1</v>
      </c>
      <c r="AJ3231" s="17">
        <v>-1</v>
      </c>
      <c r="AK3231" s="17">
        <v>-1</v>
      </c>
      <c r="AL3231" s="17">
        <v>-1</v>
      </c>
      <c r="AM3231" s="17">
        <v>-1</v>
      </c>
      <c r="AN3231" s="17">
        <v>-1</v>
      </c>
      <c r="AO3231" s="17">
        <v>-1</v>
      </c>
      <c r="AP3231" s="17">
        <v>-1</v>
      </c>
      <c r="AQ3231" s="17">
        <v>-1</v>
      </c>
      <c r="AR3231" s="17">
        <v>-0.16235284272635508</v>
      </c>
      <c r="AS3231" s="17">
        <v>-1.948234112716261</v>
      </c>
      <c r="AT3231" s="17">
        <v>1.4672956534688604</v>
      </c>
      <c r="AU3231" s="17">
        <v>-1</v>
      </c>
      <c r="AV3231" s="17">
        <v>-1</v>
      </c>
      <c r="AW3231" s="17">
        <v>-1</v>
      </c>
      <c r="AX3231" s="17">
        <v>-1</v>
      </c>
      <c r="AY3231" s="17">
        <v>-3.2470568545271014E-2</v>
      </c>
      <c r="AZ3231" s="17">
        <v>0.64999991647873501</v>
      </c>
      <c r="BA3231" s="17">
        <v>-0.13717940365822218</v>
      </c>
      <c r="BB3231" s="17">
        <v>0.24373326638725484</v>
      </c>
      <c r="BC3231" s="17">
        <v>-6.4246086900075286E-2</v>
      </c>
      <c r="BD3231" s="17">
        <v>8.8755511614786737</v>
      </c>
      <c r="BE3231" s="17">
        <v>-1.8242691101966289</v>
      </c>
      <c r="BF3231" s="17">
        <v>-1</v>
      </c>
      <c r="BG3231" s="22">
        <v>0</v>
      </c>
    </row>
    <row r="3232" spans="1:59" x14ac:dyDescent="0.25">
      <c r="A3232">
        <v>6846</v>
      </c>
      <c r="B3232" t="s">
        <v>3276</v>
      </c>
      <c r="C3232" s="49">
        <v>0</v>
      </c>
      <c r="D3232" s="22">
        <v>1450</v>
      </c>
      <c r="E3232" s="17">
        <v>42.510834345099084</v>
      </c>
      <c r="F3232" s="17">
        <v>-34.162466733731819</v>
      </c>
      <c r="G3232" s="17">
        <v>9.7588733186206644E-2</v>
      </c>
      <c r="H3232" s="17">
        <v>1.5658069454695622</v>
      </c>
      <c r="I3232" s="17">
        <v>31.883730774475264</v>
      </c>
      <c r="J3232" s="17">
        <v>0.93163294809285269</v>
      </c>
      <c r="K3232" s="17">
        <v>-1</v>
      </c>
      <c r="L3232" s="17">
        <v>-1</v>
      </c>
      <c r="M3232" s="17">
        <v>-1</v>
      </c>
      <c r="N3232" s="17">
        <v>0.16666666666666666</v>
      </c>
      <c r="O3232" s="17">
        <v>-1</v>
      </c>
      <c r="P3232" s="17">
        <v>-1</v>
      </c>
      <c r="Q3232" s="17">
        <v>1.5814579933319561</v>
      </c>
      <c r="R3232" s="17">
        <v>-1</v>
      </c>
      <c r="S3232" s="17">
        <v>-0.35349720193228051</v>
      </c>
      <c r="T3232" s="17">
        <v>-3.7116137603193253E-2</v>
      </c>
      <c r="U3232" s="17">
        <v>-0.25976454836216811</v>
      </c>
      <c r="V3232" s="17">
        <v>-0.52255781179374472</v>
      </c>
      <c r="W3232" s="17">
        <v>-0.66835579592337224</v>
      </c>
      <c r="X3232" s="17">
        <v>-1.6139256024373154</v>
      </c>
      <c r="Y3232" s="17">
        <v>0</v>
      </c>
      <c r="Z3232" s="17">
        <v>17.257403896478259</v>
      </c>
      <c r="AA3232" s="17">
        <v>-0.33425274724250115</v>
      </c>
      <c r="AB3232" s="17">
        <v>-0.1472085642265627</v>
      </c>
      <c r="AC3232" s="17">
        <v>3.7713995992259974</v>
      </c>
      <c r="AD3232" s="17">
        <v>-0.32470568545271017</v>
      </c>
      <c r="AE3232" s="17">
        <v>-3.2470568545271014E-2</v>
      </c>
      <c r="AF3232" s="17">
        <v>27.835166854393844</v>
      </c>
      <c r="AG3232" s="17">
        <v>-31.187689879181502</v>
      </c>
      <c r="AH3232" s="17">
        <v>-1</v>
      </c>
      <c r="AI3232" s="17">
        <v>-1</v>
      </c>
      <c r="AJ3232" s="17">
        <v>-1</v>
      </c>
      <c r="AK3232" s="17">
        <v>-1</v>
      </c>
      <c r="AL3232" s="17">
        <v>-1</v>
      </c>
      <c r="AM3232" s="17">
        <v>-1</v>
      </c>
      <c r="AN3232" s="17">
        <v>-1</v>
      </c>
      <c r="AO3232" s="17">
        <v>-1</v>
      </c>
      <c r="AP3232" s="17">
        <v>-1</v>
      </c>
      <c r="AQ3232" s="17">
        <v>-1</v>
      </c>
      <c r="AR3232" s="17">
        <v>-0.16235284272635508</v>
      </c>
      <c r="AS3232" s="17">
        <v>-1.948234112716261</v>
      </c>
      <c r="AT3232" s="17">
        <v>1.4672956534688604</v>
      </c>
      <c r="AU3232" s="17">
        <v>-1</v>
      </c>
      <c r="AV3232" s="17">
        <v>-1</v>
      </c>
      <c r="AW3232" s="17">
        <v>-1</v>
      </c>
      <c r="AX3232" s="17">
        <v>-1</v>
      </c>
      <c r="AY3232" s="17">
        <v>-3.2470568545271014E-2</v>
      </c>
      <c r="AZ3232" s="17">
        <v>0.64999991647873501</v>
      </c>
      <c r="BA3232" s="17">
        <v>-0.13717940365822218</v>
      </c>
      <c r="BB3232" s="17">
        <v>0.24373326638725484</v>
      </c>
      <c r="BC3232" s="17">
        <v>-6.4246086900075286E-2</v>
      </c>
      <c r="BD3232" s="17">
        <v>8.8755511614786737</v>
      </c>
      <c r="BE3232" s="17">
        <v>-1.8242691101966289</v>
      </c>
      <c r="BF3232" s="17">
        <v>-1</v>
      </c>
      <c r="BG3232" s="22">
        <v>0</v>
      </c>
    </row>
    <row r="3233" spans="1:59" x14ac:dyDescent="0.25">
      <c r="A3233">
        <v>6847</v>
      </c>
      <c r="B3233" t="s">
        <v>3277</v>
      </c>
      <c r="C3233" s="49">
        <v>0</v>
      </c>
      <c r="D3233" s="22">
        <v>1450</v>
      </c>
      <c r="E3233" s="17">
        <v>42.510834345099084</v>
      </c>
      <c r="F3233" s="17">
        <v>-34.162466733731819</v>
      </c>
      <c r="G3233" s="17">
        <v>9.7588733186206644E-2</v>
      </c>
      <c r="H3233" s="17">
        <v>1.5658069454695622</v>
      </c>
      <c r="I3233" s="17">
        <v>31.883730774475264</v>
      </c>
      <c r="J3233" s="17">
        <v>0.93163294809285269</v>
      </c>
      <c r="K3233" s="17">
        <v>-1</v>
      </c>
      <c r="L3233" s="17">
        <v>-1</v>
      </c>
      <c r="M3233" s="17">
        <v>-1</v>
      </c>
      <c r="N3233" s="17">
        <v>0.16666666666666666</v>
      </c>
      <c r="O3233" s="17">
        <v>-1</v>
      </c>
      <c r="P3233" s="17">
        <v>-1</v>
      </c>
      <c r="Q3233" s="17">
        <v>1.5814579933319561</v>
      </c>
      <c r="R3233" s="17">
        <v>-1</v>
      </c>
      <c r="S3233" s="17">
        <v>-0.35349720193228051</v>
      </c>
      <c r="T3233" s="17">
        <v>-3.7116137603193253E-2</v>
      </c>
      <c r="U3233" s="17">
        <v>-0.25976454836216811</v>
      </c>
      <c r="V3233" s="17">
        <v>-0.52255781179374472</v>
      </c>
      <c r="W3233" s="17">
        <v>-0.66835579592337224</v>
      </c>
      <c r="X3233" s="17">
        <v>-1.6139256024373154</v>
      </c>
      <c r="Y3233" s="17">
        <v>0</v>
      </c>
      <c r="Z3233" s="17">
        <v>17.257403896478259</v>
      </c>
      <c r="AA3233" s="17">
        <v>-0.33425274724250115</v>
      </c>
      <c r="AB3233" s="17">
        <v>-0.1472085642265627</v>
      </c>
      <c r="AC3233" s="17">
        <v>3.7713995992259974</v>
      </c>
      <c r="AD3233" s="17">
        <v>-0.32470568545271017</v>
      </c>
      <c r="AE3233" s="17">
        <v>-3.2470568545271014E-2</v>
      </c>
      <c r="AF3233" s="17">
        <v>27.835166854393844</v>
      </c>
      <c r="AG3233" s="17">
        <v>-31.187689879181502</v>
      </c>
      <c r="AH3233" s="17">
        <v>-1</v>
      </c>
      <c r="AI3233" s="17">
        <v>-1</v>
      </c>
      <c r="AJ3233" s="17">
        <v>-1</v>
      </c>
      <c r="AK3233" s="17">
        <v>-1</v>
      </c>
      <c r="AL3233" s="17">
        <v>-1</v>
      </c>
      <c r="AM3233" s="17">
        <v>-1</v>
      </c>
      <c r="AN3233" s="17">
        <v>-1</v>
      </c>
      <c r="AO3233" s="17">
        <v>-1</v>
      </c>
      <c r="AP3233" s="17">
        <v>-1</v>
      </c>
      <c r="AQ3233" s="17">
        <v>-1</v>
      </c>
      <c r="AR3233" s="17">
        <v>-0.16235284272635508</v>
      </c>
      <c r="AS3233" s="17">
        <v>-1.948234112716261</v>
      </c>
      <c r="AT3233" s="17">
        <v>1.4672956534688604</v>
      </c>
      <c r="AU3233" s="17">
        <v>-1</v>
      </c>
      <c r="AV3233" s="17">
        <v>-1</v>
      </c>
      <c r="AW3233" s="17">
        <v>-1</v>
      </c>
      <c r="AX3233" s="17">
        <v>-1</v>
      </c>
      <c r="AY3233" s="17">
        <v>-3.2470568545271014E-2</v>
      </c>
      <c r="AZ3233" s="17">
        <v>0.64999991647873501</v>
      </c>
      <c r="BA3233" s="17">
        <v>-0.13717940365822218</v>
      </c>
      <c r="BB3233" s="17">
        <v>0.24373326638725484</v>
      </c>
      <c r="BC3233" s="17">
        <v>-6.4246086900075286E-2</v>
      </c>
      <c r="BD3233" s="17">
        <v>8.8755511614786737</v>
      </c>
      <c r="BE3233" s="17">
        <v>-1.8242691101966289</v>
      </c>
      <c r="BF3233" s="17">
        <v>-1</v>
      </c>
      <c r="BG3233" s="22">
        <v>0</v>
      </c>
    </row>
    <row r="3234" spans="1:59" x14ac:dyDescent="0.25">
      <c r="A3234">
        <v>6850</v>
      </c>
      <c r="B3234" t="s">
        <v>3278</v>
      </c>
      <c r="C3234" s="49">
        <v>0</v>
      </c>
      <c r="D3234" s="22">
        <v>1450</v>
      </c>
      <c r="E3234" s="17">
        <v>42.510834345099084</v>
      </c>
      <c r="F3234" s="17">
        <v>-34.162466733731819</v>
      </c>
      <c r="G3234" s="17">
        <v>9.7588733186206644E-2</v>
      </c>
      <c r="H3234" s="17">
        <v>1.5658069454695622</v>
      </c>
      <c r="I3234" s="17">
        <v>31.883730774475264</v>
      </c>
      <c r="J3234" s="17">
        <v>0.93163294809285269</v>
      </c>
      <c r="K3234" s="17">
        <v>-1</v>
      </c>
      <c r="L3234" s="17">
        <v>-1</v>
      </c>
      <c r="M3234" s="17">
        <v>-1</v>
      </c>
      <c r="N3234" s="17">
        <v>0.16666666666666666</v>
      </c>
      <c r="O3234" s="17">
        <v>-1</v>
      </c>
      <c r="P3234" s="17">
        <v>-1</v>
      </c>
      <c r="Q3234" s="17">
        <v>1.5814579933319561</v>
      </c>
      <c r="R3234" s="17">
        <v>-1</v>
      </c>
      <c r="S3234" s="17">
        <v>-0.35349720193228051</v>
      </c>
      <c r="T3234" s="17">
        <v>-3.7116137603193253E-2</v>
      </c>
      <c r="U3234" s="17">
        <v>-0.25976454836216811</v>
      </c>
      <c r="V3234" s="17">
        <v>-0.52255781179374472</v>
      </c>
      <c r="W3234" s="17">
        <v>-0.66835579592337224</v>
      </c>
      <c r="X3234" s="17">
        <v>-1.6139256024373154</v>
      </c>
      <c r="Y3234" s="17">
        <v>0</v>
      </c>
      <c r="Z3234" s="17">
        <v>17.257403896478259</v>
      </c>
      <c r="AA3234" s="17">
        <v>-0.33425274724250115</v>
      </c>
      <c r="AB3234" s="17">
        <v>-0.1472085642265627</v>
      </c>
      <c r="AC3234" s="17">
        <v>3.7713995992259974</v>
      </c>
      <c r="AD3234" s="17">
        <v>-0.32470568545271017</v>
      </c>
      <c r="AE3234" s="17">
        <v>-3.2470568545271014E-2</v>
      </c>
      <c r="AF3234" s="17">
        <v>27.835166854393844</v>
      </c>
      <c r="AG3234" s="17">
        <v>-31.187689879181502</v>
      </c>
      <c r="AH3234" s="17">
        <v>-1</v>
      </c>
      <c r="AI3234" s="17">
        <v>-1</v>
      </c>
      <c r="AJ3234" s="17">
        <v>-1</v>
      </c>
      <c r="AK3234" s="17">
        <v>-1</v>
      </c>
      <c r="AL3234" s="17">
        <v>-1</v>
      </c>
      <c r="AM3234" s="17">
        <v>-1</v>
      </c>
      <c r="AN3234" s="17">
        <v>-1</v>
      </c>
      <c r="AO3234" s="17">
        <v>-1</v>
      </c>
      <c r="AP3234" s="17">
        <v>-1</v>
      </c>
      <c r="AQ3234" s="17">
        <v>-1</v>
      </c>
      <c r="AR3234" s="17">
        <v>-0.16235284272635508</v>
      </c>
      <c r="AS3234" s="17">
        <v>-1.948234112716261</v>
      </c>
      <c r="AT3234" s="17">
        <v>1.4672956534688604</v>
      </c>
      <c r="AU3234" s="17">
        <v>-1</v>
      </c>
      <c r="AV3234" s="17">
        <v>-1</v>
      </c>
      <c r="AW3234" s="17">
        <v>-1</v>
      </c>
      <c r="AX3234" s="17">
        <v>-1</v>
      </c>
      <c r="AY3234" s="17">
        <v>-3.2470568545271014E-2</v>
      </c>
      <c r="AZ3234" s="17">
        <v>0.64999991647873501</v>
      </c>
      <c r="BA3234" s="17">
        <v>-0.13717940365822218</v>
      </c>
      <c r="BB3234" s="17">
        <v>0.24373326638725484</v>
      </c>
      <c r="BC3234" s="17">
        <v>-6.4246086900075286E-2</v>
      </c>
      <c r="BD3234" s="17">
        <v>8.8755511614786737</v>
      </c>
      <c r="BE3234" s="17">
        <v>-1.8242691101966289</v>
      </c>
      <c r="BF3234" s="17">
        <v>-1</v>
      </c>
      <c r="BG3234" s="22">
        <v>0</v>
      </c>
    </row>
    <row r="3235" spans="1:59" x14ac:dyDescent="0.25">
      <c r="A3235">
        <v>6851</v>
      </c>
      <c r="B3235" t="s">
        <v>3279</v>
      </c>
      <c r="C3235" s="49">
        <v>0</v>
      </c>
      <c r="D3235" s="22">
        <v>1450</v>
      </c>
      <c r="E3235" s="17">
        <v>42.510834345099084</v>
      </c>
      <c r="F3235" s="17">
        <v>-34.162466733731819</v>
      </c>
      <c r="G3235" s="17">
        <v>9.7588733186206644E-2</v>
      </c>
      <c r="H3235" s="17">
        <v>1.5658069454695622</v>
      </c>
      <c r="I3235" s="17">
        <v>31.883730774475264</v>
      </c>
      <c r="J3235" s="17">
        <v>0.93163294809285269</v>
      </c>
      <c r="K3235" s="17">
        <v>-1</v>
      </c>
      <c r="L3235" s="17">
        <v>-1</v>
      </c>
      <c r="M3235" s="17">
        <v>-1</v>
      </c>
      <c r="N3235" s="17">
        <v>0.16666666666666666</v>
      </c>
      <c r="O3235" s="17">
        <v>-1</v>
      </c>
      <c r="P3235" s="17">
        <v>-1</v>
      </c>
      <c r="Q3235" s="17">
        <v>1.5814579933319561</v>
      </c>
      <c r="R3235" s="17">
        <v>-1</v>
      </c>
      <c r="S3235" s="17">
        <v>-0.35349720193228051</v>
      </c>
      <c r="T3235" s="17">
        <v>-3.7116137603193253E-2</v>
      </c>
      <c r="U3235" s="17">
        <v>-0.25976454836216811</v>
      </c>
      <c r="V3235" s="17">
        <v>-0.52255781179374472</v>
      </c>
      <c r="W3235" s="17">
        <v>-0.66835579592337224</v>
      </c>
      <c r="X3235" s="17">
        <v>-1.6139256024373154</v>
      </c>
      <c r="Y3235" s="17">
        <v>0</v>
      </c>
      <c r="Z3235" s="17">
        <v>17.257403896478259</v>
      </c>
      <c r="AA3235" s="17">
        <v>-0.33425274724250115</v>
      </c>
      <c r="AB3235" s="17">
        <v>-0.1472085642265627</v>
      </c>
      <c r="AC3235" s="17">
        <v>3.7713995992259974</v>
      </c>
      <c r="AD3235" s="17">
        <v>-0.32470568545271017</v>
      </c>
      <c r="AE3235" s="17">
        <v>-3.2470568545271014E-2</v>
      </c>
      <c r="AF3235" s="17">
        <v>27.835166854393844</v>
      </c>
      <c r="AG3235" s="17">
        <v>-31.187689879181502</v>
      </c>
      <c r="AH3235" s="17">
        <v>-1</v>
      </c>
      <c r="AI3235" s="17">
        <v>-1</v>
      </c>
      <c r="AJ3235" s="17">
        <v>-1</v>
      </c>
      <c r="AK3235" s="17">
        <v>-1</v>
      </c>
      <c r="AL3235" s="17">
        <v>-1</v>
      </c>
      <c r="AM3235" s="17">
        <v>-1</v>
      </c>
      <c r="AN3235" s="17">
        <v>-1</v>
      </c>
      <c r="AO3235" s="17">
        <v>-1</v>
      </c>
      <c r="AP3235" s="17">
        <v>-1</v>
      </c>
      <c r="AQ3235" s="17">
        <v>-1</v>
      </c>
      <c r="AR3235" s="17">
        <v>-0.16235284272635508</v>
      </c>
      <c r="AS3235" s="17">
        <v>-1.948234112716261</v>
      </c>
      <c r="AT3235" s="17">
        <v>1.4672956534688604</v>
      </c>
      <c r="AU3235" s="17">
        <v>-1</v>
      </c>
      <c r="AV3235" s="17">
        <v>-1</v>
      </c>
      <c r="AW3235" s="17">
        <v>-1</v>
      </c>
      <c r="AX3235" s="17">
        <v>-1</v>
      </c>
      <c r="AY3235" s="17">
        <v>-3.2470568545271014E-2</v>
      </c>
      <c r="AZ3235" s="17">
        <v>0.64999991647873501</v>
      </c>
      <c r="BA3235" s="17">
        <v>-0.13717940365822218</v>
      </c>
      <c r="BB3235" s="17">
        <v>0.24373326638725484</v>
      </c>
      <c r="BC3235" s="17">
        <v>-6.4246086900075286E-2</v>
      </c>
      <c r="BD3235" s="17">
        <v>8.8755511614786737</v>
      </c>
      <c r="BE3235" s="17">
        <v>-1.8242691101966289</v>
      </c>
      <c r="BF3235" s="17">
        <v>-1</v>
      </c>
      <c r="BG3235" s="22">
        <v>0</v>
      </c>
    </row>
    <row r="3236" spans="1:59" x14ac:dyDescent="0.25">
      <c r="A3236">
        <v>6852</v>
      </c>
      <c r="B3236" t="s">
        <v>415</v>
      </c>
      <c r="C3236" s="49">
        <v>0</v>
      </c>
      <c r="D3236" s="22">
        <v>1450</v>
      </c>
      <c r="E3236" s="17">
        <v>42.510834345099084</v>
      </c>
      <c r="F3236" s="17">
        <v>-34.162466733731819</v>
      </c>
      <c r="G3236" s="17">
        <v>9.7588733186206644E-2</v>
      </c>
      <c r="H3236" s="17">
        <v>1.5658069454695622</v>
      </c>
      <c r="I3236" s="17">
        <v>31.883730774475264</v>
      </c>
      <c r="J3236" s="17">
        <v>0.93163294809285269</v>
      </c>
      <c r="K3236" s="17">
        <v>-1</v>
      </c>
      <c r="L3236" s="17">
        <v>-1</v>
      </c>
      <c r="M3236" s="17">
        <v>-1</v>
      </c>
      <c r="N3236" s="17">
        <v>0.16666666666666666</v>
      </c>
      <c r="O3236" s="17">
        <v>-1</v>
      </c>
      <c r="P3236" s="17">
        <v>-1</v>
      </c>
      <c r="Q3236" s="17">
        <v>1.5814579933319561</v>
      </c>
      <c r="R3236" s="17">
        <v>-1</v>
      </c>
      <c r="S3236" s="17">
        <v>-0.35349720193228051</v>
      </c>
      <c r="T3236" s="17">
        <v>-3.7116137603193253E-2</v>
      </c>
      <c r="U3236" s="17">
        <v>-0.25976454836216811</v>
      </c>
      <c r="V3236" s="17">
        <v>-0.52255781179374472</v>
      </c>
      <c r="W3236" s="17">
        <v>-0.66835579592337224</v>
      </c>
      <c r="X3236" s="17">
        <v>-1.6139256024373154</v>
      </c>
      <c r="Y3236" s="17">
        <v>0</v>
      </c>
      <c r="Z3236" s="17">
        <v>17.257403896478259</v>
      </c>
      <c r="AA3236" s="17">
        <v>-0.33425274724250115</v>
      </c>
      <c r="AB3236" s="17">
        <v>-0.1472085642265627</v>
      </c>
      <c r="AC3236" s="17">
        <v>3.7713995992259974</v>
      </c>
      <c r="AD3236" s="17">
        <v>-0.32470568545271017</v>
      </c>
      <c r="AE3236" s="17">
        <v>-3.2470568545271014E-2</v>
      </c>
      <c r="AF3236" s="17">
        <v>27.835166854393844</v>
      </c>
      <c r="AG3236" s="17">
        <v>-31.187689879181502</v>
      </c>
      <c r="AH3236" s="17">
        <v>-1</v>
      </c>
      <c r="AI3236" s="17">
        <v>-1</v>
      </c>
      <c r="AJ3236" s="17">
        <v>-1</v>
      </c>
      <c r="AK3236" s="17">
        <v>-1</v>
      </c>
      <c r="AL3236" s="17">
        <v>-1</v>
      </c>
      <c r="AM3236" s="17">
        <v>-1</v>
      </c>
      <c r="AN3236" s="17">
        <v>-1</v>
      </c>
      <c r="AO3236" s="17">
        <v>-1</v>
      </c>
      <c r="AP3236" s="17">
        <v>-1</v>
      </c>
      <c r="AQ3236" s="17">
        <v>-1</v>
      </c>
      <c r="AR3236" s="17">
        <v>-0.16235284272635508</v>
      </c>
      <c r="AS3236" s="17">
        <v>-1.948234112716261</v>
      </c>
      <c r="AT3236" s="17">
        <v>1.4672956534688604</v>
      </c>
      <c r="AU3236" s="17">
        <v>-1</v>
      </c>
      <c r="AV3236" s="17">
        <v>-1</v>
      </c>
      <c r="AW3236" s="17">
        <v>-1</v>
      </c>
      <c r="AX3236" s="17">
        <v>-1</v>
      </c>
      <c r="AY3236" s="17">
        <v>-3.2470568545271014E-2</v>
      </c>
      <c r="AZ3236" s="17">
        <v>0.64999991647873501</v>
      </c>
      <c r="BA3236" s="17">
        <v>-0.13717940365822218</v>
      </c>
      <c r="BB3236" s="17">
        <v>0.24373326638725484</v>
      </c>
      <c r="BC3236" s="17">
        <v>-6.4246086900075286E-2</v>
      </c>
      <c r="BD3236" s="17">
        <v>8.8755511614786737</v>
      </c>
      <c r="BE3236" s="17">
        <v>-1.8242691101966289</v>
      </c>
      <c r="BF3236" s="17">
        <v>-1</v>
      </c>
      <c r="BG3236" s="22">
        <v>0</v>
      </c>
    </row>
    <row r="3237" spans="1:59" x14ac:dyDescent="0.25">
      <c r="A3237">
        <v>6854</v>
      </c>
      <c r="B3237" t="s">
        <v>3280</v>
      </c>
      <c r="C3237" s="49">
        <v>0</v>
      </c>
      <c r="D3237" s="22">
        <v>1450</v>
      </c>
      <c r="E3237" s="17">
        <v>42.510834345099084</v>
      </c>
      <c r="F3237" s="17">
        <v>-34.162466733731819</v>
      </c>
      <c r="G3237" s="17">
        <v>9.7588733186206644E-2</v>
      </c>
      <c r="H3237" s="17">
        <v>1.5658069454695622</v>
      </c>
      <c r="I3237" s="17">
        <v>31.883730774475264</v>
      </c>
      <c r="J3237" s="17">
        <v>0.93163294809285269</v>
      </c>
      <c r="K3237" s="17">
        <v>-1</v>
      </c>
      <c r="L3237" s="17">
        <v>-1</v>
      </c>
      <c r="M3237" s="17">
        <v>-1</v>
      </c>
      <c r="N3237" s="17">
        <v>0.16666666666666666</v>
      </c>
      <c r="O3237" s="17">
        <v>-1</v>
      </c>
      <c r="P3237" s="17">
        <v>-1</v>
      </c>
      <c r="Q3237" s="17">
        <v>1.5814579933319561</v>
      </c>
      <c r="R3237" s="17">
        <v>-1</v>
      </c>
      <c r="S3237" s="17">
        <v>-0.35349720193228051</v>
      </c>
      <c r="T3237" s="17">
        <v>-3.7116137603193253E-2</v>
      </c>
      <c r="U3237" s="17">
        <v>-0.25976454836216811</v>
      </c>
      <c r="V3237" s="17">
        <v>-0.52255781179374472</v>
      </c>
      <c r="W3237" s="17">
        <v>-0.66835579592337224</v>
      </c>
      <c r="X3237" s="17">
        <v>-1.6139256024373154</v>
      </c>
      <c r="Y3237" s="17">
        <v>0</v>
      </c>
      <c r="Z3237" s="17">
        <v>17.257403896478259</v>
      </c>
      <c r="AA3237" s="17">
        <v>-0.33425274724250115</v>
      </c>
      <c r="AB3237" s="17">
        <v>-0.1472085642265627</v>
      </c>
      <c r="AC3237" s="17">
        <v>3.7713995992259974</v>
      </c>
      <c r="AD3237" s="17">
        <v>-0.32470568545271017</v>
      </c>
      <c r="AE3237" s="17">
        <v>-3.2470568545271014E-2</v>
      </c>
      <c r="AF3237" s="17">
        <v>27.835166854393844</v>
      </c>
      <c r="AG3237" s="17">
        <v>-31.187689879181502</v>
      </c>
      <c r="AH3237" s="17">
        <v>-1</v>
      </c>
      <c r="AI3237" s="17">
        <v>-1</v>
      </c>
      <c r="AJ3237" s="17">
        <v>-1</v>
      </c>
      <c r="AK3237" s="17">
        <v>-1</v>
      </c>
      <c r="AL3237" s="17">
        <v>-1</v>
      </c>
      <c r="AM3237" s="17">
        <v>-1</v>
      </c>
      <c r="AN3237" s="17">
        <v>-1</v>
      </c>
      <c r="AO3237" s="17">
        <v>-1</v>
      </c>
      <c r="AP3237" s="17">
        <v>-1</v>
      </c>
      <c r="AQ3237" s="17">
        <v>-1</v>
      </c>
      <c r="AR3237" s="17">
        <v>-0.16235284272635508</v>
      </c>
      <c r="AS3237" s="17">
        <v>-1.948234112716261</v>
      </c>
      <c r="AT3237" s="17">
        <v>1.4672956534688604</v>
      </c>
      <c r="AU3237" s="17">
        <v>-1</v>
      </c>
      <c r="AV3237" s="17">
        <v>-1</v>
      </c>
      <c r="AW3237" s="17">
        <v>-1</v>
      </c>
      <c r="AX3237" s="17">
        <v>-1</v>
      </c>
      <c r="AY3237" s="17">
        <v>-3.2470568545271014E-2</v>
      </c>
      <c r="AZ3237" s="17">
        <v>0.64999991647873501</v>
      </c>
      <c r="BA3237" s="17">
        <v>-0.13717940365822218</v>
      </c>
      <c r="BB3237" s="17">
        <v>0.24373326638725484</v>
      </c>
      <c r="BC3237" s="17">
        <v>-6.4246086900075286E-2</v>
      </c>
      <c r="BD3237" s="17">
        <v>8.8755511614786737</v>
      </c>
      <c r="BE3237" s="17">
        <v>-1.8242691101966289</v>
      </c>
      <c r="BF3237" s="17">
        <v>-1</v>
      </c>
      <c r="BG3237" s="22">
        <v>0</v>
      </c>
    </row>
    <row r="3238" spans="1:59" x14ac:dyDescent="0.25">
      <c r="A3238">
        <v>6855</v>
      </c>
      <c r="B3238" t="s">
        <v>3281</v>
      </c>
      <c r="C3238" s="49">
        <v>0</v>
      </c>
      <c r="D3238" s="22">
        <v>1450</v>
      </c>
      <c r="E3238" s="17">
        <v>42.510834345099084</v>
      </c>
      <c r="F3238" s="17">
        <v>-34.162466733731819</v>
      </c>
      <c r="G3238" s="17">
        <v>9.7588733186206644E-2</v>
      </c>
      <c r="H3238" s="17">
        <v>1.5658069454695622</v>
      </c>
      <c r="I3238" s="17">
        <v>31.883730774475264</v>
      </c>
      <c r="J3238" s="17">
        <v>0.93163294809285269</v>
      </c>
      <c r="K3238" s="17">
        <v>-1</v>
      </c>
      <c r="L3238" s="17">
        <v>-1</v>
      </c>
      <c r="M3238" s="17">
        <v>-1</v>
      </c>
      <c r="N3238" s="17">
        <v>0.16666666666666666</v>
      </c>
      <c r="O3238" s="17">
        <v>-1</v>
      </c>
      <c r="P3238" s="17">
        <v>-1</v>
      </c>
      <c r="Q3238" s="17">
        <v>1.5814579933319561</v>
      </c>
      <c r="R3238" s="17">
        <v>-1</v>
      </c>
      <c r="S3238" s="17">
        <v>-0.35349720193228051</v>
      </c>
      <c r="T3238" s="17">
        <v>-3.7116137603193253E-2</v>
      </c>
      <c r="U3238" s="17">
        <v>-0.25976454836216811</v>
      </c>
      <c r="V3238" s="17">
        <v>-0.52255781179374472</v>
      </c>
      <c r="W3238" s="17">
        <v>-0.66835579592337224</v>
      </c>
      <c r="X3238" s="17">
        <v>-1.6139256024373154</v>
      </c>
      <c r="Y3238" s="17">
        <v>0</v>
      </c>
      <c r="Z3238" s="17">
        <v>17.257403896478259</v>
      </c>
      <c r="AA3238" s="17">
        <v>-0.33425274724250115</v>
      </c>
      <c r="AB3238" s="17">
        <v>-0.1472085642265627</v>
      </c>
      <c r="AC3238" s="17">
        <v>3.7713995992259974</v>
      </c>
      <c r="AD3238" s="17">
        <v>-0.32470568545271017</v>
      </c>
      <c r="AE3238" s="17">
        <v>-3.2470568545271014E-2</v>
      </c>
      <c r="AF3238" s="17">
        <v>27.835166854393844</v>
      </c>
      <c r="AG3238" s="17">
        <v>-31.187689879181502</v>
      </c>
      <c r="AH3238" s="17">
        <v>-1</v>
      </c>
      <c r="AI3238" s="17">
        <v>-1</v>
      </c>
      <c r="AJ3238" s="17">
        <v>-1</v>
      </c>
      <c r="AK3238" s="17">
        <v>-1</v>
      </c>
      <c r="AL3238" s="17">
        <v>-1</v>
      </c>
      <c r="AM3238" s="17">
        <v>-1</v>
      </c>
      <c r="AN3238" s="17">
        <v>-1</v>
      </c>
      <c r="AO3238" s="17">
        <v>-1</v>
      </c>
      <c r="AP3238" s="17">
        <v>-1</v>
      </c>
      <c r="AQ3238" s="17">
        <v>-1</v>
      </c>
      <c r="AR3238" s="17">
        <v>-0.16235284272635508</v>
      </c>
      <c r="AS3238" s="17">
        <v>-1.948234112716261</v>
      </c>
      <c r="AT3238" s="17">
        <v>1.4672956534688604</v>
      </c>
      <c r="AU3238" s="17">
        <v>-1</v>
      </c>
      <c r="AV3238" s="17">
        <v>-1</v>
      </c>
      <c r="AW3238" s="17">
        <v>-1</v>
      </c>
      <c r="AX3238" s="17">
        <v>-1</v>
      </c>
      <c r="AY3238" s="17">
        <v>-3.2470568545271014E-2</v>
      </c>
      <c r="AZ3238" s="17">
        <v>0.64999991647873501</v>
      </c>
      <c r="BA3238" s="17">
        <v>-0.13717940365822218</v>
      </c>
      <c r="BB3238" s="17">
        <v>0.24373326638725484</v>
      </c>
      <c r="BC3238" s="17">
        <v>-6.4246086900075286E-2</v>
      </c>
      <c r="BD3238" s="17">
        <v>8.8755511614786737</v>
      </c>
      <c r="BE3238" s="17">
        <v>-1.8242691101966289</v>
      </c>
      <c r="BF3238" s="17">
        <v>-1</v>
      </c>
      <c r="BG3238" s="22">
        <v>0</v>
      </c>
    </row>
    <row r="3239" spans="1:59" x14ac:dyDescent="0.25">
      <c r="A3239">
        <v>6856</v>
      </c>
      <c r="B3239" t="s">
        <v>3282</v>
      </c>
      <c r="C3239" s="49">
        <v>0</v>
      </c>
      <c r="D3239" s="22">
        <v>1450</v>
      </c>
      <c r="E3239" s="17">
        <v>42.510834345099084</v>
      </c>
      <c r="F3239" s="17">
        <v>-34.162466733731819</v>
      </c>
      <c r="G3239" s="17">
        <v>9.7588733186206644E-2</v>
      </c>
      <c r="H3239" s="17">
        <v>1.5658069454695622</v>
      </c>
      <c r="I3239" s="17">
        <v>31.883730774475264</v>
      </c>
      <c r="J3239" s="17">
        <v>0.93163294809285269</v>
      </c>
      <c r="K3239" s="17">
        <v>-1</v>
      </c>
      <c r="L3239" s="17">
        <v>-1</v>
      </c>
      <c r="M3239" s="17">
        <v>-1</v>
      </c>
      <c r="N3239" s="17">
        <v>0.16666666666666666</v>
      </c>
      <c r="O3239" s="17">
        <v>-1</v>
      </c>
      <c r="P3239" s="17">
        <v>-1</v>
      </c>
      <c r="Q3239" s="17">
        <v>1.5814579933319561</v>
      </c>
      <c r="R3239" s="17">
        <v>-1</v>
      </c>
      <c r="S3239" s="17">
        <v>-0.35349720193228051</v>
      </c>
      <c r="T3239" s="17">
        <v>-3.7116137603193253E-2</v>
      </c>
      <c r="U3239" s="17">
        <v>-0.25976454836216811</v>
      </c>
      <c r="V3239" s="17">
        <v>-0.52255781179374472</v>
      </c>
      <c r="W3239" s="17">
        <v>-0.66835579592337224</v>
      </c>
      <c r="X3239" s="17">
        <v>-1.6139256024373154</v>
      </c>
      <c r="Y3239" s="17">
        <v>0</v>
      </c>
      <c r="Z3239" s="17">
        <v>17.257403896478259</v>
      </c>
      <c r="AA3239" s="17">
        <v>-0.33425274724250115</v>
      </c>
      <c r="AB3239" s="17">
        <v>-0.1472085642265627</v>
      </c>
      <c r="AC3239" s="17">
        <v>3.7713995992259974</v>
      </c>
      <c r="AD3239" s="17">
        <v>-0.32470568545271017</v>
      </c>
      <c r="AE3239" s="17">
        <v>-3.2470568545271014E-2</v>
      </c>
      <c r="AF3239" s="17">
        <v>27.835166854393844</v>
      </c>
      <c r="AG3239" s="17">
        <v>-31.187689879181502</v>
      </c>
      <c r="AH3239" s="17">
        <v>-1</v>
      </c>
      <c r="AI3239" s="17">
        <v>-1</v>
      </c>
      <c r="AJ3239" s="17">
        <v>-1</v>
      </c>
      <c r="AK3239" s="17">
        <v>-1</v>
      </c>
      <c r="AL3239" s="17">
        <v>-1</v>
      </c>
      <c r="AM3239" s="17">
        <v>-1</v>
      </c>
      <c r="AN3239" s="17">
        <v>-1</v>
      </c>
      <c r="AO3239" s="17">
        <v>-1</v>
      </c>
      <c r="AP3239" s="17">
        <v>-1</v>
      </c>
      <c r="AQ3239" s="17">
        <v>-1</v>
      </c>
      <c r="AR3239" s="17">
        <v>-0.16235284272635508</v>
      </c>
      <c r="AS3239" s="17">
        <v>-1.948234112716261</v>
      </c>
      <c r="AT3239" s="17">
        <v>1.4672956534688604</v>
      </c>
      <c r="AU3239" s="17">
        <v>-1</v>
      </c>
      <c r="AV3239" s="17">
        <v>-1</v>
      </c>
      <c r="AW3239" s="17">
        <v>-1</v>
      </c>
      <c r="AX3239" s="17">
        <v>-1</v>
      </c>
      <c r="AY3239" s="17">
        <v>-3.2470568545271014E-2</v>
      </c>
      <c r="AZ3239" s="17">
        <v>0.64999991647873501</v>
      </c>
      <c r="BA3239" s="17">
        <v>-0.13717940365822218</v>
      </c>
      <c r="BB3239" s="17">
        <v>0.24373326638725484</v>
      </c>
      <c r="BC3239" s="17">
        <v>-6.4246086900075286E-2</v>
      </c>
      <c r="BD3239" s="17">
        <v>8.8755511614786737</v>
      </c>
      <c r="BE3239" s="17">
        <v>-1.8242691101966289</v>
      </c>
      <c r="BF3239" s="17">
        <v>-1</v>
      </c>
      <c r="BG3239" s="22">
        <v>0</v>
      </c>
    </row>
    <row r="3240" spans="1:59" x14ac:dyDescent="0.25">
      <c r="A3240">
        <v>6858</v>
      </c>
      <c r="B3240" t="s">
        <v>3283</v>
      </c>
      <c r="C3240" s="49">
        <v>0</v>
      </c>
      <c r="D3240" s="22">
        <v>1450</v>
      </c>
      <c r="E3240" s="17">
        <v>42.510834345099084</v>
      </c>
      <c r="F3240" s="17">
        <v>-34.162466733731819</v>
      </c>
      <c r="G3240" s="17">
        <v>9.7588733186206644E-2</v>
      </c>
      <c r="H3240" s="17">
        <v>1.5658069454695622</v>
      </c>
      <c r="I3240" s="17">
        <v>31.883730774475264</v>
      </c>
      <c r="J3240" s="17">
        <v>0.93163294809285269</v>
      </c>
      <c r="K3240" s="17">
        <v>-1</v>
      </c>
      <c r="L3240" s="17">
        <v>-1</v>
      </c>
      <c r="M3240" s="17">
        <v>-1</v>
      </c>
      <c r="N3240" s="17">
        <v>0.16666666666666666</v>
      </c>
      <c r="O3240" s="17">
        <v>-1</v>
      </c>
      <c r="P3240" s="17">
        <v>-1</v>
      </c>
      <c r="Q3240" s="17">
        <v>1.5814579933319561</v>
      </c>
      <c r="R3240" s="17">
        <v>-1</v>
      </c>
      <c r="S3240" s="17">
        <v>-0.35349720193228051</v>
      </c>
      <c r="T3240" s="17">
        <v>-3.7116137603193253E-2</v>
      </c>
      <c r="U3240" s="17">
        <v>-0.25976454836216811</v>
      </c>
      <c r="V3240" s="17">
        <v>-0.52255781179374472</v>
      </c>
      <c r="W3240" s="17">
        <v>-0.66835579592337224</v>
      </c>
      <c r="X3240" s="17">
        <v>-1.6139256024373154</v>
      </c>
      <c r="Y3240" s="17">
        <v>0</v>
      </c>
      <c r="Z3240" s="17">
        <v>17.257403896478259</v>
      </c>
      <c r="AA3240" s="17">
        <v>-0.33425274724250115</v>
      </c>
      <c r="AB3240" s="17">
        <v>-0.1472085642265627</v>
      </c>
      <c r="AC3240" s="17">
        <v>3.7713995992259974</v>
      </c>
      <c r="AD3240" s="17">
        <v>-0.32470568545271017</v>
      </c>
      <c r="AE3240" s="17">
        <v>-3.2470568545271014E-2</v>
      </c>
      <c r="AF3240" s="17">
        <v>27.835166854393844</v>
      </c>
      <c r="AG3240" s="17">
        <v>-31.187689879181502</v>
      </c>
      <c r="AH3240" s="17">
        <v>-1</v>
      </c>
      <c r="AI3240" s="17">
        <v>-1</v>
      </c>
      <c r="AJ3240" s="17">
        <v>-1</v>
      </c>
      <c r="AK3240" s="17">
        <v>-1</v>
      </c>
      <c r="AL3240" s="17">
        <v>-1</v>
      </c>
      <c r="AM3240" s="17">
        <v>-1</v>
      </c>
      <c r="AN3240" s="17">
        <v>-1</v>
      </c>
      <c r="AO3240" s="17">
        <v>-1</v>
      </c>
      <c r="AP3240" s="17">
        <v>-1</v>
      </c>
      <c r="AQ3240" s="17">
        <v>-1</v>
      </c>
      <c r="AR3240" s="17">
        <v>-0.16235284272635508</v>
      </c>
      <c r="AS3240" s="17">
        <v>-1.948234112716261</v>
      </c>
      <c r="AT3240" s="17">
        <v>1.4672956534688604</v>
      </c>
      <c r="AU3240" s="17">
        <v>-1</v>
      </c>
      <c r="AV3240" s="17">
        <v>-1</v>
      </c>
      <c r="AW3240" s="17">
        <v>-1</v>
      </c>
      <c r="AX3240" s="17">
        <v>-1</v>
      </c>
      <c r="AY3240" s="17">
        <v>-3.2470568545271014E-2</v>
      </c>
      <c r="AZ3240" s="17">
        <v>0.64999991647873501</v>
      </c>
      <c r="BA3240" s="17">
        <v>-0.13717940365822218</v>
      </c>
      <c r="BB3240" s="17">
        <v>0.24373326638725484</v>
      </c>
      <c r="BC3240" s="17">
        <v>-6.4246086900075286E-2</v>
      </c>
      <c r="BD3240" s="17">
        <v>8.8755511614786737</v>
      </c>
      <c r="BE3240" s="17">
        <v>-1.8242691101966289</v>
      </c>
      <c r="BF3240" s="17">
        <v>-1</v>
      </c>
      <c r="BG3240" s="22">
        <v>0</v>
      </c>
    </row>
    <row r="3241" spans="1:59" x14ac:dyDescent="0.25">
      <c r="A3241">
        <v>6859</v>
      </c>
      <c r="B3241" t="s">
        <v>3284</v>
      </c>
      <c r="C3241" s="49">
        <v>0</v>
      </c>
      <c r="D3241" s="22">
        <v>1450</v>
      </c>
      <c r="E3241" s="17">
        <v>42.510834345099084</v>
      </c>
      <c r="F3241" s="17">
        <v>-34.162466733731819</v>
      </c>
      <c r="G3241" s="17">
        <v>9.7588733186206644E-2</v>
      </c>
      <c r="H3241" s="17">
        <v>1.5658069454695622</v>
      </c>
      <c r="I3241" s="17">
        <v>31.883730774475264</v>
      </c>
      <c r="J3241" s="17">
        <v>0.93163294809285269</v>
      </c>
      <c r="K3241" s="17">
        <v>-1</v>
      </c>
      <c r="L3241" s="17">
        <v>-1</v>
      </c>
      <c r="M3241" s="17">
        <v>-1</v>
      </c>
      <c r="N3241" s="17">
        <v>0.16666666666666666</v>
      </c>
      <c r="O3241" s="17">
        <v>-1</v>
      </c>
      <c r="P3241" s="17">
        <v>-1</v>
      </c>
      <c r="Q3241" s="17">
        <v>1.5814579933319561</v>
      </c>
      <c r="R3241" s="17">
        <v>-1</v>
      </c>
      <c r="S3241" s="17">
        <v>-0.35349720193228051</v>
      </c>
      <c r="T3241" s="17">
        <v>-3.7116137603193253E-2</v>
      </c>
      <c r="U3241" s="17">
        <v>-0.25976454836216811</v>
      </c>
      <c r="V3241" s="17">
        <v>-0.52255781179374472</v>
      </c>
      <c r="W3241" s="17">
        <v>-0.66835579592337224</v>
      </c>
      <c r="X3241" s="17">
        <v>-1.6139256024373154</v>
      </c>
      <c r="Y3241" s="17">
        <v>0</v>
      </c>
      <c r="Z3241" s="17">
        <v>17.257403896478259</v>
      </c>
      <c r="AA3241" s="17">
        <v>-0.33425274724250115</v>
      </c>
      <c r="AB3241" s="17">
        <v>-0.1472085642265627</v>
      </c>
      <c r="AC3241" s="17">
        <v>3.7713995992259974</v>
      </c>
      <c r="AD3241" s="17">
        <v>-0.32470568545271017</v>
      </c>
      <c r="AE3241" s="17">
        <v>-3.2470568545271014E-2</v>
      </c>
      <c r="AF3241" s="17">
        <v>27.835166854393844</v>
      </c>
      <c r="AG3241" s="17">
        <v>-31.187689879181502</v>
      </c>
      <c r="AH3241" s="17">
        <v>-1</v>
      </c>
      <c r="AI3241" s="17">
        <v>-1</v>
      </c>
      <c r="AJ3241" s="17">
        <v>-1</v>
      </c>
      <c r="AK3241" s="17">
        <v>-1</v>
      </c>
      <c r="AL3241" s="17">
        <v>-1</v>
      </c>
      <c r="AM3241" s="17">
        <v>-1</v>
      </c>
      <c r="AN3241" s="17">
        <v>-1</v>
      </c>
      <c r="AO3241" s="17">
        <v>-1</v>
      </c>
      <c r="AP3241" s="17">
        <v>-1</v>
      </c>
      <c r="AQ3241" s="17">
        <v>-1</v>
      </c>
      <c r="AR3241" s="17">
        <v>-0.16235284272635508</v>
      </c>
      <c r="AS3241" s="17">
        <v>-1.948234112716261</v>
      </c>
      <c r="AT3241" s="17">
        <v>1.4672956534688604</v>
      </c>
      <c r="AU3241" s="17">
        <v>-1</v>
      </c>
      <c r="AV3241" s="17">
        <v>-1</v>
      </c>
      <c r="AW3241" s="17">
        <v>-1</v>
      </c>
      <c r="AX3241" s="17">
        <v>-1</v>
      </c>
      <c r="AY3241" s="17">
        <v>-3.2470568545271014E-2</v>
      </c>
      <c r="AZ3241" s="17">
        <v>0.64999991647873501</v>
      </c>
      <c r="BA3241" s="17">
        <v>-0.13717940365822218</v>
      </c>
      <c r="BB3241" s="17">
        <v>0.24373326638725484</v>
      </c>
      <c r="BC3241" s="17">
        <v>-6.4246086900075286E-2</v>
      </c>
      <c r="BD3241" s="17">
        <v>8.8755511614786737</v>
      </c>
      <c r="BE3241" s="17">
        <v>-1.8242691101966289</v>
      </c>
      <c r="BF3241" s="17">
        <v>-1</v>
      </c>
      <c r="BG3241" s="22">
        <v>0</v>
      </c>
    </row>
    <row r="3242" spans="1:59" x14ac:dyDescent="0.25">
      <c r="A3242">
        <v>6860</v>
      </c>
      <c r="B3242" t="s">
        <v>3285</v>
      </c>
      <c r="C3242" s="49">
        <v>0</v>
      </c>
      <c r="D3242" s="22">
        <v>1450</v>
      </c>
      <c r="E3242" s="17">
        <v>42.510834345099084</v>
      </c>
      <c r="F3242" s="17">
        <v>-34.162466733731819</v>
      </c>
      <c r="G3242" s="17">
        <v>9.7588733186206644E-2</v>
      </c>
      <c r="H3242" s="17">
        <v>1.5658069454695622</v>
      </c>
      <c r="I3242" s="17">
        <v>31.883730774475264</v>
      </c>
      <c r="J3242" s="17">
        <v>0.93163294809285269</v>
      </c>
      <c r="K3242" s="17">
        <v>-1</v>
      </c>
      <c r="L3242" s="17">
        <v>-1</v>
      </c>
      <c r="M3242" s="17">
        <v>-1</v>
      </c>
      <c r="N3242" s="17">
        <v>0.16666666666666666</v>
      </c>
      <c r="O3242" s="17">
        <v>-1</v>
      </c>
      <c r="P3242" s="17">
        <v>-1</v>
      </c>
      <c r="Q3242" s="17">
        <v>1.5814579933319561</v>
      </c>
      <c r="R3242" s="17">
        <v>-1</v>
      </c>
      <c r="S3242" s="17">
        <v>-0.35349720193228051</v>
      </c>
      <c r="T3242" s="17">
        <v>-3.7116137603193253E-2</v>
      </c>
      <c r="U3242" s="17">
        <v>-0.25976454836216811</v>
      </c>
      <c r="V3242" s="17">
        <v>-0.52255781179374472</v>
      </c>
      <c r="W3242" s="17">
        <v>-0.66835579592337224</v>
      </c>
      <c r="X3242" s="17">
        <v>-1.6139256024373154</v>
      </c>
      <c r="Y3242" s="17">
        <v>0</v>
      </c>
      <c r="Z3242" s="17">
        <v>17.257403896478259</v>
      </c>
      <c r="AA3242" s="17">
        <v>-0.33425274724250115</v>
      </c>
      <c r="AB3242" s="17">
        <v>-0.1472085642265627</v>
      </c>
      <c r="AC3242" s="17">
        <v>3.7713995992259974</v>
      </c>
      <c r="AD3242" s="17">
        <v>-0.32470568545271017</v>
      </c>
      <c r="AE3242" s="17">
        <v>-3.2470568545271014E-2</v>
      </c>
      <c r="AF3242" s="17">
        <v>27.835166854393844</v>
      </c>
      <c r="AG3242" s="17">
        <v>-31.187689879181502</v>
      </c>
      <c r="AH3242" s="17">
        <v>-1</v>
      </c>
      <c r="AI3242" s="17">
        <v>-1</v>
      </c>
      <c r="AJ3242" s="17">
        <v>-1</v>
      </c>
      <c r="AK3242" s="17">
        <v>-1</v>
      </c>
      <c r="AL3242" s="17">
        <v>-1</v>
      </c>
      <c r="AM3242" s="17">
        <v>-1</v>
      </c>
      <c r="AN3242" s="17">
        <v>-1</v>
      </c>
      <c r="AO3242" s="17">
        <v>-1</v>
      </c>
      <c r="AP3242" s="17">
        <v>-1</v>
      </c>
      <c r="AQ3242" s="17">
        <v>-1</v>
      </c>
      <c r="AR3242" s="17">
        <v>-0.16235284272635508</v>
      </c>
      <c r="AS3242" s="17">
        <v>-1.948234112716261</v>
      </c>
      <c r="AT3242" s="17">
        <v>1.4672956534688604</v>
      </c>
      <c r="AU3242" s="17">
        <v>-1</v>
      </c>
      <c r="AV3242" s="17">
        <v>-1</v>
      </c>
      <c r="AW3242" s="17">
        <v>-1</v>
      </c>
      <c r="AX3242" s="17">
        <v>-1</v>
      </c>
      <c r="AY3242" s="17">
        <v>-3.2470568545271014E-2</v>
      </c>
      <c r="AZ3242" s="17">
        <v>0.64999991647873501</v>
      </c>
      <c r="BA3242" s="17">
        <v>-0.13717940365822218</v>
      </c>
      <c r="BB3242" s="17">
        <v>0.24373326638725484</v>
      </c>
      <c r="BC3242" s="17">
        <v>-6.4246086900075286E-2</v>
      </c>
      <c r="BD3242" s="17">
        <v>8.8755511614786737</v>
      </c>
      <c r="BE3242" s="17">
        <v>-1.8242691101966289</v>
      </c>
      <c r="BF3242" s="17">
        <v>-1</v>
      </c>
      <c r="BG3242" s="22">
        <v>0</v>
      </c>
    </row>
    <row r="3243" spans="1:59" x14ac:dyDescent="0.25">
      <c r="A3243">
        <v>6861</v>
      </c>
      <c r="B3243" t="s">
        <v>3286</v>
      </c>
      <c r="C3243" s="49">
        <v>0</v>
      </c>
      <c r="D3243" s="22">
        <v>1450</v>
      </c>
      <c r="E3243" s="17">
        <v>42.510834345099084</v>
      </c>
      <c r="F3243" s="17">
        <v>-34.162466733731819</v>
      </c>
      <c r="G3243" s="17">
        <v>9.7588733186206644E-2</v>
      </c>
      <c r="H3243" s="17">
        <v>1.5658069454695622</v>
      </c>
      <c r="I3243" s="17">
        <v>31.883730774475264</v>
      </c>
      <c r="J3243" s="17">
        <v>0.93163294809285269</v>
      </c>
      <c r="K3243" s="17">
        <v>-1</v>
      </c>
      <c r="L3243" s="17">
        <v>-1</v>
      </c>
      <c r="M3243" s="17">
        <v>-1</v>
      </c>
      <c r="N3243" s="17">
        <v>0.16666666666666666</v>
      </c>
      <c r="O3243" s="17">
        <v>-1</v>
      </c>
      <c r="P3243" s="17">
        <v>-1</v>
      </c>
      <c r="Q3243" s="17">
        <v>1.5814579933319561</v>
      </c>
      <c r="R3243" s="17">
        <v>-1</v>
      </c>
      <c r="S3243" s="17">
        <v>-0.35349720193228051</v>
      </c>
      <c r="T3243" s="17">
        <v>-3.7116137603193253E-2</v>
      </c>
      <c r="U3243" s="17">
        <v>-0.25976454836216811</v>
      </c>
      <c r="V3243" s="17">
        <v>-0.52255781179374472</v>
      </c>
      <c r="W3243" s="17">
        <v>-0.66835579592337224</v>
      </c>
      <c r="X3243" s="17">
        <v>-1.6139256024373154</v>
      </c>
      <c r="Y3243" s="17">
        <v>0</v>
      </c>
      <c r="Z3243" s="17">
        <v>17.257403896478259</v>
      </c>
      <c r="AA3243" s="17">
        <v>-0.33425274724250115</v>
      </c>
      <c r="AB3243" s="17">
        <v>-0.1472085642265627</v>
      </c>
      <c r="AC3243" s="17">
        <v>3.7713995992259974</v>
      </c>
      <c r="AD3243" s="17">
        <v>-0.32470568545271017</v>
      </c>
      <c r="AE3243" s="17">
        <v>-3.2470568545271014E-2</v>
      </c>
      <c r="AF3243" s="17">
        <v>27.835166854393844</v>
      </c>
      <c r="AG3243" s="17">
        <v>-31.187689879181502</v>
      </c>
      <c r="AH3243" s="17">
        <v>-1</v>
      </c>
      <c r="AI3243" s="17">
        <v>-1</v>
      </c>
      <c r="AJ3243" s="17">
        <v>-1</v>
      </c>
      <c r="AK3243" s="17">
        <v>-1</v>
      </c>
      <c r="AL3243" s="17">
        <v>-1</v>
      </c>
      <c r="AM3243" s="17">
        <v>-1</v>
      </c>
      <c r="AN3243" s="17">
        <v>-1</v>
      </c>
      <c r="AO3243" s="17">
        <v>-1</v>
      </c>
      <c r="AP3243" s="17">
        <v>-1</v>
      </c>
      <c r="AQ3243" s="17">
        <v>-1</v>
      </c>
      <c r="AR3243" s="17">
        <v>-0.16235284272635508</v>
      </c>
      <c r="AS3243" s="17">
        <v>-1.948234112716261</v>
      </c>
      <c r="AT3243" s="17">
        <v>1.4672956534688604</v>
      </c>
      <c r="AU3243" s="17">
        <v>-1</v>
      </c>
      <c r="AV3243" s="17">
        <v>-1</v>
      </c>
      <c r="AW3243" s="17">
        <v>-1</v>
      </c>
      <c r="AX3243" s="17">
        <v>-1</v>
      </c>
      <c r="AY3243" s="17">
        <v>-3.2470568545271014E-2</v>
      </c>
      <c r="AZ3243" s="17">
        <v>0.64999991647873501</v>
      </c>
      <c r="BA3243" s="17">
        <v>-0.13717940365822218</v>
      </c>
      <c r="BB3243" s="17">
        <v>0.24373326638725484</v>
      </c>
      <c r="BC3243" s="17">
        <v>-6.4246086900075286E-2</v>
      </c>
      <c r="BD3243" s="17">
        <v>8.8755511614786737</v>
      </c>
      <c r="BE3243" s="17">
        <v>-1.8242691101966289</v>
      </c>
      <c r="BF3243" s="17">
        <v>-1</v>
      </c>
      <c r="BG3243" s="22">
        <v>0</v>
      </c>
    </row>
    <row r="3244" spans="1:59" x14ac:dyDescent="0.25">
      <c r="A3244">
        <v>6862</v>
      </c>
      <c r="B3244" t="s">
        <v>3287</v>
      </c>
      <c r="C3244" s="49">
        <v>0</v>
      </c>
      <c r="D3244" s="22">
        <v>1450</v>
      </c>
      <c r="E3244" s="17">
        <v>42.510834345099084</v>
      </c>
      <c r="F3244" s="17">
        <v>-34.162466733731819</v>
      </c>
      <c r="G3244" s="17">
        <v>9.7588733186206644E-2</v>
      </c>
      <c r="H3244" s="17">
        <v>1.5658069454695622</v>
      </c>
      <c r="I3244" s="17">
        <v>31.883730774475264</v>
      </c>
      <c r="J3244" s="17">
        <v>0.93163294809285269</v>
      </c>
      <c r="K3244" s="17">
        <v>-1</v>
      </c>
      <c r="L3244" s="17">
        <v>-1</v>
      </c>
      <c r="M3244" s="17">
        <v>-1</v>
      </c>
      <c r="N3244" s="17">
        <v>0.16666666666666666</v>
      </c>
      <c r="O3244" s="17">
        <v>-1</v>
      </c>
      <c r="P3244" s="17">
        <v>-1</v>
      </c>
      <c r="Q3244" s="17">
        <v>1.5814579933319561</v>
      </c>
      <c r="R3244" s="17">
        <v>-1</v>
      </c>
      <c r="S3244" s="17">
        <v>-0.35349720193228051</v>
      </c>
      <c r="T3244" s="17">
        <v>-3.7116137603193253E-2</v>
      </c>
      <c r="U3244" s="17">
        <v>-0.25976454836216811</v>
      </c>
      <c r="V3244" s="17">
        <v>-0.52255781179374472</v>
      </c>
      <c r="W3244" s="17">
        <v>-0.66835579592337224</v>
      </c>
      <c r="X3244" s="17">
        <v>-1.6139256024373154</v>
      </c>
      <c r="Y3244" s="17">
        <v>0</v>
      </c>
      <c r="Z3244" s="17">
        <v>17.257403896478259</v>
      </c>
      <c r="AA3244" s="17">
        <v>-0.33425274724250115</v>
      </c>
      <c r="AB3244" s="17">
        <v>-0.1472085642265627</v>
      </c>
      <c r="AC3244" s="17">
        <v>3.7713995992259974</v>
      </c>
      <c r="AD3244" s="17">
        <v>-0.32470568545271017</v>
      </c>
      <c r="AE3244" s="17">
        <v>-3.2470568545271014E-2</v>
      </c>
      <c r="AF3244" s="17">
        <v>27.835166854393844</v>
      </c>
      <c r="AG3244" s="17">
        <v>-31.187689879181502</v>
      </c>
      <c r="AH3244" s="17">
        <v>-1</v>
      </c>
      <c r="AI3244" s="17">
        <v>-1</v>
      </c>
      <c r="AJ3244" s="17">
        <v>-1</v>
      </c>
      <c r="AK3244" s="17">
        <v>-1</v>
      </c>
      <c r="AL3244" s="17">
        <v>-1</v>
      </c>
      <c r="AM3244" s="17">
        <v>-1</v>
      </c>
      <c r="AN3244" s="17">
        <v>-1</v>
      </c>
      <c r="AO3244" s="17">
        <v>-1</v>
      </c>
      <c r="AP3244" s="17">
        <v>-1</v>
      </c>
      <c r="AQ3244" s="17">
        <v>-1</v>
      </c>
      <c r="AR3244" s="17">
        <v>-0.16235284272635508</v>
      </c>
      <c r="AS3244" s="17">
        <v>-1.948234112716261</v>
      </c>
      <c r="AT3244" s="17">
        <v>1.4672956534688604</v>
      </c>
      <c r="AU3244" s="17">
        <v>-1</v>
      </c>
      <c r="AV3244" s="17">
        <v>-1</v>
      </c>
      <c r="AW3244" s="17">
        <v>-1</v>
      </c>
      <c r="AX3244" s="17">
        <v>-1</v>
      </c>
      <c r="AY3244" s="17">
        <v>-3.2470568545271014E-2</v>
      </c>
      <c r="AZ3244" s="17">
        <v>0.64999991647873501</v>
      </c>
      <c r="BA3244" s="17">
        <v>-0.13717940365822218</v>
      </c>
      <c r="BB3244" s="17">
        <v>0.24373326638725484</v>
      </c>
      <c r="BC3244" s="17">
        <v>-6.4246086900075286E-2</v>
      </c>
      <c r="BD3244" s="17">
        <v>8.8755511614786737</v>
      </c>
      <c r="BE3244" s="17">
        <v>-1.8242691101966289</v>
      </c>
      <c r="BF3244" s="17">
        <v>-1</v>
      </c>
      <c r="BG3244" s="22">
        <v>0</v>
      </c>
    </row>
    <row r="3245" spans="1:59" x14ac:dyDescent="0.25">
      <c r="A3245">
        <v>6863</v>
      </c>
      <c r="B3245" t="s">
        <v>3288</v>
      </c>
      <c r="C3245" s="49">
        <v>0</v>
      </c>
      <c r="D3245" s="22">
        <v>1450</v>
      </c>
      <c r="E3245" s="17">
        <v>42.510834345099084</v>
      </c>
      <c r="F3245" s="17">
        <v>-34.162466733731819</v>
      </c>
      <c r="G3245" s="17">
        <v>9.7588733186206644E-2</v>
      </c>
      <c r="H3245" s="17">
        <v>1.5658069454695622</v>
      </c>
      <c r="I3245" s="17">
        <v>31.883730774475264</v>
      </c>
      <c r="J3245" s="17">
        <v>0.93163294809285269</v>
      </c>
      <c r="K3245" s="17">
        <v>-1</v>
      </c>
      <c r="L3245" s="17">
        <v>-1</v>
      </c>
      <c r="M3245" s="17">
        <v>-1</v>
      </c>
      <c r="N3245" s="17">
        <v>0.16666666666666666</v>
      </c>
      <c r="O3245" s="17">
        <v>-1</v>
      </c>
      <c r="P3245" s="17">
        <v>-1</v>
      </c>
      <c r="Q3245" s="17">
        <v>1.5814579933319561</v>
      </c>
      <c r="R3245" s="17">
        <v>-1</v>
      </c>
      <c r="S3245" s="17">
        <v>-0.35349720193228051</v>
      </c>
      <c r="T3245" s="17">
        <v>-3.7116137603193253E-2</v>
      </c>
      <c r="U3245" s="17">
        <v>-0.25976454836216811</v>
      </c>
      <c r="V3245" s="17">
        <v>-0.52255781179374472</v>
      </c>
      <c r="W3245" s="17">
        <v>-0.66835579592337224</v>
      </c>
      <c r="X3245" s="17">
        <v>-1.6139256024373154</v>
      </c>
      <c r="Y3245" s="17">
        <v>0</v>
      </c>
      <c r="Z3245" s="17">
        <v>17.257403896478259</v>
      </c>
      <c r="AA3245" s="17">
        <v>-0.33425274724250115</v>
      </c>
      <c r="AB3245" s="17">
        <v>-0.1472085642265627</v>
      </c>
      <c r="AC3245" s="17">
        <v>3.7713995992259974</v>
      </c>
      <c r="AD3245" s="17">
        <v>-0.32470568545271017</v>
      </c>
      <c r="AE3245" s="17">
        <v>-3.2470568545271014E-2</v>
      </c>
      <c r="AF3245" s="17">
        <v>27.835166854393844</v>
      </c>
      <c r="AG3245" s="17">
        <v>-31.187689879181502</v>
      </c>
      <c r="AH3245" s="17">
        <v>-1</v>
      </c>
      <c r="AI3245" s="17">
        <v>-1</v>
      </c>
      <c r="AJ3245" s="17">
        <v>-1</v>
      </c>
      <c r="AK3245" s="17">
        <v>-1</v>
      </c>
      <c r="AL3245" s="17">
        <v>-1</v>
      </c>
      <c r="AM3245" s="17">
        <v>-1</v>
      </c>
      <c r="AN3245" s="17">
        <v>-1</v>
      </c>
      <c r="AO3245" s="17">
        <v>-1</v>
      </c>
      <c r="AP3245" s="17">
        <v>-1</v>
      </c>
      <c r="AQ3245" s="17">
        <v>-1</v>
      </c>
      <c r="AR3245" s="17">
        <v>-0.16235284272635508</v>
      </c>
      <c r="AS3245" s="17">
        <v>-1.948234112716261</v>
      </c>
      <c r="AT3245" s="17">
        <v>1.4672956534688604</v>
      </c>
      <c r="AU3245" s="17">
        <v>-1</v>
      </c>
      <c r="AV3245" s="17">
        <v>-1</v>
      </c>
      <c r="AW3245" s="17">
        <v>-1</v>
      </c>
      <c r="AX3245" s="17">
        <v>-1</v>
      </c>
      <c r="AY3245" s="17">
        <v>-3.2470568545271014E-2</v>
      </c>
      <c r="AZ3245" s="17">
        <v>0.64999991647873501</v>
      </c>
      <c r="BA3245" s="17">
        <v>-0.13717940365822218</v>
      </c>
      <c r="BB3245" s="17">
        <v>0.24373326638725484</v>
      </c>
      <c r="BC3245" s="17">
        <v>-6.4246086900075286E-2</v>
      </c>
      <c r="BD3245" s="17">
        <v>8.8755511614786737</v>
      </c>
      <c r="BE3245" s="17">
        <v>-1.8242691101966289</v>
      </c>
      <c r="BF3245" s="17">
        <v>-1</v>
      </c>
      <c r="BG3245" s="22">
        <v>0</v>
      </c>
    </row>
    <row r="3246" spans="1:59" x14ac:dyDescent="0.25">
      <c r="A3246">
        <v>6864</v>
      </c>
      <c r="B3246" t="s">
        <v>3289</v>
      </c>
      <c r="C3246" s="49">
        <v>0</v>
      </c>
      <c r="D3246" s="22">
        <v>1450</v>
      </c>
      <c r="E3246" s="17">
        <v>42.510834345099084</v>
      </c>
      <c r="F3246" s="17">
        <v>-34.162466733731819</v>
      </c>
      <c r="G3246" s="17">
        <v>9.7588733186206644E-2</v>
      </c>
      <c r="H3246" s="17">
        <v>1.5658069454695622</v>
      </c>
      <c r="I3246" s="17">
        <v>31.883730774475264</v>
      </c>
      <c r="J3246" s="17">
        <v>0.93163294809285269</v>
      </c>
      <c r="K3246" s="17">
        <v>-1</v>
      </c>
      <c r="L3246" s="17">
        <v>-1</v>
      </c>
      <c r="M3246" s="17">
        <v>-1</v>
      </c>
      <c r="N3246" s="17">
        <v>0.16666666666666666</v>
      </c>
      <c r="O3246" s="17">
        <v>-1</v>
      </c>
      <c r="P3246" s="17">
        <v>-1</v>
      </c>
      <c r="Q3246" s="17">
        <v>1.5814579933319561</v>
      </c>
      <c r="R3246" s="17">
        <v>-1</v>
      </c>
      <c r="S3246" s="17">
        <v>-0.35349720193228051</v>
      </c>
      <c r="T3246" s="17">
        <v>-3.7116137603193253E-2</v>
      </c>
      <c r="U3246" s="17">
        <v>-0.25976454836216811</v>
      </c>
      <c r="V3246" s="17">
        <v>-0.52255781179374472</v>
      </c>
      <c r="W3246" s="17">
        <v>-0.66835579592337224</v>
      </c>
      <c r="X3246" s="17">
        <v>-1.6139256024373154</v>
      </c>
      <c r="Y3246" s="17">
        <v>0</v>
      </c>
      <c r="Z3246" s="17">
        <v>17.257403896478259</v>
      </c>
      <c r="AA3246" s="17">
        <v>-0.33425274724250115</v>
      </c>
      <c r="AB3246" s="17">
        <v>-0.1472085642265627</v>
      </c>
      <c r="AC3246" s="17">
        <v>3.7713995992259974</v>
      </c>
      <c r="AD3246" s="17">
        <v>-0.32470568545271017</v>
      </c>
      <c r="AE3246" s="17">
        <v>-3.2470568545271014E-2</v>
      </c>
      <c r="AF3246" s="17">
        <v>27.835166854393844</v>
      </c>
      <c r="AG3246" s="17">
        <v>-31.187689879181502</v>
      </c>
      <c r="AH3246" s="17">
        <v>-1</v>
      </c>
      <c r="AI3246" s="17">
        <v>-1</v>
      </c>
      <c r="AJ3246" s="17">
        <v>-1</v>
      </c>
      <c r="AK3246" s="17">
        <v>-1</v>
      </c>
      <c r="AL3246" s="17">
        <v>-1</v>
      </c>
      <c r="AM3246" s="17">
        <v>-1</v>
      </c>
      <c r="AN3246" s="17">
        <v>-1</v>
      </c>
      <c r="AO3246" s="17">
        <v>-1</v>
      </c>
      <c r="AP3246" s="17">
        <v>-1</v>
      </c>
      <c r="AQ3246" s="17">
        <v>-1</v>
      </c>
      <c r="AR3246" s="17">
        <v>-0.16235284272635508</v>
      </c>
      <c r="AS3246" s="17">
        <v>-1.948234112716261</v>
      </c>
      <c r="AT3246" s="17">
        <v>1.4672956534688604</v>
      </c>
      <c r="AU3246" s="17">
        <v>-1</v>
      </c>
      <c r="AV3246" s="17">
        <v>-1</v>
      </c>
      <c r="AW3246" s="17">
        <v>-1</v>
      </c>
      <c r="AX3246" s="17">
        <v>-1</v>
      </c>
      <c r="AY3246" s="17">
        <v>-3.2470568545271014E-2</v>
      </c>
      <c r="AZ3246" s="17">
        <v>0.64999991647873501</v>
      </c>
      <c r="BA3246" s="17">
        <v>-0.13717940365822218</v>
      </c>
      <c r="BB3246" s="17">
        <v>0.24373326638725484</v>
      </c>
      <c r="BC3246" s="17">
        <v>-6.4246086900075286E-2</v>
      </c>
      <c r="BD3246" s="17">
        <v>8.8755511614786737</v>
      </c>
      <c r="BE3246" s="17">
        <v>-1.8242691101966289</v>
      </c>
      <c r="BF3246" s="17">
        <v>-1</v>
      </c>
      <c r="BG3246" s="22">
        <v>0</v>
      </c>
    </row>
    <row r="3247" spans="1:59" x14ac:dyDescent="0.25">
      <c r="A3247">
        <v>6865</v>
      </c>
      <c r="B3247" t="s">
        <v>3290</v>
      </c>
      <c r="C3247" s="49">
        <v>0</v>
      </c>
      <c r="D3247" s="22">
        <v>1450</v>
      </c>
      <c r="E3247" s="17">
        <v>42.510834345099084</v>
      </c>
      <c r="F3247" s="17">
        <v>-34.162466733731819</v>
      </c>
      <c r="G3247" s="17">
        <v>9.7588733186206644E-2</v>
      </c>
      <c r="H3247" s="17">
        <v>1.5658069454695622</v>
      </c>
      <c r="I3247" s="17">
        <v>31.883730774475264</v>
      </c>
      <c r="J3247" s="17">
        <v>0.93163294809285269</v>
      </c>
      <c r="K3247" s="17">
        <v>-1</v>
      </c>
      <c r="L3247" s="17">
        <v>-1</v>
      </c>
      <c r="M3247" s="17">
        <v>-1</v>
      </c>
      <c r="N3247" s="17">
        <v>0.16666666666666666</v>
      </c>
      <c r="O3247" s="17">
        <v>-1</v>
      </c>
      <c r="P3247" s="17">
        <v>-1</v>
      </c>
      <c r="Q3247" s="17">
        <v>1.5814579933319561</v>
      </c>
      <c r="R3247" s="17">
        <v>-1</v>
      </c>
      <c r="S3247" s="17">
        <v>-0.35349720193228051</v>
      </c>
      <c r="T3247" s="17">
        <v>-3.7116137603193253E-2</v>
      </c>
      <c r="U3247" s="17">
        <v>-0.25976454836216811</v>
      </c>
      <c r="V3247" s="17">
        <v>-0.52255781179374472</v>
      </c>
      <c r="W3247" s="17">
        <v>-0.66835579592337224</v>
      </c>
      <c r="X3247" s="17">
        <v>-1.6139256024373154</v>
      </c>
      <c r="Y3247" s="17">
        <v>0</v>
      </c>
      <c r="Z3247" s="17">
        <v>17.257403896478259</v>
      </c>
      <c r="AA3247" s="17">
        <v>-0.33425274724250115</v>
      </c>
      <c r="AB3247" s="17">
        <v>-0.1472085642265627</v>
      </c>
      <c r="AC3247" s="17">
        <v>3.7713995992259974</v>
      </c>
      <c r="AD3247" s="17">
        <v>-0.32470568545271017</v>
      </c>
      <c r="AE3247" s="17">
        <v>-3.2470568545271014E-2</v>
      </c>
      <c r="AF3247" s="17">
        <v>27.835166854393844</v>
      </c>
      <c r="AG3247" s="17">
        <v>-31.187689879181502</v>
      </c>
      <c r="AH3247" s="17">
        <v>-1</v>
      </c>
      <c r="AI3247" s="17">
        <v>-1</v>
      </c>
      <c r="AJ3247" s="17">
        <v>-1</v>
      </c>
      <c r="AK3247" s="17">
        <v>-1</v>
      </c>
      <c r="AL3247" s="17">
        <v>-1</v>
      </c>
      <c r="AM3247" s="17">
        <v>-1</v>
      </c>
      <c r="AN3247" s="17">
        <v>-1</v>
      </c>
      <c r="AO3247" s="17">
        <v>-1</v>
      </c>
      <c r="AP3247" s="17">
        <v>-1</v>
      </c>
      <c r="AQ3247" s="17">
        <v>-1</v>
      </c>
      <c r="AR3247" s="17">
        <v>-0.16235284272635508</v>
      </c>
      <c r="AS3247" s="17">
        <v>-1.948234112716261</v>
      </c>
      <c r="AT3247" s="17">
        <v>1.4672956534688604</v>
      </c>
      <c r="AU3247" s="17">
        <v>-1</v>
      </c>
      <c r="AV3247" s="17">
        <v>-1</v>
      </c>
      <c r="AW3247" s="17">
        <v>-1</v>
      </c>
      <c r="AX3247" s="17">
        <v>-1</v>
      </c>
      <c r="AY3247" s="17">
        <v>-3.2470568545271014E-2</v>
      </c>
      <c r="AZ3247" s="17">
        <v>0.64999991647873501</v>
      </c>
      <c r="BA3247" s="17">
        <v>-0.13717940365822218</v>
      </c>
      <c r="BB3247" s="17">
        <v>0.24373326638725484</v>
      </c>
      <c r="BC3247" s="17">
        <v>-6.4246086900075286E-2</v>
      </c>
      <c r="BD3247" s="17">
        <v>8.8755511614786737</v>
      </c>
      <c r="BE3247" s="17">
        <v>-1.8242691101966289</v>
      </c>
      <c r="BF3247" s="17">
        <v>-1</v>
      </c>
      <c r="BG3247" s="22">
        <v>0</v>
      </c>
    </row>
    <row r="3248" spans="1:59" x14ac:dyDescent="0.25">
      <c r="A3248">
        <v>6866</v>
      </c>
      <c r="B3248" t="s">
        <v>3291</v>
      </c>
      <c r="C3248" s="49">
        <v>0</v>
      </c>
      <c r="D3248" s="22">
        <v>1450</v>
      </c>
      <c r="E3248" s="17">
        <v>42.510834345099084</v>
      </c>
      <c r="F3248" s="17">
        <v>-34.162466733731819</v>
      </c>
      <c r="G3248" s="17">
        <v>9.7588733186206644E-2</v>
      </c>
      <c r="H3248" s="17">
        <v>1.5658069454695622</v>
      </c>
      <c r="I3248" s="17">
        <v>31.883730774475264</v>
      </c>
      <c r="J3248" s="17">
        <v>0.93163294809285269</v>
      </c>
      <c r="K3248" s="17">
        <v>-1</v>
      </c>
      <c r="L3248" s="17">
        <v>-1</v>
      </c>
      <c r="M3248" s="17">
        <v>-1</v>
      </c>
      <c r="N3248" s="17">
        <v>0.16666666666666666</v>
      </c>
      <c r="O3248" s="17">
        <v>-1</v>
      </c>
      <c r="P3248" s="17">
        <v>-1</v>
      </c>
      <c r="Q3248" s="17">
        <v>1.5814579933319561</v>
      </c>
      <c r="R3248" s="17">
        <v>-1</v>
      </c>
      <c r="S3248" s="17">
        <v>-0.35349720193228051</v>
      </c>
      <c r="T3248" s="17">
        <v>-3.7116137603193253E-2</v>
      </c>
      <c r="U3248" s="17">
        <v>-0.25976454836216811</v>
      </c>
      <c r="V3248" s="17">
        <v>-0.52255781179374472</v>
      </c>
      <c r="W3248" s="17">
        <v>-0.66835579592337224</v>
      </c>
      <c r="X3248" s="17">
        <v>-1.6139256024373154</v>
      </c>
      <c r="Y3248" s="17">
        <v>0</v>
      </c>
      <c r="Z3248" s="17">
        <v>17.257403896478259</v>
      </c>
      <c r="AA3248" s="17">
        <v>-0.33425274724250115</v>
      </c>
      <c r="AB3248" s="17">
        <v>-0.1472085642265627</v>
      </c>
      <c r="AC3248" s="17">
        <v>3.7713995992259974</v>
      </c>
      <c r="AD3248" s="17">
        <v>-0.32470568545271017</v>
      </c>
      <c r="AE3248" s="17">
        <v>-3.2470568545271014E-2</v>
      </c>
      <c r="AF3248" s="17">
        <v>27.835166854393844</v>
      </c>
      <c r="AG3248" s="17">
        <v>-31.187689879181502</v>
      </c>
      <c r="AH3248" s="17">
        <v>-1</v>
      </c>
      <c r="AI3248" s="17">
        <v>-1</v>
      </c>
      <c r="AJ3248" s="17">
        <v>-1</v>
      </c>
      <c r="AK3248" s="17">
        <v>-1</v>
      </c>
      <c r="AL3248" s="17">
        <v>-1</v>
      </c>
      <c r="AM3248" s="17">
        <v>-1</v>
      </c>
      <c r="AN3248" s="17">
        <v>-1</v>
      </c>
      <c r="AO3248" s="17">
        <v>-1</v>
      </c>
      <c r="AP3248" s="17">
        <v>-1</v>
      </c>
      <c r="AQ3248" s="17">
        <v>-1</v>
      </c>
      <c r="AR3248" s="17">
        <v>-0.16235284272635508</v>
      </c>
      <c r="AS3248" s="17">
        <v>-1.948234112716261</v>
      </c>
      <c r="AT3248" s="17">
        <v>1.4672956534688604</v>
      </c>
      <c r="AU3248" s="17">
        <v>-1</v>
      </c>
      <c r="AV3248" s="17">
        <v>-1</v>
      </c>
      <c r="AW3248" s="17">
        <v>-1</v>
      </c>
      <c r="AX3248" s="17">
        <v>-1</v>
      </c>
      <c r="AY3248" s="17">
        <v>-3.2470568545271014E-2</v>
      </c>
      <c r="AZ3248" s="17">
        <v>0.64999991647873501</v>
      </c>
      <c r="BA3248" s="17">
        <v>-0.13717940365822218</v>
      </c>
      <c r="BB3248" s="17">
        <v>0.24373326638725484</v>
      </c>
      <c r="BC3248" s="17">
        <v>-6.4246086900075286E-2</v>
      </c>
      <c r="BD3248" s="17">
        <v>8.8755511614786737</v>
      </c>
      <c r="BE3248" s="17">
        <v>-1.8242691101966289</v>
      </c>
      <c r="BF3248" s="17">
        <v>-1</v>
      </c>
      <c r="BG3248" s="22">
        <v>0</v>
      </c>
    </row>
    <row r="3249" spans="1:59" x14ac:dyDescent="0.25">
      <c r="A3249">
        <v>6867</v>
      </c>
      <c r="B3249" t="s">
        <v>3292</v>
      </c>
      <c r="C3249" s="49">
        <v>0</v>
      </c>
      <c r="D3249" s="22">
        <v>1450</v>
      </c>
      <c r="E3249" s="17">
        <v>42.510834345099084</v>
      </c>
      <c r="F3249" s="17">
        <v>-34.162466733731819</v>
      </c>
      <c r="G3249" s="17">
        <v>9.7588733186206644E-2</v>
      </c>
      <c r="H3249" s="17">
        <v>1.5658069454695622</v>
      </c>
      <c r="I3249" s="17">
        <v>31.883730774475264</v>
      </c>
      <c r="J3249" s="17">
        <v>0.93163294809285269</v>
      </c>
      <c r="K3249" s="17">
        <v>-1</v>
      </c>
      <c r="L3249" s="17">
        <v>-1</v>
      </c>
      <c r="M3249" s="17">
        <v>-1</v>
      </c>
      <c r="N3249" s="17">
        <v>0.16666666666666666</v>
      </c>
      <c r="O3249" s="17">
        <v>-1</v>
      </c>
      <c r="P3249" s="17">
        <v>-1</v>
      </c>
      <c r="Q3249" s="17">
        <v>1.5814579933319561</v>
      </c>
      <c r="R3249" s="17">
        <v>-1</v>
      </c>
      <c r="S3249" s="17">
        <v>-0.35349720193228051</v>
      </c>
      <c r="T3249" s="17">
        <v>-3.7116137603193253E-2</v>
      </c>
      <c r="U3249" s="17">
        <v>-0.25976454836216811</v>
      </c>
      <c r="V3249" s="17">
        <v>-0.52255781179374472</v>
      </c>
      <c r="W3249" s="17">
        <v>-0.66835579592337224</v>
      </c>
      <c r="X3249" s="17">
        <v>-1.6139256024373154</v>
      </c>
      <c r="Y3249" s="17">
        <v>0</v>
      </c>
      <c r="Z3249" s="17">
        <v>17.257403896478259</v>
      </c>
      <c r="AA3249" s="17">
        <v>-0.33425274724250115</v>
      </c>
      <c r="AB3249" s="17">
        <v>-0.1472085642265627</v>
      </c>
      <c r="AC3249" s="17">
        <v>3.7713995992259974</v>
      </c>
      <c r="AD3249" s="17">
        <v>-0.32470568545271017</v>
      </c>
      <c r="AE3249" s="17">
        <v>-3.2470568545271014E-2</v>
      </c>
      <c r="AF3249" s="17">
        <v>27.835166854393844</v>
      </c>
      <c r="AG3249" s="17">
        <v>-31.187689879181502</v>
      </c>
      <c r="AH3249" s="17">
        <v>-1</v>
      </c>
      <c r="AI3249" s="17">
        <v>-1</v>
      </c>
      <c r="AJ3249" s="17">
        <v>-1</v>
      </c>
      <c r="AK3249" s="17">
        <v>-1</v>
      </c>
      <c r="AL3249" s="17">
        <v>-1</v>
      </c>
      <c r="AM3249" s="17">
        <v>-1</v>
      </c>
      <c r="AN3249" s="17">
        <v>-1</v>
      </c>
      <c r="AO3249" s="17">
        <v>-1</v>
      </c>
      <c r="AP3249" s="17">
        <v>-1</v>
      </c>
      <c r="AQ3249" s="17">
        <v>-1</v>
      </c>
      <c r="AR3249" s="17">
        <v>-0.16235284272635508</v>
      </c>
      <c r="AS3249" s="17">
        <v>-1.948234112716261</v>
      </c>
      <c r="AT3249" s="17">
        <v>1.4672956534688604</v>
      </c>
      <c r="AU3249" s="17">
        <v>-1</v>
      </c>
      <c r="AV3249" s="17">
        <v>-1</v>
      </c>
      <c r="AW3249" s="17">
        <v>-1</v>
      </c>
      <c r="AX3249" s="17">
        <v>-1</v>
      </c>
      <c r="AY3249" s="17">
        <v>-3.2470568545271014E-2</v>
      </c>
      <c r="AZ3249" s="17">
        <v>0.64999991647873501</v>
      </c>
      <c r="BA3249" s="17">
        <v>-0.13717940365822218</v>
      </c>
      <c r="BB3249" s="17">
        <v>0.24373326638725484</v>
      </c>
      <c r="BC3249" s="17">
        <v>-6.4246086900075286E-2</v>
      </c>
      <c r="BD3249" s="17">
        <v>8.8755511614786737</v>
      </c>
      <c r="BE3249" s="17">
        <v>-1.8242691101966289</v>
      </c>
      <c r="BF3249" s="17">
        <v>-1</v>
      </c>
      <c r="BG3249" s="22">
        <v>0</v>
      </c>
    </row>
    <row r="3250" spans="1:59" x14ac:dyDescent="0.25">
      <c r="A3250">
        <v>6868</v>
      </c>
      <c r="B3250" t="s">
        <v>3293</v>
      </c>
      <c r="C3250" s="49">
        <v>0</v>
      </c>
      <c r="D3250" s="22">
        <v>1450</v>
      </c>
      <c r="E3250" s="17">
        <v>42.510834345099084</v>
      </c>
      <c r="F3250" s="17">
        <v>-34.162466733731819</v>
      </c>
      <c r="G3250" s="17">
        <v>9.7588733186206644E-2</v>
      </c>
      <c r="H3250" s="17">
        <v>1.5658069454695622</v>
      </c>
      <c r="I3250" s="17">
        <v>31.883730774475264</v>
      </c>
      <c r="J3250" s="17">
        <v>0.93163294809285269</v>
      </c>
      <c r="K3250" s="17">
        <v>-1</v>
      </c>
      <c r="L3250" s="17">
        <v>-1</v>
      </c>
      <c r="M3250" s="17">
        <v>-1</v>
      </c>
      <c r="N3250" s="17">
        <v>0.16666666666666666</v>
      </c>
      <c r="O3250" s="17">
        <v>-1</v>
      </c>
      <c r="P3250" s="17">
        <v>-1</v>
      </c>
      <c r="Q3250" s="17">
        <v>1.5814579933319561</v>
      </c>
      <c r="R3250" s="17">
        <v>-1</v>
      </c>
      <c r="S3250" s="17">
        <v>-0.35349720193228051</v>
      </c>
      <c r="T3250" s="17">
        <v>-3.7116137603193253E-2</v>
      </c>
      <c r="U3250" s="17">
        <v>-0.25976454836216811</v>
      </c>
      <c r="V3250" s="17">
        <v>-0.52255781179374472</v>
      </c>
      <c r="W3250" s="17">
        <v>-0.66835579592337224</v>
      </c>
      <c r="X3250" s="17">
        <v>-1.6139256024373154</v>
      </c>
      <c r="Y3250" s="17">
        <v>0</v>
      </c>
      <c r="Z3250" s="17">
        <v>17.257403896478259</v>
      </c>
      <c r="AA3250" s="17">
        <v>-0.33425274724250115</v>
      </c>
      <c r="AB3250" s="17">
        <v>-0.1472085642265627</v>
      </c>
      <c r="AC3250" s="17">
        <v>3.7713995992259974</v>
      </c>
      <c r="AD3250" s="17">
        <v>-0.32470568545271017</v>
      </c>
      <c r="AE3250" s="17">
        <v>-3.2470568545271014E-2</v>
      </c>
      <c r="AF3250" s="17">
        <v>27.835166854393844</v>
      </c>
      <c r="AG3250" s="17">
        <v>-31.187689879181502</v>
      </c>
      <c r="AH3250" s="17">
        <v>-1</v>
      </c>
      <c r="AI3250" s="17">
        <v>-1</v>
      </c>
      <c r="AJ3250" s="17">
        <v>-1</v>
      </c>
      <c r="AK3250" s="17">
        <v>-1</v>
      </c>
      <c r="AL3250" s="17">
        <v>-1</v>
      </c>
      <c r="AM3250" s="17">
        <v>-1</v>
      </c>
      <c r="AN3250" s="17">
        <v>-1</v>
      </c>
      <c r="AO3250" s="17">
        <v>-1</v>
      </c>
      <c r="AP3250" s="17">
        <v>-1</v>
      </c>
      <c r="AQ3250" s="17">
        <v>-1</v>
      </c>
      <c r="AR3250" s="17">
        <v>-0.16235284272635508</v>
      </c>
      <c r="AS3250" s="17">
        <v>-1.948234112716261</v>
      </c>
      <c r="AT3250" s="17">
        <v>1.4672956534688604</v>
      </c>
      <c r="AU3250" s="17">
        <v>-1</v>
      </c>
      <c r="AV3250" s="17">
        <v>-1</v>
      </c>
      <c r="AW3250" s="17">
        <v>-1</v>
      </c>
      <c r="AX3250" s="17">
        <v>-1</v>
      </c>
      <c r="AY3250" s="17">
        <v>-3.2470568545271014E-2</v>
      </c>
      <c r="AZ3250" s="17">
        <v>0.64999991647873501</v>
      </c>
      <c r="BA3250" s="17">
        <v>-0.13717940365822218</v>
      </c>
      <c r="BB3250" s="17">
        <v>0.24373326638725484</v>
      </c>
      <c r="BC3250" s="17">
        <v>-6.4246086900075286E-2</v>
      </c>
      <c r="BD3250" s="17">
        <v>8.8755511614786737</v>
      </c>
      <c r="BE3250" s="17">
        <v>-1.8242691101966289</v>
      </c>
      <c r="BF3250" s="17">
        <v>-1</v>
      </c>
      <c r="BG3250" s="22">
        <v>0</v>
      </c>
    </row>
    <row r="3251" spans="1:59" x14ac:dyDescent="0.25">
      <c r="A3251">
        <v>6869</v>
      </c>
      <c r="B3251" t="s">
        <v>3294</v>
      </c>
      <c r="C3251" s="49">
        <v>0</v>
      </c>
      <c r="D3251" s="22">
        <v>1450</v>
      </c>
      <c r="E3251" s="17">
        <v>42.510834345099084</v>
      </c>
      <c r="F3251" s="17">
        <v>-34.162466733731819</v>
      </c>
      <c r="G3251" s="17">
        <v>9.7588733186206644E-2</v>
      </c>
      <c r="H3251" s="17">
        <v>1.5658069454695622</v>
      </c>
      <c r="I3251" s="17">
        <v>31.883730774475264</v>
      </c>
      <c r="J3251" s="17">
        <v>0.93163294809285269</v>
      </c>
      <c r="K3251" s="17">
        <v>-1</v>
      </c>
      <c r="L3251" s="17">
        <v>-1</v>
      </c>
      <c r="M3251" s="17">
        <v>-1</v>
      </c>
      <c r="N3251" s="17">
        <v>0.16666666666666666</v>
      </c>
      <c r="O3251" s="17">
        <v>-1</v>
      </c>
      <c r="P3251" s="17">
        <v>-1</v>
      </c>
      <c r="Q3251" s="17">
        <v>1.5814579933319561</v>
      </c>
      <c r="R3251" s="17">
        <v>-1</v>
      </c>
      <c r="S3251" s="17">
        <v>-0.35349720193228051</v>
      </c>
      <c r="T3251" s="17">
        <v>-3.7116137603193253E-2</v>
      </c>
      <c r="U3251" s="17">
        <v>-0.25976454836216811</v>
      </c>
      <c r="V3251" s="17">
        <v>-0.52255781179374472</v>
      </c>
      <c r="W3251" s="17">
        <v>-0.66835579592337224</v>
      </c>
      <c r="X3251" s="17">
        <v>-1.6139256024373154</v>
      </c>
      <c r="Y3251" s="17">
        <v>0</v>
      </c>
      <c r="Z3251" s="17">
        <v>17.257403896478259</v>
      </c>
      <c r="AA3251" s="17">
        <v>-0.33425274724250115</v>
      </c>
      <c r="AB3251" s="17">
        <v>-0.1472085642265627</v>
      </c>
      <c r="AC3251" s="17">
        <v>3.7713995992259974</v>
      </c>
      <c r="AD3251" s="17">
        <v>-0.32470568545271017</v>
      </c>
      <c r="AE3251" s="17">
        <v>-3.2470568545271014E-2</v>
      </c>
      <c r="AF3251" s="17">
        <v>27.835166854393844</v>
      </c>
      <c r="AG3251" s="17">
        <v>-31.187689879181502</v>
      </c>
      <c r="AH3251" s="17">
        <v>-1</v>
      </c>
      <c r="AI3251" s="17">
        <v>-1</v>
      </c>
      <c r="AJ3251" s="17">
        <v>-1</v>
      </c>
      <c r="AK3251" s="17">
        <v>-1</v>
      </c>
      <c r="AL3251" s="17">
        <v>-1</v>
      </c>
      <c r="AM3251" s="17">
        <v>-1</v>
      </c>
      <c r="AN3251" s="17">
        <v>-1</v>
      </c>
      <c r="AO3251" s="17">
        <v>-1</v>
      </c>
      <c r="AP3251" s="17">
        <v>-1</v>
      </c>
      <c r="AQ3251" s="17">
        <v>-1</v>
      </c>
      <c r="AR3251" s="17">
        <v>-0.16235284272635508</v>
      </c>
      <c r="AS3251" s="17">
        <v>-1.948234112716261</v>
      </c>
      <c r="AT3251" s="17">
        <v>1.4672956534688604</v>
      </c>
      <c r="AU3251" s="17">
        <v>-1</v>
      </c>
      <c r="AV3251" s="17">
        <v>-1</v>
      </c>
      <c r="AW3251" s="17">
        <v>-1</v>
      </c>
      <c r="AX3251" s="17">
        <v>-1</v>
      </c>
      <c r="AY3251" s="17">
        <v>-3.2470568545271014E-2</v>
      </c>
      <c r="AZ3251" s="17">
        <v>0.64999991647873501</v>
      </c>
      <c r="BA3251" s="17">
        <v>-0.13717940365822218</v>
      </c>
      <c r="BB3251" s="17">
        <v>0.24373326638725484</v>
      </c>
      <c r="BC3251" s="17">
        <v>-6.4246086900075286E-2</v>
      </c>
      <c r="BD3251" s="17">
        <v>8.8755511614786737</v>
      </c>
      <c r="BE3251" s="17">
        <v>-1.8242691101966289</v>
      </c>
      <c r="BF3251" s="17">
        <v>-1</v>
      </c>
      <c r="BG3251" s="22">
        <v>0</v>
      </c>
    </row>
    <row r="3252" spans="1:59" x14ac:dyDescent="0.25">
      <c r="A3252">
        <v>6870</v>
      </c>
      <c r="B3252" t="s">
        <v>3295</v>
      </c>
      <c r="C3252" s="49">
        <v>0</v>
      </c>
      <c r="D3252" s="22">
        <v>1450</v>
      </c>
      <c r="E3252" s="17">
        <v>42.510834345099084</v>
      </c>
      <c r="F3252" s="17">
        <v>-34.162466733731819</v>
      </c>
      <c r="G3252" s="17">
        <v>9.7588733186206644E-2</v>
      </c>
      <c r="H3252" s="17">
        <v>1.5658069454695622</v>
      </c>
      <c r="I3252" s="17">
        <v>31.883730774475264</v>
      </c>
      <c r="J3252" s="17">
        <v>0.93163294809285269</v>
      </c>
      <c r="K3252" s="17">
        <v>-1</v>
      </c>
      <c r="L3252" s="17">
        <v>-1</v>
      </c>
      <c r="M3252" s="17">
        <v>-1</v>
      </c>
      <c r="N3252" s="17">
        <v>0.16666666666666666</v>
      </c>
      <c r="O3252" s="17">
        <v>-1</v>
      </c>
      <c r="P3252" s="17">
        <v>-1</v>
      </c>
      <c r="Q3252" s="17">
        <v>1.5814579933319561</v>
      </c>
      <c r="R3252" s="17">
        <v>-1</v>
      </c>
      <c r="S3252" s="17">
        <v>-0.35349720193228051</v>
      </c>
      <c r="T3252" s="17">
        <v>-3.7116137603193253E-2</v>
      </c>
      <c r="U3252" s="17">
        <v>-0.25976454836216811</v>
      </c>
      <c r="V3252" s="17">
        <v>-0.52255781179374472</v>
      </c>
      <c r="W3252" s="17">
        <v>-0.66835579592337224</v>
      </c>
      <c r="X3252" s="17">
        <v>-1.6139256024373154</v>
      </c>
      <c r="Y3252" s="17">
        <v>0</v>
      </c>
      <c r="Z3252" s="17">
        <v>17.257403896478259</v>
      </c>
      <c r="AA3252" s="17">
        <v>-0.33425274724250115</v>
      </c>
      <c r="AB3252" s="17">
        <v>-0.1472085642265627</v>
      </c>
      <c r="AC3252" s="17">
        <v>3.7713995992259974</v>
      </c>
      <c r="AD3252" s="17">
        <v>-0.32470568545271017</v>
      </c>
      <c r="AE3252" s="17">
        <v>-3.2470568545271014E-2</v>
      </c>
      <c r="AF3252" s="17">
        <v>27.835166854393844</v>
      </c>
      <c r="AG3252" s="17">
        <v>-31.187689879181502</v>
      </c>
      <c r="AH3252" s="17">
        <v>-1</v>
      </c>
      <c r="AI3252" s="17">
        <v>-1</v>
      </c>
      <c r="AJ3252" s="17">
        <v>-1</v>
      </c>
      <c r="AK3252" s="17">
        <v>-1</v>
      </c>
      <c r="AL3252" s="17">
        <v>-1</v>
      </c>
      <c r="AM3252" s="17">
        <v>-1</v>
      </c>
      <c r="AN3252" s="17">
        <v>-1</v>
      </c>
      <c r="AO3252" s="17">
        <v>-1</v>
      </c>
      <c r="AP3252" s="17">
        <v>-1</v>
      </c>
      <c r="AQ3252" s="17">
        <v>-1</v>
      </c>
      <c r="AR3252" s="17">
        <v>-0.16235284272635508</v>
      </c>
      <c r="AS3252" s="17">
        <v>-1.948234112716261</v>
      </c>
      <c r="AT3252" s="17">
        <v>1.4672956534688604</v>
      </c>
      <c r="AU3252" s="17">
        <v>-1</v>
      </c>
      <c r="AV3252" s="17">
        <v>-1</v>
      </c>
      <c r="AW3252" s="17">
        <v>-1</v>
      </c>
      <c r="AX3252" s="17">
        <v>-1</v>
      </c>
      <c r="AY3252" s="17">
        <v>-3.2470568545271014E-2</v>
      </c>
      <c r="AZ3252" s="17">
        <v>0.64999991647873501</v>
      </c>
      <c r="BA3252" s="17">
        <v>-0.13717940365822218</v>
      </c>
      <c r="BB3252" s="17">
        <v>0.24373326638725484</v>
      </c>
      <c r="BC3252" s="17">
        <v>-6.4246086900075286E-2</v>
      </c>
      <c r="BD3252" s="17">
        <v>8.8755511614786737</v>
      </c>
      <c r="BE3252" s="17">
        <v>-1.8242691101966289</v>
      </c>
      <c r="BF3252" s="17">
        <v>-1</v>
      </c>
      <c r="BG3252" s="22">
        <v>0</v>
      </c>
    </row>
    <row r="3253" spans="1:59" x14ac:dyDescent="0.25">
      <c r="A3253">
        <v>6871</v>
      </c>
      <c r="B3253" t="s">
        <v>3296</v>
      </c>
      <c r="C3253" s="49">
        <v>0</v>
      </c>
      <c r="D3253" s="22">
        <v>1450</v>
      </c>
      <c r="E3253" s="17">
        <v>42.510834345099084</v>
      </c>
      <c r="F3253" s="17">
        <v>-34.162466733731819</v>
      </c>
      <c r="G3253" s="17">
        <v>9.7588733186206644E-2</v>
      </c>
      <c r="H3253" s="17">
        <v>1.5658069454695622</v>
      </c>
      <c r="I3253" s="17">
        <v>31.883730774475264</v>
      </c>
      <c r="J3253" s="17">
        <v>0.93163294809285269</v>
      </c>
      <c r="K3253" s="17">
        <v>-1</v>
      </c>
      <c r="L3253" s="17">
        <v>-1</v>
      </c>
      <c r="M3253" s="17">
        <v>-1</v>
      </c>
      <c r="N3253" s="17">
        <v>0.16666666666666666</v>
      </c>
      <c r="O3253" s="17">
        <v>-1</v>
      </c>
      <c r="P3253" s="17">
        <v>-1</v>
      </c>
      <c r="Q3253" s="17">
        <v>1.5814579933319561</v>
      </c>
      <c r="R3253" s="17">
        <v>-1</v>
      </c>
      <c r="S3253" s="17">
        <v>-0.35349720193228051</v>
      </c>
      <c r="T3253" s="17">
        <v>-3.7116137603193253E-2</v>
      </c>
      <c r="U3253" s="17">
        <v>-0.25976454836216811</v>
      </c>
      <c r="V3253" s="17">
        <v>-0.52255781179374472</v>
      </c>
      <c r="W3253" s="17">
        <v>-0.66835579592337224</v>
      </c>
      <c r="X3253" s="17">
        <v>-1.6139256024373154</v>
      </c>
      <c r="Y3253" s="17">
        <v>0</v>
      </c>
      <c r="Z3253" s="17">
        <v>17.257403896478259</v>
      </c>
      <c r="AA3253" s="17">
        <v>-0.33425274724250115</v>
      </c>
      <c r="AB3253" s="17">
        <v>-0.1472085642265627</v>
      </c>
      <c r="AC3253" s="17">
        <v>3.7713995992259974</v>
      </c>
      <c r="AD3253" s="17">
        <v>-0.32470568545271017</v>
      </c>
      <c r="AE3253" s="17">
        <v>-3.2470568545271014E-2</v>
      </c>
      <c r="AF3253" s="17">
        <v>27.835166854393844</v>
      </c>
      <c r="AG3253" s="17">
        <v>-31.187689879181502</v>
      </c>
      <c r="AH3253" s="17">
        <v>-1</v>
      </c>
      <c r="AI3253" s="17">
        <v>-1</v>
      </c>
      <c r="AJ3253" s="17">
        <v>-1</v>
      </c>
      <c r="AK3253" s="17">
        <v>-1</v>
      </c>
      <c r="AL3253" s="17">
        <v>-1</v>
      </c>
      <c r="AM3253" s="17">
        <v>-1</v>
      </c>
      <c r="AN3253" s="17">
        <v>-1</v>
      </c>
      <c r="AO3253" s="17">
        <v>-1</v>
      </c>
      <c r="AP3253" s="17">
        <v>-1</v>
      </c>
      <c r="AQ3253" s="17">
        <v>-1</v>
      </c>
      <c r="AR3253" s="17">
        <v>-0.16235284272635508</v>
      </c>
      <c r="AS3253" s="17">
        <v>-1.948234112716261</v>
      </c>
      <c r="AT3253" s="17">
        <v>1.4672956534688604</v>
      </c>
      <c r="AU3253" s="17">
        <v>-1</v>
      </c>
      <c r="AV3253" s="17">
        <v>-1</v>
      </c>
      <c r="AW3253" s="17">
        <v>-1</v>
      </c>
      <c r="AX3253" s="17">
        <v>-1</v>
      </c>
      <c r="AY3253" s="17">
        <v>-3.2470568545271014E-2</v>
      </c>
      <c r="AZ3253" s="17">
        <v>0.64999991647873501</v>
      </c>
      <c r="BA3253" s="17">
        <v>-0.13717940365822218</v>
      </c>
      <c r="BB3253" s="17">
        <v>0.24373326638725484</v>
      </c>
      <c r="BC3253" s="17">
        <v>-6.4246086900075286E-2</v>
      </c>
      <c r="BD3253" s="17">
        <v>8.8755511614786737</v>
      </c>
      <c r="BE3253" s="17">
        <v>-1.8242691101966289</v>
      </c>
      <c r="BF3253" s="17">
        <v>-1</v>
      </c>
      <c r="BG3253" s="22">
        <v>0</v>
      </c>
    </row>
    <row r="3254" spans="1:59" x14ac:dyDescent="0.25">
      <c r="A3254">
        <v>6872</v>
      </c>
      <c r="B3254" t="s">
        <v>3297</v>
      </c>
      <c r="C3254" s="49">
        <v>0</v>
      </c>
      <c r="D3254" s="22">
        <v>1450</v>
      </c>
      <c r="E3254" s="17">
        <v>42.510834345099084</v>
      </c>
      <c r="F3254" s="17">
        <v>-34.162466733731819</v>
      </c>
      <c r="G3254" s="17">
        <v>9.7588733186206644E-2</v>
      </c>
      <c r="H3254" s="17">
        <v>1.5658069454695622</v>
      </c>
      <c r="I3254" s="17">
        <v>31.883730774475264</v>
      </c>
      <c r="J3254" s="17">
        <v>0.93163294809285269</v>
      </c>
      <c r="K3254" s="17">
        <v>-1</v>
      </c>
      <c r="L3254" s="17">
        <v>-1</v>
      </c>
      <c r="M3254" s="17">
        <v>-1</v>
      </c>
      <c r="N3254" s="17">
        <v>0.16666666666666666</v>
      </c>
      <c r="O3254" s="17">
        <v>-1</v>
      </c>
      <c r="P3254" s="17">
        <v>-1</v>
      </c>
      <c r="Q3254" s="17">
        <v>1.5814579933319561</v>
      </c>
      <c r="R3254" s="17">
        <v>-1</v>
      </c>
      <c r="S3254" s="17">
        <v>-0.35349720193228051</v>
      </c>
      <c r="T3254" s="17">
        <v>-3.7116137603193253E-2</v>
      </c>
      <c r="U3254" s="17">
        <v>-0.25976454836216811</v>
      </c>
      <c r="V3254" s="17">
        <v>-0.52255781179374472</v>
      </c>
      <c r="W3254" s="17">
        <v>-0.66835579592337224</v>
      </c>
      <c r="X3254" s="17">
        <v>-1.6139256024373154</v>
      </c>
      <c r="Y3254" s="17">
        <v>0</v>
      </c>
      <c r="Z3254" s="17">
        <v>17.257403896478259</v>
      </c>
      <c r="AA3254" s="17">
        <v>-0.33425274724250115</v>
      </c>
      <c r="AB3254" s="17">
        <v>-0.1472085642265627</v>
      </c>
      <c r="AC3254" s="17">
        <v>3.7713995992259974</v>
      </c>
      <c r="AD3254" s="17">
        <v>-0.32470568545271017</v>
      </c>
      <c r="AE3254" s="17">
        <v>-3.2470568545271014E-2</v>
      </c>
      <c r="AF3254" s="17">
        <v>27.835166854393844</v>
      </c>
      <c r="AG3254" s="17">
        <v>-31.187689879181502</v>
      </c>
      <c r="AH3254" s="17">
        <v>-1</v>
      </c>
      <c r="AI3254" s="17">
        <v>-1</v>
      </c>
      <c r="AJ3254" s="17">
        <v>-1</v>
      </c>
      <c r="AK3254" s="17">
        <v>-1</v>
      </c>
      <c r="AL3254" s="17">
        <v>-1</v>
      </c>
      <c r="AM3254" s="17">
        <v>-1</v>
      </c>
      <c r="AN3254" s="17">
        <v>-1</v>
      </c>
      <c r="AO3254" s="17">
        <v>-1</v>
      </c>
      <c r="AP3254" s="17">
        <v>-1</v>
      </c>
      <c r="AQ3254" s="17">
        <v>-1</v>
      </c>
      <c r="AR3254" s="17">
        <v>-0.16235284272635508</v>
      </c>
      <c r="AS3254" s="17">
        <v>-1.948234112716261</v>
      </c>
      <c r="AT3254" s="17">
        <v>1.4672956534688604</v>
      </c>
      <c r="AU3254" s="17">
        <v>-1</v>
      </c>
      <c r="AV3254" s="17">
        <v>-1</v>
      </c>
      <c r="AW3254" s="17">
        <v>-1</v>
      </c>
      <c r="AX3254" s="17">
        <v>-1</v>
      </c>
      <c r="AY3254" s="17">
        <v>-3.2470568545271014E-2</v>
      </c>
      <c r="AZ3254" s="17">
        <v>0.64999991647873501</v>
      </c>
      <c r="BA3254" s="17">
        <v>-0.13717940365822218</v>
      </c>
      <c r="BB3254" s="17">
        <v>0.24373326638725484</v>
      </c>
      <c r="BC3254" s="17">
        <v>-6.4246086900075286E-2</v>
      </c>
      <c r="BD3254" s="17">
        <v>8.8755511614786737</v>
      </c>
      <c r="BE3254" s="17">
        <v>-1.8242691101966289</v>
      </c>
      <c r="BF3254" s="17">
        <v>-1</v>
      </c>
      <c r="BG3254" s="22">
        <v>0</v>
      </c>
    </row>
    <row r="3255" spans="1:59" x14ac:dyDescent="0.25">
      <c r="A3255">
        <v>6873</v>
      </c>
      <c r="B3255" t="s">
        <v>201</v>
      </c>
      <c r="C3255" s="49">
        <v>0</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0</v>
      </c>
    </row>
    <row r="3256" spans="1:59" x14ac:dyDescent="0.25">
      <c r="A3256">
        <v>6874</v>
      </c>
      <c r="B3256" t="s">
        <v>3298</v>
      </c>
      <c r="C3256" s="49">
        <v>0</v>
      </c>
      <c r="D3256" s="22">
        <v>1450</v>
      </c>
      <c r="E3256" s="17">
        <v>42.510834345099084</v>
      </c>
      <c r="F3256" s="17">
        <v>-34.162466733731819</v>
      </c>
      <c r="G3256" s="17">
        <v>9.7588733186206644E-2</v>
      </c>
      <c r="H3256" s="17">
        <v>1.5658069454695622</v>
      </c>
      <c r="I3256" s="17">
        <v>31.883730774475264</v>
      </c>
      <c r="J3256" s="17">
        <v>0.93163294809285269</v>
      </c>
      <c r="K3256" s="17">
        <v>-1</v>
      </c>
      <c r="L3256" s="17">
        <v>-1</v>
      </c>
      <c r="M3256" s="17">
        <v>-1</v>
      </c>
      <c r="N3256" s="17">
        <v>0.16666666666666666</v>
      </c>
      <c r="O3256" s="17">
        <v>-1</v>
      </c>
      <c r="P3256" s="17">
        <v>-1</v>
      </c>
      <c r="Q3256" s="17">
        <v>1.5814579933319561</v>
      </c>
      <c r="R3256" s="17">
        <v>-1</v>
      </c>
      <c r="S3256" s="17">
        <v>-0.35349720193228051</v>
      </c>
      <c r="T3256" s="17">
        <v>-3.7116137603193253E-2</v>
      </c>
      <c r="U3256" s="17">
        <v>-0.25976454836216811</v>
      </c>
      <c r="V3256" s="17">
        <v>-0.52255781179374472</v>
      </c>
      <c r="W3256" s="17">
        <v>-0.66835579592337224</v>
      </c>
      <c r="X3256" s="17">
        <v>-1.6139256024373154</v>
      </c>
      <c r="Y3256" s="17">
        <v>0</v>
      </c>
      <c r="Z3256" s="17">
        <v>17.257403896478259</v>
      </c>
      <c r="AA3256" s="17">
        <v>-0.33425274724250115</v>
      </c>
      <c r="AB3256" s="17">
        <v>-0.1472085642265627</v>
      </c>
      <c r="AC3256" s="17">
        <v>3.7713995992259974</v>
      </c>
      <c r="AD3256" s="17">
        <v>-0.32470568545271017</v>
      </c>
      <c r="AE3256" s="17">
        <v>-3.2470568545271014E-2</v>
      </c>
      <c r="AF3256" s="17">
        <v>27.835166854393844</v>
      </c>
      <c r="AG3256" s="17">
        <v>-31.187689879181502</v>
      </c>
      <c r="AH3256" s="17">
        <v>-1</v>
      </c>
      <c r="AI3256" s="17">
        <v>-1</v>
      </c>
      <c r="AJ3256" s="17">
        <v>-1</v>
      </c>
      <c r="AK3256" s="17">
        <v>-1</v>
      </c>
      <c r="AL3256" s="17">
        <v>-1</v>
      </c>
      <c r="AM3256" s="17">
        <v>-1</v>
      </c>
      <c r="AN3256" s="17">
        <v>-1</v>
      </c>
      <c r="AO3256" s="17">
        <v>-1</v>
      </c>
      <c r="AP3256" s="17">
        <v>-1</v>
      </c>
      <c r="AQ3256" s="17">
        <v>-1</v>
      </c>
      <c r="AR3256" s="17">
        <v>-0.16235284272635508</v>
      </c>
      <c r="AS3256" s="17">
        <v>-1.948234112716261</v>
      </c>
      <c r="AT3256" s="17">
        <v>1.4672956534688604</v>
      </c>
      <c r="AU3256" s="17">
        <v>-1</v>
      </c>
      <c r="AV3256" s="17">
        <v>-1</v>
      </c>
      <c r="AW3256" s="17">
        <v>-1</v>
      </c>
      <c r="AX3256" s="17">
        <v>-1</v>
      </c>
      <c r="AY3256" s="17">
        <v>-3.2470568545271014E-2</v>
      </c>
      <c r="AZ3256" s="17">
        <v>0.64999991647873501</v>
      </c>
      <c r="BA3256" s="17">
        <v>-0.13717940365822218</v>
      </c>
      <c r="BB3256" s="17">
        <v>0.24373326638725484</v>
      </c>
      <c r="BC3256" s="17">
        <v>-6.4246086900075286E-2</v>
      </c>
      <c r="BD3256" s="17">
        <v>8.8755511614786737</v>
      </c>
      <c r="BE3256" s="17">
        <v>-1.8242691101966289</v>
      </c>
      <c r="BF3256" s="17">
        <v>-1</v>
      </c>
      <c r="BG3256" s="22">
        <v>0</v>
      </c>
    </row>
    <row r="3257" spans="1:59" x14ac:dyDescent="0.25">
      <c r="A3257">
        <v>6875</v>
      </c>
      <c r="B3257" t="s">
        <v>3299</v>
      </c>
      <c r="C3257" s="49">
        <v>0</v>
      </c>
      <c r="D3257" s="22">
        <v>1450</v>
      </c>
      <c r="E3257" s="17">
        <v>42.510834345099084</v>
      </c>
      <c r="F3257" s="17">
        <v>-34.162466733731819</v>
      </c>
      <c r="G3257" s="17">
        <v>9.7588733186206644E-2</v>
      </c>
      <c r="H3257" s="17">
        <v>1.5658069454695622</v>
      </c>
      <c r="I3257" s="17">
        <v>31.883730774475264</v>
      </c>
      <c r="J3257" s="17">
        <v>0.93163294809285269</v>
      </c>
      <c r="K3257" s="17">
        <v>-1</v>
      </c>
      <c r="L3257" s="17">
        <v>-1</v>
      </c>
      <c r="M3257" s="17">
        <v>-1</v>
      </c>
      <c r="N3257" s="17">
        <v>0.16666666666666666</v>
      </c>
      <c r="O3257" s="17">
        <v>-1</v>
      </c>
      <c r="P3257" s="17">
        <v>-1</v>
      </c>
      <c r="Q3257" s="17">
        <v>1.5814579933319561</v>
      </c>
      <c r="R3257" s="17">
        <v>-1</v>
      </c>
      <c r="S3257" s="17">
        <v>-0.35349720193228051</v>
      </c>
      <c r="T3257" s="17">
        <v>-3.7116137603193253E-2</v>
      </c>
      <c r="U3257" s="17">
        <v>-0.25976454836216811</v>
      </c>
      <c r="V3257" s="17">
        <v>-0.52255781179374472</v>
      </c>
      <c r="W3257" s="17">
        <v>-0.66835579592337224</v>
      </c>
      <c r="X3257" s="17">
        <v>-1.6139256024373154</v>
      </c>
      <c r="Y3257" s="17">
        <v>0</v>
      </c>
      <c r="Z3257" s="17">
        <v>17.257403896478259</v>
      </c>
      <c r="AA3257" s="17">
        <v>-0.33425274724250115</v>
      </c>
      <c r="AB3257" s="17">
        <v>-0.1472085642265627</v>
      </c>
      <c r="AC3257" s="17">
        <v>3.7713995992259974</v>
      </c>
      <c r="AD3257" s="17">
        <v>-0.32470568545271017</v>
      </c>
      <c r="AE3257" s="17">
        <v>-3.2470568545271014E-2</v>
      </c>
      <c r="AF3257" s="17">
        <v>27.835166854393844</v>
      </c>
      <c r="AG3257" s="17">
        <v>-31.187689879181502</v>
      </c>
      <c r="AH3257" s="17">
        <v>-1</v>
      </c>
      <c r="AI3257" s="17">
        <v>-1</v>
      </c>
      <c r="AJ3257" s="17">
        <v>-1</v>
      </c>
      <c r="AK3257" s="17">
        <v>-1</v>
      </c>
      <c r="AL3257" s="17">
        <v>-1</v>
      </c>
      <c r="AM3257" s="17">
        <v>-1</v>
      </c>
      <c r="AN3257" s="17">
        <v>-1</v>
      </c>
      <c r="AO3257" s="17">
        <v>-1</v>
      </c>
      <c r="AP3257" s="17">
        <v>-1</v>
      </c>
      <c r="AQ3257" s="17">
        <v>-1</v>
      </c>
      <c r="AR3257" s="17">
        <v>-0.16235284272635508</v>
      </c>
      <c r="AS3257" s="17">
        <v>-1.948234112716261</v>
      </c>
      <c r="AT3257" s="17">
        <v>1.4672956534688604</v>
      </c>
      <c r="AU3257" s="17">
        <v>-1</v>
      </c>
      <c r="AV3257" s="17">
        <v>-1</v>
      </c>
      <c r="AW3257" s="17">
        <v>-1</v>
      </c>
      <c r="AX3257" s="17">
        <v>-1</v>
      </c>
      <c r="AY3257" s="17">
        <v>-3.2470568545271014E-2</v>
      </c>
      <c r="AZ3257" s="17">
        <v>0.64999991647873501</v>
      </c>
      <c r="BA3257" s="17">
        <v>-0.13717940365822218</v>
      </c>
      <c r="BB3257" s="17">
        <v>0.24373326638725484</v>
      </c>
      <c r="BC3257" s="17">
        <v>-6.4246086900075286E-2</v>
      </c>
      <c r="BD3257" s="17">
        <v>8.8755511614786737</v>
      </c>
      <c r="BE3257" s="17">
        <v>-1.8242691101966289</v>
      </c>
      <c r="BF3257" s="17">
        <v>-1</v>
      </c>
      <c r="BG3257" s="22">
        <v>0</v>
      </c>
    </row>
    <row r="3258" spans="1:59" x14ac:dyDescent="0.25">
      <c r="A3258">
        <v>6877</v>
      </c>
      <c r="B3258" t="s">
        <v>1187</v>
      </c>
      <c r="C3258" s="49">
        <v>0</v>
      </c>
      <c r="D3258" s="22">
        <v>1450</v>
      </c>
      <c r="E3258" s="17">
        <v>42.510834345099084</v>
      </c>
      <c r="F3258" s="17">
        <v>-34.162466733731819</v>
      </c>
      <c r="G3258" s="17">
        <v>9.7588733186206644E-2</v>
      </c>
      <c r="H3258" s="17">
        <v>1.5658069454695622</v>
      </c>
      <c r="I3258" s="17">
        <v>31.883730774475264</v>
      </c>
      <c r="J3258" s="17">
        <v>0.93163294809285269</v>
      </c>
      <c r="K3258" s="17">
        <v>-1</v>
      </c>
      <c r="L3258" s="17">
        <v>-1</v>
      </c>
      <c r="M3258" s="17">
        <v>-1</v>
      </c>
      <c r="N3258" s="17">
        <v>0.16666666666666666</v>
      </c>
      <c r="O3258" s="17">
        <v>-1</v>
      </c>
      <c r="P3258" s="17">
        <v>-1</v>
      </c>
      <c r="Q3258" s="17">
        <v>1.5814579933319561</v>
      </c>
      <c r="R3258" s="17">
        <v>-1</v>
      </c>
      <c r="S3258" s="17">
        <v>-0.35349720193228051</v>
      </c>
      <c r="T3258" s="17">
        <v>-3.7116137603193253E-2</v>
      </c>
      <c r="U3258" s="17">
        <v>-0.25976454836216811</v>
      </c>
      <c r="V3258" s="17">
        <v>-0.52255781179374472</v>
      </c>
      <c r="W3258" s="17">
        <v>-0.66835579592337224</v>
      </c>
      <c r="X3258" s="17">
        <v>-1.6139256024373154</v>
      </c>
      <c r="Y3258" s="17">
        <v>0</v>
      </c>
      <c r="Z3258" s="17">
        <v>17.257403896478259</v>
      </c>
      <c r="AA3258" s="17">
        <v>-0.33425274724250115</v>
      </c>
      <c r="AB3258" s="17">
        <v>-0.1472085642265627</v>
      </c>
      <c r="AC3258" s="17">
        <v>3.7713995992259974</v>
      </c>
      <c r="AD3258" s="17">
        <v>-0.32470568545271017</v>
      </c>
      <c r="AE3258" s="17">
        <v>-3.2470568545271014E-2</v>
      </c>
      <c r="AF3258" s="17">
        <v>27.835166854393844</v>
      </c>
      <c r="AG3258" s="17">
        <v>-31.187689879181502</v>
      </c>
      <c r="AH3258" s="17">
        <v>-1</v>
      </c>
      <c r="AI3258" s="17">
        <v>-1</v>
      </c>
      <c r="AJ3258" s="17">
        <v>-1</v>
      </c>
      <c r="AK3258" s="17">
        <v>-1</v>
      </c>
      <c r="AL3258" s="17">
        <v>-1</v>
      </c>
      <c r="AM3258" s="17">
        <v>-1</v>
      </c>
      <c r="AN3258" s="17">
        <v>-1</v>
      </c>
      <c r="AO3258" s="17">
        <v>-1</v>
      </c>
      <c r="AP3258" s="17">
        <v>-1</v>
      </c>
      <c r="AQ3258" s="17">
        <v>-1</v>
      </c>
      <c r="AR3258" s="17">
        <v>-0.16235284272635508</v>
      </c>
      <c r="AS3258" s="17">
        <v>-1.948234112716261</v>
      </c>
      <c r="AT3258" s="17">
        <v>1.4672956534688604</v>
      </c>
      <c r="AU3258" s="17">
        <v>-1</v>
      </c>
      <c r="AV3258" s="17">
        <v>-1</v>
      </c>
      <c r="AW3258" s="17">
        <v>-1</v>
      </c>
      <c r="AX3258" s="17">
        <v>-1</v>
      </c>
      <c r="AY3258" s="17">
        <v>-3.2470568545271014E-2</v>
      </c>
      <c r="AZ3258" s="17">
        <v>0.64999991647873501</v>
      </c>
      <c r="BA3258" s="17">
        <v>-0.13717940365822218</v>
      </c>
      <c r="BB3258" s="17">
        <v>0.24373326638725484</v>
      </c>
      <c r="BC3258" s="17">
        <v>-6.4246086900075286E-2</v>
      </c>
      <c r="BD3258" s="17">
        <v>8.8755511614786737</v>
      </c>
      <c r="BE3258" s="17">
        <v>-1.8242691101966289</v>
      </c>
      <c r="BF3258" s="17">
        <v>-1</v>
      </c>
      <c r="BG3258" s="22">
        <v>0</v>
      </c>
    </row>
    <row r="3259" spans="1:59" x14ac:dyDescent="0.25">
      <c r="A3259">
        <v>6878</v>
      </c>
      <c r="B3259" t="s">
        <v>3300</v>
      </c>
      <c r="C3259" s="49">
        <v>0</v>
      </c>
      <c r="D3259" s="22">
        <v>1450</v>
      </c>
      <c r="E3259" s="17">
        <v>42.510834345099084</v>
      </c>
      <c r="F3259" s="17">
        <v>-34.162466733731819</v>
      </c>
      <c r="G3259" s="17">
        <v>9.7588733186206644E-2</v>
      </c>
      <c r="H3259" s="17">
        <v>1.5658069454695622</v>
      </c>
      <c r="I3259" s="17">
        <v>31.883730774475264</v>
      </c>
      <c r="J3259" s="17">
        <v>0.93163294809285269</v>
      </c>
      <c r="K3259" s="17">
        <v>-1</v>
      </c>
      <c r="L3259" s="17">
        <v>-1</v>
      </c>
      <c r="M3259" s="17">
        <v>-1</v>
      </c>
      <c r="N3259" s="17">
        <v>0.16666666666666666</v>
      </c>
      <c r="O3259" s="17">
        <v>-1</v>
      </c>
      <c r="P3259" s="17">
        <v>-1</v>
      </c>
      <c r="Q3259" s="17">
        <v>1.5814579933319561</v>
      </c>
      <c r="R3259" s="17">
        <v>-1</v>
      </c>
      <c r="S3259" s="17">
        <v>-0.35349720193228051</v>
      </c>
      <c r="T3259" s="17">
        <v>-3.7116137603193253E-2</v>
      </c>
      <c r="U3259" s="17">
        <v>-0.25976454836216811</v>
      </c>
      <c r="V3259" s="17">
        <v>-0.52255781179374472</v>
      </c>
      <c r="W3259" s="17">
        <v>-0.66835579592337224</v>
      </c>
      <c r="X3259" s="17">
        <v>-1.6139256024373154</v>
      </c>
      <c r="Y3259" s="17">
        <v>0</v>
      </c>
      <c r="Z3259" s="17">
        <v>17.257403896478259</v>
      </c>
      <c r="AA3259" s="17">
        <v>-0.33425274724250115</v>
      </c>
      <c r="AB3259" s="17">
        <v>-0.1472085642265627</v>
      </c>
      <c r="AC3259" s="17">
        <v>3.7713995992259974</v>
      </c>
      <c r="AD3259" s="17">
        <v>-0.32470568545271017</v>
      </c>
      <c r="AE3259" s="17">
        <v>-3.2470568545271014E-2</v>
      </c>
      <c r="AF3259" s="17">
        <v>27.835166854393844</v>
      </c>
      <c r="AG3259" s="17">
        <v>-31.187689879181502</v>
      </c>
      <c r="AH3259" s="17">
        <v>-1</v>
      </c>
      <c r="AI3259" s="17">
        <v>-1</v>
      </c>
      <c r="AJ3259" s="17">
        <v>-1</v>
      </c>
      <c r="AK3259" s="17">
        <v>-1</v>
      </c>
      <c r="AL3259" s="17">
        <v>-1</v>
      </c>
      <c r="AM3259" s="17">
        <v>-1</v>
      </c>
      <c r="AN3259" s="17">
        <v>-1</v>
      </c>
      <c r="AO3259" s="17">
        <v>-1</v>
      </c>
      <c r="AP3259" s="17">
        <v>-1</v>
      </c>
      <c r="AQ3259" s="17">
        <v>-1</v>
      </c>
      <c r="AR3259" s="17">
        <v>-0.16235284272635508</v>
      </c>
      <c r="AS3259" s="17">
        <v>-1.948234112716261</v>
      </c>
      <c r="AT3259" s="17">
        <v>1.4672956534688604</v>
      </c>
      <c r="AU3259" s="17">
        <v>-1</v>
      </c>
      <c r="AV3259" s="17">
        <v>-1</v>
      </c>
      <c r="AW3259" s="17">
        <v>-1</v>
      </c>
      <c r="AX3259" s="17">
        <v>-1</v>
      </c>
      <c r="AY3259" s="17">
        <v>-3.2470568545271014E-2</v>
      </c>
      <c r="AZ3259" s="17">
        <v>0.64999991647873501</v>
      </c>
      <c r="BA3259" s="17">
        <v>-0.13717940365822218</v>
      </c>
      <c r="BB3259" s="17">
        <v>0.24373326638725484</v>
      </c>
      <c r="BC3259" s="17">
        <v>-6.4246086900075286E-2</v>
      </c>
      <c r="BD3259" s="17">
        <v>8.8755511614786737</v>
      </c>
      <c r="BE3259" s="17">
        <v>-1.8242691101966289</v>
      </c>
      <c r="BF3259" s="17">
        <v>-1</v>
      </c>
      <c r="BG3259" s="22">
        <v>0</v>
      </c>
    </row>
    <row r="3260" spans="1:59" x14ac:dyDescent="0.25">
      <c r="A3260">
        <v>6880</v>
      </c>
      <c r="B3260" t="s">
        <v>3301</v>
      </c>
      <c r="C3260" s="49">
        <v>0</v>
      </c>
      <c r="D3260" s="22">
        <v>1450</v>
      </c>
      <c r="E3260" s="17">
        <v>42.510834345099084</v>
      </c>
      <c r="F3260" s="17">
        <v>-34.162466733731819</v>
      </c>
      <c r="G3260" s="17">
        <v>9.7588733186206644E-2</v>
      </c>
      <c r="H3260" s="17">
        <v>1.5658069454695622</v>
      </c>
      <c r="I3260" s="17">
        <v>31.883730774475264</v>
      </c>
      <c r="J3260" s="17">
        <v>0.93163294809285269</v>
      </c>
      <c r="K3260" s="17">
        <v>-1</v>
      </c>
      <c r="L3260" s="17">
        <v>-1</v>
      </c>
      <c r="M3260" s="17">
        <v>-1</v>
      </c>
      <c r="N3260" s="17">
        <v>0.16666666666666666</v>
      </c>
      <c r="O3260" s="17">
        <v>-1</v>
      </c>
      <c r="P3260" s="17">
        <v>-1</v>
      </c>
      <c r="Q3260" s="17">
        <v>1.5814579933319561</v>
      </c>
      <c r="R3260" s="17">
        <v>-1</v>
      </c>
      <c r="S3260" s="17">
        <v>-0.35349720193228051</v>
      </c>
      <c r="T3260" s="17">
        <v>-3.7116137603193253E-2</v>
      </c>
      <c r="U3260" s="17">
        <v>-0.25976454836216811</v>
      </c>
      <c r="V3260" s="17">
        <v>-0.52255781179374472</v>
      </c>
      <c r="W3260" s="17">
        <v>-0.66835579592337224</v>
      </c>
      <c r="X3260" s="17">
        <v>-1.6139256024373154</v>
      </c>
      <c r="Y3260" s="17">
        <v>0</v>
      </c>
      <c r="Z3260" s="17">
        <v>17.257403896478259</v>
      </c>
      <c r="AA3260" s="17">
        <v>-0.33425274724250115</v>
      </c>
      <c r="AB3260" s="17">
        <v>-0.1472085642265627</v>
      </c>
      <c r="AC3260" s="17">
        <v>3.7713995992259974</v>
      </c>
      <c r="AD3260" s="17">
        <v>-0.32470568545271017</v>
      </c>
      <c r="AE3260" s="17">
        <v>-3.2470568545271014E-2</v>
      </c>
      <c r="AF3260" s="17">
        <v>27.835166854393844</v>
      </c>
      <c r="AG3260" s="17">
        <v>-31.187689879181502</v>
      </c>
      <c r="AH3260" s="17">
        <v>-1</v>
      </c>
      <c r="AI3260" s="17">
        <v>-1</v>
      </c>
      <c r="AJ3260" s="17">
        <v>-1</v>
      </c>
      <c r="AK3260" s="17">
        <v>-1</v>
      </c>
      <c r="AL3260" s="17">
        <v>-1</v>
      </c>
      <c r="AM3260" s="17">
        <v>-1</v>
      </c>
      <c r="AN3260" s="17">
        <v>-1</v>
      </c>
      <c r="AO3260" s="17">
        <v>-1</v>
      </c>
      <c r="AP3260" s="17">
        <v>-1</v>
      </c>
      <c r="AQ3260" s="17">
        <v>-1</v>
      </c>
      <c r="AR3260" s="17">
        <v>-0.16235284272635508</v>
      </c>
      <c r="AS3260" s="17">
        <v>-1.948234112716261</v>
      </c>
      <c r="AT3260" s="17">
        <v>1.4672956534688604</v>
      </c>
      <c r="AU3260" s="17">
        <v>-1</v>
      </c>
      <c r="AV3260" s="17">
        <v>-1</v>
      </c>
      <c r="AW3260" s="17">
        <v>-1</v>
      </c>
      <c r="AX3260" s="17">
        <v>-1</v>
      </c>
      <c r="AY3260" s="17">
        <v>-3.2470568545271014E-2</v>
      </c>
      <c r="AZ3260" s="17">
        <v>0.64999991647873501</v>
      </c>
      <c r="BA3260" s="17">
        <v>-0.13717940365822218</v>
      </c>
      <c r="BB3260" s="17">
        <v>0.24373326638725484</v>
      </c>
      <c r="BC3260" s="17">
        <v>-6.4246086900075286E-2</v>
      </c>
      <c r="BD3260" s="17">
        <v>8.8755511614786737</v>
      </c>
      <c r="BE3260" s="17">
        <v>-1.8242691101966289</v>
      </c>
      <c r="BF3260" s="17">
        <v>-1</v>
      </c>
      <c r="BG3260" s="22">
        <v>0</v>
      </c>
    </row>
    <row r="3261" spans="1:59" x14ac:dyDescent="0.25">
      <c r="A3261">
        <v>6881</v>
      </c>
      <c r="B3261" t="s">
        <v>3302</v>
      </c>
      <c r="C3261" s="49">
        <v>0</v>
      </c>
      <c r="D3261" s="22">
        <v>1450</v>
      </c>
      <c r="E3261" s="17">
        <v>42.510834345099084</v>
      </c>
      <c r="F3261" s="17">
        <v>-34.162466733731819</v>
      </c>
      <c r="G3261" s="17">
        <v>9.7588733186206644E-2</v>
      </c>
      <c r="H3261" s="17">
        <v>1.5658069454695622</v>
      </c>
      <c r="I3261" s="17">
        <v>31.883730774475264</v>
      </c>
      <c r="J3261" s="17">
        <v>0.93163294809285269</v>
      </c>
      <c r="K3261" s="17">
        <v>-1</v>
      </c>
      <c r="L3261" s="17">
        <v>-1</v>
      </c>
      <c r="M3261" s="17">
        <v>-1</v>
      </c>
      <c r="N3261" s="17">
        <v>0.16666666666666666</v>
      </c>
      <c r="O3261" s="17">
        <v>-1</v>
      </c>
      <c r="P3261" s="17">
        <v>-1</v>
      </c>
      <c r="Q3261" s="17">
        <v>1.5814579933319561</v>
      </c>
      <c r="R3261" s="17">
        <v>-1</v>
      </c>
      <c r="S3261" s="17">
        <v>-0.35349720193228051</v>
      </c>
      <c r="T3261" s="17">
        <v>-3.7116137603193253E-2</v>
      </c>
      <c r="U3261" s="17">
        <v>-0.25976454836216811</v>
      </c>
      <c r="V3261" s="17">
        <v>-0.52255781179374472</v>
      </c>
      <c r="W3261" s="17">
        <v>-0.66835579592337224</v>
      </c>
      <c r="X3261" s="17">
        <v>-1.6139256024373154</v>
      </c>
      <c r="Y3261" s="17">
        <v>0</v>
      </c>
      <c r="Z3261" s="17">
        <v>17.257403896478259</v>
      </c>
      <c r="AA3261" s="17">
        <v>-0.33425274724250115</v>
      </c>
      <c r="AB3261" s="17">
        <v>-0.1472085642265627</v>
      </c>
      <c r="AC3261" s="17">
        <v>3.7713995992259974</v>
      </c>
      <c r="AD3261" s="17">
        <v>-0.32470568545271017</v>
      </c>
      <c r="AE3261" s="17">
        <v>-3.2470568545271014E-2</v>
      </c>
      <c r="AF3261" s="17">
        <v>27.835166854393844</v>
      </c>
      <c r="AG3261" s="17">
        <v>-31.187689879181502</v>
      </c>
      <c r="AH3261" s="17">
        <v>-1</v>
      </c>
      <c r="AI3261" s="17">
        <v>-1</v>
      </c>
      <c r="AJ3261" s="17">
        <v>-1</v>
      </c>
      <c r="AK3261" s="17">
        <v>-1</v>
      </c>
      <c r="AL3261" s="17">
        <v>-1</v>
      </c>
      <c r="AM3261" s="17">
        <v>-1</v>
      </c>
      <c r="AN3261" s="17">
        <v>-1</v>
      </c>
      <c r="AO3261" s="17">
        <v>-1</v>
      </c>
      <c r="AP3261" s="17">
        <v>-1</v>
      </c>
      <c r="AQ3261" s="17">
        <v>-1</v>
      </c>
      <c r="AR3261" s="17">
        <v>-0.16235284272635508</v>
      </c>
      <c r="AS3261" s="17">
        <v>-1.948234112716261</v>
      </c>
      <c r="AT3261" s="17">
        <v>1.4672956534688604</v>
      </c>
      <c r="AU3261" s="17">
        <v>-1</v>
      </c>
      <c r="AV3261" s="17">
        <v>-1</v>
      </c>
      <c r="AW3261" s="17">
        <v>-1</v>
      </c>
      <c r="AX3261" s="17">
        <v>-1</v>
      </c>
      <c r="AY3261" s="17">
        <v>-3.2470568545271014E-2</v>
      </c>
      <c r="AZ3261" s="17">
        <v>0.64999991647873501</v>
      </c>
      <c r="BA3261" s="17">
        <v>-0.13717940365822218</v>
      </c>
      <c r="BB3261" s="17">
        <v>0.24373326638725484</v>
      </c>
      <c r="BC3261" s="17">
        <v>-6.4246086900075286E-2</v>
      </c>
      <c r="BD3261" s="17">
        <v>8.8755511614786737</v>
      </c>
      <c r="BE3261" s="17">
        <v>-1.8242691101966289</v>
      </c>
      <c r="BF3261" s="17">
        <v>-1</v>
      </c>
      <c r="BG3261" s="22">
        <v>0</v>
      </c>
    </row>
    <row r="3262" spans="1:59" x14ac:dyDescent="0.25">
      <c r="A3262">
        <v>6882</v>
      </c>
      <c r="B3262" t="s">
        <v>3303</v>
      </c>
      <c r="C3262" s="49">
        <v>0</v>
      </c>
      <c r="D3262" s="22">
        <v>1450</v>
      </c>
      <c r="E3262" s="17">
        <v>42.510834345099084</v>
      </c>
      <c r="F3262" s="17">
        <v>-34.162466733731819</v>
      </c>
      <c r="G3262" s="17">
        <v>9.7588733186206644E-2</v>
      </c>
      <c r="H3262" s="17">
        <v>1.5658069454695622</v>
      </c>
      <c r="I3262" s="17">
        <v>31.883730774475264</v>
      </c>
      <c r="J3262" s="17">
        <v>0.93163294809285269</v>
      </c>
      <c r="K3262" s="17">
        <v>-1</v>
      </c>
      <c r="L3262" s="17">
        <v>-1</v>
      </c>
      <c r="M3262" s="17">
        <v>-1</v>
      </c>
      <c r="N3262" s="17">
        <v>0.16666666666666666</v>
      </c>
      <c r="O3262" s="17">
        <v>-1</v>
      </c>
      <c r="P3262" s="17">
        <v>-1</v>
      </c>
      <c r="Q3262" s="17">
        <v>1.5814579933319561</v>
      </c>
      <c r="R3262" s="17">
        <v>-1</v>
      </c>
      <c r="S3262" s="17">
        <v>-0.35349720193228051</v>
      </c>
      <c r="T3262" s="17">
        <v>-3.7116137603193253E-2</v>
      </c>
      <c r="U3262" s="17">
        <v>-0.25976454836216811</v>
      </c>
      <c r="V3262" s="17">
        <v>-0.52255781179374472</v>
      </c>
      <c r="W3262" s="17">
        <v>-0.66835579592337224</v>
      </c>
      <c r="X3262" s="17">
        <v>-1.6139256024373154</v>
      </c>
      <c r="Y3262" s="17">
        <v>0</v>
      </c>
      <c r="Z3262" s="17">
        <v>17.257403896478259</v>
      </c>
      <c r="AA3262" s="17">
        <v>-0.33425274724250115</v>
      </c>
      <c r="AB3262" s="17">
        <v>-0.1472085642265627</v>
      </c>
      <c r="AC3262" s="17">
        <v>3.7713995992259974</v>
      </c>
      <c r="AD3262" s="17">
        <v>-0.32470568545271017</v>
      </c>
      <c r="AE3262" s="17">
        <v>-3.2470568545271014E-2</v>
      </c>
      <c r="AF3262" s="17">
        <v>27.835166854393844</v>
      </c>
      <c r="AG3262" s="17">
        <v>-31.187689879181502</v>
      </c>
      <c r="AH3262" s="17">
        <v>-1</v>
      </c>
      <c r="AI3262" s="17">
        <v>-1</v>
      </c>
      <c r="AJ3262" s="17">
        <v>-1</v>
      </c>
      <c r="AK3262" s="17">
        <v>-1</v>
      </c>
      <c r="AL3262" s="17">
        <v>-1</v>
      </c>
      <c r="AM3262" s="17">
        <v>-1</v>
      </c>
      <c r="AN3262" s="17">
        <v>-1</v>
      </c>
      <c r="AO3262" s="17">
        <v>-1</v>
      </c>
      <c r="AP3262" s="17">
        <v>-1</v>
      </c>
      <c r="AQ3262" s="17">
        <v>-1</v>
      </c>
      <c r="AR3262" s="17">
        <v>-0.16235284272635508</v>
      </c>
      <c r="AS3262" s="17">
        <v>-1.948234112716261</v>
      </c>
      <c r="AT3262" s="17">
        <v>1.4672956534688604</v>
      </c>
      <c r="AU3262" s="17">
        <v>-1</v>
      </c>
      <c r="AV3262" s="17">
        <v>-1</v>
      </c>
      <c r="AW3262" s="17">
        <v>-1</v>
      </c>
      <c r="AX3262" s="17">
        <v>-1</v>
      </c>
      <c r="AY3262" s="17">
        <v>-3.2470568545271014E-2</v>
      </c>
      <c r="AZ3262" s="17">
        <v>0.64999991647873501</v>
      </c>
      <c r="BA3262" s="17">
        <v>-0.13717940365822218</v>
      </c>
      <c r="BB3262" s="17">
        <v>0.24373326638725484</v>
      </c>
      <c r="BC3262" s="17">
        <v>-6.4246086900075286E-2</v>
      </c>
      <c r="BD3262" s="17">
        <v>8.8755511614786737</v>
      </c>
      <c r="BE3262" s="17">
        <v>-1.8242691101966289</v>
      </c>
      <c r="BF3262" s="17">
        <v>-1</v>
      </c>
      <c r="BG3262" s="22">
        <v>0</v>
      </c>
    </row>
    <row r="3263" spans="1:59" x14ac:dyDescent="0.25">
      <c r="A3263">
        <v>6883</v>
      </c>
      <c r="B3263" t="s">
        <v>3304</v>
      </c>
      <c r="C3263" s="49">
        <v>0</v>
      </c>
      <c r="D3263" s="22">
        <v>1450</v>
      </c>
      <c r="E3263" s="17">
        <v>42.510834345099084</v>
      </c>
      <c r="F3263" s="17">
        <v>-34.162466733731819</v>
      </c>
      <c r="G3263" s="17">
        <v>9.7588733186206644E-2</v>
      </c>
      <c r="H3263" s="17">
        <v>1.5658069454695622</v>
      </c>
      <c r="I3263" s="17">
        <v>31.883730774475264</v>
      </c>
      <c r="J3263" s="17">
        <v>0.93163294809285269</v>
      </c>
      <c r="K3263" s="17">
        <v>-1</v>
      </c>
      <c r="L3263" s="17">
        <v>-1</v>
      </c>
      <c r="M3263" s="17">
        <v>-1</v>
      </c>
      <c r="N3263" s="17">
        <v>0.16666666666666666</v>
      </c>
      <c r="O3263" s="17">
        <v>-1</v>
      </c>
      <c r="P3263" s="17">
        <v>-1</v>
      </c>
      <c r="Q3263" s="17">
        <v>1.5814579933319561</v>
      </c>
      <c r="R3263" s="17">
        <v>-1</v>
      </c>
      <c r="S3263" s="17">
        <v>-0.35349720193228051</v>
      </c>
      <c r="T3263" s="17">
        <v>-3.7116137603193253E-2</v>
      </c>
      <c r="U3263" s="17">
        <v>-0.25976454836216811</v>
      </c>
      <c r="V3263" s="17">
        <v>-0.52255781179374472</v>
      </c>
      <c r="W3263" s="17">
        <v>-0.66835579592337224</v>
      </c>
      <c r="X3263" s="17">
        <v>-1.6139256024373154</v>
      </c>
      <c r="Y3263" s="17">
        <v>0</v>
      </c>
      <c r="Z3263" s="17">
        <v>17.257403896478259</v>
      </c>
      <c r="AA3263" s="17">
        <v>-0.33425274724250115</v>
      </c>
      <c r="AB3263" s="17">
        <v>-0.1472085642265627</v>
      </c>
      <c r="AC3263" s="17">
        <v>3.7713995992259974</v>
      </c>
      <c r="AD3263" s="17">
        <v>-0.32470568545271017</v>
      </c>
      <c r="AE3263" s="17">
        <v>-3.2470568545271014E-2</v>
      </c>
      <c r="AF3263" s="17">
        <v>27.835166854393844</v>
      </c>
      <c r="AG3263" s="17">
        <v>-31.187689879181502</v>
      </c>
      <c r="AH3263" s="17">
        <v>-1</v>
      </c>
      <c r="AI3263" s="17">
        <v>-1</v>
      </c>
      <c r="AJ3263" s="17">
        <v>-1</v>
      </c>
      <c r="AK3263" s="17">
        <v>-1</v>
      </c>
      <c r="AL3263" s="17">
        <v>-1</v>
      </c>
      <c r="AM3263" s="17">
        <v>-1</v>
      </c>
      <c r="AN3263" s="17">
        <v>-1</v>
      </c>
      <c r="AO3263" s="17">
        <v>-1</v>
      </c>
      <c r="AP3263" s="17">
        <v>-1</v>
      </c>
      <c r="AQ3263" s="17">
        <v>-1</v>
      </c>
      <c r="AR3263" s="17">
        <v>-0.16235284272635508</v>
      </c>
      <c r="AS3263" s="17">
        <v>-1.948234112716261</v>
      </c>
      <c r="AT3263" s="17">
        <v>1.4672956534688604</v>
      </c>
      <c r="AU3263" s="17">
        <v>-1</v>
      </c>
      <c r="AV3263" s="17">
        <v>-1</v>
      </c>
      <c r="AW3263" s="17">
        <v>-1</v>
      </c>
      <c r="AX3263" s="17">
        <v>-1</v>
      </c>
      <c r="AY3263" s="17">
        <v>-3.2470568545271014E-2</v>
      </c>
      <c r="AZ3263" s="17">
        <v>0.64999991647873501</v>
      </c>
      <c r="BA3263" s="17">
        <v>-0.13717940365822218</v>
      </c>
      <c r="BB3263" s="17">
        <v>0.24373326638725484</v>
      </c>
      <c r="BC3263" s="17">
        <v>-6.4246086900075286E-2</v>
      </c>
      <c r="BD3263" s="17">
        <v>8.8755511614786737</v>
      </c>
      <c r="BE3263" s="17">
        <v>-1.8242691101966289</v>
      </c>
      <c r="BF3263" s="17">
        <v>-1</v>
      </c>
      <c r="BG3263" s="22">
        <v>0</v>
      </c>
    </row>
    <row r="3264" spans="1:59" x14ac:dyDescent="0.25">
      <c r="A3264">
        <v>6884</v>
      </c>
      <c r="B3264" t="s">
        <v>3305</v>
      </c>
      <c r="C3264" s="49">
        <v>0</v>
      </c>
      <c r="D3264" s="22">
        <v>1450</v>
      </c>
      <c r="E3264" s="17">
        <v>42.510834345099084</v>
      </c>
      <c r="F3264" s="17">
        <v>-34.162466733731819</v>
      </c>
      <c r="G3264" s="17">
        <v>9.7588733186206644E-2</v>
      </c>
      <c r="H3264" s="17">
        <v>1.5658069454695622</v>
      </c>
      <c r="I3264" s="17">
        <v>31.883730774475264</v>
      </c>
      <c r="J3264" s="17">
        <v>0.93163294809285269</v>
      </c>
      <c r="K3264" s="17">
        <v>-1</v>
      </c>
      <c r="L3264" s="17">
        <v>-1</v>
      </c>
      <c r="M3264" s="17">
        <v>-1</v>
      </c>
      <c r="N3264" s="17">
        <v>0.16666666666666666</v>
      </c>
      <c r="O3264" s="17">
        <v>-1</v>
      </c>
      <c r="P3264" s="17">
        <v>-1</v>
      </c>
      <c r="Q3264" s="17">
        <v>1.5814579933319561</v>
      </c>
      <c r="R3264" s="17">
        <v>-1</v>
      </c>
      <c r="S3264" s="17">
        <v>-0.35349720193228051</v>
      </c>
      <c r="T3264" s="17">
        <v>-3.7116137603193253E-2</v>
      </c>
      <c r="U3264" s="17">
        <v>-0.25976454836216811</v>
      </c>
      <c r="V3264" s="17">
        <v>-0.52255781179374472</v>
      </c>
      <c r="W3264" s="17">
        <v>-0.66835579592337224</v>
      </c>
      <c r="X3264" s="17">
        <v>-1.6139256024373154</v>
      </c>
      <c r="Y3264" s="17">
        <v>0</v>
      </c>
      <c r="Z3264" s="17">
        <v>17.257403896478259</v>
      </c>
      <c r="AA3264" s="17">
        <v>-0.33425274724250115</v>
      </c>
      <c r="AB3264" s="17">
        <v>-0.1472085642265627</v>
      </c>
      <c r="AC3264" s="17">
        <v>3.7713995992259974</v>
      </c>
      <c r="AD3264" s="17">
        <v>-0.32470568545271017</v>
      </c>
      <c r="AE3264" s="17">
        <v>-3.2470568545271014E-2</v>
      </c>
      <c r="AF3264" s="17">
        <v>27.835166854393844</v>
      </c>
      <c r="AG3264" s="17">
        <v>-31.187689879181502</v>
      </c>
      <c r="AH3264" s="17">
        <v>-1</v>
      </c>
      <c r="AI3264" s="17">
        <v>-1</v>
      </c>
      <c r="AJ3264" s="17">
        <v>-1</v>
      </c>
      <c r="AK3264" s="17">
        <v>-1</v>
      </c>
      <c r="AL3264" s="17">
        <v>-1</v>
      </c>
      <c r="AM3264" s="17">
        <v>-1</v>
      </c>
      <c r="AN3264" s="17">
        <v>-1</v>
      </c>
      <c r="AO3264" s="17">
        <v>-1</v>
      </c>
      <c r="AP3264" s="17">
        <v>-1</v>
      </c>
      <c r="AQ3264" s="17">
        <v>-1</v>
      </c>
      <c r="AR3264" s="17">
        <v>-0.16235284272635508</v>
      </c>
      <c r="AS3264" s="17">
        <v>-1.948234112716261</v>
      </c>
      <c r="AT3264" s="17">
        <v>1.4672956534688604</v>
      </c>
      <c r="AU3264" s="17">
        <v>-1</v>
      </c>
      <c r="AV3264" s="17">
        <v>-1</v>
      </c>
      <c r="AW3264" s="17">
        <v>-1</v>
      </c>
      <c r="AX3264" s="17">
        <v>-1</v>
      </c>
      <c r="AY3264" s="17">
        <v>-3.2470568545271014E-2</v>
      </c>
      <c r="AZ3264" s="17">
        <v>0.64999991647873501</v>
      </c>
      <c r="BA3264" s="17">
        <v>-0.13717940365822218</v>
      </c>
      <c r="BB3264" s="17">
        <v>0.24373326638725484</v>
      </c>
      <c r="BC3264" s="17">
        <v>-6.4246086900075286E-2</v>
      </c>
      <c r="BD3264" s="17">
        <v>8.8755511614786737</v>
      </c>
      <c r="BE3264" s="17">
        <v>-1.8242691101966289</v>
      </c>
      <c r="BF3264" s="17">
        <v>-1</v>
      </c>
      <c r="BG3264" s="22">
        <v>0</v>
      </c>
    </row>
    <row r="3265" spans="1:59" x14ac:dyDescent="0.25">
      <c r="A3265">
        <v>6885</v>
      </c>
      <c r="B3265" t="s">
        <v>648</v>
      </c>
      <c r="C3265" s="49">
        <v>0</v>
      </c>
      <c r="D3265" s="22">
        <v>1450</v>
      </c>
      <c r="E3265" s="17">
        <v>42.510834345099084</v>
      </c>
      <c r="F3265" s="17">
        <v>-34.162466733731819</v>
      </c>
      <c r="G3265" s="17">
        <v>9.7588733186206644E-2</v>
      </c>
      <c r="H3265" s="17">
        <v>1.5658069454695622</v>
      </c>
      <c r="I3265" s="17">
        <v>31.883730774475264</v>
      </c>
      <c r="J3265" s="17">
        <v>0.93163294809285269</v>
      </c>
      <c r="K3265" s="17">
        <v>-1</v>
      </c>
      <c r="L3265" s="17">
        <v>-1</v>
      </c>
      <c r="M3265" s="17">
        <v>-1</v>
      </c>
      <c r="N3265" s="17">
        <v>0.16666666666666666</v>
      </c>
      <c r="O3265" s="17">
        <v>-1</v>
      </c>
      <c r="P3265" s="17">
        <v>-1</v>
      </c>
      <c r="Q3265" s="17">
        <v>1.5814579933319561</v>
      </c>
      <c r="R3265" s="17">
        <v>-1</v>
      </c>
      <c r="S3265" s="17">
        <v>-0.35349720193228051</v>
      </c>
      <c r="T3265" s="17">
        <v>-3.7116137603193253E-2</v>
      </c>
      <c r="U3265" s="17">
        <v>-0.25976454836216811</v>
      </c>
      <c r="V3265" s="17">
        <v>-0.52255781179374472</v>
      </c>
      <c r="W3265" s="17">
        <v>-0.66835579592337224</v>
      </c>
      <c r="X3265" s="17">
        <v>-1.6139256024373154</v>
      </c>
      <c r="Y3265" s="17">
        <v>0</v>
      </c>
      <c r="Z3265" s="17">
        <v>17.257403896478259</v>
      </c>
      <c r="AA3265" s="17">
        <v>-0.33425274724250115</v>
      </c>
      <c r="AB3265" s="17">
        <v>-0.1472085642265627</v>
      </c>
      <c r="AC3265" s="17">
        <v>3.7713995992259974</v>
      </c>
      <c r="AD3265" s="17">
        <v>-0.32470568545271017</v>
      </c>
      <c r="AE3265" s="17">
        <v>-3.2470568545271014E-2</v>
      </c>
      <c r="AF3265" s="17">
        <v>27.835166854393844</v>
      </c>
      <c r="AG3265" s="17">
        <v>-31.187689879181502</v>
      </c>
      <c r="AH3265" s="17">
        <v>-1</v>
      </c>
      <c r="AI3265" s="17">
        <v>-1</v>
      </c>
      <c r="AJ3265" s="17">
        <v>-1</v>
      </c>
      <c r="AK3265" s="17">
        <v>-1</v>
      </c>
      <c r="AL3265" s="17">
        <v>-1</v>
      </c>
      <c r="AM3265" s="17">
        <v>-1</v>
      </c>
      <c r="AN3265" s="17">
        <v>-1</v>
      </c>
      <c r="AO3265" s="17">
        <v>-1</v>
      </c>
      <c r="AP3265" s="17">
        <v>-1</v>
      </c>
      <c r="AQ3265" s="17">
        <v>-1</v>
      </c>
      <c r="AR3265" s="17">
        <v>-0.16235284272635508</v>
      </c>
      <c r="AS3265" s="17">
        <v>-1.948234112716261</v>
      </c>
      <c r="AT3265" s="17">
        <v>1.4672956534688604</v>
      </c>
      <c r="AU3265" s="17">
        <v>-1</v>
      </c>
      <c r="AV3265" s="17">
        <v>-1</v>
      </c>
      <c r="AW3265" s="17">
        <v>-1</v>
      </c>
      <c r="AX3265" s="17">
        <v>-1</v>
      </c>
      <c r="AY3265" s="17">
        <v>-3.2470568545271014E-2</v>
      </c>
      <c r="AZ3265" s="17">
        <v>0.64999991647873501</v>
      </c>
      <c r="BA3265" s="17">
        <v>-0.13717940365822218</v>
      </c>
      <c r="BB3265" s="17">
        <v>0.24373326638725484</v>
      </c>
      <c r="BC3265" s="17">
        <v>-6.4246086900075286E-2</v>
      </c>
      <c r="BD3265" s="17">
        <v>8.8755511614786737</v>
      </c>
      <c r="BE3265" s="17">
        <v>-1.8242691101966289</v>
      </c>
      <c r="BF3265" s="17">
        <v>-1</v>
      </c>
      <c r="BG3265" s="22">
        <v>0</v>
      </c>
    </row>
    <row r="3266" spans="1:59" x14ac:dyDescent="0.25">
      <c r="A3266">
        <v>6886</v>
      </c>
      <c r="B3266" t="s">
        <v>3306</v>
      </c>
      <c r="C3266" s="49">
        <v>0</v>
      </c>
      <c r="D3266" s="22">
        <v>1450</v>
      </c>
      <c r="E3266" s="17">
        <v>42.510834345099084</v>
      </c>
      <c r="F3266" s="17">
        <v>-34.162466733731819</v>
      </c>
      <c r="G3266" s="17">
        <v>9.7588733186206644E-2</v>
      </c>
      <c r="H3266" s="17">
        <v>1.5658069454695622</v>
      </c>
      <c r="I3266" s="17">
        <v>31.883730774475264</v>
      </c>
      <c r="J3266" s="17">
        <v>0.93163294809285269</v>
      </c>
      <c r="K3266" s="17">
        <v>-1</v>
      </c>
      <c r="L3266" s="17">
        <v>-1</v>
      </c>
      <c r="M3266" s="17">
        <v>-1</v>
      </c>
      <c r="N3266" s="17">
        <v>0.16666666666666666</v>
      </c>
      <c r="O3266" s="17">
        <v>-1</v>
      </c>
      <c r="P3266" s="17">
        <v>-1</v>
      </c>
      <c r="Q3266" s="17">
        <v>1.5814579933319561</v>
      </c>
      <c r="R3266" s="17">
        <v>-1</v>
      </c>
      <c r="S3266" s="17">
        <v>-0.35349720193228051</v>
      </c>
      <c r="T3266" s="17">
        <v>-3.7116137603193253E-2</v>
      </c>
      <c r="U3266" s="17">
        <v>-0.25976454836216811</v>
      </c>
      <c r="V3266" s="17">
        <v>-0.52255781179374472</v>
      </c>
      <c r="W3266" s="17">
        <v>-0.66835579592337224</v>
      </c>
      <c r="X3266" s="17">
        <v>-1.6139256024373154</v>
      </c>
      <c r="Y3266" s="17">
        <v>0</v>
      </c>
      <c r="Z3266" s="17">
        <v>17.257403896478259</v>
      </c>
      <c r="AA3266" s="17">
        <v>-0.33425274724250115</v>
      </c>
      <c r="AB3266" s="17">
        <v>-0.1472085642265627</v>
      </c>
      <c r="AC3266" s="17">
        <v>3.7713995992259974</v>
      </c>
      <c r="AD3266" s="17">
        <v>-0.32470568545271017</v>
      </c>
      <c r="AE3266" s="17">
        <v>-3.2470568545271014E-2</v>
      </c>
      <c r="AF3266" s="17">
        <v>27.835166854393844</v>
      </c>
      <c r="AG3266" s="17">
        <v>-31.187689879181502</v>
      </c>
      <c r="AH3266" s="17">
        <v>-1</v>
      </c>
      <c r="AI3266" s="17">
        <v>-1</v>
      </c>
      <c r="AJ3266" s="17">
        <v>-1</v>
      </c>
      <c r="AK3266" s="17">
        <v>-1</v>
      </c>
      <c r="AL3266" s="17">
        <v>-1</v>
      </c>
      <c r="AM3266" s="17">
        <v>-1</v>
      </c>
      <c r="AN3266" s="17">
        <v>-1</v>
      </c>
      <c r="AO3266" s="17">
        <v>-1</v>
      </c>
      <c r="AP3266" s="17">
        <v>-1</v>
      </c>
      <c r="AQ3266" s="17">
        <v>-1</v>
      </c>
      <c r="AR3266" s="17">
        <v>-0.16235284272635508</v>
      </c>
      <c r="AS3266" s="17">
        <v>-1.948234112716261</v>
      </c>
      <c r="AT3266" s="17">
        <v>1.4672956534688604</v>
      </c>
      <c r="AU3266" s="17">
        <v>-1</v>
      </c>
      <c r="AV3266" s="17">
        <v>-1</v>
      </c>
      <c r="AW3266" s="17">
        <v>-1</v>
      </c>
      <c r="AX3266" s="17">
        <v>-1</v>
      </c>
      <c r="AY3266" s="17">
        <v>-3.2470568545271014E-2</v>
      </c>
      <c r="AZ3266" s="17">
        <v>0.64999991647873501</v>
      </c>
      <c r="BA3266" s="17">
        <v>-0.13717940365822218</v>
      </c>
      <c r="BB3266" s="17">
        <v>0.24373326638725484</v>
      </c>
      <c r="BC3266" s="17">
        <v>-6.4246086900075286E-2</v>
      </c>
      <c r="BD3266" s="17">
        <v>8.8755511614786737</v>
      </c>
      <c r="BE3266" s="17">
        <v>-1.8242691101966289</v>
      </c>
      <c r="BF3266" s="17">
        <v>-1</v>
      </c>
      <c r="BG3266" s="22">
        <v>0</v>
      </c>
    </row>
    <row r="3267" spans="1:59" x14ac:dyDescent="0.25">
      <c r="A3267">
        <v>6887</v>
      </c>
      <c r="B3267" t="s">
        <v>3307</v>
      </c>
      <c r="C3267" s="49">
        <v>0</v>
      </c>
      <c r="D3267" s="22">
        <v>1450</v>
      </c>
      <c r="E3267" s="17">
        <v>42.510834345099084</v>
      </c>
      <c r="F3267" s="17">
        <v>-34.162466733731819</v>
      </c>
      <c r="G3267" s="17">
        <v>9.7588733186206644E-2</v>
      </c>
      <c r="H3267" s="17">
        <v>1.5658069454695622</v>
      </c>
      <c r="I3267" s="17">
        <v>31.883730774475264</v>
      </c>
      <c r="J3267" s="17">
        <v>0.93163294809285269</v>
      </c>
      <c r="K3267" s="17">
        <v>-1</v>
      </c>
      <c r="L3267" s="17">
        <v>-1</v>
      </c>
      <c r="M3267" s="17">
        <v>-1</v>
      </c>
      <c r="N3267" s="17">
        <v>0.16666666666666666</v>
      </c>
      <c r="O3267" s="17">
        <v>-1</v>
      </c>
      <c r="P3267" s="17">
        <v>-1</v>
      </c>
      <c r="Q3267" s="17">
        <v>1.5814579933319561</v>
      </c>
      <c r="R3267" s="17">
        <v>-1</v>
      </c>
      <c r="S3267" s="17">
        <v>-0.35349720193228051</v>
      </c>
      <c r="T3267" s="17">
        <v>-3.7116137603193253E-2</v>
      </c>
      <c r="U3267" s="17">
        <v>-0.25976454836216811</v>
      </c>
      <c r="V3267" s="17">
        <v>-0.52255781179374472</v>
      </c>
      <c r="W3267" s="17">
        <v>-0.66835579592337224</v>
      </c>
      <c r="X3267" s="17">
        <v>-1.6139256024373154</v>
      </c>
      <c r="Y3267" s="17">
        <v>0</v>
      </c>
      <c r="Z3267" s="17">
        <v>17.257403896478259</v>
      </c>
      <c r="AA3267" s="17">
        <v>-0.33425274724250115</v>
      </c>
      <c r="AB3267" s="17">
        <v>-0.1472085642265627</v>
      </c>
      <c r="AC3267" s="17">
        <v>3.7713995992259974</v>
      </c>
      <c r="AD3267" s="17">
        <v>-0.32470568545271017</v>
      </c>
      <c r="AE3267" s="17">
        <v>-3.2470568545271014E-2</v>
      </c>
      <c r="AF3267" s="17">
        <v>27.835166854393844</v>
      </c>
      <c r="AG3267" s="17">
        <v>-31.187689879181502</v>
      </c>
      <c r="AH3267" s="17">
        <v>-1</v>
      </c>
      <c r="AI3267" s="17">
        <v>-1</v>
      </c>
      <c r="AJ3267" s="17">
        <v>-1</v>
      </c>
      <c r="AK3267" s="17">
        <v>-1</v>
      </c>
      <c r="AL3267" s="17">
        <v>-1</v>
      </c>
      <c r="AM3267" s="17">
        <v>-1</v>
      </c>
      <c r="AN3267" s="17">
        <v>-1</v>
      </c>
      <c r="AO3267" s="17">
        <v>-1</v>
      </c>
      <c r="AP3267" s="17">
        <v>-1</v>
      </c>
      <c r="AQ3267" s="17">
        <v>-1</v>
      </c>
      <c r="AR3267" s="17">
        <v>-0.16235284272635508</v>
      </c>
      <c r="AS3267" s="17">
        <v>-1.948234112716261</v>
      </c>
      <c r="AT3267" s="17">
        <v>1.4672956534688604</v>
      </c>
      <c r="AU3267" s="17">
        <v>-1</v>
      </c>
      <c r="AV3267" s="17">
        <v>-1</v>
      </c>
      <c r="AW3267" s="17">
        <v>-1</v>
      </c>
      <c r="AX3267" s="17">
        <v>-1</v>
      </c>
      <c r="AY3267" s="17">
        <v>-3.2470568545271014E-2</v>
      </c>
      <c r="AZ3267" s="17">
        <v>0.64999991647873501</v>
      </c>
      <c r="BA3267" s="17">
        <v>-0.13717940365822218</v>
      </c>
      <c r="BB3267" s="17">
        <v>0.24373326638725484</v>
      </c>
      <c r="BC3267" s="17">
        <v>-6.4246086900075286E-2</v>
      </c>
      <c r="BD3267" s="17">
        <v>8.8755511614786737</v>
      </c>
      <c r="BE3267" s="17">
        <v>-1.8242691101966289</v>
      </c>
      <c r="BF3267" s="17">
        <v>-1</v>
      </c>
      <c r="BG3267" s="22">
        <v>0</v>
      </c>
    </row>
    <row r="3268" spans="1:59" x14ac:dyDescent="0.25">
      <c r="A3268">
        <v>6888</v>
      </c>
      <c r="B3268" t="s">
        <v>3308</v>
      </c>
      <c r="C3268" s="49">
        <v>0</v>
      </c>
      <c r="D3268" s="22">
        <v>1450</v>
      </c>
      <c r="E3268" s="17">
        <v>42.510834345099084</v>
      </c>
      <c r="F3268" s="17">
        <v>-34.162466733731819</v>
      </c>
      <c r="G3268" s="17">
        <v>9.7588733186206644E-2</v>
      </c>
      <c r="H3268" s="17">
        <v>1.5658069454695622</v>
      </c>
      <c r="I3268" s="17">
        <v>31.883730774475264</v>
      </c>
      <c r="J3268" s="17">
        <v>0.93163294809285269</v>
      </c>
      <c r="K3268" s="17">
        <v>-1</v>
      </c>
      <c r="L3268" s="17">
        <v>-1</v>
      </c>
      <c r="M3268" s="17">
        <v>-1</v>
      </c>
      <c r="N3268" s="17">
        <v>0.16666666666666666</v>
      </c>
      <c r="O3268" s="17">
        <v>-1</v>
      </c>
      <c r="P3268" s="17">
        <v>-1</v>
      </c>
      <c r="Q3268" s="17">
        <v>1.5814579933319561</v>
      </c>
      <c r="R3268" s="17">
        <v>-1</v>
      </c>
      <c r="S3268" s="17">
        <v>-0.35349720193228051</v>
      </c>
      <c r="T3268" s="17">
        <v>-3.7116137603193253E-2</v>
      </c>
      <c r="U3268" s="17">
        <v>-0.25976454836216811</v>
      </c>
      <c r="V3268" s="17">
        <v>-0.52255781179374472</v>
      </c>
      <c r="W3268" s="17">
        <v>-0.66835579592337224</v>
      </c>
      <c r="X3268" s="17">
        <v>-1.6139256024373154</v>
      </c>
      <c r="Y3268" s="17">
        <v>0</v>
      </c>
      <c r="Z3268" s="17">
        <v>17.257403896478259</v>
      </c>
      <c r="AA3268" s="17">
        <v>-0.33425274724250115</v>
      </c>
      <c r="AB3268" s="17">
        <v>-0.1472085642265627</v>
      </c>
      <c r="AC3268" s="17">
        <v>3.7713995992259974</v>
      </c>
      <c r="AD3268" s="17">
        <v>-0.32470568545271017</v>
      </c>
      <c r="AE3268" s="17">
        <v>-3.2470568545271014E-2</v>
      </c>
      <c r="AF3268" s="17">
        <v>27.835166854393844</v>
      </c>
      <c r="AG3268" s="17">
        <v>-31.187689879181502</v>
      </c>
      <c r="AH3268" s="17">
        <v>-1</v>
      </c>
      <c r="AI3268" s="17">
        <v>-1</v>
      </c>
      <c r="AJ3268" s="17">
        <v>-1</v>
      </c>
      <c r="AK3268" s="17">
        <v>-1</v>
      </c>
      <c r="AL3268" s="17">
        <v>-1</v>
      </c>
      <c r="AM3268" s="17">
        <v>-1</v>
      </c>
      <c r="AN3268" s="17">
        <v>-1</v>
      </c>
      <c r="AO3268" s="17">
        <v>-1</v>
      </c>
      <c r="AP3268" s="17">
        <v>-1</v>
      </c>
      <c r="AQ3268" s="17">
        <v>-1</v>
      </c>
      <c r="AR3268" s="17">
        <v>-0.16235284272635508</v>
      </c>
      <c r="AS3268" s="17">
        <v>-1.948234112716261</v>
      </c>
      <c r="AT3268" s="17">
        <v>1.4672956534688604</v>
      </c>
      <c r="AU3268" s="17">
        <v>-1</v>
      </c>
      <c r="AV3268" s="17">
        <v>-1</v>
      </c>
      <c r="AW3268" s="17">
        <v>-1</v>
      </c>
      <c r="AX3268" s="17">
        <v>-1</v>
      </c>
      <c r="AY3268" s="17">
        <v>-3.2470568545271014E-2</v>
      </c>
      <c r="AZ3268" s="17">
        <v>0.64999991647873501</v>
      </c>
      <c r="BA3268" s="17">
        <v>-0.13717940365822218</v>
      </c>
      <c r="BB3268" s="17">
        <v>0.24373326638725484</v>
      </c>
      <c r="BC3268" s="17">
        <v>-6.4246086900075286E-2</v>
      </c>
      <c r="BD3268" s="17">
        <v>8.8755511614786737</v>
      </c>
      <c r="BE3268" s="17">
        <v>-1.8242691101966289</v>
      </c>
      <c r="BF3268" s="17">
        <v>-1</v>
      </c>
      <c r="BG3268" s="22">
        <v>0</v>
      </c>
    </row>
    <row r="3269" spans="1:59" x14ac:dyDescent="0.25">
      <c r="A3269">
        <v>6889</v>
      </c>
      <c r="B3269" t="s">
        <v>3309</v>
      </c>
      <c r="C3269" s="49">
        <v>0</v>
      </c>
      <c r="D3269" s="22">
        <v>1450</v>
      </c>
      <c r="E3269" s="17">
        <v>42.510834345099084</v>
      </c>
      <c r="F3269" s="17">
        <v>-34.162466733731819</v>
      </c>
      <c r="G3269" s="17">
        <v>9.7588733186206644E-2</v>
      </c>
      <c r="H3269" s="17">
        <v>1.5658069454695622</v>
      </c>
      <c r="I3269" s="17">
        <v>31.883730774475264</v>
      </c>
      <c r="J3269" s="17">
        <v>0.93163294809285269</v>
      </c>
      <c r="K3269" s="17">
        <v>-1</v>
      </c>
      <c r="L3269" s="17">
        <v>-1</v>
      </c>
      <c r="M3269" s="17">
        <v>-1</v>
      </c>
      <c r="N3269" s="17">
        <v>0.16666666666666666</v>
      </c>
      <c r="O3269" s="17">
        <v>-1</v>
      </c>
      <c r="P3269" s="17">
        <v>-1</v>
      </c>
      <c r="Q3269" s="17">
        <v>1.5814579933319561</v>
      </c>
      <c r="R3269" s="17">
        <v>-1</v>
      </c>
      <c r="S3269" s="17">
        <v>-0.35349720193228051</v>
      </c>
      <c r="T3269" s="17">
        <v>-3.7116137603193253E-2</v>
      </c>
      <c r="U3269" s="17">
        <v>-0.25976454836216811</v>
      </c>
      <c r="V3269" s="17">
        <v>-0.52255781179374472</v>
      </c>
      <c r="W3269" s="17">
        <v>-0.66835579592337224</v>
      </c>
      <c r="X3269" s="17">
        <v>-1.6139256024373154</v>
      </c>
      <c r="Y3269" s="17">
        <v>0</v>
      </c>
      <c r="Z3269" s="17">
        <v>17.257403896478259</v>
      </c>
      <c r="AA3269" s="17">
        <v>-0.33425274724250115</v>
      </c>
      <c r="AB3269" s="17">
        <v>-0.1472085642265627</v>
      </c>
      <c r="AC3269" s="17">
        <v>3.7713995992259974</v>
      </c>
      <c r="AD3269" s="17">
        <v>-0.32470568545271017</v>
      </c>
      <c r="AE3269" s="17">
        <v>-3.2470568545271014E-2</v>
      </c>
      <c r="AF3269" s="17">
        <v>27.835166854393844</v>
      </c>
      <c r="AG3269" s="17">
        <v>-31.187689879181502</v>
      </c>
      <c r="AH3269" s="17">
        <v>-1</v>
      </c>
      <c r="AI3269" s="17">
        <v>-1</v>
      </c>
      <c r="AJ3269" s="17">
        <v>-1</v>
      </c>
      <c r="AK3269" s="17">
        <v>-1</v>
      </c>
      <c r="AL3269" s="17">
        <v>-1</v>
      </c>
      <c r="AM3269" s="17">
        <v>-1</v>
      </c>
      <c r="AN3269" s="17">
        <v>-1</v>
      </c>
      <c r="AO3269" s="17">
        <v>-1</v>
      </c>
      <c r="AP3269" s="17">
        <v>-1</v>
      </c>
      <c r="AQ3269" s="17">
        <v>-1</v>
      </c>
      <c r="AR3269" s="17">
        <v>-0.16235284272635508</v>
      </c>
      <c r="AS3269" s="17">
        <v>-1.948234112716261</v>
      </c>
      <c r="AT3269" s="17">
        <v>1.4672956534688604</v>
      </c>
      <c r="AU3269" s="17">
        <v>-1</v>
      </c>
      <c r="AV3269" s="17">
        <v>-1</v>
      </c>
      <c r="AW3269" s="17">
        <v>-1</v>
      </c>
      <c r="AX3269" s="17">
        <v>-1</v>
      </c>
      <c r="AY3269" s="17">
        <v>-3.2470568545271014E-2</v>
      </c>
      <c r="AZ3269" s="17">
        <v>0.64999991647873501</v>
      </c>
      <c r="BA3269" s="17">
        <v>-0.13717940365822218</v>
      </c>
      <c r="BB3269" s="17">
        <v>0.24373326638725484</v>
      </c>
      <c r="BC3269" s="17">
        <v>-6.4246086900075286E-2</v>
      </c>
      <c r="BD3269" s="17">
        <v>8.8755511614786737</v>
      </c>
      <c r="BE3269" s="17">
        <v>-1.8242691101966289</v>
      </c>
      <c r="BF3269" s="17">
        <v>-1</v>
      </c>
      <c r="BG3269" s="22">
        <v>0</v>
      </c>
    </row>
    <row r="3270" spans="1:59" x14ac:dyDescent="0.25">
      <c r="A3270">
        <v>6891</v>
      </c>
      <c r="B3270" t="s">
        <v>3310</v>
      </c>
      <c r="C3270" s="49">
        <v>0</v>
      </c>
      <c r="D3270" s="22">
        <v>1450</v>
      </c>
      <c r="E3270" s="17">
        <v>42.510834345099084</v>
      </c>
      <c r="F3270" s="17">
        <v>-34.162466733731819</v>
      </c>
      <c r="G3270" s="17">
        <v>9.7588733186206644E-2</v>
      </c>
      <c r="H3270" s="17">
        <v>1.5658069454695622</v>
      </c>
      <c r="I3270" s="17">
        <v>31.883730774475264</v>
      </c>
      <c r="J3270" s="17">
        <v>0.93163294809285269</v>
      </c>
      <c r="K3270" s="17">
        <v>-1</v>
      </c>
      <c r="L3270" s="17">
        <v>-1</v>
      </c>
      <c r="M3270" s="17">
        <v>-1</v>
      </c>
      <c r="N3270" s="17">
        <v>0.16666666666666666</v>
      </c>
      <c r="O3270" s="17">
        <v>-1</v>
      </c>
      <c r="P3270" s="17">
        <v>-1</v>
      </c>
      <c r="Q3270" s="17">
        <v>1.5814579933319561</v>
      </c>
      <c r="R3270" s="17">
        <v>-1</v>
      </c>
      <c r="S3270" s="17">
        <v>-0.35349720193228051</v>
      </c>
      <c r="T3270" s="17">
        <v>-3.7116137603193253E-2</v>
      </c>
      <c r="U3270" s="17">
        <v>-0.25976454836216811</v>
      </c>
      <c r="V3270" s="17">
        <v>-0.52255781179374472</v>
      </c>
      <c r="W3270" s="17">
        <v>-0.66835579592337224</v>
      </c>
      <c r="X3270" s="17">
        <v>-1.6139256024373154</v>
      </c>
      <c r="Y3270" s="17">
        <v>0</v>
      </c>
      <c r="Z3270" s="17">
        <v>17.257403896478259</v>
      </c>
      <c r="AA3270" s="17">
        <v>-0.33425274724250115</v>
      </c>
      <c r="AB3270" s="17">
        <v>-0.1472085642265627</v>
      </c>
      <c r="AC3270" s="17">
        <v>3.7713995992259974</v>
      </c>
      <c r="AD3270" s="17">
        <v>-0.32470568545271017</v>
      </c>
      <c r="AE3270" s="17">
        <v>-3.2470568545271014E-2</v>
      </c>
      <c r="AF3270" s="17">
        <v>27.835166854393844</v>
      </c>
      <c r="AG3270" s="17">
        <v>-31.187689879181502</v>
      </c>
      <c r="AH3270" s="17">
        <v>-1</v>
      </c>
      <c r="AI3270" s="17">
        <v>-1</v>
      </c>
      <c r="AJ3270" s="17">
        <v>-1</v>
      </c>
      <c r="AK3270" s="17">
        <v>-1</v>
      </c>
      <c r="AL3270" s="17">
        <v>-1</v>
      </c>
      <c r="AM3270" s="17">
        <v>-1</v>
      </c>
      <c r="AN3270" s="17">
        <v>-1</v>
      </c>
      <c r="AO3270" s="17">
        <v>-1</v>
      </c>
      <c r="AP3270" s="17">
        <v>-1</v>
      </c>
      <c r="AQ3270" s="17">
        <v>-1</v>
      </c>
      <c r="AR3270" s="17">
        <v>-0.16235284272635508</v>
      </c>
      <c r="AS3270" s="17">
        <v>-1.948234112716261</v>
      </c>
      <c r="AT3270" s="17">
        <v>1.4672956534688604</v>
      </c>
      <c r="AU3270" s="17">
        <v>-1</v>
      </c>
      <c r="AV3270" s="17">
        <v>-1</v>
      </c>
      <c r="AW3270" s="17">
        <v>-1</v>
      </c>
      <c r="AX3270" s="17">
        <v>-1</v>
      </c>
      <c r="AY3270" s="17">
        <v>-3.2470568545271014E-2</v>
      </c>
      <c r="AZ3270" s="17">
        <v>0.64999991647873501</v>
      </c>
      <c r="BA3270" s="17">
        <v>-0.13717940365822218</v>
      </c>
      <c r="BB3270" s="17">
        <v>0.24373326638725484</v>
      </c>
      <c r="BC3270" s="17">
        <v>-6.4246086900075286E-2</v>
      </c>
      <c r="BD3270" s="17">
        <v>8.8755511614786737</v>
      </c>
      <c r="BE3270" s="17">
        <v>-1.8242691101966289</v>
      </c>
      <c r="BF3270" s="17">
        <v>-1</v>
      </c>
      <c r="BG3270" s="22">
        <v>0</v>
      </c>
    </row>
    <row r="3271" spans="1:59" x14ac:dyDescent="0.25">
      <c r="A3271">
        <v>6892</v>
      </c>
      <c r="B3271" t="s">
        <v>3311</v>
      </c>
      <c r="C3271" s="49">
        <v>0</v>
      </c>
      <c r="D3271" s="22">
        <v>1450</v>
      </c>
      <c r="E3271" s="17">
        <v>42.510834345099084</v>
      </c>
      <c r="F3271" s="17">
        <v>-34.162466733731819</v>
      </c>
      <c r="G3271" s="17">
        <v>9.7588733186206644E-2</v>
      </c>
      <c r="H3271" s="17">
        <v>1.5658069454695622</v>
      </c>
      <c r="I3271" s="17">
        <v>31.883730774475264</v>
      </c>
      <c r="J3271" s="17">
        <v>0.93163294809285269</v>
      </c>
      <c r="K3271" s="17">
        <v>-1</v>
      </c>
      <c r="L3271" s="17">
        <v>-1</v>
      </c>
      <c r="M3271" s="17">
        <v>-1</v>
      </c>
      <c r="N3271" s="17">
        <v>0.16666666666666666</v>
      </c>
      <c r="O3271" s="17">
        <v>-1</v>
      </c>
      <c r="P3271" s="17">
        <v>-1</v>
      </c>
      <c r="Q3271" s="17">
        <v>1.5814579933319561</v>
      </c>
      <c r="R3271" s="17">
        <v>-1</v>
      </c>
      <c r="S3271" s="17">
        <v>-0.35349720193228051</v>
      </c>
      <c r="T3271" s="17">
        <v>-3.7116137603193253E-2</v>
      </c>
      <c r="U3271" s="17">
        <v>-0.25976454836216811</v>
      </c>
      <c r="V3271" s="17">
        <v>-0.52255781179374472</v>
      </c>
      <c r="W3271" s="17">
        <v>-0.66835579592337224</v>
      </c>
      <c r="X3271" s="17">
        <v>-1.6139256024373154</v>
      </c>
      <c r="Y3271" s="17">
        <v>0</v>
      </c>
      <c r="Z3271" s="17">
        <v>17.257403896478259</v>
      </c>
      <c r="AA3271" s="17">
        <v>-0.33425274724250115</v>
      </c>
      <c r="AB3271" s="17">
        <v>-0.1472085642265627</v>
      </c>
      <c r="AC3271" s="17">
        <v>3.7713995992259974</v>
      </c>
      <c r="AD3271" s="17">
        <v>-0.32470568545271017</v>
      </c>
      <c r="AE3271" s="17">
        <v>-3.2470568545271014E-2</v>
      </c>
      <c r="AF3271" s="17">
        <v>27.835166854393844</v>
      </c>
      <c r="AG3271" s="17">
        <v>-31.187689879181502</v>
      </c>
      <c r="AH3271" s="17">
        <v>-1</v>
      </c>
      <c r="AI3271" s="17">
        <v>-1</v>
      </c>
      <c r="AJ3271" s="17">
        <v>-1</v>
      </c>
      <c r="AK3271" s="17">
        <v>-1</v>
      </c>
      <c r="AL3271" s="17">
        <v>-1</v>
      </c>
      <c r="AM3271" s="17">
        <v>-1</v>
      </c>
      <c r="AN3271" s="17">
        <v>-1</v>
      </c>
      <c r="AO3271" s="17">
        <v>-1</v>
      </c>
      <c r="AP3271" s="17">
        <v>-1</v>
      </c>
      <c r="AQ3271" s="17">
        <v>-1</v>
      </c>
      <c r="AR3271" s="17">
        <v>-0.16235284272635508</v>
      </c>
      <c r="AS3271" s="17">
        <v>-1.948234112716261</v>
      </c>
      <c r="AT3271" s="17">
        <v>1.4672956534688604</v>
      </c>
      <c r="AU3271" s="17">
        <v>-1</v>
      </c>
      <c r="AV3271" s="17">
        <v>-1</v>
      </c>
      <c r="AW3271" s="17">
        <v>-1</v>
      </c>
      <c r="AX3271" s="17">
        <v>-1</v>
      </c>
      <c r="AY3271" s="17">
        <v>-3.2470568545271014E-2</v>
      </c>
      <c r="AZ3271" s="17">
        <v>0.64999991647873501</v>
      </c>
      <c r="BA3271" s="17">
        <v>-0.13717940365822218</v>
      </c>
      <c r="BB3271" s="17">
        <v>0.24373326638725484</v>
      </c>
      <c r="BC3271" s="17">
        <v>-6.4246086900075286E-2</v>
      </c>
      <c r="BD3271" s="17">
        <v>8.8755511614786737</v>
      </c>
      <c r="BE3271" s="17">
        <v>-1.8242691101966289</v>
      </c>
      <c r="BF3271" s="17">
        <v>-1</v>
      </c>
      <c r="BG3271" s="22">
        <v>0</v>
      </c>
    </row>
    <row r="3272" spans="1:59" x14ac:dyDescent="0.25">
      <c r="A3272">
        <v>6893</v>
      </c>
      <c r="B3272" t="s">
        <v>3312</v>
      </c>
      <c r="C3272" s="49">
        <v>0</v>
      </c>
      <c r="D3272" s="22">
        <v>1450</v>
      </c>
      <c r="E3272" s="17">
        <v>42.510834345099084</v>
      </c>
      <c r="F3272" s="17">
        <v>-34.162466733731819</v>
      </c>
      <c r="G3272" s="17">
        <v>9.7588733186206644E-2</v>
      </c>
      <c r="H3272" s="17">
        <v>1.5658069454695622</v>
      </c>
      <c r="I3272" s="17">
        <v>31.883730774475264</v>
      </c>
      <c r="J3272" s="17">
        <v>0.93163294809285269</v>
      </c>
      <c r="K3272" s="17">
        <v>-1</v>
      </c>
      <c r="L3272" s="17">
        <v>-1</v>
      </c>
      <c r="M3272" s="17">
        <v>-1</v>
      </c>
      <c r="N3272" s="17">
        <v>0.16666666666666666</v>
      </c>
      <c r="O3272" s="17">
        <v>-1</v>
      </c>
      <c r="P3272" s="17">
        <v>-1</v>
      </c>
      <c r="Q3272" s="17">
        <v>1.5814579933319561</v>
      </c>
      <c r="R3272" s="17">
        <v>-1</v>
      </c>
      <c r="S3272" s="17">
        <v>-0.35349720193228051</v>
      </c>
      <c r="T3272" s="17">
        <v>-3.7116137603193253E-2</v>
      </c>
      <c r="U3272" s="17">
        <v>-0.25976454836216811</v>
      </c>
      <c r="V3272" s="17">
        <v>-0.52255781179374472</v>
      </c>
      <c r="W3272" s="17">
        <v>-0.66835579592337224</v>
      </c>
      <c r="X3272" s="17">
        <v>-1.6139256024373154</v>
      </c>
      <c r="Y3272" s="17">
        <v>0</v>
      </c>
      <c r="Z3272" s="17">
        <v>17.257403896478259</v>
      </c>
      <c r="AA3272" s="17">
        <v>-0.33425274724250115</v>
      </c>
      <c r="AB3272" s="17">
        <v>-0.1472085642265627</v>
      </c>
      <c r="AC3272" s="17">
        <v>3.7713995992259974</v>
      </c>
      <c r="AD3272" s="17">
        <v>-0.32470568545271017</v>
      </c>
      <c r="AE3272" s="17">
        <v>-3.2470568545271014E-2</v>
      </c>
      <c r="AF3272" s="17">
        <v>27.835166854393844</v>
      </c>
      <c r="AG3272" s="17">
        <v>-31.187689879181502</v>
      </c>
      <c r="AH3272" s="17">
        <v>-1</v>
      </c>
      <c r="AI3272" s="17">
        <v>-1</v>
      </c>
      <c r="AJ3272" s="17">
        <v>-1</v>
      </c>
      <c r="AK3272" s="17">
        <v>-1</v>
      </c>
      <c r="AL3272" s="17">
        <v>-1</v>
      </c>
      <c r="AM3272" s="17">
        <v>-1</v>
      </c>
      <c r="AN3272" s="17">
        <v>-1</v>
      </c>
      <c r="AO3272" s="17">
        <v>-1</v>
      </c>
      <c r="AP3272" s="17">
        <v>-1</v>
      </c>
      <c r="AQ3272" s="17">
        <v>-1</v>
      </c>
      <c r="AR3272" s="17">
        <v>-0.16235284272635508</v>
      </c>
      <c r="AS3272" s="17">
        <v>-1.948234112716261</v>
      </c>
      <c r="AT3272" s="17">
        <v>1.4672956534688604</v>
      </c>
      <c r="AU3272" s="17">
        <v>-1</v>
      </c>
      <c r="AV3272" s="17">
        <v>-1</v>
      </c>
      <c r="AW3272" s="17">
        <v>-1</v>
      </c>
      <c r="AX3272" s="17">
        <v>-1</v>
      </c>
      <c r="AY3272" s="17">
        <v>-3.2470568545271014E-2</v>
      </c>
      <c r="AZ3272" s="17">
        <v>0.64999991647873501</v>
      </c>
      <c r="BA3272" s="17">
        <v>-0.13717940365822218</v>
      </c>
      <c r="BB3272" s="17">
        <v>0.24373326638725484</v>
      </c>
      <c r="BC3272" s="17">
        <v>-6.4246086900075286E-2</v>
      </c>
      <c r="BD3272" s="17">
        <v>8.8755511614786737</v>
      </c>
      <c r="BE3272" s="17">
        <v>-1.8242691101966289</v>
      </c>
      <c r="BF3272" s="17">
        <v>-1</v>
      </c>
      <c r="BG3272" s="22">
        <v>0</v>
      </c>
    </row>
    <row r="3273" spans="1:59" x14ac:dyDescent="0.25">
      <c r="A3273">
        <v>6894</v>
      </c>
      <c r="B3273" t="s">
        <v>3313</v>
      </c>
      <c r="C3273" s="49">
        <v>0</v>
      </c>
      <c r="D3273" s="22">
        <v>1450</v>
      </c>
      <c r="E3273" s="17">
        <v>42.510834345099084</v>
      </c>
      <c r="F3273" s="17">
        <v>-34.162466733731819</v>
      </c>
      <c r="G3273" s="17">
        <v>9.7588733186206644E-2</v>
      </c>
      <c r="H3273" s="17">
        <v>1.5658069454695622</v>
      </c>
      <c r="I3273" s="17">
        <v>31.883730774475264</v>
      </c>
      <c r="J3273" s="17">
        <v>0.93163294809285269</v>
      </c>
      <c r="K3273" s="17">
        <v>-1</v>
      </c>
      <c r="L3273" s="17">
        <v>-1</v>
      </c>
      <c r="M3273" s="17">
        <v>-1</v>
      </c>
      <c r="N3273" s="17">
        <v>0.16666666666666666</v>
      </c>
      <c r="O3273" s="17">
        <v>-1</v>
      </c>
      <c r="P3273" s="17">
        <v>-1</v>
      </c>
      <c r="Q3273" s="17">
        <v>1.5814579933319561</v>
      </c>
      <c r="R3273" s="17">
        <v>-1</v>
      </c>
      <c r="S3273" s="17">
        <v>-0.35349720193228051</v>
      </c>
      <c r="T3273" s="17">
        <v>-3.7116137603193253E-2</v>
      </c>
      <c r="U3273" s="17">
        <v>-0.25976454836216811</v>
      </c>
      <c r="V3273" s="17">
        <v>-0.52255781179374472</v>
      </c>
      <c r="W3273" s="17">
        <v>-0.66835579592337224</v>
      </c>
      <c r="X3273" s="17">
        <v>-1.6139256024373154</v>
      </c>
      <c r="Y3273" s="17">
        <v>0</v>
      </c>
      <c r="Z3273" s="17">
        <v>17.257403896478259</v>
      </c>
      <c r="AA3273" s="17">
        <v>-0.33425274724250115</v>
      </c>
      <c r="AB3273" s="17">
        <v>-0.1472085642265627</v>
      </c>
      <c r="AC3273" s="17">
        <v>3.7713995992259974</v>
      </c>
      <c r="AD3273" s="17">
        <v>-0.32470568545271017</v>
      </c>
      <c r="AE3273" s="17">
        <v>-3.2470568545271014E-2</v>
      </c>
      <c r="AF3273" s="17">
        <v>27.835166854393844</v>
      </c>
      <c r="AG3273" s="17">
        <v>-31.187689879181502</v>
      </c>
      <c r="AH3273" s="17">
        <v>-1</v>
      </c>
      <c r="AI3273" s="17">
        <v>-1</v>
      </c>
      <c r="AJ3273" s="17">
        <v>-1</v>
      </c>
      <c r="AK3273" s="17">
        <v>-1</v>
      </c>
      <c r="AL3273" s="17">
        <v>-1</v>
      </c>
      <c r="AM3273" s="17">
        <v>-1</v>
      </c>
      <c r="AN3273" s="17">
        <v>-1</v>
      </c>
      <c r="AO3273" s="17">
        <v>-1</v>
      </c>
      <c r="AP3273" s="17">
        <v>-1</v>
      </c>
      <c r="AQ3273" s="17">
        <v>-1</v>
      </c>
      <c r="AR3273" s="17">
        <v>-0.16235284272635508</v>
      </c>
      <c r="AS3273" s="17">
        <v>-1.948234112716261</v>
      </c>
      <c r="AT3273" s="17">
        <v>1.4672956534688604</v>
      </c>
      <c r="AU3273" s="17">
        <v>-1</v>
      </c>
      <c r="AV3273" s="17">
        <v>-1</v>
      </c>
      <c r="AW3273" s="17">
        <v>-1</v>
      </c>
      <c r="AX3273" s="17">
        <v>-1</v>
      </c>
      <c r="AY3273" s="17">
        <v>-3.2470568545271014E-2</v>
      </c>
      <c r="AZ3273" s="17">
        <v>0.64999991647873501</v>
      </c>
      <c r="BA3273" s="17">
        <v>-0.13717940365822218</v>
      </c>
      <c r="BB3273" s="17">
        <v>0.24373326638725484</v>
      </c>
      <c r="BC3273" s="17">
        <v>-6.4246086900075286E-2</v>
      </c>
      <c r="BD3273" s="17">
        <v>8.8755511614786737</v>
      </c>
      <c r="BE3273" s="17">
        <v>-1.8242691101966289</v>
      </c>
      <c r="BF3273" s="17">
        <v>-1</v>
      </c>
      <c r="BG3273" s="22">
        <v>0</v>
      </c>
    </row>
    <row r="3274" spans="1:59" x14ac:dyDescent="0.25">
      <c r="A3274">
        <v>6895</v>
      </c>
      <c r="B3274" t="s">
        <v>3314</v>
      </c>
      <c r="C3274" s="49">
        <v>0</v>
      </c>
      <c r="D3274" s="22">
        <v>1450</v>
      </c>
      <c r="E3274" s="17">
        <v>42.510834345099084</v>
      </c>
      <c r="F3274" s="17">
        <v>-34.162466733731819</v>
      </c>
      <c r="G3274" s="17">
        <v>9.7588733186206644E-2</v>
      </c>
      <c r="H3274" s="17">
        <v>1.5658069454695622</v>
      </c>
      <c r="I3274" s="17">
        <v>31.883730774475264</v>
      </c>
      <c r="J3274" s="17">
        <v>0.93163294809285269</v>
      </c>
      <c r="K3274" s="17">
        <v>-1</v>
      </c>
      <c r="L3274" s="17">
        <v>-1</v>
      </c>
      <c r="M3274" s="17">
        <v>-1</v>
      </c>
      <c r="N3274" s="17">
        <v>0.16666666666666666</v>
      </c>
      <c r="O3274" s="17">
        <v>-1</v>
      </c>
      <c r="P3274" s="17">
        <v>-1</v>
      </c>
      <c r="Q3274" s="17">
        <v>1.5814579933319561</v>
      </c>
      <c r="R3274" s="17">
        <v>-1</v>
      </c>
      <c r="S3274" s="17">
        <v>-0.35349720193228051</v>
      </c>
      <c r="T3274" s="17">
        <v>-3.7116137603193253E-2</v>
      </c>
      <c r="U3274" s="17">
        <v>-0.25976454836216811</v>
      </c>
      <c r="V3274" s="17">
        <v>-0.52255781179374472</v>
      </c>
      <c r="W3274" s="17">
        <v>-0.66835579592337224</v>
      </c>
      <c r="X3274" s="17">
        <v>-1.6139256024373154</v>
      </c>
      <c r="Y3274" s="17">
        <v>0</v>
      </c>
      <c r="Z3274" s="17">
        <v>17.257403896478259</v>
      </c>
      <c r="AA3274" s="17">
        <v>-0.33425274724250115</v>
      </c>
      <c r="AB3274" s="17">
        <v>-0.1472085642265627</v>
      </c>
      <c r="AC3274" s="17">
        <v>3.7713995992259974</v>
      </c>
      <c r="AD3274" s="17">
        <v>-0.32470568545271017</v>
      </c>
      <c r="AE3274" s="17">
        <v>-3.2470568545271014E-2</v>
      </c>
      <c r="AF3274" s="17">
        <v>27.835166854393844</v>
      </c>
      <c r="AG3274" s="17">
        <v>-31.187689879181502</v>
      </c>
      <c r="AH3274" s="17">
        <v>-1</v>
      </c>
      <c r="AI3274" s="17">
        <v>-1</v>
      </c>
      <c r="AJ3274" s="17">
        <v>-1</v>
      </c>
      <c r="AK3274" s="17">
        <v>-1</v>
      </c>
      <c r="AL3274" s="17">
        <v>-1</v>
      </c>
      <c r="AM3274" s="17">
        <v>-1</v>
      </c>
      <c r="AN3274" s="17">
        <v>-1</v>
      </c>
      <c r="AO3274" s="17">
        <v>-1</v>
      </c>
      <c r="AP3274" s="17">
        <v>-1</v>
      </c>
      <c r="AQ3274" s="17">
        <v>-1</v>
      </c>
      <c r="AR3274" s="17">
        <v>-0.16235284272635508</v>
      </c>
      <c r="AS3274" s="17">
        <v>-1.948234112716261</v>
      </c>
      <c r="AT3274" s="17">
        <v>1.4672956534688604</v>
      </c>
      <c r="AU3274" s="17">
        <v>-1</v>
      </c>
      <c r="AV3274" s="17">
        <v>-1</v>
      </c>
      <c r="AW3274" s="17">
        <v>-1</v>
      </c>
      <c r="AX3274" s="17">
        <v>-1</v>
      </c>
      <c r="AY3274" s="17">
        <v>-3.2470568545271014E-2</v>
      </c>
      <c r="AZ3274" s="17">
        <v>0.64999991647873501</v>
      </c>
      <c r="BA3274" s="17">
        <v>-0.13717940365822218</v>
      </c>
      <c r="BB3274" s="17">
        <v>0.24373326638725484</v>
      </c>
      <c r="BC3274" s="17">
        <v>-6.4246086900075286E-2</v>
      </c>
      <c r="BD3274" s="17">
        <v>8.8755511614786737</v>
      </c>
      <c r="BE3274" s="17">
        <v>-1.8242691101966289</v>
      </c>
      <c r="BF3274" s="17">
        <v>-1</v>
      </c>
      <c r="BG3274" s="22">
        <v>0</v>
      </c>
    </row>
    <row r="3275" spans="1:59" x14ac:dyDescent="0.25">
      <c r="A3275">
        <v>6896</v>
      </c>
      <c r="B3275" t="s">
        <v>3315</v>
      </c>
      <c r="C3275" s="49">
        <v>0</v>
      </c>
      <c r="D3275" s="22">
        <v>1450</v>
      </c>
      <c r="E3275" s="17">
        <v>42.510834345099084</v>
      </c>
      <c r="F3275" s="17">
        <v>-34.162466733731819</v>
      </c>
      <c r="G3275" s="17">
        <v>9.7588733186206644E-2</v>
      </c>
      <c r="H3275" s="17">
        <v>1.5658069454695622</v>
      </c>
      <c r="I3275" s="17">
        <v>31.883730774475264</v>
      </c>
      <c r="J3275" s="17">
        <v>0.93163294809285269</v>
      </c>
      <c r="K3275" s="17">
        <v>-1</v>
      </c>
      <c r="L3275" s="17">
        <v>-1</v>
      </c>
      <c r="M3275" s="17">
        <v>-1</v>
      </c>
      <c r="N3275" s="17">
        <v>0.16666666666666666</v>
      </c>
      <c r="O3275" s="17">
        <v>-1</v>
      </c>
      <c r="P3275" s="17">
        <v>-1</v>
      </c>
      <c r="Q3275" s="17">
        <v>1.5814579933319561</v>
      </c>
      <c r="R3275" s="17">
        <v>-1</v>
      </c>
      <c r="S3275" s="17">
        <v>-0.35349720193228051</v>
      </c>
      <c r="T3275" s="17">
        <v>-3.7116137603193253E-2</v>
      </c>
      <c r="U3275" s="17">
        <v>-0.25976454836216811</v>
      </c>
      <c r="V3275" s="17">
        <v>-0.52255781179374472</v>
      </c>
      <c r="W3275" s="17">
        <v>-0.66835579592337224</v>
      </c>
      <c r="X3275" s="17">
        <v>-1.6139256024373154</v>
      </c>
      <c r="Y3275" s="17">
        <v>0</v>
      </c>
      <c r="Z3275" s="17">
        <v>17.257403896478259</v>
      </c>
      <c r="AA3275" s="17">
        <v>-0.33425274724250115</v>
      </c>
      <c r="AB3275" s="17">
        <v>-0.1472085642265627</v>
      </c>
      <c r="AC3275" s="17">
        <v>3.7713995992259974</v>
      </c>
      <c r="AD3275" s="17">
        <v>-0.32470568545271017</v>
      </c>
      <c r="AE3275" s="17">
        <v>-3.2470568545271014E-2</v>
      </c>
      <c r="AF3275" s="17">
        <v>27.835166854393844</v>
      </c>
      <c r="AG3275" s="17">
        <v>-31.187689879181502</v>
      </c>
      <c r="AH3275" s="17">
        <v>-1</v>
      </c>
      <c r="AI3275" s="17">
        <v>-1</v>
      </c>
      <c r="AJ3275" s="17">
        <v>-1</v>
      </c>
      <c r="AK3275" s="17">
        <v>-1</v>
      </c>
      <c r="AL3275" s="17">
        <v>-1</v>
      </c>
      <c r="AM3275" s="17">
        <v>-1</v>
      </c>
      <c r="AN3275" s="17">
        <v>-1</v>
      </c>
      <c r="AO3275" s="17">
        <v>-1</v>
      </c>
      <c r="AP3275" s="17">
        <v>-1</v>
      </c>
      <c r="AQ3275" s="17">
        <v>-1</v>
      </c>
      <c r="AR3275" s="17">
        <v>-0.16235284272635508</v>
      </c>
      <c r="AS3275" s="17">
        <v>-1.948234112716261</v>
      </c>
      <c r="AT3275" s="17">
        <v>1.4672956534688604</v>
      </c>
      <c r="AU3275" s="17">
        <v>-1</v>
      </c>
      <c r="AV3275" s="17">
        <v>-1</v>
      </c>
      <c r="AW3275" s="17">
        <v>-1</v>
      </c>
      <c r="AX3275" s="17">
        <v>-1</v>
      </c>
      <c r="AY3275" s="17">
        <v>-3.2470568545271014E-2</v>
      </c>
      <c r="AZ3275" s="17">
        <v>0.64999991647873501</v>
      </c>
      <c r="BA3275" s="17">
        <v>-0.13717940365822218</v>
      </c>
      <c r="BB3275" s="17">
        <v>0.24373326638725484</v>
      </c>
      <c r="BC3275" s="17">
        <v>-6.4246086900075286E-2</v>
      </c>
      <c r="BD3275" s="17">
        <v>8.8755511614786737</v>
      </c>
      <c r="BE3275" s="17">
        <v>-1.8242691101966289</v>
      </c>
      <c r="BF3275" s="17">
        <v>-1</v>
      </c>
      <c r="BG3275" s="22">
        <v>0</v>
      </c>
    </row>
    <row r="3276" spans="1:59" x14ac:dyDescent="0.25">
      <c r="A3276">
        <v>6897</v>
      </c>
      <c r="B3276" t="s">
        <v>3316</v>
      </c>
      <c r="C3276" s="49">
        <v>0</v>
      </c>
      <c r="D3276" s="22">
        <v>1450</v>
      </c>
      <c r="E3276" s="17">
        <v>42.510834345099084</v>
      </c>
      <c r="F3276" s="17">
        <v>-34.162466733731819</v>
      </c>
      <c r="G3276" s="17">
        <v>9.7588733186206644E-2</v>
      </c>
      <c r="H3276" s="17">
        <v>1.5658069454695622</v>
      </c>
      <c r="I3276" s="17">
        <v>31.883730774475264</v>
      </c>
      <c r="J3276" s="17">
        <v>0.93163294809285269</v>
      </c>
      <c r="K3276" s="17">
        <v>-1</v>
      </c>
      <c r="L3276" s="17">
        <v>-1</v>
      </c>
      <c r="M3276" s="17">
        <v>-1</v>
      </c>
      <c r="N3276" s="17">
        <v>0.16666666666666666</v>
      </c>
      <c r="O3276" s="17">
        <v>-1</v>
      </c>
      <c r="P3276" s="17">
        <v>-1</v>
      </c>
      <c r="Q3276" s="17">
        <v>1.5814579933319561</v>
      </c>
      <c r="R3276" s="17">
        <v>-1</v>
      </c>
      <c r="S3276" s="17">
        <v>-0.35349720193228051</v>
      </c>
      <c r="T3276" s="17">
        <v>-3.7116137603193253E-2</v>
      </c>
      <c r="U3276" s="17">
        <v>-0.25976454836216811</v>
      </c>
      <c r="V3276" s="17">
        <v>-0.52255781179374472</v>
      </c>
      <c r="W3276" s="17">
        <v>-0.66835579592337224</v>
      </c>
      <c r="X3276" s="17">
        <v>-1.6139256024373154</v>
      </c>
      <c r="Y3276" s="17">
        <v>0</v>
      </c>
      <c r="Z3276" s="17">
        <v>17.257403896478259</v>
      </c>
      <c r="AA3276" s="17">
        <v>-0.33425274724250115</v>
      </c>
      <c r="AB3276" s="17">
        <v>-0.1472085642265627</v>
      </c>
      <c r="AC3276" s="17">
        <v>3.7713995992259974</v>
      </c>
      <c r="AD3276" s="17">
        <v>-0.32470568545271017</v>
      </c>
      <c r="AE3276" s="17">
        <v>-3.2470568545271014E-2</v>
      </c>
      <c r="AF3276" s="17">
        <v>27.835166854393844</v>
      </c>
      <c r="AG3276" s="17">
        <v>-31.187689879181502</v>
      </c>
      <c r="AH3276" s="17">
        <v>-1</v>
      </c>
      <c r="AI3276" s="17">
        <v>-1</v>
      </c>
      <c r="AJ3276" s="17">
        <v>-1</v>
      </c>
      <c r="AK3276" s="17">
        <v>-1</v>
      </c>
      <c r="AL3276" s="17">
        <v>-1</v>
      </c>
      <c r="AM3276" s="17">
        <v>-1</v>
      </c>
      <c r="AN3276" s="17">
        <v>-1</v>
      </c>
      <c r="AO3276" s="17">
        <v>-1</v>
      </c>
      <c r="AP3276" s="17">
        <v>-1</v>
      </c>
      <c r="AQ3276" s="17">
        <v>-1</v>
      </c>
      <c r="AR3276" s="17">
        <v>-0.16235284272635508</v>
      </c>
      <c r="AS3276" s="17">
        <v>-1.948234112716261</v>
      </c>
      <c r="AT3276" s="17">
        <v>1.4672956534688604</v>
      </c>
      <c r="AU3276" s="17">
        <v>-1</v>
      </c>
      <c r="AV3276" s="17">
        <v>-1</v>
      </c>
      <c r="AW3276" s="17">
        <v>-1</v>
      </c>
      <c r="AX3276" s="17">
        <v>-1</v>
      </c>
      <c r="AY3276" s="17">
        <v>-3.2470568545271014E-2</v>
      </c>
      <c r="AZ3276" s="17">
        <v>0.64999991647873501</v>
      </c>
      <c r="BA3276" s="17">
        <v>-0.13717940365822218</v>
      </c>
      <c r="BB3276" s="17">
        <v>0.24373326638725484</v>
      </c>
      <c r="BC3276" s="17">
        <v>-6.4246086900075286E-2</v>
      </c>
      <c r="BD3276" s="17">
        <v>8.8755511614786737</v>
      </c>
      <c r="BE3276" s="17">
        <v>-1.8242691101966289</v>
      </c>
      <c r="BF3276" s="17">
        <v>-1</v>
      </c>
      <c r="BG3276" s="22">
        <v>0</v>
      </c>
    </row>
    <row r="3277" spans="1:59" x14ac:dyDescent="0.25">
      <c r="A3277">
        <v>6898</v>
      </c>
      <c r="B3277" t="s">
        <v>3317</v>
      </c>
      <c r="C3277" s="49">
        <v>0</v>
      </c>
      <c r="D3277" s="22">
        <v>1450</v>
      </c>
      <c r="E3277" s="17">
        <v>42.510834345099084</v>
      </c>
      <c r="F3277" s="17">
        <v>-34.162466733731819</v>
      </c>
      <c r="G3277" s="17">
        <v>9.7588733186206644E-2</v>
      </c>
      <c r="H3277" s="17">
        <v>1.5658069454695622</v>
      </c>
      <c r="I3277" s="17">
        <v>31.883730774475264</v>
      </c>
      <c r="J3277" s="17">
        <v>0.93163294809285269</v>
      </c>
      <c r="K3277" s="17">
        <v>-1</v>
      </c>
      <c r="L3277" s="17">
        <v>-1</v>
      </c>
      <c r="M3277" s="17">
        <v>-1</v>
      </c>
      <c r="N3277" s="17">
        <v>0.16666666666666666</v>
      </c>
      <c r="O3277" s="17">
        <v>-1</v>
      </c>
      <c r="P3277" s="17">
        <v>-1</v>
      </c>
      <c r="Q3277" s="17">
        <v>1.5814579933319561</v>
      </c>
      <c r="R3277" s="17">
        <v>-1</v>
      </c>
      <c r="S3277" s="17">
        <v>-0.35349720193228051</v>
      </c>
      <c r="T3277" s="17">
        <v>-3.7116137603193253E-2</v>
      </c>
      <c r="U3277" s="17">
        <v>-0.25976454836216811</v>
      </c>
      <c r="V3277" s="17">
        <v>-0.52255781179374472</v>
      </c>
      <c r="W3277" s="17">
        <v>-0.66835579592337224</v>
      </c>
      <c r="X3277" s="17">
        <v>-1.6139256024373154</v>
      </c>
      <c r="Y3277" s="17">
        <v>0</v>
      </c>
      <c r="Z3277" s="17">
        <v>17.257403896478259</v>
      </c>
      <c r="AA3277" s="17">
        <v>-0.33425274724250115</v>
      </c>
      <c r="AB3277" s="17">
        <v>-0.1472085642265627</v>
      </c>
      <c r="AC3277" s="17">
        <v>3.7713995992259974</v>
      </c>
      <c r="AD3277" s="17">
        <v>-0.32470568545271017</v>
      </c>
      <c r="AE3277" s="17">
        <v>-3.2470568545271014E-2</v>
      </c>
      <c r="AF3277" s="17">
        <v>27.835166854393844</v>
      </c>
      <c r="AG3277" s="17">
        <v>-31.187689879181502</v>
      </c>
      <c r="AH3277" s="17">
        <v>-1</v>
      </c>
      <c r="AI3277" s="17">
        <v>-1</v>
      </c>
      <c r="AJ3277" s="17">
        <v>-1</v>
      </c>
      <c r="AK3277" s="17">
        <v>-1</v>
      </c>
      <c r="AL3277" s="17">
        <v>-1</v>
      </c>
      <c r="AM3277" s="17">
        <v>-1</v>
      </c>
      <c r="AN3277" s="17">
        <v>-1</v>
      </c>
      <c r="AO3277" s="17">
        <v>-1</v>
      </c>
      <c r="AP3277" s="17">
        <v>-1</v>
      </c>
      <c r="AQ3277" s="17">
        <v>-1</v>
      </c>
      <c r="AR3277" s="17">
        <v>-0.16235284272635508</v>
      </c>
      <c r="AS3277" s="17">
        <v>-1.948234112716261</v>
      </c>
      <c r="AT3277" s="17">
        <v>1.4672956534688604</v>
      </c>
      <c r="AU3277" s="17">
        <v>-1</v>
      </c>
      <c r="AV3277" s="17">
        <v>-1</v>
      </c>
      <c r="AW3277" s="17">
        <v>-1</v>
      </c>
      <c r="AX3277" s="17">
        <v>-1</v>
      </c>
      <c r="AY3277" s="17">
        <v>-3.2470568545271014E-2</v>
      </c>
      <c r="AZ3277" s="17">
        <v>0.64999991647873501</v>
      </c>
      <c r="BA3277" s="17">
        <v>-0.13717940365822218</v>
      </c>
      <c r="BB3277" s="17">
        <v>0.24373326638725484</v>
      </c>
      <c r="BC3277" s="17">
        <v>-6.4246086900075286E-2</v>
      </c>
      <c r="BD3277" s="17">
        <v>8.8755511614786737</v>
      </c>
      <c r="BE3277" s="17">
        <v>-1.8242691101966289</v>
      </c>
      <c r="BF3277" s="17">
        <v>-1</v>
      </c>
      <c r="BG3277" s="22">
        <v>0</v>
      </c>
    </row>
    <row r="3278" spans="1:59" x14ac:dyDescent="0.25">
      <c r="A3278">
        <v>6899</v>
      </c>
      <c r="B3278" t="s">
        <v>3318</v>
      </c>
      <c r="C3278" s="49">
        <v>0</v>
      </c>
      <c r="D3278" s="22">
        <v>1450</v>
      </c>
      <c r="E3278" s="17">
        <v>42.510834345099084</v>
      </c>
      <c r="F3278" s="17">
        <v>-34.162466733731819</v>
      </c>
      <c r="G3278" s="17">
        <v>9.7588733186206644E-2</v>
      </c>
      <c r="H3278" s="17">
        <v>1.5658069454695622</v>
      </c>
      <c r="I3278" s="17">
        <v>31.883730774475264</v>
      </c>
      <c r="J3278" s="17">
        <v>0.93163294809285269</v>
      </c>
      <c r="K3278" s="17">
        <v>-1</v>
      </c>
      <c r="L3278" s="17">
        <v>-1</v>
      </c>
      <c r="M3278" s="17">
        <v>-1</v>
      </c>
      <c r="N3278" s="17">
        <v>0.16666666666666666</v>
      </c>
      <c r="O3278" s="17">
        <v>-1</v>
      </c>
      <c r="P3278" s="17">
        <v>-1</v>
      </c>
      <c r="Q3278" s="17">
        <v>1.5814579933319561</v>
      </c>
      <c r="R3278" s="17">
        <v>-1</v>
      </c>
      <c r="S3278" s="17">
        <v>-0.35349720193228051</v>
      </c>
      <c r="T3278" s="17">
        <v>-3.7116137603193253E-2</v>
      </c>
      <c r="U3278" s="17">
        <v>-0.25976454836216811</v>
      </c>
      <c r="V3278" s="17">
        <v>-0.52255781179374472</v>
      </c>
      <c r="W3278" s="17">
        <v>-0.66835579592337224</v>
      </c>
      <c r="X3278" s="17">
        <v>-1.6139256024373154</v>
      </c>
      <c r="Y3278" s="17">
        <v>0</v>
      </c>
      <c r="Z3278" s="17">
        <v>17.257403896478259</v>
      </c>
      <c r="AA3278" s="17">
        <v>-0.33425274724250115</v>
      </c>
      <c r="AB3278" s="17">
        <v>-0.1472085642265627</v>
      </c>
      <c r="AC3278" s="17">
        <v>3.7713995992259974</v>
      </c>
      <c r="AD3278" s="17">
        <v>-0.32470568545271017</v>
      </c>
      <c r="AE3278" s="17">
        <v>-3.2470568545271014E-2</v>
      </c>
      <c r="AF3278" s="17">
        <v>27.835166854393844</v>
      </c>
      <c r="AG3278" s="17">
        <v>-31.187689879181502</v>
      </c>
      <c r="AH3278" s="17">
        <v>-1</v>
      </c>
      <c r="AI3278" s="17">
        <v>-1</v>
      </c>
      <c r="AJ3278" s="17">
        <v>-1</v>
      </c>
      <c r="AK3278" s="17">
        <v>-1</v>
      </c>
      <c r="AL3278" s="17">
        <v>-1</v>
      </c>
      <c r="AM3278" s="17">
        <v>-1</v>
      </c>
      <c r="AN3278" s="17">
        <v>-1</v>
      </c>
      <c r="AO3278" s="17">
        <v>-1</v>
      </c>
      <c r="AP3278" s="17">
        <v>-1</v>
      </c>
      <c r="AQ3278" s="17">
        <v>-1</v>
      </c>
      <c r="AR3278" s="17">
        <v>-0.16235284272635508</v>
      </c>
      <c r="AS3278" s="17">
        <v>-1.948234112716261</v>
      </c>
      <c r="AT3278" s="17">
        <v>1.4672956534688604</v>
      </c>
      <c r="AU3278" s="17">
        <v>-1</v>
      </c>
      <c r="AV3278" s="17">
        <v>-1</v>
      </c>
      <c r="AW3278" s="17">
        <v>-1</v>
      </c>
      <c r="AX3278" s="17">
        <v>-1</v>
      </c>
      <c r="AY3278" s="17">
        <v>-3.2470568545271014E-2</v>
      </c>
      <c r="AZ3278" s="17">
        <v>0.64999991647873501</v>
      </c>
      <c r="BA3278" s="17">
        <v>-0.13717940365822218</v>
      </c>
      <c r="BB3278" s="17">
        <v>0.24373326638725484</v>
      </c>
      <c r="BC3278" s="17">
        <v>-6.4246086900075286E-2</v>
      </c>
      <c r="BD3278" s="17">
        <v>8.8755511614786737</v>
      </c>
      <c r="BE3278" s="17">
        <v>-1.8242691101966289</v>
      </c>
      <c r="BF3278" s="17">
        <v>-1</v>
      </c>
      <c r="BG3278" s="22">
        <v>0</v>
      </c>
    </row>
    <row r="3279" spans="1:59" x14ac:dyDescent="0.25">
      <c r="A3279">
        <v>6900</v>
      </c>
      <c r="B3279" t="s">
        <v>3319</v>
      </c>
      <c r="C3279" s="49">
        <v>0</v>
      </c>
      <c r="D3279" s="22">
        <v>1450</v>
      </c>
      <c r="E3279" s="17">
        <v>42.510834345099084</v>
      </c>
      <c r="F3279" s="17">
        <v>-34.162466733731819</v>
      </c>
      <c r="G3279" s="17">
        <v>9.7588733186206644E-2</v>
      </c>
      <c r="H3279" s="17">
        <v>1.5658069454695622</v>
      </c>
      <c r="I3279" s="17">
        <v>31.883730774475264</v>
      </c>
      <c r="J3279" s="17">
        <v>0.93163294809285269</v>
      </c>
      <c r="K3279" s="17">
        <v>-1</v>
      </c>
      <c r="L3279" s="17">
        <v>-1</v>
      </c>
      <c r="M3279" s="17">
        <v>-1</v>
      </c>
      <c r="N3279" s="17">
        <v>0.16666666666666666</v>
      </c>
      <c r="O3279" s="17">
        <v>-1</v>
      </c>
      <c r="P3279" s="17">
        <v>-1</v>
      </c>
      <c r="Q3279" s="17">
        <v>1.5814579933319561</v>
      </c>
      <c r="R3279" s="17">
        <v>-1</v>
      </c>
      <c r="S3279" s="17">
        <v>-0.35349720193228051</v>
      </c>
      <c r="T3279" s="17">
        <v>-3.7116137603193253E-2</v>
      </c>
      <c r="U3279" s="17">
        <v>-0.25976454836216811</v>
      </c>
      <c r="V3279" s="17">
        <v>-0.52255781179374472</v>
      </c>
      <c r="W3279" s="17">
        <v>-0.66835579592337224</v>
      </c>
      <c r="X3279" s="17">
        <v>-1.6139256024373154</v>
      </c>
      <c r="Y3279" s="17">
        <v>0</v>
      </c>
      <c r="Z3279" s="17">
        <v>17.257403896478259</v>
      </c>
      <c r="AA3279" s="17">
        <v>-0.33425274724250115</v>
      </c>
      <c r="AB3279" s="17">
        <v>-0.1472085642265627</v>
      </c>
      <c r="AC3279" s="17">
        <v>3.7713995992259974</v>
      </c>
      <c r="AD3279" s="17">
        <v>-0.32470568545271017</v>
      </c>
      <c r="AE3279" s="17">
        <v>-3.2470568545271014E-2</v>
      </c>
      <c r="AF3279" s="17">
        <v>27.835166854393844</v>
      </c>
      <c r="AG3279" s="17">
        <v>-31.187689879181502</v>
      </c>
      <c r="AH3279" s="17">
        <v>-1</v>
      </c>
      <c r="AI3279" s="17">
        <v>-1</v>
      </c>
      <c r="AJ3279" s="17">
        <v>-1</v>
      </c>
      <c r="AK3279" s="17">
        <v>-1</v>
      </c>
      <c r="AL3279" s="17">
        <v>-1</v>
      </c>
      <c r="AM3279" s="17">
        <v>-1</v>
      </c>
      <c r="AN3279" s="17">
        <v>-1</v>
      </c>
      <c r="AO3279" s="17">
        <v>-1</v>
      </c>
      <c r="AP3279" s="17">
        <v>-1</v>
      </c>
      <c r="AQ3279" s="17">
        <v>-1</v>
      </c>
      <c r="AR3279" s="17">
        <v>-0.16235284272635508</v>
      </c>
      <c r="AS3279" s="17">
        <v>-1.948234112716261</v>
      </c>
      <c r="AT3279" s="17">
        <v>1.4672956534688604</v>
      </c>
      <c r="AU3279" s="17">
        <v>-1</v>
      </c>
      <c r="AV3279" s="17">
        <v>-1</v>
      </c>
      <c r="AW3279" s="17">
        <v>-1</v>
      </c>
      <c r="AX3279" s="17">
        <v>-1</v>
      </c>
      <c r="AY3279" s="17">
        <v>-3.2470568545271014E-2</v>
      </c>
      <c r="AZ3279" s="17">
        <v>0.64999991647873501</v>
      </c>
      <c r="BA3279" s="17">
        <v>-0.13717940365822218</v>
      </c>
      <c r="BB3279" s="17">
        <v>0.24373326638725484</v>
      </c>
      <c r="BC3279" s="17">
        <v>-6.4246086900075286E-2</v>
      </c>
      <c r="BD3279" s="17">
        <v>8.8755511614786737</v>
      </c>
      <c r="BE3279" s="17">
        <v>-1.8242691101966289</v>
      </c>
      <c r="BF3279" s="17">
        <v>-1</v>
      </c>
      <c r="BG3279" s="22">
        <v>0</v>
      </c>
    </row>
    <row r="3280" spans="1:59" x14ac:dyDescent="0.25">
      <c r="A3280">
        <v>6901</v>
      </c>
      <c r="B3280" t="s">
        <v>3320</v>
      </c>
      <c r="C3280" s="49">
        <v>0</v>
      </c>
      <c r="D3280" s="22">
        <v>1450</v>
      </c>
      <c r="E3280" s="17">
        <v>42.510834345099084</v>
      </c>
      <c r="F3280" s="17">
        <v>-34.162466733731819</v>
      </c>
      <c r="G3280" s="17">
        <v>9.7588733186206644E-2</v>
      </c>
      <c r="H3280" s="17">
        <v>1.5658069454695622</v>
      </c>
      <c r="I3280" s="17">
        <v>31.883730774475264</v>
      </c>
      <c r="J3280" s="17">
        <v>0.93163294809285269</v>
      </c>
      <c r="K3280" s="17">
        <v>-1</v>
      </c>
      <c r="L3280" s="17">
        <v>-1</v>
      </c>
      <c r="M3280" s="17">
        <v>-1</v>
      </c>
      <c r="N3280" s="17">
        <v>0.16666666666666666</v>
      </c>
      <c r="O3280" s="17">
        <v>-1</v>
      </c>
      <c r="P3280" s="17">
        <v>-1</v>
      </c>
      <c r="Q3280" s="17">
        <v>1.5814579933319561</v>
      </c>
      <c r="R3280" s="17">
        <v>-1</v>
      </c>
      <c r="S3280" s="17">
        <v>-0.35349720193228051</v>
      </c>
      <c r="T3280" s="17">
        <v>-3.7116137603193253E-2</v>
      </c>
      <c r="U3280" s="17">
        <v>-0.25976454836216811</v>
      </c>
      <c r="V3280" s="17">
        <v>-0.52255781179374472</v>
      </c>
      <c r="W3280" s="17">
        <v>-0.66835579592337224</v>
      </c>
      <c r="X3280" s="17">
        <v>-1.6139256024373154</v>
      </c>
      <c r="Y3280" s="17">
        <v>0</v>
      </c>
      <c r="Z3280" s="17">
        <v>17.257403896478259</v>
      </c>
      <c r="AA3280" s="17">
        <v>-0.33425274724250115</v>
      </c>
      <c r="AB3280" s="17">
        <v>-0.1472085642265627</v>
      </c>
      <c r="AC3280" s="17">
        <v>3.7713995992259974</v>
      </c>
      <c r="AD3280" s="17">
        <v>-0.32470568545271017</v>
      </c>
      <c r="AE3280" s="17">
        <v>-3.2470568545271014E-2</v>
      </c>
      <c r="AF3280" s="17">
        <v>27.835166854393844</v>
      </c>
      <c r="AG3280" s="17">
        <v>-31.187689879181502</v>
      </c>
      <c r="AH3280" s="17">
        <v>-1</v>
      </c>
      <c r="AI3280" s="17">
        <v>-1</v>
      </c>
      <c r="AJ3280" s="17">
        <v>-1</v>
      </c>
      <c r="AK3280" s="17">
        <v>-1</v>
      </c>
      <c r="AL3280" s="17">
        <v>-1</v>
      </c>
      <c r="AM3280" s="17">
        <v>-1</v>
      </c>
      <c r="AN3280" s="17">
        <v>-1</v>
      </c>
      <c r="AO3280" s="17">
        <v>-1</v>
      </c>
      <c r="AP3280" s="17">
        <v>-1</v>
      </c>
      <c r="AQ3280" s="17">
        <v>-1</v>
      </c>
      <c r="AR3280" s="17">
        <v>-0.16235284272635508</v>
      </c>
      <c r="AS3280" s="17">
        <v>-1.948234112716261</v>
      </c>
      <c r="AT3280" s="17">
        <v>1.4672956534688604</v>
      </c>
      <c r="AU3280" s="17">
        <v>-1</v>
      </c>
      <c r="AV3280" s="17">
        <v>-1</v>
      </c>
      <c r="AW3280" s="17">
        <v>-1</v>
      </c>
      <c r="AX3280" s="17">
        <v>-1</v>
      </c>
      <c r="AY3280" s="17">
        <v>-3.2470568545271014E-2</v>
      </c>
      <c r="AZ3280" s="17">
        <v>0.64999991647873501</v>
      </c>
      <c r="BA3280" s="17">
        <v>-0.13717940365822218</v>
      </c>
      <c r="BB3280" s="17">
        <v>0.24373326638725484</v>
      </c>
      <c r="BC3280" s="17">
        <v>-6.4246086900075286E-2</v>
      </c>
      <c r="BD3280" s="17">
        <v>8.8755511614786737</v>
      </c>
      <c r="BE3280" s="17">
        <v>-1.8242691101966289</v>
      </c>
      <c r="BF3280" s="17">
        <v>-1</v>
      </c>
      <c r="BG3280" s="22">
        <v>0</v>
      </c>
    </row>
    <row r="3281" spans="1:59" x14ac:dyDescent="0.25">
      <c r="A3281">
        <v>6902</v>
      </c>
      <c r="B3281" t="s">
        <v>3321</v>
      </c>
      <c r="C3281" s="49">
        <v>0</v>
      </c>
      <c r="D3281" s="22">
        <v>1450</v>
      </c>
      <c r="E3281" s="17">
        <v>42.510834345099084</v>
      </c>
      <c r="F3281" s="17">
        <v>-34.162466733731819</v>
      </c>
      <c r="G3281" s="17">
        <v>9.7588733186206644E-2</v>
      </c>
      <c r="H3281" s="17">
        <v>1.5658069454695622</v>
      </c>
      <c r="I3281" s="17">
        <v>31.883730774475264</v>
      </c>
      <c r="J3281" s="17">
        <v>0.93163294809285269</v>
      </c>
      <c r="K3281" s="17">
        <v>-1</v>
      </c>
      <c r="L3281" s="17">
        <v>-1</v>
      </c>
      <c r="M3281" s="17">
        <v>-1</v>
      </c>
      <c r="N3281" s="17">
        <v>0.16666666666666666</v>
      </c>
      <c r="O3281" s="17">
        <v>-1</v>
      </c>
      <c r="P3281" s="17">
        <v>-1</v>
      </c>
      <c r="Q3281" s="17">
        <v>1.5814579933319561</v>
      </c>
      <c r="R3281" s="17">
        <v>-1</v>
      </c>
      <c r="S3281" s="17">
        <v>-0.35349720193228051</v>
      </c>
      <c r="T3281" s="17">
        <v>-3.7116137603193253E-2</v>
      </c>
      <c r="U3281" s="17">
        <v>-0.25976454836216811</v>
      </c>
      <c r="V3281" s="17">
        <v>-0.52255781179374472</v>
      </c>
      <c r="W3281" s="17">
        <v>-0.66835579592337224</v>
      </c>
      <c r="X3281" s="17">
        <v>-1.6139256024373154</v>
      </c>
      <c r="Y3281" s="17">
        <v>0</v>
      </c>
      <c r="Z3281" s="17">
        <v>17.257403896478259</v>
      </c>
      <c r="AA3281" s="17">
        <v>-0.33425274724250115</v>
      </c>
      <c r="AB3281" s="17">
        <v>-0.1472085642265627</v>
      </c>
      <c r="AC3281" s="17">
        <v>3.7713995992259974</v>
      </c>
      <c r="AD3281" s="17">
        <v>-0.32470568545271017</v>
      </c>
      <c r="AE3281" s="17">
        <v>-3.2470568545271014E-2</v>
      </c>
      <c r="AF3281" s="17">
        <v>27.835166854393844</v>
      </c>
      <c r="AG3281" s="17">
        <v>-31.187689879181502</v>
      </c>
      <c r="AH3281" s="17">
        <v>-1</v>
      </c>
      <c r="AI3281" s="17">
        <v>-1</v>
      </c>
      <c r="AJ3281" s="17">
        <v>-1</v>
      </c>
      <c r="AK3281" s="17">
        <v>-1</v>
      </c>
      <c r="AL3281" s="17">
        <v>-1</v>
      </c>
      <c r="AM3281" s="17">
        <v>-1</v>
      </c>
      <c r="AN3281" s="17">
        <v>-1</v>
      </c>
      <c r="AO3281" s="17">
        <v>-1</v>
      </c>
      <c r="AP3281" s="17">
        <v>-1</v>
      </c>
      <c r="AQ3281" s="17">
        <v>-1</v>
      </c>
      <c r="AR3281" s="17">
        <v>-0.16235284272635508</v>
      </c>
      <c r="AS3281" s="17">
        <v>-1.948234112716261</v>
      </c>
      <c r="AT3281" s="17">
        <v>1.4672956534688604</v>
      </c>
      <c r="AU3281" s="17">
        <v>-1</v>
      </c>
      <c r="AV3281" s="17">
        <v>-1</v>
      </c>
      <c r="AW3281" s="17">
        <v>-1</v>
      </c>
      <c r="AX3281" s="17">
        <v>-1</v>
      </c>
      <c r="AY3281" s="17">
        <v>-3.2470568545271014E-2</v>
      </c>
      <c r="AZ3281" s="17">
        <v>0.64999991647873501</v>
      </c>
      <c r="BA3281" s="17">
        <v>-0.13717940365822218</v>
      </c>
      <c r="BB3281" s="17">
        <v>0.24373326638725484</v>
      </c>
      <c r="BC3281" s="17">
        <v>-6.4246086900075286E-2</v>
      </c>
      <c r="BD3281" s="17">
        <v>8.8755511614786737</v>
      </c>
      <c r="BE3281" s="17">
        <v>-1.8242691101966289</v>
      </c>
      <c r="BF3281" s="17">
        <v>-1</v>
      </c>
      <c r="BG3281" s="22">
        <v>0</v>
      </c>
    </row>
    <row r="3282" spans="1:59" x14ac:dyDescent="0.25">
      <c r="A3282">
        <v>6904</v>
      </c>
      <c r="B3282" t="s">
        <v>3322</v>
      </c>
      <c r="C3282" s="49">
        <v>0</v>
      </c>
      <c r="D3282" s="22">
        <v>1450</v>
      </c>
      <c r="E3282" s="17">
        <v>42.510834345099084</v>
      </c>
      <c r="F3282" s="17">
        <v>-34.162466733731819</v>
      </c>
      <c r="G3282" s="17">
        <v>9.7588733186206644E-2</v>
      </c>
      <c r="H3282" s="17">
        <v>1.5658069454695622</v>
      </c>
      <c r="I3282" s="17">
        <v>31.883730774475264</v>
      </c>
      <c r="J3282" s="17">
        <v>0.93163294809285269</v>
      </c>
      <c r="K3282" s="17">
        <v>-1</v>
      </c>
      <c r="L3282" s="17">
        <v>-1</v>
      </c>
      <c r="M3282" s="17">
        <v>-1</v>
      </c>
      <c r="N3282" s="17">
        <v>0.16666666666666666</v>
      </c>
      <c r="O3282" s="17">
        <v>-1</v>
      </c>
      <c r="P3282" s="17">
        <v>-1</v>
      </c>
      <c r="Q3282" s="17">
        <v>1.5814579933319561</v>
      </c>
      <c r="R3282" s="17">
        <v>-1</v>
      </c>
      <c r="S3282" s="17">
        <v>-0.35349720193228051</v>
      </c>
      <c r="T3282" s="17">
        <v>-3.7116137603193253E-2</v>
      </c>
      <c r="U3282" s="17">
        <v>-0.25976454836216811</v>
      </c>
      <c r="V3282" s="17">
        <v>-0.52255781179374472</v>
      </c>
      <c r="W3282" s="17">
        <v>-0.66835579592337224</v>
      </c>
      <c r="X3282" s="17">
        <v>-1.6139256024373154</v>
      </c>
      <c r="Y3282" s="17">
        <v>0</v>
      </c>
      <c r="Z3282" s="17">
        <v>17.257403896478259</v>
      </c>
      <c r="AA3282" s="17">
        <v>-0.33425274724250115</v>
      </c>
      <c r="AB3282" s="17">
        <v>-0.1472085642265627</v>
      </c>
      <c r="AC3282" s="17">
        <v>3.7713995992259974</v>
      </c>
      <c r="AD3282" s="17">
        <v>-0.32470568545271017</v>
      </c>
      <c r="AE3282" s="17">
        <v>-3.2470568545271014E-2</v>
      </c>
      <c r="AF3282" s="17">
        <v>27.835166854393844</v>
      </c>
      <c r="AG3282" s="17">
        <v>-31.187689879181502</v>
      </c>
      <c r="AH3282" s="17">
        <v>-1</v>
      </c>
      <c r="AI3282" s="17">
        <v>-1</v>
      </c>
      <c r="AJ3282" s="17">
        <v>-1</v>
      </c>
      <c r="AK3282" s="17">
        <v>-1</v>
      </c>
      <c r="AL3282" s="17">
        <v>-1</v>
      </c>
      <c r="AM3282" s="17">
        <v>-1</v>
      </c>
      <c r="AN3282" s="17">
        <v>-1</v>
      </c>
      <c r="AO3282" s="17">
        <v>-1</v>
      </c>
      <c r="AP3282" s="17">
        <v>-1</v>
      </c>
      <c r="AQ3282" s="17">
        <v>-1</v>
      </c>
      <c r="AR3282" s="17">
        <v>-0.16235284272635508</v>
      </c>
      <c r="AS3282" s="17">
        <v>-1.948234112716261</v>
      </c>
      <c r="AT3282" s="17">
        <v>1.4672956534688604</v>
      </c>
      <c r="AU3282" s="17">
        <v>-1</v>
      </c>
      <c r="AV3282" s="17">
        <v>-1</v>
      </c>
      <c r="AW3282" s="17">
        <v>-1</v>
      </c>
      <c r="AX3282" s="17">
        <v>-1</v>
      </c>
      <c r="AY3282" s="17">
        <v>-3.2470568545271014E-2</v>
      </c>
      <c r="AZ3282" s="17">
        <v>0.64999991647873501</v>
      </c>
      <c r="BA3282" s="17">
        <v>-0.13717940365822218</v>
      </c>
      <c r="BB3282" s="17">
        <v>0.24373326638725484</v>
      </c>
      <c r="BC3282" s="17">
        <v>-6.4246086900075286E-2</v>
      </c>
      <c r="BD3282" s="17">
        <v>8.8755511614786737</v>
      </c>
      <c r="BE3282" s="17">
        <v>-1.8242691101966289</v>
      </c>
      <c r="BF3282" s="17">
        <v>-1</v>
      </c>
      <c r="BG3282" s="22">
        <v>0</v>
      </c>
    </row>
    <row r="3283" spans="1:59" x14ac:dyDescent="0.25">
      <c r="A3283">
        <v>6905</v>
      </c>
      <c r="B3283" t="s">
        <v>3323</v>
      </c>
      <c r="C3283" s="49">
        <v>0</v>
      </c>
      <c r="D3283" s="22">
        <v>1450</v>
      </c>
      <c r="E3283" s="17">
        <v>42.510834345099084</v>
      </c>
      <c r="F3283" s="17">
        <v>-34.162466733731819</v>
      </c>
      <c r="G3283" s="17">
        <v>9.7588733186206644E-2</v>
      </c>
      <c r="H3283" s="17">
        <v>1.5658069454695622</v>
      </c>
      <c r="I3283" s="17">
        <v>31.883730774475264</v>
      </c>
      <c r="J3283" s="17">
        <v>0.93163294809285269</v>
      </c>
      <c r="K3283" s="17">
        <v>-1</v>
      </c>
      <c r="L3283" s="17">
        <v>-1</v>
      </c>
      <c r="M3283" s="17">
        <v>-1</v>
      </c>
      <c r="N3283" s="17">
        <v>0.16666666666666666</v>
      </c>
      <c r="O3283" s="17">
        <v>-1</v>
      </c>
      <c r="P3283" s="17">
        <v>-1</v>
      </c>
      <c r="Q3283" s="17">
        <v>1.5814579933319561</v>
      </c>
      <c r="R3283" s="17">
        <v>-1</v>
      </c>
      <c r="S3283" s="17">
        <v>-0.35349720193228051</v>
      </c>
      <c r="T3283" s="17">
        <v>-3.7116137603193253E-2</v>
      </c>
      <c r="U3283" s="17">
        <v>-0.25976454836216811</v>
      </c>
      <c r="V3283" s="17">
        <v>-0.52255781179374472</v>
      </c>
      <c r="W3283" s="17">
        <v>-0.66835579592337224</v>
      </c>
      <c r="X3283" s="17">
        <v>-1.6139256024373154</v>
      </c>
      <c r="Y3283" s="17">
        <v>0</v>
      </c>
      <c r="Z3283" s="17">
        <v>17.257403896478259</v>
      </c>
      <c r="AA3283" s="17">
        <v>-0.33425274724250115</v>
      </c>
      <c r="AB3283" s="17">
        <v>-0.1472085642265627</v>
      </c>
      <c r="AC3283" s="17">
        <v>3.7713995992259974</v>
      </c>
      <c r="AD3283" s="17">
        <v>-0.32470568545271017</v>
      </c>
      <c r="AE3283" s="17">
        <v>-3.2470568545271014E-2</v>
      </c>
      <c r="AF3283" s="17">
        <v>27.835166854393844</v>
      </c>
      <c r="AG3283" s="17">
        <v>-31.187689879181502</v>
      </c>
      <c r="AH3283" s="17">
        <v>-1</v>
      </c>
      <c r="AI3283" s="17">
        <v>-1</v>
      </c>
      <c r="AJ3283" s="17">
        <v>-1</v>
      </c>
      <c r="AK3283" s="17">
        <v>-1</v>
      </c>
      <c r="AL3283" s="17">
        <v>-1</v>
      </c>
      <c r="AM3283" s="17">
        <v>-1</v>
      </c>
      <c r="AN3283" s="17">
        <v>-1</v>
      </c>
      <c r="AO3283" s="17">
        <v>-1</v>
      </c>
      <c r="AP3283" s="17">
        <v>-1</v>
      </c>
      <c r="AQ3283" s="17">
        <v>-1</v>
      </c>
      <c r="AR3283" s="17">
        <v>-0.16235284272635508</v>
      </c>
      <c r="AS3283" s="17">
        <v>-1.948234112716261</v>
      </c>
      <c r="AT3283" s="17">
        <v>1.4672956534688604</v>
      </c>
      <c r="AU3283" s="17">
        <v>-1</v>
      </c>
      <c r="AV3283" s="17">
        <v>-1</v>
      </c>
      <c r="AW3283" s="17">
        <v>-1</v>
      </c>
      <c r="AX3283" s="17">
        <v>-1</v>
      </c>
      <c r="AY3283" s="17">
        <v>-3.2470568545271014E-2</v>
      </c>
      <c r="AZ3283" s="17">
        <v>0.64999991647873501</v>
      </c>
      <c r="BA3283" s="17">
        <v>-0.13717940365822218</v>
      </c>
      <c r="BB3283" s="17">
        <v>0.24373326638725484</v>
      </c>
      <c r="BC3283" s="17">
        <v>-6.4246086900075286E-2</v>
      </c>
      <c r="BD3283" s="17">
        <v>8.8755511614786737</v>
      </c>
      <c r="BE3283" s="17">
        <v>-1.8242691101966289</v>
      </c>
      <c r="BF3283" s="17">
        <v>-1</v>
      </c>
      <c r="BG3283" s="22">
        <v>0</v>
      </c>
    </row>
    <row r="3284" spans="1:59" x14ac:dyDescent="0.25">
      <c r="A3284">
        <v>6906</v>
      </c>
      <c r="B3284" t="s">
        <v>3324</v>
      </c>
      <c r="C3284" s="49">
        <v>0</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0</v>
      </c>
    </row>
    <row r="3285" spans="1:59" x14ac:dyDescent="0.25">
      <c r="A3285">
        <v>6907</v>
      </c>
      <c r="B3285" t="s">
        <v>3325</v>
      </c>
      <c r="C3285" s="49">
        <v>0</v>
      </c>
      <c r="D3285" s="22">
        <v>1450</v>
      </c>
      <c r="E3285" s="17">
        <v>42.510834345099084</v>
      </c>
      <c r="F3285" s="17">
        <v>-34.162466733731819</v>
      </c>
      <c r="G3285" s="17">
        <v>9.7588733186206644E-2</v>
      </c>
      <c r="H3285" s="17">
        <v>1.5658069454695622</v>
      </c>
      <c r="I3285" s="17">
        <v>31.883730774475264</v>
      </c>
      <c r="J3285" s="17">
        <v>0.93163294809285269</v>
      </c>
      <c r="K3285" s="17">
        <v>-1</v>
      </c>
      <c r="L3285" s="17">
        <v>-1</v>
      </c>
      <c r="M3285" s="17">
        <v>-1</v>
      </c>
      <c r="N3285" s="17">
        <v>0.16666666666666666</v>
      </c>
      <c r="O3285" s="17">
        <v>-1</v>
      </c>
      <c r="P3285" s="17">
        <v>-1</v>
      </c>
      <c r="Q3285" s="17">
        <v>1.5814579933319561</v>
      </c>
      <c r="R3285" s="17">
        <v>-1</v>
      </c>
      <c r="S3285" s="17">
        <v>-0.35349720193228051</v>
      </c>
      <c r="T3285" s="17">
        <v>-3.7116137603193253E-2</v>
      </c>
      <c r="U3285" s="17">
        <v>-0.25976454836216811</v>
      </c>
      <c r="V3285" s="17">
        <v>-0.52255781179374472</v>
      </c>
      <c r="W3285" s="17">
        <v>-0.66835579592337224</v>
      </c>
      <c r="X3285" s="17">
        <v>-1.6139256024373154</v>
      </c>
      <c r="Y3285" s="17">
        <v>0</v>
      </c>
      <c r="Z3285" s="17">
        <v>17.257403896478259</v>
      </c>
      <c r="AA3285" s="17">
        <v>-0.33425274724250115</v>
      </c>
      <c r="AB3285" s="17">
        <v>-0.1472085642265627</v>
      </c>
      <c r="AC3285" s="17">
        <v>3.7713995992259974</v>
      </c>
      <c r="AD3285" s="17">
        <v>-0.32470568545271017</v>
      </c>
      <c r="AE3285" s="17">
        <v>-3.2470568545271014E-2</v>
      </c>
      <c r="AF3285" s="17">
        <v>27.835166854393844</v>
      </c>
      <c r="AG3285" s="17">
        <v>-31.187689879181502</v>
      </c>
      <c r="AH3285" s="17">
        <v>-1</v>
      </c>
      <c r="AI3285" s="17">
        <v>-1</v>
      </c>
      <c r="AJ3285" s="17">
        <v>-1</v>
      </c>
      <c r="AK3285" s="17">
        <v>-1</v>
      </c>
      <c r="AL3285" s="17">
        <v>-1</v>
      </c>
      <c r="AM3285" s="17">
        <v>-1</v>
      </c>
      <c r="AN3285" s="17">
        <v>-1</v>
      </c>
      <c r="AO3285" s="17">
        <v>-1</v>
      </c>
      <c r="AP3285" s="17">
        <v>-1</v>
      </c>
      <c r="AQ3285" s="17">
        <v>-1</v>
      </c>
      <c r="AR3285" s="17">
        <v>-0.16235284272635508</v>
      </c>
      <c r="AS3285" s="17">
        <v>-1.948234112716261</v>
      </c>
      <c r="AT3285" s="17">
        <v>1.4672956534688604</v>
      </c>
      <c r="AU3285" s="17">
        <v>-1</v>
      </c>
      <c r="AV3285" s="17">
        <v>-1</v>
      </c>
      <c r="AW3285" s="17">
        <v>-1</v>
      </c>
      <c r="AX3285" s="17">
        <v>-1</v>
      </c>
      <c r="AY3285" s="17">
        <v>-3.2470568545271014E-2</v>
      </c>
      <c r="AZ3285" s="17">
        <v>0.64999991647873501</v>
      </c>
      <c r="BA3285" s="17">
        <v>-0.13717940365822218</v>
      </c>
      <c r="BB3285" s="17">
        <v>0.24373326638725484</v>
      </c>
      <c r="BC3285" s="17">
        <v>-6.4246086900075286E-2</v>
      </c>
      <c r="BD3285" s="17">
        <v>8.8755511614786737</v>
      </c>
      <c r="BE3285" s="17">
        <v>-1.8242691101966289</v>
      </c>
      <c r="BF3285" s="17">
        <v>-1</v>
      </c>
      <c r="BG3285" s="22">
        <v>0</v>
      </c>
    </row>
    <row r="3286" spans="1:59" x14ac:dyDescent="0.25">
      <c r="A3286">
        <v>6908</v>
      </c>
      <c r="B3286" t="s">
        <v>3326</v>
      </c>
      <c r="C3286" s="49">
        <v>0</v>
      </c>
      <c r="D3286" s="22">
        <v>1450</v>
      </c>
      <c r="E3286" s="17">
        <v>42.510834345099084</v>
      </c>
      <c r="F3286" s="17">
        <v>-34.162466733731819</v>
      </c>
      <c r="G3286" s="17">
        <v>9.7588733186206644E-2</v>
      </c>
      <c r="H3286" s="17">
        <v>1.5658069454695622</v>
      </c>
      <c r="I3286" s="17">
        <v>31.883730774475264</v>
      </c>
      <c r="J3286" s="17">
        <v>0.93163294809285269</v>
      </c>
      <c r="K3286" s="17">
        <v>-1</v>
      </c>
      <c r="L3286" s="17">
        <v>-1</v>
      </c>
      <c r="M3286" s="17">
        <v>-1</v>
      </c>
      <c r="N3286" s="17">
        <v>0.16666666666666666</v>
      </c>
      <c r="O3286" s="17">
        <v>-1</v>
      </c>
      <c r="P3286" s="17">
        <v>-1</v>
      </c>
      <c r="Q3286" s="17">
        <v>1.5814579933319561</v>
      </c>
      <c r="R3286" s="17">
        <v>-1</v>
      </c>
      <c r="S3286" s="17">
        <v>-0.35349720193228051</v>
      </c>
      <c r="T3286" s="17">
        <v>-3.7116137603193253E-2</v>
      </c>
      <c r="U3286" s="17">
        <v>-0.25976454836216811</v>
      </c>
      <c r="V3286" s="17">
        <v>-0.52255781179374472</v>
      </c>
      <c r="W3286" s="17">
        <v>-0.66835579592337224</v>
      </c>
      <c r="X3286" s="17">
        <v>-1.6139256024373154</v>
      </c>
      <c r="Y3286" s="17">
        <v>0</v>
      </c>
      <c r="Z3286" s="17">
        <v>17.257403896478259</v>
      </c>
      <c r="AA3286" s="17">
        <v>-0.33425274724250115</v>
      </c>
      <c r="AB3286" s="17">
        <v>-0.1472085642265627</v>
      </c>
      <c r="AC3286" s="17">
        <v>3.7713995992259974</v>
      </c>
      <c r="AD3286" s="17">
        <v>-0.32470568545271017</v>
      </c>
      <c r="AE3286" s="17">
        <v>-3.2470568545271014E-2</v>
      </c>
      <c r="AF3286" s="17">
        <v>27.835166854393844</v>
      </c>
      <c r="AG3286" s="17">
        <v>-31.187689879181502</v>
      </c>
      <c r="AH3286" s="17">
        <v>-1</v>
      </c>
      <c r="AI3286" s="17">
        <v>-1</v>
      </c>
      <c r="AJ3286" s="17">
        <v>-1</v>
      </c>
      <c r="AK3286" s="17">
        <v>-1</v>
      </c>
      <c r="AL3286" s="17">
        <v>-1</v>
      </c>
      <c r="AM3286" s="17">
        <v>-1</v>
      </c>
      <c r="AN3286" s="17">
        <v>-1</v>
      </c>
      <c r="AO3286" s="17">
        <v>-1</v>
      </c>
      <c r="AP3286" s="17">
        <v>-1</v>
      </c>
      <c r="AQ3286" s="17">
        <v>-1</v>
      </c>
      <c r="AR3286" s="17">
        <v>-0.16235284272635508</v>
      </c>
      <c r="AS3286" s="17">
        <v>-1.948234112716261</v>
      </c>
      <c r="AT3286" s="17">
        <v>1.4672956534688604</v>
      </c>
      <c r="AU3286" s="17">
        <v>-1</v>
      </c>
      <c r="AV3286" s="17">
        <v>-1</v>
      </c>
      <c r="AW3286" s="17">
        <v>-1</v>
      </c>
      <c r="AX3286" s="17">
        <v>-1</v>
      </c>
      <c r="AY3286" s="17">
        <v>-3.2470568545271014E-2</v>
      </c>
      <c r="AZ3286" s="17">
        <v>0.64999991647873501</v>
      </c>
      <c r="BA3286" s="17">
        <v>-0.13717940365822218</v>
      </c>
      <c r="BB3286" s="17">
        <v>0.24373326638725484</v>
      </c>
      <c r="BC3286" s="17">
        <v>-6.4246086900075286E-2</v>
      </c>
      <c r="BD3286" s="17">
        <v>8.8755511614786737</v>
      </c>
      <c r="BE3286" s="17">
        <v>-1.8242691101966289</v>
      </c>
      <c r="BF3286" s="17">
        <v>-1</v>
      </c>
      <c r="BG3286" s="22">
        <v>0</v>
      </c>
    </row>
    <row r="3287" spans="1:59" x14ac:dyDescent="0.25">
      <c r="A3287">
        <v>6909</v>
      </c>
      <c r="B3287" t="s">
        <v>3327</v>
      </c>
      <c r="C3287" s="49">
        <v>0</v>
      </c>
      <c r="D3287" s="22">
        <v>1450</v>
      </c>
      <c r="E3287" s="17">
        <v>42.510834345099084</v>
      </c>
      <c r="F3287" s="17">
        <v>-34.162466733731819</v>
      </c>
      <c r="G3287" s="17">
        <v>9.7588733186206644E-2</v>
      </c>
      <c r="H3287" s="17">
        <v>1.5658069454695622</v>
      </c>
      <c r="I3287" s="17">
        <v>31.883730774475264</v>
      </c>
      <c r="J3287" s="17">
        <v>0.93163294809285269</v>
      </c>
      <c r="K3287" s="17">
        <v>-1</v>
      </c>
      <c r="L3287" s="17">
        <v>-1</v>
      </c>
      <c r="M3287" s="17">
        <v>-1</v>
      </c>
      <c r="N3287" s="17">
        <v>0.16666666666666666</v>
      </c>
      <c r="O3287" s="17">
        <v>-1</v>
      </c>
      <c r="P3287" s="17">
        <v>-1</v>
      </c>
      <c r="Q3287" s="17">
        <v>1.5814579933319561</v>
      </c>
      <c r="R3287" s="17">
        <v>-1</v>
      </c>
      <c r="S3287" s="17">
        <v>-0.35349720193228051</v>
      </c>
      <c r="T3287" s="17">
        <v>-3.7116137603193253E-2</v>
      </c>
      <c r="U3287" s="17">
        <v>-0.25976454836216811</v>
      </c>
      <c r="V3287" s="17">
        <v>-0.52255781179374472</v>
      </c>
      <c r="W3287" s="17">
        <v>-0.66835579592337224</v>
      </c>
      <c r="X3287" s="17">
        <v>-1.6139256024373154</v>
      </c>
      <c r="Y3287" s="17">
        <v>0</v>
      </c>
      <c r="Z3287" s="17">
        <v>17.257403896478259</v>
      </c>
      <c r="AA3287" s="17">
        <v>-0.33425274724250115</v>
      </c>
      <c r="AB3287" s="17">
        <v>-0.1472085642265627</v>
      </c>
      <c r="AC3287" s="17">
        <v>3.7713995992259974</v>
      </c>
      <c r="AD3287" s="17">
        <v>-0.32470568545271017</v>
      </c>
      <c r="AE3287" s="17">
        <v>-3.2470568545271014E-2</v>
      </c>
      <c r="AF3287" s="17">
        <v>27.835166854393844</v>
      </c>
      <c r="AG3287" s="17">
        <v>-31.187689879181502</v>
      </c>
      <c r="AH3287" s="17">
        <v>-1</v>
      </c>
      <c r="AI3287" s="17">
        <v>-1</v>
      </c>
      <c r="AJ3287" s="17">
        <v>-1</v>
      </c>
      <c r="AK3287" s="17">
        <v>-1</v>
      </c>
      <c r="AL3287" s="17">
        <v>-1</v>
      </c>
      <c r="AM3287" s="17">
        <v>-1</v>
      </c>
      <c r="AN3287" s="17">
        <v>-1</v>
      </c>
      <c r="AO3287" s="17">
        <v>-1</v>
      </c>
      <c r="AP3287" s="17">
        <v>-1</v>
      </c>
      <c r="AQ3287" s="17">
        <v>-1</v>
      </c>
      <c r="AR3287" s="17">
        <v>-0.16235284272635508</v>
      </c>
      <c r="AS3287" s="17">
        <v>-1.948234112716261</v>
      </c>
      <c r="AT3287" s="17">
        <v>1.4672956534688604</v>
      </c>
      <c r="AU3287" s="17">
        <v>-1</v>
      </c>
      <c r="AV3287" s="17">
        <v>-1</v>
      </c>
      <c r="AW3287" s="17">
        <v>-1</v>
      </c>
      <c r="AX3287" s="17">
        <v>-1</v>
      </c>
      <c r="AY3287" s="17">
        <v>-3.2470568545271014E-2</v>
      </c>
      <c r="AZ3287" s="17">
        <v>0.64999991647873501</v>
      </c>
      <c r="BA3287" s="17">
        <v>-0.13717940365822218</v>
      </c>
      <c r="BB3287" s="17">
        <v>0.24373326638725484</v>
      </c>
      <c r="BC3287" s="17">
        <v>-6.4246086900075286E-2</v>
      </c>
      <c r="BD3287" s="17">
        <v>8.8755511614786737</v>
      </c>
      <c r="BE3287" s="17">
        <v>-1.8242691101966289</v>
      </c>
      <c r="BF3287" s="17">
        <v>-1</v>
      </c>
      <c r="BG3287" s="22">
        <v>0</v>
      </c>
    </row>
    <row r="3288" spans="1:59" x14ac:dyDescent="0.25">
      <c r="A3288">
        <v>6910</v>
      </c>
      <c r="B3288" t="s">
        <v>3328</v>
      </c>
      <c r="C3288" s="49">
        <v>0</v>
      </c>
      <c r="D3288" s="22">
        <v>1450</v>
      </c>
      <c r="E3288" s="17">
        <v>42.510834345099084</v>
      </c>
      <c r="F3288" s="17">
        <v>-34.162466733731819</v>
      </c>
      <c r="G3288" s="17">
        <v>9.7588733186206644E-2</v>
      </c>
      <c r="H3288" s="17">
        <v>1.5658069454695622</v>
      </c>
      <c r="I3288" s="17">
        <v>31.883730774475264</v>
      </c>
      <c r="J3288" s="17">
        <v>0.93163294809285269</v>
      </c>
      <c r="K3288" s="17">
        <v>-1</v>
      </c>
      <c r="L3288" s="17">
        <v>-1</v>
      </c>
      <c r="M3288" s="17">
        <v>-1</v>
      </c>
      <c r="N3288" s="17">
        <v>0.16666666666666666</v>
      </c>
      <c r="O3288" s="17">
        <v>-1</v>
      </c>
      <c r="P3288" s="17">
        <v>-1</v>
      </c>
      <c r="Q3288" s="17">
        <v>1.5814579933319561</v>
      </c>
      <c r="R3288" s="17">
        <v>-1</v>
      </c>
      <c r="S3288" s="17">
        <v>-0.35349720193228051</v>
      </c>
      <c r="T3288" s="17">
        <v>-3.7116137603193253E-2</v>
      </c>
      <c r="U3288" s="17">
        <v>-0.25976454836216811</v>
      </c>
      <c r="V3288" s="17">
        <v>-0.52255781179374472</v>
      </c>
      <c r="W3288" s="17">
        <v>-0.66835579592337224</v>
      </c>
      <c r="X3288" s="17">
        <v>-1.6139256024373154</v>
      </c>
      <c r="Y3288" s="17">
        <v>0</v>
      </c>
      <c r="Z3288" s="17">
        <v>17.257403896478259</v>
      </c>
      <c r="AA3288" s="17">
        <v>-0.33425274724250115</v>
      </c>
      <c r="AB3288" s="17">
        <v>-0.1472085642265627</v>
      </c>
      <c r="AC3288" s="17">
        <v>3.7713995992259974</v>
      </c>
      <c r="AD3288" s="17">
        <v>-0.32470568545271017</v>
      </c>
      <c r="AE3288" s="17">
        <v>-3.2470568545271014E-2</v>
      </c>
      <c r="AF3288" s="17">
        <v>27.835166854393844</v>
      </c>
      <c r="AG3288" s="17">
        <v>-31.187689879181502</v>
      </c>
      <c r="AH3288" s="17">
        <v>-1</v>
      </c>
      <c r="AI3288" s="17">
        <v>-1</v>
      </c>
      <c r="AJ3288" s="17">
        <v>-1</v>
      </c>
      <c r="AK3288" s="17">
        <v>-1</v>
      </c>
      <c r="AL3288" s="17">
        <v>-1</v>
      </c>
      <c r="AM3288" s="17">
        <v>-1</v>
      </c>
      <c r="AN3288" s="17">
        <v>-1</v>
      </c>
      <c r="AO3288" s="17">
        <v>-1</v>
      </c>
      <c r="AP3288" s="17">
        <v>-1</v>
      </c>
      <c r="AQ3288" s="17">
        <v>-1</v>
      </c>
      <c r="AR3288" s="17">
        <v>-0.16235284272635508</v>
      </c>
      <c r="AS3288" s="17">
        <v>-1.948234112716261</v>
      </c>
      <c r="AT3288" s="17">
        <v>1.4672956534688604</v>
      </c>
      <c r="AU3288" s="17">
        <v>-1</v>
      </c>
      <c r="AV3288" s="17">
        <v>-1</v>
      </c>
      <c r="AW3288" s="17">
        <v>-1</v>
      </c>
      <c r="AX3288" s="17">
        <v>-1</v>
      </c>
      <c r="AY3288" s="17">
        <v>-3.2470568545271014E-2</v>
      </c>
      <c r="AZ3288" s="17">
        <v>0.64999991647873501</v>
      </c>
      <c r="BA3288" s="17">
        <v>-0.13717940365822218</v>
      </c>
      <c r="BB3288" s="17">
        <v>0.24373326638725484</v>
      </c>
      <c r="BC3288" s="17">
        <v>-6.4246086900075286E-2</v>
      </c>
      <c r="BD3288" s="17">
        <v>8.8755511614786737</v>
      </c>
      <c r="BE3288" s="17">
        <v>-1.8242691101966289</v>
      </c>
      <c r="BF3288" s="17">
        <v>-1</v>
      </c>
      <c r="BG3288" s="22">
        <v>0</v>
      </c>
    </row>
    <row r="3289" spans="1:59" x14ac:dyDescent="0.25">
      <c r="A3289">
        <v>6911</v>
      </c>
      <c r="B3289" t="s">
        <v>3329</v>
      </c>
      <c r="C3289" s="49">
        <v>0</v>
      </c>
      <c r="D3289" s="22">
        <v>1450</v>
      </c>
      <c r="E3289" s="17">
        <v>42.510834345099084</v>
      </c>
      <c r="F3289" s="17">
        <v>-34.162466733731819</v>
      </c>
      <c r="G3289" s="17">
        <v>9.7588733186206644E-2</v>
      </c>
      <c r="H3289" s="17">
        <v>1.5658069454695622</v>
      </c>
      <c r="I3289" s="17">
        <v>31.883730774475264</v>
      </c>
      <c r="J3289" s="17">
        <v>0.93163294809285269</v>
      </c>
      <c r="K3289" s="17">
        <v>-1</v>
      </c>
      <c r="L3289" s="17">
        <v>-1</v>
      </c>
      <c r="M3289" s="17">
        <v>-1</v>
      </c>
      <c r="N3289" s="17">
        <v>0.16666666666666666</v>
      </c>
      <c r="O3289" s="17">
        <v>-1</v>
      </c>
      <c r="P3289" s="17">
        <v>-1</v>
      </c>
      <c r="Q3289" s="17">
        <v>1.5814579933319561</v>
      </c>
      <c r="R3289" s="17">
        <v>-1</v>
      </c>
      <c r="S3289" s="17">
        <v>-0.35349720193228051</v>
      </c>
      <c r="T3289" s="17">
        <v>-3.7116137603193253E-2</v>
      </c>
      <c r="U3289" s="17">
        <v>-0.25976454836216811</v>
      </c>
      <c r="V3289" s="17">
        <v>-0.52255781179374472</v>
      </c>
      <c r="W3289" s="17">
        <v>-0.66835579592337224</v>
      </c>
      <c r="X3289" s="17">
        <v>-1.6139256024373154</v>
      </c>
      <c r="Y3289" s="17">
        <v>0</v>
      </c>
      <c r="Z3289" s="17">
        <v>17.257403896478259</v>
      </c>
      <c r="AA3289" s="17">
        <v>-0.33425274724250115</v>
      </c>
      <c r="AB3289" s="17">
        <v>-0.1472085642265627</v>
      </c>
      <c r="AC3289" s="17">
        <v>3.7713995992259974</v>
      </c>
      <c r="AD3289" s="17">
        <v>-0.32470568545271017</v>
      </c>
      <c r="AE3289" s="17">
        <v>-3.2470568545271014E-2</v>
      </c>
      <c r="AF3289" s="17">
        <v>27.835166854393844</v>
      </c>
      <c r="AG3289" s="17">
        <v>-31.187689879181502</v>
      </c>
      <c r="AH3289" s="17">
        <v>-1</v>
      </c>
      <c r="AI3289" s="17">
        <v>-1</v>
      </c>
      <c r="AJ3289" s="17">
        <v>-1</v>
      </c>
      <c r="AK3289" s="17">
        <v>-1</v>
      </c>
      <c r="AL3289" s="17">
        <v>-1</v>
      </c>
      <c r="AM3289" s="17">
        <v>-1</v>
      </c>
      <c r="AN3289" s="17">
        <v>-1</v>
      </c>
      <c r="AO3289" s="17">
        <v>-1</v>
      </c>
      <c r="AP3289" s="17">
        <v>-1</v>
      </c>
      <c r="AQ3289" s="17">
        <v>-1</v>
      </c>
      <c r="AR3289" s="17">
        <v>-0.16235284272635508</v>
      </c>
      <c r="AS3289" s="17">
        <v>-1.948234112716261</v>
      </c>
      <c r="AT3289" s="17">
        <v>1.4672956534688604</v>
      </c>
      <c r="AU3289" s="17">
        <v>-1</v>
      </c>
      <c r="AV3289" s="17">
        <v>-1</v>
      </c>
      <c r="AW3289" s="17">
        <v>-1</v>
      </c>
      <c r="AX3289" s="17">
        <v>-1</v>
      </c>
      <c r="AY3289" s="17">
        <v>-3.2470568545271014E-2</v>
      </c>
      <c r="AZ3289" s="17">
        <v>0.64999991647873501</v>
      </c>
      <c r="BA3289" s="17">
        <v>-0.13717940365822218</v>
      </c>
      <c r="BB3289" s="17">
        <v>0.24373326638725484</v>
      </c>
      <c r="BC3289" s="17">
        <v>-6.4246086900075286E-2</v>
      </c>
      <c r="BD3289" s="17">
        <v>8.8755511614786737</v>
      </c>
      <c r="BE3289" s="17">
        <v>-1.8242691101966289</v>
      </c>
      <c r="BF3289" s="17">
        <v>-1</v>
      </c>
      <c r="BG3289" s="22">
        <v>0</v>
      </c>
    </row>
    <row r="3290" spans="1:59" x14ac:dyDescent="0.25">
      <c r="A3290">
        <v>6912</v>
      </c>
      <c r="B3290" t="s">
        <v>3330</v>
      </c>
      <c r="C3290" s="49">
        <v>0</v>
      </c>
      <c r="D3290" s="22">
        <v>1450</v>
      </c>
      <c r="E3290" s="17">
        <v>42.510834345099084</v>
      </c>
      <c r="F3290" s="17">
        <v>-34.162466733731819</v>
      </c>
      <c r="G3290" s="17">
        <v>9.7588733186206644E-2</v>
      </c>
      <c r="H3290" s="17">
        <v>1.5658069454695622</v>
      </c>
      <c r="I3290" s="17">
        <v>31.883730774475264</v>
      </c>
      <c r="J3290" s="17">
        <v>0.93163294809285269</v>
      </c>
      <c r="K3290" s="17">
        <v>-1</v>
      </c>
      <c r="L3290" s="17">
        <v>-1</v>
      </c>
      <c r="M3290" s="17">
        <v>-1</v>
      </c>
      <c r="N3290" s="17">
        <v>0.16666666666666666</v>
      </c>
      <c r="O3290" s="17">
        <v>-1</v>
      </c>
      <c r="P3290" s="17">
        <v>-1</v>
      </c>
      <c r="Q3290" s="17">
        <v>1.5814579933319561</v>
      </c>
      <c r="R3290" s="17">
        <v>-1</v>
      </c>
      <c r="S3290" s="17">
        <v>-0.35349720193228051</v>
      </c>
      <c r="T3290" s="17">
        <v>-3.7116137603193253E-2</v>
      </c>
      <c r="U3290" s="17">
        <v>-0.25976454836216811</v>
      </c>
      <c r="V3290" s="17">
        <v>-0.52255781179374472</v>
      </c>
      <c r="W3290" s="17">
        <v>-0.66835579592337224</v>
      </c>
      <c r="X3290" s="17">
        <v>-1.6139256024373154</v>
      </c>
      <c r="Y3290" s="17">
        <v>0</v>
      </c>
      <c r="Z3290" s="17">
        <v>17.257403896478259</v>
      </c>
      <c r="AA3290" s="17">
        <v>-0.33425274724250115</v>
      </c>
      <c r="AB3290" s="17">
        <v>-0.1472085642265627</v>
      </c>
      <c r="AC3290" s="17">
        <v>3.7713995992259974</v>
      </c>
      <c r="AD3290" s="17">
        <v>-0.32470568545271017</v>
      </c>
      <c r="AE3290" s="17">
        <v>-3.2470568545271014E-2</v>
      </c>
      <c r="AF3290" s="17">
        <v>27.835166854393844</v>
      </c>
      <c r="AG3290" s="17">
        <v>-31.187689879181502</v>
      </c>
      <c r="AH3290" s="17">
        <v>-1</v>
      </c>
      <c r="AI3290" s="17">
        <v>-1</v>
      </c>
      <c r="AJ3290" s="17">
        <v>-1</v>
      </c>
      <c r="AK3290" s="17">
        <v>-1</v>
      </c>
      <c r="AL3290" s="17">
        <v>-1</v>
      </c>
      <c r="AM3290" s="17">
        <v>-1</v>
      </c>
      <c r="AN3290" s="17">
        <v>-1</v>
      </c>
      <c r="AO3290" s="17">
        <v>-1</v>
      </c>
      <c r="AP3290" s="17">
        <v>-1</v>
      </c>
      <c r="AQ3290" s="17">
        <v>-1</v>
      </c>
      <c r="AR3290" s="17">
        <v>-0.16235284272635508</v>
      </c>
      <c r="AS3290" s="17">
        <v>-1.948234112716261</v>
      </c>
      <c r="AT3290" s="17">
        <v>1.4672956534688604</v>
      </c>
      <c r="AU3290" s="17">
        <v>-1</v>
      </c>
      <c r="AV3290" s="17">
        <v>-1</v>
      </c>
      <c r="AW3290" s="17">
        <v>-1</v>
      </c>
      <c r="AX3290" s="17">
        <v>-1</v>
      </c>
      <c r="AY3290" s="17">
        <v>-3.2470568545271014E-2</v>
      </c>
      <c r="AZ3290" s="17">
        <v>0.64999991647873501</v>
      </c>
      <c r="BA3290" s="17">
        <v>-0.13717940365822218</v>
      </c>
      <c r="BB3290" s="17">
        <v>0.24373326638725484</v>
      </c>
      <c r="BC3290" s="17">
        <v>-6.4246086900075286E-2</v>
      </c>
      <c r="BD3290" s="17">
        <v>8.8755511614786737</v>
      </c>
      <c r="BE3290" s="17">
        <v>-1.8242691101966289</v>
      </c>
      <c r="BF3290" s="17">
        <v>-1</v>
      </c>
      <c r="BG3290" s="22">
        <v>0</v>
      </c>
    </row>
    <row r="3291" spans="1:59" x14ac:dyDescent="0.25">
      <c r="A3291">
        <v>6913</v>
      </c>
      <c r="B3291" t="s">
        <v>3331</v>
      </c>
      <c r="C3291" s="49">
        <v>0</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0</v>
      </c>
    </row>
    <row r="3292" spans="1:59" x14ac:dyDescent="0.25">
      <c r="A3292">
        <v>6914</v>
      </c>
      <c r="B3292" t="s">
        <v>3332</v>
      </c>
      <c r="C3292" s="49">
        <v>0</v>
      </c>
      <c r="D3292" s="22">
        <v>1450</v>
      </c>
      <c r="E3292" s="17">
        <v>42.510834345099084</v>
      </c>
      <c r="F3292" s="17">
        <v>-34.162466733731819</v>
      </c>
      <c r="G3292" s="17">
        <v>9.7588733186206644E-2</v>
      </c>
      <c r="H3292" s="17">
        <v>1.5658069454695622</v>
      </c>
      <c r="I3292" s="17">
        <v>31.883730774475264</v>
      </c>
      <c r="J3292" s="17">
        <v>0.93163294809285269</v>
      </c>
      <c r="K3292" s="17">
        <v>-1</v>
      </c>
      <c r="L3292" s="17">
        <v>-1</v>
      </c>
      <c r="M3292" s="17">
        <v>-1</v>
      </c>
      <c r="N3292" s="17">
        <v>0.16666666666666666</v>
      </c>
      <c r="O3292" s="17">
        <v>-1</v>
      </c>
      <c r="P3292" s="17">
        <v>-1</v>
      </c>
      <c r="Q3292" s="17">
        <v>1.5814579933319561</v>
      </c>
      <c r="R3292" s="17">
        <v>-1</v>
      </c>
      <c r="S3292" s="17">
        <v>-0.35349720193228051</v>
      </c>
      <c r="T3292" s="17">
        <v>-3.7116137603193253E-2</v>
      </c>
      <c r="U3292" s="17">
        <v>-0.25976454836216811</v>
      </c>
      <c r="V3292" s="17">
        <v>-0.52255781179374472</v>
      </c>
      <c r="W3292" s="17">
        <v>-0.66835579592337224</v>
      </c>
      <c r="X3292" s="17">
        <v>-1.6139256024373154</v>
      </c>
      <c r="Y3292" s="17">
        <v>0</v>
      </c>
      <c r="Z3292" s="17">
        <v>17.257403896478259</v>
      </c>
      <c r="AA3292" s="17">
        <v>-0.33425274724250115</v>
      </c>
      <c r="AB3292" s="17">
        <v>-0.1472085642265627</v>
      </c>
      <c r="AC3292" s="17">
        <v>3.7713995992259974</v>
      </c>
      <c r="AD3292" s="17">
        <v>-0.32470568545271017</v>
      </c>
      <c r="AE3292" s="17">
        <v>-3.2470568545271014E-2</v>
      </c>
      <c r="AF3292" s="17">
        <v>27.835166854393844</v>
      </c>
      <c r="AG3292" s="17">
        <v>-31.187689879181502</v>
      </c>
      <c r="AH3292" s="17">
        <v>-1</v>
      </c>
      <c r="AI3292" s="17">
        <v>-1</v>
      </c>
      <c r="AJ3292" s="17">
        <v>-1</v>
      </c>
      <c r="AK3292" s="17">
        <v>-1</v>
      </c>
      <c r="AL3292" s="17">
        <v>-1</v>
      </c>
      <c r="AM3292" s="17">
        <v>-1</v>
      </c>
      <c r="AN3292" s="17">
        <v>-1</v>
      </c>
      <c r="AO3292" s="17">
        <v>-1</v>
      </c>
      <c r="AP3292" s="17">
        <v>-1</v>
      </c>
      <c r="AQ3292" s="17">
        <v>-1</v>
      </c>
      <c r="AR3292" s="17">
        <v>-0.16235284272635508</v>
      </c>
      <c r="AS3292" s="17">
        <v>-1.948234112716261</v>
      </c>
      <c r="AT3292" s="17">
        <v>1.4672956534688604</v>
      </c>
      <c r="AU3292" s="17">
        <v>-1</v>
      </c>
      <c r="AV3292" s="17">
        <v>-1</v>
      </c>
      <c r="AW3292" s="17">
        <v>-1</v>
      </c>
      <c r="AX3292" s="17">
        <v>-1</v>
      </c>
      <c r="AY3292" s="17">
        <v>-3.2470568545271014E-2</v>
      </c>
      <c r="AZ3292" s="17">
        <v>0.64999991647873501</v>
      </c>
      <c r="BA3292" s="17">
        <v>-0.13717940365822218</v>
      </c>
      <c r="BB3292" s="17">
        <v>0.24373326638725484</v>
      </c>
      <c r="BC3292" s="17">
        <v>-6.4246086900075286E-2</v>
      </c>
      <c r="BD3292" s="17">
        <v>8.8755511614786737</v>
      </c>
      <c r="BE3292" s="17">
        <v>-1.8242691101966289</v>
      </c>
      <c r="BF3292" s="17">
        <v>-1</v>
      </c>
      <c r="BG3292" s="22">
        <v>0</v>
      </c>
    </row>
    <row r="3293" spans="1:59" x14ac:dyDescent="0.25">
      <c r="A3293">
        <v>6915</v>
      </c>
      <c r="B3293" t="s">
        <v>1521</v>
      </c>
      <c r="C3293" s="49">
        <v>0</v>
      </c>
      <c r="D3293" s="22">
        <v>1450</v>
      </c>
      <c r="E3293" s="17">
        <v>42.510834345099084</v>
      </c>
      <c r="F3293" s="17">
        <v>-34.162466733731819</v>
      </c>
      <c r="G3293" s="17">
        <v>9.7588733186206644E-2</v>
      </c>
      <c r="H3293" s="17">
        <v>1.5658069454695622</v>
      </c>
      <c r="I3293" s="17">
        <v>31.883730774475264</v>
      </c>
      <c r="J3293" s="17">
        <v>0.93163294809285269</v>
      </c>
      <c r="K3293" s="17">
        <v>-1</v>
      </c>
      <c r="L3293" s="17">
        <v>-1</v>
      </c>
      <c r="M3293" s="17">
        <v>-1</v>
      </c>
      <c r="N3293" s="17">
        <v>0.16666666666666666</v>
      </c>
      <c r="O3293" s="17">
        <v>-1</v>
      </c>
      <c r="P3293" s="17">
        <v>-1</v>
      </c>
      <c r="Q3293" s="17">
        <v>1.5814579933319561</v>
      </c>
      <c r="R3293" s="17">
        <v>-1</v>
      </c>
      <c r="S3293" s="17">
        <v>-0.35349720193228051</v>
      </c>
      <c r="T3293" s="17">
        <v>-3.7116137603193253E-2</v>
      </c>
      <c r="U3293" s="17">
        <v>-0.25976454836216811</v>
      </c>
      <c r="V3293" s="17">
        <v>-0.52255781179374472</v>
      </c>
      <c r="W3293" s="17">
        <v>-0.66835579592337224</v>
      </c>
      <c r="X3293" s="17">
        <v>-1.6139256024373154</v>
      </c>
      <c r="Y3293" s="17">
        <v>0</v>
      </c>
      <c r="Z3293" s="17">
        <v>17.257403896478259</v>
      </c>
      <c r="AA3293" s="17">
        <v>-0.33425274724250115</v>
      </c>
      <c r="AB3293" s="17">
        <v>-0.1472085642265627</v>
      </c>
      <c r="AC3293" s="17">
        <v>3.7713995992259974</v>
      </c>
      <c r="AD3293" s="17">
        <v>-0.32470568545271017</v>
      </c>
      <c r="AE3293" s="17">
        <v>-3.2470568545271014E-2</v>
      </c>
      <c r="AF3293" s="17">
        <v>27.835166854393844</v>
      </c>
      <c r="AG3293" s="17">
        <v>-31.187689879181502</v>
      </c>
      <c r="AH3293" s="17">
        <v>-1</v>
      </c>
      <c r="AI3293" s="17">
        <v>-1</v>
      </c>
      <c r="AJ3293" s="17">
        <v>-1</v>
      </c>
      <c r="AK3293" s="17">
        <v>-1</v>
      </c>
      <c r="AL3293" s="17">
        <v>-1</v>
      </c>
      <c r="AM3293" s="17">
        <v>-1</v>
      </c>
      <c r="AN3293" s="17">
        <v>-1</v>
      </c>
      <c r="AO3293" s="17">
        <v>-1</v>
      </c>
      <c r="AP3293" s="17">
        <v>-1</v>
      </c>
      <c r="AQ3293" s="17">
        <v>-1</v>
      </c>
      <c r="AR3293" s="17">
        <v>-0.16235284272635508</v>
      </c>
      <c r="AS3293" s="17">
        <v>-1.948234112716261</v>
      </c>
      <c r="AT3293" s="17">
        <v>1.4672956534688604</v>
      </c>
      <c r="AU3293" s="17">
        <v>-1</v>
      </c>
      <c r="AV3293" s="17">
        <v>-1</v>
      </c>
      <c r="AW3293" s="17">
        <v>-1</v>
      </c>
      <c r="AX3293" s="17">
        <v>-1</v>
      </c>
      <c r="AY3293" s="17">
        <v>-3.2470568545271014E-2</v>
      </c>
      <c r="AZ3293" s="17">
        <v>0.64999991647873501</v>
      </c>
      <c r="BA3293" s="17">
        <v>-0.13717940365822218</v>
      </c>
      <c r="BB3293" s="17">
        <v>0.24373326638725484</v>
      </c>
      <c r="BC3293" s="17">
        <v>-6.4246086900075286E-2</v>
      </c>
      <c r="BD3293" s="17">
        <v>8.8755511614786737</v>
      </c>
      <c r="BE3293" s="17">
        <v>-1.8242691101966289</v>
      </c>
      <c r="BF3293" s="17">
        <v>-1</v>
      </c>
      <c r="BG3293" s="22">
        <v>0</v>
      </c>
    </row>
    <row r="3294" spans="1:59" x14ac:dyDescent="0.25">
      <c r="A3294">
        <v>6916</v>
      </c>
      <c r="B3294" t="s">
        <v>3333</v>
      </c>
      <c r="C3294" s="49">
        <v>0</v>
      </c>
      <c r="D3294" s="22">
        <v>1450</v>
      </c>
      <c r="E3294" s="17">
        <v>42.510834345099084</v>
      </c>
      <c r="F3294" s="17">
        <v>-34.162466733731819</v>
      </c>
      <c r="G3294" s="17">
        <v>9.7588733186206644E-2</v>
      </c>
      <c r="H3294" s="17">
        <v>1.5658069454695622</v>
      </c>
      <c r="I3294" s="17">
        <v>31.883730774475264</v>
      </c>
      <c r="J3294" s="17">
        <v>0.93163294809285269</v>
      </c>
      <c r="K3294" s="17">
        <v>-1</v>
      </c>
      <c r="L3294" s="17">
        <v>-1</v>
      </c>
      <c r="M3294" s="17">
        <v>-1</v>
      </c>
      <c r="N3294" s="17">
        <v>0.16666666666666666</v>
      </c>
      <c r="O3294" s="17">
        <v>-1</v>
      </c>
      <c r="P3294" s="17">
        <v>-1</v>
      </c>
      <c r="Q3294" s="17">
        <v>1.5814579933319561</v>
      </c>
      <c r="R3294" s="17">
        <v>-1</v>
      </c>
      <c r="S3294" s="17">
        <v>-0.35349720193228051</v>
      </c>
      <c r="T3294" s="17">
        <v>-3.7116137603193253E-2</v>
      </c>
      <c r="U3294" s="17">
        <v>-0.25976454836216811</v>
      </c>
      <c r="V3294" s="17">
        <v>-0.52255781179374472</v>
      </c>
      <c r="W3294" s="17">
        <v>-0.66835579592337224</v>
      </c>
      <c r="X3294" s="17">
        <v>-1.6139256024373154</v>
      </c>
      <c r="Y3294" s="17">
        <v>0</v>
      </c>
      <c r="Z3294" s="17">
        <v>17.257403896478259</v>
      </c>
      <c r="AA3294" s="17">
        <v>-0.33425274724250115</v>
      </c>
      <c r="AB3294" s="17">
        <v>-0.1472085642265627</v>
      </c>
      <c r="AC3294" s="17">
        <v>3.7713995992259974</v>
      </c>
      <c r="AD3294" s="17">
        <v>-0.32470568545271017</v>
      </c>
      <c r="AE3294" s="17">
        <v>-3.2470568545271014E-2</v>
      </c>
      <c r="AF3294" s="17">
        <v>27.835166854393844</v>
      </c>
      <c r="AG3294" s="17">
        <v>-31.187689879181502</v>
      </c>
      <c r="AH3294" s="17">
        <v>-1</v>
      </c>
      <c r="AI3294" s="17">
        <v>-1</v>
      </c>
      <c r="AJ3294" s="17">
        <v>-1</v>
      </c>
      <c r="AK3294" s="17">
        <v>-1</v>
      </c>
      <c r="AL3294" s="17">
        <v>-1</v>
      </c>
      <c r="AM3294" s="17">
        <v>-1</v>
      </c>
      <c r="AN3294" s="17">
        <v>-1</v>
      </c>
      <c r="AO3294" s="17">
        <v>-1</v>
      </c>
      <c r="AP3294" s="17">
        <v>-1</v>
      </c>
      <c r="AQ3294" s="17">
        <v>-1</v>
      </c>
      <c r="AR3294" s="17">
        <v>-0.16235284272635508</v>
      </c>
      <c r="AS3294" s="17">
        <v>-1.948234112716261</v>
      </c>
      <c r="AT3294" s="17">
        <v>1.4672956534688604</v>
      </c>
      <c r="AU3294" s="17">
        <v>-1</v>
      </c>
      <c r="AV3294" s="17">
        <v>-1</v>
      </c>
      <c r="AW3294" s="17">
        <v>-1</v>
      </c>
      <c r="AX3294" s="17">
        <v>-1</v>
      </c>
      <c r="AY3294" s="17">
        <v>-3.2470568545271014E-2</v>
      </c>
      <c r="AZ3294" s="17">
        <v>0.64999991647873501</v>
      </c>
      <c r="BA3294" s="17">
        <v>-0.13717940365822218</v>
      </c>
      <c r="BB3294" s="17">
        <v>0.24373326638725484</v>
      </c>
      <c r="BC3294" s="17">
        <v>-6.4246086900075286E-2</v>
      </c>
      <c r="BD3294" s="17">
        <v>8.8755511614786737</v>
      </c>
      <c r="BE3294" s="17">
        <v>-1.8242691101966289</v>
      </c>
      <c r="BF3294" s="17">
        <v>-1</v>
      </c>
      <c r="BG3294" s="22">
        <v>0</v>
      </c>
    </row>
    <row r="3295" spans="1:59" x14ac:dyDescent="0.25">
      <c r="A3295">
        <v>6917</v>
      </c>
      <c r="B3295" t="s">
        <v>3334</v>
      </c>
      <c r="C3295" s="49">
        <v>0</v>
      </c>
      <c r="D3295" s="22">
        <v>1450</v>
      </c>
      <c r="E3295" s="17">
        <v>42.510834345099084</v>
      </c>
      <c r="F3295" s="17">
        <v>-34.162466733731819</v>
      </c>
      <c r="G3295" s="17">
        <v>9.7588733186206644E-2</v>
      </c>
      <c r="H3295" s="17">
        <v>1.5658069454695622</v>
      </c>
      <c r="I3295" s="17">
        <v>31.883730774475264</v>
      </c>
      <c r="J3295" s="17">
        <v>0.93163294809285269</v>
      </c>
      <c r="K3295" s="17">
        <v>-1</v>
      </c>
      <c r="L3295" s="17">
        <v>-1</v>
      </c>
      <c r="M3295" s="17">
        <v>-1</v>
      </c>
      <c r="N3295" s="17">
        <v>0.16666666666666666</v>
      </c>
      <c r="O3295" s="17">
        <v>-1</v>
      </c>
      <c r="P3295" s="17">
        <v>-1</v>
      </c>
      <c r="Q3295" s="17">
        <v>1.5814579933319561</v>
      </c>
      <c r="R3295" s="17">
        <v>-1</v>
      </c>
      <c r="S3295" s="17">
        <v>-0.35349720193228051</v>
      </c>
      <c r="T3295" s="17">
        <v>-3.7116137603193253E-2</v>
      </c>
      <c r="U3295" s="17">
        <v>-0.25976454836216811</v>
      </c>
      <c r="V3295" s="17">
        <v>-0.52255781179374472</v>
      </c>
      <c r="W3295" s="17">
        <v>-0.66835579592337224</v>
      </c>
      <c r="X3295" s="17">
        <v>-1.6139256024373154</v>
      </c>
      <c r="Y3295" s="17">
        <v>0</v>
      </c>
      <c r="Z3295" s="17">
        <v>17.257403896478259</v>
      </c>
      <c r="AA3295" s="17">
        <v>-0.33425274724250115</v>
      </c>
      <c r="AB3295" s="17">
        <v>-0.1472085642265627</v>
      </c>
      <c r="AC3295" s="17">
        <v>3.7713995992259974</v>
      </c>
      <c r="AD3295" s="17">
        <v>-0.32470568545271017</v>
      </c>
      <c r="AE3295" s="17">
        <v>-3.2470568545271014E-2</v>
      </c>
      <c r="AF3295" s="17">
        <v>27.835166854393844</v>
      </c>
      <c r="AG3295" s="17">
        <v>-31.187689879181502</v>
      </c>
      <c r="AH3295" s="17">
        <v>-1</v>
      </c>
      <c r="AI3295" s="17">
        <v>-1</v>
      </c>
      <c r="AJ3295" s="17">
        <v>-1</v>
      </c>
      <c r="AK3295" s="17">
        <v>-1</v>
      </c>
      <c r="AL3295" s="17">
        <v>-1</v>
      </c>
      <c r="AM3295" s="17">
        <v>-1</v>
      </c>
      <c r="AN3295" s="17">
        <v>-1</v>
      </c>
      <c r="AO3295" s="17">
        <v>-1</v>
      </c>
      <c r="AP3295" s="17">
        <v>-1</v>
      </c>
      <c r="AQ3295" s="17">
        <v>-1</v>
      </c>
      <c r="AR3295" s="17">
        <v>-0.16235284272635508</v>
      </c>
      <c r="AS3295" s="17">
        <v>-1.948234112716261</v>
      </c>
      <c r="AT3295" s="17">
        <v>1.4672956534688604</v>
      </c>
      <c r="AU3295" s="17">
        <v>-1</v>
      </c>
      <c r="AV3295" s="17">
        <v>-1</v>
      </c>
      <c r="AW3295" s="17">
        <v>-1</v>
      </c>
      <c r="AX3295" s="17">
        <v>-1</v>
      </c>
      <c r="AY3295" s="17">
        <v>-3.2470568545271014E-2</v>
      </c>
      <c r="AZ3295" s="17">
        <v>0.64999991647873501</v>
      </c>
      <c r="BA3295" s="17">
        <v>-0.13717940365822218</v>
      </c>
      <c r="BB3295" s="17">
        <v>0.24373326638725484</v>
      </c>
      <c r="BC3295" s="17">
        <v>-6.4246086900075286E-2</v>
      </c>
      <c r="BD3295" s="17">
        <v>8.8755511614786737</v>
      </c>
      <c r="BE3295" s="17">
        <v>-1.8242691101966289</v>
      </c>
      <c r="BF3295" s="17">
        <v>-1</v>
      </c>
      <c r="BG3295" s="22">
        <v>0</v>
      </c>
    </row>
    <row r="3296" spans="1:59" x14ac:dyDescent="0.25">
      <c r="A3296">
        <v>6918</v>
      </c>
      <c r="B3296" t="s">
        <v>3335</v>
      </c>
      <c r="C3296" s="49">
        <v>0</v>
      </c>
      <c r="D3296" s="22">
        <v>1450</v>
      </c>
      <c r="E3296" s="17">
        <v>42.510834345099084</v>
      </c>
      <c r="F3296" s="17">
        <v>-34.162466733731819</v>
      </c>
      <c r="G3296" s="17">
        <v>9.7588733186206644E-2</v>
      </c>
      <c r="H3296" s="17">
        <v>1.5658069454695622</v>
      </c>
      <c r="I3296" s="17">
        <v>31.883730774475264</v>
      </c>
      <c r="J3296" s="17">
        <v>0.93163294809285269</v>
      </c>
      <c r="K3296" s="17">
        <v>-1</v>
      </c>
      <c r="L3296" s="17">
        <v>-1</v>
      </c>
      <c r="M3296" s="17">
        <v>-1</v>
      </c>
      <c r="N3296" s="17">
        <v>0.16666666666666666</v>
      </c>
      <c r="O3296" s="17">
        <v>-1</v>
      </c>
      <c r="P3296" s="17">
        <v>-1</v>
      </c>
      <c r="Q3296" s="17">
        <v>1.5814579933319561</v>
      </c>
      <c r="R3296" s="17">
        <v>-1</v>
      </c>
      <c r="S3296" s="17">
        <v>-0.35349720193228051</v>
      </c>
      <c r="T3296" s="17">
        <v>-3.7116137603193253E-2</v>
      </c>
      <c r="U3296" s="17">
        <v>-0.25976454836216811</v>
      </c>
      <c r="V3296" s="17">
        <v>-0.52255781179374472</v>
      </c>
      <c r="W3296" s="17">
        <v>-0.66835579592337224</v>
      </c>
      <c r="X3296" s="17">
        <v>-1.6139256024373154</v>
      </c>
      <c r="Y3296" s="17">
        <v>0</v>
      </c>
      <c r="Z3296" s="17">
        <v>17.257403896478259</v>
      </c>
      <c r="AA3296" s="17">
        <v>-0.33425274724250115</v>
      </c>
      <c r="AB3296" s="17">
        <v>-0.1472085642265627</v>
      </c>
      <c r="AC3296" s="17">
        <v>3.7713995992259974</v>
      </c>
      <c r="AD3296" s="17">
        <v>-0.32470568545271017</v>
      </c>
      <c r="AE3296" s="17">
        <v>-3.2470568545271014E-2</v>
      </c>
      <c r="AF3296" s="17">
        <v>27.835166854393844</v>
      </c>
      <c r="AG3296" s="17">
        <v>-31.187689879181502</v>
      </c>
      <c r="AH3296" s="17">
        <v>-1</v>
      </c>
      <c r="AI3296" s="17">
        <v>-1</v>
      </c>
      <c r="AJ3296" s="17">
        <v>-1</v>
      </c>
      <c r="AK3296" s="17">
        <v>-1</v>
      </c>
      <c r="AL3296" s="17">
        <v>-1</v>
      </c>
      <c r="AM3296" s="17">
        <v>-1</v>
      </c>
      <c r="AN3296" s="17">
        <v>-1</v>
      </c>
      <c r="AO3296" s="17">
        <v>-1</v>
      </c>
      <c r="AP3296" s="17">
        <v>-1</v>
      </c>
      <c r="AQ3296" s="17">
        <v>-1</v>
      </c>
      <c r="AR3296" s="17">
        <v>-0.16235284272635508</v>
      </c>
      <c r="AS3296" s="17">
        <v>-1.948234112716261</v>
      </c>
      <c r="AT3296" s="17">
        <v>1.4672956534688604</v>
      </c>
      <c r="AU3296" s="17">
        <v>-1</v>
      </c>
      <c r="AV3296" s="17">
        <v>-1</v>
      </c>
      <c r="AW3296" s="17">
        <v>-1</v>
      </c>
      <c r="AX3296" s="17">
        <v>-1</v>
      </c>
      <c r="AY3296" s="17">
        <v>-3.2470568545271014E-2</v>
      </c>
      <c r="AZ3296" s="17">
        <v>0.64999991647873501</v>
      </c>
      <c r="BA3296" s="17">
        <v>-0.13717940365822218</v>
      </c>
      <c r="BB3296" s="17">
        <v>0.24373326638725484</v>
      </c>
      <c r="BC3296" s="17">
        <v>-6.4246086900075286E-2</v>
      </c>
      <c r="BD3296" s="17">
        <v>8.8755511614786737</v>
      </c>
      <c r="BE3296" s="17">
        <v>-1.8242691101966289</v>
      </c>
      <c r="BF3296" s="17">
        <v>-1</v>
      </c>
      <c r="BG3296" s="22">
        <v>0</v>
      </c>
    </row>
    <row r="3297" spans="1:59" x14ac:dyDescent="0.25">
      <c r="A3297">
        <v>6919</v>
      </c>
      <c r="B3297" t="s">
        <v>3336</v>
      </c>
      <c r="C3297" s="49">
        <v>0</v>
      </c>
      <c r="D3297" s="22">
        <v>1450</v>
      </c>
      <c r="E3297" s="17">
        <v>42.510834345099084</v>
      </c>
      <c r="F3297" s="17">
        <v>-34.162466733731819</v>
      </c>
      <c r="G3297" s="17">
        <v>9.7588733186206644E-2</v>
      </c>
      <c r="H3297" s="17">
        <v>1.5658069454695622</v>
      </c>
      <c r="I3297" s="17">
        <v>31.883730774475264</v>
      </c>
      <c r="J3297" s="17">
        <v>0.93163294809285269</v>
      </c>
      <c r="K3297" s="17">
        <v>-1</v>
      </c>
      <c r="L3297" s="17">
        <v>-1</v>
      </c>
      <c r="M3297" s="17">
        <v>-1</v>
      </c>
      <c r="N3297" s="17">
        <v>0.16666666666666666</v>
      </c>
      <c r="O3297" s="17">
        <v>-1</v>
      </c>
      <c r="P3297" s="17">
        <v>-1</v>
      </c>
      <c r="Q3297" s="17">
        <v>1.5814579933319561</v>
      </c>
      <c r="R3297" s="17">
        <v>-1</v>
      </c>
      <c r="S3297" s="17">
        <v>-0.35349720193228051</v>
      </c>
      <c r="T3297" s="17">
        <v>-3.7116137603193253E-2</v>
      </c>
      <c r="U3297" s="17">
        <v>-0.25976454836216811</v>
      </c>
      <c r="V3297" s="17">
        <v>-0.52255781179374472</v>
      </c>
      <c r="W3297" s="17">
        <v>-0.66835579592337224</v>
      </c>
      <c r="X3297" s="17">
        <v>-1.6139256024373154</v>
      </c>
      <c r="Y3297" s="17">
        <v>0</v>
      </c>
      <c r="Z3297" s="17">
        <v>17.257403896478259</v>
      </c>
      <c r="AA3297" s="17">
        <v>-0.33425274724250115</v>
      </c>
      <c r="AB3297" s="17">
        <v>-0.1472085642265627</v>
      </c>
      <c r="AC3297" s="17">
        <v>3.7713995992259974</v>
      </c>
      <c r="AD3297" s="17">
        <v>-0.32470568545271017</v>
      </c>
      <c r="AE3297" s="17">
        <v>-3.2470568545271014E-2</v>
      </c>
      <c r="AF3297" s="17">
        <v>27.835166854393844</v>
      </c>
      <c r="AG3297" s="17">
        <v>-31.187689879181502</v>
      </c>
      <c r="AH3297" s="17">
        <v>-1</v>
      </c>
      <c r="AI3297" s="17">
        <v>-1</v>
      </c>
      <c r="AJ3297" s="17">
        <v>-1</v>
      </c>
      <c r="AK3297" s="17">
        <v>-1</v>
      </c>
      <c r="AL3297" s="17">
        <v>-1</v>
      </c>
      <c r="AM3297" s="17">
        <v>-1</v>
      </c>
      <c r="AN3297" s="17">
        <v>-1</v>
      </c>
      <c r="AO3297" s="17">
        <v>-1</v>
      </c>
      <c r="AP3297" s="17">
        <v>-1</v>
      </c>
      <c r="AQ3297" s="17">
        <v>-1</v>
      </c>
      <c r="AR3297" s="17">
        <v>-0.16235284272635508</v>
      </c>
      <c r="AS3297" s="17">
        <v>-1.948234112716261</v>
      </c>
      <c r="AT3297" s="17">
        <v>1.4672956534688604</v>
      </c>
      <c r="AU3297" s="17">
        <v>-1</v>
      </c>
      <c r="AV3297" s="17">
        <v>-1</v>
      </c>
      <c r="AW3297" s="17">
        <v>-1</v>
      </c>
      <c r="AX3297" s="17">
        <v>-1</v>
      </c>
      <c r="AY3297" s="17">
        <v>-3.2470568545271014E-2</v>
      </c>
      <c r="AZ3297" s="17">
        <v>0.64999991647873501</v>
      </c>
      <c r="BA3297" s="17">
        <v>-0.13717940365822218</v>
      </c>
      <c r="BB3297" s="17">
        <v>0.24373326638725484</v>
      </c>
      <c r="BC3297" s="17">
        <v>-6.4246086900075286E-2</v>
      </c>
      <c r="BD3297" s="17">
        <v>8.8755511614786737</v>
      </c>
      <c r="BE3297" s="17">
        <v>-1.8242691101966289</v>
      </c>
      <c r="BF3297" s="17">
        <v>-1</v>
      </c>
      <c r="BG3297" s="22">
        <v>0</v>
      </c>
    </row>
    <row r="3298" spans="1:59" x14ac:dyDescent="0.25">
      <c r="A3298">
        <v>6920</v>
      </c>
      <c r="B3298" t="s">
        <v>3337</v>
      </c>
      <c r="C3298" s="49">
        <v>0</v>
      </c>
      <c r="D3298" s="22">
        <v>1450</v>
      </c>
      <c r="E3298" s="17">
        <v>42.510834345099084</v>
      </c>
      <c r="F3298" s="17">
        <v>-34.162466733731819</v>
      </c>
      <c r="G3298" s="17">
        <v>9.7588733186206644E-2</v>
      </c>
      <c r="H3298" s="17">
        <v>1.5658069454695622</v>
      </c>
      <c r="I3298" s="17">
        <v>31.883730774475264</v>
      </c>
      <c r="J3298" s="17">
        <v>0.93163294809285269</v>
      </c>
      <c r="K3298" s="17">
        <v>-1</v>
      </c>
      <c r="L3298" s="17">
        <v>-1</v>
      </c>
      <c r="M3298" s="17">
        <v>-1</v>
      </c>
      <c r="N3298" s="17">
        <v>0.16666666666666666</v>
      </c>
      <c r="O3298" s="17">
        <v>-1</v>
      </c>
      <c r="P3298" s="17">
        <v>-1</v>
      </c>
      <c r="Q3298" s="17">
        <v>1.5814579933319561</v>
      </c>
      <c r="R3298" s="17">
        <v>-1</v>
      </c>
      <c r="S3298" s="17">
        <v>-0.35349720193228051</v>
      </c>
      <c r="T3298" s="17">
        <v>-3.7116137603193253E-2</v>
      </c>
      <c r="U3298" s="17">
        <v>-0.25976454836216811</v>
      </c>
      <c r="V3298" s="17">
        <v>-0.52255781179374472</v>
      </c>
      <c r="W3298" s="17">
        <v>-0.66835579592337224</v>
      </c>
      <c r="X3298" s="17">
        <v>-1.6139256024373154</v>
      </c>
      <c r="Y3298" s="17">
        <v>0</v>
      </c>
      <c r="Z3298" s="17">
        <v>17.257403896478259</v>
      </c>
      <c r="AA3298" s="17">
        <v>-0.33425274724250115</v>
      </c>
      <c r="AB3298" s="17">
        <v>-0.1472085642265627</v>
      </c>
      <c r="AC3298" s="17">
        <v>3.7713995992259974</v>
      </c>
      <c r="AD3298" s="17">
        <v>-0.32470568545271017</v>
      </c>
      <c r="AE3298" s="17">
        <v>-3.2470568545271014E-2</v>
      </c>
      <c r="AF3298" s="17">
        <v>27.835166854393844</v>
      </c>
      <c r="AG3298" s="17">
        <v>-31.187689879181502</v>
      </c>
      <c r="AH3298" s="17">
        <v>-1</v>
      </c>
      <c r="AI3298" s="17">
        <v>-1</v>
      </c>
      <c r="AJ3298" s="17">
        <v>-1</v>
      </c>
      <c r="AK3298" s="17">
        <v>-1</v>
      </c>
      <c r="AL3298" s="17">
        <v>-1</v>
      </c>
      <c r="AM3298" s="17">
        <v>-1</v>
      </c>
      <c r="AN3298" s="17">
        <v>-1</v>
      </c>
      <c r="AO3298" s="17">
        <v>-1</v>
      </c>
      <c r="AP3298" s="17">
        <v>-1</v>
      </c>
      <c r="AQ3298" s="17">
        <v>-1</v>
      </c>
      <c r="AR3298" s="17">
        <v>-0.16235284272635508</v>
      </c>
      <c r="AS3298" s="17">
        <v>-1.948234112716261</v>
      </c>
      <c r="AT3298" s="17">
        <v>1.4672956534688604</v>
      </c>
      <c r="AU3298" s="17">
        <v>-1</v>
      </c>
      <c r="AV3298" s="17">
        <v>-1</v>
      </c>
      <c r="AW3298" s="17">
        <v>-1</v>
      </c>
      <c r="AX3298" s="17">
        <v>-1</v>
      </c>
      <c r="AY3298" s="17">
        <v>-3.2470568545271014E-2</v>
      </c>
      <c r="AZ3298" s="17">
        <v>0.64999991647873501</v>
      </c>
      <c r="BA3298" s="17">
        <v>-0.13717940365822218</v>
      </c>
      <c r="BB3298" s="17">
        <v>0.24373326638725484</v>
      </c>
      <c r="BC3298" s="17">
        <v>-6.4246086900075286E-2</v>
      </c>
      <c r="BD3298" s="17">
        <v>8.8755511614786737</v>
      </c>
      <c r="BE3298" s="17">
        <v>-1.8242691101966289</v>
      </c>
      <c r="BF3298" s="17">
        <v>-1</v>
      </c>
      <c r="BG3298" s="22">
        <v>0</v>
      </c>
    </row>
    <row r="3299" spans="1:59" x14ac:dyDescent="0.25">
      <c r="A3299">
        <v>6921</v>
      </c>
      <c r="B3299" t="s">
        <v>3338</v>
      </c>
      <c r="C3299" s="49">
        <v>0</v>
      </c>
      <c r="D3299" s="22">
        <v>1450</v>
      </c>
      <c r="E3299" s="17">
        <v>42.510834345099084</v>
      </c>
      <c r="F3299" s="17">
        <v>-34.162466733731819</v>
      </c>
      <c r="G3299" s="17">
        <v>9.7588733186206644E-2</v>
      </c>
      <c r="H3299" s="17">
        <v>1.5658069454695622</v>
      </c>
      <c r="I3299" s="17">
        <v>31.883730774475264</v>
      </c>
      <c r="J3299" s="17">
        <v>0.93163294809285269</v>
      </c>
      <c r="K3299" s="17">
        <v>-1</v>
      </c>
      <c r="L3299" s="17">
        <v>-1</v>
      </c>
      <c r="M3299" s="17">
        <v>-1</v>
      </c>
      <c r="N3299" s="17">
        <v>0.16666666666666666</v>
      </c>
      <c r="O3299" s="17">
        <v>-1</v>
      </c>
      <c r="P3299" s="17">
        <v>-1</v>
      </c>
      <c r="Q3299" s="17">
        <v>1.5814579933319561</v>
      </c>
      <c r="R3299" s="17">
        <v>-1</v>
      </c>
      <c r="S3299" s="17">
        <v>-0.35349720193228051</v>
      </c>
      <c r="T3299" s="17">
        <v>-3.7116137603193253E-2</v>
      </c>
      <c r="U3299" s="17">
        <v>-0.25976454836216811</v>
      </c>
      <c r="V3299" s="17">
        <v>-0.52255781179374472</v>
      </c>
      <c r="W3299" s="17">
        <v>-0.66835579592337224</v>
      </c>
      <c r="X3299" s="17">
        <v>-1.6139256024373154</v>
      </c>
      <c r="Y3299" s="17">
        <v>0</v>
      </c>
      <c r="Z3299" s="17">
        <v>17.257403896478259</v>
      </c>
      <c r="AA3299" s="17">
        <v>-0.33425274724250115</v>
      </c>
      <c r="AB3299" s="17">
        <v>-0.1472085642265627</v>
      </c>
      <c r="AC3299" s="17">
        <v>3.7713995992259974</v>
      </c>
      <c r="AD3299" s="17">
        <v>-0.32470568545271017</v>
      </c>
      <c r="AE3299" s="17">
        <v>-3.2470568545271014E-2</v>
      </c>
      <c r="AF3299" s="17">
        <v>27.835166854393844</v>
      </c>
      <c r="AG3299" s="17">
        <v>-31.187689879181502</v>
      </c>
      <c r="AH3299" s="17">
        <v>-1</v>
      </c>
      <c r="AI3299" s="17">
        <v>-1</v>
      </c>
      <c r="AJ3299" s="17">
        <v>-1</v>
      </c>
      <c r="AK3299" s="17">
        <v>-1</v>
      </c>
      <c r="AL3299" s="17">
        <v>-1</v>
      </c>
      <c r="AM3299" s="17">
        <v>-1</v>
      </c>
      <c r="AN3299" s="17">
        <v>-1</v>
      </c>
      <c r="AO3299" s="17">
        <v>-1</v>
      </c>
      <c r="AP3299" s="17">
        <v>-1</v>
      </c>
      <c r="AQ3299" s="17">
        <v>-1</v>
      </c>
      <c r="AR3299" s="17">
        <v>-0.16235284272635508</v>
      </c>
      <c r="AS3299" s="17">
        <v>-1.948234112716261</v>
      </c>
      <c r="AT3299" s="17">
        <v>1.4672956534688604</v>
      </c>
      <c r="AU3299" s="17">
        <v>-1</v>
      </c>
      <c r="AV3299" s="17">
        <v>-1</v>
      </c>
      <c r="AW3299" s="17">
        <v>-1</v>
      </c>
      <c r="AX3299" s="17">
        <v>-1</v>
      </c>
      <c r="AY3299" s="17">
        <v>-3.2470568545271014E-2</v>
      </c>
      <c r="AZ3299" s="17">
        <v>0.64999991647873501</v>
      </c>
      <c r="BA3299" s="17">
        <v>-0.13717940365822218</v>
      </c>
      <c r="BB3299" s="17">
        <v>0.24373326638725484</v>
      </c>
      <c r="BC3299" s="17">
        <v>-6.4246086900075286E-2</v>
      </c>
      <c r="BD3299" s="17">
        <v>8.8755511614786737</v>
      </c>
      <c r="BE3299" s="17">
        <v>-1.8242691101966289</v>
      </c>
      <c r="BF3299" s="17">
        <v>-1</v>
      </c>
      <c r="BG3299" s="22">
        <v>0</v>
      </c>
    </row>
    <row r="3300" spans="1:59" x14ac:dyDescent="0.25">
      <c r="A3300">
        <v>6922</v>
      </c>
      <c r="B3300" t="s">
        <v>3339</v>
      </c>
      <c r="C3300" s="49">
        <v>0</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0</v>
      </c>
    </row>
    <row r="3301" spans="1:59" x14ac:dyDescent="0.25">
      <c r="A3301">
        <v>6923</v>
      </c>
      <c r="B3301" t="s">
        <v>3340</v>
      </c>
      <c r="C3301" s="49">
        <v>0</v>
      </c>
      <c r="D3301" s="22">
        <v>1450</v>
      </c>
      <c r="E3301" s="17">
        <v>42.510834345099084</v>
      </c>
      <c r="F3301" s="17">
        <v>-34.162466733731819</v>
      </c>
      <c r="G3301" s="17">
        <v>9.7588733186206644E-2</v>
      </c>
      <c r="H3301" s="17">
        <v>1.5658069454695622</v>
      </c>
      <c r="I3301" s="17">
        <v>31.883730774475264</v>
      </c>
      <c r="J3301" s="17">
        <v>0.93163294809285269</v>
      </c>
      <c r="K3301" s="17">
        <v>-1</v>
      </c>
      <c r="L3301" s="17">
        <v>-1</v>
      </c>
      <c r="M3301" s="17">
        <v>-1</v>
      </c>
      <c r="N3301" s="17">
        <v>0.16666666666666666</v>
      </c>
      <c r="O3301" s="17">
        <v>-1</v>
      </c>
      <c r="P3301" s="17">
        <v>-1</v>
      </c>
      <c r="Q3301" s="17">
        <v>1.5814579933319561</v>
      </c>
      <c r="R3301" s="17">
        <v>-1</v>
      </c>
      <c r="S3301" s="17">
        <v>-0.35349720193228051</v>
      </c>
      <c r="T3301" s="17">
        <v>-3.7116137603193253E-2</v>
      </c>
      <c r="U3301" s="17">
        <v>-0.25976454836216811</v>
      </c>
      <c r="V3301" s="17">
        <v>-0.52255781179374472</v>
      </c>
      <c r="W3301" s="17">
        <v>-0.66835579592337224</v>
      </c>
      <c r="X3301" s="17">
        <v>-1.6139256024373154</v>
      </c>
      <c r="Y3301" s="17">
        <v>0</v>
      </c>
      <c r="Z3301" s="17">
        <v>17.257403896478259</v>
      </c>
      <c r="AA3301" s="17">
        <v>-0.33425274724250115</v>
      </c>
      <c r="AB3301" s="17">
        <v>-0.1472085642265627</v>
      </c>
      <c r="AC3301" s="17">
        <v>3.7713995992259974</v>
      </c>
      <c r="AD3301" s="17">
        <v>-0.32470568545271017</v>
      </c>
      <c r="AE3301" s="17">
        <v>-3.2470568545271014E-2</v>
      </c>
      <c r="AF3301" s="17">
        <v>27.835166854393844</v>
      </c>
      <c r="AG3301" s="17">
        <v>-31.187689879181502</v>
      </c>
      <c r="AH3301" s="17">
        <v>-1</v>
      </c>
      <c r="AI3301" s="17">
        <v>-1</v>
      </c>
      <c r="AJ3301" s="17">
        <v>-1</v>
      </c>
      <c r="AK3301" s="17">
        <v>-1</v>
      </c>
      <c r="AL3301" s="17">
        <v>-1</v>
      </c>
      <c r="AM3301" s="17">
        <v>-1</v>
      </c>
      <c r="AN3301" s="17">
        <v>-1</v>
      </c>
      <c r="AO3301" s="17">
        <v>-1</v>
      </c>
      <c r="AP3301" s="17">
        <v>-1</v>
      </c>
      <c r="AQ3301" s="17">
        <v>-1</v>
      </c>
      <c r="AR3301" s="17">
        <v>-0.16235284272635508</v>
      </c>
      <c r="AS3301" s="17">
        <v>-1.948234112716261</v>
      </c>
      <c r="AT3301" s="17">
        <v>1.4672956534688604</v>
      </c>
      <c r="AU3301" s="17">
        <v>-1</v>
      </c>
      <c r="AV3301" s="17">
        <v>-1</v>
      </c>
      <c r="AW3301" s="17">
        <v>-1</v>
      </c>
      <c r="AX3301" s="17">
        <v>-1</v>
      </c>
      <c r="AY3301" s="17">
        <v>-3.2470568545271014E-2</v>
      </c>
      <c r="AZ3301" s="17">
        <v>0.64999991647873501</v>
      </c>
      <c r="BA3301" s="17">
        <v>-0.13717940365822218</v>
      </c>
      <c r="BB3301" s="17">
        <v>0.24373326638725484</v>
      </c>
      <c r="BC3301" s="17">
        <v>-6.4246086900075286E-2</v>
      </c>
      <c r="BD3301" s="17">
        <v>8.8755511614786737</v>
      </c>
      <c r="BE3301" s="17">
        <v>-1.8242691101966289</v>
      </c>
      <c r="BF3301" s="17">
        <v>-1</v>
      </c>
      <c r="BG3301" s="22">
        <v>0</v>
      </c>
    </row>
    <row r="3302" spans="1:59" x14ac:dyDescent="0.25">
      <c r="A3302">
        <v>6925</v>
      </c>
      <c r="B3302" t="s">
        <v>3341</v>
      </c>
      <c r="C3302" s="49">
        <v>0</v>
      </c>
      <c r="D3302" s="22">
        <v>1450</v>
      </c>
      <c r="E3302" s="17">
        <v>42.510834345099084</v>
      </c>
      <c r="F3302" s="17">
        <v>-34.162466733731819</v>
      </c>
      <c r="G3302" s="17">
        <v>9.7588733186206644E-2</v>
      </c>
      <c r="H3302" s="17">
        <v>1.5658069454695622</v>
      </c>
      <c r="I3302" s="17">
        <v>31.883730774475264</v>
      </c>
      <c r="J3302" s="17">
        <v>0.93163294809285269</v>
      </c>
      <c r="K3302" s="17">
        <v>-1</v>
      </c>
      <c r="L3302" s="17">
        <v>-1</v>
      </c>
      <c r="M3302" s="17">
        <v>-1</v>
      </c>
      <c r="N3302" s="17">
        <v>0.16666666666666666</v>
      </c>
      <c r="O3302" s="17">
        <v>-1</v>
      </c>
      <c r="P3302" s="17">
        <v>-1</v>
      </c>
      <c r="Q3302" s="17">
        <v>1.5814579933319561</v>
      </c>
      <c r="R3302" s="17">
        <v>-1</v>
      </c>
      <c r="S3302" s="17">
        <v>-0.35349720193228051</v>
      </c>
      <c r="T3302" s="17">
        <v>-3.7116137603193253E-2</v>
      </c>
      <c r="U3302" s="17">
        <v>-0.25976454836216811</v>
      </c>
      <c r="V3302" s="17">
        <v>-0.52255781179374472</v>
      </c>
      <c r="W3302" s="17">
        <v>-0.66835579592337224</v>
      </c>
      <c r="X3302" s="17">
        <v>-1.6139256024373154</v>
      </c>
      <c r="Y3302" s="17">
        <v>0</v>
      </c>
      <c r="Z3302" s="17">
        <v>17.257403896478259</v>
      </c>
      <c r="AA3302" s="17">
        <v>-0.33425274724250115</v>
      </c>
      <c r="AB3302" s="17">
        <v>-0.1472085642265627</v>
      </c>
      <c r="AC3302" s="17">
        <v>3.7713995992259974</v>
      </c>
      <c r="AD3302" s="17">
        <v>-0.32470568545271017</v>
      </c>
      <c r="AE3302" s="17">
        <v>-3.2470568545271014E-2</v>
      </c>
      <c r="AF3302" s="17">
        <v>27.835166854393844</v>
      </c>
      <c r="AG3302" s="17">
        <v>-31.187689879181502</v>
      </c>
      <c r="AH3302" s="17">
        <v>-1</v>
      </c>
      <c r="AI3302" s="17">
        <v>-1</v>
      </c>
      <c r="AJ3302" s="17">
        <v>-1</v>
      </c>
      <c r="AK3302" s="17">
        <v>-1</v>
      </c>
      <c r="AL3302" s="17">
        <v>-1</v>
      </c>
      <c r="AM3302" s="17">
        <v>-1</v>
      </c>
      <c r="AN3302" s="17">
        <v>-1</v>
      </c>
      <c r="AO3302" s="17">
        <v>-1</v>
      </c>
      <c r="AP3302" s="17">
        <v>-1</v>
      </c>
      <c r="AQ3302" s="17">
        <v>-1</v>
      </c>
      <c r="AR3302" s="17">
        <v>-0.16235284272635508</v>
      </c>
      <c r="AS3302" s="17">
        <v>-1.948234112716261</v>
      </c>
      <c r="AT3302" s="17">
        <v>1.4672956534688604</v>
      </c>
      <c r="AU3302" s="17">
        <v>-1</v>
      </c>
      <c r="AV3302" s="17">
        <v>-1</v>
      </c>
      <c r="AW3302" s="17">
        <v>-1</v>
      </c>
      <c r="AX3302" s="17">
        <v>-1</v>
      </c>
      <c r="AY3302" s="17">
        <v>-3.2470568545271014E-2</v>
      </c>
      <c r="AZ3302" s="17">
        <v>0.64999991647873501</v>
      </c>
      <c r="BA3302" s="17">
        <v>-0.13717940365822218</v>
      </c>
      <c r="BB3302" s="17">
        <v>0.24373326638725484</v>
      </c>
      <c r="BC3302" s="17">
        <v>-6.4246086900075286E-2</v>
      </c>
      <c r="BD3302" s="17">
        <v>8.8755511614786737</v>
      </c>
      <c r="BE3302" s="17">
        <v>-1.8242691101966289</v>
      </c>
      <c r="BF3302" s="17">
        <v>-1</v>
      </c>
      <c r="BG3302" s="22">
        <v>0</v>
      </c>
    </row>
    <row r="3303" spans="1:59" x14ac:dyDescent="0.25">
      <c r="A3303">
        <v>6926</v>
      </c>
      <c r="B3303" t="s">
        <v>3342</v>
      </c>
      <c r="C3303" s="49">
        <v>0</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0</v>
      </c>
    </row>
    <row r="3304" spans="1:59" x14ac:dyDescent="0.25">
      <c r="A3304">
        <v>6927</v>
      </c>
      <c r="B3304" t="s">
        <v>3343</v>
      </c>
      <c r="C3304" s="49">
        <v>0</v>
      </c>
      <c r="D3304" s="22">
        <v>1450</v>
      </c>
      <c r="E3304" s="17">
        <v>42.510834345099084</v>
      </c>
      <c r="F3304" s="17">
        <v>-34.162466733731819</v>
      </c>
      <c r="G3304" s="17">
        <v>9.7588733186206644E-2</v>
      </c>
      <c r="H3304" s="17">
        <v>1.5658069454695622</v>
      </c>
      <c r="I3304" s="17">
        <v>31.883730774475264</v>
      </c>
      <c r="J3304" s="17">
        <v>0.93163294809285269</v>
      </c>
      <c r="K3304" s="17">
        <v>-1</v>
      </c>
      <c r="L3304" s="17">
        <v>-1</v>
      </c>
      <c r="M3304" s="17">
        <v>-1</v>
      </c>
      <c r="N3304" s="17">
        <v>0.16666666666666666</v>
      </c>
      <c r="O3304" s="17">
        <v>-1</v>
      </c>
      <c r="P3304" s="17">
        <v>-1</v>
      </c>
      <c r="Q3304" s="17">
        <v>1.5814579933319561</v>
      </c>
      <c r="R3304" s="17">
        <v>-1</v>
      </c>
      <c r="S3304" s="17">
        <v>-0.35349720193228051</v>
      </c>
      <c r="T3304" s="17">
        <v>-3.7116137603193253E-2</v>
      </c>
      <c r="U3304" s="17">
        <v>-0.25976454836216811</v>
      </c>
      <c r="V3304" s="17">
        <v>-0.52255781179374472</v>
      </c>
      <c r="W3304" s="17">
        <v>-0.66835579592337224</v>
      </c>
      <c r="X3304" s="17">
        <v>-1.6139256024373154</v>
      </c>
      <c r="Y3304" s="17">
        <v>0</v>
      </c>
      <c r="Z3304" s="17">
        <v>17.257403896478259</v>
      </c>
      <c r="AA3304" s="17">
        <v>-0.33425274724250115</v>
      </c>
      <c r="AB3304" s="17">
        <v>-0.1472085642265627</v>
      </c>
      <c r="AC3304" s="17">
        <v>3.7713995992259974</v>
      </c>
      <c r="AD3304" s="17">
        <v>-0.32470568545271017</v>
      </c>
      <c r="AE3304" s="17">
        <v>-3.2470568545271014E-2</v>
      </c>
      <c r="AF3304" s="17">
        <v>27.835166854393844</v>
      </c>
      <c r="AG3304" s="17">
        <v>-31.187689879181502</v>
      </c>
      <c r="AH3304" s="17">
        <v>-1</v>
      </c>
      <c r="AI3304" s="17">
        <v>-1</v>
      </c>
      <c r="AJ3304" s="17">
        <v>-1</v>
      </c>
      <c r="AK3304" s="17">
        <v>-1</v>
      </c>
      <c r="AL3304" s="17">
        <v>-1</v>
      </c>
      <c r="AM3304" s="17">
        <v>-1</v>
      </c>
      <c r="AN3304" s="17">
        <v>-1</v>
      </c>
      <c r="AO3304" s="17">
        <v>-1</v>
      </c>
      <c r="AP3304" s="17">
        <v>-1</v>
      </c>
      <c r="AQ3304" s="17">
        <v>-1</v>
      </c>
      <c r="AR3304" s="17">
        <v>-0.16235284272635508</v>
      </c>
      <c r="AS3304" s="17">
        <v>-1.948234112716261</v>
      </c>
      <c r="AT3304" s="17">
        <v>1.4672956534688604</v>
      </c>
      <c r="AU3304" s="17">
        <v>-1</v>
      </c>
      <c r="AV3304" s="17">
        <v>-1</v>
      </c>
      <c r="AW3304" s="17">
        <v>-1</v>
      </c>
      <c r="AX3304" s="17">
        <v>-1</v>
      </c>
      <c r="AY3304" s="17">
        <v>-3.2470568545271014E-2</v>
      </c>
      <c r="AZ3304" s="17">
        <v>0.64999991647873501</v>
      </c>
      <c r="BA3304" s="17">
        <v>-0.13717940365822218</v>
      </c>
      <c r="BB3304" s="17">
        <v>0.24373326638725484</v>
      </c>
      <c r="BC3304" s="17">
        <v>-6.4246086900075286E-2</v>
      </c>
      <c r="BD3304" s="17">
        <v>8.8755511614786737</v>
      </c>
      <c r="BE3304" s="17">
        <v>-1.8242691101966289</v>
      </c>
      <c r="BF3304" s="17">
        <v>-1</v>
      </c>
      <c r="BG3304" s="22">
        <v>0</v>
      </c>
    </row>
    <row r="3305" spans="1:59" x14ac:dyDescent="0.25">
      <c r="A3305">
        <v>6928</v>
      </c>
      <c r="B3305" t="s">
        <v>3344</v>
      </c>
      <c r="C3305" s="49">
        <v>0</v>
      </c>
      <c r="D3305" s="22">
        <v>1450</v>
      </c>
      <c r="E3305" s="17">
        <v>42.510834345099084</v>
      </c>
      <c r="F3305" s="17">
        <v>-34.162466733731819</v>
      </c>
      <c r="G3305" s="17">
        <v>9.7588733186206644E-2</v>
      </c>
      <c r="H3305" s="17">
        <v>1.5658069454695622</v>
      </c>
      <c r="I3305" s="17">
        <v>31.883730774475264</v>
      </c>
      <c r="J3305" s="17">
        <v>0.93163294809285269</v>
      </c>
      <c r="K3305" s="17">
        <v>-1</v>
      </c>
      <c r="L3305" s="17">
        <v>-1</v>
      </c>
      <c r="M3305" s="17">
        <v>-1</v>
      </c>
      <c r="N3305" s="17">
        <v>0.16666666666666666</v>
      </c>
      <c r="O3305" s="17">
        <v>-1</v>
      </c>
      <c r="P3305" s="17">
        <v>-1</v>
      </c>
      <c r="Q3305" s="17">
        <v>1.5814579933319561</v>
      </c>
      <c r="R3305" s="17">
        <v>-1</v>
      </c>
      <c r="S3305" s="17">
        <v>-0.35349720193228051</v>
      </c>
      <c r="T3305" s="17">
        <v>-3.7116137603193253E-2</v>
      </c>
      <c r="U3305" s="17">
        <v>-0.25976454836216811</v>
      </c>
      <c r="V3305" s="17">
        <v>-0.52255781179374472</v>
      </c>
      <c r="W3305" s="17">
        <v>-0.66835579592337224</v>
      </c>
      <c r="X3305" s="17">
        <v>-1.6139256024373154</v>
      </c>
      <c r="Y3305" s="17">
        <v>0</v>
      </c>
      <c r="Z3305" s="17">
        <v>17.257403896478259</v>
      </c>
      <c r="AA3305" s="17">
        <v>-0.33425274724250115</v>
      </c>
      <c r="AB3305" s="17">
        <v>-0.1472085642265627</v>
      </c>
      <c r="AC3305" s="17">
        <v>3.7713995992259974</v>
      </c>
      <c r="AD3305" s="17">
        <v>-0.32470568545271017</v>
      </c>
      <c r="AE3305" s="17">
        <v>-3.2470568545271014E-2</v>
      </c>
      <c r="AF3305" s="17">
        <v>27.835166854393844</v>
      </c>
      <c r="AG3305" s="17">
        <v>-31.187689879181502</v>
      </c>
      <c r="AH3305" s="17">
        <v>-1</v>
      </c>
      <c r="AI3305" s="17">
        <v>-1</v>
      </c>
      <c r="AJ3305" s="17">
        <v>-1</v>
      </c>
      <c r="AK3305" s="17">
        <v>-1</v>
      </c>
      <c r="AL3305" s="17">
        <v>-1</v>
      </c>
      <c r="AM3305" s="17">
        <v>-1</v>
      </c>
      <c r="AN3305" s="17">
        <v>-1</v>
      </c>
      <c r="AO3305" s="17">
        <v>-1</v>
      </c>
      <c r="AP3305" s="17">
        <v>-1</v>
      </c>
      <c r="AQ3305" s="17">
        <v>-1</v>
      </c>
      <c r="AR3305" s="17">
        <v>-0.16235284272635508</v>
      </c>
      <c r="AS3305" s="17">
        <v>-1.948234112716261</v>
      </c>
      <c r="AT3305" s="17">
        <v>1.4672956534688604</v>
      </c>
      <c r="AU3305" s="17">
        <v>-1</v>
      </c>
      <c r="AV3305" s="17">
        <v>-1</v>
      </c>
      <c r="AW3305" s="17">
        <v>-1</v>
      </c>
      <c r="AX3305" s="17">
        <v>-1</v>
      </c>
      <c r="AY3305" s="17">
        <v>-3.2470568545271014E-2</v>
      </c>
      <c r="AZ3305" s="17">
        <v>0.64999991647873501</v>
      </c>
      <c r="BA3305" s="17">
        <v>-0.13717940365822218</v>
      </c>
      <c r="BB3305" s="17">
        <v>0.24373326638725484</v>
      </c>
      <c r="BC3305" s="17">
        <v>-6.4246086900075286E-2</v>
      </c>
      <c r="BD3305" s="17">
        <v>8.8755511614786737</v>
      </c>
      <c r="BE3305" s="17">
        <v>-1.8242691101966289</v>
      </c>
      <c r="BF3305" s="17">
        <v>-1</v>
      </c>
      <c r="BG3305" s="22">
        <v>0</v>
      </c>
    </row>
    <row r="3306" spans="1:59" x14ac:dyDescent="0.25">
      <c r="A3306">
        <v>6929</v>
      </c>
      <c r="B3306" t="s">
        <v>3345</v>
      </c>
      <c r="C3306" s="49">
        <v>0</v>
      </c>
      <c r="D3306" s="22">
        <v>1450</v>
      </c>
      <c r="E3306" s="17">
        <v>42.510834345099084</v>
      </c>
      <c r="F3306" s="17">
        <v>-34.162466733731819</v>
      </c>
      <c r="G3306" s="17">
        <v>9.7588733186206644E-2</v>
      </c>
      <c r="H3306" s="17">
        <v>1.5658069454695622</v>
      </c>
      <c r="I3306" s="17">
        <v>31.883730774475264</v>
      </c>
      <c r="J3306" s="17">
        <v>0.93163294809285269</v>
      </c>
      <c r="K3306" s="17">
        <v>-1</v>
      </c>
      <c r="L3306" s="17">
        <v>-1</v>
      </c>
      <c r="M3306" s="17">
        <v>-1</v>
      </c>
      <c r="N3306" s="17">
        <v>0.16666666666666666</v>
      </c>
      <c r="O3306" s="17">
        <v>-1</v>
      </c>
      <c r="P3306" s="17">
        <v>-1</v>
      </c>
      <c r="Q3306" s="17">
        <v>1.5814579933319561</v>
      </c>
      <c r="R3306" s="17">
        <v>-1</v>
      </c>
      <c r="S3306" s="17">
        <v>-0.35349720193228051</v>
      </c>
      <c r="T3306" s="17">
        <v>-3.7116137603193253E-2</v>
      </c>
      <c r="U3306" s="17">
        <v>-0.25976454836216811</v>
      </c>
      <c r="V3306" s="17">
        <v>-0.52255781179374472</v>
      </c>
      <c r="W3306" s="17">
        <v>-0.66835579592337224</v>
      </c>
      <c r="X3306" s="17">
        <v>-1.6139256024373154</v>
      </c>
      <c r="Y3306" s="17">
        <v>0</v>
      </c>
      <c r="Z3306" s="17">
        <v>17.257403896478259</v>
      </c>
      <c r="AA3306" s="17">
        <v>-0.33425274724250115</v>
      </c>
      <c r="AB3306" s="17">
        <v>-0.1472085642265627</v>
      </c>
      <c r="AC3306" s="17">
        <v>3.7713995992259974</v>
      </c>
      <c r="AD3306" s="17">
        <v>-0.32470568545271017</v>
      </c>
      <c r="AE3306" s="17">
        <v>-3.2470568545271014E-2</v>
      </c>
      <c r="AF3306" s="17">
        <v>27.835166854393844</v>
      </c>
      <c r="AG3306" s="17">
        <v>-31.187689879181502</v>
      </c>
      <c r="AH3306" s="17">
        <v>-1</v>
      </c>
      <c r="AI3306" s="17">
        <v>-1</v>
      </c>
      <c r="AJ3306" s="17">
        <v>-1</v>
      </c>
      <c r="AK3306" s="17">
        <v>-1</v>
      </c>
      <c r="AL3306" s="17">
        <v>-1</v>
      </c>
      <c r="AM3306" s="17">
        <v>-1</v>
      </c>
      <c r="AN3306" s="17">
        <v>-1</v>
      </c>
      <c r="AO3306" s="17">
        <v>-1</v>
      </c>
      <c r="AP3306" s="17">
        <v>-1</v>
      </c>
      <c r="AQ3306" s="17">
        <v>-1</v>
      </c>
      <c r="AR3306" s="17">
        <v>-0.16235284272635508</v>
      </c>
      <c r="AS3306" s="17">
        <v>-1.948234112716261</v>
      </c>
      <c r="AT3306" s="17">
        <v>1.4672956534688604</v>
      </c>
      <c r="AU3306" s="17">
        <v>-1</v>
      </c>
      <c r="AV3306" s="17">
        <v>-1</v>
      </c>
      <c r="AW3306" s="17">
        <v>-1</v>
      </c>
      <c r="AX3306" s="17">
        <v>-1</v>
      </c>
      <c r="AY3306" s="17">
        <v>-3.2470568545271014E-2</v>
      </c>
      <c r="AZ3306" s="17">
        <v>0.64999991647873501</v>
      </c>
      <c r="BA3306" s="17">
        <v>-0.13717940365822218</v>
      </c>
      <c r="BB3306" s="17">
        <v>0.24373326638725484</v>
      </c>
      <c r="BC3306" s="17">
        <v>-6.4246086900075286E-2</v>
      </c>
      <c r="BD3306" s="17">
        <v>8.8755511614786737</v>
      </c>
      <c r="BE3306" s="17">
        <v>-1.8242691101966289</v>
      </c>
      <c r="BF3306" s="17">
        <v>-1</v>
      </c>
      <c r="BG3306" s="22">
        <v>0</v>
      </c>
    </row>
    <row r="3307" spans="1:59" x14ac:dyDescent="0.25">
      <c r="A3307">
        <v>6931</v>
      </c>
      <c r="B3307" t="s">
        <v>3346</v>
      </c>
      <c r="C3307" s="49">
        <v>0</v>
      </c>
      <c r="D3307" s="22">
        <v>1450</v>
      </c>
      <c r="E3307" s="17">
        <v>42.510834345099084</v>
      </c>
      <c r="F3307" s="17">
        <v>-34.162466733731819</v>
      </c>
      <c r="G3307" s="17">
        <v>9.7588733186206644E-2</v>
      </c>
      <c r="H3307" s="17">
        <v>1.5658069454695622</v>
      </c>
      <c r="I3307" s="17">
        <v>31.883730774475264</v>
      </c>
      <c r="J3307" s="17">
        <v>0.93163294809285269</v>
      </c>
      <c r="K3307" s="17">
        <v>-1</v>
      </c>
      <c r="L3307" s="17">
        <v>-1</v>
      </c>
      <c r="M3307" s="17">
        <v>-1</v>
      </c>
      <c r="N3307" s="17">
        <v>0.16666666666666666</v>
      </c>
      <c r="O3307" s="17">
        <v>-1</v>
      </c>
      <c r="P3307" s="17">
        <v>-1</v>
      </c>
      <c r="Q3307" s="17">
        <v>1.5814579933319561</v>
      </c>
      <c r="R3307" s="17">
        <v>-1</v>
      </c>
      <c r="S3307" s="17">
        <v>-0.35349720193228051</v>
      </c>
      <c r="T3307" s="17">
        <v>-3.7116137603193253E-2</v>
      </c>
      <c r="U3307" s="17">
        <v>-0.25976454836216811</v>
      </c>
      <c r="V3307" s="17">
        <v>-0.52255781179374472</v>
      </c>
      <c r="W3307" s="17">
        <v>-0.66835579592337224</v>
      </c>
      <c r="X3307" s="17">
        <v>-1.6139256024373154</v>
      </c>
      <c r="Y3307" s="17">
        <v>0</v>
      </c>
      <c r="Z3307" s="17">
        <v>17.257403896478259</v>
      </c>
      <c r="AA3307" s="17">
        <v>-0.33425274724250115</v>
      </c>
      <c r="AB3307" s="17">
        <v>-0.1472085642265627</v>
      </c>
      <c r="AC3307" s="17">
        <v>3.7713995992259974</v>
      </c>
      <c r="AD3307" s="17">
        <v>-0.32470568545271017</v>
      </c>
      <c r="AE3307" s="17">
        <v>-3.2470568545271014E-2</v>
      </c>
      <c r="AF3307" s="17">
        <v>27.835166854393844</v>
      </c>
      <c r="AG3307" s="17">
        <v>-31.187689879181502</v>
      </c>
      <c r="AH3307" s="17">
        <v>-1</v>
      </c>
      <c r="AI3307" s="17">
        <v>-1</v>
      </c>
      <c r="AJ3307" s="17">
        <v>-1</v>
      </c>
      <c r="AK3307" s="17">
        <v>-1</v>
      </c>
      <c r="AL3307" s="17">
        <v>-1</v>
      </c>
      <c r="AM3307" s="17">
        <v>-1</v>
      </c>
      <c r="AN3307" s="17">
        <v>-1</v>
      </c>
      <c r="AO3307" s="17">
        <v>-1</v>
      </c>
      <c r="AP3307" s="17">
        <v>-1</v>
      </c>
      <c r="AQ3307" s="17">
        <v>-1</v>
      </c>
      <c r="AR3307" s="17">
        <v>-0.16235284272635508</v>
      </c>
      <c r="AS3307" s="17">
        <v>-1.948234112716261</v>
      </c>
      <c r="AT3307" s="17">
        <v>1.4672956534688604</v>
      </c>
      <c r="AU3307" s="17">
        <v>-1</v>
      </c>
      <c r="AV3307" s="17">
        <v>-1</v>
      </c>
      <c r="AW3307" s="17">
        <v>-1</v>
      </c>
      <c r="AX3307" s="17">
        <v>-1</v>
      </c>
      <c r="AY3307" s="17">
        <v>-3.2470568545271014E-2</v>
      </c>
      <c r="AZ3307" s="17">
        <v>0.64999991647873501</v>
      </c>
      <c r="BA3307" s="17">
        <v>-0.13717940365822218</v>
      </c>
      <c r="BB3307" s="17">
        <v>0.24373326638725484</v>
      </c>
      <c r="BC3307" s="17">
        <v>-6.4246086900075286E-2</v>
      </c>
      <c r="BD3307" s="17">
        <v>8.8755511614786737</v>
      </c>
      <c r="BE3307" s="17">
        <v>-1.8242691101966289</v>
      </c>
      <c r="BF3307" s="17">
        <v>-1</v>
      </c>
      <c r="BG3307" s="22">
        <v>0</v>
      </c>
    </row>
    <row r="3308" spans="1:59" x14ac:dyDescent="0.25">
      <c r="A3308">
        <v>6932</v>
      </c>
      <c r="B3308" t="s">
        <v>3347</v>
      </c>
      <c r="C3308" s="49">
        <v>0</v>
      </c>
      <c r="D3308" s="22">
        <v>1450</v>
      </c>
      <c r="E3308" s="17">
        <v>42.510834345099084</v>
      </c>
      <c r="F3308" s="17">
        <v>-34.162466733731819</v>
      </c>
      <c r="G3308" s="17">
        <v>9.7588733186206644E-2</v>
      </c>
      <c r="H3308" s="17">
        <v>1.5658069454695622</v>
      </c>
      <c r="I3308" s="17">
        <v>31.883730774475264</v>
      </c>
      <c r="J3308" s="17">
        <v>0.93163294809285269</v>
      </c>
      <c r="K3308" s="17">
        <v>-1</v>
      </c>
      <c r="L3308" s="17">
        <v>-1</v>
      </c>
      <c r="M3308" s="17">
        <v>-1</v>
      </c>
      <c r="N3308" s="17">
        <v>0.16666666666666666</v>
      </c>
      <c r="O3308" s="17">
        <v>-1</v>
      </c>
      <c r="P3308" s="17">
        <v>-1</v>
      </c>
      <c r="Q3308" s="17">
        <v>1.5814579933319561</v>
      </c>
      <c r="R3308" s="17">
        <v>-1</v>
      </c>
      <c r="S3308" s="17">
        <v>-0.35349720193228051</v>
      </c>
      <c r="T3308" s="17">
        <v>-3.7116137603193253E-2</v>
      </c>
      <c r="U3308" s="17">
        <v>-0.25976454836216811</v>
      </c>
      <c r="V3308" s="17">
        <v>-0.52255781179374472</v>
      </c>
      <c r="W3308" s="17">
        <v>-0.66835579592337224</v>
      </c>
      <c r="X3308" s="17">
        <v>-1.6139256024373154</v>
      </c>
      <c r="Y3308" s="17">
        <v>0</v>
      </c>
      <c r="Z3308" s="17">
        <v>17.257403896478259</v>
      </c>
      <c r="AA3308" s="17">
        <v>-0.33425274724250115</v>
      </c>
      <c r="AB3308" s="17">
        <v>-0.1472085642265627</v>
      </c>
      <c r="AC3308" s="17">
        <v>3.7713995992259974</v>
      </c>
      <c r="AD3308" s="17">
        <v>-0.32470568545271017</v>
      </c>
      <c r="AE3308" s="17">
        <v>-3.2470568545271014E-2</v>
      </c>
      <c r="AF3308" s="17">
        <v>27.835166854393844</v>
      </c>
      <c r="AG3308" s="17">
        <v>-31.187689879181502</v>
      </c>
      <c r="AH3308" s="17">
        <v>-1</v>
      </c>
      <c r="AI3308" s="17">
        <v>-1</v>
      </c>
      <c r="AJ3308" s="17">
        <v>-1</v>
      </c>
      <c r="AK3308" s="17">
        <v>-1</v>
      </c>
      <c r="AL3308" s="17">
        <v>-1</v>
      </c>
      <c r="AM3308" s="17">
        <v>-1</v>
      </c>
      <c r="AN3308" s="17">
        <v>-1</v>
      </c>
      <c r="AO3308" s="17">
        <v>-1</v>
      </c>
      <c r="AP3308" s="17">
        <v>-1</v>
      </c>
      <c r="AQ3308" s="17">
        <v>-1</v>
      </c>
      <c r="AR3308" s="17">
        <v>-0.16235284272635508</v>
      </c>
      <c r="AS3308" s="17">
        <v>-1.948234112716261</v>
      </c>
      <c r="AT3308" s="17">
        <v>1.4672956534688604</v>
      </c>
      <c r="AU3308" s="17">
        <v>-1</v>
      </c>
      <c r="AV3308" s="17">
        <v>-1</v>
      </c>
      <c r="AW3308" s="17">
        <v>-1</v>
      </c>
      <c r="AX3308" s="17">
        <v>-1</v>
      </c>
      <c r="AY3308" s="17">
        <v>-3.2470568545271014E-2</v>
      </c>
      <c r="AZ3308" s="17">
        <v>0.64999991647873501</v>
      </c>
      <c r="BA3308" s="17">
        <v>-0.13717940365822218</v>
      </c>
      <c r="BB3308" s="17">
        <v>0.24373326638725484</v>
      </c>
      <c r="BC3308" s="17">
        <v>-6.4246086900075286E-2</v>
      </c>
      <c r="BD3308" s="17">
        <v>8.8755511614786737</v>
      </c>
      <c r="BE3308" s="17">
        <v>-1.8242691101966289</v>
      </c>
      <c r="BF3308" s="17">
        <v>-1</v>
      </c>
      <c r="BG3308" s="22">
        <v>0</v>
      </c>
    </row>
    <row r="3309" spans="1:59" x14ac:dyDescent="0.25">
      <c r="A3309">
        <v>6933</v>
      </c>
      <c r="B3309" t="s">
        <v>3348</v>
      </c>
      <c r="C3309" s="49">
        <v>0</v>
      </c>
      <c r="D3309" s="22">
        <v>1450</v>
      </c>
      <c r="E3309" s="17">
        <v>42.510834345099084</v>
      </c>
      <c r="F3309" s="17">
        <v>-34.162466733731819</v>
      </c>
      <c r="G3309" s="17">
        <v>9.7588733186206644E-2</v>
      </c>
      <c r="H3309" s="17">
        <v>1.5658069454695622</v>
      </c>
      <c r="I3309" s="17">
        <v>31.883730774475264</v>
      </c>
      <c r="J3309" s="17">
        <v>0.93163294809285269</v>
      </c>
      <c r="K3309" s="17">
        <v>-1</v>
      </c>
      <c r="L3309" s="17">
        <v>-1</v>
      </c>
      <c r="M3309" s="17">
        <v>-1</v>
      </c>
      <c r="N3309" s="17">
        <v>0.16666666666666666</v>
      </c>
      <c r="O3309" s="17">
        <v>-1</v>
      </c>
      <c r="P3309" s="17">
        <v>-1</v>
      </c>
      <c r="Q3309" s="17">
        <v>1.5814579933319561</v>
      </c>
      <c r="R3309" s="17">
        <v>-1</v>
      </c>
      <c r="S3309" s="17">
        <v>-0.35349720193228051</v>
      </c>
      <c r="T3309" s="17">
        <v>-3.7116137603193253E-2</v>
      </c>
      <c r="U3309" s="17">
        <v>-0.25976454836216811</v>
      </c>
      <c r="V3309" s="17">
        <v>-0.52255781179374472</v>
      </c>
      <c r="W3309" s="17">
        <v>-0.66835579592337224</v>
      </c>
      <c r="X3309" s="17">
        <v>-1.6139256024373154</v>
      </c>
      <c r="Y3309" s="17">
        <v>0</v>
      </c>
      <c r="Z3309" s="17">
        <v>17.257403896478259</v>
      </c>
      <c r="AA3309" s="17">
        <v>-0.33425274724250115</v>
      </c>
      <c r="AB3309" s="17">
        <v>-0.1472085642265627</v>
      </c>
      <c r="AC3309" s="17">
        <v>3.7713995992259974</v>
      </c>
      <c r="AD3309" s="17">
        <v>-0.32470568545271017</v>
      </c>
      <c r="AE3309" s="17">
        <v>-3.2470568545271014E-2</v>
      </c>
      <c r="AF3309" s="17">
        <v>27.835166854393844</v>
      </c>
      <c r="AG3309" s="17">
        <v>-31.187689879181502</v>
      </c>
      <c r="AH3309" s="17">
        <v>-1</v>
      </c>
      <c r="AI3309" s="17">
        <v>-1</v>
      </c>
      <c r="AJ3309" s="17">
        <v>-1</v>
      </c>
      <c r="AK3309" s="17">
        <v>-1</v>
      </c>
      <c r="AL3309" s="17">
        <v>-1</v>
      </c>
      <c r="AM3309" s="17">
        <v>-1</v>
      </c>
      <c r="AN3309" s="17">
        <v>-1</v>
      </c>
      <c r="AO3309" s="17">
        <v>-1</v>
      </c>
      <c r="AP3309" s="17">
        <v>-1</v>
      </c>
      <c r="AQ3309" s="17">
        <v>-1</v>
      </c>
      <c r="AR3309" s="17">
        <v>-0.16235284272635508</v>
      </c>
      <c r="AS3309" s="17">
        <v>-1.948234112716261</v>
      </c>
      <c r="AT3309" s="17">
        <v>1.4672956534688604</v>
      </c>
      <c r="AU3309" s="17">
        <v>-1</v>
      </c>
      <c r="AV3309" s="17">
        <v>-1</v>
      </c>
      <c r="AW3309" s="17">
        <v>-1</v>
      </c>
      <c r="AX3309" s="17">
        <v>-1</v>
      </c>
      <c r="AY3309" s="17">
        <v>-3.2470568545271014E-2</v>
      </c>
      <c r="AZ3309" s="17">
        <v>0.64999991647873501</v>
      </c>
      <c r="BA3309" s="17">
        <v>-0.13717940365822218</v>
      </c>
      <c r="BB3309" s="17">
        <v>0.24373326638725484</v>
      </c>
      <c r="BC3309" s="17">
        <v>-6.4246086900075286E-2</v>
      </c>
      <c r="BD3309" s="17">
        <v>8.8755511614786737</v>
      </c>
      <c r="BE3309" s="17">
        <v>-1.8242691101966289</v>
      </c>
      <c r="BF3309" s="17">
        <v>-1</v>
      </c>
      <c r="BG3309" s="22">
        <v>0</v>
      </c>
    </row>
    <row r="3310" spans="1:59" x14ac:dyDescent="0.25">
      <c r="A3310">
        <v>6934</v>
      </c>
      <c r="B3310" t="s">
        <v>3349</v>
      </c>
      <c r="C3310" s="49">
        <v>0</v>
      </c>
      <c r="D3310" s="22">
        <v>1450</v>
      </c>
      <c r="E3310" s="17">
        <v>42.510834345099084</v>
      </c>
      <c r="F3310" s="17">
        <v>-34.162466733731819</v>
      </c>
      <c r="G3310" s="17">
        <v>9.7588733186206644E-2</v>
      </c>
      <c r="H3310" s="17">
        <v>1.5658069454695622</v>
      </c>
      <c r="I3310" s="17">
        <v>31.883730774475264</v>
      </c>
      <c r="J3310" s="17">
        <v>0.93163294809285269</v>
      </c>
      <c r="K3310" s="17">
        <v>-1</v>
      </c>
      <c r="L3310" s="17">
        <v>-1</v>
      </c>
      <c r="M3310" s="17">
        <v>-1</v>
      </c>
      <c r="N3310" s="17">
        <v>0.16666666666666666</v>
      </c>
      <c r="O3310" s="17">
        <v>-1</v>
      </c>
      <c r="P3310" s="17">
        <v>-1</v>
      </c>
      <c r="Q3310" s="17">
        <v>1.5814579933319561</v>
      </c>
      <c r="R3310" s="17">
        <v>-1</v>
      </c>
      <c r="S3310" s="17">
        <v>-0.35349720193228051</v>
      </c>
      <c r="T3310" s="17">
        <v>-3.7116137603193253E-2</v>
      </c>
      <c r="U3310" s="17">
        <v>-0.25976454836216811</v>
      </c>
      <c r="V3310" s="17">
        <v>-0.52255781179374472</v>
      </c>
      <c r="W3310" s="17">
        <v>-0.66835579592337224</v>
      </c>
      <c r="X3310" s="17">
        <v>-1.6139256024373154</v>
      </c>
      <c r="Y3310" s="17">
        <v>0</v>
      </c>
      <c r="Z3310" s="17">
        <v>17.257403896478259</v>
      </c>
      <c r="AA3310" s="17">
        <v>-0.33425274724250115</v>
      </c>
      <c r="AB3310" s="17">
        <v>-0.1472085642265627</v>
      </c>
      <c r="AC3310" s="17">
        <v>3.7713995992259974</v>
      </c>
      <c r="AD3310" s="17">
        <v>-0.32470568545271017</v>
      </c>
      <c r="AE3310" s="17">
        <v>-3.2470568545271014E-2</v>
      </c>
      <c r="AF3310" s="17">
        <v>27.835166854393844</v>
      </c>
      <c r="AG3310" s="17">
        <v>-31.187689879181502</v>
      </c>
      <c r="AH3310" s="17">
        <v>-1</v>
      </c>
      <c r="AI3310" s="17">
        <v>-1</v>
      </c>
      <c r="AJ3310" s="17">
        <v>-1</v>
      </c>
      <c r="AK3310" s="17">
        <v>-1</v>
      </c>
      <c r="AL3310" s="17">
        <v>-1</v>
      </c>
      <c r="AM3310" s="17">
        <v>-1</v>
      </c>
      <c r="AN3310" s="17">
        <v>-1</v>
      </c>
      <c r="AO3310" s="17">
        <v>-1</v>
      </c>
      <c r="AP3310" s="17">
        <v>-1</v>
      </c>
      <c r="AQ3310" s="17">
        <v>-1</v>
      </c>
      <c r="AR3310" s="17">
        <v>-0.16235284272635508</v>
      </c>
      <c r="AS3310" s="17">
        <v>-1.948234112716261</v>
      </c>
      <c r="AT3310" s="17">
        <v>1.4672956534688604</v>
      </c>
      <c r="AU3310" s="17">
        <v>-1</v>
      </c>
      <c r="AV3310" s="17">
        <v>-1</v>
      </c>
      <c r="AW3310" s="17">
        <v>-1</v>
      </c>
      <c r="AX3310" s="17">
        <v>-1</v>
      </c>
      <c r="AY3310" s="17">
        <v>-3.2470568545271014E-2</v>
      </c>
      <c r="AZ3310" s="17">
        <v>0.64999991647873501</v>
      </c>
      <c r="BA3310" s="17">
        <v>-0.13717940365822218</v>
      </c>
      <c r="BB3310" s="17">
        <v>0.24373326638725484</v>
      </c>
      <c r="BC3310" s="17">
        <v>-6.4246086900075286E-2</v>
      </c>
      <c r="BD3310" s="17">
        <v>8.8755511614786737</v>
      </c>
      <c r="BE3310" s="17">
        <v>-1.8242691101966289</v>
      </c>
      <c r="BF3310" s="17">
        <v>-1</v>
      </c>
      <c r="BG3310" s="22">
        <v>0</v>
      </c>
    </row>
    <row r="3311" spans="1:59" x14ac:dyDescent="0.25">
      <c r="A3311">
        <v>6935</v>
      </c>
      <c r="B3311" t="s">
        <v>3350</v>
      </c>
      <c r="C3311" s="49">
        <v>0</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0</v>
      </c>
    </row>
    <row r="3312" spans="1:59" x14ac:dyDescent="0.25">
      <c r="A3312">
        <v>6936</v>
      </c>
      <c r="B3312" t="s">
        <v>3351</v>
      </c>
      <c r="C3312" s="49">
        <v>0</v>
      </c>
      <c r="D3312" s="22">
        <v>1450</v>
      </c>
      <c r="E3312" s="17">
        <v>42.510834345099084</v>
      </c>
      <c r="F3312" s="17">
        <v>-34.162466733731819</v>
      </c>
      <c r="G3312" s="17">
        <v>9.7588733186206644E-2</v>
      </c>
      <c r="H3312" s="17">
        <v>1.5658069454695622</v>
      </c>
      <c r="I3312" s="17">
        <v>31.883730774475264</v>
      </c>
      <c r="J3312" s="17">
        <v>0.93163294809285269</v>
      </c>
      <c r="K3312" s="17">
        <v>-1</v>
      </c>
      <c r="L3312" s="17">
        <v>-1</v>
      </c>
      <c r="M3312" s="17">
        <v>-1</v>
      </c>
      <c r="N3312" s="17">
        <v>0.16666666666666666</v>
      </c>
      <c r="O3312" s="17">
        <v>-1</v>
      </c>
      <c r="P3312" s="17">
        <v>-1</v>
      </c>
      <c r="Q3312" s="17">
        <v>1.5814579933319561</v>
      </c>
      <c r="R3312" s="17">
        <v>-1</v>
      </c>
      <c r="S3312" s="17">
        <v>-0.35349720193228051</v>
      </c>
      <c r="T3312" s="17">
        <v>-3.7116137603193253E-2</v>
      </c>
      <c r="U3312" s="17">
        <v>-0.25976454836216811</v>
      </c>
      <c r="V3312" s="17">
        <v>-0.52255781179374472</v>
      </c>
      <c r="W3312" s="17">
        <v>-0.66835579592337224</v>
      </c>
      <c r="X3312" s="17">
        <v>-1.6139256024373154</v>
      </c>
      <c r="Y3312" s="17">
        <v>0</v>
      </c>
      <c r="Z3312" s="17">
        <v>17.257403896478259</v>
      </c>
      <c r="AA3312" s="17">
        <v>-0.33425274724250115</v>
      </c>
      <c r="AB3312" s="17">
        <v>-0.1472085642265627</v>
      </c>
      <c r="AC3312" s="17">
        <v>3.7713995992259974</v>
      </c>
      <c r="AD3312" s="17">
        <v>-0.32470568545271017</v>
      </c>
      <c r="AE3312" s="17">
        <v>-3.2470568545271014E-2</v>
      </c>
      <c r="AF3312" s="17">
        <v>27.835166854393844</v>
      </c>
      <c r="AG3312" s="17">
        <v>-31.187689879181502</v>
      </c>
      <c r="AH3312" s="17">
        <v>-1</v>
      </c>
      <c r="AI3312" s="17">
        <v>-1</v>
      </c>
      <c r="AJ3312" s="17">
        <v>-1</v>
      </c>
      <c r="AK3312" s="17">
        <v>-1</v>
      </c>
      <c r="AL3312" s="17">
        <v>-1</v>
      </c>
      <c r="AM3312" s="17">
        <v>-1</v>
      </c>
      <c r="AN3312" s="17">
        <v>-1</v>
      </c>
      <c r="AO3312" s="17">
        <v>-1</v>
      </c>
      <c r="AP3312" s="17">
        <v>-1</v>
      </c>
      <c r="AQ3312" s="17">
        <v>-1</v>
      </c>
      <c r="AR3312" s="17">
        <v>-0.16235284272635508</v>
      </c>
      <c r="AS3312" s="17">
        <v>-1.948234112716261</v>
      </c>
      <c r="AT3312" s="17">
        <v>1.4672956534688604</v>
      </c>
      <c r="AU3312" s="17">
        <v>-1</v>
      </c>
      <c r="AV3312" s="17">
        <v>-1</v>
      </c>
      <c r="AW3312" s="17">
        <v>-1</v>
      </c>
      <c r="AX3312" s="17">
        <v>-1</v>
      </c>
      <c r="AY3312" s="17">
        <v>-3.2470568545271014E-2</v>
      </c>
      <c r="AZ3312" s="17">
        <v>0.64999991647873501</v>
      </c>
      <c r="BA3312" s="17">
        <v>-0.13717940365822218</v>
      </c>
      <c r="BB3312" s="17">
        <v>0.24373326638725484</v>
      </c>
      <c r="BC3312" s="17">
        <v>-6.4246086900075286E-2</v>
      </c>
      <c r="BD3312" s="17">
        <v>8.8755511614786737</v>
      </c>
      <c r="BE3312" s="17">
        <v>-1.8242691101966289</v>
      </c>
      <c r="BF3312" s="17">
        <v>-1</v>
      </c>
      <c r="BG3312" s="22">
        <v>0</v>
      </c>
    </row>
    <row r="3313" spans="1:59" x14ac:dyDescent="0.25">
      <c r="A3313">
        <v>6937</v>
      </c>
      <c r="B3313" t="s">
        <v>3352</v>
      </c>
      <c r="C3313" s="49">
        <v>0</v>
      </c>
      <c r="D3313" s="22">
        <v>1450</v>
      </c>
      <c r="E3313" s="17">
        <v>42.510834345099084</v>
      </c>
      <c r="F3313" s="17">
        <v>-34.162466733731819</v>
      </c>
      <c r="G3313" s="17">
        <v>9.7588733186206644E-2</v>
      </c>
      <c r="H3313" s="17">
        <v>1.5658069454695622</v>
      </c>
      <c r="I3313" s="17">
        <v>31.883730774475264</v>
      </c>
      <c r="J3313" s="17">
        <v>0.93163294809285269</v>
      </c>
      <c r="K3313" s="17">
        <v>-1</v>
      </c>
      <c r="L3313" s="17">
        <v>-1</v>
      </c>
      <c r="M3313" s="17">
        <v>-1</v>
      </c>
      <c r="N3313" s="17">
        <v>0.16666666666666666</v>
      </c>
      <c r="O3313" s="17">
        <v>-1</v>
      </c>
      <c r="P3313" s="17">
        <v>-1</v>
      </c>
      <c r="Q3313" s="17">
        <v>1.5814579933319561</v>
      </c>
      <c r="R3313" s="17">
        <v>-1</v>
      </c>
      <c r="S3313" s="17">
        <v>-0.35349720193228051</v>
      </c>
      <c r="T3313" s="17">
        <v>-3.7116137603193253E-2</v>
      </c>
      <c r="U3313" s="17">
        <v>-0.25976454836216811</v>
      </c>
      <c r="V3313" s="17">
        <v>-0.52255781179374472</v>
      </c>
      <c r="W3313" s="17">
        <v>-0.66835579592337224</v>
      </c>
      <c r="X3313" s="17">
        <v>-1.6139256024373154</v>
      </c>
      <c r="Y3313" s="17">
        <v>0</v>
      </c>
      <c r="Z3313" s="17">
        <v>17.257403896478259</v>
      </c>
      <c r="AA3313" s="17">
        <v>-0.33425274724250115</v>
      </c>
      <c r="AB3313" s="17">
        <v>-0.1472085642265627</v>
      </c>
      <c r="AC3313" s="17">
        <v>3.7713995992259974</v>
      </c>
      <c r="AD3313" s="17">
        <v>-0.32470568545271017</v>
      </c>
      <c r="AE3313" s="17">
        <v>-3.2470568545271014E-2</v>
      </c>
      <c r="AF3313" s="17">
        <v>27.835166854393844</v>
      </c>
      <c r="AG3313" s="17">
        <v>-31.187689879181502</v>
      </c>
      <c r="AH3313" s="17">
        <v>-1</v>
      </c>
      <c r="AI3313" s="17">
        <v>-1</v>
      </c>
      <c r="AJ3313" s="17">
        <v>-1</v>
      </c>
      <c r="AK3313" s="17">
        <v>-1</v>
      </c>
      <c r="AL3313" s="17">
        <v>-1</v>
      </c>
      <c r="AM3313" s="17">
        <v>-1</v>
      </c>
      <c r="AN3313" s="17">
        <v>-1</v>
      </c>
      <c r="AO3313" s="17">
        <v>-1</v>
      </c>
      <c r="AP3313" s="17">
        <v>-1</v>
      </c>
      <c r="AQ3313" s="17">
        <v>-1</v>
      </c>
      <c r="AR3313" s="17">
        <v>-0.16235284272635508</v>
      </c>
      <c r="AS3313" s="17">
        <v>-1.948234112716261</v>
      </c>
      <c r="AT3313" s="17">
        <v>1.4672956534688604</v>
      </c>
      <c r="AU3313" s="17">
        <v>-1</v>
      </c>
      <c r="AV3313" s="17">
        <v>-1</v>
      </c>
      <c r="AW3313" s="17">
        <v>-1</v>
      </c>
      <c r="AX3313" s="17">
        <v>-1</v>
      </c>
      <c r="AY3313" s="17">
        <v>-3.2470568545271014E-2</v>
      </c>
      <c r="AZ3313" s="17">
        <v>0.64999991647873501</v>
      </c>
      <c r="BA3313" s="17">
        <v>-0.13717940365822218</v>
      </c>
      <c r="BB3313" s="17">
        <v>0.24373326638725484</v>
      </c>
      <c r="BC3313" s="17">
        <v>-6.4246086900075286E-2</v>
      </c>
      <c r="BD3313" s="17">
        <v>8.8755511614786737</v>
      </c>
      <c r="BE3313" s="17">
        <v>-1.8242691101966289</v>
      </c>
      <c r="BF3313" s="17">
        <v>-1</v>
      </c>
      <c r="BG3313" s="22">
        <v>0</v>
      </c>
    </row>
    <row r="3314" spans="1:59" x14ac:dyDescent="0.25">
      <c r="A3314">
        <v>6938</v>
      </c>
      <c r="B3314" t="s">
        <v>3353</v>
      </c>
      <c r="C3314" s="49">
        <v>0</v>
      </c>
      <c r="D3314" s="22">
        <v>1450</v>
      </c>
      <c r="E3314" s="17">
        <v>42.510834345099084</v>
      </c>
      <c r="F3314" s="17">
        <v>-34.162466733731819</v>
      </c>
      <c r="G3314" s="17">
        <v>9.7588733186206644E-2</v>
      </c>
      <c r="H3314" s="17">
        <v>1.5658069454695622</v>
      </c>
      <c r="I3314" s="17">
        <v>31.883730774475264</v>
      </c>
      <c r="J3314" s="17">
        <v>0.93163294809285269</v>
      </c>
      <c r="K3314" s="17">
        <v>-1</v>
      </c>
      <c r="L3314" s="17">
        <v>-1</v>
      </c>
      <c r="M3314" s="17">
        <v>-1</v>
      </c>
      <c r="N3314" s="17">
        <v>0.16666666666666666</v>
      </c>
      <c r="O3314" s="17">
        <v>-1</v>
      </c>
      <c r="P3314" s="17">
        <v>-1</v>
      </c>
      <c r="Q3314" s="17">
        <v>1.5814579933319561</v>
      </c>
      <c r="R3314" s="17">
        <v>-1</v>
      </c>
      <c r="S3314" s="17">
        <v>-0.35349720193228051</v>
      </c>
      <c r="T3314" s="17">
        <v>-3.7116137603193253E-2</v>
      </c>
      <c r="U3314" s="17">
        <v>-0.25976454836216811</v>
      </c>
      <c r="V3314" s="17">
        <v>-0.52255781179374472</v>
      </c>
      <c r="W3314" s="17">
        <v>-0.66835579592337224</v>
      </c>
      <c r="X3314" s="17">
        <v>-1.6139256024373154</v>
      </c>
      <c r="Y3314" s="17">
        <v>0</v>
      </c>
      <c r="Z3314" s="17">
        <v>17.257403896478259</v>
      </c>
      <c r="AA3314" s="17">
        <v>-0.33425274724250115</v>
      </c>
      <c r="AB3314" s="17">
        <v>-0.1472085642265627</v>
      </c>
      <c r="AC3314" s="17">
        <v>3.7713995992259974</v>
      </c>
      <c r="AD3314" s="17">
        <v>-0.32470568545271017</v>
      </c>
      <c r="AE3314" s="17">
        <v>-3.2470568545271014E-2</v>
      </c>
      <c r="AF3314" s="17">
        <v>27.835166854393844</v>
      </c>
      <c r="AG3314" s="17">
        <v>-31.187689879181502</v>
      </c>
      <c r="AH3314" s="17">
        <v>-1</v>
      </c>
      <c r="AI3314" s="17">
        <v>-1</v>
      </c>
      <c r="AJ3314" s="17">
        <v>-1</v>
      </c>
      <c r="AK3314" s="17">
        <v>-1</v>
      </c>
      <c r="AL3314" s="17">
        <v>-1</v>
      </c>
      <c r="AM3314" s="17">
        <v>-1</v>
      </c>
      <c r="AN3314" s="17">
        <v>-1</v>
      </c>
      <c r="AO3314" s="17">
        <v>-1</v>
      </c>
      <c r="AP3314" s="17">
        <v>-1</v>
      </c>
      <c r="AQ3314" s="17">
        <v>-1</v>
      </c>
      <c r="AR3314" s="17">
        <v>-0.16235284272635508</v>
      </c>
      <c r="AS3314" s="17">
        <v>-1.948234112716261</v>
      </c>
      <c r="AT3314" s="17">
        <v>1.4672956534688604</v>
      </c>
      <c r="AU3314" s="17">
        <v>-1</v>
      </c>
      <c r="AV3314" s="17">
        <v>-1</v>
      </c>
      <c r="AW3314" s="17">
        <v>-1</v>
      </c>
      <c r="AX3314" s="17">
        <v>-1</v>
      </c>
      <c r="AY3314" s="17">
        <v>-3.2470568545271014E-2</v>
      </c>
      <c r="AZ3314" s="17">
        <v>0.64999991647873501</v>
      </c>
      <c r="BA3314" s="17">
        <v>-0.13717940365822218</v>
      </c>
      <c r="BB3314" s="17">
        <v>0.24373326638725484</v>
      </c>
      <c r="BC3314" s="17">
        <v>-6.4246086900075286E-2</v>
      </c>
      <c r="BD3314" s="17">
        <v>8.8755511614786737</v>
      </c>
      <c r="BE3314" s="17">
        <v>-1.8242691101966289</v>
      </c>
      <c r="BF3314" s="17">
        <v>-1</v>
      </c>
      <c r="BG3314" s="22">
        <v>0</v>
      </c>
    </row>
    <row r="3315" spans="1:59" x14ac:dyDescent="0.25">
      <c r="A3315">
        <v>6940</v>
      </c>
      <c r="B3315" t="s">
        <v>3354</v>
      </c>
      <c r="C3315" s="49">
        <v>0</v>
      </c>
      <c r="D3315" s="22">
        <v>1450</v>
      </c>
      <c r="E3315" s="17">
        <v>42.510834345099084</v>
      </c>
      <c r="F3315" s="17">
        <v>-34.162466733731819</v>
      </c>
      <c r="G3315" s="17">
        <v>9.7588733186206644E-2</v>
      </c>
      <c r="H3315" s="17">
        <v>1.5658069454695622</v>
      </c>
      <c r="I3315" s="17">
        <v>31.883730774475264</v>
      </c>
      <c r="J3315" s="17">
        <v>0.93163294809285269</v>
      </c>
      <c r="K3315" s="17">
        <v>-1</v>
      </c>
      <c r="L3315" s="17">
        <v>-1</v>
      </c>
      <c r="M3315" s="17">
        <v>-1</v>
      </c>
      <c r="N3315" s="17">
        <v>0.16666666666666666</v>
      </c>
      <c r="O3315" s="17">
        <v>-1</v>
      </c>
      <c r="P3315" s="17">
        <v>-1</v>
      </c>
      <c r="Q3315" s="17">
        <v>1.5814579933319561</v>
      </c>
      <c r="R3315" s="17">
        <v>-1</v>
      </c>
      <c r="S3315" s="17">
        <v>-0.35349720193228051</v>
      </c>
      <c r="T3315" s="17">
        <v>-3.7116137603193253E-2</v>
      </c>
      <c r="U3315" s="17">
        <v>-0.25976454836216811</v>
      </c>
      <c r="V3315" s="17">
        <v>-0.52255781179374472</v>
      </c>
      <c r="W3315" s="17">
        <v>-0.66835579592337224</v>
      </c>
      <c r="X3315" s="17">
        <v>-1.6139256024373154</v>
      </c>
      <c r="Y3315" s="17">
        <v>0</v>
      </c>
      <c r="Z3315" s="17">
        <v>17.257403896478259</v>
      </c>
      <c r="AA3315" s="17">
        <v>-0.33425274724250115</v>
      </c>
      <c r="AB3315" s="17">
        <v>-0.1472085642265627</v>
      </c>
      <c r="AC3315" s="17">
        <v>3.7713995992259974</v>
      </c>
      <c r="AD3315" s="17">
        <v>-0.32470568545271017</v>
      </c>
      <c r="AE3315" s="17">
        <v>-3.2470568545271014E-2</v>
      </c>
      <c r="AF3315" s="17">
        <v>27.835166854393844</v>
      </c>
      <c r="AG3315" s="17">
        <v>-31.187689879181502</v>
      </c>
      <c r="AH3315" s="17">
        <v>-1</v>
      </c>
      <c r="AI3315" s="17">
        <v>-1</v>
      </c>
      <c r="AJ3315" s="17">
        <v>-1</v>
      </c>
      <c r="AK3315" s="17">
        <v>-1</v>
      </c>
      <c r="AL3315" s="17">
        <v>-1</v>
      </c>
      <c r="AM3315" s="17">
        <v>-1</v>
      </c>
      <c r="AN3315" s="17">
        <v>-1</v>
      </c>
      <c r="AO3315" s="17">
        <v>-1</v>
      </c>
      <c r="AP3315" s="17">
        <v>-1</v>
      </c>
      <c r="AQ3315" s="17">
        <v>-1</v>
      </c>
      <c r="AR3315" s="17">
        <v>-0.16235284272635508</v>
      </c>
      <c r="AS3315" s="17">
        <v>-1.948234112716261</v>
      </c>
      <c r="AT3315" s="17">
        <v>1.4672956534688604</v>
      </c>
      <c r="AU3315" s="17">
        <v>-1</v>
      </c>
      <c r="AV3315" s="17">
        <v>-1</v>
      </c>
      <c r="AW3315" s="17">
        <v>-1</v>
      </c>
      <c r="AX3315" s="17">
        <v>-1</v>
      </c>
      <c r="AY3315" s="17">
        <v>-3.2470568545271014E-2</v>
      </c>
      <c r="AZ3315" s="17">
        <v>0.64999991647873501</v>
      </c>
      <c r="BA3315" s="17">
        <v>-0.13717940365822218</v>
      </c>
      <c r="BB3315" s="17">
        <v>0.24373326638725484</v>
      </c>
      <c r="BC3315" s="17">
        <v>-6.4246086900075286E-2</v>
      </c>
      <c r="BD3315" s="17">
        <v>8.8755511614786737</v>
      </c>
      <c r="BE3315" s="17">
        <v>-1.8242691101966289</v>
      </c>
      <c r="BF3315" s="17">
        <v>-1</v>
      </c>
      <c r="BG3315" s="22">
        <v>0</v>
      </c>
    </row>
    <row r="3316" spans="1:59" x14ac:dyDescent="0.25">
      <c r="A3316">
        <v>6941</v>
      </c>
      <c r="B3316" t="s">
        <v>3355</v>
      </c>
      <c r="C3316" s="49">
        <v>0</v>
      </c>
      <c r="D3316" s="22">
        <v>1450</v>
      </c>
      <c r="E3316" s="17">
        <v>42.510834345099084</v>
      </c>
      <c r="F3316" s="17">
        <v>-34.162466733731819</v>
      </c>
      <c r="G3316" s="17">
        <v>9.7588733186206644E-2</v>
      </c>
      <c r="H3316" s="17">
        <v>1.5658069454695622</v>
      </c>
      <c r="I3316" s="17">
        <v>31.883730774475264</v>
      </c>
      <c r="J3316" s="17">
        <v>0.93163294809285269</v>
      </c>
      <c r="K3316" s="17">
        <v>-1</v>
      </c>
      <c r="L3316" s="17">
        <v>-1</v>
      </c>
      <c r="M3316" s="17">
        <v>-1</v>
      </c>
      <c r="N3316" s="17">
        <v>0.16666666666666666</v>
      </c>
      <c r="O3316" s="17">
        <v>-1</v>
      </c>
      <c r="P3316" s="17">
        <v>-1</v>
      </c>
      <c r="Q3316" s="17">
        <v>1.5814579933319561</v>
      </c>
      <c r="R3316" s="17">
        <v>-1</v>
      </c>
      <c r="S3316" s="17">
        <v>-0.35349720193228051</v>
      </c>
      <c r="T3316" s="17">
        <v>-3.7116137603193253E-2</v>
      </c>
      <c r="U3316" s="17">
        <v>-0.25976454836216811</v>
      </c>
      <c r="V3316" s="17">
        <v>-0.52255781179374472</v>
      </c>
      <c r="W3316" s="17">
        <v>-0.66835579592337224</v>
      </c>
      <c r="X3316" s="17">
        <v>-1.6139256024373154</v>
      </c>
      <c r="Y3316" s="17">
        <v>0</v>
      </c>
      <c r="Z3316" s="17">
        <v>17.257403896478259</v>
      </c>
      <c r="AA3316" s="17">
        <v>-0.33425274724250115</v>
      </c>
      <c r="AB3316" s="17">
        <v>-0.1472085642265627</v>
      </c>
      <c r="AC3316" s="17">
        <v>3.7713995992259974</v>
      </c>
      <c r="AD3316" s="17">
        <v>-0.32470568545271017</v>
      </c>
      <c r="AE3316" s="17">
        <v>-3.2470568545271014E-2</v>
      </c>
      <c r="AF3316" s="17">
        <v>27.835166854393844</v>
      </c>
      <c r="AG3316" s="17">
        <v>-31.187689879181502</v>
      </c>
      <c r="AH3316" s="17">
        <v>-1</v>
      </c>
      <c r="AI3316" s="17">
        <v>-1</v>
      </c>
      <c r="AJ3316" s="17">
        <v>-1</v>
      </c>
      <c r="AK3316" s="17">
        <v>-1</v>
      </c>
      <c r="AL3316" s="17">
        <v>-1</v>
      </c>
      <c r="AM3316" s="17">
        <v>-1</v>
      </c>
      <c r="AN3316" s="17">
        <v>-1</v>
      </c>
      <c r="AO3316" s="17">
        <v>-1</v>
      </c>
      <c r="AP3316" s="17">
        <v>-1</v>
      </c>
      <c r="AQ3316" s="17">
        <v>-1</v>
      </c>
      <c r="AR3316" s="17">
        <v>-0.16235284272635508</v>
      </c>
      <c r="AS3316" s="17">
        <v>-1.948234112716261</v>
      </c>
      <c r="AT3316" s="17">
        <v>1.4672956534688604</v>
      </c>
      <c r="AU3316" s="17">
        <v>-1</v>
      </c>
      <c r="AV3316" s="17">
        <v>-1</v>
      </c>
      <c r="AW3316" s="17">
        <v>-1</v>
      </c>
      <c r="AX3316" s="17">
        <v>-1</v>
      </c>
      <c r="AY3316" s="17">
        <v>-3.2470568545271014E-2</v>
      </c>
      <c r="AZ3316" s="17">
        <v>0.64999991647873501</v>
      </c>
      <c r="BA3316" s="17">
        <v>-0.13717940365822218</v>
      </c>
      <c r="BB3316" s="17">
        <v>0.24373326638725484</v>
      </c>
      <c r="BC3316" s="17">
        <v>-6.4246086900075286E-2</v>
      </c>
      <c r="BD3316" s="17">
        <v>8.8755511614786737</v>
      </c>
      <c r="BE3316" s="17">
        <v>-1.8242691101966289</v>
      </c>
      <c r="BF3316" s="17">
        <v>-1</v>
      </c>
      <c r="BG3316" s="22">
        <v>0</v>
      </c>
    </row>
    <row r="3317" spans="1:59" x14ac:dyDescent="0.25">
      <c r="A3317">
        <v>6943</v>
      </c>
      <c r="B3317" t="s">
        <v>3356</v>
      </c>
      <c r="C3317" s="49">
        <v>0</v>
      </c>
      <c r="D3317" s="22">
        <v>1450</v>
      </c>
      <c r="E3317" s="17">
        <v>42.510834345099084</v>
      </c>
      <c r="F3317" s="17">
        <v>-34.162466733731819</v>
      </c>
      <c r="G3317" s="17">
        <v>9.7588733186206644E-2</v>
      </c>
      <c r="H3317" s="17">
        <v>1.5658069454695622</v>
      </c>
      <c r="I3317" s="17">
        <v>31.883730774475264</v>
      </c>
      <c r="J3317" s="17">
        <v>0.93163294809285269</v>
      </c>
      <c r="K3317" s="17">
        <v>-1</v>
      </c>
      <c r="L3317" s="17">
        <v>-1</v>
      </c>
      <c r="M3317" s="17">
        <v>-1</v>
      </c>
      <c r="N3317" s="17">
        <v>0.16666666666666666</v>
      </c>
      <c r="O3317" s="17">
        <v>-1</v>
      </c>
      <c r="P3317" s="17">
        <v>-1</v>
      </c>
      <c r="Q3317" s="17">
        <v>1.5814579933319561</v>
      </c>
      <c r="R3317" s="17">
        <v>-1</v>
      </c>
      <c r="S3317" s="17">
        <v>-0.35349720193228051</v>
      </c>
      <c r="T3317" s="17">
        <v>-3.7116137603193253E-2</v>
      </c>
      <c r="U3317" s="17">
        <v>-0.25976454836216811</v>
      </c>
      <c r="V3317" s="17">
        <v>-0.52255781179374472</v>
      </c>
      <c r="W3317" s="17">
        <v>-0.66835579592337224</v>
      </c>
      <c r="X3317" s="17">
        <v>-1.6139256024373154</v>
      </c>
      <c r="Y3317" s="17">
        <v>0</v>
      </c>
      <c r="Z3317" s="17">
        <v>17.257403896478259</v>
      </c>
      <c r="AA3317" s="17">
        <v>-0.33425274724250115</v>
      </c>
      <c r="AB3317" s="17">
        <v>-0.1472085642265627</v>
      </c>
      <c r="AC3317" s="17">
        <v>3.7713995992259974</v>
      </c>
      <c r="AD3317" s="17">
        <v>-0.32470568545271017</v>
      </c>
      <c r="AE3317" s="17">
        <v>-3.2470568545271014E-2</v>
      </c>
      <c r="AF3317" s="17">
        <v>27.835166854393844</v>
      </c>
      <c r="AG3317" s="17">
        <v>-31.187689879181502</v>
      </c>
      <c r="AH3317" s="17">
        <v>-1</v>
      </c>
      <c r="AI3317" s="17">
        <v>-1</v>
      </c>
      <c r="AJ3317" s="17">
        <v>-1</v>
      </c>
      <c r="AK3317" s="17">
        <v>-1</v>
      </c>
      <c r="AL3317" s="17">
        <v>-1</v>
      </c>
      <c r="AM3317" s="17">
        <v>-1</v>
      </c>
      <c r="AN3317" s="17">
        <v>-1</v>
      </c>
      <c r="AO3317" s="17">
        <v>-1</v>
      </c>
      <c r="AP3317" s="17">
        <v>-1</v>
      </c>
      <c r="AQ3317" s="17">
        <v>-1</v>
      </c>
      <c r="AR3317" s="17">
        <v>-0.16235284272635508</v>
      </c>
      <c r="AS3317" s="17">
        <v>-1.948234112716261</v>
      </c>
      <c r="AT3317" s="17">
        <v>1.4672956534688604</v>
      </c>
      <c r="AU3317" s="17">
        <v>-1</v>
      </c>
      <c r="AV3317" s="17">
        <v>-1</v>
      </c>
      <c r="AW3317" s="17">
        <v>-1</v>
      </c>
      <c r="AX3317" s="17">
        <v>-1</v>
      </c>
      <c r="AY3317" s="17">
        <v>-3.2470568545271014E-2</v>
      </c>
      <c r="AZ3317" s="17">
        <v>0.64999991647873501</v>
      </c>
      <c r="BA3317" s="17">
        <v>-0.13717940365822218</v>
      </c>
      <c r="BB3317" s="17">
        <v>0.24373326638725484</v>
      </c>
      <c r="BC3317" s="17">
        <v>-6.4246086900075286E-2</v>
      </c>
      <c r="BD3317" s="17">
        <v>8.8755511614786737</v>
      </c>
      <c r="BE3317" s="17">
        <v>-1.8242691101966289</v>
      </c>
      <c r="BF3317" s="17">
        <v>-1</v>
      </c>
      <c r="BG3317" s="22">
        <v>0</v>
      </c>
    </row>
    <row r="3318" spans="1:59" x14ac:dyDescent="0.25">
      <c r="A3318">
        <v>6944</v>
      </c>
      <c r="B3318" t="s">
        <v>631</v>
      </c>
      <c r="C3318" s="49">
        <v>0</v>
      </c>
      <c r="D3318" s="22">
        <v>1450</v>
      </c>
      <c r="E3318" s="17">
        <v>42.510834345099084</v>
      </c>
      <c r="F3318" s="17">
        <v>-34.162466733731819</v>
      </c>
      <c r="G3318" s="17">
        <v>9.7588733186206644E-2</v>
      </c>
      <c r="H3318" s="17">
        <v>1.5658069454695622</v>
      </c>
      <c r="I3318" s="17">
        <v>31.883730774475264</v>
      </c>
      <c r="J3318" s="17">
        <v>0.93163294809285269</v>
      </c>
      <c r="K3318" s="17">
        <v>-1</v>
      </c>
      <c r="L3318" s="17">
        <v>-1</v>
      </c>
      <c r="M3318" s="17">
        <v>-1</v>
      </c>
      <c r="N3318" s="17">
        <v>0.16666666666666666</v>
      </c>
      <c r="O3318" s="17">
        <v>-1</v>
      </c>
      <c r="P3318" s="17">
        <v>-1</v>
      </c>
      <c r="Q3318" s="17">
        <v>1.5814579933319561</v>
      </c>
      <c r="R3318" s="17">
        <v>-1</v>
      </c>
      <c r="S3318" s="17">
        <v>-0.35349720193228051</v>
      </c>
      <c r="T3318" s="17">
        <v>-3.7116137603193253E-2</v>
      </c>
      <c r="U3318" s="17">
        <v>-0.25976454836216811</v>
      </c>
      <c r="V3318" s="17">
        <v>-0.52255781179374472</v>
      </c>
      <c r="W3318" s="17">
        <v>-0.66835579592337224</v>
      </c>
      <c r="X3318" s="17">
        <v>-1.6139256024373154</v>
      </c>
      <c r="Y3318" s="17">
        <v>0</v>
      </c>
      <c r="Z3318" s="17">
        <v>17.257403896478259</v>
      </c>
      <c r="AA3318" s="17">
        <v>-0.33425274724250115</v>
      </c>
      <c r="AB3318" s="17">
        <v>-0.1472085642265627</v>
      </c>
      <c r="AC3318" s="17">
        <v>3.7713995992259974</v>
      </c>
      <c r="AD3318" s="17">
        <v>-0.32470568545271017</v>
      </c>
      <c r="AE3318" s="17">
        <v>-3.2470568545271014E-2</v>
      </c>
      <c r="AF3318" s="17">
        <v>27.835166854393844</v>
      </c>
      <c r="AG3318" s="17">
        <v>-31.187689879181502</v>
      </c>
      <c r="AH3318" s="17">
        <v>-1</v>
      </c>
      <c r="AI3318" s="17">
        <v>-1</v>
      </c>
      <c r="AJ3318" s="17">
        <v>-1</v>
      </c>
      <c r="AK3318" s="17">
        <v>-1</v>
      </c>
      <c r="AL3318" s="17">
        <v>-1</v>
      </c>
      <c r="AM3318" s="17">
        <v>-1</v>
      </c>
      <c r="AN3318" s="17">
        <v>-1</v>
      </c>
      <c r="AO3318" s="17">
        <v>-1</v>
      </c>
      <c r="AP3318" s="17">
        <v>-1</v>
      </c>
      <c r="AQ3318" s="17">
        <v>-1</v>
      </c>
      <c r="AR3318" s="17">
        <v>-0.16235284272635508</v>
      </c>
      <c r="AS3318" s="17">
        <v>-1.948234112716261</v>
      </c>
      <c r="AT3318" s="17">
        <v>1.4672956534688604</v>
      </c>
      <c r="AU3318" s="17">
        <v>-1</v>
      </c>
      <c r="AV3318" s="17">
        <v>-1</v>
      </c>
      <c r="AW3318" s="17">
        <v>-1</v>
      </c>
      <c r="AX3318" s="17">
        <v>-1</v>
      </c>
      <c r="AY3318" s="17">
        <v>-3.2470568545271014E-2</v>
      </c>
      <c r="AZ3318" s="17">
        <v>0.64999991647873501</v>
      </c>
      <c r="BA3318" s="17">
        <v>-0.13717940365822218</v>
      </c>
      <c r="BB3318" s="17">
        <v>0.24373326638725484</v>
      </c>
      <c r="BC3318" s="17">
        <v>-6.4246086900075286E-2</v>
      </c>
      <c r="BD3318" s="17">
        <v>8.8755511614786737</v>
      </c>
      <c r="BE3318" s="17">
        <v>-1.8242691101966289</v>
      </c>
      <c r="BF3318" s="17">
        <v>-1</v>
      </c>
      <c r="BG3318" s="22">
        <v>0</v>
      </c>
    </row>
    <row r="3319" spans="1:59" x14ac:dyDescent="0.25">
      <c r="A3319">
        <v>6945</v>
      </c>
      <c r="B3319" t="s">
        <v>3357</v>
      </c>
      <c r="C3319" s="49">
        <v>0</v>
      </c>
      <c r="D3319" s="22">
        <v>1450</v>
      </c>
      <c r="E3319" s="17">
        <v>42.510834345099084</v>
      </c>
      <c r="F3319" s="17">
        <v>-34.162466733731819</v>
      </c>
      <c r="G3319" s="17">
        <v>9.7588733186206644E-2</v>
      </c>
      <c r="H3319" s="17">
        <v>1.5658069454695622</v>
      </c>
      <c r="I3319" s="17">
        <v>31.883730774475264</v>
      </c>
      <c r="J3319" s="17">
        <v>0.93163294809285269</v>
      </c>
      <c r="K3319" s="17">
        <v>-1</v>
      </c>
      <c r="L3319" s="17">
        <v>-1</v>
      </c>
      <c r="M3319" s="17">
        <v>-1</v>
      </c>
      <c r="N3319" s="17">
        <v>0.16666666666666666</v>
      </c>
      <c r="O3319" s="17">
        <v>-1</v>
      </c>
      <c r="P3319" s="17">
        <v>-1</v>
      </c>
      <c r="Q3319" s="17">
        <v>1.5814579933319561</v>
      </c>
      <c r="R3319" s="17">
        <v>-1</v>
      </c>
      <c r="S3319" s="17">
        <v>-0.35349720193228051</v>
      </c>
      <c r="T3319" s="17">
        <v>-3.7116137603193253E-2</v>
      </c>
      <c r="U3319" s="17">
        <v>-0.25976454836216811</v>
      </c>
      <c r="V3319" s="17">
        <v>-0.52255781179374472</v>
      </c>
      <c r="W3319" s="17">
        <v>-0.66835579592337224</v>
      </c>
      <c r="X3319" s="17">
        <v>-1.6139256024373154</v>
      </c>
      <c r="Y3319" s="17">
        <v>0</v>
      </c>
      <c r="Z3319" s="17">
        <v>17.257403896478259</v>
      </c>
      <c r="AA3319" s="17">
        <v>-0.33425274724250115</v>
      </c>
      <c r="AB3319" s="17">
        <v>-0.1472085642265627</v>
      </c>
      <c r="AC3319" s="17">
        <v>3.7713995992259974</v>
      </c>
      <c r="AD3319" s="17">
        <v>-0.32470568545271017</v>
      </c>
      <c r="AE3319" s="17">
        <v>-3.2470568545271014E-2</v>
      </c>
      <c r="AF3319" s="17">
        <v>27.835166854393844</v>
      </c>
      <c r="AG3319" s="17">
        <v>-31.187689879181502</v>
      </c>
      <c r="AH3319" s="17">
        <v>-1</v>
      </c>
      <c r="AI3319" s="17">
        <v>-1</v>
      </c>
      <c r="AJ3319" s="17">
        <v>-1</v>
      </c>
      <c r="AK3319" s="17">
        <v>-1</v>
      </c>
      <c r="AL3319" s="17">
        <v>-1</v>
      </c>
      <c r="AM3319" s="17">
        <v>-1</v>
      </c>
      <c r="AN3319" s="17">
        <v>-1</v>
      </c>
      <c r="AO3319" s="17">
        <v>-1</v>
      </c>
      <c r="AP3319" s="17">
        <v>-1</v>
      </c>
      <c r="AQ3319" s="17">
        <v>-1</v>
      </c>
      <c r="AR3319" s="17">
        <v>-0.16235284272635508</v>
      </c>
      <c r="AS3319" s="17">
        <v>-1.948234112716261</v>
      </c>
      <c r="AT3319" s="17">
        <v>1.4672956534688604</v>
      </c>
      <c r="AU3319" s="17">
        <v>-1</v>
      </c>
      <c r="AV3319" s="17">
        <v>-1</v>
      </c>
      <c r="AW3319" s="17">
        <v>-1</v>
      </c>
      <c r="AX3319" s="17">
        <v>-1</v>
      </c>
      <c r="AY3319" s="17">
        <v>-3.2470568545271014E-2</v>
      </c>
      <c r="AZ3319" s="17">
        <v>0.64999991647873501</v>
      </c>
      <c r="BA3319" s="17">
        <v>-0.13717940365822218</v>
      </c>
      <c r="BB3319" s="17">
        <v>0.24373326638725484</v>
      </c>
      <c r="BC3319" s="17">
        <v>-6.4246086900075286E-2</v>
      </c>
      <c r="BD3319" s="17">
        <v>8.8755511614786737</v>
      </c>
      <c r="BE3319" s="17">
        <v>-1.8242691101966289</v>
      </c>
      <c r="BF3319" s="17">
        <v>-1</v>
      </c>
      <c r="BG3319" s="22">
        <v>0</v>
      </c>
    </row>
    <row r="3320" spans="1:59" x14ac:dyDescent="0.25">
      <c r="A3320">
        <v>6946</v>
      </c>
      <c r="B3320" t="s">
        <v>3358</v>
      </c>
      <c r="C3320" s="49">
        <v>0</v>
      </c>
      <c r="D3320" s="22">
        <v>1450</v>
      </c>
      <c r="E3320" s="17">
        <v>42.510834345099084</v>
      </c>
      <c r="F3320" s="17">
        <v>-34.162466733731819</v>
      </c>
      <c r="G3320" s="17">
        <v>9.7588733186206644E-2</v>
      </c>
      <c r="H3320" s="17">
        <v>1.5658069454695622</v>
      </c>
      <c r="I3320" s="17">
        <v>31.883730774475264</v>
      </c>
      <c r="J3320" s="17">
        <v>0.93163294809285269</v>
      </c>
      <c r="K3320" s="17">
        <v>-1</v>
      </c>
      <c r="L3320" s="17">
        <v>-1</v>
      </c>
      <c r="M3320" s="17">
        <v>-1</v>
      </c>
      <c r="N3320" s="17">
        <v>0.16666666666666666</v>
      </c>
      <c r="O3320" s="17">
        <v>-1</v>
      </c>
      <c r="P3320" s="17">
        <v>-1</v>
      </c>
      <c r="Q3320" s="17">
        <v>1.5814579933319561</v>
      </c>
      <c r="R3320" s="17">
        <v>-1</v>
      </c>
      <c r="S3320" s="17">
        <v>-0.35349720193228051</v>
      </c>
      <c r="T3320" s="17">
        <v>-3.7116137603193253E-2</v>
      </c>
      <c r="U3320" s="17">
        <v>-0.25976454836216811</v>
      </c>
      <c r="V3320" s="17">
        <v>-0.52255781179374472</v>
      </c>
      <c r="W3320" s="17">
        <v>-0.66835579592337224</v>
      </c>
      <c r="X3320" s="17">
        <v>-1.6139256024373154</v>
      </c>
      <c r="Y3320" s="17">
        <v>0</v>
      </c>
      <c r="Z3320" s="17">
        <v>17.257403896478259</v>
      </c>
      <c r="AA3320" s="17">
        <v>-0.33425274724250115</v>
      </c>
      <c r="AB3320" s="17">
        <v>-0.1472085642265627</v>
      </c>
      <c r="AC3320" s="17">
        <v>3.7713995992259974</v>
      </c>
      <c r="AD3320" s="17">
        <v>-0.32470568545271017</v>
      </c>
      <c r="AE3320" s="17">
        <v>-3.2470568545271014E-2</v>
      </c>
      <c r="AF3320" s="17">
        <v>27.835166854393844</v>
      </c>
      <c r="AG3320" s="17">
        <v>-31.187689879181502</v>
      </c>
      <c r="AH3320" s="17">
        <v>-1</v>
      </c>
      <c r="AI3320" s="17">
        <v>-1</v>
      </c>
      <c r="AJ3320" s="17">
        <v>-1</v>
      </c>
      <c r="AK3320" s="17">
        <v>-1</v>
      </c>
      <c r="AL3320" s="17">
        <v>-1</v>
      </c>
      <c r="AM3320" s="17">
        <v>-1</v>
      </c>
      <c r="AN3320" s="17">
        <v>-1</v>
      </c>
      <c r="AO3320" s="17">
        <v>-1</v>
      </c>
      <c r="AP3320" s="17">
        <v>-1</v>
      </c>
      <c r="AQ3320" s="17">
        <v>-1</v>
      </c>
      <c r="AR3320" s="17">
        <v>-0.16235284272635508</v>
      </c>
      <c r="AS3320" s="17">
        <v>-1.948234112716261</v>
      </c>
      <c r="AT3320" s="17">
        <v>1.4672956534688604</v>
      </c>
      <c r="AU3320" s="17">
        <v>-1</v>
      </c>
      <c r="AV3320" s="17">
        <v>-1</v>
      </c>
      <c r="AW3320" s="17">
        <v>-1</v>
      </c>
      <c r="AX3320" s="17">
        <v>-1</v>
      </c>
      <c r="AY3320" s="17">
        <v>-3.2470568545271014E-2</v>
      </c>
      <c r="AZ3320" s="17">
        <v>0.64999991647873501</v>
      </c>
      <c r="BA3320" s="17">
        <v>-0.13717940365822218</v>
      </c>
      <c r="BB3320" s="17">
        <v>0.24373326638725484</v>
      </c>
      <c r="BC3320" s="17">
        <v>-6.4246086900075286E-2</v>
      </c>
      <c r="BD3320" s="17">
        <v>8.8755511614786737</v>
      </c>
      <c r="BE3320" s="17">
        <v>-1.8242691101966289</v>
      </c>
      <c r="BF3320" s="17">
        <v>-1</v>
      </c>
      <c r="BG3320" s="22">
        <v>0</v>
      </c>
    </row>
    <row r="3321" spans="1:59" x14ac:dyDescent="0.25">
      <c r="A3321">
        <v>6947</v>
      </c>
      <c r="B3321" t="s">
        <v>3359</v>
      </c>
      <c r="C3321" s="49">
        <v>0</v>
      </c>
      <c r="D3321" s="22">
        <v>1450</v>
      </c>
      <c r="E3321" s="17">
        <v>42.510834345099084</v>
      </c>
      <c r="F3321" s="17">
        <v>-34.162466733731819</v>
      </c>
      <c r="G3321" s="17">
        <v>9.7588733186206644E-2</v>
      </c>
      <c r="H3321" s="17">
        <v>1.5658069454695622</v>
      </c>
      <c r="I3321" s="17">
        <v>31.883730774475264</v>
      </c>
      <c r="J3321" s="17">
        <v>0.93163294809285269</v>
      </c>
      <c r="K3321" s="17">
        <v>-1</v>
      </c>
      <c r="L3321" s="17">
        <v>-1</v>
      </c>
      <c r="M3321" s="17">
        <v>-1</v>
      </c>
      <c r="N3321" s="17">
        <v>0.16666666666666666</v>
      </c>
      <c r="O3321" s="17">
        <v>-1</v>
      </c>
      <c r="P3321" s="17">
        <v>-1</v>
      </c>
      <c r="Q3321" s="17">
        <v>1.5814579933319561</v>
      </c>
      <c r="R3321" s="17">
        <v>-1</v>
      </c>
      <c r="S3321" s="17">
        <v>-0.35349720193228051</v>
      </c>
      <c r="T3321" s="17">
        <v>-3.7116137603193253E-2</v>
      </c>
      <c r="U3321" s="17">
        <v>-0.25976454836216811</v>
      </c>
      <c r="V3321" s="17">
        <v>-0.52255781179374472</v>
      </c>
      <c r="W3321" s="17">
        <v>-0.66835579592337224</v>
      </c>
      <c r="X3321" s="17">
        <v>-1.6139256024373154</v>
      </c>
      <c r="Y3321" s="17">
        <v>0</v>
      </c>
      <c r="Z3321" s="17">
        <v>17.257403896478259</v>
      </c>
      <c r="AA3321" s="17">
        <v>-0.33425274724250115</v>
      </c>
      <c r="AB3321" s="17">
        <v>-0.1472085642265627</v>
      </c>
      <c r="AC3321" s="17">
        <v>3.7713995992259974</v>
      </c>
      <c r="AD3321" s="17">
        <v>-0.32470568545271017</v>
      </c>
      <c r="AE3321" s="17">
        <v>-3.2470568545271014E-2</v>
      </c>
      <c r="AF3321" s="17">
        <v>27.835166854393844</v>
      </c>
      <c r="AG3321" s="17">
        <v>-31.187689879181502</v>
      </c>
      <c r="AH3321" s="17">
        <v>-1</v>
      </c>
      <c r="AI3321" s="17">
        <v>-1</v>
      </c>
      <c r="AJ3321" s="17">
        <v>-1</v>
      </c>
      <c r="AK3321" s="17">
        <v>-1</v>
      </c>
      <c r="AL3321" s="17">
        <v>-1</v>
      </c>
      <c r="AM3321" s="17">
        <v>-1</v>
      </c>
      <c r="AN3321" s="17">
        <v>-1</v>
      </c>
      <c r="AO3321" s="17">
        <v>-1</v>
      </c>
      <c r="AP3321" s="17">
        <v>-1</v>
      </c>
      <c r="AQ3321" s="17">
        <v>-1</v>
      </c>
      <c r="AR3321" s="17">
        <v>-0.16235284272635508</v>
      </c>
      <c r="AS3321" s="17">
        <v>-1.948234112716261</v>
      </c>
      <c r="AT3321" s="17">
        <v>1.4672956534688604</v>
      </c>
      <c r="AU3321" s="17">
        <v>-1</v>
      </c>
      <c r="AV3321" s="17">
        <v>-1</v>
      </c>
      <c r="AW3321" s="17">
        <v>-1</v>
      </c>
      <c r="AX3321" s="17">
        <v>-1</v>
      </c>
      <c r="AY3321" s="17">
        <v>-3.2470568545271014E-2</v>
      </c>
      <c r="AZ3321" s="17">
        <v>0.64999991647873501</v>
      </c>
      <c r="BA3321" s="17">
        <v>-0.13717940365822218</v>
      </c>
      <c r="BB3321" s="17">
        <v>0.24373326638725484</v>
      </c>
      <c r="BC3321" s="17">
        <v>-6.4246086900075286E-2</v>
      </c>
      <c r="BD3321" s="17">
        <v>8.8755511614786737</v>
      </c>
      <c r="BE3321" s="17">
        <v>-1.8242691101966289</v>
      </c>
      <c r="BF3321" s="17">
        <v>-1</v>
      </c>
      <c r="BG3321" s="22">
        <v>0</v>
      </c>
    </row>
    <row r="3322" spans="1:59" x14ac:dyDescent="0.25">
      <c r="A3322">
        <v>6948</v>
      </c>
      <c r="B3322" t="s">
        <v>3360</v>
      </c>
      <c r="C3322" s="49">
        <v>0</v>
      </c>
      <c r="D3322" s="22">
        <v>1450</v>
      </c>
      <c r="E3322" s="17">
        <v>42.510834345099084</v>
      </c>
      <c r="F3322" s="17">
        <v>-34.162466733731819</v>
      </c>
      <c r="G3322" s="17">
        <v>9.7588733186206644E-2</v>
      </c>
      <c r="H3322" s="17">
        <v>1.5658069454695622</v>
      </c>
      <c r="I3322" s="17">
        <v>31.883730774475264</v>
      </c>
      <c r="J3322" s="17">
        <v>0.93163294809285269</v>
      </c>
      <c r="K3322" s="17">
        <v>-1</v>
      </c>
      <c r="L3322" s="17">
        <v>-1</v>
      </c>
      <c r="M3322" s="17">
        <v>-1</v>
      </c>
      <c r="N3322" s="17">
        <v>0.16666666666666666</v>
      </c>
      <c r="O3322" s="17">
        <v>-1</v>
      </c>
      <c r="P3322" s="17">
        <v>-1</v>
      </c>
      <c r="Q3322" s="17">
        <v>1.5814579933319561</v>
      </c>
      <c r="R3322" s="17">
        <v>-1</v>
      </c>
      <c r="S3322" s="17">
        <v>-0.35349720193228051</v>
      </c>
      <c r="T3322" s="17">
        <v>-3.7116137603193253E-2</v>
      </c>
      <c r="U3322" s="17">
        <v>-0.25976454836216811</v>
      </c>
      <c r="V3322" s="17">
        <v>-0.52255781179374472</v>
      </c>
      <c r="W3322" s="17">
        <v>-0.66835579592337224</v>
      </c>
      <c r="X3322" s="17">
        <v>-1.6139256024373154</v>
      </c>
      <c r="Y3322" s="17">
        <v>0</v>
      </c>
      <c r="Z3322" s="17">
        <v>17.257403896478259</v>
      </c>
      <c r="AA3322" s="17">
        <v>-0.33425274724250115</v>
      </c>
      <c r="AB3322" s="17">
        <v>-0.1472085642265627</v>
      </c>
      <c r="AC3322" s="17">
        <v>3.7713995992259974</v>
      </c>
      <c r="AD3322" s="17">
        <v>-0.32470568545271017</v>
      </c>
      <c r="AE3322" s="17">
        <v>-3.2470568545271014E-2</v>
      </c>
      <c r="AF3322" s="17">
        <v>27.835166854393844</v>
      </c>
      <c r="AG3322" s="17">
        <v>-31.187689879181502</v>
      </c>
      <c r="AH3322" s="17">
        <v>-1</v>
      </c>
      <c r="AI3322" s="17">
        <v>-1</v>
      </c>
      <c r="AJ3322" s="17">
        <v>-1</v>
      </c>
      <c r="AK3322" s="17">
        <v>-1</v>
      </c>
      <c r="AL3322" s="17">
        <v>-1</v>
      </c>
      <c r="AM3322" s="17">
        <v>-1</v>
      </c>
      <c r="AN3322" s="17">
        <v>-1</v>
      </c>
      <c r="AO3322" s="17">
        <v>-1</v>
      </c>
      <c r="AP3322" s="17">
        <v>-1</v>
      </c>
      <c r="AQ3322" s="17">
        <v>-1</v>
      </c>
      <c r="AR3322" s="17">
        <v>-0.16235284272635508</v>
      </c>
      <c r="AS3322" s="17">
        <v>-1.948234112716261</v>
      </c>
      <c r="AT3322" s="17">
        <v>1.4672956534688604</v>
      </c>
      <c r="AU3322" s="17">
        <v>-1</v>
      </c>
      <c r="AV3322" s="17">
        <v>-1</v>
      </c>
      <c r="AW3322" s="17">
        <v>-1</v>
      </c>
      <c r="AX3322" s="17">
        <v>-1</v>
      </c>
      <c r="AY3322" s="17">
        <v>-3.2470568545271014E-2</v>
      </c>
      <c r="AZ3322" s="17">
        <v>0.64999991647873501</v>
      </c>
      <c r="BA3322" s="17">
        <v>-0.13717940365822218</v>
      </c>
      <c r="BB3322" s="17">
        <v>0.24373326638725484</v>
      </c>
      <c r="BC3322" s="17">
        <v>-6.4246086900075286E-2</v>
      </c>
      <c r="BD3322" s="17">
        <v>8.8755511614786737</v>
      </c>
      <c r="BE3322" s="17">
        <v>-1.8242691101966289</v>
      </c>
      <c r="BF3322" s="17">
        <v>-1</v>
      </c>
      <c r="BG3322" s="22">
        <v>0</v>
      </c>
    </row>
    <row r="3323" spans="1:59" x14ac:dyDescent="0.25">
      <c r="A3323">
        <v>6949</v>
      </c>
      <c r="B3323" t="s">
        <v>3361</v>
      </c>
      <c r="C3323" s="49">
        <v>0</v>
      </c>
      <c r="D3323" s="22">
        <v>1450</v>
      </c>
      <c r="E3323" s="17">
        <v>42.510834345099084</v>
      </c>
      <c r="F3323" s="17">
        <v>-34.162466733731819</v>
      </c>
      <c r="G3323" s="17">
        <v>9.7588733186206644E-2</v>
      </c>
      <c r="H3323" s="17">
        <v>1.5658069454695622</v>
      </c>
      <c r="I3323" s="17">
        <v>31.883730774475264</v>
      </c>
      <c r="J3323" s="17">
        <v>0.93163294809285269</v>
      </c>
      <c r="K3323" s="17">
        <v>-1</v>
      </c>
      <c r="L3323" s="17">
        <v>-1</v>
      </c>
      <c r="M3323" s="17">
        <v>-1</v>
      </c>
      <c r="N3323" s="17">
        <v>0.16666666666666666</v>
      </c>
      <c r="O3323" s="17">
        <v>-1</v>
      </c>
      <c r="P3323" s="17">
        <v>-1</v>
      </c>
      <c r="Q3323" s="17">
        <v>1.5814579933319561</v>
      </c>
      <c r="R3323" s="17">
        <v>-1</v>
      </c>
      <c r="S3323" s="17">
        <v>-0.35349720193228051</v>
      </c>
      <c r="T3323" s="17">
        <v>-3.7116137603193253E-2</v>
      </c>
      <c r="U3323" s="17">
        <v>-0.25976454836216811</v>
      </c>
      <c r="V3323" s="17">
        <v>-0.52255781179374472</v>
      </c>
      <c r="W3323" s="17">
        <v>-0.66835579592337224</v>
      </c>
      <c r="X3323" s="17">
        <v>-1.6139256024373154</v>
      </c>
      <c r="Y3323" s="17">
        <v>0</v>
      </c>
      <c r="Z3323" s="17">
        <v>17.257403896478259</v>
      </c>
      <c r="AA3323" s="17">
        <v>-0.33425274724250115</v>
      </c>
      <c r="AB3323" s="17">
        <v>-0.1472085642265627</v>
      </c>
      <c r="AC3323" s="17">
        <v>3.7713995992259974</v>
      </c>
      <c r="AD3323" s="17">
        <v>-0.32470568545271017</v>
      </c>
      <c r="AE3323" s="17">
        <v>-3.2470568545271014E-2</v>
      </c>
      <c r="AF3323" s="17">
        <v>27.835166854393844</v>
      </c>
      <c r="AG3323" s="17">
        <v>-31.187689879181502</v>
      </c>
      <c r="AH3323" s="17">
        <v>-1</v>
      </c>
      <c r="AI3323" s="17">
        <v>-1</v>
      </c>
      <c r="AJ3323" s="17">
        <v>-1</v>
      </c>
      <c r="AK3323" s="17">
        <v>-1</v>
      </c>
      <c r="AL3323" s="17">
        <v>-1</v>
      </c>
      <c r="AM3323" s="17">
        <v>-1</v>
      </c>
      <c r="AN3323" s="17">
        <v>-1</v>
      </c>
      <c r="AO3323" s="17">
        <v>-1</v>
      </c>
      <c r="AP3323" s="17">
        <v>-1</v>
      </c>
      <c r="AQ3323" s="17">
        <v>-1</v>
      </c>
      <c r="AR3323" s="17">
        <v>-0.16235284272635508</v>
      </c>
      <c r="AS3323" s="17">
        <v>-1.948234112716261</v>
      </c>
      <c r="AT3323" s="17">
        <v>1.4672956534688604</v>
      </c>
      <c r="AU3323" s="17">
        <v>-1</v>
      </c>
      <c r="AV3323" s="17">
        <v>-1</v>
      </c>
      <c r="AW3323" s="17">
        <v>-1</v>
      </c>
      <c r="AX3323" s="17">
        <v>-1</v>
      </c>
      <c r="AY3323" s="17">
        <v>-3.2470568545271014E-2</v>
      </c>
      <c r="AZ3323" s="17">
        <v>0.64999991647873501</v>
      </c>
      <c r="BA3323" s="17">
        <v>-0.13717940365822218</v>
      </c>
      <c r="BB3323" s="17">
        <v>0.24373326638725484</v>
      </c>
      <c r="BC3323" s="17">
        <v>-6.4246086900075286E-2</v>
      </c>
      <c r="BD3323" s="17">
        <v>8.8755511614786737</v>
      </c>
      <c r="BE3323" s="17">
        <v>-1.8242691101966289</v>
      </c>
      <c r="BF3323" s="17">
        <v>-1</v>
      </c>
      <c r="BG3323" s="22">
        <v>0</v>
      </c>
    </row>
    <row r="3324" spans="1:59" x14ac:dyDescent="0.25">
      <c r="A3324">
        <v>6950</v>
      </c>
      <c r="B3324" t="s">
        <v>3362</v>
      </c>
      <c r="C3324" s="49">
        <v>0</v>
      </c>
      <c r="D3324" s="22">
        <v>1450</v>
      </c>
      <c r="E3324" s="17">
        <v>42.510834345099084</v>
      </c>
      <c r="F3324" s="17">
        <v>-34.162466733731819</v>
      </c>
      <c r="G3324" s="17">
        <v>9.7588733186206644E-2</v>
      </c>
      <c r="H3324" s="17">
        <v>1.5658069454695622</v>
      </c>
      <c r="I3324" s="17">
        <v>31.883730774475264</v>
      </c>
      <c r="J3324" s="17">
        <v>0.93163294809285269</v>
      </c>
      <c r="K3324" s="17">
        <v>-1</v>
      </c>
      <c r="L3324" s="17">
        <v>-1</v>
      </c>
      <c r="M3324" s="17">
        <v>-1</v>
      </c>
      <c r="N3324" s="17">
        <v>0.16666666666666666</v>
      </c>
      <c r="O3324" s="17">
        <v>-1</v>
      </c>
      <c r="P3324" s="17">
        <v>-1</v>
      </c>
      <c r="Q3324" s="17">
        <v>1.5814579933319561</v>
      </c>
      <c r="R3324" s="17">
        <v>-1</v>
      </c>
      <c r="S3324" s="17">
        <v>-0.35349720193228051</v>
      </c>
      <c r="T3324" s="17">
        <v>-3.7116137603193253E-2</v>
      </c>
      <c r="U3324" s="17">
        <v>-0.25976454836216811</v>
      </c>
      <c r="V3324" s="17">
        <v>-0.52255781179374472</v>
      </c>
      <c r="W3324" s="17">
        <v>-0.66835579592337224</v>
      </c>
      <c r="X3324" s="17">
        <v>-1.6139256024373154</v>
      </c>
      <c r="Y3324" s="17">
        <v>0</v>
      </c>
      <c r="Z3324" s="17">
        <v>17.257403896478259</v>
      </c>
      <c r="AA3324" s="17">
        <v>-0.33425274724250115</v>
      </c>
      <c r="AB3324" s="17">
        <v>-0.1472085642265627</v>
      </c>
      <c r="AC3324" s="17">
        <v>3.7713995992259974</v>
      </c>
      <c r="AD3324" s="17">
        <v>-0.32470568545271017</v>
      </c>
      <c r="AE3324" s="17">
        <v>-3.2470568545271014E-2</v>
      </c>
      <c r="AF3324" s="17">
        <v>27.835166854393844</v>
      </c>
      <c r="AG3324" s="17">
        <v>-31.187689879181502</v>
      </c>
      <c r="AH3324" s="17">
        <v>-1</v>
      </c>
      <c r="AI3324" s="17">
        <v>-1</v>
      </c>
      <c r="AJ3324" s="17">
        <v>-1</v>
      </c>
      <c r="AK3324" s="17">
        <v>-1</v>
      </c>
      <c r="AL3324" s="17">
        <v>-1</v>
      </c>
      <c r="AM3324" s="17">
        <v>-1</v>
      </c>
      <c r="AN3324" s="17">
        <v>-1</v>
      </c>
      <c r="AO3324" s="17">
        <v>-1</v>
      </c>
      <c r="AP3324" s="17">
        <v>-1</v>
      </c>
      <c r="AQ3324" s="17">
        <v>-1</v>
      </c>
      <c r="AR3324" s="17">
        <v>-0.16235284272635508</v>
      </c>
      <c r="AS3324" s="17">
        <v>-1.948234112716261</v>
      </c>
      <c r="AT3324" s="17">
        <v>1.4672956534688604</v>
      </c>
      <c r="AU3324" s="17">
        <v>-1</v>
      </c>
      <c r="AV3324" s="17">
        <v>-1</v>
      </c>
      <c r="AW3324" s="17">
        <v>-1</v>
      </c>
      <c r="AX3324" s="17">
        <v>-1</v>
      </c>
      <c r="AY3324" s="17">
        <v>-3.2470568545271014E-2</v>
      </c>
      <c r="AZ3324" s="17">
        <v>0.64999991647873501</v>
      </c>
      <c r="BA3324" s="17">
        <v>-0.13717940365822218</v>
      </c>
      <c r="BB3324" s="17">
        <v>0.24373326638725484</v>
      </c>
      <c r="BC3324" s="17">
        <v>-6.4246086900075286E-2</v>
      </c>
      <c r="BD3324" s="17">
        <v>8.8755511614786737</v>
      </c>
      <c r="BE3324" s="17">
        <v>-1.8242691101966289</v>
      </c>
      <c r="BF3324" s="17">
        <v>-1</v>
      </c>
      <c r="BG3324" s="22">
        <v>0</v>
      </c>
    </row>
    <row r="3325" spans="1:59" x14ac:dyDescent="0.25">
      <c r="A3325">
        <v>6951</v>
      </c>
      <c r="B3325" t="s">
        <v>875</v>
      </c>
      <c r="C3325" s="49">
        <v>0</v>
      </c>
      <c r="D3325" s="22">
        <v>1450</v>
      </c>
      <c r="E3325" s="17">
        <v>42.510834345099084</v>
      </c>
      <c r="F3325" s="17">
        <v>-34.162466733731819</v>
      </c>
      <c r="G3325" s="17">
        <v>9.7588733186206644E-2</v>
      </c>
      <c r="H3325" s="17">
        <v>1.5658069454695622</v>
      </c>
      <c r="I3325" s="17">
        <v>31.883730774475264</v>
      </c>
      <c r="J3325" s="17">
        <v>0.93163294809285269</v>
      </c>
      <c r="K3325" s="17">
        <v>-1</v>
      </c>
      <c r="L3325" s="17">
        <v>-1</v>
      </c>
      <c r="M3325" s="17">
        <v>-1</v>
      </c>
      <c r="N3325" s="17">
        <v>0.16666666666666666</v>
      </c>
      <c r="O3325" s="17">
        <v>-1</v>
      </c>
      <c r="P3325" s="17">
        <v>-1</v>
      </c>
      <c r="Q3325" s="17">
        <v>1.5814579933319561</v>
      </c>
      <c r="R3325" s="17">
        <v>-1</v>
      </c>
      <c r="S3325" s="17">
        <v>-0.35349720193228051</v>
      </c>
      <c r="T3325" s="17">
        <v>-3.7116137603193253E-2</v>
      </c>
      <c r="U3325" s="17">
        <v>-0.25976454836216811</v>
      </c>
      <c r="V3325" s="17">
        <v>-0.52255781179374472</v>
      </c>
      <c r="W3325" s="17">
        <v>-0.66835579592337224</v>
      </c>
      <c r="X3325" s="17">
        <v>-1.6139256024373154</v>
      </c>
      <c r="Y3325" s="17">
        <v>0</v>
      </c>
      <c r="Z3325" s="17">
        <v>17.257403896478259</v>
      </c>
      <c r="AA3325" s="17">
        <v>-0.33425274724250115</v>
      </c>
      <c r="AB3325" s="17">
        <v>-0.1472085642265627</v>
      </c>
      <c r="AC3325" s="17">
        <v>3.7713995992259974</v>
      </c>
      <c r="AD3325" s="17">
        <v>-0.32470568545271017</v>
      </c>
      <c r="AE3325" s="17">
        <v>-3.2470568545271014E-2</v>
      </c>
      <c r="AF3325" s="17">
        <v>27.835166854393844</v>
      </c>
      <c r="AG3325" s="17">
        <v>-31.187689879181502</v>
      </c>
      <c r="AH3325" s="17">
        <v>-1</v>
      </c>
      <c r="AI3325" s="17">
        <v>-1</v>
      </c>
      <c r="AJ3325" s="17">
        <v>-1</v>
      </c>
      <c r="AK3325" s="17">
        <v>-1</v>
      </c>
      <c r="AL3325" s="17">
        <v>-1</v>
      </c>
      <c r="AM3325" s="17">
        <v>-1</v>
      </c>
      <c r="AN3325" s="17">
        <v>-1</v>
      </c>
      <c r="AO3325" s="17">
        <v>-1</v>
      </c>
      <c r="AP3325" s="17">
        <v>-1</v>
      </c>
      <c r="AQ3325" s="17">
        <v>-1</v>
      </c>
      <c r="AR3325" s="17">
        <v>-0.16235284272635508</v>
      </c>
      <c r="AS3325" s="17">
        <v>-1.948234112716261</v>
      </c>
      <c r="AT3325" s="17">
        <v>1.4672956534688604</v>
      </c>
      <c r="AU3325" s="17">
        <v>-1</v>
      </c>
      <c r="AV3325" s="17">
        <v>-1</v>
      </c>
      <c r="AW3325" s="17">
        <v>-1</v>
      </c>
      <c r="AX3325" s="17">
        <v>-1</v>
      </c>
      <c r="AY3325" s="17">
        <v>-3.2470568545271014E-2</v>
      </c>
      <c r="AZ3325" s="17">
        <v>0.64999991647873501</v>
      </c>
      <c r="BA3325" s="17">
        <v>-0.13717940365822218</v>
      </c>
      <c r="BB3325" s="17">
        <v>0.24373326638725484</v>
      </c>
      <c r="BC3325" s="17">
        <v>-6.4246086900075286E-2</v>
      </c>
      <c r="BD3325" s="17">
        <v>8.8755511614786737</v>
      </c>
      <c r="BE3325" s="17">
        <v>-1.8242691101966289</v>
      </c>
      <c r="BF3325" s="17">
        <v>-1</v>
      </c>
      <c r="BG3325" s="22">
        <v>0</v>
      </c>
    </row>
    <row r="3326" spans="1:59" x14ac:dyDescent="0.25">
      <c r="A3326">
        <v>6952</v>
      </c>
      <c r="B3326" t="s">
        <v>3363</v>
      </c>
      <c r="C3326" s="49">
        <v>0</v>
      </c>
      <c r="D3326" s="22">
        <v>1450</v>
      </c>
      <c r="E3326" s="17">
        <v>42.510834345099084</v>
      </c>
      <c r="F3326" s="17">
        <v>-34.162466733731819</v>
      </c>
      <c r="G3326" s="17">
        <v>9.7588733186206644E-2</v>
      </c>
      <c r="H3326" s="17">
        <v>1.5658069454695622</v>
      </c>
      <c r="I3326" s="17">
        <v>31.883730774475264</v>
      </c>
      <c r="J3326" s="17">
        <v>0.93163294809285269</v>
      </c>
      <c r="K3326" s="17">
        <v>-1</v>
      </c>
      <c r="L3326" s="17">
        <v>-1</v>
      </c>
      <c r="M3326" s="17">
        <v>-1</v>
      </c>
      <c r="N3326" s="17">
        <v>0.16666666666666666</v>
      </c>
      <c r="O3326" s="17">
        <v>-1</v>
      </c>
      <c r="P3326" s="17">
        <v>-1</v>
      </c>
      <c r="Q3326" s="17">
        <v>1.5814579933319561</v>
      </c>
      <c r="R3326" s="17">
        <v>-1</v>
      </c>
      <c r="S3326" s="17">
        <v>-0.35349720193228051</v>
      </c>
      <c r="T3326" s="17">
        <v>-3.7116137603193253E-2</v>
      </c>
      <c r="U3326" s="17">
        <v>-0.25976454836216811</v>
      </c>
      <c r="V3326" s="17">
        <v>-0.52255781179374472</v>
      </c>
      <c r="W3326" s="17">
        <v>-0.66835579592337224</v>
      </c>
      <c r="X3326" s="17">
        <v>-1.6139256024373154</v>
      </c>
      <c r="Y3326" s="17">
        <v>0</v>
      </c>
      <c r="Z3326" s="17">
        <v>17.257403896478259</v>
      </c>
      <c r="AA3326" s="17">
        <v>-0.33425274724250115</v>
      </c>
      <c r="AB3326" s="17">
        <v>-0.1472085642265627</v>
      </c>
      <c r="AC3326" s="17">
        <v>3.7713995992259974</v>
      </c>
      <c r="AD3326" s="17">
        <v>-0.32470568545271017</v>
      </c>
      <c r="AE3326" s="17">
        <v>-3.2470568545271014E-2</v>
      </c>
      <c r="AF3326" s="17">
        <v>27.835166854393844</v>
      </c>
      <c r="AG3326" s="17">
        <v>-31.187689879181502</v>
      </c>
      <c r="AH3326" s="17">
        <v>-1</v>
      </c>
      <c r="AI3326" s="17">
        <v>-1</v>
      </c>
      <c r="AJ3326" s="17">
        <v>-1</v>
      </c>
      <c r="AK3326" s="17">
        <v>-1</v>
      </c>
      <c r="AL3326" s="17">
        <v>-1</v>
      </c>
      <c r="AM3326" s="17">
        <v>-1</v>
      </c>
      <c r="AN3326" s="17">
        <v>-1</v>
      </c>
      <c r="AO3326" s="17">
        <v>-1</v>
      </c>
      <c r="AP3326" s="17">
        <v>-1</v>
      </c>
      <c r="AQ3326" s="17">
        <v>-1</v>
      </c>
      <c r="AR3326" s="17">
        <v>-0.16235284272635508</v>
      </c>
      <c r="AS3326" s="17">
        <v>-1.948234112716261</v>
      </c>
      <c r="AT3326" s="17">
        <v>1.4672956534688604</v>
      </c>
      <c r="AU3326" s="17">
        <v>-1</v>
      </c>
      <c r="AV3326" s="17">
        <v>-1</v>
      </c>
      <c r="AW3326" s="17">
        <v>-1</v>
      </c>
      <c r="AX3326" s="17">
        <v>-1</v>
      </c>
      <c r="AY3326" s="17">
        <v>-3.2470568545271014E-2</v>
      </c>
      <c r="AZ3326" s="17">
        <v>0.64999991647873501</v>
      </c>
      <c r="BA3326" s="17">
        <v>-0.13717940365822218</v>
      </c>
      <c r="BB3326" s="17">
        <v>0.24373326638725484</v>
      </c>
      <c r="BC3326" s="17">
        <v>-6.4246086900075286E-2</v>
      </c>
      <c r="BD3326" s="17">
        <v>8.8755511614786737</v>
      </c>
      <c r="BE3326" s="17">
        <v>-1.8242691101966289</v>
      </c>
      <c r="BF3326" s="17">
        <v>-1</v>
      </c>
      <c r="BG3326" s="22">
        <v>0</v>
      </c>
    </row>
    <row r="3327" spans="1:59" x14ac:dyDescent="0.25">
      <c r="A3327">
        <v>6953</v>
      </c>
      <c r="B3327" t="s">
        <v>3364</v>
      </c>
      <c r="C3327" s="49">
        <v>0</v>
      </c>
      <c r="D3327" s="22">
        <v>1450</v>
      </c>
      <c r="E3327" s="17">
        <v>42.510834345099084</v>
      </c>
      <c r="F3327" s="17">
        <v>-34.162466733731819</v>
      </c>
      <c r="G3327" s="17">
        <v>9.7588733186206644E-2</v>
      </c>
      <c r="H3327" s="17">
        <v>1.5658069454695622</v>
      </c>
      <c r="I3327" s="17">
        <v>31.883730774475264</v>
      </c>
      <c r="J3327" s="17">
        <v>0.93163294809285269</v>
      </c>
      <c r="K3327" s="17">
        <v>-1</v>
      </c>
      <c r="L3327" s="17">
        <v>-1</v>
      </c>
      <c r="M3327" s="17">
        <v>-1</v>
      </c>
      <c r="N3327" s="17">
        <v>0.16666666666666666</v>
      </c>
      <c r="O3327" s="17">
        <v>-1</v>
      </c>
      <c r="P3327" s="17">
        <v>-1</v>
      </c>
      <c r="Q3327" s="17">
        <v>1.5814579933319561</v>
      </c>
      <c r="R3327" s="17">
        <v>-1</v>
      </c>
      <c r="S3327" s="17">
        <v>-0.35349720193228051</v>
      </c>
      <c r="T3327" s="17">
        <v>-3.7116137603193253E-2</v>
      </c>
      <c r="U3327" s="17">
        <v>-0.25976454836216811</v>
      </c>
      <c r="V3327" s="17">
        <v>-0.52255781179374472</v>
      </c>
      <c r="W3327" s="17">
        <v>-0.66835579592337224</v>
      </c>
      <c r="X3327" s="17">
        <v>-1.6139256024373154</v>
      </c>
      <c r="Y3327" s="17">
        <v>0</v>
      </c>
      <c r="Z3327" s="17">
        <v>17.257403896478259</v>
      </c>
      <c r="AA3327" s="17">
        <v>-0.33425274724250115</v>
      </c>
      <c r="AB3327" s="17">
        <v>-0.1472085642265627</v>
      </c>
      <c r="AC3327" s="17">
        <v>3.7713995992259974</v>
      </c>
      <c r="AD3327" s="17">
        <v>-0.32470568545271017</v>
      </c>
      <c r="AE3327" s="17">
        <v>-3.2470568545271014E-2</v>
      </c>
      <c r="AF3327" s="17">
        <v>27.835166854393844</v>
      </c>
      <c r="AG3327" s="17">
        <v>-31.187689879181502</v>
      </c>
      <c r="AH3327" s="17">
        <v>-1</v>
      </c>
      <c r="AI3327" s="17">
        <v>-1</v>
      </c>
      <c r="AJ3327" s="17">
        <v>-1</v>
      </c>
      <c r="AK3327" s="17">
        <v>-1</v>
      </c>
      <c r="AL3327" s="17">
        <v>-1</v>
      </c>
      <c r="AM3327" s="17">
        <v>-1</v>
      </c>
      <c r="AN3327" s="17">
        <v>-1</v>
      </c>
      <c r="AO3327" s="17">
        <v>-1</v>
      </c>
      <c r="AP3327" s="17">
        <v>-1</v>
      </c>
      <c r="AQ3327" s="17">
        <v>-1</v>
      </c>
      <c r="AR3327" s="17">
        <v>-0.16235284272635508</v>
      </c>
      <c r="AS3327" s="17">
        <v>-1.948234112716261</v>
      </c>
      <c r="AT3327" s="17">
        <v>1.4672956534688604</v>
      </c>
      <c r="AU3327" s="17">
        <v>-1</v>
      </c>
      <c r="AV3327" s="17">
        <v>-1</v>
      </c>
      <c r="AW3327" s="17">
        <v>-1</v>
      </c>
      <c r="AX3327" s="17">
        <v>-1</v>
      </c>
      <c r="AY3327" s="17">
        <v>-3.2470568545271014E-2</v>
      </c>
      <c r="AZ3327" s="17">
        <v>0.64999991647873501</v>
      </c>
      <c r="BA3327" s="17">
        <v>-0.13717940365822218</v>
      </c>
      <c r="BB3327" s="17">
        <v>0.24373326638725484</v>
      </c>
      <c r="BC3327" s="17">
        <v>-6.4246086900075286E-2</v>
      </c>
      <c r="BD3327" s="17">
        <v>8.8755511614786737</v>
      </c>
      <c r="BE3327" s="17">
        <v>-1.8242691101966289</v>
      </c>
      <c r="BF3327" s="17">
        <v>-1</v>
      </c>
      <c r="BG3327" s="22">
        <v>0</v>
      </c>
    </row>
    <row r="3328" spans="1:59" x14ac:dyDescent="0.25">
      <c r="A3328">
        <v>6954</v>
      </c>
      <c r="B3328" t="s">
        <v>3365</v>
      </c>
      <c r="C3328" s="49">
        <v>0</v>
      </c>
      <c r="D3328" s="22">
        <v>1450</v>
      </c>
      <c r="E3328" s="17">
        <v>42.510834345099084</v>
      </c>
      <c r="F3328" s="17">
        <v>-34.162466733731819</v>
      </c>
      <c r="G3328" s="17">
        <v>9.7588733186206644E-2</v>
      </c>
      <c r="H3328" s="17">
        <v>1.5658069454695622</v>
      </c>
      <c r="I3328" s="17">
        <v>31.883730774475264</v>
      </c>
      <c r="J3328" s="17">
        <v>0.93163294809285269</v>
      </c>
      <c r="K3328" s="17">
        <v>-1</v>
      </c>
      <c r="L3328" s="17">
        <v>-1</v>
      </c>
      <c r="M3328" s="17">
        <v>-1</v>
      </c>
      <c r="N3328" s="17">
        <v>0.16666666666666666</v>
      </c>
      <c r="O3328" s="17">
        <v>-1</v>
      </c>
      <c r="P3328" s="17">
        <v>-1</v>
      </c>
      <c r="Q3328" s="17">
        <v>1.5814579933319561</v>
      </c>
      <c r="R3328" s="17">
        <v>-1</v>
      </c>
      <c r="S3328" s="17">
        <v>-0.35349720193228051</v>
      </c>
      <c r="T3328" s="17">
        <v>-3.7116137603193253E-2</v>
      </c>
      <c r="U3328" s="17">
        <v>-0.25976454836216811</v>
      </c>
      <c r="V3328" s="17">
        <v>-0.52255781179374472</v>
      </c>
      <c r="W3328" s="17">
        <v>-0.66835579592337224</v>
      </c>
      <c r="X3328" s="17">
        <v>-1.6139256024373154</v>
      </c>
      <c r="Y3328" s="17">
        <v>0</v>
      </c>
      <c r="Z3328" s="17">
        <v>17.257403896478259</v>
      </c>
      <c r="AA3328" s="17">
        <v>-0.33425274724250115</v>
      </c>
      <c r="AB3328" s="17">
        <v>-0.1472085642265627</v>
      </c>
      <c r="AC3328" s="17">
        <v>3.7713995992259974</v>
      </c>
      <c r="AD3328" s="17">
        <v>-0.32470568545271017</v>
      </c>
      <c r="AE3328" s="17">
        <v>-3.2470568545271014E-2</v>
      </c>
      <c r="AF3328" s="17">
        <v>27.835166854393844</v>
      </c>
      <c r="AG3328" s="17">
        <v>-31.187689879181502</v>
      </c>
      <c r="AH3328" s="17">
        <v>-1</v>
      </c>
      <c r="AI3328" s="17">
        <v>-1</v>
      </c>
      <c r="AJ3328" s="17">
        <v>-1</v>
      </c>
      <c r="AK3328" s="17">
        <v>-1</v>
      </c>
      <c r="AL3328" s="17">
        <v>-1</v>
      </c>
      <c r="AM3328" s="17">
        <v>-1</v>
      </c>
      <c r="AN3328" s="17">
        <v>-1</v>
      </c>
      <c r="AO3328" s="17">
        <v>-1</v>
      </c>
      <c r="AP3328" s="17">
        <v>-1</v>
      </c>
      <c r="AQ3328" s="17">
        <v>-1</v>
      </c>
      <c r="AR3328" s="17">
        <v>-0.16235284272635508</v>
      </c>
      <c r="AS3328" s="17">
        <v>-1.948234112716261</v>
      </c>
      <c r="AT3328" s="17">
        <v>1.4672956534688604</v>
      </c>
      <c r="AU3328" s="17">
        <v>-1</v>
      </c>
      <c r="AV3328" s="17">
        <v>-1</v>
      </c>
      <c r="AW3328" s="17">
        <v>-1</v>
      </c>
      <c r="AX3328" s="17">
        <v>-1</v>
      </c>
      <c r="AY3328" s="17">
        <v>-3.2470568545271014E-2</v>
      </c>
      <c r="AZ3328" s="17">
        <v>0.64999991647873501</v>
      </c>
      <c r="BA3328" s="17">
        <v>-0.13717940365822218</v>
      </c>
      <c r="BB3328" s="17">
        <v>0.24373326638725484</v>
      </c>
      <c r="BC3328" s="17">
        <v>-6.4246086900075286E-2</v>
      </c>
      <c r="BD3328" s="17">
        <v>8.8755511614786737</v>
      </c>
      <c r="BE3328" s="17">
        <v>-1.8242691101966289</v>
      </c>
      <c r="BF3328" s="17">
        <v>-1</v>
      </c>
      <c r="BG3328" s="22">
        <v>0</v>
      </c>
    </row>
    <row r="3329" spans="1:59" x14ac:dyDescent="0.25">
      <c r="A3329">
        <v>6955</v>
      </c>
      <c r="B3329" t="s">
        <v>3366</v>
      </c>
      <c r="C3329" s="49">
        <v>0</v>
      </c>
      <c r="D3329" s="22">
        <v>1450</v>
      </c>
      <c r="E3329" s="17">
        <v>42.510834345099084</v>
      </c>
      <c r="F3329" s="17">
        <v>-34.162466733731819</v>
      </c>
      <c r="G3329" s="17">
        <v>9.7588733186206644E-2</v>
      </c>
      <c r="H3329" s="17">
        <v>1.5658069454695622</v>
      </c>
      <c r="I3329" s="17">
        <v>31.883730774475264</v>
      </c>
      <c r="J3329" s="17">
        <v>0.93163294809285269</v>
      </c>
      <c r="K3329" s="17">
        <v>-1</v>
      </c>
      <c r="L3329" s="17">
        <v>-1</v>
      </c>
      <c r="M3329" s="17">
        <v>-1</v>
      </c>
      <c r="N3329" s="17">
        <v>0.16666666666666666</v>
      </c>
      <c r="O3329" s="17">
        <v>-1</v>
      </c>
      <c r="P3329" s="17">
        <v>-1</v>
      </c>
      <c r="Q3329" s="17">
        <v>1.5814579933319561</v>
      </c>
      <c r="R3329" s="17">
        <v>-1</v>
      </c>
      <c r="S3329" s="17">
        <v>-0.35349720193228051</v>
      </c>
      <c r="T3329" s="17">
        <v>-3.7116137603193253E-2</v>
      </c>
      <c r="U3329" s="17">
        <v>-0.25976454836216811</v>
      </c>
      <c r="V3329" s="17">
        <v>-0.52255781179374472</v>
      </c>
      <c r="W3329" s="17">
        <v>-0.66835579592337224</v>
      </c>
      <c r="X3329" s="17">
        <v>-1.6139256024373154</v>
      </c>
      <c r="Y3329" s="17">
        <v>0</v>
      </c>
      <c r="Z3329" s="17">
        <v>17.257403896478259</v>
      </c>
      <c r="AA3329" s="17">
        <v>-0.33425274724250115</v>
      </c>
      <c r="AB3329" s="17">
        <v>-0.1472085642265627</v>
      </c>
      <c r="AC3329" s="17">
        <v>3.7713995992259974</v>
      </c>
      <c r="AD3329" s="17">
        <v>-0.32470568545271017</v>
      </c>
      <c r="AE3329" s="17">
        <v>-3.2470568545271014E-2</v>
      </c>
      <c r="AF3329" s="17">
        <v>27.835166854393844</v>
      </c>
      <c r="AG3329" s="17">
        <v>-31.187689879181502</v>
      </c>
      <c r="AH3329" s="17">
        <v>-1</v>
      </c>
      <c r="AI3329" s="17">
        <v>-1</v>
      </c>
      <c r="AJ3329" s="17">
        <v>-1</v>
      </c>
      <c r="AK3329" s="17">
        <v>-1</v>
      </c>
      <c r="AL3329" s="17">
        <v>-1</v>
      </c>
      <c r="AM3329" s="17">
        <v>-1</v>
      </c>
      <c r="AN3329" s="17">
        <v>-1</v>
      </c>
      <c r="AO3329" s="17">
        <v>-1</v>
      </c>
      <c r="AP3329" s="17">
        <v>-1</v>
      </c>
      <c r="AQ3329" s="17">
        <v>-1</v>
      </c>
      <c r="AR3329" s="17">
        <v>-0.16235284272635508</v>
      </c>
      <c r="AS3329" s="17">
        <v>-1.948234112716261</v>
      </c>
      <c r="AT3329" s="17">
        <v>1.4672956534688604</v>
      </c>
      <c r="AU3329" s="17">
        <v>-1</v>
      </c>
      <c r="AV3329" s="17">
        <v>-1</v>
      </c>
      <c r="AW3329" s="17">
        <v>-1</v>
      </c>
      <c r="AX3329" s="17">
        <v>-1</v>
      </c>
      <c r="AY3329" s="17">
        <v>-3.2470568545271014E-2</v>
      </c>
      <c r="AZ3329" s="17">
        <v>0.64999991647873501</v>
      </c>
      <c r="BA3329" s="17">
        <v>-0.13717940365822218</v>
      </c>
      <c r="BB3329" s="17">
        <v>0.24373326638725484</v>
      </c>
      <c r="BC3329" s="17">
        <v>-6.4246086900075286E-2</v>
      </c>
      <c r="BD3329" s="17">
        <v>8.8755511614786737</v>
      </c>
      <c r="BE3329" s="17">
        <v>-1.8242691101966289</v>
      </c>
      <c r="BF3329" s="17">
        <v>-1</v>
      </c>
      <c r="BG3329" s="22">
        <v>0</v>
      </c>
    </row>
    <row r="3330" spans="1:59" x14ac:dyDescent="0.25">
      <c r="A3330">
        <v>6956</v>
      </c>
      <c r="B3330" t="s">
        <v>3367</v>
      </c>
      <c r="C3330" s="49">
        <v>0</v>
      </c>
      <c r="D3330" s="22">
        <v>1450</v>
      </c>
      <c r="E3330" s="17">
        <v>42.510834345099084</v>
      </c>
      <c r="F3330" s="17">
        <v>-34.162466733731819</v>
      </c>
      <c r="G3330" s="17">
        <v>9.7588733186206644E-2</v>
      </c>
      <c r="H3330" s="17">
        <v>1.5658069454695622</v>
      </c>
      <c r="I3330" s="17">
        <v>31.883730774475264</v>
      </c>
      <c r="J3330" s="17">
        <v>0.93163294809285269</v>
      </c>
      <c r="K3330" s="17">
        <v>-1</v>
      </c>
      <c r="L3330" s="17">
        <v>-1</v>
      </c>
      <c r="M3330" s="17">
        <v>-1</v>
      </c>
      <c r="N3330" s="17">
        <v>0.16666666666666666</v>
      </c>
      <c r="O3330" s="17">
        <v>-1</v>
      </c>
      <c r="P3330" s="17">
        <v>-1</v>
      </c>
      <c r="Q3330" s="17">
        <v>1.5814579933319561</v>
      </c>
      <c r="R3330" s="17">
        <v>-1</v>
      </c>
      <c r="S3330" s="17">
        <v>-0.35349720193228051</v>
      </c>
      <c r="T3330" s="17">
        <v>-3.7116137603193253E-2</v>
      </c>
      <c r="U3330" s="17">
        <v>-0.25976454836216811</v>
      </c>
      <c r="V3330" s="17">
        <v>-0.52255781179374472</v>
      </c>
      <c r="W3330" s="17">
        <v>-0.66835579592337224</v>
      </c>
      <c r="X3330" s="17">
        <v>-1.6139256024373154</v>
      </c>
      <c r="Y3330" s="17">
        <v>0</v>
      </c>
      <c r="Z3330" s="17">
        <v>17.257403896478259</v>
      </c>
      <c r="AA3330" s="17">
        <v>-0.33425274724250115</v>
      </c>
      <c r="AB3330" s="17">
        <v>-0.1472085642265627</v>
      </c>
      <c r="AC3330" s="17">
        <v>3.7713995992259974</v>
      </c>
      <c r="AD3330" s="17">
        <v>-0.32470568545271017</v>
      </c>
      <c r="AE3330" s="17">
        <v>-3.2470568545271014E-2</v>
      </c>
      <c r="AF3330" s="17">
        <v>27.835166854393844</v>
      </c>
      <c r="AG3330" s="17">
        <v>-31.187689879181502</v>
      </c>
      <c r="AH3330" s="17">
        <v>-1</v>
      </c>
      <c r="AI3330" s="17">
        <v>-1</v>
      </c>
      <c r="AJ3330" s="17">
        <v>-1</v>
      </c>
      <c r="AK3330" s="17">
        <v>-1</v>
      </c>
      <c r="AL3330" s="17">
        <v>-1</v>
      </c>
      <c r="AM3330" s="17">
        <v>-1</v>
      </c>
      <c r="AN3330" s="17">
        <v>-1</v>
      </c>
      <c r="AO3330" s="17">
        <v>-1</v>
      </c>
      <c r="AP3330" s="17">
        <v>-1</v>
      </c>
      <c r="AQ3330" s="17">
        <v>-1</v>
      </c>
      <c r="AR3330" s="17">
        <v>-0.16235284272635508</v>
      </c>
      <c r="AS3330" s="17">
        <v>-1.948234112716261</v>
      </c>
      <c r="AT3330" s="17">
        <v>1.4672956534688604</v>
      </c>
      <c r="AU3330" s="17">
        <v>-1</v>
      </c>
      <c r="AV3330" s="17">
        <v>-1</v>
      </c>
      <c r="AW3330" s="17">
        <v>-1</v>
      </c>
      <c r="AX3330" s="17">
        <v>-1</v>
      </c>
      <c r="AY3330" s="17">
        <v>-3.2470568545271014E-2</v>
      </c>
      <c r="AZ3330" s="17">
        <v>0.64999991647873501</v>
      </c>
      <c r="BA3330" s="17">
        <v>-0.13717940365822218</v>
      </c>
      <c r="BB3330" s="17">
        <v>0.24373326638725484</v>
      </c>
      <c r="BC3330" s="17">
        <v>-6.4246086900075286E-2</v>
      </c>
      <c r="BD3330" s="17">
        <v>8.8755511614786737</v>
      </c>
      <c r="BE3330" s="17">
        <v>-1.8242691101966289</v>
      </c>
      <c r="BF3330" s="17">
        <v>-1</v>
      </c>
      <c r="BG3330" s="22">
        <v>0</v>
      </c>
    </row>
    <row r="3331" spans="1:59" x14ac:dyDescent="0.25">
      <c r="A3331">
        <v>6957</v>
      </c>
      <c r="B3331" t="s">
        <v>3368</v>
      </c>
      <c r="C3331" s="49">
        <v>0</v>
      </c>
      <c r="D3331" s="22">
        <v>1450</v>
      </c>
      <c r="E3331" s="17">
        <v>42.510834345099084</v>
      </c>
      <c r="F3331" s="17">
        <v>-34.162466733731819</v>
      </c>
      <c r="G3331" s="17">
        <v>9.7588733186206644E-2</v>
      </c>
      <c r="H3331" s="17">
        <v>1.5658069454695622</v>
      </c>
      <c r="I3331" s="17">
        <v>31.883730774475264</v>
      </c>
      <c r="J3331" s="17">
        <v>0.93163294809285269</v>
      </c>
      <c r="K3331" s="17">
        <v>-1</v>
      </c>
      <c r="L3331" s="17">
        <v>-1</v>
      </c>
      <c r="M3331" s="17">
        <v>-1</v>
      </c>
      <c r="N3331" s="17">
        <v>0.16666666666666666</v>
      </c>
      <c r="O3331" s="17">
        <v>-1</v>
      </c>
      <c r="P3331" s="17">
        <v>-1</v>
      </c>
      <c r="Q3331" s="17">
        <v>1.5814579933319561</v>
      </c>
      <c r="R3331" s="17">
        <v>-1</v>
      </c>
      <c r="S3331" s="17">
        <v>-0.35349720193228051</v>
      </c>
      <c r="T3331" s="17">
        <v>-3.7116137603193253E-2</v>
      </c>
      <c r="U3331" s="17">
        <v>-0.25976454836216811</v>
      </c>
      <c r="V3331" s="17">
        <v>-0.52255781179374472</v>
      </c>
      <c r="W3331" s="17">
        <v>-0.66835579592337224</v>
      </c>
      <c r="X3331" s="17">
        <v>-1.6139256024373154</v>
      </c>
      <c r="Y3331" s="17">
        <v>0</v>
      </c>
      <c r="Z3331" s="17">
        <v>17.257403896478259</v>
      </c>
      <c r="AA3331" s="17">
        <v>-0.33425274724250115</v>
      </c>
      <c r="AB3331" s="17">
        <v>-0.1472085642265627</v>
      </c>
      <c r="AC3331" s="17">
        <v>3.7713995992259974</v>
      </c>
      <c r="AD3331" s="17">
        <v>-0.32470568545271017</v>
      </c>
      <c r="AE3331" s="17">
        <v>-3.2470568545271014E-2</v>
      </c>
      <c r="AF3331" s="17">
        <v>27.835166854393844</v>
      </c>
      <c r="AG3331" s="17">
        <v>-31.187689879181502</v>
      </c>
      <c r="AH3331" s="17">
        <v>-1</v>
      </c>
      <c r="AI3331" s="17">
        <v>-1</v>
      </c>
      <c r="AJ3331" s="17">
        <v>-1</v>
      </c>
      <c r="AK3331" s="17">
        <v>-1</v>
      </c>
      <c r="AL3331" s="17">
        <v>-1</v>
      </c>
      <c r="AM3331" s="17">
        <v>-1</v>
      </c>
      <c r="AN3331" s="17">
        <v>-1</v>
      </c>
      <c r="AO3331" s="17">
        <v>-1</v>
      </c>
      <c r="AP3331" s="17">
        <v>-1</v>
      </c>
      <c r="AQ3331" s="17">
        <v>-1</v>
      </c>
      <c r="AR3331" s="17">
        <v>-0.16235284272635508</v>
      </c>
      <c r="AS3331" s="17">
        <v>-1.948234112716261</v>
      </c>
      <c r="AT3331" s="17">
        <v>1.4672956534688604</v>
      </c>
      <c r="AU3331" s="17">
        <v>-1</v>
      </c>
      <c r="AV3331" s="17">
        <v>-1</v>
      </c>
      <c r="AW3331" s="17">
        <v>-1</v>
      </c>
      <c r="AX3331" s="17">
        <v>-1</v>
      </c>
      <c r="AY3331" s="17">
        <v>-3.2470568545271014E-2</v>
      </c>
      <c r="AZ3331" s="17">
        <v>0.64999991647873501</v>
      </c>
      <c r="BA3331" s="17">
        <v>-0.13717940365822218</v>
      </c>
      <c r="BB3331" s="17">
        <v>0.24373326638725484</v>
      </c>
      <c r="BC3331" s="17">
        <v>-6.4246086900075286E-2</v>
      </c>
      <c r="BD3331" s="17">
        <v>8.8755511614786737</v>
      </c>
      <c r="BE3331" s="17">
        <v>-1.8242691101966289</v>
      </c>
      <c r="BF3331" s="17">
        <v>-1</v>
      </c>
      <c r="BG3331" s="22">
        <v>0</v>
      </c>
    </row>
    <row r="3332" spans="1:59" x14ac:dyDescent="0.25">
      <c r="A3332">
        <v>6958</v>
      </c>
      <c r="B3332" t="s">
        <v>1554</v>
      </c>
      <c r="C3332" s="49">
        <v>0</v>
      </c>
      <c r="D3332" s="22">
        <v>1450</v>
      </c>
      <c r="E3332" s="17">
        <v>42.510834345099084</v>
      </c>
      <c r="F3332" s="17">
        <v>-34.162466733731819</v>
      </c>
      <c r="G3332" s="17">
        <v>9.7588733186206644E-2</v>
      </c>
      <c r="H3332" s="17">
        <v>1.5658069454695622</v>
      </c>
      <c r="I3332" s="17">
        <v>31.883730774475264</v>
      </c>
      <c r="J3332" s="17">
        <v>0.93163294809285269</v>
      </c>
      <c r="K3332" s="17">
        <v>-1</v>
      </c>
      <c r="L3332" s="17">
        <v>-1</v>
      </c>
      <c r="M3332" s="17">
        <v>-1</v>
      </c>
      <c r="N3332" s="17">
        <v>0.16666666666666666</v>
      </c>
      <c r="O3332" s="17">
        <v>-1</v>
      </c>
      <c r="P3332" s="17">
        <v>-1</v>
      </c>
      <c r="Q3332" s="17">
        <v>1.5814579933319561</v>
      </c>
      <c r="R3332" s="17">
        <v>-1</v>
      </c>
      <c r="S3332" s="17">
        <v>-0.35349720193228051</v>
      </c>
      <c r="T3332" s="17">
        <v>-3.7116137603193253E-2</v>
      </c>
      <c r="U3332" s="17">
        <v>-0.25976454836216811</v>
      </c>
      <c r="V3332" s="17">
        <v>-0.52255781179374472</v>
      </c>
      <c r="W3332" s="17">
        <v>-0.66835579592337224</v>
      </c>
      <c r="X3332" s="17">
        <v>-1.6139256024373154</v>
      </c>
      <c r="Y3332" s="17">
        <v>0</v>
      </c>
      <c r="Z3332" s="17">
        <v>17.257403896478259</v>
      </c>
      <c r="AA3332" s="17">
        <v>-0.33425274724250115</v>
      </c>
      <c r="AB3332" s="17">
        <v>-0.1472085642265627</v>
      </c>
      <c r="AC3332" s="17">
        <v>3.7713995992259974</v>
      </c>
      <c r="AD3332" s="17">
        <v>-0.32470568545271017</v>
      </c>
      <c r="AE3332" s="17">
        <v>-3.2470568545271014E-2</v>
      </c>
      <c r="AF3332" s="17">
        <v>27.835166854393844</v>
      </c>
      <c r="AG3332" s="17">
        <v>-31.187689879181502</v>
      </c>
      <c r="AH3332" s="17">
        <v>-1</v>
      </c>
      <c r="AI3332" s="17">
        <v>-1</v>
      </c>
      <c r="AJ3332" s="17">
        <v>-1</v>
      </c>
      <c r="AK3332" s="17">
        <v>-1</v>
      </c>
      <c r="AL3332" s="17">
        <v>-1</v>
      </c>
      <c r="AM3332" s="17">
        <v>-1</v>
      </c>
      <c r="AN3332" s="17">
        <v>-1</v>
      </c>
      <c r="AO3332" s="17">
        <v>-1</v>
      </c>
      <c r="AP3332" s="17">
        <v>-1</v>
      </c>
      <c r="AQ3332" s="17">
        <v>-1</v>
      </c>
      <c r="AR3332" s="17">
        <v>-0.16235284272635508</v>
      </c>
      <c r="AS3332" s="17">
        <v>-1.948234112716261</v>
      </c>
      <c r="AT3332" s="17">
        <v>1.4672956534688604</v>
      </c>
      <c r="AU3332" s="17">
        <v>-1</v>
      </c>
      <c r="AV3332" s="17">
        <v>-1</v>
      </c>
      <c r="AW3332" s="17">
        <v>-1</v>
      </c>
      <c r="AX3332" s="17">
        <v>-1</v>
      </c>
      <c r="AY3332" s="17">
        <v>-3.2470568545271014E-2</v>
      </c>
      <c r="AZ3332" s="17">
        <v>0.64999991647873501</v>
      </c>
      <c r="BA3332" s="17">
        <v>-0.13717940365822218</v>
      </c>
      <c r="BB3332" s="17">
        <v>0.24373326638725484</v>
      </c>
      <c r="BC3332" s="17">
        <v>-6.4246086900075286E-2</v>
      </c>
      <c r="BD3332" s="17">
        <v>8.8755511614786737</v>
      </c>
      <c r="BE3332" s="17">
        <v>-1.8242691101966289</v>
      </c>
      <c r="BF3332" s="17">
        <v>-1</v>
      </c>
      <c r="BG3332" s="22">
        <v>0</v>
      </c>
    </row>
    <row r="3333" spans="1:59" x14ac:dyDescent="0.25">
      <c r="A3333">
        <v>6959</v>
      </c>
      <c r="B3333" t="s">
        <v>3369</v>
      </c>
      <c r="C3333" s="49">
        <v>0</v>
      </c>
      <c r="D3333" s="22">
        <v>1450</v>
      </c>
      <c r="E3333" s="17">
        <v>42.510834345099084</v>
      </c>
      <c r="F3333" s="17">
        <v>-34.162466733731819</v>
      </c>
      <c r="G3333" s="17">
        <v>9.7588733186206644E-2</v>
      </c>
      <c r="H3333" s="17">
        <v>1.5658069454695622</v>
      </c>
      <c r="I3333" s="17">
        <v>31.883730774475264</v>
      </c>
      <c r="J3333" s="17">
        <v>0.93163294809285269</v>
      </c>
      <c r="K3333" s="17">
        <v>-1</v>
      </c>
      <c r="L3333" s="17">
        <v>-1</v>
      </c>
      <c r="M3333" s="17">
        <v>-1</v>
      </c>
      <c r="N3333" s="17">
        <v>0.16666666666666666</v>
      </c>
      <c r="O3333" s="17">
        <v>-1</v>
      </c>
      <c r="P3333" s="17">
        <v>-1</v>
      </c>
      <c r="Q3333" s="17">
        <v>1.5814579933319561</v>
      </c>
      <c r="R3333" s="17">
        <v>-1</v>
      </c>
      <c r="S3333" s="17">
        <v>-0.35349720193228051</v>
      </c>
      <c r="T3333" s="17">
        <v>-3.7116137603193253E-2</v>
      </c>
      <c r="U3333" s="17">
        <v>-0.25976454836216811</v>
      </c>
      <c r="V3333" s="17">
        <v>-0.52255781179374472</v>
      </c>
      <c r="W3333" s="17">
        <v>-0.66835579592337224</v>
      </c>
      <c r="X3333" s="17">
        <v>-1.6139256024373154</v>
      </c>
      <c r="Y3333" s="17">
        <v>0</v>
      </c>
      <c r="Z3333" s="17">
        <v>17.257403896478259</v>
      </c>
      <c r="AA3333" s="17">
        <v>-0.33425274724250115</v>
      </c>
      <c r="AB3333" s="17">
        <v>-0.1472085642265627</v>
      </c>
      <c r="AC3333" s="17">
        <v>3.7713995992259974</v>
      </c>
      <c r="AD3333" s="17">
        <v>-0.32470568545271017</v>
      </c>
      <c r="AE3333" s="17">
        <v>-3.2470568545271014E-2</v>
      </c>
      <c r="AF3333" s="17">
        <v>27.835166854393844</v>
      </c>
      <c r="AG3333" s="17">
        <v>-31.187689879181502</v>
      </c>
      <c r="AH3333" s="17">
        <v>-1</v>
      </c>
      <c r="AI3333" s="17">
        <v>-1</v>
      </c>
      <c r="AJ3333" s="17">
        <v>-1</v>
      </c>
      <c r="AK3333" s="17">
        <v>-1</v>
      </c>
      <c r="AL3333" s="17">
        <v>-1</v>
      </c>
      <c r="AM3333" s="17">
        <v>-1</v>
      </c>
      <c r="AN3333" s="17">
        <v>-1</v>
      </c>
      <c r="AO3333" s="17">
        <v>-1</v>
      </c>
      <c r="AP3333" s="17">
        <v>-1</v>
      </c>
      <c r="AQ3333" s="17">
        <v>-1</v>
      </c>
      <c r="AR3333" s="17">
        <v>-0.16235284272635508</v>
      </c>
      <c r="AS3333" s="17">
        <v>-1.948234112716261</v>
      </c>
      <c r="AT3333" s="17">
        <v>1.4672956534688604</v>
      </c>
      <c r="AU3333" s="17">
        <v>-1</v>
      </c>
      <c r="AV3333" s="17">
        <v>-1</v>
      </c>
      <c r="AW3333" s="17">
        <v>-1</v>
      </c>
      <c r="AX3333" s="17">
        <v>-1</v>
      </c>
      <c r="AY3333" s="17">
        <v>-3.2470568545271014E-2</v>
      </c>
      <c r="AZ3333" s="17">
        <v>0.64999991647873501</v>
      </c>
      <c r="BA3333" s="17">
        <v>-0.13717940365822218</v>
      </c>
      <c r="BB3333" s="17">
        <v>0.24373326638725484</v>
      </c>
      <c r="BC3333" s="17">
        <v>-6.4246086900075286E-2</v>
      </c>
      <c r="BD3333" s="17">
        <v>8.8755511614786737</v>
      </c>
      <c r="BE3333" s="17">
        <v>-1.8242691101966289</v>
      </c>
      <c r="BF3333" s="17">
        <v>-1</v>
      </c>
      <c r="BG3333" s="22">
        <v>0</v>
      </c>
    </row>
    <row r="3334" spans="1:59" x14ac:dyDescent="0.25">
      <c r="A3334">
        <v>6960</v>
      </c>
      <c r="B3334" t="s">
        <v>3370</v>
      </c>
      <c r="C3334" s="49">
        <v>0</v>
      </c>
      <c r="D3334" s="22">
        <v>1450</v>
      </c>
      <c r="E3334" s="17">
        <v>42.510834345099084</v>
      </c>
      <c r="F3334" s="17">
        <v>-34.162466733731819</v>
      </c>
      <c r="G3334" s="17">
        <v>9.7588733186206644E-2</v>
      </c>
      <c r="H3334" s="17">
        <v>1.5658069454695622</v>
      </c>
      <c r="I3334" s="17">
        <v>31.883730774475264</v>
      </c>
      <c r="J3334" s="17">
        <v>0.93163294809285269</v>
      </c>
      <c r="K3334" s="17">
        <v>-1</v>
      </c>
      <c r="L3334" s="17">
        <v>-1</v>
      </c>
      <c r="M3334" s="17">
        <v>-1</v>
      </c>
      <c r="N3334" s="17">
        <v>0.16666666666666666</v>
      </c>
      <c r="O3334" s="17">
        <v>-1</v>
      </c>
      <c r="P3334" s="17">
        <v>-1</v>
      </c>
      <c r="Q3334" s="17">
        <v>1.5814579933319561</v>
      </c>
      <c r="R3334" s="17">
        <v>-1</v>
      </c>
      <c r="S3334" s="17">
        <v>-0.35349720193228051</v>
      </c>
      <c r="T3334" s="17">
        <v>-3.7116137603193253E-2</v>
      </c>
      <c r="U3334" s="17">
        <v>-0.25976454836216811</v>
      </c>
      <c r="V3334" s="17">
        <v>-0.52255781179374472</v>
      </c>
      <c r="W3334" s="17">
        <v>-0.66835579592337224</v>
      </c>
      <c r="X3334" s="17">
        <v>-1.6139256024373154</v>
      </c>
      <c r="Y3334" s="17">
        <v>0</v>
      </c>
      <c r="Z3334" s="17">
        <v>17.257403896478259</v>
      </c>
      <c r="AA3334" s="17">
        <v>-0.33425274724250115</v>
      </c>
      <c r="AB3334" s="17">
        <v>-0.1472085642265627</v>
      </c>
      <c r="AC3334" s="17">
        <v>3.7713995992259974</v>
      </c>
      <c r="AD3334" s="17">
        <v>-0.32470568545271017</v>
      </c>
      <c r="AE3334" s="17">
        <v>-3.2470568545271014E-2</v>
      </c>
      <c r="AF3334" s="17">
        <v>27.835166854393844</v>
      </c>
      <c r="AG3334" s="17">
        <v>-31.187689879181502</v>
      </c>
      <c r="AH3334" s="17">
        <v>-1</v>
      </c>
      <c r="AI3334" s="17">
        <v>-1</v>
      </c>
      <c r="AJ3334" s="17">
        <v>-1</v>
      </c>
      <c r="AK3334" s="17">
        <v>-1</v>
      </c>
      <c r="AL3334" s="17">
        <v>-1</v>
      </c>
      <c r="AM3334" s="17">
        <v>-1</v>
      </c>
      <c r="AN3334" s="17">
        <v>-1</v>
      </c>
      <c r="AO3334" s="17">
        <v>-1</v>
      </c>
      <c r="AP3334" s="17">
        <v>-1</v>
      </c>
      <c r="AQ3334" s="17">
        <v>-1</v>
      </c>
      <c r="AR3334" s="17">
        <v>-0.16235284272635508</v>
      </c>
      <c r="AS3334" s="17">
        <v>-1.948234112716261</v>
      </c>
      <c r="AT3334" s="17">
        <v>1.4672956534688604</v>
      </c>
      <c r="AU3334" s="17">
        <v>-1</v>
      </c>
      <c r="AV3334" s="17">
        <v>-1</v>
      </c>
      <c r="AW3334" s="17">
        <v>-1</v>
      </c>
      <c r="AX3334" s="17">
        <v>-1</v>
      </c>
      <c r="AY3334" s="17">
        <v>-3.2470568545271014E-2</v>
      </c>
      <c r="AZ3334" s="17">
        <v>0.64999991647873501</v>
      </c>
      <c r="BA3334" s="17">
        <v>-0.13717940365822218</v>
      </c>
      <c r="BB3334" s="17">
        <v>0.24373326638725484</v>
      </c>
      <c r="BC3334" s="17">
        <v>-6.4246086900075286E-2</v>
      </c>
      <c r="BD3334" s="17">
        <v>8.8755511614786737</v>
      </c>
      <c r="BE3334" s="17">
        <v>-1.8242691101966289</v>
      </c>
      <c r="BF3334" s="17">
        <v>-1</v>
      </c>
      <c r="BG3334" s="22">
        <v>0</v>
      </c>
    </row>
    <row r="3335" spans="1:59" x14ac:dyDescent="0.25">
      <c r="A3335">
        <v>6961</v>
      </c>
      <c r="B3335" t="s">
        <v>3371</v>
      </c>
      <c r="C3335" s="49">
        <v>0</v>
      </c>
      <c r="D3335" s="22">
        <v>1450</v>
      </c>
      <c r="E3335" s="17">
        <v>42.510834345099084</v>
      </c>
      <c r="F3335" s="17">
        <v>-34.162466733731819</v>
      </c>
      <c r="G3335" s="17">
        <v>9.7588733186206644E-2</v>
      </c>
      <c r="H3335" s="17">
        <v>1.5658069454695622</v>
      </c>
      <c r="I3335" s="17">
        <v>31.883730774475264</v>
      </c>
      <c r="J3335" s="17">
        <v>0.93163294809285269</v>
      </c>
      <c r="K3335" s="17">
        <v>-1</v>
      </c>
      <c r="L3335" s="17">
        <v>-1</v>
      </c>
      <c r="M3335" s="17">
        <v>-1</v>
      </c>
      <c r="N3335" s="17">
        <v>0.16666666666666666</v>
      </c>
      <c r="O3335" s="17">
        <v>-1</v>
      </c>
      <c r="P3335" s="17">
        <v>-1</v>
      </c>
      <c r="Q3335" s="17">
        <v>1.5814579933319561</v>
      </c>
      <c r="R3335" s="17">
        <v>-1</v>
      </c>
      <c r="S3335" s="17">
        <v>-0.35349720193228051</v>
      </c>
      <c r="T3335" s="17">
        <v>-3.7116137603193253E-2</v>
      </c>
      <c r="U3335" s="17">
        <v>-0.25976454836216811</v>
      </c>
      <c r="V3335" s="17">
        <v>-0.52255781179374472</v>
      </c>
      <c r="W3335" s="17">
        <v>-0.66835579592337224</v>
      </c>
      <c r="X3335" s="17">
        <v>-1.6139256024373154</v>
      </c>
      <c r="Y3335" s="17">
        <v>0</v>
      </c>
      <c r="Z3335" s="17">
        <v>17.257403896478259</v>
      </c>
      <c r="AA3335" s="17">
        <v>-0.33425274724250115</v>
      </c>
      <c r="AB3335" s="17">
        <v>-0.1472085642265627</v>
      </c>
      <c r="AC3335" s="17">
        <v>3.7713995992259974</v>
      </c>
      <c r="AD3335" s="17">
        <v>-0.32470568545271017</v>
      </c>
      <c r="AE3335" s="17">
        <v>-3.2470568545271014E-2</v>
      </c>
      <c r="AF3335" s="17">
        <v>27.835166854393844</v>
      </c>
      <c r="AG3335" s="17">
        <v>-31.187689879181502</v>
      </c>
      <c r="AH3335" s="17">
        <v>-1</v>
      </c>
      <c r="AI3335" s="17">
        <v>-1</v>
      </c>
      <c r="AJ3335" s="17">
        <v>-1</v>
      </c>
      <c r="AK3335" s="17">
        <v>-1</v>
      </c>
      <c r="AL3335" s="17">
        <v>-1</v>
      </c>
      <c r="AM3335" s="17">
        <v>-1</v>
      </c>
      <c r="AN3335" s="17">
        <v>-1</v>
      </c>
      <c r="AO3335" s="17">
        <v>-1</v>
      </c>
      <c r="AP3335" s="17">
        <v>-1</v>
      </c>
      <c r="AQ3335" s="17">
        <v>-1</v>
      </c>
      <c r="AR3335" s="17">
        <v>-0.16235284272635508</v>
      </c>
      <c r="AS3335" s="17">
        <v>-1.948234112716261</v>
      </c>
      <c r="AT3335" s="17">
        <v>1.4672956534688604</v>
      </c>
      <c r="AU3335" s="17">
        <v>-1</v>
      </c>
      <c r="AV3335" s="17">
        <v>-1</v>
      </c>
      <c r="AW3335" s="17">
        <v>-1</v>
      </c>
      <c r="AX3335" s="17">
        <v>-1</v>
      </c>
      <c r="AY3335" s="17">
        <v>-3.2470568545271014E-2</v>
      </c>
      <c r="AZ3335" s="17">
        <v>0.64999991647873501</v>
      </c>
      <c r="BA3335" s="17">
        <v>-0.13717940365822218</v>
      </c>
      <c r="BB3335" s="17">
        <v>0.24373326638725484</v>
      </c>
      <c r="BC3335" s="17">
        <v>-6.4246086900075286E-2</v>
      </c>
      <c r="BD3335" s="17">
        <v>8.8755511614786737</v>
      </c>
      <c r="BE3335" s="17">
        <v>-1.8242691101966289</v>
      </c>
      <c r="BF3335" s="17">
        <v>-1</v>
      </c>
      <c r="BG3335" s="22">
        <v>0</v>
      </c>
    </row>
    <row r="3336" spans="1:59" x14ac:dyDescent="0.25">
      <c r="A3336">
        <v>6962</v>
      </c>
      <c r="B3336" t="s">
        <v>3372</v>
      </c>
      <c r="C3336" s="49">
        <v>0</v>
      </c>
      <c r="D3336" s="22">
        <v>1450</v>
      </c>
      <c r="E3336" s="17">
        <v>42.510834345099084</v>
      </c>
      <c r="F3336" s="17">
        <v>-34.162466733731819</v>
      </c>
      <c r="G3336" s="17">
        <v>9.7588733186206644E-2</v>
      </c>
      <c r="H3336" s="17">
        <v>1.5658069454695622</v>
      </c>
      <c r="I3336" s="17">
        <v>31.883730774475264</v>
      </c>
      <c r="J3336" s="17">
        <v>0.93163294809285269</v>
      </c>
      <c r="K3336" s="17">
        <v>-1</v>
      </c>
      <c r="L3336" s="17">
        <v>-1</v>
      </c>
      <c r="M3336" s="17">
        <v>-1</v>
      </c>
      <c r="N3336" s="17">
        <v>0.16666666666666666</v>
      </c>
      <c r="O3336" s="17">
        <v>-1</v>
      </c>
      <c r="P3336" s="17">
        <v>-1</v>
      </c>
      <c r="Q3336" s="17">
        <v>1.5814579933319561</v>
      </c>
      <c r="R3336" s="17">
        <v>-1</v>
      </c>
      <c r="S3336" s="17">
        <v>-0.35349720193228051</v>
      </c>
      <c r="T3336" s="17">
        <v>-3.7116137603193253E-2</v>
      </c>
      <c r="U3336" s="17">
        <v>-0.25976454836216811</v>
      </c>
      <c r="V3336" s="17">
        <v>-0.52255781179374472</v>
      </c>
      <c r="W3336" s="17">
        <v>-0.66835579592337224</v>
      </c>
      <c r="X3336" s="17">
        <v>-1.6139256024373154</v>
      </c>
      <c r="Y3336" s="17">
        <v>0</v>
      </c>
      <c r="Z3336" s="17">
        <v>17.257403896478259</v>
      </c>
      <c r="AA3336" s="17">
        <v>-0.33425274724250115</v>
      </c>
      <c r="AB3336" s="17">
        <v>-0.1472085642265627</v>
      </c>
      <c r="AC3336" s="17">
        <v>3.7713995992259974</v>
      </c>
      <c r="AD3336" s="17">
        <v>-0.32470568545271017</v>
      </c>
      <c r="AE3336" s="17">
        <v>-3.2470568545271014E-2</v>
      </c>
      <c r="AF3336" s="17">
        <v>27.835166854393844</v>
      </c>
      <c r="AG3336" s="17">
        <v>-31.187689879181502</v>
      </c>
      <c r="AH3336" s="17">
        <v>-1</v>
      </c>
      <c r="AI3336" s="17">
        <v>-1</v>
      </c>
      <c r="AJ3336" s="17">
        <v>-1</v>
      </c>
      <c r="AK3336" s="17">
        <v>-1</v>
      </c>
      <c r="AL3336" s="17">
        <v>-1</v>
      </c>
      <c r="AM3336" s="17">
        <v>-1</v>
      </c>
      <c r="AN3336" s="17">
        <v>-1</v>
      </c>
      <c r="AO3336" s="17">
        <v>-1</v>
      </c>
      <c r="AP3336" s="17">
        <v>-1</v>
      </c>
      <c r="AQ3336" s="17">
        <v>-1</v>
      </c>
      <c r="AR3336" s="17">
        <v>-0.16235284272635508</v>
      </c>
      <c r="AS3336" s="17">
        <v>-1.948234112716261</v>
      </c>
      <c r="AT3336" s="17">
        <v>1.4672956534688604</v>
      </c>
      <c r="AU3336" s="17">
        <v>-1</v>
      </c>
      <c r="AV3336" s="17">
        <v>-1</v>
      </c>
      <c r="AW3336" s="17">
        <v>-1</v>
      </c>
      <c r="AX3336" s="17">
        <v>-1</v>
      </c>
      <c r="AY3336" s="17">
        <v>-3.2470568545271014E-2</v>
      </c>
      <c r="AZ3336" s="17">
        <v>0.64999991647873501</v>
      </c>
      <c r="BA3336" s="17">
        <v>-0.13717940365822218</v>
      </c>
      <c r="BB3336" s="17">
        <v>0.24373326638725484</v>
      </c>
      <c r="BC3336" s="17">
        <v>-6.4246086900075286E-2</v>
      </c>
      <c r="BD3336" s="17">
        <v>8.8755511614786737</v>
      </c>
      <c r="BE3336" s="17">
        <v>-1.8242691101966289</v>
      </c>
      <c r="BF3336" s="17">
        <v>-1</v>
      </c>
      <c r="BG3336" s="22">
        <v>0</v>
      </c>
    </row>
    <row r="3337" spans="1:59" x14ac:dyDescent="0.25">
      <c r="A3337">
        <v>6963</v>
      </c>
      <c r="B3337" t="s">
        <v>3373</v>
      </c>
      <c r="C3337" s="49">
        <v>0</v>
      </c>
      <c r="D3337" s="22">
        <v>1450</v>
      </c>
      <c r="E3337" s="17">
        <v>42.510834345099084</v>
      </c>
      <c r="F3337" s="17">
        <v>-34.162466733731819</v>
      </c>
      <c r="G3337" s="17">
        <v>9.7588733186206644E-2</v>
      </c>
      <c r="H3337" s="17">
        <v>1.5658069454695622</v>
      </c>
      <c r="I3337" s="17">
        <v>31.883730774475264</v>
      </c>
      <c r="J3337" s="17">
        <v>0.93163294809285269</v>
      </c>
      <c r="K3337" s="17">
        <v>-1</v>
      </c>
      <c r="L3337" s="17">
        <v>-1</v>
      </c>
      <c r="M3337" s="17">
        <v>-1</v>
      </c>
      <c r="N3337" s="17">
        <v>0.16666666666666666</v>
      </c>
      <c r="O3337" s="17">
        <v>-1</v>
      </c>
      <c r="P3337" s="17">
        <v>-1</v>
      </c>
      <c r="Q3337" s="17">
        <v>1.5814579933319561</v>
      </c>
      <c r="R3337" s="17">
        <v>-1</v>
      </c>
      <c r="S3337" s="17">
        <v>-0.35349720193228051</v>
      </c>
      <c r="T3337" s="17">
        <v>-3.7116137603193253E-2</v>
      </c>
      <c r="U3337" s="17">
        <v>-0.25976454836216811</v>
      </c>
      <c r="V3337" s="17">
        <v>-0.52255781179374472</v>
      </c>
      <c r="W3337" s="17">
        <v>-0.66835579592337224</v>
      </c>
      <c r="X3337" s="17">
        <v>-1.6139256024373154</v>
      </c>
      <c r="Y3337" s="17">
        <v>0</v>
      </c>
      <c r="Z3337" s="17">
        <v>17.257403896478259</v>
      </c>
      <c r="AA3337" s="17">
        <v>-0.33425274724250115</v>
      </c>
      <c r="AB3337" s="17">
        <v>-0.1472085642265627</v>
      </c>
      <c r="AC3337" s="17">
        <v>3.7713995992259974</v>
      </c>
      <c r="AD3337" s="17">
        <v>-0.32470568545271017</v>
      </c>
      <c r="AE3337" s="17">
        <v>-3.2470568545271014E-2</v>
      </c>
      <c r="AF3337" s="17">
        <v>27.835166854393844</v>
      </c>
      <c r="AG3337" s="17">
        <v>-31.187689879181502</v>
      </c>
      <c r="AH3337" s="17">
        <v>-1</v>
      </c>
      <c r="AI3337" s="17">
        <v>-1</v>
      </c>
      <c r="AJ3337" s="17">
        <v>-1</v>
      </c>
      <c r="AK3337" s="17">
        <v>-1</v>
      </c>
      <c r="AL3337" s="17">
        <v>-1</v>
      </c>
      <c r="AM3337" s="17">
        <v>-1</v>
      </c>
      <c r="AN3337" s="17">
        <v>-1</v>
      </c>
      <c r="AO3337" s="17">
        <v>-1</v>
      </c>
      <c r="AP3337" s="17">
        <v>-1</v>
      </c>
      <c r="AQ3337" s="17">
        <v>-1</v>
      </c>
      <c r="AR3337" s="17">
        <v>-0.16235284272635508</v>
      </c>
      <c r="AS3337" s="17">
        <v>-1.948234112716261</v>
      </c>
      <c r="AT3337" s="17">
        <v>1.4672956534688604</v>
      </c>
      <c r="AU3337" s="17">
        <v>-1</v>
      </c>
      <c r="AV3337" s="17">
        <v>-1</v>
      </c>
      <c r="AW3337" s="17">
        <v>-1</v>
      </c>
      <c r="AX3337" s="17">
        <v>-1</v>
      </c>
      <c r="AY3337" s="17">
        <v>-3.2470568545271014E-2</v>
      </c>
      <c r="AZ3337" s="17">
        <v>0.64999991647873501</v>
      </c>
      <c r="BA3337" s="17">
        <v>-0.13717940365822218</v>
      </c>
      <c r="BB3337" s="17">
        <v>0.24373326638725484</v>
      </c>
      <c r="BC3337" s="17">
        <v>-6.4246086900075286E-2</v>
      </c>
      <c r="BD3337" s="17">
        <v>8.8755511614786737</v>
      </c>
      <c r="BE3337" s="17">
        <v>-1.8242691101966289</v>
      </c>
      <c r="BF3337" s="17">
        <v>-1</v>
      </c>
      <c r="BG3337" s="22">
        <v>0</v>
      </c>
    </row>
    <row r="3338" spans="1:59" x14ac:dyDescent="0.25">
      <c r="A3338">
        <v>6964</v>
      </c>
      <c r="B3338" t="s">
        <v>3374</v>
      </c>
      <c r="C3338" s="49">
        <v>0</v>
      </c>
      <c r="D3338" s="22">
        <v>1450</v>
      </c>
      <c r="E3338" s="17">
        <v>42.510834345099084</v>
      </c>
      <c r="F3338" s="17">
        <v>-34.162466733731819</v>
      </c>
      <c r="G3338" s="17">
        <v>9.7588733186206644E-2</v>
      </c>
      <c r="H3338" s="17">
        <v>1.5658069454695622</v>
      </c>
      <c r="I3338" s="17">
        <v>31.883730774475264</v>
      </c>
      <c r="J3338" s="17">
        <v>0.93163294809285269</v>
      </c>
      <c r="K3338" s="17">
        <v>-1</v>
      </c>
      <c r="L3338" s="17">
        <v>-1</v>
      </c>
      <c r="M3338" s="17">
        <v>-1</v>
      </c>
      <c r="N3338" s="17">
        <v>0.16666666666666666</v>
      </c>
      <c r="O3338" s="17">
        <v>-1</v>
      </c>
      <c r="P3338" s="17">
        <v>-1</v>
      </c>
      <c r="Q3338" s="17">
        <v>1.5814579933319561</v>
      </c>
      <c r="R3338" s="17">
        <v>-1</v>
      </c>
      <c r="S3338" s="17">
        <v>-0.35349720193228051</v>
      </c>
      <c r="T3338" s="17">
        <v>-3.7116137603193253E-2</v>
      </c>
      <c r="U3338" s="17">
        <v>-0.25976454836216811</v>
      </c>
      <c r="V3338" s="17">
        <v>-0.52255781179374472</v>
      </c>
      <c r="W3338" s="17">
        <v>-0.66835579592337224</v>
      </c>
      <c r="X3338" s="17">
        <v>-1.6139256024373154</v>
      </c>
      <c r="Y3338" s="17">
        <v>0</v>
      </c>
      <c r="Z3338" s="17">
        <v>17.257403896478259</v>
      </c>
      <c r="AA3338" s="17">
        <v>-0.33425274724250115</v>
      </c>
      <c r="AB3338" s="17">
        <v>-0.1472085642265627</v>
      </c>
      <c r="AC3338" s="17">
        <v>3.7713995992259974</v>
      </c>
      <c r="AD3338" s="17">
        <v>-0.32470568545271017</v>
      </c>
      <c r="AE3338" s="17">
        <v>-3.2470568545271014E-2</v>
      </c>
      <c r="AF3338" s="17">
        <v>27.835166854393844</v>
      </c>
      <c r="AG3338" s="17">
        <v>-31.187689879181502</v>
      </c>
      <c r="AH3338" s="17">
        <v>-1</v>
      </c>
      <c r="AI3338" s="17">
        <v>-1</v>
      </c>
      <c r="AJ3338" s="17">
        <v>-1</v>
      </c>
      <c r="AK3338" s="17">
        <v>-1</v>
      </c>
      <c r="AL3338" s="17">
        <v>-1</v>
      </c>
      <c r="AM3338" s="17">
        <v>-1</v>
      </c>
      <c r="AN3338" s="17">
        <v>-1</v>
      </c>
      <c r="AO3338" s="17">
        <v>-1</v>
      </c>
      <c r="AP3338" s="17">
        <v>-1</v>
      </c>
      <c r="AQ3338" s="17">
        <v>-1</v>
      </c>
      <c r="AR3338" s="17">
        <v>-0.16235284272635508</v>
      </c>
      <c r="AS3338" s="17">
        <v>-1.948234112716261</v>
      </c>
      <c r="AT3338" s="17">
        <v>1.4672956534688604</v>
      </c>
      <c r="AU3338" s="17">
        <v>-1</v>
      </c>
      <c r="AV3338" s="17">
        <v>-1</v>
      </c>
      <c r="AW3338" s="17">
        <v>-1</v>
      </c>
      <c r="AX3338" s="17">
        <v>-1</v>
      </c>
      <c r="AY3338" s="17">
        <v>-3.2470568545271014E-2</v>
      </c>
      <c r="AZ3338" s="17">
        <v>0.64999991647873501</v>
      </c>
      <c r="BA3338" s="17">
        <v>-0.13717940365822218</v>
      </c>
      <c r="BB3338" s="17">
        <v>0.24373326638725484</v>
      </c>
      <c r="BC3338" s="17">
        <v>-6.4246086900075286E-2</v>
      </c>
      <c r="BD3338" s="17">
        <v>8.8755511614786737</v>
      </c>
      <c r="BE3338" s="17">
        <v>-1.8242691101966289</v>
      </c>
      <c r="BF3338" s="17">
        <v>-1</v>
      </c>
      <c r="BG3338" s="22">
        <v>0</v>
      </c>
    </row>
    <row r="3339" spans="1:59" x14ac:dyDescent="0.25">
      <c r="A3339">
        <v>6965</v>
      </c>
      <c r="B3339" t="s">
        <v>3375</v>
      </c>
      <c r="C3339" s="49">
        <v>0</v>
      </c>
      <c r="D3339" s="22">
        <v>1450</v>
      </c>
      <c r="E3339" s="17">
        <v>42.510834345099084</v>
      </c>
      <c r="F3339" s="17">
        <v>-34.162466733731819</v>
      </c>
      <c r="G3339" s="17">
        <v>9.7588733186206644E-2</v>
      </c>
      <c r="H3339" s="17">
        <v>1.5658069454695622</v>
      </c>
      <c r="I3339" s="17">
        <v>31.883730774475264</v>
      </c>
      <c r="J3339" s="17">
        <v>0.93163294809285269</v>
      </c>
      <c r="K3339" s="17">
        <v>-1</v>
      </c>
      <c r="L3339" s="17">
        <v>-1</v>
      </c>
      <c r="M3339" s="17">
        <v>-1</v>
      </c>
      <c r="N3339" s="17">
        <v>0.16666666666666666</v>
      </c>
      <c r="O3339" s="17">
        <v>-1</v>
      </c>
      <c r="P3339" s="17">
        <v>-1</v>
      </c>
      <c r="Q3339" s="17">
        <v>1.5814579933319561</v>
      </c>
      <c r="R3339" s="17">
        <v>-1</v>
      </c>
      <c r="S3339" s="17">
        <v>-0.35349720193228051</v>
      </c>
      <c r="T3339" s="17">
        <v>-3.7116137603193253E-2</v>
      </c>
      <c r="U3339" s="17">
        <v>-0.25976454836216811</v>
      </c>
      <c r="V3339" s="17">
        <v>-0.52255781179374472</v>
      </c>
      <c r="W3339" s="17">
        <v>-0.66835579592337224</v>
      </c>
      <c r="X3339" s="17">
        <v>-1.6139256024373154</v>
      </c>
      <c r="Y3339" s="17">
        <v>0</v>
      </c>
      <c r="Z3339" s="17">
        <v>17.257403896478259</v>
      </c>
      <c r="AA3339" s="17">
        <v>-0.33425274724250115</v>
      </c>
      <c r="AB3339" s="17">
        <v>-0.1472085642265627</v>
      </c>
      <c r="AC3339" s="17">
        <v>3.7713995992259974</v>
      </c>
      <c r="AD3339" s="17">
        <v>-0.32470568545271017</v>
      </c>
      <c r="AE3339" s="17">
        <v>-3.2470568545271014E-2</v>
      </c>
      <c r="AF3339" s="17">
        <v>27.835166854393844</v>
      </c>
      <c r="AG3339" s="17">
        <v>-31.187689879181502</v>
      </c>
      <c r="AH3339" s="17">
        <v>-1</v>
      </c>
      <c r="AI3339" s="17">
        <v>-1</v>
      </c>
      <c r="AJ3339" s="17">
        <v>-1</v>
      </c>
      <c r="AK3339" s="17">
        <v>-1</v>
      </c>
      <c r="AL3339" s="17">
        <v>-1</v>
      </c>
      <c r="AM3339" s="17">
        <v>-1</v>
      </c>
      <c r="AN3339" s="17">
        <v>-1</v>
      </c>
      <c r="AO3339" s="17">
        <v>-1</v>
      </c>
      <c r="AP3339" s="17">
        <v>-1</v>
      </c>
      <c r="AQ3339" s="17">
        <v>-1</v>
      </c>
      <c r="AR3339" s="17">
        <v>-0.16235284272635508</v>
      </c>
      <c r="AS3339" s="17">
        <v>-1.948234112716261</v>
      </c>
      <c r="AT3339" s="17">
        <v>1.4672956534688604</v>
      </c>
      <c r="AU3339" s="17">
        <v>-1</v>
      </c>
      <c r="AV3339" s="17">
        <v>-1</v>
      </c>
      <c r="AW3339" s="17">
        <v>-1</v>
      </c>
      <c r="AX3339" s="17">
        <v>-1</v>
      </c>
      <c r="AY3339" s="17">
        <v>-3.2470568545271014E-2</v>
      </c>
      <c r="AZ3339" s="17">
        <v>0.64999991647873501</v>
      </c>
      <c r="BA3339" s="17">
        <v>-0.13717940365822218</v>
      </c>
      <c r="BB3339" s="17">
        <v>0.24373326638725484</v>
      </c>
      <c r="BC3339" s="17">
        <v>-6.4246086900075286E-2</v>
      </c>
      <c r="BD3339" s="17">
        <v>8.8755511614786737</v>
      </c>
      <c r="BE3339" s="17">
        <v>-1.8242691101966289</v>
      </c>
      <c r="BF3339" s="17">
        <v>-1</v>
      </c>
      <c r="BG3339" s="22">
        <v>0</v>
      </c>
    </row>
    <row r="3340" spans="1:59" x14ac:dyDescent="0.25">
      <c r="A3340">
        <v>6966</v>
      </c>
      <c r="B3340" t="s">
        <v>3376</v>
      </c>
      <c r="C3340" s="49">
        <v>0</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0</v>
      </c>
    </row>
    <row r="3341" spans="1:59" x14ac:dyDescent="0.25">
      <c r="A3341">
        <v>6967</v>
      </c>
      <c r="B3341" t="s">
        <v>3377</v>
      </c>
      <c r="C3341" s="49">
        <v>0</v>
      </c>
      <c r="D3341" s="22">
        <v>1450</v>
      </c>
      <c r="E3341" s="17">
        <v>42.510834345099084</v>
      </c>
      <c r="F3341" s="17">
        <v>-34.162466733731819</v>
      </c>
      <c r="G3341" s="17">
        <v>9.7588733186206644E-2</v>
      </c>
      <c r="H3341" s="17">
        <v>1.5658069454695622</v>
      </c>
      <c r="I3341" s="17">
        <v>31.883730774475264</v>
      </c>
      <c r="J3341" s="17">
        <v>0.93163294809285269</v>
      </c>
      <c r="K3341" s="17">
        <v>-1</v>
      </c>
      <c r="L3341" s="17">
        <v>-1</v>
      </c>
      <c r="M3341" s="17">
        <v>-1</v>
      </c>
      <c r="N3341" s="17">
        <v>0.16666666666666666</v>
      </c>
      <c r="O3341" s="17">
        <v>-1</v>
      </c>
      <c r="P3341" s="17">
        <v>-1</v>
      </c>
      <c r="Q3341" s="17">
        <v>1.5814579933319561</v>
      </c>
      <c r="R3341" s="17">
        <v>-1</v>
      </c>
      <c r="S3341" s="17">
        <v>-0.35349720193228051</v>
      </c>
      <c r="T3341" s="17">
        <v>-3.7116137603193253E-2</v>
      </c>
      <c r="U3341" s="17">
        <v>-0.25976454836216811</v>
      </c>
      <c r="V3341" s="17">
        <v>-0.52255781179374472</v>
      </c>
      <c r="W3341" s="17">
        <v>-0.66835579592337224</v>
      </c>
      <c r="X3341" s="17">
        <v>-1.6139256024373154</v>
      </c>
      <c r="Y3341" s="17">
        <v>0</v>
      </c>
      <c r="Z3341" s="17">
        <v>17.257403896478259</v>
      </c>
      <c r="AA3341" s="17">
        <v>-0.33425274724250115</v>
      </c>
      <c r="AB3341" s="17">
        <v>-0.1472085642265627</v>
      </c>
      <c r="AC3341" s="17">
        <v>3.7713995992259974</v>
      </c>
      <c r="AD3341" s="17">
        <v>-0.32470568545271017</v>
      </c>
      <c r="AE3341" s="17">
        <v>-3.2470568545271014E-2</v>
      </c>
      <c r="AF3341" s="17">
        <v>27.835166854393844</v>
      </c>
      <c r="AG3341" s="17">
        <v>-31.187689879181502</v>
      </c>
      <c r="AH3341" s="17">
        <v>-1</v>
      </c>
      <c r="AI3341" s="17">
        <v>-1</v>
      </c>
      <c r="AJ3341" s="17">
        <v>-1</v>
      </c>
      <c r="AK3341" s="17">
        <v>-1</v>
      </c>
      <c r="AL3341" s="17">
        <v>-1</v>
      </c>
      <c r="AM3341" s="17">
        <v>-1</v>
      </c>
      <c r="AN3341" s="17">
        <v>-1</v>
      </c>
      <c r="AO3341" s="17">
        <v>-1</v>
      </c>
      <c r="AP3341" s="17">
        <v>-1</v>
      </c>
      <c r="AQ3341" s="17">
        <v>-1</v>
      </c>
      <c r="AR3341" s="17">
        <v>-0.16235284272635508</v>
      </c>
      <c r="AS3341" s="17">
        <v>-1.948234112716261</v>
      </c>
      <c r="AT3341" s="17">
        <v>1.4672956534688604</v>
      </c>
      <c r="AU3341" s="17">
        <v>-1</v>
      </c>
      <c r="AV3341" s="17">
        <v>-1</v>
      </c>
      <c r="AW3341" s="17">
        <v>-1</v>
      </c>
      <c r="AX3341" s="17">
        <v>-1</v>
      </c>
      <c r="AY3341" s="17">
        <v>-3.2470568545271014E-2</v>
      </c>
      <c r="AZ3341" s="17">
        <v>0.64999991647873501</v>
      </c>
      <c r="BA3341" s="17">
        <v>-0.13717940365822218</v>
      </c>
      <c r="BB3341" s="17">
        <v>0.24373326638725484</v>
      </c>
      <c r="BC3341" s="17">
        <v>-6.4246086900075286E-2</v>
      </c>
      <c r="BD3341" s="17">
        <v>8.8755511614786737</v>
      </c>
      <c r="BE3341" s="17">
        <v>-1.8242691101966289</v>
      </c>
      <c r="BF3341" s="17">
        <v>-1</v>
      </c>
      <c r="BG3341" s="22">
        <v>0</v>
      </c>
    </row>
    <row r="3342" spans="1:59" x14ac:dyDescent="0.25">
      <c r="A3342">
        <v>6968</v>
      </c>
      <c r="B3342" t="s">
        <v>3378</v>
      </c>
      <c r="C3342" s="49">
        <v>0</v>
      </c>
      <c r="D3342" s="22">
        <v>1450</v>
      </c>
      <c r="E3342" s="17">
        <v>42.510834345099084</v>
      </c>
      <c r="F3342" s="17">
        <v>-34.162466733731819</v>
      </c>
      <c r="G3342" s="17">
        <v>9.7588733186206644E-2</v>
      </c>
      <c r="H3342" s="17">
        <v>1.5658069454695622</v>
      </c>
      <c r="I3342" s="17">
        <v>31.883730774475264</v>
      </c>
      <c r="J3342" s="17">
        <v>0.93163294809285269</v>
      </c>
      <c r="K3342" s="17">
        <v>-1</v>
      </c>
      <c r="L3342" s="17">
        <v>-1</v>
      </c>
      <c r="M3342" s="17">
        <v>-1</v>
      </c>
      <c r="N3342" s="17">
        <v>0.16666666666666666</v>
      </c>
      <c r="O3342" s="17">
        <v>-1</v>
      </c>
      <c r="P3342" s="17">
        <v>-1</v>
      </c>
      <c r="Q3342" s="17">
        <v>1.5814579933319561</v>
      </c>
      <c r="R3342" s="17">
        <v>-1</v>
      </c>
      <c r="S3342" s="17">
        <v>-0.35349720193228051</v>
      </c>
      <c r="T3342" s="17">
        <v>-3.7116137603193253E-2</v>
      </c>
      <c r="U3342" s="17">
        <v>-0.25976454836216811</v>
      </c>
      <c r="V3342" s="17">
        <v>-0.52255781179374472</v>
      </c>
      <c r="W3342" s="17">
        <v>-0.66835579592337224</v>
      </c>
      <c r="X3342" s="17">
        <v>-1.6139256024373154</v>
      </c>
      <c r="Y3342" s="17">
        <v>0</v>
      </c>
      <c r="Z3342" s="17">
        <v>17.257403896478259</v>
      </c>
      <c r="AA3342" s="17">
        <v>-0.33425274724250115</v>
      </c>
      <c r="AB3342" s="17">
        <v>-0.1472085642265627</v>
      </c>
      <c r="AC3342" s="17">
        <v>3.7713995992259974</v>
      </c>
      <c r="AD3342" s="17">
        <v>-0.32470568545271017</v>
      </c>
      <c r="AE3342" s="17">
        <v>-3.2470568545271014E-2</v>
      </c>
      <c r="AF3342" s="17">
        <v>27.835166854393844</v>
      </c>
      <c r="AG3342" s="17">
        <v>-31.187689879181502</v>
      </c>
      <c r="AH3342" s="17">
        <v>-1</v>
      </c>
      <c r="AI3342" s="17">
        <v>-1</v>
      </c>
      <c r="AJ3342" s="17">
        <v>-1</v>
      </c>
      <c r="AK3342" s="17">
        <v>-1</v>
      </c>
      <c r="AL3342" s="17">
        <v>-1</v>
      </c>
      <c r="AM3342" s="17">
        <v>-1</v>
      </c>
      <c r="AN3342" s="17">
        <v>-1</v>
      </c>
      <c r="AO3342" s="17">
        <v>-1</v>
      </c>
      <c r="AP3342" s="17">
        <v>-1</v>
      </c>
      <c r="AQ3342" s="17">
        <v>-1</v>
      </c>
      <c r="AR3342" s="17">
        <v>-0.16235284272635508</v>
      </c>
      <c r="AS3342" s="17">
        <v>-1.948234112716261</v>
      </c>
      <c r="AT3342" s="17">
        <v>1.4672956534688604</v>
      </c>
      <c r="AU3342" s="17">
        <v>-1</v>
      </c>
      <c r="AV3342" s="17">
        <v>-1</v>
      </c>
      <c r="AW3342" s="17">
        <v>-1</v>
      </c>
      <c r="AX3342" s="17">
        <v>-1</v>
      </c>
      <c r="AY3342" s="17">
        <v>-3.2470568545271014E-2</v>
      </c>
      <c r="AZ3342" s="17">
        <v>0.64999991647873501</v>
      </c>
      <c r="BA3342" s="17">
        <v>-0.13717940365822218</v>
      </c>
      <c r="BB3342" s="17">
        <v>0.24373326638725484</v>
      </c>
      <c r="BC3342" s="17">
        <v>-6.4246086900075286E-2</v>
      </c>
      <c r="BD3342" s="17">
        <v>8.8755511614786737</v>
      </c>
      <c r="BE3342" s="17">
        <v>-1.8242691101966289</v>
      </c>
      <c r="BF3342" s="17">
        <v>-1</v>
      </c>
      <c r="BG3342" s="22">
        <v>0</v>
      </c>
    </row>
    <row r="3343" spans="1:59" x14ac:dyDescent="0.25">
      <c r="A3343">
        <v>6969</v>
      </c>
      <c r="B3343" t="s">
        <v>3379</v>
      </c>
      <c r="C3343" s="49">
        <v>0</v>
      </c>
      <c r="D3343" s="22">
        <v>1450</v>
      </c>
      <c r="E3343" s="17">
        <v>42.510834345099084</v>
      </c>
      <c r="F3343" s="17">
        <v>-34.162466733731819</v>
      </c>
      <c r="G3343" s="17">
        <v>9.7588733186206644E-2</v>
      </c>
      <c r="H3343" s="17">
        <v>1.5658069454695622</v>
      </c>
      <c r="I3343" s="17">
        <v>31.883730774475264</v>
      </c>
      <c r="J3343" s="17">
        <v>0.93163294809285269</v>
      </c>
      <c r="K3343" s="17">
        <v>-1</v>
      </c>
      <c r="L3343" s="17">
        <v>-1</v>
      </c>
      <c r="M3343" s="17">
        <v>-1</v>
      </c>
      <c r="N3343" s="17">
        <v>0.16666666666666666</v>
      </c>
      <c r="O3343" s="17">
        <v>-1</v>
      </c>
      <c r="P3343" s="17">
        <v>-1</v>
      </c>
      <c r="Q3343" s="17">
        <v>1.5814579933319561</v>
      </c>
      <c r="R3343" s="17">
        <v>-1</v>
      </c>
      <c r="S3343" s="17">
        <v>-0.35349720193228051</v>
      </c>
      <c r="T3343" s="17">
        <v>-3.7116137603193253E-2</v>
      </c>
      <c r="U3343" s="17">
        <v>-0.25976454836216811</v>
      </c>
      <c r="V3343" s="17">
        <v>-0.52255781179374472</v>
      </c>
      <c r="W3343" s="17">
        <v>-0.66835579592337224</v>
      </c>
      <c r="X3343" s="17">
        <v>-1.6139256024373154</v>
      </c>
      <c r="Y3343" s="17">
        <v>0</v>
      </c>
      <c r="Z3343" s="17">
        <v>17.257403896478259</v>
      </c>
      <c r="AA3343" s="17">
        <v>-0.33425274724250115</v>
      </c>
      <c r="AB3343" s="17">
        <v>-0.1472085642265627</v>
      </c>
      <c r="AC3343" s="17">
        <v>3.7713995992259974</v>
      </c>
      <c r="AD3343" s="17">
        <v>-0.32470568545271017</v>
      </c>
      <c r="AE3343" s="17">
        <v>-3.2470568545271014E-2</v>
      </c>
      <c r="AF3343" s="17">
        <v>27.835166854393844</v>
      </c>
      <c r="AG3343" s="17">
        <v>-31.187689879181502</v>
      </c>
      <c r="AH3343" s="17">
        <v>-1</v>
      </c>
      <c r="AI3343" s="17">
        <v>-1</v>
      </c>
      <c r="AJ3343" s="17">
        <v>-1</v>
      </c>
      <c r="AK3343" s="17">
        <v>-1</v>
      </c>
      <c r="AL3343" s="17">
        <v>-1</v>
      </c>
      <c r="AM3343" s="17">
        <v>-1</v>
      </c>
      <c r="AN3343" s="17">
        <v>-1</v>
      </c>
      <c r="AO3343" s="17">
        <v>-1</v>
      </c>
      <c r="AP3343" s="17">
        <v>-1</v>
      </c>
      <c r="AQ3343" s="17">
        <v>-1</v>
      </c>
      <c r="AR3343" s="17">
        <v>-0.16235284272635508</v>
      </c>
      <c r="AS3343" s="17">
        <v>-1.948234112716261</v>
      </c>
      <c r="AT3343" s="17">
        <v>1.4672956534688604</v>
      </c>
      <c r="AU3343" s="17">
        <v>-1</v>
      </c>
      <c r="AV3343" s="17">
        <v>-1</v>
      </c>
      <c r="AW3343" s="17">
        <v>-1</v>
      </c>
      <c r="AX3343" s="17">
        <v>-1</v>
      </c>
      <c r="AY3343" s="17">
        <v>-3.2470568545271014E-2</v>
      </c>
      <c r="AZ3343" s="17">
        <v>0.64999991647873501</v>
      </c>
      <c r="BA3343" s="17">
        <v>-0.13717940365822218</v>
      </c>
      <c r="BB3343" s="17">
        <v>0.24373326638725484</v>
      </c>
      <c r="BC3343" s="17">
        <v>-6.4246086900075286E-2</v>
      </c>
      <c r="BD3343" s="17">
        <v>8.8755511614786737</v>
      </c>
      <c r="BE3343" s="17">
        <v>-1.8242691101966289</v>
      </c>
      <c r="BF3343" s="17">
        <v>-1</v>
      </c>
      <c r="BG3343" s="22">
        <v>0</v>
      </c>
    </row>
    <row r="3344" spans="1:59" x14ac:dyDescent="0.25">
      <c r="A3344">
        <v>6970</v>
      </c>
      <c r="B3344" t="s">
        <v>3380</v>
      </c>
      <c r="C3344" s="49">
        <v>0</v>
      </c>
      <c r="D3344" s="22">
        <v>1450</v>
      </c>
      <c r="E3344" s="17">
        <v>42.510834345099084</v>
      </c>
      <c r="F3344" s="17">
        <v>-34.162466733731819</v>
      </c>
      <c r="G3344" s="17">
        <v>9.7588733186206644E-2</v>
      </c>
      <c r="H3344" s="17">
        <v>1.5658069454695622</v>
      </c>
      <c r="I3344" s="17">
        <v>31.883730774475264</v>
      </c>
      <c r="J3344" s="17">
        <v>0.93163294809285269</v>
      </c>
      <c r="K3344" s="17">
        <v>-1</v>
      </c>
      <c r="L3344" s="17">
        <v>-1</v>
      </c>
      <c r="M3344" s="17">
        <v>-1</v>
      </c>
      <c r="N3344" s="17">
        <v>0.16666666666666666</v>
      </c>
      <c r="O3344" s="17">
        <v>-1</v>
      </c>
      <c r="P3344" s="17">
        <v>-1</v>
      </c>
      <c r="Q3344" s="17">
        <v>1.5814579933319561</v>
      </c>
      <c r="R3344" s="17">
        <v>-1</v>
      </c>
      <c r="S3344" s="17">
        <v>-0.35349720193228051</v>
      </c>
      <c r="T3344" s="17">
        <v>-3.7116137603193253E-2</v>
      </c>
      <c r="U3344" s="17">
        <v>-0.25976454836216811</v>
      </c>
      <c r="V3344" s="17">
        <v>-0.52255781179374472</v>
      </c>
      <c r="W3344" s="17">
        <v>-0.66835579592337224</v>
      </c>
      <c r="X3344" s="17">
        <v>-1.6139256024373154</v>
      </c>
      <c r="Y3344" s="17">
        <v>0</v>
      </c>
      <c r="Z3344" s="17">
        <v>17.257403896478259</v>
      </c>
      <c r="AA3344" s="17">
        <v>-0.33425274724250115</v>
      </c>
      <c r="AB3344" s="17">
        <v>-0.1472085642265627</v>
      </c>
      <c r="AC3344" s="17">
        <v>3.7713995992259974</v>
      </c>
      <c r="AD3344" s="17">
        <v>-0.32470568545271017</v>
      </c>
      <c r="AE3344" s="17">
        <v>-3.2470568545271014E-2</v>
      </c>
      <c r="AF3344" s="17">
        <v>27.835166854393844</v>
      </c>
      <c r="AG3344" s="17">
        <v>-31.187689879181502</v>
      </c>
      <c r="AH3344" s="17">
        <v>-1</v>
      </c>
      <c r="AI3344" s="17">
        <v>-1</v>
      </c>
      <c r="AJ3344" s="17">
        <v>-1</v>
      </c>
      <c r="AK3344" s="17">
        <v>-1</v>
      </c>
      <c r="AL3344" s="17">
        <v>-1</v>
      </c>
      <c r="AM3344" s="17">
        <v>-1</v>
      </c>
      <c r="AN3344" s="17">
        <v>-1</v>
      </c>
      <c r="AO3344" s="17">
        <v>-1</v>
      </c>
      <c r="AP3344" s="17">
        <v>-1</v>
      </c>
      <c r="AQ3344" s="17">
        <v>-1</v>
      </c>
      <c r="AR3344" s="17">
        <v>-0.16235284272635508</v>
      </c>
      <c r="AS3344" s="17">
        <v>-1.948234112716261</v>
      </c>
      <c r="AT3344" s="17">
        <v>1.4672956534688604</v>
      </c>
      <c r="AU3344" s="17">
        <v>-1</v>
      </c>
      <c r="AV3344" s="17">
        <v>-1</v>
      </c>
      <c r="AW3344" s="17">
        <v>-1</v>
      </c>
      <c r="AX3344" s="17">
        <v>-1</v>
      </c>
      <c r="AY3344" s="17">
        <v>-3.2470568545271014E-2</v>
      </c>
      <c r="AZ3344" s="17">
        <v>0.64999991647873501</v>
      </c>
      <c r="BA3344" s="17">
        <v>-0.13717940365822218</v>
      </c>
      <c r="BB3344" s="17">
        <v>0.24373326638725484</v>
      </c>
      <c r="BC3344" s="17">
        <v>-6.4246086900075286E-2</v>
      </c>
      <c r="BD3344" s="17">
        <v>8.8755511614786737</v>
      </c>
      <c r="BE3344" s="17">
        <v>-1.8242691101966289</v>
      </c>
      <c r="BF3344" s="17">
        <v>-1</v>
      </c>
      <c r="BG3344" s="22">
        <v>0</v>
      </c>
    </row>
    <row r="3345" spans="1:59" x14ac:dyDescent="0.25">
      <c r="A3345">
        <v>6971</v>
      </c>
      <c r="B3345" t="s">
        <v>3381</v>
      </c>
      <c r="C3345" s="49">
        <v>0</v>
      </c>
      <c r="D3345" s="22">
        <v>1450</v>
      </c>
      <c r="E3345" s="17">
        <v>42.510834345099084</v>
      </c>
      <c r="F3345" s="17">
        <v>-34.162466733731819</v>
      </c>
      <c r="G3345" s="17">
        <v>9.7588733186206644E-2</v>
      </c>
      <c r="H3345" s="17">
        <v>1.5658069454695622</v>
      </c>
      <c r="I3345" s="17">
        <v>31.883730774475264</v>
      </c>
      <c r="J3345" s="17">
        <v>0.93163294809285269</v>
      </c>
      <c r="K3345" s="17">
        <v>-1</v>
      </c>
      <c r="L3345" s="17">
        <v>-1</v>
      </c>
      <c r="M3345" s="17">
        <v>-1</v>
      </c>
      <c r="N3345" s="17">
        <v>0.16666666666666666</v>
      </c>
      <c r="O3345" s="17">
        <v>-1</v>
      </c>
      <c r="P3345" s="17">
        <v>-1</v>
      </c>
      <c r="Q3345" s="17">
        <v>1.5814579933319561</v>
      </c>
      <c r="R3345" s="17">
        <v>-1</v>
      </c>
      <c r="S3345" s="17">
        <v>-0.35349720193228051</v>
      </c>
      <c r="T3345" s="17">
        <v>-3.7116137603193253E-2</v>
      </c>
      <c r="U3345" s="17">
        <v>-0.25976454836216811</v>
      </c>
      <c r="V3345" s="17">
        <v>-0.52255781179374472</v>
      </c>
      <c r="W3345" s="17">
        <v>-0.66835579592337224</v>
      </c>
      <c r="X3345" s="17">
        <v>-1.6139256024373154</v>
      </c>
      <c r="Y3345" s="17">
        <v>0</v>
      </c>
      <c r="Z3345" s="17">
        <v>17.257403896478259</v>
      </c>
      <c r="AA3345" s="17">
        <v>-0.33425274724250115</v>
      </c>
      <c r="AB3345" s="17">
        <v>-0.1472085642265627</v>
      </c>
      <c r="AC3345" s="17">
        <v>3.7713995992259974</v>
      </c>
      <c r="AD3345" s="17">
        <v>-0.32470568545271017</v>
      </c>
      <c r="AE3345" s="17">
        <v>-3.2470568545271014E-2</v>
      </c>
      <c r="AF3345" s="17">
        <v>27.835166854393844</v>
      </c>
      <c r="AG3345" s="17">
        <v>-31.187689879181502</v>
      </c>
      <c r="AH3345" s="17">
        <v>-1</v>
      </c>
      <c r="AI3345" s="17">
        <v>-1</v>
      </c>
      <c r="AJ3345" s="17">
        <v>-1</v>
      </c>
      <c r="AK3345" s="17">
        <v>-1</v>
      </c>
      <c r="AL3345" s="17">
        <v>-1</v>
      </c>
      <c r="AM3345" s="17">
        <v>-1</v>
      </c>
      <c r="AN3345" s="17">
        <v>-1</v>
      </c>
      <c r="AO3345" s="17">
        <v>-1</v>
      </c>
      <c r="AP3345" s="17">
        <v>-1</v>
      </c>
      <c r="AQ3345" s="17">
        <v>-1</v>
      </c>
      <c r="AR3345" s="17">
        <v>-0.16235284272635508</v>
      </c>
      <c r="AS3345" s="17">
        <v>-1.948234112716261</v>
      </c>
      <c r="AT3345" s="17">
        <v>1.4672956534688604</v>
      </c>
      <c r="AU3345" s="17">
        <v>-1</v>
      </c>
      <c r="AV3345" s="17">
        <v>-1</v>
      </c>
      <c r="AW3345" s="17">
        <v>-1</v>
      </c>
      <c r="AX3345" s="17">
        <v>-1</v>
      </c>
      <c r="AY3345" s="17">
        <v>-3.2470568545271014E-2</v>
      </c>
      <c r="AZ3345" s="17">
        <v>0.64999991647873501</v>
      </c>
      <c r="BA3345" s="17">
        <v>-0.13717940365822218</v>
      </c>
      <c r="BB3345" s="17">
        <v>0.24373326638725484</v>
      </c>
      <c r="BC3345" s="17">
        <v>-6.4246086900075286E-2</v>
      </c>
      <c r="BD3345" s="17">
        <v>8.8755511614786737</v>
      </c>
      <c r="BE3345" s="17">
        <v>-1.8242691101966289</v>
      </c>
      <c r="BF3345" s="17">
        <v>-1</v>
      </c>
      <c r="BG3345" s="22">
        <v>0</v>
      </c>
    </row>
    <row r="3346" spans="1:59" x14ac:dyDescent="0.25">
      <c r="A3346">
        <v>6973</v>
      </c>
      <c r="B3346" t="s">
        <v>3382</v>
      </c>
      <c r="C3346" s="49">
        <v>0</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0</v>
      </c>
    </row>
    <row r="3347" spans="1:59" x14ac:dyDescent="0.25">
      <c r="A3347">
        <v>6974</v>
      </c>
      <c r="B3347" t="s">
        <v>3383</v>
      </c>
      <c r="C3347" s="49">
        <v>0</v>
      </c>
      <c r="D3347" s="22">
        <v>1450</v>
      </c>
      <c r="E3347" s="17">
        <v>42.510834345099084</v>
      </c>
      <c r="F3347" s="17">
        <v>-34.162466733731819</v>
      </c>
      <c r="G3347" s="17">
        <v>9.7588733186206644E-2</v>
      </c>
      <c r="H3347" s="17">
        <v>1.5658069454695622</v>
      </c>
      <c r="I3347" s="17">
        <v>31.883730774475264</v>
      </c>
      <c r="J3347" s="17">
        <v>0.93163294809285269</v>
      </c>
      <c r="K3347" s="17">
        <v>-1</v>
      </c>
      <c r="L3347" s="17">
        <v>-1</v>
      </c>
      <c r="M3347" s="17">
        <v>-1</v>
      </c>
      <c r="N3347" s="17">
        <v>0.16666666666666666</v>
      </c>
      <c r="O3347" s="17">
        <v>-1</v>
      </c>
      <c r="P3347" s="17">
        <v>-1</v>
      </c>
      <c r="Q3347" s="17">
        <v>1.5814579933319561</v>
      </c>
      <c r="R3347" s="17">
        <v>-1</v>
      </c>
      <c r="S3347" s="17">
        <v>-0.35349720193228051</v>
      </c>
      <c r="T3347" s="17">
        <v>-3.7116137603193253E-2</v>
      </c>
      <c r="U3347" s="17">
        <v>-0.25976454836216811</v>
      </c>
      <c r="V3347" s="17">
        <v>-0.52255781179374472</v>
      </c>
      <c r="W3347" s="17">
        <v>-0.66835579592337224</v>
      </c>
      <c r="X3347" s="17">
        <v>-1.6139256024373154</v>
      </c>
      <c r="Y3347" s="17">
        <v>0</v>
      </c>
      <c r="Z3347" s="17">
        <v>17.257403896478259</v>
      </c>
      <c r="AA3347" s="17">
        <v>-0.33425274724250115</v>
      </c>
      <c r="AB3347" s="17">
        <v>-0.1472085642265627</v>
      </c>
      <c r="AC3347" s="17">
        <v>3.7713995992259974</v>
      </c>
      <c r="AD3347" s="17">
        <v>-0.32470568545271017</v>
      </c>
      <c r="AE3347" s="17">
        <v>-3.2470568545271014E-2</v>
      </c>
      <c r="AF3347" s="17">
        <v>27.835166854393844</v>
      </c>
      <c r="AG3347" s="17">
        <v>-31.187689879181502</v>
      </c>
      <c r="AH3347" s="17">
        <v>-1</v>
      </c>
      <c r="AI3347" s="17">
        <v>-1</v>
      </c>
      <c r="AJ3347" s="17">
        <v>-1</v>
      </c>
      <c r="AK3347" s="17">
        <v>-1</v>
      </c>
      <c r="AL3347" s="17">
        <v>-1</v>
      </c>
      <c r="AM3347" s="17">
        <v>-1</v>
      </c>
      <c r="AN3347" s="17">
        <v>-1</v>
      </c>
      <c r="AO3347" s="17">
        <v>-1</v>
      </c>
      <c r="AP3347" s="17">
        <v>-1</v>
      </c>
      <c r="AQ3347" s="17">
        <v>-1</v>
      </c>
      <c r="AR3347" s="17">
        <v>-0.16235284272635508</v>
      </c>
      <c r="AS3347" s="17">
        <v>-1.948234112716261</v>
      </c>
      <c r="AT3347" s="17">
        <v>1.4672956534688604</v>
      </c>
      <c r="AU3347" s="17">
        <v>-1</v>
      </c>
      <c r="AV3347" s="17">
        <v>-1</v>
      </c>
      <c r="AW3347" s="17">
        <v>-1</v>
      </c>
      <c r="AX3347" s="17">
        <v>-1</v>
      </c>
      <c r="AY3347" s="17">
        <v>-3.2470568545271014E-2</v>
      </c>
      <c r="AZ3347" s="17">
        <v>0.64999991647873501</v>
      </c>
      <c r="BA3347" s="17">
        <v>-0.13717940365822218</v>
      </c>
      <c r="BB3347" s="17">
        <v>0.24373326638725484</v>
      </c>
      <c r="BC3347" s="17">
        <v>-6.4246086900075286E-2</v>
      </c>
      <c r="BD3347" s="17">
        <v>8.8755511614786737</v>
      </c>
      <c r="BE3347" s="17">
        <v>-1.8242691101966289</v>
      </c>
      <c r="BF3347" s="17">
        <v>-1</v>
      </c>
      <c r="BG3347" s="22">
        <v>0</v>
      </c>
    </row>
    <row r="3348" spans="1:59" x14ac:dyDescent="0.25">
      <c r="A3348">
        <v>6975</v>
      </c>
      <c r="B3348" t="s">
        <v>3384</v>
      </c>
      <c r="C3348" s="49">
        <v>0</v>
      </c>
      <c r="D3348" s="22">
        <v>1450</v>
      </c>
      <c r="E3348" s="17">
        <v>42.510834345099084</v>
      </c>
      <c r="F3348" s="17">
        <v>-34.162466733731819</v>
      </c>
      <c r="G3348" s="17">
        <v>9.7588733186206644E-2</v>
      </c>
      <c r="H3348" s="17">
        <v>1.5658069454695622</v>
      </c>
      <c r="I3348" s="17">
        <v>31.883730774475264</v>
      </c>
      <c r="J3348" s="17">
        <v>0.93163294809285269</v>
      </c>
      <c r="K3348" s="17">
        <v>-1</v>
      </c>
      <c r="L3348" s="17">
        <v>-1</v>
      </c>
      <c r="M3348" s="17">
        <v>-1</v>
      </c>
      <c r="N3348" s="17">
        <v>0.16666666666666666</v>
      </c>
      <c r="O3348" s="17">
        <v>-1</v>
      </c>
      <c r="P3348" s="17">
        <v>-1</v>
      </c>
      <c r="Q3348" s="17">
        <v>1.5814579933319561</v>
      </c>
      <c r="R3348" s="17">
        <v>-1</v>
      </c>
      <c r="S3348" s="17">
        <v>-0.35349720193228051</v>
      </c>
      <c r="T3348" s="17">
        <v>-3.7116137603193253E-2</v>
      </c>
      <c r="U3348" s="17">
        <v>-0.25976454836216811</v>
      </c>
      <c r="V3348" s="17">
        <v>-0.52255781179374472</v>
      </c>
      <c r="W3348" s="17">
        <v>-0.66835579592337224</v>
      </c>
      <c r="X3348" s="17">
        <v>-1.6139256024373154</v>
      </c>
      <c r="Y3348" s="17">
        <v>0</v>
      </c>
      <c r="Z3348" s="17">
        <v>17.257403896478259</v>
      </c>
      <c r="AA3348" s="17">
        <v>-0.33425274724250115</v>
      </c>
      <c r="AB3348" s="17">
        <v>-0.1472085642265627</v>
      </c>
      <c r="AC3348" s="17">
        <v>3.7713995992259974</v>
      </c>
      <c r="AD3348" s="17">
        <v>-0.32470568545271017</v>
      </c>
      <c r="AE3348" s="17">
        <v>-3.2470568545271014E-2</v>
      </c>
      <c r="AF3348" s="17">
        <v>27.835166854393844</v>
      </c>
      <c r="AG3348" s="17">
        <v>-31.187689879181502</v>
      </c>
      <c r="AH3348" s="17">
        <v>-1</v>
      </c>
      <c r="AI3348" s="17">
        <v>-1</v>
      </c>
      <c r="AJ3348" s="17">
        <v>-1</v>
      </c>
      <c r="AK3348" s="17">
        <v>-1</v>
      </c>
      <c r="AL3348" s="17">
        <v>-1</v>
      </c>
      <c r="AM3348" s="17">
        <v>-1</v>
      </c>
      <c r="AN3348" s="17">
        <v>-1</v>
      </c>
      <c r="AO3348" s="17">
        <v>-1</v>
      </c>
      <c r="AP3348" s="17">
        <v>-1</v>
      </c>
      <c r="AQ3348" s="17">
        <v>-1</v>
      </c>
      <c r="AR3348" s="17">
        <v>-0.16235284272635508</v>
      </c>
      <c r="AS3348" s="17">
        <v>-1.948234112716261</v>
      </c>
      <c r="AT3348" s="17">
        <v>1.4672956534688604</v>
      </c>
      <c r="AU3348" s="17">
        <v>-1</v>
      </c>
      <c r="AV3348" s="17">
        <v>-1</v>
      </c>
      <c r="AW3348" s="17">
        <v>-1</v>
      </c>
      <c r="AX3348" s="17">
        <v>-1</v>
      </c>
      <c r="AY3348" s="17">
        <v>-3.2470568545271014E-2</v>
      </c>
      <c r="AZ3348" s="17">
        <v>0.64999991647873501</v>
      </c>
      <c r="BA3348" s="17">
        <v>-0.13717940365822218</v>
      </c>
      <c r="BB3348" s="17">
        <v>0.24373326638725484</v>
      </c>
      <c r="BC3348" s="17">
        <v>-6.4246086900075286E-2</v>
      </c>
      <c r="BD3348" s="17">
        <v>8.8755511614786737</v>
      </c>
      <c r="BE3348" s="17">
        <v>-1.8242691101966289</v>
      </c>
      <c r="BF3348" s="17">
        <v>-1</v>
      </c>
      <c r="BG3348" s="22">
        <v>0</v>
      </c>
    </row>
    <row r="3349" spans="1:59" x14ac:dyDescent="0.25">
      <c r="A3349">
        <v>6976</v>
      </c>
      <c r="B3349" t="s">
        <v>643</v>
      </c>
      <c r="C3349" s="49">
        <v>0</v>
      </c>
      <c r="D3349" s="22">
        <v>1450</v>
      </c>
      <c r="E3349" s="17">
        <v>42.510834345099084</v>
      </c>
      <c r="F3349" s="17">
        <v>-34.162466733731819</v>
      </c>
      <c r="G3349" s="17">
        <v>9.7588733186206644E-2</v>
      </c>
      <c r="H3349" s="17">
        <v>1.5658069454695622</v>
      </c>
      <c r="I3349" s="17">
        <v>31.883730774475264</v>
      </c>
      <c r="J3349" s="17">
        <v>0.93163294809285269</v>
      </c>
      <c r="K3349" s="17">
        <v>-1</v>
      </c>
      <c r="L3349" s="17">
        <v>-1</v>
      </c>
      <c r="M3349" s="17">
        <v>-1</v>
      </c>
      <c r="N3349" s="17">
        <v>0.16666666666666666</v>
      </c>
      <c r="O3349" s="17">
        <v>-1</v>
      </c>
      <c r="P3349" s="17">
        <v>-1</v>
      </c>
      <c r="Q3349" s="17">
        <v>1.5814579933319561</v>
      </c>
      <c r="R3349" s="17">
        <v>-1</v>
      </c>
      <c r="S3349" s="17">
        <v>-0.35349720193228051</v>
      </c>
      <c r="T3349" s="17">
        <v>-3.7116137603193253E-2</v>
      </c>
      <c r="U3349" s="17">
        <v>-0.25976454836216811</v>
      </c>
      <c r="V3349" s="17">
        <v>-0.52255781179374472</v>
      </c>
      <c r="W3349" s="17">
        <v>-0.66835579592337224</v>
      </c>
      <c r="X3349" s="17">
        <v>-1.6139256024373154</v>
      </c>
      <c r="Y3349" s="17">
        <v>0</v>
      </c>
      <c r="Z3349" s="17">
        <v>17.257403896478259</v>
      </c>
      <c r="AA3349" s="17">
        <v>-0.33425274724250115</v>
      </c>
      <c r="AB3349" s="17">
        <v>-0.1472085642265627</v>
      </c>
      <c r="AC3349" s="17">
        <v>3.7713995992259974</v>
      </c>
      <c r="AD3349" s="17">
        <v>-0.32470568545271017</v>
      </c>
      <c r="AE3349" s="17">
        <v>-3.2470568545271014E-2</v>
      </c>
      <c r="AF3349" s="17">
        <v>27.835166854393844</v>
      </c>
      <c r="AG3349" s="17">
        <v>-31.187689879181502</v>
      </c>
      <c r="AH3349" s="17">
        <v>-1</v>
      </c>
      <c r="AI3349" s="17">
        <v>-1</v>
      </c>
      <c r="AJ3349" s="17">
        <v>-1</v>
      </c>
      <c r="AK3349" s="17">
        <v>-1</v>
      </c>
      <c r="AL3349" s="17">
        <v>-1</v>
      </c>
      <c r="AM3349" s="17">
        <v>-1</v>
      </c>
      <c r="AN3349" s="17">
        <v>-1</v>
      </c>
      <c r="AO3349" s="17">
        <v>-1</v>
      </c>
      <c r="AP3349" s="17">
        <v>-1</v>
      </c>
      <c r="AQ3349" s="17">
        <v>-1</v>
      </c>
      <c r="AR3349" s="17">
        <v>-0.16235284272635508</v>
      </c>
      <c r="AS3349" s="17">
        <v>-1.948234112716261</v>
      </c>
      <c r="AT3349" s="17">
        <v>1.4672956534688604</v>
      </c>
      <c r="AU3349" s="17">
        <v>-1</v>
      </c>
      <c r="AV3349" s="17">
        <v>-1</v>
      </c>
      <c r="AW3349" s="17">
        <v>-1</v>
      </c>
      <c r="AX3349" s="17">
        <v>-1</v>
      </c>
      <c r="AY3349" s="17">
        <v>-3.2470568545271014E-2</v>
      </c>
      <c r="AZ3349" s="17">
        <v>0.64999991647873501</v>
      </c>
      <c r="BA3349" s="17">
        <v>-0.13717940365822218</v>
      </c>
      <c r="BB3349" s="17">
        <v>0.24373326638725484</v>
      </c>
      <c r="BC3349" s="17">
        <v>-6.4246086900075286E-2</v>
      </c>
      <c r="BD3349" s="17">
        <v>8.8755511614786737</v>
      </c>
      <c r="BE3349" s="17">
        <v>-1.8242691101966289</v>
      </c>
      <c r="BF3349" s="17">
        <v>-1</v>
      </c>
      <c r="BG3349" s="22">
        <v>0</v>
      </c>
    </row>
    <row r="3350" spans="1:59" x14ac:dyDescent="0.25">
      <c r="A3350">
        <v>6977</v>
      </c>
      <c r="B3350" t="s">
        <v>3385</v>
      </c>
      <c r="C3350" s="49">
        <v>0</v>
      </c>
      <c r="D3350" s="22">
        <v>1450</v>
      </c>
      <c r="E3350" s="17">
        <v>42.510834345099084</v>
      </c>
      <c r="F3350" s="17">
        <v>-34.162466733731819</v>
      </c>
      <c r="G3350" s="17">
        <v>9.7588733186206644E-2</v>
      </c>
      <c r="H3350" s="17">
        <v>1.5658069454695622</v>
      </c>
      <c r="I3350" s="17">
        <v>31.883730774475264</v>
      </c>
      <c r="J3350" s="17">
        <v>0.93163294809285269</v>
      </c>
      <c r="K3350" s="17">
        <v>-1</v>
      </c>
      <c r="L3350" s="17">
        <v>-1</v>
      </c>
      <c r="M3350" s="17">
        <v>-1</v>
      </c>
      <c r="N3350" s="17">
        <v>0.16666666666666666</v>
      </c>
      <c r="O3350" s="17">
        <v>-1</v>
      </c>
      <c r="P3350" s="17">
        <v>-1</v>
      </c>
      <c r="Q3350" s="17">
        <v>1.5814579933319561</v>
      </c>
      <c r="R3350" s="17">
        <v>-1</v>
      </c>
      <c r="S3350" s="17">
        <v>-0.35349720193228051</v>
      </c>
      <c r="T3350" s="17">
        <v>-3.7116137603193253E-2</v>
      </c>
      <c r="U3350" s="17">
        <v>-0.25976454836216811</v>
      </c>
      <c r="V3350" s="17">
        <v>-0.52255781179374472</v>
      </c>
      <c r="W3350" s="17">
        <v>-0.66835579592337224</v>
      </c>
      <c r="X3350" s="17">
        <v>-1.6139256024373154</v>
      </c>
      <c r="Y3350" s="17">
        <v>0</v>
      </c>
      <c r="Z3350" s="17">
        <v>17.257403896478259</v>
      </c>
      <c r="AA3350" s="17">
        <v>-0.33425274724250115</v>
      </c>
      <c r="AB3350" s="17">
        <v>-0.1472085642265627</v>
      </c>
      <c r="AC3350" s="17">
        <v>3.7713995992259974</v>
      </c>
      <c r="AD3350" s="17">
        <v>-0.32470568545271017</v>
      </c>
      <c r="AE3350" s="17">
        <v>-3.2470568545271014E-2</v>
      </c>
      <c r="AF3350" s="17">
        <v>27.835166854393844</v>
      </c>
      <c r="AG3350" s="17">
        <v>-31.187689879181502</v>
      </c>
      <c r="AH3350" s="17">
        <v>-1</v>
      </c>
      <c r="AI3350" s="17">
        <v>-1</v>
      </c>
      <c r="AJ3350" s="17">
        <v>-1</v>
      </c>
      <c r="AK3350" s="17">
        <v>-1</v>
      </c>
      <c r="AL3350" s="17">
        <v>-1</v>
      </c>
      <c r="AM3350" s="17">
        <v>-1</v>
      </c>
      <c r="AN3350" s="17">
        <v>-1</v>
      </c>
      <c r="AO3350" s="17">
        <v>-1</v>
      </c>
      <c r="AP3350" s="17">
        <v>-1</v>
      </c>
      <c r="AQ3350" s="17">
        <v>-1</v>
      </c>
      <c r="AR3350" s="17">
        <v>-0.16235284272635508</v>
      </c>
      <c r="AS3350" s="17">
        <v>-1.948234112716261</v>
      </c>
      <c r="AT3350" s="17">
        <v>1.4672956534688604</v>
      </c>
      <c r="AU3350" s="17">
        <v>-1</v>
      </c>
      <c r="AV3350" s="17">
        <v>-1</v>
      </c>
      <c r="AW3350" s="17">
        <v>-1</v>
      </c>
      <c r="AX3350" s="17">
        <v>-1</v>
      </c>
      <c r="AY3350" s="17">
        <v>-3.2470568545271014E-2</v>
      </c>
      <c r="AZ3350" s="17">
        <v>0.64999991647873501</v>
      </c>
      <c r="BA3350" s="17">
        <v>-0.13717940365822218</v>
      </c>
      <c r="BB3350" s="17">
        <v>0.24373326638725484</v>
      </c>
      <c r="BC3350" s="17">
        <v>-6.4246086900075286E-2</v>
      </c>
      <c r="BD3350" s="17">
        <v>8.8755511614786737</v>
      </c>
      <c r="BE3350" s="17">
        <v>-1.8242691101966289</v>
      </c>
      <c r="BF3350" s="17">
        <v>-1</v>
      </c>
      <c r="BG3350" s="22">
        <v>0</v>
      </c>
    </row>
    <row r="3351" spans="1:59" x14ac:dyDescent="0.25">
      <c r="A3351">
        <v>6978</v>
      </c>
      <c r="B3351" t="s">
        <v>3386</v>
      </c>
      <c r="C3351" s="49">
        <v>0</v>
      </c>
      <c r="D3351" s="22">
        <v>1450</v>
      </c>
      <c r="E3351" s="17">
        <v>42.510834345099084</v>
      </c>
      <c r="F3351" s="17">
        <v>-34.162466733731819</v>
      </c>
      <c r="G3351" s="17">
        <v>9.7588733186206644E-2</v>
      </c>
      <c r="H3351" s="17">
        <v>1.5658069454695622</v>
      </c>
      <c r="I3351" s="17">
        <v>31.883730774475264</v>
      </c>
      <c r="J3351" s="17">
        <v>0.93163294809285269</v>
      </c>
      <c r="K3351" s="17">
        <v>-1</v>
      </c>
      <c r="L3351" s="17">
        <v>-1</v>
      </c>
      <c r="M3351" s="17">
        <v>-1</v>
      </c>
      <c r="N3351" s="17">
        <v>0.16666666666666666</v>
      </c>
      <c r="O3351" s="17">
        <v>-1</v>
      </c>
      <c r="P3351" s="17">
        <v>-1</v>
      </c>
      <c r="Q3351" s="17">
        <v>1.5814579933319561</v>
      </c>
      <c r="R3351" s="17">
        <v>-1</v>
      </c>
      <c r="S3351" s="17">
        <v>-0.35349720193228051</v>
      </c>
      <c r="T3351" s="17">
        <v>-3.7116137603193253E-2</v>
      </c>
      <c r="U3351" s="17">
        <v>-0.25976454836216811</v>
      </c>
      <c r="V3351" s="17">
        <v>-0.52255781179374472</v>
      </c>
      <c r="W3351" s="17">
        <v>-0.66835579592337224</v>
      </c>
      <c r="X3351" s="17">
        <v>-1.6139256024373154</v>
      </c>
      <c r="Y3351" s="17">
        <v>0</v>
      </c>
      <c r="Z3351" s="17">
        <v>17.257403896478259</v>
      </c>
      <c r="AA3351" s="17">
        <v>-0.33425274724250115</v>
      </c>
      <c r="AB3351" s="17">
        <v>-0.1472085642265627</v>
      </c>
      <c r="AC3351" s="17">
        <v>3.7713995992259974</v>
      </c>
      <c r="AD3351" s="17">
        <v>-0.32470568545271017</v>
      </c>
      <c r="AE3351" s="17">
        <v>-3.2470568545271014E-2</v>
      </c>
      <c r="AF3351" s="17">
        <v>27.835166854393844</v>
      </c>
      <c r="AG3351" s="17">
        <v>-31.187689879181502</v>
      </c>
      <c r="AH3351" s="17">
        <v>-1</v>
      </c>
      <c r="AI3351" s="17">
        <v>-1</v>
      </c>
      <c r="AJ3351" s="17">
        <v>-1</v>
      </c>
      <c r="AK3351" s="17">
        <v>-1</v>
      </c>
      <c r="AL3351" s="17">
        <v>-1</v>
      </c>
      <c r="AM3351" s="17">
        <v>-1</v>
      </c>
      <c r="AN3351" s="17">
        <v>-1</v>
      </c>
      <c r="AO3351" s="17">
        <v>-1</v>
      </c>
      <c r="AP3351" s="17">
        <v>-1</v>
      </c>
      <c r="AQ3351" s="17">
        <v>-1</v>
      </c>
      <c r="AR3351" s="17">
        <v>-0.16235284272635508</v>
      </c>
      <c r="AS3351" s="17">
        <v>-1.948234112716261</v>
      </c>
      <c r="AT3351" s="17">
        <v>1.4672956534688604</v>
      </c>
      <c r="AU3351" s="17">
        <v>-1</v>
      </c>
      <c r="AV3351" s="17">
        <v>-1</v>
      </c>
      <c r="AW3351" s="17">
        <v>-1</v>
      </c>
      <c r="AX3351" s="17">
        <v>-1</v>
      </c>
      <c r="AY3351" s="17">
        <v>-3.2470568545271014E-2</v>
      </c>
      <c r="AZ3351" s="17">
        <v>0.64999991647873501</v>
      </c>
      <c r="BA3351" s="17">
        <v>-0.13717940365822218</v>
      </c>
      <c r="BB3351" s="17">
        <v>0.24373326638725484</v>
      </c>
      <c r="BC3351" s="17">
        <v>-6.4246086900075286E-2</v>
      </c>
      <c r="BD3351" s="17">
        <v>8.8755511614786737</v>
      </c>
      <c r="BE3351" s="17">
        <v>-1.8242691101966289</v>
      </c>
      <c r="BF3351" s="17">
        <v>-1</v>
      </c>
      <c r="BG3351" s="22">
        <v>0</v>
      </c>
    </row>
    <row r="3352" spans="1:59" x14ac:dyDescent="0.25">
      <c r="A3352">
        <v>6979</v>
      </c>
      <c r="B3352" t="s">
        <v>3387</v>
      </c>
      <c r="C3352" s="49">
        <v>0</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0</v>
      </c>
    </row>
    <row r="3353" spans="1:59" x14ac:dyDescent="0.25">
      <c r="A3353">
        <v>6981</v>
      </c>
      <c r="B3353" t="s">
        <v>3388</v>
      </c>
      <c r="C3353" s="49">
        <v>0</v>
      </c>
      <c r="D3353" s="22">
        <v>1450</v>
      </c>
      <c r="E3353" s="17">
        <v>42.510834345099084</v>
      </c>
      <c r="F3353" s="17">
        <v>-34.162466733731819</v>
      </c>
      <c r="G3353" s="17">
        <v>9.7588733186206644E-2</v>
      </c>
      <c r="H3353" s="17">
        <v>1.5658069454695622</v>
      </c>
      <c r="I3353" s="17">
        <v>31.883730774475264</v>
      </c>
      <c r="J3353" s="17">
        <v>0.93163294809285269</v>
      </c>
      <c r="K3353" s="17">
        <v>-1</v>
      </c>
      <c r="L3353" s="17">
        <v>-1</v>
      </c>
      <c r="M3353" s="17">
        <v>-1</v>
      </c>
      <c r="N3353" s="17">
        <v>0.16666666666666666</v>
      </c>
      <c r="O3353" s="17">
        <v>-1</v>
      </c>
      <c r="P3353" s="17">
        <v>-1</v>
      </c>
      <c r="Q3353" s="17">
        <v>1.5814579933319561</v>
      </c>
      <c r="R3353" s="17">
        <v>-1</v>
      </c>
      <c r="S3353" s="17">
        <v>-0.35349720193228051</v>
      </c>
      <c r="T3353" s="17">
        <v>-3.7116137603193253E-2</v>
      </c>
      <c r="U3353" s="17">
        <v>-0.25976454836216811</v>
      </c>
      <c r="V3353" s="17">
        <v>-0.52255781179374472</v>
      </c>
      <c r="W3353" s="17">
        <v>-0.66835579592337224</v>
      </c>
      <c r="X3353" s="17">
        <v>-1.6139256024373154</v>
      </c>
      <c r="Y3353" s="17">
        <v>0</v>
      </c>
      <c r="Z3353" s="17">
        <v>17.257403896478259</v>
      </c>
      <c r="AA3353" s="17">
        <v>-0.33425274724250115</v>
      </c>
      <c r="AB3353" s="17">
        <v>-0.1472085642265627</v>
      </c>
      <c r="AC3353" s="17">
        <v>3.7713995992259974</v>
      </c>
      <c r="AD3353" s="17">
        <v>-0.32470568545271017</v>
      </c>
      <c r="AE3353" s="17">
        <v>-3.2470568545271014E-2</v>
      </c>
      <c r="AF3353" s="17">
        <v>27.835166854393844</v>
      </c>
      <c r="AG3353" s="17">
        <v>-31.187689879181502</v>
      </c>
      <c r="AH3353" s="17">
        <v>-1</v>
      </c>
      <c r="AI3353" s="17">
        <v>-1</v>
      </c>
      <c r="AJ3353" s="17">
        <v>-1</v>
      </c>
      <c r="AK3353" s="17">
        <v>-1</v>
      </c>
      <c r="AL3353" s="17">
        <v>-1</v>
      </c>
      <c r="AM3353" s="17">
        <v>-1</v>
      </c>
      <c r="AN3353" s="17">
        <v>-1</v>
      </c>
      <c r="AO3353" s="17">
        <v>-1</v>
      </c>
      <c r="AP3353" s="17">
        <v>-1</v>
      </c>
      <c r="AQ3353" s="17">
        <v>-1</v>
      </c>
      <c r="AR3353" s="17">
        <v>-0.16235284272635508</v>
      </c>
      <c r="AS3353" s="17">
        <v>-1.948234112716261</v>
      </c>
      <c r="AT3353" s="17">
        <v>1.4672956534688604</v>
      </c>
      <c r="AU3353" s="17">
        <v>-1</v>
      </c>
      <c r="AV3353" s="17">
        <v>-1</v>
      </c>
      <c r="AW3353" s="17">
        <v>-1</v>
      </c>
      <c r="AX3353" s="17">
        <v>-1</v>
      </c>
      <c r="AY3353" s="17">
        <v>-3.2470568545271014E-2</v>
      </c>
      <c r="AZ3353" s="17">
        <v>0.64999991647873501</v>
      </c>
      <c r="BA3353" s="17">
        <v>-0.13717940365822218</v>
      </c>
      <c r="BB3353" s="17">
        <v>0.24373326638725484</v>
      </c>
      <c r="BC3353" s="17">
        <v>-6.4246086900075286E-2</v>
      </c>
      <c r="BD3353" s="17">
        <v>8.8755511614786737</v>
      </c>
      <c r="BE3353" s="17">
        <v>-1.8242691101966289</v>
      </c>
      <c r="BF3353" s="17">
        <v>-1</v>
      </c>
      <c r="BG3353" s="22">
        <v>0</v>
      </c>
    </row>
    <row r="3354" spans="1:59" x14ac:dyDescent="0.25">
      <c r="A3354">
        <v>6982</v>
      </c>
      <c r="B3354" t="s">
        <v>3389</v>
      </c>
      <c r="C3354" s="49">
        <v>0</v>
      </c>
      <c r="D3354" s="22">
        <v>1450</v>
      </c>
      <c r="E3354" s="17">
        <v>42.510834345099084</v>
      </c>
      <c r="F3354" s="17">
        <v>-34.162466733731819</v>
      </c>
      <c r="G3354" s="17">
        <v>9.7588733186206644E-2</v>
      </c>
      <c r="H3354" s="17">
        <v>1.5658069454695622</v>
      </c>
      <c r="I3354" s="17">
        <v>31.883730774475264</v>
      </c>
      <c r="J3354" s="17">
        <v>0.93163294809285269</v>
      </c>
      <c r="K3354" s="17">
        <v>-1</v>
      </c>
      <c r="L3354" s="17">
        <v>-1</v>
      </c>
      <c r="M3354" s="17">
        <v>-1</v>
      </c>
      <c r="N3354" s="17">
        <v>0.16666666666666666</v>
      </c>
      <c r="O3354" s="17">
        <v>-1</v>
      </c>
      <c r="P3354" s="17">
        <v>-1</v>
      </c>
      <c r="Q3354" s="17">
        <v>1.5814579933319561</v>
      </c>
      <c r="R3354" s="17">
        <v>-1</v>
      </c>
      <c r="S3354" s="17">
        <v>-0.35349720193228051</v>
      </c>
      <c r="T3354" s="17">
        <v>-3.7116137603193253E-2</v>
      </c>
      <c r="U3354" s="17">
        <v>-0.25976454836216811</v>
      </c>
      <c r="V3354" s="17">
        <v>-0.52255781179374472</v>
      </c>
      <c r="W3354" s="17">
        <v>-0.66835579592337224</v>
      </c>
      <c r="X3354" s="17">
        <v>-1.6139256024373154</v>
      </c>
      <c r="Y3354" s="17">
        <v>0</v>
      </c>
      <c r="Z3354" s="17">
        <v>17.257403896478259</v>
      </c>
      <c r="AA3354" s="17">
        <v>-0.33425274724250115</v>
      </c>
      <c r="AB3354" s="17">
        <v>-0.1472085642265627</v>
      </c>
      <c r="AC3354" s="17">
        <v>3.7713995992259974</v>
      </c>
      <c r="AD3354" s="17">
        <v>-0.32470568545271017</v>
      </c>
      <c r="AE3354" s="17">
        <v>-3.2470568545271014E-2</v>
      </c>
      <c r="AF3354" s="17">
        <v>27.835166854393844</v>
      </c>
      <c r="AG3354" s="17">
        <v>-31.187689879181502</v>
      </c>
      <c r="AH3354" s="17">
        <v>-1</v>
      </c>
      <c r="AI3354" s="17">
        <v>-1</v>
      </c>
      <c r="AJ3354" s="17">
        <v>-1</v>
      </c>
      <c r="AK3354" s="17">
        <v>-1</v>
      </c>
      <c r="AL3354" s="17">
        <v>-1</v>
      </c>
      <c r="AM3354" s="17">
        <v>-1</v>
      </c>
      <c r="AN3354" s="17">
        <v>-1</v>
      </c>
      <c r="AO3354" s="17">
        <v>-1</v>
      </c>
      <c r="AP3354" s="17">
        <v>-1</v>
      </c>
      <c r="AQ3354" s="17">
        <v>-1</v>
      </c>
      <c r="AR3354" s="17">
        <v>-0.16235284272635508</v>
      </c>
      <c r="AS3354" s="17">
        <v>-1.948234112716261</v>
      </c>
      <c r="AT3354" s="17">
        <v>1.4672956534688604</v>
      </c>
      <c r="AU3354" s="17">
        <v>-1</v>
      </c>
      <c r="AV3354" s="17">
        <v>-1</v>
      </c>
      <c r="AW3354" s="17">
        <v>-1</v>
      </c>
      <c r="AX3354" s="17">
        <v>-1</v>
      </c>
      <c r="AY3354" s="17">
        <v>-3.2470568545271014E-2</v>
      </c>
      <c r="AZ3354" s="17">
        <v>0.64999991647873501</v>
      </c>
      <c r="BA3354" s="17">
        <v>-0.13717940365822218</v>
      </c>
      <c r="BB3354" s="17">
        <v>0.24373326638725484</v>
      </c>
      <c r="BC3354" s="17">
        <v>-6.4246086900075286E-2</v>
      </c>
      <c r="BD3354" s="17">
        <v>8.8755511614786737</v>
      </c>
      <c r="BE3354" s="17">
        <v>-1.8242691101966289</v>
      </c>
      <c r="BF3354" s="17">
        <v>-1</v>
      </c>
      <c r="BG3354" s="22">
        <v>0</v>
      </c>
    </row>
    <row r="3355" spans="1:59" x14ac:dyDescent="0.25">
      <c r="A3355">
        <v>6983</v>
      </c>
      <c r="B3355" t="s">
        <v>3390</v>
      </c>
      <c r="C3355" s="49">
        <v>0</v>
      </c>
      <c r="D3355" s="22">
        <v>1450</v>
      </c>
      <c r="E3355" s="17">
        <v>42.510834345099084</v>
      </c>
      <c r="F3355" s="17">
        <v>-34.162466733731819</v>
      </c>
      <c r="G3355" s="17">
        <v>9.7588733186206644E-2</v>
      </c>
      <c r="H3355" s="17">
        <v>1.5658069454695622</v>
      </c>
      <c r="I3355" s="17">
        <v>31.883730774475264</v>
      </c>
      <c r="J3355" s="17">
        <v>0.93163294809285269</v>
      </c>
      <c r="K3355" s="17">
        <v>-1</v>
      </c>
      <c r="L3355" s="17">
        <v>-1</v>
      </c>
      <c r="M3355" s="17">
        <v>-1</v>
      </c>
      <c r="N3355" s="17">
        <v>0.16666666666666666</v>
      </c>
      <c r="O3355" s="17">
        <v>-1</v>
      </c>
      <c r="P3355" s="17">
        <v>-1</v>
      </c>
      <c r="Q3355" s="17">
        <v>1.5814579933319561</v>
      </c>
      <c r="R3355" s="17">
        <v>-1</v>
      </c>
      <c r="S3355" s="17">
        <v>-0.35349720193228051</v>
      </c>
      <c r="T3355" s="17">
        <v>-3.7116137603193253E-2</v>
      </c>
      <c r="U3355" s="17">
        <v>-0.25976454836216811</v>
      </c>
      <c r="V3355" s="17">
        <v>-0.52255781179374472</v>
      </c>
      <c r="W3355" s="17">
        <v>-0.66835579592337224</v>
      </c>
      <c r="X3355" s="17">
        <v>-1.6139256024373154</v>
      </c>
      <c r="Y3355" s="17">
        <v>0</v>
      </c>
      <c r="Z3355" s="17">
        <v>17.257403896478259</v>
      </c>
      <c r="AA3355" s="17">
        <v>-0.33425274724250115</v>
      </c>
      <c r="AB3355" s="17">
        <v>-0.1472085642265627</v>
      </c>
      <c r="AC3355" s="17">
        <v>3.7713995992259974</v>
      </c>
      <c r="AD3355" s="17">
        <v>-0.32470568545271017</v>
      </c>
      <c r="AE3355" s="17">
        <v>-3.2470568545271014E-2</v>
      </c>
      <c r="AF3355" s="17">
        <v>27.835166854393844</v>
      </c>
      <c r="AG3355" s="17">
        <v>-31.187689879181502</v>
      </c>
      <c r="AH3355" s="17">
        <v>-1</v>
      </c>
      <c r="AI3355" s="17">
        <v>-1</v>
      </c>
      <c r="AJ3355" s="17">
        <v>-1</v>
      </c>
      <c r="AK3355" s="17">
        <v>-1</v>
      </c>
      <c r="AL3355" s="17">
        <v>-1</v>
      </c>
      <c r="AM3355" s="17">
        <v>-1</v>
      </c>
      <c r="AN3355" s="17">
        <v>-1</v>
      </c>
      <c r="AO3355" s="17">
        <v>-1</v>
      </c>
      <c r="AP3355" s="17">
        <v>-1</v>
      </c>
      <c r="AQ3355" s="17">
        <v>-1</v>
      </c>
      <c r="AR3355" s="17">
        <v>-0.16235284272635508</v>
      </c>
      <c r="AS3355" s="17">
        <v>-1.948234112716261</v>
      </c>
      <c r="AT3355" s="17">
        <v>1.4672956534688604</v>
      </c>
      <c r="AU3355" s="17">
        <v>-1</v>
      </c>
      <c r="AV3355" s="17">
        <v>-1</v>
      </c>
      <c r="AW3355" s="17">
        <v>-1</v>
      </c>
      <c r="AX3355" s="17">
        <v>-1</v>
      </c>
      <c r="AY3355" s="17">
        <v>-3.2470568545271014E-2</v>
      </c>
      <c r="AZ3355" s="17">
        <v>0.64999991647873501</v>
      </c>
      <c r="BA3355" s="17">
        <v>-0.13717940365822218</v>
      </c>
      <c r="BB3355" s="17">
        <v>0.24373326638725484</v>
      </c>
      <c r="BC3355" s="17">
        <v>-6.4246086900075286E-2</v>
      </c>
      <c r="BD3355" s="17">
        <v>8.8755511614786737</v>
      </c>
      <c r="BE3355" s="17">
        <v>-1.8242691101966289</v>
      </c>
      <c r="BF3355" s="17">
        <v>-1</v>
      </c>
      <c r="BG3355" s="22">
        <v>0</v>
      </c>
    </row>
    <row r="3356" spans="1:59" x14ac:dyDescent="0.25">
      <c r="A3356">
        <v>6985</v>
      </c>
      <c r="B3356" t="s">
        <v>3391</v>
      </c>
      <c r="C3356" s="49">
        <v>0</v>
      </c>
      <c r="D3356" s="22">
        <v>1450</v>
      </c>
      <c r="E3356" s="17">
        <v>42.510834345099084</v>
      </c>
      <c r="F3356" s="17">
        <v>-34.162466733731819</v>
      </c>
      <c r="G3356" s="17">
        <v>9.7588733186206644E-2</v>
      </c>
      <c r="H3356" s="17">
        <v>1.5658069454695622</v>
      </c>
      <c r="I3356" s="17">
        <v>31.883730774475264</v>
      </c>
      <c r="J3356" s="17">
        <v>0.93163294809285269</v>
      </c>
      <c r="K3356" s="17">
        <v>-1</v>
      </c>
      <c r="L3356" s="17">
        <v>-1</v>
      </c>
      <c r="M3356" s="17">
        <v>-1</v>
      </c>
      <c r="N3356" s="17">
        <v>0.16666666666666666</v>
      </c>
      <c r="O3356" s="17">
        <v>-1</v>
      </c>
      <c r="P3356" s="17">
        <v>-1</v>
      </c>
      <c r="Q3356" s="17">
        <v>1.5814579933319561</v>
      </c>
      <c r="R3356" s="17">
        <v>-1</v>
      </c>
      <c r="S3356" s="17">
        <v>-0.35349720193228051</v>
      </c>
      <c r="T3356" s="17">
        <v>-3.7116137603193253E-2</v>
      </c>
      <c r="U3356" s="17">
        <v>-0.25976454836216811</v>
      </c>
      <c r="V3356" s="17">
        <v>-0.52255781179374472</v>
      </c>
      <c r="W3356" s="17">
        <v>-0.66835579592337224</v>
      </c>
      <c r="X3356" s="17">
        <v>-1.6139256024373154</v>
      </c>
      <c r="Y3356" s="17">
        <v>0</v>
      </c>
      <c r="Z3356" s="17">
        <v>17.257403896478259</v>
      </c>
      <c r="AA3356" s="17">
        <v>-0.33425274724250115</v>
      </c>
      <c r="AB3356" s="17">
        <v>-0.1472085642265627</v>
      </c>
      <c r="AC3356" s="17">
        <v>3.7713995992259974</v>
      </c>
      <c r="AD3356" s="17">
        <v>-0.32470568545271017</v>
      </c>
      <c r="AE3356" s="17">
        <v>-3.2470568545271014E-2</v>
      </c>
      <c r="AF3356" s="17">
        <v>27.835166854393844</v>
      </c>
      <c r="AG3356" s="17">
        <v>-31.187689879181502</v>
      </c>
      <c r="AH3356" s="17">
        <v>-1</v>
      </c>
      <c r="AI3356" s="17">
        <v>-1</v>
      </c>
      <c r="AJ3356" s="17">
        <v>-1</v>
      </c>
      <c r="AK3356" s="17">
        <v>-1</v>
      </c>
      <c r="AL3356" s="17">
        <v>-1</v>
      </c>
      <c r="AM3356" s="17">
        <v>-1</v>
      </c>
      <c r="AN3356" s="17">
        <v>-1</v>
      </c>
      <c r="AO3356" s="17">
        <v>-1</v>
      </c>
      <c r="AP3356" s="17">
        <v>-1</v>
      </c>
      <c r="AQ3356" s="17">
        <v>-1</v>
      </c>
      <c r="AR3356" s="17">
        <v>-0.16235284272635508</v>
      </c>
      <c r="AS3356" s="17">
        <v>-1.948234112716261</v>
      </c>
      <c r="AT3356" s="17">
        <v>1.4672956534688604</v>
      </c>
      <c r="AU3356" s="17">
        <v>-1</v>
      </c>
      <c r="AV3356" s="17">
        <v>-1</v>
      </c>
      <c r="AW3356" s="17">
        <v>-1</v>
      </c>
      <c r="AX3356" s="17">
        <v>-1</v>
      </c>
      <c r="AY3356" s="17">
        <v>-3.2470568545271014E-2</v>
      </c>
      <c r="AZ3356" s="17">
        <v>0.64999991647873501</v>
      </c>
      <c r="BA3356" s="17">
        <v>-0.13717940365822218</v>
      </c>
      <c r="BB3356" s="17">
        <v>0.24373326638725484</v>
      </c>
      <c r="BC3356" s="17">
        <v>-6.4246086900075286E-2</v>
      </c>
      <c r="BD3356" s="17">
        <v>8.8755511614786737</v>
      </c>
      <c r="BE3356" s="17">
        <v>-1.8242691101966289</v>
      </c>
      <c r="BF3356" s="17">
        <v>-1</v>
      </c>
      <c r="BG3356" s="22">
        <v>0</v>
      </c>
    </row>
    <row r="3357" spans="1:59" x14ac:dyDescent="0.25">
      <c r="A3357">
        <v>6986</v>
      </c>
      <c r="B3357" t="s">
        <v>3392</v>
      </c>
      <c r="C3357" s="49">
        <v>0</v>
      </c>
      <c r="D3357" s="22">
        <v>1450</v>
      </c>
      <c r="E3357" s="17">
        <v>42.510834345099084</v>
      </c>
      <c r="F3357" s="17">
        <v>-34.162466733731819</v>
      </c>
      <c r="G3357" s="17">
        <v>9.7588733186206644E-2</v>
      </c>
      <c r="H3357" s="17">
        <v>1.5658069454695622</v>
      </c>
      <c r="I3357" s="17">
        <v>31.883730774475264</v>
      </c>
      <c r="J3357" s="17">
        <v>0.93163294809285269</v>
      </c>
      <c r="K3357" s="17">
        <v>-1</v>
      </c>
      <c r="L3357" s="17">
        <v>-1</v>
      </c>
      <c r="M3357" s="17">
        <v>-1</v>
      </c>
      <c r="N3357" s="17">
        <v>0.16666666666666666</v>
      </c>
      <c r="O3357" s="17">
        <v>-1</v>
      </c>
      <c r="P3357" s="17">
        <v>-1</v>
      </c>
      <c r="Q3357" s="17">
        <v>1.5814579933319561</v>
      </c>
      <c r="R3357" s="17">
        <v>-1</v>
      </c>
      <c r="S3357" s="17">
        <v>-0.35349720193228051</v>
      </c>
      <c r="T3357" s="17">
        <v>-3.7116137603193253E-2</v>
      </c>
      <c r="U3357" s="17">
        <v>-0.25976454836216811</v>
      </c>
      <c r="V3357" s="17">
        <v>-0.52255781179374472</v>
      </c>
      <c r="W3357" s="17">
        <v>-0.66835579592337224</v>
      </c>
      <c r="X3357" s="17">
        <v>-1.6139256024373154</v>
      </c>
      <c r="Y3357" s="17">
        <v>0</v>
      </c>
      <c r="Z3357" s="17">
        <v>17.257403896478259</v>
      </c>
      <c r="AA3357" s="17">
        <v>-0.33425274724250115</v>
      </c>
      <c r="AB3357" s="17">
        <v>-0.1472085642265627</v>
      </c>
      <c r="AC3357" s="17">
        <v>3.7713995992259974</v>
      </c>
      <c r="AD3357" s="17">
        <v>-0.32470568545271017</v>
      </c>
      <c r="AE3357" s="17">
        <v>-3.2470568545271014E-2</v>
      </c>
      <c r="AF3357" s="17">
        <v>27.835166854393844</v>
      </c>
      <c r="AG3357" s="17">
        <v>-31.187689879181502</v>
      </c>
      <c r="AH3357" s="17">
        <v>-1</v>
      </c>
      <c r="AI3357" s="17">
        <v>-1</v>
      </c>
      <c r="AJ3357" s="17">
        <v>-1</v>
      </c>
      <c r="AK3357" s="17">
        <v>-1</v>
      </c>
      <c r="AL3357" s="17">
        <v>-1</v>
      </c>
      <c r="AM3357" s="17">
        <v>-1</v>
      </c>
      <c r="AN3357" s="17">
        <v>-1</v>
      </c>
      <c r="AO3357" s="17">
        <v>-1</v>
      </c>
      <c r="AP3357" s="17">
        <v>-1</v>
      </c>
      <c r="AQ3357" s="17">
        <v>-1</v>
      </c>
      <c r="AR3357" s="17">
        <v>-0.16235284272635508</v>
      </c>
      <c r="AS3357" s="17">
        <v>-1.948234112716261</v>
      </c>
      <c r="AT3357" s="17">
        <v>1.4672956534688604</v>
      </c>
      <c r="AU3357" s="17">
        <v>-1</v>
      </c>
      <c r="AV3357" s="17">
        <v>-1</v>
      </c>
      <c r="AW3357" s="17">
        <v>-1</v>
      </c>
      <c r="AX3357" s="17">
        <v>-1</v>
      </c>
      <c r="AY3357" s="17">
        <v>-3.2470568545271014E-2</v>
      </c>
      <c r="AZ3357" s="17">
        <v>0.64999991647873501</v>
      </c>
      <c r="BA3357" s="17">
        <v>-0.13717940365822218</v>
      </c>
      <c r="BB3357" s="17">
        <v>0.24373326638725484</v>
      </c>
      <c r="BC3357" s="17">
        <v>-6.4246086900075286E-2</v>
      </c>
      <c r="BD3357" s="17">
        <v>8.8755511614786737</v>
      </c>
      <c r="BE3357" s="17">
        <v>-1.8242691101966289</v>
      </c>
      <c r="BF3357" s="17">
        <v>-1</v>
      </c>
      <c r="BG3357" s="22">
        <v>0</v>
      </c>
    </row>
    <row r="3358" spans="1:59" x14ac:dyDescent="0.25">
      <c r="A3358">
        <v>6987</v>
      </c>
      <c r="B3358" t="s">
        <v>3393</v>
      </c>
      <c r="C3358" s="49">
        <v>0</v>
      </c>
      <c r="D3358" s="22">
        <v>1450</v>
      </c>
      <c r="E3358" s="17">
        <v>42.510834345099084</v>
      </c>
      <c r="F3358" s="17">
        <v>-34.162466733731819</v>
      </c>
      <c r="G3358" s="17">
        <v>9.7588733186206644E-2</v>
      </c>
      <c r="H3358" s="17">
        <v>1.5658069454695622</v>
      </c>
      <c r="I3358" s="17">
        <v>31.883730774475264</v>
      </c>
      <c r="J3358" s="17">
        <v>0.93163294809285269</v>
      </c>
      <c r="K3358" s="17">
        <v>-1</v>
      </c>
      <c r="L3358" s="17">
        <v>-1</v>
      </c>
      <c r="M3358" s="17">
        <v>-1</v>
      </c>
      <c r="N3358" s="17">
        <v>0.16666666666666666</v>
      </c>
      <c r="O3358" s="17">
        <v>-1</v>
      </c>
      <c r="P3358" s="17">
        <v>-1</v>
      </c>
      <c r="Q3358" s="17">
        <v>1.5814579933319561</v>
      </c>
      <c r="R3358" s="17">
        <v>-1</v>
      </c>
      <c r="S3358" s="17">
        <v>-0.35349720193228051</v>
      </c>
      <c r="T3358" s="17">
        <v>-3.7116137603193253E-2</v>
      </c>
      <c r="U3358" s="17">
        <v>-0.25976454836216811</v>
      </c>
      <c r="V3358" s="17">
        <v>-0.52255781179374472</v>
      </c>
      <c r="W3358" s="17">
        <v>-0.66835579592337224</v>
      </c>
      <c r="X3358" s="17">
        <v>-1.6139256024373154</v>
      </c>
      <c r="Y3358" s="17">
        <v>0</v>
      </c>
      <c r="Z3358" s="17">
        <v>17.257403896478259</v>
      </c>
      <c r="AA3358" s="17">
        <v>-0.33425274724250115</v>
      </c>
      <c r="AB3358" s="17">
        <v>-0.1472085642265627</v>
      </c>
      <c r="AC3358" s="17">
        <v>3.7713995992259974</v>
      </c>
      <c r="AD3358" s="17">
        <v>-0.32470568545271017</v>
      </c>
      <c r="AE3358" s="17">
        <v>-3.2470568545271014E-2</v>
      </c>
      <c r="AF3358" s="17">
        <v>27.835166854393844</v>
      </c>
      <c r="AG3358" s="17">
        <v>-31.187689879181502</v>
      </c>
      <c r="AH3358" s="17">
        <v>-1</v>
      </c>
      <c r="AI3358" s="17">
        <v>-1</v>
      </c>
      <c r="AJ3358" s="17">
        <v>-1</v>
      </c>
      <c r="AK3358" s="17">
        <v>-1</v>
      </c>
      <c r="AL3358" s="17">
        <v>-1</v>
      </c>
      <c r="AM3358" s="17">
        <v>-1</v>
      </c>
      <c r="AN3358" s="17">
        <v>-1</v>
      </c>
      <c r="AO3358" s="17">
        <v>-1</v>
      </c>
      <c r="AP3358" s="17">
        <v>-1</v>
      </c>
      <c r="AQ3358" s="17">
        <v>-1</v>
      </c>
      <c r="AR3358" s="17">
        <v>-0.16235284272635508</v>
      </c>
      <c r="AS3358" s="17">
        <v>-1.948234112716261</v>
      </c>
      <c r="AT3358" s="17">
        <v>1.4672956534688604</v>
      </c>
      <c r="AU3358" s="17">
        <v>-1</v>
      </c>
      <c r="AV3358" s="17">
        <v>-1</v>
      </c>
      <c r="AW3358" s="17">
        <v>-1</v>
      </c>
      <c r="AX3358" s="17">
        <v>-1</v>
      </c>
      <c r="AY3358" s="17">
        <v>-3.2470568545271014E-2</v>
      </c>
      <c r="AZ3358" s="17">
        <v>0.64999991647873501</v>
      </c>
      <c r="BA3358" s="17">
        <v>-0.13717940365822218</v>
      </c>
      <c r="BB3358" s="17">
        <v>0.24373326638725484</v>
      </c>
      <c r="BC3358" s="17">
        <v>-6.4246086900075286E-2</v>
      </c>
      <c r="BD3358" s="17">
        <v>8.8755511614786737</v>
      </c>
      <c r="BE3358" s="17">
        <v>-1.8242691101966289</v>
      </c>
      <c r="BF3358" s="17">
        <v>-1</v>
      </c>
      <c r="BG3358" s="22">
        <v>0</v>
      </c>
    </row>
    <row r="3359" spans="1:59" x14ac:dyDescent="0.25">
      <c r="A3359">
        <v>6988</v>
      </c>
      <c r="B3359" t="s">
        <v>3394</v>
      </c>
      <c r="C3359" s="49">
        <v>0</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0</v>
      </c>
    </row>
    <row r="3360" spans="1:59" x14ac:dyDescent="0.25">
      <c r="A3360">
        <v>6989</v>
      </c>
      <c r="B3360" t="s">
        <v>3395</v>
      </c>
      <c r="C3360" s="49">
        <v>0</v>
      </c>
      <c r="D3360" s="22">
        <v>1450</v>
      </c>
      <c r="E3360" s="17">
        <v>42.510834345099084</v>
      </c>
      <c r="F3360" s="17">
        <v>-34.162466733731819</v>
      </c>
      <c r="G3360" s="17">
        <v>9.7588733186206644E-2</v>
      </c>
      <c r="H3360" s="17">
        <v>1.5658069454695622</v>
      </c>
      <c r="I3360" s="17">
        <v>31.883730774475264</v>
      </c>
      <c r="J3360" s="17">
        <v>0.93163294809285269</v>
      </c>
      <c r="K3360" s="17">
        <v>-1</v>
      </c>
      <c r="L3360" s="17">
        <v>-1</v>
      </c>
      <c r="M3360" s="17">
        <v>-1</v>
      </c>
      <c r="N3360" s="17">
        <v>0.16666666666666666</v>
      </c>
      <c r="O3360" s="17">
        <v>-1</v>
      </c>
      <c r="P3360" s="17">
        <v>-1</v>
      </c>
      <c r="Q3360" s="17">
        <v>1.5814579933319561</v>
      </c>
      <c r="R3360" s="17">
        <v>-1</v>
      </c>
      <c r="S3360" s="17">
        <v>-0.35349720193228051</v>
      </c>
      <c r="T3360" s="17">
        <v>-3.7116137603193253E-2</v>
      </c>
      <c r="U3360" s="17">
        <v>-0.25976454836216811</v>
      </c>
      <c r="V3360" s="17">
        <v>-0.52255781179374472</v>
      </c>
      <c r="W3360" s="17">
        <v>-0.66835579592337224</v>
      </c>
      <c r="X3360" s="17">
        <v>-1.6139256024373154</v>
      </c>
      <c r="Y3360" s="17">
        <v>0</v>
      </c>
      <c r="Z3360" s="17">
        <v>17.257403896478259</v>
      </c>
      <c r="AA3360" s="17">
        <v>-0.33425274724250115</v>
      </c>
      <c r="AB3360" s="17">
        <v>-0.1472085642265627</v>
      </c>
      <c r="AC3360" s="17">
        <v>3.7713995992259974</v>
      </c>
      <c r="AD3360" s="17">
        <v>-0.32470568545271017</v>
      </c>
      <c r="AE3360" s="17">
        <v>-3.2470568545271014E-2</v>
      </c>
      <c r="AF3360" s="17">
        <v>27.835166854393844</v>
      </c>
      <c r="AG3360" s="17">
        <v>-31.187689879181502</v>
      </c>
      <c r="AH3360" s="17">
        <v>-1</v>
      </c>
      <c r="AI3360" s="17">
        <v>-1</v>
      </c>
      <c r="AJ3360" s="17">
        <v>-1</v>
      </c>
      <c r="AK3360" s="17">
        <v>-1</v>
      </c>
      <c r="AL3360" s="17">
        <v>-1</v>
      </c>
      <c r="AM3360" s="17">
        <v>-1</v>
      </c>
      <c r="AN3360" s="17">
        <v>-1</v>
      </c>
      <c r="AO3360" s="17">
        <v>-1</v>
      </c>
      <c r="AP3360" s="17">
        <v>-1</v>
      </c>
      <c r="AQ3360" s="17">
        <v>-1</v>
      </c>
      <c r="AR3360" s="17">
        <v>-0.16235284272635508</v>
      </c>
      <c r="AS3360" s="17">
        <v>-1.948234112716261</v>
      </c>
      <c r="AT3360" s="17">
        <v>1.4672956534688604</v>
      </c>
      <c r="AU3360" s="17">
        <v>-1</v>
      </c>
      <c r="AV3360" s="17">
        <v>-1</v>
      </c>
      <c r="AW3360" s="17">
        <v>-1</v>
      </c>
      <c r="AX3360" s="17">
        <v>-1</v>
      </c>
      <c r="AY3360" s="17">
        <v>-3.2470568545271014E-2</v>
      </c>
      <c r="AZ3360" s="17">
        <v>0.64999991647873501</v>
      </c>
      <c r="BA3360" s="17">
        <v>-0.13717940365822218</v>
      </c>
      <c r="BB3360" s="17">
        <v>0.24373326638725484</v>
      </c>
      <c r="BC3360" s="17">
        <v>-6.4246086900075286E-2</v>
      </c>
      <c r="BD3360" s="17">
        <v>8.8755511614786737</v>
      </c>
      <c r="BE3360" s="17">
        <v>-1.8242691101966289</v>
      </c>
      <c r="BF3360" s="17">
        <v>-1</v>
      </c>
      <c r="BG3360" s="22">
        <v>0</v>
      </c>
    </row>
    <row r="3361" spans="1:59" x14ac:dyDescent="0.25">
      <c r="A3361">
        <v>6990</v>
      </c>
      <c r="B3361" t="s">
        <v>3396</v>
      </c>
      <c r="C3361" s="49">
        <v>0</v>
      </c>
      <c r="D3361" s="22">
        <v>1450</v>
      </c>
      <c r="E3361" s="17">
        <v>42.510834345099084</v>
      </c>
      <c r="F3361" s="17">
        <v>-34.162466733731819</v>
      </c>
      <c r="G3361" s="17">
        <v>9.7588733186206644E-2</v>
      </c>
      <c r="H3361" s="17">
        <v>1.5658069454695622</v>
      </c>
      <c r="I3361" s="17">
        <v>31.883730774475264</v>
      </c>
      <c r="J3361" s="17">
        <v>0.93163294809285269</v>
      </c>
      <c r="K3361" s="17">
        <v>-1</v>
      </c>
      <c r="L3361" s="17">
        <v>-1</v>
      </c>
      <c r="M3361" s="17">
        <v>-1</v>
      </c>
      <c r="N3361" s="17">
        <v>0.16666666666666666</v>
      </c>
      <c r="O3361" s="17">
        <v>-1</v>
      </c>
      <c r="P3361" s="17">
        <v>-1</v>
      </c>
      <c r="Q3361" s="17">
        <v>1.5814579933319561</v>
      </c>
      <c r="R3361" s="17">
        <v>-1</v>
      </c>
      <c r="S3361" s="17">
        <v>-0.35349720193228051</v>
      </c>
      <c r="T3361" s="17">
        <v>-3.7116137603193253E-2</v>
      </c>
      <c r="U3361" s="17">
        <v>-0.25976454836216811</v>
      </c>
      <c r="V3361" s="17">
        <v>-0.52255781179374472</v>
      </c>
      <c r="W3361" s="17">
        <v>-0.66835579592337224</v>
      </c>
      <c r="X3361" s="17">
        <v>-1.6139256024373154</v>
      </c>
      <c r="Y3361" s="17">
        <v>0</v>
      </c>
      <c r="Z3361" s="17">
        <v>17.257403896478259</v>
      </c>
      <c r="AA3361" s="17">
        <v>-0.33425274724250115</v>
      </c>
      <c r="AB3361" s="17">
        <v>-0.1472085642265627</v>
      </c>
      <c r="AC3361" s="17">
        <v>3.7713995992259974</v>
      </c>
      <c r="AD3361" s="17">
        <v>-0.32470568545271017</v>
      </c>
      <c r="AE3361" s="17">
        <v>-3.2470568545271014E-2</v>
      </c>
      <c r="AF3361" s="17">
        <v>27.835166854393844</v>
      </c>
      <c r="AG3361" s="17">
        <v>-31.187689879181502</v>
      </c>
      <c r="AH3361" s="17">
        <v>-1</v>
      </c>
      <c r="AI3361" s="17">
        <v>-1</v>
      </c>
      <c r="AJ3361" s="17">
        <v>-1</v>
      </c>
      <c r="AK3361" s="17">
        <v>-1</v>
      </c>
      <c r="AL3361" s="17">
        <v>-1</v>
      </c>
      <c r="AM3361" s="17">
        <v>-1</v>
      </c>
      <c r="AN3361" s="17">
        <v>-1</v>
      </c>
      <c r="AO3361" s="17">
        <v>-1</v>
      </c>
      <c r="AP3361" s="17">
        <v>-1</v>
      </c>
      <c r="AQ3361" s="17">
        <v>-1</v>
      </c>
      <c r="AR3361" s="17">
        <v>-0.16235284272635508</v>
      </c>
      <c r="AS3361" s="17">
        <v>-1.948234112716261</v>
      </c>
      <c r="AT3361" s="17">
        <v>1.4672956534688604</v>
      </c>
      <c r="AU3361" s="17">
        <v>-1</v>
      </c>
      <c r="AV3361" s="17">
        <v>-1</v>
      </c>
      <c r="AW3361" s="17">
        <v>-1</v>
      </c>
      <c r="AX3361" s="17">
        <v>-1</v>
      </c>
      <c r="AY3361" s="17">
        <v>-3.2470568545271014E-2</v>
      </c>
      <c r="AZ3361" s="17">
        <v>0.64999991647873501</v>
      </c>
      <c r="BA3361" s="17">
        <v>-0.13717940365822218</v>
      </c>
      <c r="BB3361" s="17">
        <v>0.24373326638725484</v>
      </c>
      <c r="BC3361" s="17">
        <v>-6.4246086900075286E-2</v>
      </c>
      <c r="BD3361" s="17">
        <v>8.8755511614786737</v>
      </c>
      <c r="BE3361" s="17">
        <v>-1.8242691101966289</v>
      </c>
      <c r="BF3361" s="17">
        <v>-1</v>
      </c>
      <c r="BG3361" s="22">
        <v>0</v>
      </c>
    </row>
    <row r="3362" spans="1:59" x14ac:dyDescent="0.25">
      <c r="A3362">
        <v>6991</v>
      </c>
      <c r="B3362" t="s">
        <v>3397</v>
      </c>
      <c r="C3362" s="49">
        <v>0</v>
      </c>
      <c r="D3362" s="22">
        <v>1450</v>
      </c>
      <c r="E3362" s="17">
        <v>42.510834345099084</v>
      </c>
      <c r="F3362" s="17">
        <v>-34.162466733731819</v>
      </c>
      <c r="G3362" s="17">
        <v>9.7588733186206644E-2</v>
      </c>
      <c r="H3362" s="17">
        <v>1.5658069454695622</v>
      </c>
      <c r="I3362" s="17">
        <v>31.883730774475264</v>
      </c>
      <c r="J3362" s="17">
        <v>0.93163294809285269</v>
      </c>
      <c r="K3362" s="17">
        <v>-1</v>
      </c>
      <c r="L3362" s="17">
        <v>-1</v>
      </c>
      <c r="M3362" s="17">
        <v>-1</v>
      </c>
      <c r="N3362" s="17">
        <v>0.16666666666666666</v>
      </c>
      <c r="O3362" s="17">
        <v>-1</v>
      </c>
      <c r="P3362" s="17">
        <v>-1</v>
      </c>
      <c r="Q3362" s="17">
        <v>1.5814579933319561</v>
      </c>
      <c r="R3362" s="17">
        <v>-1</v>
      </c>
      <c r="S3362" s="17">
        <v>-0.35349720193228051</v>
      </c>
      <c r="T3362" s="17">
        <v>-3.7116137603193253E-2</v>
      </c>
      <c r="U3362" s="17">
        <v>-0.25976454836216811</v>
      </c>
      <c r="V3362" s="17">
        <v>-0.52255781179374472</v>
      </c>
      <c r="W3362" s="17">
        <v>-0.66835579592337224</v>
      </c>
      <c r="X3362" s="17">
        <v>-1.6139256024373154</v>
      </c>
      <c r="Y3362" s="17">
        <v>0</v>
      </c>
      <c r="Z3362" s="17">
        <v>17.257403896478259</v>
      </c>
      <c r="AA3362" s="17">
        <v>-0.33425274724250115</v>
      </c>
      <c r="AB3362" s="17">
        <v>-0.1472085642265627</v>
      </c>
      <c r="AC3362" s="17">
        <v>3.7713995992259974</v>
      </c>
      <c r="AD3362" s="17">
        <v>-0.32470568545271017</v>
      </c>
      <c r="AE3362" s="17">
        <v>-3.2470568545271014E-2</v>
      </c>
      <c r="AF3362" s="17">
        <v>27.835166854393844</v>
      </c>
      <c r="AG3362" s="17">
        <v>-31.187689879181502</v>
      </c>
      <c r="AH3362" s="17">
        <v>-1</v>
      </c>
      <c r="AI3362" s="17">
        <v>-1</v>
      </c>
      <c r="AJ3362" s="17">
        <v>-1</v>
      </c>
      <c r="AK3362" s="17">
        <v>-1</v>
      </c>
      <c r="AL3362" s="17">
        <v>-1</v>
      </c>
      <c r="AM3362" s="17">
        <v>-1</v>
      </c>
      <c r="AN3362" s="17">
        <v>-1</v>
      </c>
      <c r="AO3362" s="17">
        <v>-1</v>
      </c>
      <c r="AP3362" s="17">
        <v>-1</v>
      </c>
      <c r="AQ3362" s="17">
        <v>-1</v>
      </c>
      <c r="AR3362" s="17">
        <v>-0.16235284272635508</v>
      </c>
      <c r="AS3362" s="17">
        <v>-1.948234112716261</v>
      </c>
      <c r="AT3362" s="17">
        <v>1.4672956534688604</v>
      </c>
      <c r="AU3362" s="17">
        <v>-1</v>
      </c>
      <c r="AV3362" s="17">
        <v>-1</v>
      </c>
      <c r="AW3362" s="17">
        <v>-1</v>
      </c>
      <c r="AX3362" s="17">
        <v>-1</v>
      </c>
      <c r="AY3362" s="17">
        <v>-3.2470568545271014E-2</v>
      </c>
      <c r="AZ3362" s="17">
        <v>0.64999991647873501</v>
      </c>
      <c r="BA3362" s="17">
        <v>-0.13717940365822218</v>
      </c>
      <c r="BB3362" s="17">
        <v>0.24373326638725484</v>
      </c>
      <c r="BC3362" s="17">
        <v>-6.4246086900075286E-2</v>
      </c>
      <c r="BD3362" s="17">
        <v>8.8755511614786737</v>
      </c>
      <c r="BE3362" s="17">
        <v>-1.8242691101966289</v>
      </c>
      <c r="BF3362" s="17">
        <v>-1</v>
      </c>
      <c r="BG3362" s="22">
        <v>0</v>
      </c>
    </row>
    <row r="3363" spans="1:59" x14ac:dyDescent="0.25">
      <c r="A3363">
        <v>6992</v>
      </c>
      <c r="B3363" t="s">
        <v>3398</v>
      </c>
      <c r="C3363" s="49">
        <v>0</v>
      </c>
      <c r="D3363" s="22">
        <v>1450</v>
      </c>
      <c r="E3363" s="17">
        <v>42.510834345099084</v>
      </c>
      <c r="F3363" s="17">
        <v>-34.162466733731819</v>
      </c>
      <c r="G3363" s="17">
        <v>9.7588733186206644E-2</v>
      </c>
      <c r="H3363" s="17">
        <v>1.5658069454695622</v>
      </c>
      <c r="I3363" s="17">
        <v>31.883730774475264</v>
      </c>
      <c r="J3363" s="17">
        <v>0.93163294809285269</v>
      </c>
      <c r="K3363" s="17">
        <v>-1</v>
      </c>
      <c r="L3363" s="17">
        <v>-1</v>
      </c>
      <c r="M3363" s="17">
        <v>-1</v>
      </c>
      <c r="N3363" s="17">
        <v>0.16666666666666666</v>
      </c>
      <c r="O3363" s="17">
        <v>-1</v>
      </c>
      <c r="P3363" s="17">
        <v>-1</v>
      </c>
      <c r="Q3363" s="17">
        <v>1.5814579933319561</v>
      </c>
      <c r="R3363" s="17">
        <v>-1</v>
      </c>
      <c r="S3363" s="17">
        <v>-0.35349720193228051</v>
      </c>
      <c r="T3363" s="17">
        <v>-3.7116137603193253E-2</v>
      </c>
      <c r="U3363" s="17">
        <v>-0.25976454836216811</v>
      </c>
      <c r="V3363" s="17">
        <v>-0.52255781179374472</v>
      </c>
      <c r="W3363" s="17">
        <v>-0.66835579592337224</v>
      </c>
      <c r="X3363" s="17">
        <v>-1.6139256024373154</v>
      </c>
      <c r="Y3363" s="17">
        <v>0</v>
      </c>
      <c r="Z3363" s="17">
        <v>17.257403896478259</v>
      </c>
      <c r="AA3363" s="17">
        <v>-0.33425274724250115</v>
      </c>
      <c r="AB3363" s="17">
        <v>-0.1472085642265627</v>
      </c>
      <c r="AC3363" s="17">
        <v>3.7713995992259974</v>
      </c>
      <c r="AD3363" s="17">
        <v>-0.32470568545271017</v>
      </c>
      <c r="AE3363" s="17">
        <v>-3.2470568545271014E-2</v>
      </c>
      <c r="AF3363" s="17">
        <v>27.835166854393844</v>
      </c>
      <c r="AG3363" s="17">
        <v>-31.187689879181502</v>
      </c>
      <c r="AH3363" s="17">
        <v>-1</v>
      </c>
      <c r="AI3363" s="17">
        <v>-1</v>
      </c>
      <c r="AJ3363" s="17">
        <v>-1</v>
      </c>
      <c r="AK3363" s="17">
        <v>-1</v>
      </c>
      <c r="AL3363" s="17">
        <v>-1</v>
      </c>
      <c r="AM3363" s="17">
        <v>-1</v>
      </c>
      <c r="AN3363" s="17">
        <v>-1</v>
      </c>
      <c r="AO3363" s="17">
        <v>-1</v>
      </c>
      <c r="AP3363" s="17">
        <v>-1</v>
      </c>
      <c r="AQ3363" s="17">
        <v>-1</v>
      </c>
      <c r="AR3363" s="17">
        <v>-0.16235284272635508</v>
      </c>
      <c r="AS3363" s="17">
        <v>-1.948234112716261</v>
      </c>
      <c r="AT3363" s="17">
        <v>1.4672956534688604</v>
      </c>
      <c r="AU3363" s="17">
        <v>-1</v>
      </c>
      <c r="AV3363" s="17">
        <v>-1</v>
      </c>
      <c r="AW3363" s="17">
        <v>-1</v>
      </c>
      <c r="AX3363" s="17">
        <v>-1</v>
      </c>
      <c r="AY3363" s="17">
        <v>-3.2470568545271014E-2</v>
      </c>
      <c r="AZ3363" s="17">
        <v>0.64999991647873501</v>
      </c>
      <c r="BA3363" s="17">
        <v>-0.13717940365822218</v>
      </c>
      <c r="BB3363" s="17">
        <v>0.24373326638725484</v>
      </c>
      <c r="BC3363" s="17">
        <v>-6.4246086900075286E-2</v>
      </c>
      <c r="BD3363" s="17">
        <v>8.8755511614786737</v>
      </c>
      <c r="BE3363" s="17">
        <v>-1.8242691101966289</v>
      </c>
      <c r="BF3363" s="17">
        <v>-1</v>
      </c>
      <c r="BG3363" s="22">
        <v>0</v>
      </c>
    </row>
    <row r="3364" spans="1:59" x14ac:dyDescent="0.25">
      <c r="A3364">
        <v>6993</v>
      </c>
      <c r="B3364" t="s">
        <v>3399</v>
      </c>
      <c r="C3364" s="49">
        <v>0</v>
      </c>
      <c r="D3364" s="22">
        <v>1450</v>
      </c>
      <c r="E3364" s="17">
        <v>42.510834345099084</v>
      </c>
      <c r="F3364" s="17">
        <v>-34.162466733731819</v>
      </c>
      <c r="G3364" s="17">
        <v>9.7588733186206644E-2</v>
      </c>
      <c r="H3364" s="17">
        <v>1.5658069454695622</v>
      </c>
      <c r="I3364" s="17">
        <v>31.883730774475264</v>
      </c>
      <c r="J3364" s="17">
        <v>0.93163294809285269</v>
      </c>
      <c r="K3364" s="17">
        <v>-1</v>
      </c>
      <c r="L3364" s="17">
        <v>-1</v>
      </c>
      <c r="M3364" s="17">
        <v>-1</v>
      </c>
      <c r="N3364" s="17">
        <v>0.16666666666666666</v>
      </c>
      <c r="O3364" s="17">
        <v>-1</v>
      </c>
      <c r="P3364" s="17">
        <v>-1</v>
      </c>
      <c r="Q3364" s="17">
        <v>1.5814579933319561</v>
      </c>
      <c r="R3364" s="17">
        <v>-1</v>
      </c>
      <c r="S3364" s="17">
        <v>-0.35349720193228051</v>
      </c>
      <c r="T3364" s="17">
        <v>-3.7116137603193253E-2</v>
      </c>
      <c r="U3364" s="17">
        <v>-0.25976454836216811</v>
      </c>
      <c r="V3364" s="17">
        <v>-0.52255781179374472</v>
      </c>
      <c r="W3364" s="17">
        <v>-0.66835579592337224</v>
      </c>
      <c r="X3364" s="17">
        <v>-1.6139256024373154</v>
      </c>
      <c r="Y3364" s="17">
        <v>0</v>
      </c>
      <c r="Z3364" s="17">
        <v>17.257403896478259</v>
      </c>
      <c r="AA3364" s="17">
        <v>-0.33425274724250115</v>
      </c>
      <c r="AB3364" s="17">
        <v>-0.1472085642265627</v>
      </c>
      <c r="AC3364" s="17">
        <v>3.7713995992259974</v>
      </c>
      <c r="AD3364" s="17">
        <v>-0.32470568545271017</v>
      </c>
      <c r="AE3364" s="17">
        <v>-3.2470568545271014E-2</v>
      </c>
      <c r="AF3364" s="17">
        <v>27.835166854393844</v>
      </c>
      <c r="AG3364" s="17">
        <v>-31.187689879181502</v>
      </c>
      <c r="AH3364" s="17">
        <v>-1</v>
      </c>
      <c r="AI3364" s="17">
        <v>-1</v>
      </c>
      <c r="AJ3364" s="17">
        <v>-1</v>
      </c>
      <c r="AK3364" s="17">
        <v>-1</v>
      </c>
      <c r="AL3364" s="17">
        <v>-1</v>
      </c>
      <c r="AM3364" s="17">
        <v>-1</v>
      </c>
      <c r="AN3364" s="17">
        <v>-1</v>
      </c>
      <c r="AO3364" s="17">
        <v>-1</v>
      </c>
      <c r="AP3364" s="17">
        <v>-1</v>
      </c>
      <c r="AQ3364" s="17">
        <v>-1</v>
      </c>
      <c r="AR3364" s="17">
        <v>-0.16235284272635508</v>
      </c>
      <c r="AS3364" s="17">
        <v>-1.948234112716261</v>
      </c>
      <c r="AT3364" s="17">
        <v>1.4672956534688604</v>
      </c>
      <c r="AU3364" s="17">
        <v>-1</v>
      </c>
      <c r="AV3364" s="17">
        <v>-1</v>
      </c>
      <c r="AW3364" s="17">
        <v>-1</v>
      </c>
      <c r="AX3364" s="17">
        <v>-1</v>
      </c>
      <c r="AY3364" s="17">
        <v>-3.2470568545271014E-2</v>
      </c>
      <c r="AZ3364" s="17">
        <v>0.64999991647873501</v>
      </c>
      <c r="BA3364" s="17">
        <v>-0.13717940365822218</v>
      </c>
      <c r="BB3364" s="17">
        <v>0.24373326638725484</v>
      </c>
      <c r="BC3364" s="17">
        <v>-6.4246086900075286E-2</v>
      </c>
      <c r="BD3364" s="17">
        <v>8.8755511614786737</v>
      </c>
      <c r="BE3364" s="17">
        <v>-1.8242691101966289</v>
      </c>
      <c r="BF3364" s="17">
        <v>-1</v>
      </c>
      <c r="BG3364" s="22">
        <v>0</v>
      </c>
    </row>
    <row r="3365" spans="1:59" x14ac:dyDescent="0.25">
      <c r="A3365">
        <v>6995</v>
      </c>
      <c r="B3365" t="s">
        <v>3400</v>
      </c>
      <c r="C3365" s="49">
        <v>0</v>
      </c>
      <c r="D3365" s="22">
        <v>1450</v>
      </c>
      <c r="E3365" s="17">
        <v>42.510834345099084</v>
      </c>
      <c r="F3365" s="17">
        <v>-34.162466733731819</v>
      </c>
      <c r="G3365" s="17">
        <v>9.7588733186206644E-2</v>
      </c>
      <c r="H3365" s="17">
        <v>1.5658069454695622</v>
      </c>
      <c r="I3365" s="17">
        <v>31.883730774475264</v>
      </c>
      <c r="J3365" s="17">
        <v>0.93163294809285269</v>
      </c>
      <c r="K3365" s="17">
        <v>-1</v>
      </c>
      <c r="L3365" s="17">
        <v>-1</v>
      </c>
      <c r="M3365" s="17">
        <v>-1</v>
      </c>
      <c r="N3365" s="17">
        <v>0.16666666666666666</v>
      </c>
      <c r="O3365" s="17">
        <v>-1</v>
      </c>
      <c r="P3365" s="17">
        <v>-1</v>
      </c>
      <c r="Q3365" s="17">
        <v>1.5814579933319561</v>
      </c>
      <c r="R3365" s="17">
        <v>-1</v>
      </c>
      <c r="S3365" s="17">
        <v>-0.35349720193228051</v>
      </c>
      <c r="T3365" s="17">
        <v>-3.7116137603193253E-2</v>
      </c>
      <c r="U3365" s="17">
        <v>-0.25976454836216811</v>
      </c>
      <c r="V3365" s="17">
        <v>-0.52255781179374472</v>
      </c>
      <c r="W3365" s="17">
        <v>-0.66835579592337224</v>
      </c>
      <c r="X3365" s="17">
        <v>-1.6139256024373154</v>
      </c>
      <c r="Y3365" s="17">
        <v>0</v>
      </c>
      <c r="Z3365" s="17">
        <v>17.257403896478259</v>
      </c>
      <c r="AA3365" s="17">
        <v>-0.33425274724250115</v>
      </c>
      <c r="AB3365" s="17">
        <v>-0.1472085642265627</v>
      </c>
      <c r="AC3365" s="17">
        <v>3.7713995992259974</v>
      </c>
      <c r="AD3365" s="17">
        <v>-0.32470568545271017</v>
      </c>
      <c r="AE3365" s="17">
        <v>-3.2470568545271014E-2</v>
      </c>
      <c r="AF3365" s="17">
        <v>27.835166854393844</v>
      </c>
      <c r="AG3365" s="17">
        <v>-31.187689879181502</v>
      </c>
      <c r="AH3365" s="17">
        <v>-1</v>
      </c>
      <c r="AI3365" s="17">
        <v>-1</v>
      </c>
      <c r="AJ3365" s="17">
        <v>-1</v>
      </c>
      <c r="AK3365" s="17">
        <v>-1</v>
      </c>
      <c r="AL3365" s="17">
        <v>-1</v>
      </c>
      <c r="AM3365" s="17">
        <v>-1</v>
      </c>
      <c r="AN3365" s="17">
        <v>-1</v>
      </c>
      <c r="AO3365" s="17">
        <v>-1</v>
      </c>
      <c r="AP3365" s="17">
        <v>-1</v>
      </c>
      <c r="AQ3365" s="17">
        <v>-1</v>
      </c>
      <c r="AR3365" s="17">
        <v>-0.16235284272635508</v>
      </c>
      <c r="AS3365" s="17">
        <v>-1.948234112716261</v>
      </c>
      <c r="AT3365" s="17">
        <v>1.4672956534688604</v>
      </c>
      <c r="AU3365" s="17">
        <v>-1</v>
      </c>
      <c r="AV3365" s="17">
        <v>-1</v>
      </c>
      <c r="AW3365" s="17">
        <v>-1</v>
      </c>
      <c r="AX3365" s="17">
        <v>-1</v>
      </c>
      <c r="AY3365" s="17">
        <v>-3.2470568545271014E-2</v>
      </c>
      <c r="AZ3365" s="17">
        <v>0.64999991647873501</v>
      </c>
      <c r="BA3365" s="17">
        <v>-0.13717940365822218</v>
      </c>
      <c r="BB3365" s="17">
        <v>0.24373326638725484</v>
      </c>
      <c r="BC3365" s="17">
        <v>-6.4246086900075286E-2</v>
      </c>
      <c r="BD3365" s="17">
        <v>8.8755511614786737</v>
      </c>
      <c r="BE3365" s="17">
        <v>-1.8242691101966289</v>
      </c>
      <c r="BF3365" s="17">
        <v>-1</v>
      </c>
      <c r="BG3365" s="22">
        <v>0</v>
      </c>
    </row>
    <row r="3366" spans="1:59" x14ac:dyDescent="0.25">
      <c r="A3366">
        <v>6996</v>
      </c>
      <c r="B3366" t="s">
        <v>3401</v>
      </c>
      <c r="C3366" s="49">
        <v>0</v>
      </c>
      <c r="D3366" s="22">
        <v>1450</v>
      </c>
      <c r="E3366" s="17">
        <v>42.510834345099084</v>
      </c>
      <c r="F3366" s="17">
        <v>-34.162466733731819</v>
      </c>
      <c r="G3366" s="17">
        <v>9.7588733186206644E-2</v>
      </c>
      <c r="H3366" s="17">
        <v>1.5658069454695622</v>
      </c>
      <c r="I3366" s="17">
        <v>31.883730774475264</v>
      </c>
      <c r="J3366" s="17">
        <v>0.93163294809285269</v>
      </c>
      <c r="K3366" s="17">
        <v>-1</v>
      </c>
      <c r="L3366" s="17">
        <v>-1</v>
      </c>
      <c r="M3366" s="17">
        <v>-1</v>
      </c>
      <c r="N3366" s="17">
        <v>0.16666666666666666</v>
      </c>
      <c r="O3366" s="17">
        <v>-1</v>
      </c>
      <c r="P3366" s="17">
        <v>-1</v>
      </c>
      <c r="Q3366" s="17">
        <v>1.5814579933319561</v>
      </c>
      <c r="R3366" s="17">
        <v>-1</v>
      </c>
      <c r="S3366" s="17">
        <v>-0.35349720193228051</v>
      </c>
      <c r="T3366" s="17">
        <v>-3.7116137603193253E-2</v>
      </c>
      <c r="U3366" s="17">
        <v>-0.25976454836216811</v>
      </c>
      <c r="V3366" s="17">
        <v>-0.52255781179374472</v>
      </c>
      <c r="W3366" s="17">
        <v>-0.66835579592337224</v>
      </c>
      <c r="X3366" s="17">
        <v>-1.6139256024373154</v>
      </c>
      <c r="Y3366" s="17">
        <v>0</v>
      </c>
      <c r="Z3366" s="17">
        <v>17.257403896478259</v>
      </c>
      <c r="AA3366" s="17">
        <v>-0.33425274724250115</v>
      </c>
      <c r="AB3366" s="17">
        <v>-0.1472085642265627</v>
      </c>
      <c r="AC3366" s="17">
        <v>3.7713995992259974</v>
      </c>
      <c r="AD3366" s="17">
        <v>-0.32470568545271017</v>
      </c>
      <c r="AE3366" s="17">
        <v>-3.2470568545271014E-2</v>
      </c>
      <c r="AF3366" s="17">
        <v>27.835166854393844</v>
      </c>
      <c r="AG3366" s="17">
        <v>-31.187689879181502</v>
      </c>
      <c r="AH3366" s="17">
        <v>-1</v>
      </c>
      <c r="AI3366" s="17">
        <v>-1</v>
      </c>
      <c r="AJ3366" s="17">
        <v>-1</v>
      </c>
      <c r="AK3366" s="17">
        <v>-1</v>
      </c>
      <c r="AL3366" s="17">
        <v>-1</v>
      </c>
      <c r="AM3366" s="17">
        <v>-1</v>
      </c>
      <c r="AN3366" s="17">
        <v>-1</v>
      </c>
      <c r="AO3366" s="17">
        <v>-1</v>
      </c>
      <c r="AP3366" s="17">
        <v>-1</v>
      </c>
      <c r="AQ3366" s="17">
        <v>-1</v>
      </c>
      <c r="AR3366" s="17">
        <v>-0.16235284272635508</v>
      </c>
      <c r="AS3366" s="17">
        <v>-1.948234112716261</v>
      </c>
      <c r="AT3366" s="17">
        <v>1.4672956534688604</v>
      </c>
      <c r="AU3366" s="17">
        <v>-1</v>
      </c>
      <c r="AV3366" s="17">
        <v>-1</v>
      </c>
      <c r="AW3366" s="17">
        <v>-1</v>
      </c>
      <c r="AX3366" s="17">
        <v>-1</v>
      </c>
      <c r="AY3366" s="17">
        <v>-3.2470568545271014E-2</v>
      </c>
      <c r="AZ3366" s="17">
        <v>0.64999991647873501</v>
      </c>
      <c r="BA3366" s="17">
        <v>-0.13717940365822218</v>
      </c>
      <c r="BB3366" s="17">
        <v>0.24373326638725484</v>
      </c>
      <c r="BC3366" s="17">
        <v>-6.4246086900075286E-2</v>
      </c>
      <c r="BD3366" s="17">
        <v>8.8755511614786737</v>
      </c>
      <c r="BE3366" s="17">
        <v>-1.8242691101966289</v>
      </c>
      <c r="BF3366" s="17">
        <v>-1</v>
      </c>
      <c r="BG3366" s="22">
        <v>0</v>
      </c>
    </row>
    <row r="3367" spans="1:59" x14ac:dyDescent="0.25">
      <c r="A3367">
        <v>6997</v>
      </c>
      <c r="B3367" t="s">
        <v>3402</v>
      </c>
      <c r="C3367" s="49">
        <v>0</v>
      </c>
      <c r="D3367" s="22">
        <v>1450</v>
      </c>
      <c r="E3367" s="17">
        <v>42.510834345099084</v>
      </c>
      <c r="F3367" s="17">
        <v>-34.162466733731819</v>
      </c>
      <c r="G3367" s="17">
        <v>9.7588733186206644E-2</v>
      </c>
      <c r="H3367" s="17">
        <v>1.5658069454695622</v>
      </c>
      <c r="I3367" s="17">
        <v>31.883730774475264</v>
      </c>
      <c r="J3367" s="17">
        <v>0.93163294809285269</v>
      </c>
      <c r="K3367" s="17">
        <v>-1</v>
      </c>
      <c r="L3367" s="17">
        <v>-1</v>
      </c>
      <c r="M3367" s="17">
        <v>-1</v>
      </c>
      <c r="N3367" s="17">
        <v>0.16666666666666666</v>
      </c>
      <c r="O3367" s="17">
        <v>-1</v>
      </c>
      <c r="P3367" s="17">
        <v>-1</v>
      </c>
      <c r="Q3367" s="17">
        <v>1.5814579933319561</v>
      </c>
      <c r="R3367" s="17">
        <v>-1</v>
      </c>
      <c r="S3367" s="17">
        <v>-0.35349720193228051</v>
      </c>
      <c r="T3367" s="17">
        <v>-3.7116137603193253E-2</v>
      </c>
      <c r="U3367" s="17">
        <v>-0.25976454836216811</v>
      </c>
      <c r="V3367" s="17">
        <v>-0.52255781179374472</v>
      </c>
      <c r="W3367" s="17">
        <v>-0.66835579592337224</v>
      </c>
      <c r="X3367" s="17">
        <v>-1.6139256024373154</v>
      </c>
      <c r="Y3367" s="17">
        <v>0</v>
      </c>
      <c r="Z3367" s="17">
        <v>17.257403896478259</v>
      </c>
      <c r="AA3367" s="17">
        <v>-0.33425274724250115</v>
      </c>
      <c r="AB3367" s="17">
        <v>-0.1472085642265627</v>
      </c>
      <c r="AC3367" s="17">
        <v>3.7713995992259974</v>
      </c>
      <c r="AD3367" s="17">
        <v>-0.32470568545271017</v>
      </c>
      <c r="AE3367" s="17">
        <v>-3.2470568545271014E-2</v>
      </c>
      <c r="AF3367" s="17">
        <v>27.835166854393844</v>
      </c>
      <c r="AG3367" s="17">
        <v>-31.187689879181502</v>
      </c>
      <c r="AH3367" s="17">
        <v>-1</v>
      </c>
      <c r="AI3367" s="17">
        <v>-1</v>
      </c>
      <c r="AJ3367" s="17">
        <v>-1</v>
      </c>
      <c r="AK3367" s="17">
        <v>-1</v>
      </c>
      <c r="AL3367" s="17">
        <v>-1</v>
      </c>
      <c r="AM3367" s="17">
        <v>-1</v>
      </c>
      <c r="AN3367" s="17">
        <v>-1</v>
      </c>
      <c r="AO3367" s="17">
        <v>-1</v>
      </c>
      <c r="AP3367" s="17">
        <v>-1</v>
      </c>
      <c r="AQ3367" s="17">
        <v>-1</v>
      </c>
      <c r="AR3367" s="17">
        <v>-0.16235284272635508</v>
      </c>
      <c r="AS3367" s="17">
        <v>-1.948234112716261</v>
      </c>
      <c r="AT3367" s="17">
        <v>1.4672956534688604</v>
      </c>
      <c r="AU3367" s="17">
        <v>-1</v>
      </c>
      <c r="AV3367" s="17">
        <v>-1</v>
      </c>
      <c r="AW3367" s="17">
        <v>-1</v>
      </c>
      <c r="AX3367" s="17">
        <v>-1</v>
      </c>
      <c r="AY3367" s="17">
        <v>-3.2470568545271014E-2</v>
      </c>
      <c r="AZ3367" s="17">
        <v>0.64999991647873501</v>
      </c>
      <c r="BA3367" s="17">
        <v>-0.13717940365822218</v>
      </c>
      <c r="BB3367" s="17">
        <v>0.24373326638725484</v>
      </c>
      <c r="BC3367" s="17">
        <v>-6.4246086900075286E-2</v>
      </c>
      <c r="BD3367" s="17">
        <v>8.8755511614786737</v>
      </c>
      <c r="BE3367" s="17">
        <v>-1.8242691101966289</v>
      </c>
      <c r="BF3367" s="17">
        <v>-1</v>
      </c>
      <c r="BG3367" s="22">
        <v>0</v>
      </c>
    </row>
    <row r="3368" spans="1:59" x14ac:dyDescent="0.25">
      <c r="A3368">
        <v>6998</v>
      </c>
      <c r="B3368" t="s">
        <v>3403</v>
      </c>
      <c r="C3368" s="49">
        <v>0</v>
      </c>
      <c r="D3368" s="22">
        <v>1450</v>
      </c>
      <c r="E3368" s="17">
        <v>42.510834345099084</v>
      </c>
      <c r="F3368" s="17">
        <v>-34.162466733731819</v>
      </c>
      <c r="G3368" s="17">
        <v>9.7588733186206644E-2</v>
      </c>
      <c r="H3368" s="17">
        <v>1.5658069454695622</v>
      </c>
      <c r="I3368" s="17">
        <v>31.883730774475264</v>
      </c>
      <c r="J3368" s="17">
        <v>0.93163294809285269</v>
      </c>
      <c r="K3368" s="17">
        <v>-1</v>
      </c>
      <c r="L3368" s="17">
        <v>-1</v>
      </c>
      <c r="M3368" s="17">
        <v>-1</v>
      </c>
      <c r="N3368" s="17">
        <v>0.16666666666666666</v>
      </c>
      <c r="O3368" s="17">
        <v>-1</v>
      </c>
      <c r="P3368" s="17">
        <v>-1</v>
      </c>
      <c r="Q3368" s="17">
        <v>1.5814579933319561</v>
      </c>
      <c r="R3368" s="17">
        <v>-1</v>
      </c>
      <c r="S3368" s="17">
        <v>-0.35349720193228051</v>
      </c>
      <c r="T3368" s="17">
        <v>-3.7116137603193253E-2</v>
      </c>
      <c r="U3368" s="17">
        <v>-0.25976454836216811</v>
      </c>
      <c r="V3368" s="17">
        <v>-0.52255781179374472</v>
      </c>
      <c r="W3368" s="17">
        <v>-0.66835579592337224</v>
      </c>
      <c r="X3368" s="17">
        <v>-1.6139256024373154</v>
      </c>
      <c r="Y3368" s="17">
        <v>0</v>
      </c>
      <c r="Z3368" s="17">
        <v>17.257403896478259</v>
      </c>
      <c r="AA3368" s="17">
        <v>-0.33425274724250115</v>
      </c>
      <c r="AB3368" s="17">
        <v>-0.1472085642265627</v>
      </c>
      <c r="AC3368" s="17">
        <v>3.7713995992259974</v>
      </c>
      <c r="AD3368" s="17">
        <v>-0.32470568545271017</v>
      </c>
      <c r="AE3368" s="17">
        <v>-3.2470568545271014E-2</v>
      </c>
      <c r="AF3368" s="17">
        <v>27.835166854393844</v>
      </c>
      <c r="AG3368" s="17">
        <v>-31.187689879181502</v>
      </c>
      <c r="AH3368" s="17">
        <v>-1</v>
      </c>
      <c r="AI3368" s="17">
        <v>-1</v>
      </c>
      <c r="AJ3368" s="17">
        <v>-1</v>
      </c>
      <c r="AK3368" s="17">
        <v>-1</v>
      </c>
      <c r="AL3368" s="17">
        <v>-1</v>
      </c>
      <c r="AM3368" s="17">
        <v>-1</v>
      </c>
      <c r="AN3368" s="17">
        <v>-1</v>
      </c>
      <c r="AO3368" s="17">
        <v>-1</v>
      </c>
      <c r="AP3368" s="17">
        <v>-1</v>
      </c>
      <c r="AQ3368" s="17">
        <v>-1</v>
      </c>
      <c r="AR3368" s="17">
        <v>-0.16235284272635508</v>
      </c>
      <c r="AS3368" s="17">
        <v>-1.948234112716261</v>
      </c>
      <c r="AT3368" s="17">
        <v>1.4672956534688604</v>
      </c>
      <c r="AU3368" s="17">
        <v>-1</v>
      </c>
      <c r="AV3368" s="17">
        <v>-1</v>
      </c>
      <c r="AW3368" s="17">
        <v>-1</v>
      </c>
      <c r="AX3368" s="17">
        <v>-1</v>
      </c>
      <c r="AY3368" s="17">
        <v>-3.2470568545271014E-2</v>
      </c>
      <c r="AZ3368" s="17">
        <v>0.64999991647873501</v>
      </c>
      <c r="BA3368" s="17">
        <v>-0.13717940365822218</v>
      </c>
      <c r="BB3368" s="17">
        <v>0.24373326638725484</v>
      </c>
      <c r="BC3368" s="17">
        <v>-6.4246086900075286E-2</v>
      </c>
      <c r="BD3368" s="17">
        <v>8.8755511614786737</v>
      </c>
      <c r="BE3368" s="17">
        <v>-1.8242691101966289</v>
      </c>
      <c r="BF3368" s="17">
        <v>-1</v>
      </c>
      <c r="BG3368" s="22">
        <v>0</v>
      </c>
    </row>
    <row r="3369" spans="1:59" x14ac:dyDescent="0.25">
      <c r="A3369">
        <v>6999</v>
      </c>
      <c r="B3369" t="s">
        <v>3404</v>
      </c>
      <c r="C3369" s="49">
        <v>0</v>
      </c>
      <c r="D3369" s="22">
        <v>1450</v>
      </c>
      <c r="E3369" s="17">
        <v>42.510834345099084</v>
      </c>
      <c r="F3369" s="17">
        <v>-34.162466733731819</v>
      </c>
      <c r="G3369" s="17">
        <v>9.7588733186206644E-2</v>
      </c>
      <c r="H3369" s="17">
        <v>1.5658069454695622</v>
      </c>
      <c r="I3369" s="17">
        <v>31.883730774475264</v>
      </c>
      <c r="J3369" s="17">
        <v>0.93163294809285269</v>
      </c>
      <c r="K3369" s="17">
        <v>-1</v>
      </c>
      <c r="L3369" s="17">
        <v>-1</v>
      </c>
      <c r="M3369" s="17">
        <v>-1</v>
      </c>
      <c r="N3369" s="17">
        <v>0.16666666666666666</v>
      </c>
      <c r="O3369" s="17">
        <v>-1</v>
      </c>
      <c r="P3369" s="17">
        <v>-1</v>
      </c>
      <c r="Q3369" s="17">
        <v>1.5814579933319561</v>
      </c>
      <c r="R3369" s="17">
        <v>-1</v>
      </c>
      <c r="S3369" s="17">
        <v>-0.35349720193228051</v>
      </c>
      <c r="T3369" s="17">
        <v>-3.7116137603193253E-2</v>
      </c>
      <c r="U3369" s="17">
        <v>-0.25976454836216811</v>
      </c>
      <c r="V3369" s="17">
        <v>-0.52255781179374472</v>
      </c>
      <c r="W3369" s="17">
        <v>-0.66835579592337224</v>
      </c>
      <c r="X3369" s="17">
        <v>-1.6139256024373154</v>
      </c>
      <c r="Y3369" s="17">
        <v>0</v>
      </c>
      <c r="Z3369" s="17">
        <v>17.257403896478259</v>
      </c>
      <c r="AA3369" s="17">
        <v>-0.33425274724250115</v>
      </c>
      <c r="AB3369" s="17">
        <v>-0.1472085642265627</v>
      </c>
      <c r="AC3369" s="17">
        <v>3.7713995992259974</v>
      </c>
      <c r="AD3369" s="17">
        <v>-0.32470568545271017</v>
      </c>
      <c r="AE3369" s="17">
        <v>-3.2470568545271014E-2</v>
      </c>
      <c r="AF3369" s="17">
        <v>27.835166854393844</v>
      </c>
      <c r="AG3369" s="17">
        <v>-31.187689879181502</v>
      </c>
      <c r="AH3369" s="17">
        <v>-1</v>
      </c>
      <c r="AI3369" s="17">
        <v>-1</v>
      </c>
      <c r="AJ3369" s="17">
        <v>-1</v>
      </c>
      <c r="AK3369" s="17">
        <v>-1</v>
      </c>
      <c r="AL3369" s="17">
        <v>-1</v>
      </c>
      <c r="AM3369" s="17">
        <v>-1</v>
      </c>
      <c r="AN3369" s="17">
        <v>-1</v>
      </c>
      <c r="AO3369" s="17">
        <v>-1</v>
      </c>
      <c r="AP3369" s="17">
        <v>-1</v>
      </c>
      <c r="AQ3369" s="17">
        <v>-1</v>
      </c>
      <c r="AR3369" s="17">
        <v>-0.16235284272635508</v>
      </c>
      <c r="AS3369" s="17">
        <v>-1.948234112716261</v>
      </c>
      <c r="AT3369" s="17">
        <v>1.4672956534688604</v>
      </c>
      <c r="AU3369" s="17">
        <v>-1</v>
      </c>
      <c r="AV3369" s="17">
        <v>-1</v>
      </c>
      <c r="AW3369" s="17">
        <v>-1</v>
      </c>
      <c r="AX3369" s="17">
        <v>-1</v>
      </c>
      <c r="AY3369" s="17">
        <v>-3.2470568545271014E-2</v>
      </c>
      <c r="AZ3369" s="17">
        <v>0.64999991647873501</v>
      </c>
      <c r="BA3369" s="17">
        <v>-0.13717940365822218</v>
      </c>
      <c r="BB3369" s="17">
        <v>0.24373326638725484</v>
      </c>
      <c r="BC3369" s="17">
        <v>-6.4246086900075286E-2</v>
      </c>
      <c r="BD3369" s="17">
        <v>8.8755511614786737</v>
      </c>
      <c r="BE3369" s="17">
        <v>-1.8242691101966289</v>
      </c>
      <c r="BF3369" s="17">
        <v>-1</v>
      </c>
      <c r="BG3369" s="22">
        <v>0</v>
      </c>
    </row>
    <row r="3370" spans="1:59" x14ac:dyDescent="0.25">
      <c r="A3370">
        <v>7000</v>
      </c>
      <c r="B3370" t="s">
        <v>3405</v>
      </c>
      <c r="C3370" s="49">
        <v>0</v>
      </c>
      <c r="D3370" s="22">
        <v>1450</v>
      </c>
      <c r="E3370" s="17">
        <v>42.510834345099084</v>
      </c>
      <c r="F3370" s="17">
        <v>-34.162466733731819</v>
      </c>
      <c r="G3370" s="17">
        <v>9.7588733186206644E-2</v>
      </c>
      <c r="H3370" s="17">
        <v>1.5658069454695622</v>
      </c>
      <c r="I3370" s="17">
        <v>31.883730774475264</v>
      </c>
      <c r="J3370" s="17">
        <v>0.93163294809285269</v>
      </c>
      <c r="K3370" s="17">
        <v>-1</v>
      </c>
      <c r="L3370" s="17">
        <v>-1</v>
      </c>
      <c r="M3370" s="17">
        <v>-1</v>
      </c>
      <c r="N3370" s="17">
        <v>0.16666666666666666</v>
      </c>
      <c r="O3370" s="17">
        <v>-1</v>
      </c>
      <c r="P3370" s="17">
        <v>-1</v>
      </c>
      <c r="Q3370" s="17">
        <v>1.5814579933319561</v>
      </c>
      <c r="R3370" s="17">
        <v>-1</v>
      </c>
      <c r="S3370" s="17">
        <v>-0.35349720193228051</v>
      </c>
      <c r="T3370" s="17">
        <v>-3.7116137603193253E-2</v>
      </c>
      <c r="U3370" s="17">
        <v>-0.25976454836216811</v>
      </c>
      <c r="V3370" s="17">
        <v>-0.52255781179374472</v>
      </c>
      <c r="W3370" s="17">
        <v>-0.66835579592337224</v>
      </c>
      <c r="X3370" s="17">
        <v>-1.6139256024373154</v>
      </c>
      <c r="Y3370" s="17">
        <v>0</v>
      </c>
      <c r="Z3370" s="17">
        <v>17.257403896478259</v>
      </c>
      <c r="AA3370" s="17">
        <v>-0.33425274724250115</v>
      </c>
      <c r="AB3370" s="17">
        <v>-0.1472085642265627</v>
      </c>
      <c r="AC3370" s="17">
        <v>3.7713995992259974</v>
      </c>
      <c r="AD3370" s="17">
        <v>-0.32470568545271017</v>
      </c>
      <c r="AE3370" s="17">
        <v>-3.2470568545271014E-2</v>
      </c>
      <c r="AF3370" s="17">
        <v>27.835166854393844</v>
      </c>
      <c r="AG3370" s="17">
        <v>-31.187689879181502</v>
      </c>
      <c r="AH3370" s="17">
        <v>-1</v>
      </c>
      <c r="AI3370" s="17">
        <v>-1</v>
      </c>
      <c r="AJ3370" s="17">
        <v>-1</v>
      </c>
      <c r="AK3370" s="17">
        <v>-1</v>
      </c>
      <c r="AL3370" s="17">
        <v>-1</v>
      </c>
      <c r="AM3370" s="17">
        <v>-1</v>
      </c>
      <c r="AN3370" s="17">
        <v>-1</v>
      </c>
      <c r="AO3370" s="17">
        <v>-1</v>
      </c>
      <c r="AP3370" s="17">
        <v>-1</v>
      </c>
      <c r="AQ3370" s="17">
        <v>-1</v>
      </c>
      <c r="AR3370" s="17">
        <v>-0.16235284272635508</v>
      </c>
      <c r="AS3370" s="17">
        <v>-1.948234112716261</v>
      </c>
      <c r="AT3370" s="17">
        <v>1.4672956534688604</v>
      </c>
      <c r="AU3370" s="17">
        <v>-1</v>
      </c>
      <c r="AV3370" s="17">
        <v>-1</v>
      </c>
      <c r="AW3370" s="17">
        <v>-1</v>
      </c>
      <c r="AX3370" s="17">
        <v>-1</v>
      </c>
      <c r="AY3370" s="17">
        <v>-3.2470568545271014E-2</v>
      </c>
      <c r="AZ3370" s="17">
        <v>0.64999991647873501</v>
      </c>
      <c r="BA3370" s="17">
        <v>-0.13717940365822218</v>
      </c>
      <c r="BB3370" s="17">
        <v>0.24373326638725484</v>
      </c>
      <c r="BC3370" s="17">
        <v>-6.4246086900075286E-2</v>
      </c>
      <c r="BD3370" s="17">
        <v>8.8755511614786737</v>
      </c>
      <c r="BE3370" s="17">
        <v>-1.8242691101966289</v>
      </c>
      <c r="BF3370" s="17">
        <v>-1</v>
      </c>
      <c r="BG3370" s="22">
        <v>0</v>
      </c>
    </row>
    <row r="3371" spans="1:59" x14ac:dyDescent="0.25">
      <c r="A3371">
        <v>7001</v>
      </c>
      <c r="B3371" t="s">
        <v>3406</v>
      </c>
      <c r="C3371" s="49">
        <v>0</v>
      </c>
      <c r="D3371" s="22">
        <v>1450</v>
      </c>
      <c r="E3371" s="17">
        <v>42.510834345099084</v>
      </c>
      <c r="F3371" s="17">
        <v>-34.162466733731819</v>
      </c>
      <c r="G3371" s="17">
        <v>9.7588733186206644E-2</v>
      </c>
      <c r="H3371" s="17">
        <v>1.5658069454695622</v>
      </c>
      <c r="I3371" s="17">
        <v>31.883730774475264</v>
      </c>
      <c r="J3371" s="17">
        <v>0.93163294809285269</v>
      </c>
      <c r="K3371" s="17">
        <v>-1</v>
      </c>
      <c r="L3371" s="17">
        <v>-1</v>
      </c>
      <c r="M3371" s="17">
        <v>-1</v>
      </c>
      <c r="N3371" s="17">
        <v>0.16666666666666666</v>
      </c>
      <c r="O3371" s="17">
        <v>-1</v>
      </c>
      <c r="P3371" s="17">
        <v>-1</v>
      </c>
      <c r="Q3371" s="17">
        <v>1.5814579933319561</v>
      </c>
      <c r="R3371" s="17">
        <v>-1</v>
      </c>
      <c r="S3371" s="17">
        <v>-0.35349720193228051</v>
      </c>
      <c r="T3371" s="17">
        <v>-3.7116137603193253E-2</v>
      </c>
      <c r="U3371" s="17">
        <v>-0.25976454836216811</v>
      </c>
      <c r="V3371" s="17">
        <v>-0.52255781179374472</v>
      </c>
      <c r="W3371" s="17">
        <v>-0.66835579592337224</v>
      </c>
      <c r="X3371" s="17">
        <v>-1.6139256024373154</v>
      </c>
      <c r="Y3371" s="17">
        <v>0</v>
      </c>
      <c r="Z3371" s="17">
        <v>17.257403896478259</v>
      </c>
      <c r="AA3371" s="17">
        <v>-0.33425274724250115</v>
      </c>
      <c r="AB3371" s="17">
        <v>-0.1472085642265627</v>
      </c>
      <c r="AC3371" s="17">
        <v>3.7713995992259974</v>
      </c>
      <c r="AD3371" s="17">
        <v>-0.32470568545271017</v>
      </c>
      <c r="AE3371" s="17">
        <v>-3.2470568545271014E-2</v>
      </c>
      <c r="AF3371" s="17">
        <v>27.835166854393844</v>
      </c>
      <c r="AG3371" s="17">
        <v>-31.187689879181502</v>
      </c>
      <c r="AH3371" s="17">
        <v>-1</v>
      </c>
      <c r="AI3371" s="17">
        <v>-1</v>
      </c>
      <c r="AJ3371" s="17">
        <v>-1</v>
      </c>
      <c r="AK3371" s="17">
        <v>-1</v>
      </c>
      <c r="AL3371" s="17">
        <v>-1</v>
      </c>
      <c r="AM3371" s="17">
        <v>-1</v>
      </c>
      <c r="AN3371" s="17">
        <v>-1</v>
      </c>
      <c r="AO3371" s="17">
        <v>-1</v>
      </c>
      <c r="AP3371" s="17">
        <v>-1</v>
      </c>
      <c r="AQ3371" s="17">
        <v>-1</v>
      </c>
      <c r="AR3371" s="17">
        <v>-0.16235284272635508</v>
      </c>
      <c r="AS3371" s="17">
        <v>-1.948234112716261</v>
      </c>
      <c r="AT3371" s="17">
        <v>1.4672956534688604</v>
      </c>
      <c r="AU3371" s="17">
        <v>-1</v>
      </c>
      <c r="AV3371" s="17">
        <v>-1</v>
      </c>
      <c r="AW3371" s="17">
        <v>-1</v>
      </c>
      <c r="AX3371" s="17">
        <v>-1</v>
      </c>
      <c r="AY3371" s="17">
        <v>-3.2470568545271014E-2</v>
      </c>
      <c r="AZ3371" s="17">
        <v>0.64999991647873501</v>
      </c>
      <c r="BA3371" s="17">
        <v>-0.13717940365822218</v>
      </c>
      <c r="BB3371" s="17">
        <v>0.24373326638725484</v>
      </c>
      <c r="BC3371" s="17">
        <v>-6.4246086900075286E-2</v>
      </c>
      <c r="BD3371" s="17">
        <v>8.8755511614786737</v>
      </c>
      <c r="BE3371" s="17">
        <v>-1.8242691101966289</v>
      </c>
      <c r="BF3371" s="17">
        <v>-1</v>
      </c>
      <c r="BG3371" s="22">
        <v>0</v>
      </c>
    </row>
    <row r="3372" spans="1:59" x14ac:dyDescent="0.25">
      <c r="A3372">
        <v>7002</v>
      </c>
      <c r="B3372" t="s">
        <v>3407</v>
      </c>
      <c r="C3372" s="49">
        <v>0</v>
      </c>
      <c r="D3372" s="22">
        <v>1450</v>
      </c>
      <c r="E3372" s="17">
        <v>42.510834345099084</v>
      </c>
      <c r="F3372" s="17">
        <v>-34.162466733731819</v>
      </c>
      <c r="G3372" s="17">
        <v>9.7588733186206644E-2</v>
      </c>
      <c r="H3372" s="17">
        <v>1.5658069454695622</v>
      </c>
      <c r="I3372" s="17">
        <v>31.883730774475264</v>
      </c>
      <c r="J3372" s="17">
        <v>0.93163294809285269</v>
      </c>
      <c r="K3372" s="17">
        <v>-1</v>
      </c>
      <c r="L3372" s="17">
        <v>-1</v>
      </c>
      <c r="M3372" s="17">
        <v>-1</v>
      </c>
      <c r="N3372" s="17">
        <v>0.16666666666666666</v>
      </c>
      <c r="O3372" s="17">
        <v>-1</v>
      </c>
      <c r="P3372" s="17">
        <v>-1</v>
      </c>
      <c r="Q3372" s="17">
        <v>1.5814579933319561</v>
      </c>
      <c r="R3372" s="17">
        <v>-1</v>
      </c>
      <c r="S3372" s="17">
        <v>-0.35349720193228051</v>
      </c>
      <c r="T3372" s="17">
        <v>-3.7116137603193253E-2</v>
      </c>
      <c r="U3372" s="17">
        <v>-0.25976454836216811</v>
      </c>
      <c r="V3372" s="17">
        <v>-0.52255781179374472</v>
      </c>
      <c r="W3372" s="17">
        <v>-0.66835579592337224</v>
      </c>
      <c r="X3372" s="17">
        <v>-1.6139256024373154</v>
      </c>
      <c r="Y3372" s="17">
        <v>0</v>
      </c>
      <c r="Z3372" s="17">
        <v>17.257403896478259</v>
      </c>
      <c r="AA3372" s="17">
        <v>-0.33425274724250115</v>
      </c>
      <c r="AB3372" s="17">
        <v>-0.1472085642265627</v>
      </c>
      <c r="AC3372" s="17">
        <v>3.7713995992259974</v>
      </c>
      <c r="AD3372" s="17">
        <v>-0.32470568545271017</v>
      </c>
      <c r="AE3372" s="17">
        <v>-3.2470568545271014E-2</v>
      </c>
      <c r="AF3372" s="17">
        <v>27.835166854393844</v>
      </c>
      <c r="AG3372" s="17">
        <v>-31.187689879181502</v>
      </c>
      <c r="AH3372" s="17">
        <v>-1</v>
      </c>
      <c r="AI3372" s="17">
        <v>-1</v>
      </c>
      <c r="AJ3372" s="17">
        <v>-1</v>
      </c>
      <c r="AK3372" s="17">
        <v>-1</v>
      </c>
      <c r="AL3372" s="17">
        <v>-1</v>
      </c>
      <c r="AM3372" s="17">
        <v>-1</v>
      </c>
      <c r="AN3372" s="17">
        <v>-1</v>
      </c>
      <c r="AO3372" s="17">
        <v>-1</v>
      </c>
      <c r="AP3372" s="17">
        <v>-1</v>
      </c>
      <c r="AQ3372" s="17">
        <v>-1</v>
      </c>
      <c r="AR3372" s="17">
        <v>-0.16235284272635508</v>
      </c>
      <c r="AS3372" s="17">
        <v>-1.948234112716261</v>
      </c>
      <c r="AT3372" s="17">
        <v>1.4672956534688604</v>
      </c>
      <c r="AU3372" s="17">
        <v>-1</v>
      </c>
      <c r="AV3372" s="17">
        <v>-1</v>
      </c>
      <c r="AW3372" s="17">
        <v>-1</v>
      </c>
      <c r="AX3372" s="17">
        <v>-1</v>
      </c>
      <c r="AY3372" s="17">
        <v>-3.2470568545271014E-2</v>
      </c>
      <c r="AZ3372" s="17">
        <v>0.64999991647873501</v>
      </c>
      <c r="BA3372" s="17">
        <v>-0.13717940365822218</v>
      </c>
      <c r="BB3372" s="17">
        <v>0.24373326638725484</v>
      </c>
      <c r="BC3372" s="17">
        <v>-6.4246086900075286E-2</v>
      </c>
      <c r="BD3372" s="17">
        <v>8.8755511614786737</v>
      </c>
      <c r="BE3372" s="17">
        <v>-1.8242691101966289</v>
      </c>
      <c r="BF3372" s="17">
        <v>-1</v>
      </c>
      <c r="BG3372" s="22">
        <v>0</v>
      </c>
    </row>
    <row r="3373" spans="1:59" x14ac:dyDescent="0.25">
      <c r="A3373">
        <v>7004</v>
      </c>
      <c r="B3373" t="s">
        <v>3408</v>
      </c>
      <c r="C3373" s="49">
        <v>0</v>
      </c>
      <c r="D3373" s="22">
        <v>1450</v>
      </c>
      <c r="E3373" s="17">
        <v>42.510834345099084</v>
      </c>
      <c r="F3373" s="17">
        <v>-34.162466733731819</v>
      </c>
      <c r="G3373" s="17">
        <v>9.7588733186206644E-2</v>
      </c>
      <c r="H3373" s="17">
        <v>1.5658069454695622</v>
      </c>
      <c r="I3373" s="17">
        <v>31.883730774475264</v>
      </c>
      <c r="J3373" s="17">
        <v>0.93163294809285269</v>
      </c>
      <c r="K3373" s="17">
        <v>-1</v>
      </c>
      <c r="L3373" s="17">
        <v>-1</v>
      </c>
      <c r="M3373" s="17">
        <v>-1</v>
      </c>
      <c r="N3373" s="17">
        <v>0.16666666666666666</v>
      </c>
      <c r="O3373" s="17">
        <v>-1</v>
      </c>
      <c r="P3373" s="17">
        <v>-1</v>
      </c>
      <c r="Q3373" s="17">
        <v>1.5814579933319561</v>
      </c>
      <c r="R3373" s="17">
        <v>-1</v>
      </c>
      <c r="S3373" s="17">
        <v>-0.35349720193228051</v>
      </c>
      <c r="T3373" s="17">
        <v>-3.7116137603193253E-2</v>
      </c>
      <c r="U3373" s="17">
        <v>-0.25976454836216811</v>
      </c>
      <c r="V3373" s="17">
        <v>-0.52255781179374472</v>
      </c>
      <c r="W3373" s="17">
        <v>-0.66835579592337224</v>
      </c>
      <c r="X3373" s="17">
        <v>-1.6139256024373154</v>
      </c>
      <c r="Y3373" s="17">
        <v>0</v>
      </c>
      <c r="Z3373" s="17">
        <v>17.257403896478259</v>
      </c>
      <c r="AA3373" s="17">
        <v>-0.33425274724250115</v>
      </c>
      <c r="AB3373" s="17">
        <v>-0.1472085642265627</v>
      </c>
      <c r="AC3373" s="17">
        <v>3.7713995992259974</v>
      </c>
      <c r="AD3373" s="17">
        <v>-0.32470568545271017</v>
      </c>
      <c r="AE3373" s="17">
        <v>-3.2470568545271014E-2</v>
      </c>
      <c r="AF3373" s="17">
        <v>27.835166854393844</v>
      </c>
      <c r="AG3373" s="17">
        <v>-31.187689879181502</v>
      </c>
      <c r="AH3373" s="17">
        <v>-1</v>
      </c>
      <c r="AI3373" s="17">
        <v>-1</v>
      </c>
      <c r="AJ3373" s="17">
        <v>-1</v>
      </c>
      <c r="AK3373" s="17">
        <v>-1</v>
      </c>
      <c r="AL3373" s="17">
        <v>-1</v>
      </c>
      <c r="AM3373" s="17">
        <v>-1</v>
      </c>
      <c r="AN3373" s="17">
        <v>-1</v>
      </c>
      <c r="AO3373" s="17">
        <v>-1</v>
      </c>
      <c r="AP3373" s="17">
        <v>-1</v>
      </c>
      <c r="AQ3373" s="17">
        <v>-1</v>
      </c>
      <c r="AR3373" s="17">
        <v>-0.16235284272635508</v>
      </c>
      <c r="AS3373" s="17">
        <v>-1.948234112716261</v>
      </c>
      <c r="AT3373" s="17">
        <v>1.4672956534688604</v>
      </c>
      <c r="AU3373" s="17">
        <v>-1</v>
      </c>
      <c r="AV3373" s="17">
        <v>-1</v>
      </c>
      <c r="AW3373" s="17">
        <v>-1</v>
      </c>
      <c r="AX3373" s="17">
        <v>-1</v>
      </c>
      <c r="AY3373" s="17">
        <v>-3.2470568545271014E-2</v>
      </c>
      <c r="AZ3373" s="17">
        <v>0.64999991647873501</v>
      </c>
      <c r="BA3373" s="17">
        <v>-0.13717940365822218</v>
      </c>
      <c r="BB3373" s="17">
        <v>0.24373326638725484</v>
      </c>
      <c r="BC3373" s="17">
        <v>-6.4246086900075286E-2</v>
      </c>
      <c r="BD3373" s="17">
        <v>8.8755511614786737</v>
      </c>
      <c r="BE3373" s="17">
        <v>-1.8242691101966289</v>
      </c>
      <c r="BF3373" s="17">
        <v>-1</v>
      </c>
      <c r="BG3373" s="22">
        <v>0</v>
      </c>
    </row>
    <row r="3374" spans="1:59" x14ac:dyDescent="0.25">
      <c r="A3374">
        <v>7006</v>
      </c>
      <c r="B3374" t="s">
        <v>1529</v>
      </c>
      <c r="C3374" s="49">
        <v>0</v>
      </c>
      <c r="D3374" s="22">
        <v>1450</v>
      </c>
      <c r="E3374" s="17">
        <v>42.510834345099084</v>
      </c>
      <c r="F3374" s="17">
        <v>-34.162466733731819</v>
      </c>
      <c r="G3374" s="17">
        <v>9.7588733186206644E-2</v>
      </c>
      <c r="H3374" s="17">
        <v>1.5658069454695622</v>
      </c>
      <c r="I3374" s="17">
        <v>31.883730774475264</v>
      </c>
      <c r="J3374" s="17">
        <v>0.93163294809285269</v>
      </c>
      <c r="K3374" s="17">
        <v>-1</v>
      </c>
      <c r="L3374" s="17">
        <v>-1</v>
      </c>
      <c r="M3374" s="17">
        <v>-1</v>
      </c>
      <c r="N3374" s="17">
        <v>0.16666666666666666</v>
      </c>
      <c r="O3374" s="17">
        <v>-1</v>
      </c>
      <c r="P3374" s="17">
        <v>-1</v>
      </c>
      <c r="Q3374" s="17">
        <v>1.5814579933319561</v>
      </c>
      <c r="R3374" s="17">
        <v>-1</v>
      </c>
      <c r="S3374" s="17">
        <v>-0.35349720193228051</v>
      </c>
      <c r="T3374" s="17">
        <v>-3.7116137603193253E-2</v>
      </c>
      <c r="U3374" s="17">
        <v>-0.25976454836216811</v>
      </c>
      <c r="V3374" s="17">
        <v>-0.52255781179374472</v>
      </c>
      <c r="W3374" s="17">
        <v>-0.66835579592337224</v>
      </c>
      <c r="X3374" s="17">
        <v>-1.6139256024373154</v>
      </c>
      <c r="Y3374" s="17">
        <v>0</v>
      </c>
      <c r="Z3374" s="17">
        <v>17.257403896478259</v>
      </c>
      <c r="AA3374" s="17">
        <v>-0.33425274724250115</v>
      </c>
      <c r="AB3374" s="17">
        <v>-0.1472085642265627</v>
      </c>
      <c r="AC3374" s="17">
        <v>3.7713995992259974</v>
      </c>
      <c r="AD3374" s="17">
        <v>-0.32470568545271017</v>
      </c>
      <c r="AE3374" s="17">
        <v>-3.2470568545271014E-2</v>
      </c>
      <c r="AF3374" s="17">
        <v>27.835166854393844</v>
      </c>
      <c r="AG3374" s="17">
        <v>-31.187689879181502</v>
      </c>
      <c r="AH3374" s="17">
        <v>-1</v>
      </c>
      <c r="AI3374" s="17">
        <v>-1</v>
      </c>
      <c r="AJ3374" s="17">
        <v>-1</v>
      </c>
      <c r="AK3374" s="17">
        <v>-1</v>
      </c>
      <c r="AL3374" s="17">
        <v>-1</v>
      </c>
      <c r="AM3374" s="17">
        <v>-1</v>
      </c>
      <c r="AN3374" s="17">
        <v>-1</v>
      </c>
      <c r="AO3374" s="17">
        <v>-1</v>
      </c>
      <c r="AP3374" s="17">
        <v>-1</v>
      </c>
      <c r="AQ3374" s="17">
        <v>-1</v>
      </c>
      <c r="AR3374" s="17">
        <v>-0.16235284272635508</v>
      </c>
      <c r="AS3374" s="17">
        <v>-1.948234112716261</v>
      </c>
      <c r="AT3374" s="17">
        <v>1.4672956534688604</v>
      </c>
      <c r="AU3374" s="17">
        <v>-1</v>
      </c>
      <c r="AV3374" s="17">
        <v>-1</v>
      </c>
      <c r="AW3374" s="17">
        <v>-1</v>
      </c>
      <c r="AX3374" s="17">
        <v>-1</v>
      </c>
      <c r="AY3374" s="17">
        <v>-3.2470568545271014E-2</v>
      </c>
      <c r="AZ3374" s="17">
        <v>0.64999991647873501</v>
      </c>
      <c r="BA3374" s="17">
        <v>-0.13717940365822218</v>
      </c>
      <c r="BB3374" s="17">
        <v>0.24373326638725484</v>
      </c>
      <c r="BC3374" s="17">
        <v>-6.4246086900075286E-2</v>
      </c>
      <c r="BD3374" s="17">
        <v>8.8755511614786737</v>
      </c>
      <c r="BE3374" s="17">
        <v>-1.8242691101966289</v>
      </c>
      <c r="BF3374" s="17">
        <v>-1</v>
      </c>
      <c r="BG3374" s="22">
        <v>0</v>
      </c>
    </row>
    <row r="3375" spans="1:59" x14ac:dyDescent="0.25">
      <c r="A3375">
        <v>7009</v>
      </c>
      <c r="B3375" t="s">
        <v>3409</v>
      </c>
      <c r="C3375" s="49">
        <v>0</v>
      </c>
      <c r="D3375" s="22">
        <v>1450</v>
      </c>
      <c r="E3375" s="17">
        <v>42.510834345099084</v>
      </c>
      <c r="F3375" s="17">
        <v>-34.162466733731819</v>
      </c>
      <c r="G3375" s="17">
        <v>9.7588733186206644E-2</v>
      </c>
      <c r="H3375" s="17">
        <v>1.5658069454695622</v>
      </c>
      <c r="I3375" s="17">
        <v>31.883730774475264</v>
      </c>
      <c r="J3375" s="17">
        <v>0.93163294809285269</v>
      </c>
      <c r="K3375" s="17">
        <v>-1</v>
      </c>
      <c r="L3375" s="17">
        <v>-1</v>
      </c>
      <c r="M3375" s="17">
        <v>-1</v>
      </c>
      <c r="N3375" s="17">
        <v>0.16666666666666666</v>
      </c>
      <c r="O3375" s="17">
        <v>-1</v>
      </c>
      <c r="P3375" s="17">
        <v>-1</v>
      </c>
      <c r="Q3375" s="17">
        <v>1.5814579933319561</v>
      </c>
      <c r="R3375" s="17">
        <v>-1</v>
      </c>
      <c r="S3375" s="17">
        <v>-0.35349720193228051</v>
      </c>
      <c r="T3375" s="17">
        <v>-3.7116137603193253E-2</v>
      </c>
      <c r="U3375" s="17">
        <v>-0.25976454836216811</v>
      </c>
      <c r="V3375" s="17">
        <v>-0.52255781179374472</v>
      </c>
      <c r="W3375" s="17">
        <v>-0.66835579592337224</v>
      </c>
      <c r="X3375" s="17">
        <v>-1.6139256024373154</v>
      </c>
      <c r="Y3375" s="17">
        <v>0</v>
      </c>
      <c r="Z3375" s="17">
        <v>17.257403896478259</v>
      </c>
      <c r="AA3375" s="17">
        <v>-0.33425274724250115</v>
      </c>
      <c r="AB3375" s="17">
        <v>-0.1472085642265627</v>
      </c>
      <c r="AC3375" s="17">
        <v>3.7713995992259974</v>
      </c>
      <c r="AD3375" s="17">
        <v>-0.32470568545271017</v>
      </c>
      <c r="AE3375" s="17">
        <v>-3.2470568545271014E-2</v>
      </c>
      <c r="AF3375" s="17">
        <v>27.835166854393844</v>
      </c>
      <c r="AG3375" s="17">
        <v>-31.187689879181502</v>
      </c>
      <c r="AH3375" s="17">
        <v>-1</v>
      </c>
      <c r="AI3375" s="17">
        <v>-1</v>
      </c>
      <c r="AJ3375" s="17">
        <v>-1</v>
      </c>
      <c r="AK3375" s="17">
        <v>-1</v>
      </c>
      <c r="AL3375" s="17">
        <v>-1</v>
      </c>
      <c r="AM3375" s="17">
        <v>-1</v>
      </c>
      <c r="AN3375" s="17">
        <v>-1</v>
      </c>
      <c r="AO3375" s="17">
        <v>-1</v>
      </c>
      <c r="AP3375" s="17">
        <v>-1</v>
      </c>
      <c r="AQ3375" s="17">
        <v>-1</v>
      </c>
      <c r="AR3375" s="17">
        <v>-0.16235284272635508</v>
      </c>
      <c r="AS3375" s="17">
        <v>-1.948234112716261</v>
      </c>
      <c r="AT3375" s="17">
        <v>1.4672956534688604</v>
      </c>
      <c r="AU3375" s="17">
        <v>-1</v>
      </c>
      <c r="AV3375" s="17">
        <v>-1</v>
      </c>
      <c r="AW3375" s="17">
        <v>-1</v>
      </c>
      <c r="AX3375" s="17">
        <v>-1</v>
      </c>
      <c r="AY3375" s="17">
        <v>-3.2470568545271014E-2</v>
      </c>
      <c r="AZ3375" s="17">
        <v>0.64999991647873501</v>
      </c>
      <c r="BA3375" s="17">
        <v>-0.13717940365822218</v>
      </c>
      <c r="BB3375" s="17">
        <v>0.24373326638725484</v>
      </c>
      <c r="BC3375" s="17">
        <v>-6.4246086900075286E-2</v>
      </c>
      <c r="BD3375" s="17">
        <v>8.8755511614786737</v>
      </c>
      <c r="BE3375" s="17">
        <v>-1.8242691101966289</v>
      </c>
      <c r="BF3375" s="17">
        <v>-1</v>
      </c>
      <c r="BG3375" s="22">
        <v>0</v>
      </c>
    </row>
    <row r="3376" spans="1:59" x14ac:dyDescent="0.25">
      <c r="A3376">
        <v>7010</v>
      </c>
      <c r="B3376" t="s">
        <v>3410</v>
      </c>
      <c r="C3376" s="49">
        <v>0</v>
      </c>
      <c r="D3376" s="22">
        <v>1450</v>
      </c>
      <c r="E3376" s="17">
        <v>42.510834345099084</v>
      </c>
      <c r="F3376" s="17">
        <v>-34.162466733731819</v>
      </c>
      <c r="G3376" s="17">
        <v>9.7588733186206644E-2</v>
      </c>
      <c r="H3376" s="17">
        <v>1.5658069454695622</v>
      </c>
      <c r="I3376" s="17">
        <v>31.883730774475264</v>
      </c>
      <c r="J3376" s="17">
        <v>0.93163294809285269</v>
      </c>
      <c r="K3376" s="17">
        <v>-1</v>
      </c>
      <c r="L3376" s="17">
        <v>-1</v>
      </c>
      <c r="M3376" s="17">
        <v>-1</v>
      </c>
      <c r="N3376" s="17">
        <v>0.16666666666666666</v>
      </c>
      <c r="O3376" s="17">
        <v>-1</v>
      </c>
      <c r="P3376" s="17">
        <v>-1</v>
      </c>
      <c r="Q3376" s="17">
        <v>1.5814579933319561</v>
      </c>
      <c r="R3376" s="17">
        <v>-1</v>
      </c>
      <c r="S3376" s="17">
        <v>-0.35349720193228051</v>
      </c>
      <c r="T3376" s="17">
        <v>-3.7116137603193253E-2</v>
      </c>
      <c r="U3376" s="17">
        <v>-0.25976454836216811</v>
      </c>
      <c r="V3376" s="17">
        <v>-0.52255781179374472</v>
      </c>
      <c r="W3376" s="17">
        <v>-0.66835579592337224</v>
      </c>
      <c r="X3376" s="17">
        <v>-1.6139256024373154</v>
      </c>
      <c r="Y3376" s="17">
        <v>0</v>
      </c>
      <c r="Z3376" s="17">
        <v>17.257403896478259</v>
      </c>
      <c r="AA3376" s="17">
        <v>-0.33425274724250115</v>
      </c>
      <c r="AB3376" s="17">
        <v>-0.1472085642265627</v>
      </c>
      <c r="AC3376" s="17">
        <v>3.7713995992259974</v>
      </c>
      <c r="AD3376" s="17">
        <v>-0.32470568545271017</v>
      </c>
      <c r="AE3376" s="17">
        <v>-3.2470568545271014E-2</v>
      </c>
      <c r="AF3376" s="17">
        <v>27.835166854393844</v>
      </c>
      <c r="AG3376" s="17">
        <v>-31.187689879181502</v>
      </c>
      <c r="AH3376" s="17">
        <v>-1</v>
      </c>
      <c r="AI3376" s="17">
        <v>-1</v>
      </c>
      <c r="AJ3376" s="17">
        <v>-1</v>
      </c>
      <c r="AK3376" s="17">
        <v>-1</v>
      </c>
      <c r="AL3376" s="17">
        <v>-1</v>
      </c>
      <c r="AM3376" s="17">
        <v>-1</v>
      </c>
      <c r="AN3376" s="17">
        <v>-1</v>
      </c>
      <c r="AO3376" s="17">
        <v>-1</v>
      </c>
      <c r="AP3376" s="17">
        <v>-1</v>
      </c>
      <c r="AQ3376" s="17">
        <v>-1</v>
      </c>
      <c r="AR3376" s="17">
        <v>-0.16235284272635508</v>
      </c>
      <c r="AS3376" s="17">
        <v>-1.948234112716261</v>
      </c>
      <c r="AT3376" s="17">
        <v>1.4672956534688604</v>
      </c>
      <c r="AU3376" s="17">
        <v>-1</v>
      </c>
      <c r="AV3376" s="17">
        <v>-1</v>
      </c>
      <c r="AW3376" s="17">
        <v>-1</v>
      </c>
      <c r="AX3376" s="17">
        <v>-1</v>
      </c>
      <c r="AY3376" s="17">
        <v>-3.2470568545271014E-2</v>
      </c>
      <c r="AZ3376" s="17">
        <v>0.64999991647873501</v>
      </c>
      <c r="BA3376" s="17">
        <v>-0.13717940365822218</v>
      </c>
      <c r="BB3376" s="17">
        <v>0.24373326638725484</v>
      </c>
      <c r="BC3376" s="17">
        <v>-6.4246086900075286E-2</v>
      </c>
      <c r="BD3376" s="17">
        <v>8.8755511614786737</v>
      </c>
      <c r="BE3376" s="17">
        <v>-1.8242691101966289</v>
      </c>
      <c r="BF3376" s="17">
        <v>-1</v>
      </c>
      <c r="BG3376" s="22">
        <v>0</v>
      </c>
    </row>
    <row r="3377" spans="1:59" x14ac:dyDescent="0.25">
      <c r="A3377">
        <v>7013</v>
      </c>
      <c r="B3377" t="s">
        <v>3411</v>
      </c>
      <c r="C3377" s="49">
        <v>0</v>
      </c>
      <c r="D3377" s="22">
        <v>1450</v>
      </c>
      <c r="E3377" s="17">
        <v>42.510834345099084</v>
      </c>
      <c r="F3377" s="17">
        <v>-34.162466733731819</v>
      </c>
      <c r="G3377" s="17">
        <v>9.7588733186206644E-2</v>
      </c>
      <c r="H3377" s="17">
        <v>1.5658069454695622</v>
      </c>
      <c r="I3377" s="17">
        <v>31.883730774475264</v>
      </c>
      <c r="J3377" s="17">
        <v>0.93163294809285269</v>
      </c>
      <c r="K3377" s="17">
        <v>-1</v>
      </c>
      <c r="L3377" s="17">
        <v>-1</v>
      </c>
      <c r="M3377" s="17">
        <v>-1</v>
      </c>
      <c r="N3377" s="17">
        <v>0.16666666666666666</v>
      </c>
      <c r="O3377" s="17">
        <v>-1</v>
      </c>
      <c r="P3377" s="17">
        <v>-1</v>
      </c>
      <c r="Q3377" s="17">
        <v>1.5814579933319561</v>
      </c>
      <c r="R3377" s="17">
        <v>-1</v>
      </c>
      <c r="S3377" s="17">
        <v>-0.35349720193228051</v>
      </c>
      <c r="T3377" s="17">
        <v>-3.7116137603193253E-2</v>
      </c>
      <c r="U3377" s="17">
        <v>-0.25976454836216811</v>
      </c>
      <c r="V3377" s="17">
        <v>-0.52255781179374472</v>
      </c>
      <c r="W3377" s="17">
        <v>-0.66835579592337224</v>
      </c>
      <c r="X3377" s="17">
        <v>-1.6139256024373154</v>
      </c>
      <c r="Y3377" s="17">
        <v>0</v>
      </c>
      <c r="Z3377" s="17">
        <v>17.257403896478259</v>
      </c>
      <c r="AA3377" s="17">
        <v>-0.33425274724250115</v>
      </c>
      <c r="AB3377" s="17">
        <v>-0.1472085642265627</v>
      </c>
      <c r="AC3377" s="17">
        <v>3.7713995992259974</v>
      </c>
      <c r="AD3377" s="17">
        <v>-0.32470568545271017</v>
      </c>
      <c r="AE3377" s="17">
        <v>-3.2470568545271014E-2</v>
      </c>
      <c r="AF3377" s="17">
        <v>27.835166854393844</v>
      </c>
      <c r="AG3377" s="17">
        <v>-31.187689879181502</v>
      </c>
      <c r="AH3377" s="17">
        <v>-1</v>
      </c>
      <c r="AI3377" s="17">
        <v>-1</v>
      </c>
      <c r="AJ3377" s="17">
        <v>-1</v>
      </c>
      <c r="AK3377" s="17">
        <v>-1</v>
      </c>
      <c r="AL3377" s="17">
        <v>-1</v>
      </c>
      <c r="AM3377" s="17">
        <v>-1</v>
      </c>
      <c r="AN3377" s="17">
        <v>-1</v>
      </c>
      <c r="AO3377" s="17">
        <v>-1</v>
      </c>
      <c r="AP3377" s="17">
        <v>-1</v>
      </c>
      <c r="AQ3377" s="17">
        <v>-1</v>
      </c>
      <c r="AR3377" s="17">
        <v>-0.16235284272635508</v>
      </c>
      <c r="AS3377" s="17">
        <v>-1.948234112716261</v>
      </c>
      <c r="AT3377" s="17">
        <v>1.4672956534688604</v>
      </c>
      <c r="AU3377" s="17">
        <v>-1</v>
      </c>
      <c r="AV3377" s="17">
        <v>-1</v>
      </c>
      <c r="AW3377" s="17">
        <v>-1</v>
      </c>
      <c r="AX3377" s="17">
        <v>-1</v>
      </c>
      <c r="AY3377" s="17">
        <v>-3.2470568545271014E-2</v>
      </c>
      <c r="AZ3377" s="17">
        <v>0.64999991647873501</v>
      </c>
      <c r="BA3377" s="17">
        <v>-0.13717940365822218</v>
      </c>
      <c r="BB3377" s="17">
        <v>0.24373326638725484</v>
      </c>
      <c r="BC3377" s="17">
        <v>-6.4246086900075286E-2</v>
      </c>
      <c r="BD3377" s="17">
        <v>8.8755511614786737</v>
      </c>
      <c r="BE3377" s="17">
        <v>-1.8242691101966289</v>
      </c>
      <c r="BF3377" s="17">
        <v>-1</v>
      </c>
      <c r="BG3377" s="22">
        <v>0</v>
      </c>
    </row>
    <row r="3378" spans="1:59" x14ac:dyDescent="0.25">
      <c r="A3378">
        <v>7016</v>
      </c>
      <c r="B3378" t="s">
        <v>3412</v>
      </c>
      <c r="C3378" s="49">
        <v>0</v>
      </c>
      <c r="D3378" s="22">
        <v>1450</v>
      </c>
      <c r="E3378" s="17">
        <v>42.510834345099084</v>
      </c>
      <c r="F3378" s="17">
        <v>-34.162466733731819</v>
      </c>
      <c r="G3378" s="17">
        <v>9.7588733186206644E-2</v>
      </c>
      <c r="H3378" s="17">
        <v>1.5658069454695622</v>
      </c>
      <c r="I3378" s="17">
        <v>31.883730774475264</v>
      </c>
      <c r="J3378" s="17">
        <v>0.93163294809285269</v>
      </c>
      <c r="K3378" s="17">
        <v>-1</v>
      </c>
      <c r="L3378" s="17">
        <v>-1</v>
      </c>
      <c r="M3378" s="17">
        <v>-1</v>
      </c>
      <c r="N3378" s="17">
        <v>0.16666666666666666</v>
      </c>
      <c r="O3378" s="17">
        <v>-1</v>
      </c>
      <c r="P3378" s="17">
        <v>-1</v>
      </c>
      <c r="Q3378" s="17">
        <v>1.5814579933319561</v>
      </c>
      <c r="R3378" s="17">
        <v>-1</v>
      </c>
      <c r="S3378" s="17">
        <v>-0.35349720193228051</v>
      </c>
      <c r="T3378" s="17">
        <v>-3.7116137603193253E-2</v>
      </c>
      <c r="U3378" s="17">
        <v>-0.25976454836216811</v>
      </c>
      <c r="V3378" s="17">
        <v>-0.52255781179374472</v>
      </c>
      <c r="W3378" s="17">
        <v>-0.66835579592337224</v>
      </c>
      <c r="X3378" s="17">
        <v>-1.6139256024373154</v>
      </c>
      <c r="Y3378" s="17">
        <v>0</v>
      </c>
      <c r="Z3378" s="17">
        <v>17.257403896478259</v>
      </c>
      <c r="AA3378" s="17">
        <v>-0.33425274724250115</v>
      </c>
      <c r="AB3378" s="17">
        <v>-0.1472085642265627</v>
      </c>
      <c r="AC3378" s="17">
        <v>3.7713995992259974</v>
      </c>
      <c r="AD3378" s="17">
        <v>-0.32470568545271017</v>
      </c>
      <c r="AE3378" s="17">
        <v>-3.2470568545271014E-2</v>
      </c>
      <c r="AF3378" s="17">
        <v>27.835166854393844</v>
      </c>
      <c r="AG3378" s="17">
        <v>-31.187689879181502</v>
      </c>
      <c r="AH3378" s="17">
        <v>-1</v>
      </c>
      <c r="AI3378" s="17">
        <v>-1</v>
      </c>
      <c r="AJ3378" s="17">
        <v>-1</v>
      </c>
      <c r="AK3378" s="17">
        <v>-1</v>
      </c>
      <c r="AL3378" s="17">
        <v>-1</v>
      </c>
      <c r="AM3378" s="17">
        <v>-1</v>
      </c>
      <c r="AN3378" s="17">
        <v>-1</v>
      </c>
      <c r="AO3378" s="17">
        <v>-1</v>
      </c>
      <c r="AP3378" s="17">
        <v>-1</v>
      </c>
      <c r="AQ3378" s="17">
        <v>-1</v>
      </c>
      <c r="AR3378" s="17">
        <v>-0.16235284272635508</v>
      </c>
      <c r="AS3378" s="17">
        <v>-1.948234112716261</v>
      </c>
      <c r="AT3378" s="17">
        <v>1.4672956534688604</v>
      </c>
      <c r="AU3378" s="17">
        <v>-1</v>
      </c>
      <c r="AV3378" s="17">
        <v>-1</v>
      </c>
      <c r="AW3378" s="17">
        <v>-1</v>
      </c>
      <c r="AX3378" s="17">
        <v>-1</v>
      </c>
      <c r="AY3378" s="17">
        <v>-3.2470568545271014E-2</v>
      </c>
      <c r="AZ3378" s="17">
        <v>0.64999991647873501</v>
      </c>
      <c r="BA3378" s="17">
        <v>-0.13717940365822218</v>
      </c>
      <c r="BB3378" s="17">
        <v>0.24373326638725484</v>
      </c>
      <c r="BC3378" s="17">
        <v>-6.4246086900075286E-2</v>
      </c>
      <c r="BD3378" s="17">
        <v>8.8755511614786737</v>
      </c>
      <c r="BE3378" s="17">
        <v>-1.8242691101966289</v>
      </c>
      <c r="BF3378" s="17">
        <v>-1</v>
      </c>
      <c r="BG3378" s="22">
        <v>0</v>
      </c>
    </row>
    <row r="3379" spans="1:59" x14ac:dyDescent="0.25">
      <c r="A3379">
        <v>7017</v>
      </c>
      <c r="B3379" t="s">
        <v>3413</v>
      </c>
      <c r="C3379" s="49">
        <v>0</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0</v>
      </c>
    </row>
    <row r="3380" spans="1:59" x14ac:dyDescent="0.25">
      <c r="A3380">
        <v>7018</v>
      </c>
      <c r="B3380" t="s">
        <v>3414</v>
      </c>
      <c r="C3380" s="49">
        <v>0</v>
      </c>
      <c r="D3380" s="22">
        <v>1450</v>
      </c>
      <c r="E3380" s="17">
        <v>42.510834345099084</v>
      </c>
      <c r="F3380" s="17">
        <v>-34.162466733731819</v>
      </c>
      <c r="G3380" s="17">
        <v>9.7588733186206644E-2</v>
      </c>
      <c r="H3380" s="17">
        <v>1.5658069454695622</v>
      </c>
      <c r="I3380" s="17">
        <v>31.883730774475264</v>
      </c>
      <c r="J3380" s="17">
        <v>0.93163294809285269</v>
      </c>
      <c r="K3380" s="17">
        <v>-1</v>
      </c>
      <c r="L3380" s="17">
        <v>-1</v>
      </c>
      <c r="M3380" s="17">
        <v>-1</v>
      </c>
      <c r="N3380" s="17">
        <v>0.16666666666666666</v>
      </c>
      <c r="O3380" s="17">
        <v>-1</v>
      </c>
      <c r="P3380" s="17">
        <v>-1</v>
      </c>
      <c r="Q3380" s="17">
        <v>1.5814579933319561</v>
      </c>
      <c r="R3380" s="17">
        <v>-1</v>
      </c>
      <c r="S3380" s="17">
        <v>-0.35349720193228051</v>
      </c>
      <c r="T3380" s="17">
        <v>-3.7116137603193253E-2</v>
      </c>
      <c r="U3380" s="17">
        <v>-0.25976454836216811</v>
      </c>
      <c r="V3380" s="17">
        <v>-0.52255781179374472</v>
      </c>
      <c r="W3380" s="17">
        <v>-0.66835579592337224</v>
      </c>
      <c r="X3380" s="17">
        <v>-1.6139256024373154</v>
      </c>
      <c r="Y3380" s="17">
        <v>0</v>
      </c>
      <c r="Z3380" s="17">
        <v>17.257403896478259</v>
      </c>
      <c r="AA3380" s="17">
        <v>-0.33425274724250115</v>
      </c>
      <c r="AB3380" s="17">
        <v>-0.1472085642265627</v>
      </c>
      <c r="AC3380" s="17">
        <v>3.7713995992259974</v>
      </c>
      <c r="AD3380" s="17">
        <v>-0.32470568545271017</v>
      </c>
      <c r="AE3380" s="17">
        <v>-3.2470568545271014E-2</v>
      </c>
      <c r="AF3380" s="17">
        <v>27.835166854393844</v>
      </c>
      <c r="AG3380" s="17">
        <v>-31.187689879181502</v>
      </c>
      <c r="AH3380" s="17">
        <v>-1</v>
      </c>
      <c r="AI3380" s="17">
        <v>-1</v>
      </c>
      <c r="AJ3380" s="17">
        <v>-1</v>
      </c>
      <c r="AK3380" s="17">
        <v>-1</v>
      </c>
      <c r="AL3380" s="17">
        <v>-1</v>
      </c>
      <c r="AM3380" s="17">
        <v>-1</v>
      </c>
      <c r="AN3380" s="17">
        <v>-1</v>
      </c>
      <c r="AO3380" s="17">
        <v>-1</v>
      </c>
      <c r="AP3380" s="17">
        <v>-1</v>
      </c>
      <c r="AQ3380" s="17">
        <v>-1</v>
      </c>
      <c r="AR3380" s="17">
        <v>-0.16235284272635508</v>
      </c>
      <c r="AS3380" s="17">
        <v>-1.948234112716261</v>
      </c>
      <c r="AT3380" s="17">
        <v>1.4672956534688604</v>
      </c>
      <c r="AU3380" s="17">
        <v>-1</v>
      </c>
      <c r="AV3380" s="17">
        <v>-1</v>
      </c>
      <c r="AW3380" s="17">
        <v>-1</v>
      </c>
      <c r="AX3380" s="17">
        <v>-1</v>
      </c>
      <c r="AY3380" s="17">
        <v>-3.2470568545271014E-2</v>
      </c>
      <c r="AZ3380" s="17">
        <v>0.64999991647873501</v>
      </c>
      <c r="BA3380" s="17">
        <v>-0.13717940365822218</v>
      </c>
      <c r="BB3380" s="17">
        <v>0.24373326638725484</v>
      </c>
      <c r="BC3380" s="17">
        <v>-6.4246086900075286E-2</v>
      </c>
      <c r="BD3380" s="17">
        <v>8.8755511614786737</v>
      </c>
      <c r="BE3380" s="17">
        <v>-1.8242691101966289</v>
      </c>
      <c r="BF3380" s="17">
        <v>-1</v>
      </c>
      <c r="BG3380" s="22">
        <v>0</v>
      </c>
    </row>
    <row r="3381" spans="1:59" x14ac:dyDescent="0.25">
      <c r="A3381">
        <v>7019</v>
      </c>
      <c r="B3381" t="s">
        <v>3415</v>
      </c>
      <c r="C3381" s="49">
        <v>0</v>
      </c>
      <c r="D3381" s="22">
        <v>1450</v>
      </c>
      <c r="E3381" s="17">
        <v>42.510834345099084</v>
      </c>
      <c r="F3381" s="17">
        <v>-34.162466733731819</v>
      </c>
      <c r="G3381" s="17">
        <v>9.7588733186206644E-2</v>
      </c>
      <c r="H3381" s="17">
        <v>1.5658069454695622</v>
      </c>
      <c r="I3381" s="17">
        <v>31.883730774475264</v>
      </c>
      <c r="J3381" s="17">
        <v>0.93163294809285269</v>
      </c>
      <c r="K3381" s="17">
        <v>-1</v>
      </c>
      <c r="L3381" s="17">
        <v>-1</v>
      </c>
      <c r="M3381" s="17">
        <v>-1</v>
      </c>
      <c r="N3381" s="17">
        <v>0.16666666666666666</v>
      </c>
      <c r="O3381" s="17">
        <v>-1</v>
      </c>
      <c r="P3381" s="17">
        <v>-1</v>
      </c>
      <c r="Q3381" s="17">
        <v>1.5814579933319561</v>
      </c>
      <c r="R3381" s="17">
        <v>-1</v>
      </c>
      <c r="S3381" s="17">
        <v>-0.35349720193228051</v>
      </c>
      <c r="T3381" s="17">
        <v>-3.7116137603193253E-2</v>
      </c>
      <c r="U3381" s="17">
        <v>-0.25976454836216811</v>
      </c>
      <c r="V3381" s="17">
        <v>-0.52255781179374472</v>
      </c>
      <c r="W3381" s="17">
        <v>-0.66835579592337224</v>
      </c>
      <c r="X3381" s="17">
        <v>-1.6139256024373154</v>
      </c>
      <c r="Y3381" s="17">
        <v>0</v>
      </c>
      <c r="Z3381" s="17">
        <v>17.257403896478259</v>
      </c>
      <c r="AA3381" s="17">
        <v>-0.33425274724250115</v>
      </c>
      <c r="AB3381" s="17">
        <v>-0.1472085642265627</v>
      </c>
      <c r="AC3381" s="17">
        <v>3.7713995992259974</v>
      </c>
      <c r="AD3381" s="17">
        <v>-0.32470568545271017</v>
      </c>
      <c r="AE3381" s="17">
        <v>-3.2470568545271014E-2</v>
      </c>
      <c r="AF3381" s="17">
        <v>27.835166854393844</v>
      </c>
      <c r="AG3381" s="17">
        <v>-31.187689879181502</v>
      </c>
      <c r="AH3381" s="17">
        <v>-1</v>
      </c>
      <c r="AI3381" s="17">
        <v>-1</v>
      </c>
      <c r="AJ3381" s="17">
        <v>-1</v>
      </c>
      <c r="AK3381" s="17">
        <v>-1</v>
      </c>
      <c r="AL3381" s="17">
        <v>-1</v>
      </c>
      <c r="AM3381" s="17">
        <v>-1</v>
      </c>
      <c r="AN3381" s="17">
        <v>-1</v>
      </c>
      <c r="AO3381" s="17">
        <v>-1</v>
      </c>
      <c r="AP3381" s="17">
        <v>-1</v>
      </c>
      <c r="AQ3381" s="17">
        <v>-1</v>
      </c>
      <c r="AR3381" s="17">
        <v>-0.16235284272635508</v>
      </c>
      <c r="AS3381" s="17">
        <v>-1.948234112716261</v>
      </c>
      <c r="AT3381" s="17">
        <v>1.4672956534688604</v>
      </c>
      <c r="AU3381" s="17">
        <v>-1</v>
      </c>
      <c r="AV3381" s="17">
        <v>-1</v>
      </c>
      <c r="AW3381" s="17">
        <v>-1</v>
      </c>
      <c r="AX3381" s="17">
        <v>-1</v>
      </c>
      <c r="AY3381" s="17">
        <v>-3.2470568545271014E-2</v>
      </c>
      <c r="AZ3381" s="17">
        <v>0.64999991647873501</v>
      </c>
      <c r="BA3381" s="17">
        <v>-0.13717940365822218</v>
      </c>
      <c r="BB3381" s="17">
        <v>0.24373326638725484</v>
      </c>
      <c r="BC3381" s="17">
        <v>-6.4246086900075286E-2</v>
      </c>
      <c r="BD3381" s="17">
        <v>8.8755511614786737</v>
      </c>
      <c r="BE3381" s="17">
        <v>-1.8242691101966289</v>
      </c>
      <c r="BF3381" s="17">
        <v>-1</v>
      </c>
      <c r="BG3381" s="22">
        <v>0</v>
      </c>
    </row>
    <row r="3382" spans="1:59" x14ac:dyDescent="0.25">
      <c r="A3382">
        <v>7020</v>
      </c>
      <c r="B3382" t="s">
        <v>3416</v>
      </c>
      <c r="C3382" s="49">
        <v>0</v>
      </c>
      <c r="D3382" s="22">
        <v>1450</v>
      </c>
      <c r="E3382" s="17">
        <v>42.510834345099084</v>
      </c>
      <c r="F3382" s="17">
        <v>-34.162466733731819</v>
      </c>
      <c r="G3382" s="17">
        <v>9.7588733186206644E-2</v>
      </c>
      <c r="H3382" s="17">
        <v>1.5658069454695622</v>
      </c>
      <c r="I3382" s="17">
        <v>31.883730774475264</v>
      </c>
      <c r="J3382" s="17">
        <v>0.93163294809285269</v>
      </c>
      <c r="K3382" s="17">
        <v>-1</v>
      </c>
      <c r="L3382" s="17">
        <v>-1</v>
      </c>
      <c r="M3382" s="17">
        <v>-1</v>
      </c>
      <c r="N3382" s="17">
        <v>0.16666666666666666</v>
      </c>
      <c r="O3382" s="17">
        <v>-1</v>
      </c>
      <c r="P3382" s="17">
        <v>-1</v>
      </c>
      <c r="Q3382" s="17">
        <v>1.5814579933319561</v>
      </c>
      <c r="R3382" s="17">
        <v>-1</v>
      </c>
      <c r="S3382" s="17">
        <v>-0.35349720193228051</v>
      </c>
      <c r="T3382" s="17">
        <v>-3.7116137603193253E-2</v>
      </c>
      <c r="U3382" s="17">
        <v>-0.25976454836216811</v>
      </c>
      <c r="V3382" s="17">
        <v>-0.52255781179374472</v>
      </c>
      <c r="W3382" s="17">
        <v>-0.66835579592337224</v>
      </c>
      <c r="X3382" s="17">
        <v>-1.6139256024373154</v>
      </c>
      <c r="Y3382" s="17">
        <v>0</v>
      </c>
      <c r="Z3382" s="17">
        <v>17.257403896478259</v>
      </c>
      <c r="AA3382" s="17">
        <v>-0.33425274724250115</v>
      </c>
      <c r="AB3382" s="17">
        <v>-0.1472085642265627</v>
      </c>
      <c r="AC3382" s="17">
        <v>3.7713995992259974</v>
      </c>
      <c r="AD3382" s="17">
        <v>-0.32470568545271017</v>
      </c>
      <c r="AE3382" s="17">
        <v>-3.2470568545271014E-2</v>
      </c>
      <c r="AF3382" s="17">
        <v>27.835166854393844</v>
      </c>
      <c r="AG3382" s="17">
        <v>-31.187689879181502</v>
      </c>
      <c r="AH3382" s="17">
        <v>-1</v>
      </c>
      <c r="AI3382" s="17">
        <v>-1</v>
      </c>
      <c r="AJ3382" s="17">
        <v>-1</v>
      </c>
      <c r="AK3382" s="17">
        <v>-1</v>
      </c>
      <c r="AL3382" s="17">
        <v>-1</v>
      </c>
      <c r="AM3382" s="17">
        <v>-1</v>
      </c>
      <c r="AN3382" s="17">
        <v>-1</v>
      </c>
      <c r="AO3382" s="17">
        <v>-1</v>
      </c>
      <c r="AP3382" s="17">
        <v>-1</v>
      </c>
      <c r="AQ3382" s="17">
        <v>-1</v>
      </c>
      <c r="AR3382" s="17">
        <v>-0.16235284272635508</v>
      </c>
      <c r="AS3382" s="17">
        <v>-1.948234112716261</v>
      </c>
      <c r="AT3382" s="17">
        <v>1.4672956534688604</v>
      </c>
      <c r="AU3382" s="17">
        <v>-1</v>
      </c>
      <c r="AV3382" s="17">
        <v>-1</v>
      </c>
      <c r="AW3382" s="17">
        <v>-1</v>
      </c>
      <c r="AX3382" s="17">
        <v>-1</v>
      </c>
      <c r="AY3382" s="17">
        <v>-3.2470568545271014E-2</v>
      </c>
      <c r="AZ3382" s="17">
        <v>0.64999991647873501</v>
      </c>
      <c r="BA3382" s="17">
        <v>-0.13717940365822218</v>
      </c>
      <c r="BB3382" s="17">
        <v>0.24373326638725484</v>
      </c>
      <c r="BC3382" s="17">
        <v>-6.4246086900075286E-2</v>
      </c>
      <c r="BD3382" s="17">
        <v>8.8755511614786737</v>
      </c>
      <c r="BE3382" s="17">
        <v>-1.8242691101966289</v>
      </c>
      <c r="BF3382" s="17">
        <v>-1</v>
      </c>
      <c r="BG3382" s="22">
        <v>0</v>
      </c>
    </row>
    <row r="3383" spans="1:59" x14ac:dyDescent="0.25">
      <c r="A3383">
        <v>7021</v>
      </c>
      <c r="B3383" t="s">
        <v>3417</v>
      </c>
      <c r="C3383" s="49">
        <v>0</v>
      </c>
      <c r="D3383" s="22">
        <v>1450</v>
      </c>
      <c r="E3383" s="17">
        <v>42.510834345099084</v>
      </c>
      <c r="F3383" s="17">
        <v>-34.162466733731819</v>
      </c>
      <c r="G3383" s="17">
        <v>9.7588733186206644E-2</v>
      </c>
      <c r="H3383" s="17">
        <v>1.5658069454695622</v>
      </c>
      <c r="I3383" s="17">
        <v>31.883730774475264</v>
      </c>
      <c r="J3383" s="17">
        <v>0.93163294809285269</v>
      </c>
      <c r="K3383" s="17">
        <v>-1</v>
      </c>
      <c r="L3383" s="17">
        <v>-1</v>
      </c>
      <c r="M3383" s="17">
        <v>-1</v>
      </c>
      <c r="N3383" s="17">
        <v>0.16666666666666666</v>
      </c>
      <c r="O3383" s="17">
        <v>-1</v>
      </c>
      <c r="P3383" s="17">
        <v>-1</v>
      </c>
      <c r="Q3383" s="17">
        <v>1.5814579933319561</v>
      </c>
      <c r="R3383" s="17">
        <v>-1</v>
      </c>
      <c r="S3383" s="17">
        <v>-0.35349720193228051</v>
      </c>
      <c r="T3383" s="17">
        <v>-3.7116137603193253E-2</v>
      </c>
      <c r="U3383" s="17">
        <v>-0.25976454836216811</v>
      </c>
      <c r="V3383" s="17">
        <v>-0.52255781179374472</v>
      </c>
      <c r="W3383" s="17">
        <v>-0.66835579592337224</v>
      </c>
      <c r="X3383" s="17">
        <v>-1.6139256024373154</v>
      </c>
      <c r="Y3383" s="17">
        <v>0</v>
      </c>
      <c r="Z3383" s="17">
        <v>17.257403896478259</v>
      </c>
      <c r="AA3383" s="17">
        <v>-0.33425274724250115</v>
      </c>
      <c r="AB3383" s="17">
        <v>-0.1472085642265627</v>
      </c>
      <c r="AC3383" s="17">
        <v>3.7713995992259974</v>
      </c>
      <c r="AD3383" s="17">
        <v>-0.32470568545271017</v>
      </c>
      <c r="AE3383" s="17">
        <v>-3.2470568545271014E-2</v>
      </c>
      <c r="AF3383" s="17">
        <v>27.835166854393844</v>
      </c>
      <c r="AG3383" s="17">
        <v>-31.187689879181502</v>
      </c>
      <c r="AH3383" s="17">
        <v>-1</v>
      </c>
      <c r="AI3383" s="17">
        <v>-1</v>
      </c>
      <c r="AJ3383" s="17">
        <v>-1</v>
      </c>
      <c r="AK3383" s="17">
        <v>-1</v>
      </c>
      <c r="AL3383" s="17">
        <v>-1</v>
      </c>
      <c r="AM3383" s="17">
        <v>-1</v>
      </c>
      <c r="AN3383" s="17">
        <v>-1</v>
      </c>
      <c r="AO3383" s="17">
        <v>-1</v>
      </c>
      <c r="AP3383" s="17">
        <v>-1</v>
      </c>
      <c r="AQ3383" s="17">
        <v>-1</v>
      </c>
      <c r="AR3383" s="17">
        <v>-0.16235284272635508</v>
      </c>
      <c r="AS3383" s="17">
        <v>-1.948234112716261</v>
      </c>
      <c r="AT3383" s="17">
        <v>1.4672956534688604</v>
      </c>
      <c r="AU3383" s="17">
        <v>-1</v>
      </c>
      <c r="AV3383" s="17">
        <v>-1</v>
      </c>
      <c r="AW3383" s="17">
        <v>-1</v>
      </c>
      <c r="AX3383" s="17">
        <v>-1</v>
      </c>
      <c r="AY3383" s="17">
        <v>-3.2470568545271014E-2</v>
      </c>
      <c r="AZ3383" s="17">
        <v>0.64999991647873501</v>
      </c>
      <c r="BA3383" s="17">
        <v>-0.13717940365822218</v>
      </c>
      <c r="BB3383" s="17">
        <v>0.24373326638725484</v>
      </c>
      <c r="BC3383" s="17">
        <v>-6.4246086900075286E-2</v>
      </c>
      <c r="BD3383" s="17">
        <v>8.8755511614786737</v>
      </c>
      <c r="BE3383" s="17">
        <v>-1.8242691101966289</v>
      </c>
      <c r="BF3383" s="17">
        <v>-1</v>
      </c>
      <c r="BG3383" s="22">
        <v>0</v>
      </c>
    </row>
    <row r="3384" spans="1:59" x14ac:dyDescent="0.25">
      <c r="A3384">
        <v>7022</v>
      </c>
      <c r="B3384" t="s">
        <v>3418</v>
      </c>
      <c r="C3384" s="49">
        <v>0</v>
      </c>
      <c r="D3384" s="22">
        <v>1450</v>
      </c>
      <c r="E3384" s="17">
        <v>42.510834345099084</v>
      </c>
      <c r="F3384" s="17">
        <v>-34.162466733731819</v>
      </c>
      <c r="G3384" s="17">
        <v>9.7588733186206644E-2</v>
      </c>
      <c r="H3384" s="17">
        <v>1.5658069454695622</v>
      </c>
      <c r="I3384" s="17">
        <v>31.883730774475264</v>
      </c>
      <c r="J3384" s="17">
        <v>0.93163294809285269</v>
      </c>
      <c r="K3384" s="17">
        <v>-1</v>
      </c>
      <c r="L3384" s="17">
        <v>-1</v>
      </c>
      <c r="M3384" s="17">
        <v>-1</v>
      </c>
      <c r="N3384" s="17">
        <v>0.16666666666666666</v>
      </c>
      <c r="O3384" s="17">
        <v>-1</v>
      </c>
      <c r="P3384" s="17">
        <v>-1</v>
      </c>
      <c r="Q3384" s="17">
        <v>1.5814579933319561</v>
      </c>
      <c r="R3384" s="17">
        <v>-1</v>
      </c>
      <c r="S3384" s="17">
        <v>-0.35349720193228051</v>
      </c>
      <c r="T3384" s="17">
        <v>-3.7116137603193253E-2</v>
      </c>
      <c r="U3384" s="17">
        <v>-0.25976454836216811</v>
      </c>
      <c r="V3384" s="17">
        <v>-0.52255781179374472</v>
      </c>
      <c r="W3384" s="17">
        <v>-0.66835579592337224</v>
      </c>
      <c r="X3384" s="17">
        <v>-1.6139256024373154</v>
      </c>
      <c r="Y3384" s="17">
        <v>0</v>
      </c>
      <c r="Z3384" s="17">
        <v>17.257403896478259</v>
      </c>
      <c r="AA3384" s="17">
        <v>-0.33425274724250115</v>
      </c>
      <c r="AB3384" s="17">
        <v>-0.1472085642265627</v>
      </c>
      <c r="AC3384" s="17">
        <v>3.7713995992259974</v>
      </c>
      <c r="AD3384" s="17">
        <v>-0.32470568545271017</v>
      </c>
      <c r="AE3384" s="17">
        <v>-3.2470568545271014E-2</v>
      </c>
      <c r="AF3384" s="17">
        <v>27.835166854393844</v>
      </c>
      <c r="AG3384" s="17">
        <v>-31.187689879181502</v>
      </c>
      <c r="AH3384" s="17">
        <v>-1</v>
      </c>
      <c r="AI3384" s="17">
        <v>-1</v>
      </c>
      <c r="AJ3384" s="17">
        <v>-1</v>
      </c>
      <c r="AK3384" s="17">
        <v>-1</v>
      </c>
      <c r="AL3384" s="17">
        <v>-1</v>
      </c>
      <c r="AM3384" s="17">
        <v>-1</v>
      </c>
      <c r="AN3384" s="17">
        <v>-1</v>
      </c>
      <c r="AO3384" s="17">
        <v>-1</v>
      </c>
      <c r="AP3384" s="17">
        <v>-1</v>
      </c>
      <c r="AQ3384" s="17">
        <v>-1</v>
      </c>
      <c r="AR3384" s="17">
        <v>-0.16235284272635508</v>
      </c>
      <c r="AS3384" s="17">
        <v>-1.948234112716261</v>
      </c>
      <c r="AT3384" s="17">
        <v>1.4672956534688604</v>
      </c>
      <c r="AU3384" s="17">
        <v>-1</v>
      </c>
      <c r="AV3384" s="17">
        <v>-1</v>
      </c>
      <c r="AW3384" s="17">
        <v>-1</v>
      </c>
      <c r="AX3384" s="17">
        <v>-1</v>
      </c>
      <c r="AY3384" s="17">
        <v>-3.2470568545271014E-2</v>
      </c>
      <c r="AZ3384" s="17">
        <v>0.64999991647873501</v>
      </c>
      <c r="BA3384" s="17">
        <v>-0.13717940365822218</v>
      </c>
      <c r="BB3384" s="17">
        <v>0.24373326638725484</v>
      </c>
      <c r="BC3384" s="17">
        <v>-6.4246086900075286E-2</v>
      </c>
      <c r="BD3384" s="17">
        <v>8.8755511614786737</v>
      </c>
      <c r="BE3384" s="17">
        <v>-1.8242691101966289</v>
      </c>
      <c r="BF3384" s="17">
        <v>-1</v>
      </c>
      <c r="BG3384" s="22">
        <v>0</v>
      </c>
    </row>
    <row r="3385" spans="1:59" x14ac:dyDescent="0.25">
      <c r="A3385">
        <v>7023</v>
      </c>
      <c r="B3385" t="s">
        <v>3419</v>
      </c>
      <c r="C3385" s="49">
        <v>0</v>
      </c>
      <c r="D3385" s="22">
        <v>1450</v>
      </c>
      <c r="E3385" s="17">
        <v>42.510834345099084</v>
      </c>
      <c r="F3385" s="17">
        <v>-34.162466733731819</v>
      </c>
      <c r="G3385" s="17">
        <v>9.7588733186206644E-2</v>
      </c>
      <c r="H3385" s="17">
        <v>1.5658069454695622</v>
      </c>
      <c r="I3385" s="17">
        <v>31.883730774475264</v>
      </c>
      <c r="J3385" s="17">
        <v>0.93163294809285269</v>
      </c>
      <c r="K3385" s="17">
        <v>-1</v>
      </c>
      <c r="L3385" s="17">
        <v>-1</v>
      </c>
      <c r="M3385" s="17">
        <v>-1</v>
      </c>
      <c r="N3385" s="17">
        <v>0.16666666666666666</v>
      </c>
      <c r="O3385" s="17">
        <v>-1</v>
      </c>
      <c r="P3385" s="17">
        <v>-1</v>
      </c>
      <c r="Q3385" s="17">
        <v>1.5814579933319561</v>
      </c>
      <c r="R3385" s="17">
        <v>-1</v>
      </c>
      <c r="S3385" s="17">
        <v>-0.35349720193228051</v>
      </c>
      <c r="T3385" s="17">
        <v>-3.7116137603193253E-2</v>
      </c>
      <c r="U3385" s="17">
        <v>-0.25976454836216811</v>
      </c>
      <c r="V3385" s="17">
        <v>-0.52255781179374472</v>
      </c>
      <c r="W3385" s="17">
        <v>-0.66835579592337224</v>
      </c>
      <c r="X3385" s="17">
        <v>-1.6139256024373154</v>
      </c>
      <c r="Y3385" s="17">
        <v>0</v>
      </c>
      <c r="Z3385" s="17">
        <v>17.257403896478259</v>
      </c>
      <c r="AA3385" s="17">
        <v>-0.33425274724250115</v>
      </c>
      <c r="AB3385" s="17">
        <v>-0.1472085642265627</v>
      </c>
      <c r="AC3385" s="17">
        <v>3.7713995992259974</v>
      </c>
      <c r="AD3385" s="17">
        <v>-0.32470568545271017</v>
      </c>
      <c r="AE3385" s="17">
        <v>-3.2470568545271014E-2</v>
      </c>
      <c r="AF3385" s="17">
        <v>27.835166854393844</v>
      </c>
      <c r="AG3385" s="17">
        <v>-31.187689879181502</v>
      </c>
      <c r="AH3385" s="17">
        <v>-1</v>
      </c>
      <c r="AI3385" s="17">
        <v>-1</v>
      </c>
      <c r="AJ3385" s="17">
        <v>-1</v>
      </c>
      <c r="AK3385" s="17">
        <v>-1</v>
      </c>
      <c r="AL3385" s="17">
        <v>-1</v>
      </c>
      <c r="AM3385" s="17">
        <v>-1</v>
      </c>
      <c r="AN3385" s="17">
        <v>-1</v>
      </c>
      <c r="AO3385" s="17">
        <v>-1</v>
      </c>
      <c r="AP3385" s="17">
        <v>-1</v>
      </c>
      <c r="AQ3385" s="17">
        <v>-1</v>
      </c>
      <c r="AR3385" s="17">
        <v>-0.16235284272635508</v>
      </c>
      <c r="AS3385" s="17">
        <v>-1.948234112716261</v>
      </c>
      <c r="AT3385" s="17">
        <v>1.4672956534688604</v>
      </c>
      <c r="AU3385" s="17">
        <v>-1</v>
      </c>
      <c r="AV3385" s="17">
        <v>-1</v>
      </c>
      <c r="AW3385" s="17">
        <v>-1</v>
      </c>
      <c r="AX3385" s="17">
        <v>-1</v>
      </c>
      <c r="AY3385" s="17">
        <v>-3.2470568545271014E-2</v>
      </c>
      <c r="AZ3385" s="17">
        <v>0.64999991647873501</v>
      </c>
      <c r="BA3385" s="17">
        <v>-0.13717940365822218</v>
      </c>
      <c r="BB3385" s="17">
        <v>0.24373326638725484</v>
      </c>
      <c r="BC3385" s="17">
        <v>-6.4246086900075286E-2</v>
      </c>
      <c r="BD3385" s="17">
        <v>8.8755511614786737</v>
      </c>
      <c r="BE3385" s="17">
        <v>-1.8242691101966289</v>
      </c>
      <c r="BF3385" s="17">
        <v>-1</v>
      </c>
      <c r="BG3385" s="22">
        <v>0</v>
      </c>
    </row>
    <row r="3386" spans="1:59" x14ac:dyDescent="0.25">
      <c r="A3386">
        <v>7024</v>
      </c>
      <c r="B3386" t="s">
        <v>3420</v>
      </c>
      <c r="C3386" s="49">
        <v>0</v>
      </c>
      <c r="D3386" s="22">
        <v>1450</v>
      </c>
      <c r="E3386" s="17">
        <v>42.510834345099084</v>
      </c>
      <c r="F3386" s="17">
        <v>-34.162466733731819</v>
      </c>
      <c r="G3386" s="17">
        <v>9.7588733186206644E-2</v>
      </c>
      <c r="H3386" s="17">
        <v>1.5658069454695622</v>
      </c>
      <c r="I3386" s="17">
        <v>31.883730774475264</v>
      </c>
      <c r="J3386" s="17">
        <v>0.93163294809285269</v>
      </c>
      <c r="K3386" s="17">
        <v>-1</v>
      </c>
      <c r="L3386" s="17">
        <v>-1</v>
      </c>
      <c r="M3386" s="17">
        <v>-1</v>
      </c>
      <c r="N3386" s="17">
        <v>0.16666666666666666</v>
      </c>
      <c r="O3386" s="17">
        <v>-1</v>
      </c>
      <c r="P3386" s="17">
        <v>-1</v>
      </c>
      <c r="Q3386" s="17">
        <v>1.5814579933319561</v>
      </c>
      <c r="R3386" s="17">
        <v>-1</v>
      </c>
      <c r="S3386" s="17">
        <v>-0.35349720193228051</v>
      </c>
      <c r="T3386" s="17">
        <v>-3.7116137603193253E-2</v>
      </c>
      <c r="U3386" s="17">
        <v>-0.25976454836216811</v>
      </c>
      <c r="V3386" s="17">
        <v>-0.52255781179374472</v>
      </c>
      <c r="W3386" s="17">
        <v>-0.66835579592337224</v>
      </c>
      <c r="X3386" s="17">
        <v>-1.6139256024373154</v>
      </c>
      <c r="Y3386" s="17">
        <v>0</v>
      </c>
      <c r="Z3386" s="17">
        <v>17.257403896478259</v>
      </c>
      <c r="AA3386" s="17">
        <v>-0.33425274724250115</v>
      </c>
      <c r="AB3386" s="17">
        <v>-0.1472085642265627</v>
      </c>
      <c r="AC3386" s="17">
        <v>3.7713995992259974</v>
      </c>
      <c r="AD3386" s="17">
        <v>-0.32470568545271017</v>
      </c>
      <c r="AE3386" s="17">
        <v>-3.2470568545271014E-2</v>
      </c>
      <c r="AF3386" s="17">
        <v>27.835166854393844</v>
      </c>
      <c r="AG3386" s="17">
        <v>-31.187689879181502</v>
      </c>
      <c r="AH3386" s="17">
        <v>-1</v>
      </c>
      <c r="AI3386" s="17">
        <v>-1</v>
      </c>
      <c r="AJ3386" s="17">
        <v>-1</v>
      </c>
      <c r="AK3386" s="17">
        <v>-1</v>
      </c>
      <c r="AL3386" s="17">
        <v>-1</v>
      </c>
      <c r="AM3386" s="17">
        <v>-1</v>
      </c>
      <c r="AN3386" s="17">
        <v>-1</v>
      </c>
      <c r="AO3386" s="17">
        <v>-1</v>
      </c>
      <c r="AP3386" s="17">
        <v>-1</v>
      </c>
      <c r="AQ3386" s="17">
        <v>-1</v>
      </c>
      <c r="AR3386" s="17">
        <v>-0.16235284272635508</v>
      </c>
      <c r="AS3386" s="17">
        <v>-1.948234112716261</v>
      </c>
      <c r="AT3386" s="17">
        <v>1.4672956534688604</v>
      </c>
      <c r="AU3386" s="17">
        <v>-1</v>
      </c>
      <c r="AV3386" s="17">
        <v>-1</v>
      </c>
      <c r="AW3386" s="17">
        <v>-1</v>
      </c>
      <c r="AX3386" s="17">
        <v>-1</v>
      </c>
      <c r="AY3386" s="17">
        <v>-3.2470568545271014E-2</v>
      </c>
      <c r="AZ3386" s="17">
        <v>0.64999991647873501</v>
      </c>
      <c r="BA3386" s="17">
        <v>-0.13717940365822218</v>
      </c>
      <c r="BB3386" s="17">
        <v>0.24373326638725484</v>
      </c>
      <c r="BC3386" s="17">
        <v>-6.4246086900075286E-2</v>
      </c>
      <c r="BD3386" s="17">
        <v>8.8755511614786737</v>
      </c>
      <c r="BE3386" s="17">
        <v>-1.8242691101966289</v>
      </c>
      <c r="BF3386" s="17">
        <v>-1</v>
      </c>
      <c r="BG3386" s="22">
        <v>0</v>
      </c>
    </row>
    <row r="3387" spans="1:59" x14ac:dyDescent="0.25">
      <c r="A3387">
        <v>7025</v>
      </c>
      <c r="B3387" t="s">
        <v>3421</v>
      </c>
      <c r="C3387" s="49">
        <v>0</v>
      </c>
      <c r="D3387" s="22">
        <v>1450</v>
      </c>
      <c r="E3387" s="17">
        <v>42.510834345099084</v>
      </c>
      <c r="F3387" s="17">
        <v>-34.162466733731819</v>
      </c>
      <c r="G3387" s="17">
        <v>9.7588733186206644E-2</v>
      </c>
      <c r="H3387" s="17">
        <v>1.5658069454695622</v>
      </c>
      <c r="I3387" s="17">
        <v>31.883730774475264</v>
      </c>
      <c r="J3387" s="17">
        <v>0.93163294809285269</v>
      </c>
      <c r="K3387" s="17">
        <v>-1</v>
      </c>
      <c r="L3387" s="17">
        <v>-1</v>
      </c>
      <c r="M3387" s="17">
        <v>-1</v>
      </c>
      <c r="N3387" s="17">
        <v>0.16666666666666666</v>
      </c>
      <c r="O3387" s="17">
        <v>-1</v>
      </c>
      <c r="P3387" s="17">
        <v>-1</v>
      </c>
      <c r="Q3387" s="17">
        <v>1.5814579933319561</v>
      </c>
      <c r="R3387" s="17">
        <v>-1</v>
      </c>
      <c r="S3387" s="17">
        <v>-0.35349720193228051</v>
      </c>
      <c r="T3387" s="17">
        <v>-3.7116137603193253E-2</v>
      </c>
      <c r="U3387" s="17">
        <v>-0.25976454836216811</v>
      </c>
      <c r="V3387" s="17">
        <v>-0.52255781179374472</v>
      </c>
      <c r="W3387" s="17">
        <v>-0.66835579592337224</v>
      </c>
      <c r="X3387" s="17">
        <v>-1.6139256024373154</v>
      </c>
      <c r="Y3387" s="17">
        <v>0</v>
      </c>
      <c r="Z3387" s="17">
        <v>17.257403896478259</v>
      </c>
      <c r="AA3387" s="17">
        <v>-0.33425274724250115</v>
      </c>
      <c r="AB3387" s="17">
        <v>-0.1472085642265627</v>
      </c>
      <c r="AC3387" s="17">
        <v>3.7713995992259974</v>
      </c>
      <c r="AD3387" s="17">
        <v>-0.32470568545271017</v>
      </c>
      <c r="AE3387" s="17">
        <v>-3.2470568545271014E-2</v>
      </c>
      <c r="AF3387" s="17">
        <v>27.835166854393844</v>
      </c>
      <c r="AG3387" s="17">
        <v>-31.187689879181502</v>
      </c>
      <c r="AH3387" s="17">
        <v>-1</v>
      </c>
      <c r="AI3387" s="17">
        <v>-1</v>
      </c>
      <c r="AJ3387" s="17">
        <v>-1</v>
      </c>
      <c r="AK3387" s="17">
        <v>-1</v>
      </c>
      <c r="AL3387" s="17">
        <v>-1</v>
      </c>
      <c r="AM3387" s="17">
        <v>-1</v>
      </c>
      <c r="AN3387" s="17">
        <v>-1</v>
      </c>
      <c r="AO3387" s="17">
        <v>-1</v>
      </c>
      <c r="AP3387" s="17">
        <v>-1</v>
      </c>
      <c r="AQ3387" s="17">
        <v>-1</v>
      </c>
      <c r="AR3387" s="17">
        <v>-0.16235284272635508</v>
      </c>
      <c r="AS3387" s="17">
        <v>-1.948234112716261</v>
      </c>
      <c r="AT3387" s="17">
        <v>1.4672956534688604</v>
      </c>
      <c r="AU3387" s="17">
        <v>-1</v>
      </c>
      <c r="AV3387" s="17">
        <v>-1</v>
      </c>
      <c r="AW3387" s="17">
        <v>-1</v>
      </c>
      <c r="AX3387" s="17">
        <v>-1</v>
      </c>
      <c r="AY3387" s="17">
        <v>-3.2470568545271014E-2</v>
      </c>
      <c r="AZ3387" s="17">
        <v>0.64999991647873501</v>
      </c>
      <c r="BA3387" s="17">
        <v>-0.13717940365822218</v>
      </c>
      <c r="BB3387" s="17">
        <v>0.24373326638725484</v>
      </c>
      <c r="BC3387" s="17">
        <v>-6.4246086900075286E-2</v>
      </c>
      <c r="BD3387" s="17">
        <v>8.8755511614786737</v>
      </c>
      <c r="BE3387" s="17">
        <v>-1.8242691101966289</v>
      </c>
      <c r="BF3387" s="17">
        <v>-1</v>
      </c>
      <c r="BG3387" s="22">
        <v>0</v>
      </c>
    </row>
    <row r="3388" spans="1:59" x14ac:dyDescent="0.25">
      <c r="A3388">
        <v>7026</v>
      </c>
      <c r="B3388" t="s">
        <v>435</v>
      </c>
      <c r="C3388" s="49">
        <v>0</v>
      </c>
      <c r="D3388" s="22">
        <v>1450</v>
      </c>
      <c r="E3388" s="17">
        <v>42.510834345099084</v>
      </c>
      <c r="F3388" s="17">
        <v>-34.162466733731819</v>
      </c>
      <c r="G3388" s="17">
        <v>9.7588733186206644E-2</v>
      </c>
      <c r="H3388" s="17">
        <v>1.5658069454695622</v>
      </c>
      <c r="I3388" s="17">
        <v>31.883730774475264</v>
      </c>
      <c r="J3388" s="17">
        <v>0.93163294809285269</v>
      </c>
      <c r="K3388" s="17">
        <v>-1</v>
      </c>
      <c r="L3388" s="17">
        <v>-1</v>
      </c>
      <c r="M3388" s="17">
        <v>-1</v>
      </c>
      <c r="N3388" s="17">
        <v>0.16666666666666666</v>
      </c>
      <c r="O3388" s="17">
        <v>-1</v>
      </c>
      <c r="P3388" s="17">
        <v>-1</v>
      </c>
      <c r="Q3388" s="17">
        <v>1.5814579933319561</v>
      </c>
      <c r="R3388" s="17">
        <v>-1</v>
      </c>
      <c r="S3388" s="17">
        <v>-0.35349720193228051</v>
      </c>
      <c r="T3388" s="17">
        <v>-3.7116137603193253E-2</v>
      </c>
      <c r="U3388" s="17">
        <v>-0.25976454836216811</v>
      </c>
      <c r="V3388" s="17">
        <v>-0.52255781179374472</v>
      </c>
      <c r="W3388" s="17">
        <v>-0.66835579592337224</v>
      </c>
      <c r="X3388" s="17">
        <v>-1.6139256024373154</v>
      </c>
      <c r="Y3388" s="17">
        <v>0</v>
      </c>
      <c r="Z3388" s="17">
        <v>17.257403896478259</v>
      </c>
      <c r="AA3388" s="17">
        <v>-0.33425274724250115</v>
      </c>
      <c r="AB3388" s="17">
        <v>-0.1472085642265627</v>
      </c>
      <c r="AC3388" s="17">
        <v>3.7713995992259974</v>
      </c>
      <c r="AD3388" s="17">
        <v>-0.32470568545271017</v>
      </c>
      <c r="AE3388" s="17">
        <v>-3.2470568545271014E-2</v>
      </c>
      <c r="AF3388" s="17">
        <v>27.835166854393844</v>
      </c>
      <c r="AG3388" s="17">
        <v>-31.187689879181502</v>
      </c>
      <c r="AH3388" s="17">
        <v>-1</v>
      </c>
      <c r="AI3388" s="17">
        <v>-1</v>
      </c>
      <c r="AJ3388" s="17">
        <v>-1</v>
      </c>
      <c r="AK3388" s="17">
        <v>-1</v>
      </c>
      <c r="AL3388" s="17">
        <v>-1</v>
      </c>
      <c r="AM3388" s="17">
        <v>-1</v>
      </c>
      <c r="AN3388" s="17">
        <v>-1</v>
      </c>
      <c r="AO3388" s="17">
        <v>-1</v>
      </c>
      <c r="AP3388" s="17">
        <v>-1</v>
      </c>
      <c r="AQ3388" s="17">
        <v>-1</v>
      </c>
      <c r="AR3388" s="17">
        <v>-0.16235284272635508</v>
      </c>
      <c r="AS3388" s="17">
        <v>-1.948234112716261</v>
      </c>
      <c r="AT3388" s="17">
        <v>1.4672956534688604</v>
      </c>
      <c r="AU3388" s="17">
        <v>-1</v>
      </c>
      <c r="AV3388" s="17">
        <v>-1</v>
      </c>
      <c r="AW3388" s="17">
        <v>-1</v>
      </c>
      <c r="AX3388" s="17">
        <v>-1</v>
      </c>
      <c r="AY3388" s="17">
        <v>-3.2470568545271014E-2</v>
      </c>
      <c r="AZ3388" s="17">
        <v>0.64999991647873501</v>
      </c>
      <c r="BA3388" s="17">
        <v>-0.13717940365822218</v>
      </c>
      <c r="BB3388" s="17">
        <v>0.24373326638725484</v>
      </c>
      <c r="BC3388" s="17">
        <v>-6.4246086900075286E-2</v>
      </c>
      <c r="BD3388" s="17">
        <v>8.8755511614786737</v>
      </c>
      <c r="BE3388" s="17">
        <v>-1.8242691101966289</v>
      </c>
      <c r="BF3388" s="17">
        <v>-1</v>
      </c>
      <c r="BG3388" s="22">
        <v>0</v>
      </c>
    </row>
    <row r="3389" spans="1:59" x14ac:dyDescent="0.25">
      <c r="A3389">
        <v>7027</v>
      </c>
      <c r="B3389" t="s">
        <v>3422</v>
      </c>
      <c r="C3389" s="49">
        <v>0</v>
      </c>
      <c r="D3389" s="22">
        <v>1450</v>
      </c>
      <c r="E3389" s="17">
        <v>42.510834345099084</v>
      </c>
      <c r="F3389" s="17">
        <v>-34.162466733731819</v>
      </c>
      <c r="G3389" s="17">
        <v>9.7588733186206644E-2</v>
      </c>
      <c r="H3389" s="17">
        <v>1.5658069454695622</v>
      </c>
      <c r="I3389" s="17">
        <v>31.883730774475264</v>
      </c>
      <c r="J3389" s="17">
        <v>0.93163294809285269</v>
      </c>
      <c r="K3389" s="17">
        <v>-1</v>
      </c>
      <c r="L3389" s="17">
        <v>-1</v>
      </c>
      <c r="M3389" s="17">
        <v>-1</v>
      </c>
      <c r="N3389" s="17">
        <v>0.16666666666666666</v>
      </c>
      <c r="O3389" s="17">
        <v>-1</v>
      </c>
      <c r="P3389" s="17">
        <v>-1</v>
      </c>
      <c r="Q3389" s="17">
        <v>1.5814579933319561</v>
      </c>
      <c r="R3389" s="17">
        <v>-1</v>
      </c>
      <c r="S3389" s="17">
        <v>-0.35349720193228051</v>
      </c>
      <c r="T3389" s="17">
        <v>-3.7116137603193253E-2</v>
      </c>
      <c r="U3389" s="17">
        <v>-0.25976454836216811</v>
      </c>
      <c r="V3389" s="17">
        <v>-0.52255781179374472</v>
      </c>
      <c r="W3389" s="17">
        <v>-0.66835579592337224</v>
      </c>
      <c r="X3389" s="17">
        <v>-1.6139256024373154</v>
      </c>
      <c r="Y3389" s="17">
        <v>0</v>
      </c>
      <c r="Z3389" s="17">
        <v>17.257403896478259</v>
      </c>
      <c r="AA3389" s="17">
        <v>-0.33425274724250115</v>
      </c>
      <c r="AB3389" s="17">
        <v>-0.1472085642265627</v>
      </c>
      <c r="AC3389" s="17">
        <v>3.7713995992259974</v>
      </c>
      <c r="AD3389" s="17">
        <v>-0.32470568545271017</v>
      </c>
      <c r="AE3389" s="17">
        <v>-3.2470568545271014E-2</v>
      </c>
      <c r="AF3389" s="17">
        <v>27.835166854393844</v>
      </c>
      <c r="AG3389" s="17">
        <v>-31.187689879181502</v>
      </c>
      <c r="AH3389" s="17">
        <v>-1</v>
      </c>
      <c r="AI3389" s="17">
        <v>-1</v>
      </c>
      <c r="AJ3389" s="17">
        <v>-1</v>
      </c>
      <c r="AK3389" s="17">
        <v>-1</v>
      </c>
      <c r="AL3389" s="17">
        <v>-1</v>
      </c>
      <c r="AM3389" s="17">
        <v>-1</v>
      </c>
      <c r="AN3389" s="17">
        <v>-1</v>
      </c>
      <c r="AO3389" s="17">
        <v>-1</v>
      </c>
      <c r="AP3389" s="17">
        <v>-1</v>
      </c>
      <c r="AQ3389" s="17">
        <v>-1</v>
      </c>
      <c r="AR3389" s="17">
        <v>-0.16235284272635508</v>
      </c>
      <c r="AS3389" s="17">
        <v>-1.948234112716261</v>
      </c>
      <c r="AT3389" s="17">
        <v>1.4672956534688604</v>
      </c>
      <c r="AU3389" s="17">
        <v>-1</v>
      </c>
      <c r="AV3389" s="17">
        <v>-1</v>
      </c>
      <c r="AW3389" s="17">
        <v>-1</v>
      </c>
      <c r="AX3389" s="17">
        <v>-1</v>
      </c>
      <c r="AY3389" s="17">
        <v>-3.2470568545271014E-2</v>
      </c>
      <c r="AZ3389" s="17">
        <v>0.64999991647873501</v>
      </c>
      <c r="BA3389" s="17">
        <v>-0.13717940365822218</v>
      </c>
      <c r="BB3389" s="17">
        <v>0.24373326638725484</v>
      </c>
      <c r="BC3389" s="17">
        <v>-6.4246086900075286E-2</v>
      </c>
      <c r="BD3389" s="17">
        <v>8.8755511614786737</v>
      </c>
      <c r="BE3389" s="17">
        <v>-1.8242691101966289</v>
      </c>
      <c r="BF3389" s="17">
        <v>-1</v>
      </c>
      <c r="BG3389" s="22">
        <v>0</v>
      </c>
    </row>
    <row r="3390" spans="1:59" x14ac:dyDescent="0.25">
      <c r="A3390">
        <v>7028</v>
      </c>
      <c r="B3390" t="s">
        <v>3423</v>
      </c>
      <c r="C3390" s="49">
        <v>0</v>
      </c>
      <c r="D3390" s="22">
        <v>1450</v>
      </c>
      <c r="E3390" s="17">
        <v>42.510834345099084</v>
      </c>
      <c r="F3390" s="17">
        <v>-34.162466733731819</v>
      </c>
      <c r="G3390" s="17">
        <v>9.7588733186206644E-2</v>
      </c>
      <c r="H3390" s="17">
        <v>1.5658069454695622</v>
      </c>
      <c r="I3390" s="17">
        <v>31.883730774475264</v>
      </c>
      <c r="J3390" s="17">
        <v>0.93163294809285269</v>
      </c>
      <c r="K3390" s="17">
        <v>-1</v>
      </c>
      <c r="L3390" s="17">
        <v>-1</v>
      </c>
      <c r="M3390" s="17">
        <v>-1</v>
      </c>
      <c r="N3390" s="17">
        <v>0.16666666666666666</v>
      </c>
      <c r="O3390" s="17">
        <v>-1</v>
      </c>
      <c r="P3390" s="17">
        <v>-1</v>
      </c>
      <c r="Q3390" s="17">
        <v>1.5814579933319561</v>
      </c>
      <c r="R3390" s="17">
        <v>-1</v>
      </c>
      <c r="S3390" s="17">
        <v>-0.35349720193228051</v>
      </c>
      <c r="T3390" s="17">
        <v>-3.7116137603193253E-2</v>
      </c>
      <c r="U3390" s="17">
        <v>-0.25976454836216811</v>
      </c>
      <c r="V3390" s="17">
        <v>-0.52255781179374472</v>
      </c>
      <c r="W3390" s="17">
        <v>-0.66835579592337224</v>
      </c>
      <c r="X3390" s="17">
        <v>-1.6139256024373154</v>
      </c>
      <c r="Y3390" s="17">
        <v>0</v>
      </c>
      <c r="Z3390" s="17">
        <v>17.257403896478259</v>
      </c>
      <c r="AA3390" s="17">
        <v>-0.33425274724250115</v>
      </c>
      <c r="AB3390" s="17">
        <v>-0.1472085642265627</v>
      </c>
      <c r="AC3390" s="17">
        <v>3.7713995992259974</v>
      </c>
      <c r="AD3390" s="17">
        <v>-0.32470568545271017</v>
      </c>
      <c r="AE3390" s="17">
        <v>-3.2470568545271014E-2</v>
      </c>
      <c r="AF3390" s="17">
        <v>27.835166854393844</v>
      </c>
      <c r="AG3390" s="17">
        <v>-31.187689879181502</v>
      </c>
      <c r="AH3390" s="17">
        <v>-1</v>
      </c>
      <c r="AI3390" s="17">
        <v>-1</v>
      </c>
      <c r="AJ3390" s="17">
        <v>-1</v>
      </c>
      <c r="AK3390" s="17">
        <v>-1</v>
      </c>
      <c r="AL3390" s="17">
        <v>-1</v>
      </c>
      <c r="AM3390" s="17">
        <v>-1</v>
      </c>
      <c r="AN3390" s="17">
        <v>-1</v>
      </c>
      <c r="AO3390" s="17">
        <v>-1</v>
      </c>
      <c r="AP3390" s="17">
        <v>-1</v>
      </c>
      <c r="AQ3390" s="17">
        <v>-1</v>
      </c>
      <c r="AR3390" s="17">
        <v>-0.16235284272635508</v>
      </c>
      <c r="AS3390" s="17">
        <v>-1.948234112716261</v>
      </c>
      <c r="AT3390" s="17">
        <v>1.4672956534688604</v>
      </c>
      <c r="AU3390" s="17">
        <v>-1</v>
      </c>
      <c r="AV3390" s="17">
        <v>-1</v>
      </c>
      <c r="AW3390" s="17">
        <v>-1</v>
      </c>
      <c r="AX3390" s="17">
        <v>-1</v>
      </c>
      <c r="AY3390" s="17">
        <v>-3.2470568545271014E-2</v>
      </c>
      <c r="AZ3390" s="17">
        <v>0.64999991647873501</v>
      </c>
      <c r="BA3390" s="17">
        <v>-0.13717940365822218</v>
      </c>
      <c r="BB3390" s="17">
        <v>0.24373326638725484</v>
      </c>
      <c r="BC3390" s="17">
        <v>-6.4246086900075286E-2</v>
      </c>
      <c r="BD3390" s="17">
        <v>8.8755511614786737</v>
      </c>
      <c r="BE3390" s="17">
        <v>-1.8242691101966289</v>
      </c>
      <c r="BF3390" s="17">
        <v>-1</v>
      </c>
      <c r="BG3390" s="22">
        <v>0</v>
      </c>
    </row>
    <row r="3391" spans="1:59" x14ac:dyDescent="0.25">
      <c r="A3391">
        <v>7029</v>
      </c>
      <c r="B3391" t="s">
        <v>3424</v>
      </c>
      <c r="C3391" s="49">
        <v>0</v>
      </c>
      <c r="D3391" s="22">
        <v>1450</v>
      </c>
      <c r="E3391" s="17">
        <v>42.510834345099084</v>
      </c>
      <c r="F3391" s="17">
        <v>-34.162466733731819</v>
      </c>
      <c r="G3391" s="17">
        <v>9.7588733186206644E-2</v>
      </c>
      <c r="H3391" s="17">
        <v>1.5658069454695622</v>
      </c>
      <c r="I3391" s="17">
        <v>31.883730774475264</v>
      </c>
      <c r="J3391" s="17">
        <v>0.93163294809285269</v>
      </c>
      <c r="K3391" s="17">
        <v>-1</v>
      </c>
      <c r="L3391" s="17">
        <v>-1</v>
      </c>
      <c r="M3391" s="17">
        <v>-1</v>
      </c>
      <c r="N3391" s="17">
        <v>0.16666666666666666</v>
      </c>
      <c r="O3391" s="17">
        <v>-1</v>
      </c>
      <c r="P3391" s="17">
        <v>-1</v>
      </c>
      <c r="Q3391" s="17">
        <v>1.5814579933319561</v>
      </c>
      <c r="R3391" s="17">
        <v>-1</v>
      </c>
      <c r="S3391" s="17">
        <v>-0.35349720193228051</v>
      </c>
      <c r="T3391" s="17">
        <v>-3.7116137603193253E-2</v>
      </c>
      <c r="U3391" s="17">
        <v>-0.25976454836216811</v>
      </c>
      <c r="V3391" s="17">
        <v>-0.52255781179374472</v>
      </c>
      <c r="W3391" s="17">
        <v>-0.66835579592337224</v>
      </c>
      <c r="X3391" s="17">
        <v>-1.6139256024373154</v>
      </c>
      <c r="Y3391" s="17">
        <v>0</v>
      </c>
      <c r="Z3391" s="17">
        <v>17.257403896478259</v>
      </c>
      <c r="AA3391" s="17">
        <v>-0.33425274724250115</v>
      </c>
      <c r="AB3391" s="17">
        <v>-0.1472085642265627</v>
      </c>
      <c r="AC3391" s="17">
        <v>3.7713995992259974</v>
      </c>
      <c r="AD3391" s="17">
        <v>-0.32470568545271017</v>
      </c>
      <c r="AE3391" s="17">
        <v>-3.2470568545271014E-2</v>
      </c>
      <c r="AF3391" s="17">
        <v>27.835166854393844</v>
      </c>
      <c r="AG3391" s="17">
        <v>-31.187689879181502</v>
      </c>
      <c r="AH3391" s="17">
        <v>-1</v>
      </c>
      <c r="AI3391" s="17">
        <v>-1</v>
      </c>
      <c r="AJ3391" s="17">
        <v>-1</v>
      </c>
      <c r="AK3391" s="17">
        <v>-1</v>
      </c>
      <c r="AL3391" s="17">
        <v>-1</v>
      </c>
      <c r="AM3391" s="17">
        <v>-1</v>
      </c>
      <c r="AN3391" s="17">
        <v>-1</v>
      </c>
      <c r="AO3391" s="17">
        <v>-1</v>
      </c>
      <c r="AP3391" s="17">
        <v>-1</v>
      </c>
      <c r="AQ3391" s="17">
        <v>-1</v>
      </c>
      <c r="AR3391" s="17">
        <v>-0.16235284272635508</v>
      </c>
      <c r="AS3391" s="17">
        <v>-1.948234112716261</v>
      </c>
      <c r="AT3391" s="17">
        <v>1.4672956534688604</v>
      </c>
      <c r="AU3391" s="17">
        <v>-1</v>
      </c>
      <c r="AV3391" s="17">
        <v>-1</v>
      </c>
      <c r="AW3391" s="17">
        <v>-1</v>
      </c>
      <c r="AX3391" s="17">
        <v>-1</v>
      </c>
      <c r="AY3391" s="17">
        <v>-3.2470568545271014E-2</v>
      </c>
      <c r="AZ3391" s="17">
        <v>0.64999991647873501</v>
      </c>
      <c r="BA3391" s="17">
        <v>-0.13717940365822218</v>
      </c>
      <c r="BB3391" s="17">
        <v>0.24373326638725484</v>
      </c>
      <c r="BC3391" s="17">
        <v>-6.4246086900075286E-2</v>
      </c>
      <c r="BD3391" s="17">
        <v>8.8755511614786737</v>
      </c>
      <c r="BE3391" s="17">
        <v>-1.8242691101966289</v>
      </c>
      <c r="BF3391" s="17">
        <v>-1</v>
      </c>
      <c r="BG3391" s="22">
        <v>0</v>
      </c>
    </row>
    <row r="3392" spans="1:59" x14ac:dyDescent="0.25">
      <c r="A3392">
        <v>7030</v>
      </c>
      <c r="B3392" t="s">
        <v>3425</v>
      </c>
      <c r="C3392" s="49">
        <v>0</v>
      </c>
      <c r="D3392" s="22">
        <v>1450</v>
      </c>
      <c r="E3392" s="17">
        <v>42.510834345099084</v>
      </c>
      <c r="F3392" s="17">
        <v>-34.162466733731819</v>
      </c>
      <c r="G3392" s="17">
        <v>9.7588733186206644E-2</v>
      </c>
      <c r="H3392" s="17">
        <v>1.5658069454695622</v>
      </c>
      <c r="I3392" s="17">
        <v>31.883730774475264</v>
      </c>
      <c r="J3392" s="17">
        <v>0.93163294809285269</v>
      </c>
      <c r="K3392" s="17">
        <v>-1</v>
      </c>
      <c r="L3392" s="17">
        <v>-1</v>
      </c>
      <c r="M3392" s="17">
        <v>-1</v>
      </c>
      <c r="N3392" s="17">
        <v>0.16666666666666666</v>
      </c>
      <c r="O3392" s="17">
        <v>-1</v>
      </c>
      <c r="P3392" s="17">
        <v>-1</v>
      </c>
      <c r="Q3392" s="17">
        <v>1.5814579933319561</v>
      </c>
      <c r="R3392" s="17">
        <v>-1</v>
      </c>
      <c r="S3392" s="17">
        <v>-0.35349720193228051</v>
      </c>
      <c r="T3392" s="17">
        <v>-3.7116137603193253E-2</v>
      </c>
      <c r="U3392" s="17">
        <v>-0.25976454836216811</v>
      </c>
      <c r="V3392" s="17">
        <v>-0.52255781179374472</v>
      </c>
      <c r="W3392" s="17">
        <v>-0.66835579592337224</v>
      </c>
      <c r="X3392" s="17">
        <v>-1.6139256024373154</v>
      </c>
      <c r="Y3392" s="17">
        <v>0</v>
      </c>
      <c r="Z3392" s="17">
        <v>17.257403896478259</v>
      </c>
      <c r="AA3392" s="17">
        <v>-0.33425274724250115</v>
      </c>
      <c r="AB3392" s="17">
        <v>-0.1472085642265627</v>
      </c>
      <c r="AC3392" s="17">
        <v>3.7713995992259974</v>
      </c>
      <c r="AD3392" s="17">
        <v>-0.32470568545271017</v>
      </c>
      <c r="AE3392" s="17">
        <v>-3.2470568545271014E-2</v>
      </c>
      <c r="AF3392" s="17">
        <v>27.835166854393844</v>
      </c>
      <c r="AG3392" s="17">
        <v>-31.187689879181502</v>
      </c>
      <c r="AH3392" s="17">
        <v>-1</v>
      </c>
      <c r="AI3392" s="17">
        <v>-1</v>
      </c>
      <c r="AJ3392" s="17">
        <v>-1</v>
      </c>
      <c r="AK3392" s="17">
        <v>-1</v>
      </c>
      <c r="AL3392" s="17">
        <v>-1</v>
      </c>
      <c r="AM3392" s="17">
        <v>-1</v>
      </c>
      <c r="AN3392" s="17">
        <v>-1</v>
      </c>
      <c r="AO3392" s="17">
        <v>-1</v>
      </c>
      <c r="AP3392" s="17">
        <v>-1</v>
      </c>
      <c r="AQ3392" s="17">
        <v>-1</v>
      </c>
      <c r="AR3392" s="17">
        <v>-0.16235284272635508</v>
      </c>
      <c r="AS3392" s="17">
        <v>-1.948234112716261</v>
      </c>
      <c r="AT3392" s="17">
        <v>1.4672956534688604</v>
      </c>
      <c r="AU3392" s="17">
        <v>-1</v>
      </c>
      <c r="AV3392" s="17">
        <v>-1</v>
      </c>
      <c r="AW3392" s="17">
        <v>-1</v>
      </c>
      <c r="AX3392" s="17">
        <v>-1</v>
      </c>
      <c r="AY3392" s="17">
        <v>-3.2470568545271014E-2</v>
      </c>
      <c r="AZ3392" s="17">
        <v>0.64999991647873501</v>
      </c>
      <c r="BA3392" s="17">
        <v>-0.13717940365822218</v>
      </c>
      <c r="BB3392" s="17">
        <v>0.24373326638725484</v>
      </c>
      <c r="BC3392" s="17">
        <v>-6.4246086900075286E-2</v>
      </c>
      <c r="BD3392" s="17">
        <v>8.8755511614786737</v>
      </c>
      <c r="BE3392" s="17">
        <v>-1.8242691101966289</v>
      </c>
      <c r="BF3392" s="17">
        <v>-1</v>
      </c>
      <c r="BG3392" s="22">
        <v>0</v>
      </c>
    </row>
    <row r="3393" spans="1:59" x14ac:dyDescent="0.25">
      <c r="A3393">
        <v>7031</v>
      </c>
      <c r="B3393" t="s">
        <v>3426</v>
      </c>
      <c r="C3393" s="49">
        <v>0</v>
      </c>
      <c r="D3393" s="22">
        <v>1450</v>
      </c>
      <c r="E3393" s="17">
        <v>42.510834345099084</v>
      </c>
      <c r="F3393" s="17">
        <v>-34.162466733731819</v>
      </c>
      <c r="G3393" s="17">
        <v>9.7588733186206644E-2</v>
      </c>
      <c r="H3393" s="17">
        <v>1.5658069454695622</v>
      </c>
      <c r="I3393" s="17">
        <v>31.883730774475264</v>
      </c>
      <c r="J3393" s="17">
        <v>0.93163294809285269</v>
      </c>
      <c r="K3393" s="17">
        <v>-1</v>
      </c>
      <c r="L3393" s="17">
        <v>-1</v>
      </c>
      <c r="M3393" s="17">
        <v>-1</v>
      </c>
      <c r="N3393" s="17">
        <v>0.16666666666666666</v>
      </c>
      <c r="O3393" s="17">
        <v>-1</v>
      </c>
      <c r="P3393" s="17">
        <v>-1</v>
      </c>
      <c r="Q3393" s="17">
        <v>1.5814579933319561</v>
      </c>
      <c r="R3393" s="17">
        <v>-1</v>
      </c>
      <c r="S3393" s="17">
        <v>-0.35349720193228051</v>
      </c>
      <c r="T3393" s="17">
        <v>-3.7116137603193253E-2</v>
      </c>
      <c r="U3393" s="17">
        <v>-0.25976454836216811</v>
      </c>
      <c r="V3393" s="17">
        <v>-0.52255781179374472</v>
      </c>
      <c r="W3393" s="17">
        <v>-0.66835579592337224</v>
      </c>
      <c r="X3393" s="17">
        <v>-1.6139256024373154</v>
      </c>
      <c r="Y3393" s="17">
        <v>0</v>
      </c>
      <c r="Z3393" s="17">
        <v>17.257403896478259</v>
      </c>
      <c r="AA3393" s="17">
        <v>-0.33425274724250115</v>
      </c>
      <c r="AB3393" s="17">
        <v>-0.1472085642265627</v>
      </c>
      <c r="AC3393" s="17">
        <v>3.7713995992259974</v>
      </c>
      <c r="AD3393" s="17">
        <v>-0.32470568545271017</v>
      </c>
      <c r="AE3393" s="17">
        <v>-3.2470568545271014E-2</v>
      </c>
      <c r="AF3393" s="17">
        <v>27.835166854393844</v>
      </c>
      <c r="AG3393" s="17">
        <v>-31.187689879181502</v>
      </c>
      <c r="AH3393" s="17">
        <v>-1</v>
      </c>
      <c r="AI3393" s="17">
        <v>-1</v>
      </c>
      <c r="AJ3393" s="17">
        <v>-1</v>
      </c>
      <c r="AK3393" s="17">
        <v>-1</v>
      </c>
      <c r="AL3393" s="17">
        <v>-1</v>
      </c>
      <c r="AM3393" s="17">
        <v>-1</v>
      </c>
      <c r="AN3393" s="17">
        <v>-1</v>
      </c>
      <c r="AO3393" s="17">
        <v>-1</v>
      </c>
      <c r="AP3393" s="17">
        <v>-1</v>
      </c>
      <c r="AQ3393" s="17">
        <v>-1</v>
      </c>
      <c r="AR3393" s="17">
        <v>-0.16235284272635508</v>
      </c>
      <c r="AS3393" s="17">
        <v>-1.948234112716261</v>
      </c>
      <c r="AT3393" s="17">
        <v>1.4672956534688604</v>
      </c>
      <c r="AU3393" s="17">
        <v>-1</v>
      </c>
      <c r="AV3393" s="17">
        <v>-1</v>
      </c>
      <c r="AW3393" s="17">
        <v>-1</v>
      </c>
      <c r="AX3393" s="17">
        <v>-1</v>
      </c>
      <c r="AY3393" s="17">
        <v>-3.2470568545271014E-2</v>
      </c>
      <c r="AZ3393" s="17">
        <v>0.64999991647873501</v>
      </c>
      <c r="BA3393" s="17">
        <v>-0.13717940365822218</v>
      </c>
      <c r="BB3393" s="17">
        <v>0.24373326638725484</v>
      </c>
      <c r="BC3393" s="17">
        <v>-6.4246086900075286E-2</v>
      </c>
      <c r="BD3393" s="17">
        <v>8.8755511614786737</v>
      </c>
      <c r="BE3393" s="17">
        <v>-1.8242691101966289</v>
      </c>
      <c r="BF3393" s="17">
        <v>-1</v>
      </c>
      <c r="BG3393" s="22">
        <v>0</v>
      </c>
    </row>
    <row r="3394" spans="1:59" x14ac:dyDescent="0.25">
      <c r="A3394">
        <v>7032</v>
      </c>
      <c r="B3394" t="s">
        <v>3427</v>
      </c>
      <c r="C3394" s="49">
        <v>0</v>
      </c>
      <c r="D3394" s="22">
        <v>1450</v>
      </c>
      <c r="E3394" s="17">
        <v>42.510834345099084</v>
      </c>
      <c r="F3394" s="17">
        <v>-34.162466733731819</v>
      </c>
      <c r="G3394" s="17">
        <v>9.7588733186206644E-2</v>
      </c>
      <c r="H3394" s="17">
        <v>1.5658069454695622</v>
      </c>
      <c r="I3394" s="17">
        <v>31.883730774475264</v>
      </c>
      <c r="J3394" s="17">
        <v>0.93163294809285269</v>
      </c>
      <c r="K3394" s="17">
        <v>-1</v>
      </c>
      <c r="L3394" s="17">
        <v>-1</v>
      </c>
      <c r="M3394" s="17">
        <v>-1</v>
      </c>
      <c r="N3394" s="17">
        <v>0.16666666666666666</v>
      </c>
      <c r="O3394" s="17">
        <v>-1</v>
      </c>
      <c r="P3394" s="17">
        <v>-1</v>
      </c>
      <c r="Q3394" s="17">
        <v>1.5814579933319561</v>
      </c>
      <c r="R3394" s="17">
        <v>-1</v>
      </c>
      <c r="S3394" s="17">
        <v>-0.35349720193228051</v>
      </c>
      <c r="T3394" s="17">
        <v>-3.7116137603193253E-2</v>
      </c>
      <c r="U3394" s="17">
        <v>-0.25976454836216811</v>
      </c>
      <c r="V3394" s="17">
        <v>-0.52255781179374472</v>
      </c>
      <c r="W3394" s="17">
        <v>-0.66835579592337224</v>
      </c>
      <c r="X3394" s="17">
        <v>-1.6139256024373154</v>
      </c>
      <c r="Y3394" s="17">
        <v>0</v>
      </c>
      <c r="Z3394" s="17">
        <v>17.257403896478259</v>
      </c>
      <c r="AA3394" s="17">
        <v>-0.33425274724250115</v>
      </c>
      <c r="AB3394" s="17">
        <v>-0.1472085642265627</v>
      </c>
      <c r="AC3394" s="17">
        <v>3.7713995992259974</v>
      </c>
      <c r="AD3394" s="17">
        <v>-0.32470568545271017</v>
      </c>
      <c r="AE3394" s="17">
        <v>-3.2470568545271014E-2</v>
      </c>
      <c r="AF3394" s="17">
        <v>27.835166854393844</v>
      </c>
      <c r="AG3394" s="17">
        <v>-31.187689879181502</v>
      </c>
      <c r="AH3394" s="17">
        <v>-1</v>
      </c>
      <c r="AI3394" s="17">
        <v>-1</v>
      </c>
      <c r="AJ3394" s="17">
        <v>-1</v>
      </c>
      <c r="AK3394" s="17">
        <v>-1</v>
      </c>
      <c r="AL3394" s="17">
        <v>-1</v>
      </c>
      <c r="AM3394" s="17">
        <v>-1</v>
      </c>
      <c r="AN3394" s="17">
        <v>-1</v>
      </c>
      <c r="AO3394" s="17">
        <v>-1</v>
      </c>
      <c r="AP3394" s="17">
        <v>-1</v>
      </c>
      <c r="AQ3394" s="17">
        <v>-1</v>
      </c>
      <c r="AR3394" s="17">
        <v>-0.16235284272635508</v>
      </c>
      <c r="AS3394" s="17">
        <v>-1.948234112716261</v>
      </c>
      <c r="AT3394" s="17">
        <v>1.4672956534688604</v>
      </c>
      <c r="AU3394" s="17">
        <v>-1</v>
      </c>
      <c r="AV3394" s="17">
        <v>-1</v>
      </c>
      <c r="AW3394" s="17">
        <v>-1</v>
      </c>
      <c r="AX3394" s="17">
        <v>-1</v>
      </c>
      <c r="AY3394" s="17">
        <v>-3.2470568545271014E-2</v>
      </c>
      <c r="AZ3394" s="17">
        <v>0.64999991647873501</v>
      </c>
      <c r="BA3394" s="17">
        <v>-0.13717940365822218</v>
      </c>
      <c r="BB3394" s="17">
        <v>0.24373326638725484</v>
      </c>
      <c r="BC3394" s="17">
        <v>-6.4246086900075286E-2</v>
      </c>
      <c r="BD3394" s="17">
        <v>8.8755511614786737</v>
      </c>
      <c r="BE3394" s="17">
        <v>-1.8242691101966289</v>
      </c>
      <c r="BF3394" s="17">
        <v>-1</v>
      </c>
      <c r="BG3394" s="22">
        <v>0</v>
      </c>
    </row>
    <row r="3395" spans="1:59" x14ac:dyDescent="0.25">
      <c r="A3395">
        <v>7033</v>
      </c>
      <c r="B3395" t="s">
        <v>3428</v>
      </c>
      <c r="C3395" s="49">
        <v>0</v>
      </c>
      <c r="D3395" s="22">
        <v>1450</v>
      </c>
      <c r="E3395" s="17">
        <v>42.510834345099084</v>
      </c>
      <c r="F3395" s="17">
        <v>-34.162466733731819</v>
      </c>
      <c r="G3395" s="17">
        <v>9.7588733186206644E-2</v>
      </c>
      <c r="H3395" s="17">
        <v>1.5658069454695622</v>
      </c>
      <c r="I3395" s="17">
        <v>31.883730774475264</v>
      </c>
      <c r="J3395" s="17">
        <v>0.93163294809285269</v>
      </c>
      <c r="K3395" s="17">
        <v>-1</v>
      </c>
      <c r="L3395" s="17">
        <v>-1</v>
      </c>
      <c r="M3395" s="17">
        <v>-1</v>
      </c>
      <c r="N3395" s="17">
        <v>0.16666666666666666</v>
      </c>
      <c r="O3395" s="17">
        <v>-1</v>
      </c>
      <c r="P3395" s="17">
        <v>-1</v>
      </c>
      <c r="Q3395" s="17">
        <v>1.5814579933319561</v>
      </c>
      <c r="R3395" s="17">
        <v>-1</v>
      </c>
      <c r="S3395" s="17">
        <v>-0.35349720193228051</v>
      </c>
      <c r="T3395" s="17">
        <v>-3.7116137603193253E-2</v>
      </c>
      <c r="U3395" s="17">
        <v>-0.25976454836216811</v>
      </c>
      <c r="V3395" s="17">
        <v>-0.52255781179374472</v>
      </c>
      <c r="W3395" s="17">
        <v>-0.66835579592337224</v>
      </c>
      <c r="X3395" s="17">
        <v>-1.6139256024373154</v>
      </c>
      <c r="Y3395" s="17">
        <v>0</v>
      </c>
      <c r="Z3395" s="17">
        <v>17.257403896478259</v>
      </c>
      <c r="AA3395" s="17">
        <v>-0.33425274724250115</v>
      </c>
      <c r="AB3395" s="17">
        <v>-0.1472085642265627</v>
      </c>
      <c r="AC3395" s="17">
        <v>3.7713995992259974</v>
      </c>
      <c r="AD3395" s="17">
        <v>-0.32470568545271017</v>
      </c>
      <c r="AE3395" s="17">
        <v>-3.2470568545271014E-2</v>
      </c>
      <c r="AF3395" s="17">
        <v>27.835166854393844</v>
      </c>
      <c r="AG3395" s="17">
        <v>-31.187689879181502</v>
      </c>
      <c r="AH3395" s="17">
        <v>-1</v>
      </c>
      <c r="AI3395" s="17">
        <v>-1</v>
      </c>
      <c r="AJ3395" s="17">
        <v>-1</v>
      </c>
      <c r="AK3395" s="17">
        <v>-1</v>
      </c>
      <c r="AL3395" s="17">
        <v>-1</v>
      </c>
      <c r="AM3395" s="17">
        <v>-1</v>
      </c>
      <c r="AN3395" s="17">
        <v>-1</v>
      </c>
      <c r="AO3395" s="17">
        <v>-1</v>
      </c>
      <c r="AP3395" s="17">
        <v>-1</v>
      </c>
      <c r="AQ3395" s="17">
        <v>-1</v>
      </c>
      <c r="AR3395" s="17">
        <v>-0.16235284272635508</v>
      </c>
      <c r="AS3395" s="17">
        <v>-1.948234112716261</v>
      </c>
      <c r="AT3395" s="17">
        <v>1.4672956534688604</v>
      </c>
      <c r="AU3395" s="17">
        <v>-1</v>
      </c>
      <c r="AV3395" s="17">
        <v>-1</v>
      </c>
      <c r="AW3395" s="17">
        <v>-1</v>
      </c>
      <c r="AX3395" s="17">
        <v>-1</v>
      </c>
      <c r="AY3395" s="17">
        <v>-3.2470568545271014E-2</v>
      </c>
      <c r="AZ3395" s="17">
        <v>0.64999991647873501</v>
      </c>
      <c r="BA3395" s="17">
        <v>-0.13717940365822218</v>
      </c>
      <c r="BB3395" s="17">
        <v>0.24373326638725484</v>
      </c>
      <c r="BC3395" s="17">
        <v>-6.4246086900075286E-2</v>
      </c>
      <c r="BD3395" s="17">
        <v>8.8755511614786737</v>
      </c>
      <c r="BE3395" s="17">
        <v>-1.8242691101966289</v>
      </c>
      <c r="BF3395" s="17">
        <v>-1</v>
      </c>
      <c r="BG3395" s="22">
        <v>0</v>
      </c>
    </row>
    <row r="3396" spans="1:59" x14ac:dyDescent="0.25">
      <c r="A3396">
        <v>7034</v>
      </c>
      <c r="B3396" t="s">
        <v>3429</v>
      </c>
      <c r="C3396" s="49">
        <v>0</v>
      </c>
      <c r="D3396" s="22">
        <v>1450</v>
      </c>
      <c r="E3396" s="17">
        <v>42.510834345099084</v>
      </c>
      <c r="F3396" s="17">
        <v>-34.162466733731819</v>
      </c>
      <c r="G3396" s="17">
        <v>9.7588733186206644E-2</v>
      </c>
      <c r="H3396" s="17">
        <v>1.5658069454695622</v>
      </c>
      <c r="I3396" s="17">
        <v>31.883730774475264</v>
      </c>
      <c r="J3396" s="17">
        <v>0.93163294809285269</v>
      </c>
      <c r="K3396" s="17">
        <v>-1</v>
      </c>
      <c r="L3396" s="17">
        <v>-1</v>
      </c>
      <c r="M3396" s="17">
        <v>-1</v>
      </c>
      <c r="N3396" s="17">
        <v>0.16666666666666666</v>
      </c>
      <c r="O3396" s="17">
        <v>-1</v>
      </c>
      <c r="P3396" s="17">
        <v>-1</v>
      </c>
      <c r="Q3396" s="17">
        <v>1.5814579933319561</v>
      </c>
      <c r="R3396" s="17">
        <v>-1</v>
      </c>
      <c r="S3396" s="17">
        <v>-0.35349720193228051</v>
      </c>
      <c r="T3396" s="17">
        <v>-3.7116137603193253E-2</v>
      </c>
      <c r="U3396" s="17">
        <v>-0.25976454836216811</v>
      </c>
      <c r="V3396" s="17">
        <v>-0.52255781179374472</v>
      </c>
      <c r="W3396" s="17">
        <v>-0.66835579592337224</v>
      </c>
      <c r="X3396" s="17">
        <v>-1.6139256024373154</v>
      </c>
      <c r="Y3396" s="17">
        <v>0</v>
      </c>
      <c r="Z3396" s="17">
        <v>17.257403896478259</v>
      </c>
      <c r="AA3396" s="17">
        <v>-0.33425274724250115</v>
      </c>
      <c r="AB3396" s="17">
        <v>-0.1472085642265627</v>
      </c>
      <c r="AC3396" s="17">
        <v>3.7713995992259974</v>
      </c>
      <c r="AD3396" s="17">
        <v>-0.32470568545271017</v>
      </c>
      <c r="AE3396" s="17">
        <v>-3.2470568545271014E-2</v>
      </c>
      <c r="AF3396" s="17">
        <v>27.835166854393844</v>
      </c>
      <c r="AG3396" s="17">
        <v>-31.187689879181502</v>
      </c>
      <c r="AH3396" s="17">
        <v>-1</v>
      </c>
      <c r="AI3396" s="17">
        <v>-1</v>
      </c>
      <c r="AJ3396" s="17">
        <v>-1</v>
      </c>
      <c r="AK3396" s="17">
        <v>-1</v>
      </c>
      <c r="AL3396" s="17">
        <v>-1</v>
      </c>
      <c r="AM3396" s="17">
        <v>-1</v>
      </c>
      <c r="AN3396" s="17">
        <v>-1</v>
      </c>
      <c r="AO3396" s="17">
        <v>-1</v>
      </c>
      <c r="AP3396" s="17">
        <v>-1</v>
      </c>
      <c r="AQ3396" s="17">
        <v>-1</v>
      </c>
      <c r="AR3396" s="17">
        <v>-0.16235284272635508</v>
      </c>
      <c r="AS3396" s="17">
        <v>-1.948234112716261</v>
      </c>
      <c r="AT3396" s="17">
        <v>1.4672956534688604</v>
      </c>
      <c r="AU3396" s="17">
        <v>-1</v>
      </c>
      <c r="AV3396" s="17">
        <v>-1</v>
      </c>
      <c r="AW3396" s="17">
        <v>-1</v>
      </c>
      <c r="AX3396" s="17">
        <v>-1</v>
      </c>
      <c r="AY3396" s="17">
        <v>-3.2470568545271014E-2</v>
      </c>
      <c r="AZ3396" s="17">
        <v>0.64999991647873501</v>
      </c>
      <c r="BA3396" s="17">
        <v>-0.13717940365822218</v>
      </c>
      <c r="BB3396" s="17">
        <v>0.24373326638725484</v>
      </c>
      <c r="BC3396" s="17">
        <v>-6.4246086900075286E-2</v>
      </c>
      <c r="BD3396" s="17">
        <v>8.8755511614786737</v>
      </c>
      <c r="BE3396" s="17">
        <v>-1.8242691101966289</v>
      </c>
      <c r="BF3396" s="17">
        <v>-1</v>
      </c>
      <c r="BG3396" s="22">
        <v>0</v>
      </c>
    </row>
    <row r="3397" spans="1:59" x14ac:dyDescent="0.25">
      <c r="A3397">
        <v>7035</v>
      </c>
      <c r="B3397" t="s">
        <v>3430</v>
      </c>
      <c r="C3397" s="49">
        <v>0</v>
      </c>
      <c r="D3397" s="22">
        <v>1450</v>
      </c>
      <c r="E3397" s="17">
        <v>42.510834345099084</v>
      </c>
      <c r="F3397" s="17">
        <v>-34.162466733731819</v>
      </c>
      <c r="G3397" s="17">
        <v>9.7588733186206644E-2</v>
      </c>
      <c r="H3397" s="17">
        <v>1.5658069454695622</v>
      </c>
      <c r="I3397" s="17">
        <v>31.883730774475264</v>
      </c>
      <c r="J3397" s="17">
        <v>0.93163294809285269</v>
      </c>
      <c r="K3397" s="17">
        <v>-1</v>
      </c>
      <c r="L3397" s="17">
        <v>-1</v>
      </c>
      <c r="M3397" s="17">
        <v>-1</v>
      </c>
      <c r="N3397" s="17">
        <v>0.16666666666666666</v>
      </c>
      <c r="O3397" s="17">
        <v>-1</v>
      </c>
      <c r="P3397" s="17">
        <v>-1</v>
      </c>
      <c r="Q3397" s="17">
        <v>1.5814579933319561</v>
      </c>
      <c r="R3397" s="17">
        <v>-1</v>
      </c>
      <c r="S3397" s="17">
        <v>-0.35349720193228051</v>
      </c>
      <c r="T3397" s="17">
        <v>-3.7116137603193253E-2</v>
      </c>
      <c r="U3397" s="17">
        <v>-0.25976454836216811</v>
      </c>
      <c r="V3397" s="17">
        <v>-0.52255781179374472</v>
      </c>
      <c r="W3397" s="17">
        <v>-0.66835579592337224</v>
      </c>
      <c r="X3397" s="17">
        <v>-1.6139256024373154</v>
      </c>
      <c r="Y3397" s="17">
        <v>0</v>
      </c>
      <c r="Z3397" s="17">
        <v>17.257403896478259</v>
      </c>
      <c r="AA3397" s="17">
        <v>-0.33425274724250115</v>
      </c>
      <c r="AB3397" s="17">
        <v>-0.1472085642265627</v>
      </c>
      <c r="AC3397" s="17">
        <v>3.7713995992259974</v>
      </c>
      <c r="AD3397" s="17">
        <v>-0.32470568545271017</v>
      </c>
      <c r="AE3397" s="17">
        <v>-3.2470568545271014E-2</v>
      </c>
      <c r="AF3397" s="17">
        <v>27.835166854393844</v>
      </c>
      <c r="AG3397" s="17">
        <v>-31.187689879181502</v>
      </c>
      <c r="AH3397" s="17">
        <v>-1</v>
      </c>
      <c r="AI3397" s="17">
        <v>-1</v>
      </c>
      <c r="AJ3397" s="17">
        <v>-1</v>
      </c>
      <c r="AK3397" s="17">
        <v>-1</v>
      </c>
      <c r="AL3397" s="17">
        <v>-1</v>
      </c>
      <c r="AM3397" s="17">
        <v>-1</v>
      </c>
      <c r="AN3397" s="17">
        <v>-1</v>
      </c>
      <c r="AO3397" s="17">
        <v>-1</v>
      </c>
      <c r="AP3397" s="17">
        <v>-1</v>
      </c>
      <c r="AQ3397" s="17">
        <v>-1</v>
      </c>
      <c r="AR3397" s="17">
        <v>-0.16235284272635508</v>
      </c>
      <c r="AS3397" s="17">
        <v>-1.948234112716261</v>
      </c>
      <c r="AT3397" s="17">
        <v>1.4672956534688604</v>
      </c>
      <c r="AU3397" s="17">
        <v>-1</v>
      </c>
      <c r="AV3397" s="17">
        <v>-1</v>
      </c>
      <c r="AW3397" s="17">
        <v>-1</v>
      </c>
      <c r="AX3397" s="17">
        <v>-1</v>
      </c>
      <c r="AY3397" s="17">
        <v>-3.2470568545271014E-2</v>
      </c>
      <c r="AZ3397" s="17">
        <v>0.64999991647873501</v>
      </c>
      <c r="BA3397" s="17">
        <v>-0.13717940365822218</v>
      </c>
      <c r="BB3397" s="17">
        <v>0.24373326638725484</v>
      </c>
      <c r="BC3397" s="17">
        <v>-6.4246086900075286E-2</v>
      </c>
      <c r="BD3397" s="17">
        <v>8.8755511614786737</v>
      </c>
      <c r="BE3397" s="17">
        <v>-1.8242691101966289</v>
      </c>
      <c r="BF3397" s="17">
        <v>-1</v>
      </c>
      <c r="BG3397" s="22">
        <v>0</v>
      </c>
    </row>
    <row r="3398" spans="1:59" x14ac:dyDescent="0.25">
      <c r="A3398">
        <v>7036</v>
      </c>
      <c r="B3398" t="s">
        <v>3431</v>
      </c>
      <c r="C3398" s="49">
        <v>0</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0</v>
      </c>
    </row>
    <row r="3399" spans="1:59" x14ac:dyDescent="0.25">
      <c r="A3399">
        <v>7037</v>
      </c>
      <c r="B3399" t="s">
        <v>3432</v>
      </c>
      <c r="C3399" s="49">
        <v>0</v>
      </c>
      <c r="D3399" s="22">
        <v>1450</v>
      </c>
      <c r="E3399" s="17">
        <v>42.510834345099084</v>
      </c>
      <c r="F3399" s="17">
        <v>-34.162466733731819</v>
      </c>
      <c r="G3399" s="17">
        <v>9.7588733186206644E-2</v>
      </c>
      <c r="H3399" s="17">
        <v>1.5658069454695622</v>
      </c>
      <c r="I3399" s="17">
        <v>31.883730774475264</v>
      </c>
      <c r="J3399" s="17">
        <v>0.93163294809285269</v>
      </c>
      <c r="K3399" s="17">
        <v>-1</v>
      </c>
      <c r="L3399" s="17">
        <v>-1</v>
      </c>
      <c r="M3399" s="17">
        <v>-1</v>
      </c>
      <c r="N3399" s="17">
        <v>0.16666666666666666</v>
      </c>
      <c r="O3399" s="17">
        <v>-1</v>
      </c>
      <c r="P3399" s="17">
        <v>-1</v>
      </c>
      <c r="Q3399" s="17">
        <v>1.5814579933319561</v>
      </c>
      <c r="R3399" s="17">
        <v>-1</v>
      </c>
      <c r="S3399" s="17">
        <v>-0.35349720193228051</v>
      </c>
      <c r="T3399" s="17">
        <v>-3.7116137603193253E-2</v>
      </c>
      <c r="U3399" s="17">
        <v>-0.25976454836216811</v>
      </c>
      <c r="V3399" s="17">
        <v>-0.52255781179374472</v>
      </c>
      <c r="W3399" s="17">
        <v>-0.66835579592337224</v>
      </c>
      <c r="X3399" s="17">
        <v>-1.6139256024373154</v>
      </c>
      <c r="Y3399" s="17">
        <v>0</v>
      </c>
      <c r="Z3399" s="17">
        <v>17.257403896478259</v>
      </c>
      <c r="AA3399" s="17">
        <v>-0.33425274724250115</v>
      </c>
      <c r="AB3399" s="17">
        <v>-0.1472085642265627</v>
      </c>
      <c r="AC3399" s="17">
        <v>3.7713995992259974</v>
      </c>
      <c r="AD3399" s="17">
        <v>-0.32470568545271017</v>
      </c>
      <c r="AE3399" s="17">
        <v>-3.2470568545271014E-2</v>
      </c>
      <c r="AF3399" s="17">
        <v>27.835166854393844</v>
      </c>
      <c r="AG3399" s="17">
        <v>-31.187689879181502</v>
      </c>
      <c r="AH3399" s="17">
        <v>-1</v>
      </c>
      <c r="AI3399" s="17">
        <v>-1</v>
      </c>
      <c r="AJ3399" s="17">
        <v>-1</v>
      </c>
      <c r="AK3399" s="17">
        <v>-1</v>
      </c>
      <c r="AL3399" s="17">
        <v>-1</v>
      </c>
      <c r="AM3399" s="17">
        <v>-1</v>
      </c>
      <c r="AN3399" s="17">
        <v>-1</v>
      </c>
      <c r="AO3399" s="17">
        <v>-1</v>
      </c>
      <c r="AP3399" s="17">
        <v>-1</v>
      </c>
      <c r="AQ3399" s="17">
        <v>-1</v>
      </c>
      <c r="AR3399" s="17">
        <v>-0.16235284272635508</v>
      </c>
      <c r="AS3399" s="17">
        <v>-1.948234112716261</v>
      </c>
      <c r="AT3399" s="17">
        <v>1.4672956534688604</v>
      </c>
      <c r="AU3399" s="17">
        <v>-1</v>
      </c>
      <c r="AV3399" s="17">
        <v>-1</v>
      </c>
      <c r="AW3399" s="17">
        <v>-1</v>
      </c>
      <c r="AX3399" s="17">
        <v>-1</v>
      </c>
      <c r="AY3399" s="17">
        <v>-3.2470568545271014E-2</v>
      </c>
      <c r="AZ3399" s="17">
        <v>0.64999991647873501</v>
      </c>
      <c r="BA3399" s="17">
        <v>-0.13717940365822218</v>
      </c>
      <c r="BB3399" s="17">
        <v>0.24373326638725484</v>
      </c>
      <c r="BC3399" s="17">
        <v>-6.4246086900075286E-2</v>
      </c>
      <c r="BD3399" s="17">
        <v>8.8755511614786737</v>
      </c>
      <c r="BE3399" s="17">
        <v>-1.8242691101966289</v>
      </c>
      <c r="BF3399" s="17">
        <v>-1</v>
      </c>
      <c r="BG3399" s="22">
        <v>0</v>
      </c>
    </row>
    <row r="3400" spans="1:59" x14ac:dyDescent="0.25">
      <c r="A3400">
        <v>7038</v>
      </c>
      <c r="B3400" t="s">
        <v>3433</v>
      </c>
      <c r="C3400" s="49">
        <v>0</v>
      </c>
      <c r="D3400" s="22">
        <v>1450</v>
      </c>
      <c r="E3400" s="17">
        <v>42.510834345099084</v>
      </c>
      <c r="F3400" s="17">
        <v>-34.162466733731819</v>
      </c>
      <c r="G3400" s="17">
        <v>9.7588733186206644E-2</v>
      </c>
      <c r="H3400" s="17">
        <v>1.5658069454695622</v>
      </c>
      <c r="I3400" s="17">
        <v>31.883730774475264</v>
      </c>
      <c r="J3400" s="17">
        <v>0.93163294809285269</v>
      </c>
      <c r="K3400" s="17">
        <v>-1</v>
      </c>
      <c r="L3400" s="17">
        <v>-1</v>
      </c>
      <c r="M3400" s="17">
        <v>-1</v>
      </c>
      <c r="N3400" s="17">
        <v>0.16666666666666666</v>
      </c>
      <c r="O3400" s="17">
        <v>-1</v>
      </c>
      <c r="P3400" s="17">
        <v>-1</v>
      </c>
      <c r="Q3400" s="17">
        <v>1.5814579933319561</v>
      </c>
      <c r="R3400" s="17">
        <v>-1</v>
      </c>
      <c r="S3400" s="17">
        <v>-0.35349720193228051</v>
      </c>
      <c r="T3400" s="17">
        <v>-3.7116137603193253E-2</v>
      </c>
      <c r="U3400" s="17">
        <v>-0.25976454836216811</v>
      </c>
      <c r="V3400" s="17">
        <v>-0.52255781179374472</v>
      </c>
      <c r="W3400" s="17">
        <v>-0.66835579592337224</v>
      </c>
      <c r="X3400" s="17">
        <v>-1.6139256024373154</v>
      </c>
      <c r="Y3400" s="17">
        <v>0</v>
      </c>
      <c r="Z3400" s="17">
        <v>17.257403896478259</v>
      </c>
      <c r="AA3400" s="17">
        <v>-0.33425274724250115</v>
      </c>
      <c r="AB3400" s="17">
        <v>-0.1472085642265627</v>
      </c>
      <c r="AC3400" s="17">
        <v>3.7713995992259974</v>
      </c>
      <c r="AD3400" s="17">
        <v>-0.32470568545271017</v>
      </c>
      <c r="AE3400" s="17">
        <v>-3.2470568545271014E-2</v>
      </c>
      <c r="AF3400" s="17">
        <v>27.835166854393844</v>
      </c>
      <c r="AG3400" s="17">
        <v>-31.187689879181502</v>
      </c>
      <c r="AH3400" s="17">
        <v>-1</v>
      </c>
      <c r="AI3400" s="17">
        <v>-1</v>
      </c>
      <c r="AJ3400" s="17">
        <v>-1</v>
      </c>
      <c r="AK3400" s="17">
        <v>-1</v>
      </c>
      <c r="AL3400" s="17">
        <v>-1</v>
      </c>
      <c r="AM3400" s="17">
        <v>-1</v>
      </c>
      <c r="AN3400" s="17">
        <v>-1</v>
      </c>
      <c r="AO3400" s="17">
        <v>-1</v>
      </c>
      <c r="AP3400" s="17">
        <v>-1</v>
      </c>
      <c r="AQ3400" s="17">
        <v>-1</v>
      </c>
      <c r="AR3400" s="17">
        <v>-0.16235284272635508</v>
      </c>
      <c r="AS3400" s="17">
        <v>-1.948234112716261</v>
      </c>
      <c r="AT3400" s="17">
        <v>1.4672956534688604</v>
      </c>
      <c r="AU3400" s="17">
        <v>-1</v>
      </c>
      <c r="AV3400" s="17">
        <v>-1</v>
      </c>
      <c r="AW3400" s="17">
        <v>-1</v>
      </c>
      <c r="AX3400" s="17">
        <v>-1</v>
      </c>
      <c r="AY3400" s="17">
        <v>-3.2470568545271014E-2</v>
      </c>
      <c r="AZ3400" s="17">
        <v>0.64999991647873501</v>
      </c>
      <c r="BA3400" s="17">
        <v>-0.13717940365822218</v>
      </c>
      <c r="BB3400" s="17">
        <v>0.24373326638725484</v>
      </c>
      <c r="BC3400" s="17">
        <v>-6.4246086900075286E-2</v>
      </c>
      <c r="BD3400" s="17">
        <v>8.8755511614786737</v>
      </c>
      <c r="BE3400" s="17">
        <v>-1.8242691101966289</v>
      </c>
      <c r="BF3400" s="17">
        <v>-1</v>
      </c>
      <c r="BG3400" s="22">
        <v>0</v>
      </c>
    </row>
    <row r="3401" spans="1:59" x14ac:dyDescent="0.25">
      <c r="A3401">
        <v>7039</v>
      </c>
      <c r="B3401" t="s">
        <v>3434</v>
      </c>
      <c r="C3401" s="49">
        <v>0</v>
      </c>
      <c r="D3401" s="22">
        <v>1450</v>
      </c>
      <c r="E3401" s="17">
        <v>42.510834345099084</v>
      </c>
      <c r="F3401" s="17">
        <v>-34.162466733731819</v>
      </c>
      <c r="G3401" s="17">
        <v>9.7588733186206644E-2</v>
      </c>
      <c r="H3401" s="17">
        <v>1.5658069454695622</v>
      </c>
      <c r="I3401" s="17">
        <v>31.883730774475264</v>
      </c>
      <c r="J3401" s="17">
        <v>0.93163294809285269</v>
      </c>
      <c r="K3401" s="17">
        <v>-1</v>
      </c>
      <c r="L3401" s="17">
        <v>-1</v>
      </c>
      <c r="M3401" s="17">
        <v>-1</v>
      </c>
      <c r="N3401" s="17">
        <v>0.16666666666666666</v>
      </c>
      <c r="O3401" s="17">
        <v>-1</v>
      </c>
      <c r="P3401" s="17">
        <v>-1</v>
      </c>
      <c r="Q3401" s="17">
        <v>1.5814579933319561</v>
      </c>
      <c r="R3401" s="17">
        <v>-1</v>
      </c>
      <c r="S3401" s="17">
        <v>-0.35349720193228051</v>
      </c>
      <c r="T3401" s="17">
        <v>-3.7116137603193253E-2</v>
      </c>
      <c r="U3401" s="17">
        <v>-0.25976454836216811</v>
      </c>
      <c r="V3401" s="17">
        <v>-0.52255781179374472</v>
      </c>
      <c r="W3401" s="17">
        <v>-0.66835579592337224</v>
      </c>
      <c r="X3401" s="17">
        <v>-1.6139256024373154</v>
      </c>
      <c r="Y3401" s="17">
        <v>0</v>
      </c>
      <c r="Z3401" s="17">
        <v>17.257403896478259</v>
      </c>
      <c r="AA3401" s="17">
        <v>-0.33425274724250115</v>
      </c>
      <c r="AB3401" s="17">
        <v>-0.1472085642265627</v>
      </c>
      <c r="AC3401" s="17">
        <v>3.7713995992259974</v>
      </c>
      <c r="AD3401" s="17">
        <v>-0.32470568545271017</v>
      </c>
      <c r="AE3401" s="17">
        <v>-3.2470568545271014E-2</v>
      </c>
      <c r="AF3401" s="17">
        <v>27.835166854393844</v>
      </c>
      <c r="AG3401" s="17">
        <v>-31.187689879181502</v>
      </c>
      <c r="AH3401" s="17">
        <v>-1</v>
      </c>
      <c r="AI3401" s="17">
        <v>-1</v>
      </c>
      <c r="AJ3401" s="17">
        <v>-1</v>
      </c>
      <c r="AK3401" s="17">
        <v>-1</v>
      </c>
      <c r="AL3401" s="17">
        <v>-1</v>
      </c>
      <c r="AM3401" s="17">
        <v>-1</v>
      </c>
      <c r="AN3401" s="17">
        <v>-1</v>
      </c>
      <c r="AO3401" s="17">
        <v>-1</v>
      </c>
      <c r="AP3401" s="17">
        <v>-1</v>
      </c>
      <c r="AQ3401" s="17">
        <v>-1</v>
      </c>
      <c r="AR3401" s="17">
        <v>-0.16235284272635508</v>
      </c>
      <c r="AS3401" s="17">
        <v>-1.948234112716261</v>
      </c>
      <c r="AT3401" s="17">
        <v>1.4672956534688604</v>
      </c>
      <c r="AU3401" s="17">
        <v>-1</v>
      </c>
      <c r="AV3401" s="17">
        <v>-1</v>
      </c>
      <c r="AW3401" s="17">
        <v>-1</v>
      </c>
      <c r="AX3401" s="17">
        <v>-1</v>
      </c>
      <c r="AY3401" s="17">
        <v>-3.2470568545271014E-2</v>
      </c>
      <c r="AZ3401" s="17">
        <v>0.64999991647873501</v>
      </c>
      <c r="BA3401" s="17">
        <v>-0.13717940365822218</v>
      </c>
      <c r="BB3401" s="17">
        <v>0.24373326638725484</v>
      </c>
      <c r="BC3401" s="17">
        <v>-6.4246086900075286E-2</v>
      </c>
      <c r="BD3401" s="17">
        <v>8.8755511614786737</v>
      </c>
      <c r="BE3401" s="17">
        <v>-1.8242691101966289</v>
      </c>
      <c r="BF3401" s="17">
        <v>-1</v>
      </c>
      <c r="BG3401" s="22">
        <v>0</v>
      </c>
    </row>
    <row r="3402" spans="1:59" x14ac:dyDescent="0.25">
      <c r="A3402">
        <v>7040</v>
      </c>
      <c r="B3402" t="s">
        <v>3435</v>
      </c>
      <c r="C3402" s="49">
        <v>0</v>
      </c>
      <c r="D3402" s="22">
        <v>1450</v>
      </c>
      <c r="E3402" s="17">
        <v>42.510834345099084</v>
      </c>
      <c r="F3402" s="17">
        <v>-34.162466733731819</v>
      </c>
      <c r="G3402" s="17">
        <v>9.7588733186206644E-2</v>
      </c>
      <c r="H3402" s="17">
        <v>1.5658069454695622</v>
      </c>
      <c r="I3402" s="17">
        <v>31.883730774475264</v>
      </c>
      <c r="J3402" s="17">
        <v>0.93163294809285269</v>
      </c>
      <c r="K3402" s="17">
        <v>-1</v>
      </c>
      <c r="L3402" s="17">
        <v>-1</v>
      </c>
      <c r="M3402" s="17">
        <v>-1</v>
      </c>
      <c r="N3402" s="17">
        <v>0.16666666666666666</v>
      </c>
      <c r="O3402" s="17">
        <v>-1</v>
      </c>
      <c r="P3402" s="17">
        <v>-1</v>
      </c>
      <c r="Q3402" s="17">
        <v>1.5814579933319561</v>
      </c>
      <c r="R3402" s="17">
        <v>-1</v>
      </c>
      <c r="S3402" s="17">
        <v>-0.35349720193228051</v>
      </c>
      <c r="T3402" s="17">
        <v>-3.7116137603193253E-2</v>
      </c>
      <c r="U3402" s="17">
        <v>-0.25976454836216811</v>
      </c>
      <c r="V3402" s="17">
        <v>-0.52255781179374472</v>
      </c>
      <c r="W3402" s="17">
        <v>-0.66835579592337224</v>
      </c>
      <c r="X3402" s="17">
        <v>-1.6139256024373154</v>
      </c>
      <c r="Y3402" s="17">
        <v>0</v>
      </c>
      <c r="Z3402" s="17">
        <v>17.257403896478259</v>
      </c>
      <c r="AA3402" s="17">
        <v>-0.33425274724250115</v>
      </c>
      <c r="AB3402" s="17">
        <v>-0.1472085642265627</v>
      </c>
      <c r="AC3402" s="17">
        <v>3.7713995992259974</v>
      </c>
      <c r="AD3402" s="17">
        <v>-0.32470568545271017</v>
      </c>
      <c r="AE3402" s="17">
        <v>-3.2470568545271014E-2</v>
      </c>
      <c r="AF3402" s="17">
        <v>27.835166854393844</v>
      </c>
      <c r="AG3402" s="17">
        <v>-31.187689879181502</v>
      </c>
      <c r="AH3402" s="17">
        <v>-1</v>
      </c>
      <c r="AI3402" s="17">
        <v>-1</v>
      </c>
      <c r="AJ3402" s="17">
        <v>-1</v>
      </c>
      <c r="AK3402" s="17">
        <v>-1</v>
      </c>
      <c r="AL3402" s="17">
        <v>-1</v>
      </c>
      <c r="AM3402" s="17">
        <v>-1</v>
      </c>
      <c r="AN3402" s="17">
        <v>-1</v>
      </c>
      <c r="AO3402" s="17">
        <v>-1</v>
      </c>
      <c r="AP3402" s="17">
        <v>-1</v>
      </c>
      <c r="AQ3402" s="17">
        <v>-1</v>
      </c>
      <c r="AR3402" s="17">
        <v>-0.16235284272635508</v>
      </c>
      <c r="AS3402" s="17">
        <v>-1.948234112716261</v>
      </c>
      <c r="AT3402" s="17">
        <v>1.4672956534688604</v>
      </c>
      <c r="AU3402" s="17">
        <v>-1</v>
      </c>
      <c r="AV3402" s="17">
        <v>-1</v>
      </c>
      <c r="AW3402" s="17">
        <v>-1</v>
      </c>
      <c r="AX3402" s="17">
        <v>-1</v>
      </c>
      <c r="AY3402" s="17">
        <v>-3.2470568545271014E-2</v>
      </c>
      <c r="AZ3402" s="17">
        <v>0.64999991647873501</v>
      </c>
      <c r="BA3402" s="17">
        <v>-0.13717940365822218</v>
      </c>
      <c r="BB3402" s="17">
        <v>0.24373326638725484</v>
      </c>
      <c r="BC3402" s="17">
        <v>-6.4246086900075286E-2</v>
      </c>
      <c r="BD3402" s="17">
        <v>8.8755511614786737</v>
      </c>
      <c r="BE3402" s="17">
        <v>-1.8242691101966289</v>
      </c>
      <c r="BF3402" s="17">
        <v>-1</v>
      </c>
      <c r="BG3402" s="22">
        <v>0</v>
      </c>
    </row>
    <row r="3403" spans="1:59" x14ac:dyDescent="0.25">
      <c r="A3403">
        <v>7041</v>
      </c>
      <c r="B3403" t="s">
        <v>3436</v>
      </c>
      <c r="C3403" s="49">
        <v>0</v>
      </c>
      <c r="D3403" s="22">
        <v>1450</v>
      </c>
      <c r="E3403" s="17">
        <v>42.510834345099084</v>
      </c>
      <c r="F3403" s="17">
        <v>-34.162466733731819</v>
      </c>
      <c r="G3403" s="17">
        <v>9.7588733186206644E-2</v>
      </c>
      <c r="H3403" s="17">
        <v>1.5658069454695622</v>
      </c>
      <c r="I3403" s="17">
        <v>31.883730774475264</v>
      </c>
      <c r="J3403" s="17">
        <v>0.93163294809285269</v>
      </c>
      <c r="K3403" s="17">
        <v>-1</v>
      </c>
      <c r="L3403" s="17">
        <v>-1</v>
      </c>
      <c r="M3403" s="17">
        <v>-1</v>
      </c>
      <c r="N3403" s="17">
        <v>0.16666666666666666</v>
      </c>
      <c r="O3403" s="17">
        <v>-1</v>
      </c>
      <c r="P3403" s="17">
        <v>-1</v>
      </c>
      <c r="Q3403" s="17">
        <v>1.5814579933319561</v>
      </c>
      <c r="R3403" s="17">
        <v>-1</v>
      </c>
      <c r="S3403" s="17">
        <v>-0.35349720193228051</v>
      </c>
      <c r="T3403" s="17">
        <v>-3.7116137603193253E-2</v>
      </c>
      <c r="U3403" s="17">
        <v>-0.25976454836216811</v>
      </c>
      <c r="V3403" s="17">
        <v>-0.52255781179374472</v>
      </c>
      <c r="W3403" s="17">
        <v>-0.66835579592337224</v>
      </c>
      <c r="X3403" s="17">
        <v>-1.6139256024373154</v>
      </c>
      <c r="Y3403" s="17">
        <v>0</v>
      </c>
      <c r="Z3403" s="17">
        <v>17.257403896478259</v>
      </c>
      <c r="AA3403" s="17">
        <v>-0.33425274724250115</v>
      </c>
      <c r="AB3403" s="17">
        <v>-0.1472085642265627</v>
      </c>
      <c r="AC3403" s="17">
        <v>3.7713995992259974</v>
      </c>
      <c r="AD3403" s="17">
        <v>-0.32470568545271017</v>
      </c>
      <c r="AE3403" s="17">
        <v>-3.2470568545271014E-2</v>
      </c>
      <c r="AF3403" s="17">
        <v>27.835166854393844</v>
      </c>
      <c r="AG3403" s="17">
        <v>-31.187689879181502</v>
      </c>
      <c r="AH3403" s="17">
        <v>-1</v>
      </c>
      <c r="AI3403" s="17">
        <v>-1</v>
      </c>
      <c r="AJ3403" s="17">
        <v>-1</v>
      </c>
      <c r="AK3403" s="17">
        <v>-1</v>
      </c>
      <c r="AL3403" s="17">
        <v>-1</v>
      </c>
      <c r="AM3403" s="17">
        <v>-1</v>
      </c>
      <c r="AN3403" s="17">
        <v>-1</v>
      </c>
      <c r="AO3403" s="17">
        <v>-1</v>
      </c>
      <c r="AP3403" s="17">
        <v>-1</v>
      </c>
      <c r="AQ3403" s="17">
        <v>-1</v>
      </c>
      <c r="AR3403" s="17">
        <v>-0.16235284272635508</v>
      </c>
      <c r="AS3403" s="17">
        <v>-1.948234112716261</v>
      </c>
      <c r="AT3403" s="17">
        <v>1.4672956534688604</v>
      </c>
      <c r="AU3403" s="17">
        <v>-1</v>
      </c>
      <c r="AV3403" s="17">
        <v>-1</v>
      </c>
      <c r="AW3403" s="17">
        <v>-1</v>
      </c>
      <c r="AX3403" s="17">
        <v>-1</v>
      </c>
      <c r="AY3403" s="17">
        <v>-3.2470568545271014E-2</v>
      </c>
      <c r="AZ3403" s="17">
        <v>0.64999991647873501</v>
      </c>
      <c r="BA3403" s="17">
        <v>-0.13717940365822218</v>
      </c>
      <c r="BB3403" s="17">
        <v>0.24373326638725484</v>
      </c>
      <c r="BC3403" s="17">
        <v>-6.4246086900075286E-2</v>
      </c>
      <c r="BD3403" s="17">
        <v>8.8755511614786737</v>
      </c>
      <c r="BE3403" s="17">
        <v>-1.8242691101966289</v>
      </c>
      <c r="BF3403" s="17">
        <v>-1</v>
      </c>
      <c r="BG3403" s="22">
        <v>0</v>
      </c>
    </row>
    <row r="3404" spans="1:59" x14ac:dyDescent="0.25">
      <c r="A3404">
        <v>7042</v>
      </c>
      <c r="B3404" t="s">
        <v>3437</v>
      </c>
      <c r="C3404" s="49">
        <v>0</v>
      </c>
      <c r="D3404" s="22">
        <v>1450</v>
      </c>
      <c r="E3404" s="17">
        <v>42.510834345099084</v>
      </c>
      <c r="F3404" s="17">
        <v>-34.162466733731819</v>
      </c>
      <c r="G3404" s="17">
        <v>9.7588733186206644E-2</v>
      </c>
      <c r="H3404" s="17">
        <v>1.5658069454695622</v>
      </c>
      <c r="I3404" s="17">
        <v>31.883730774475264</v>
      </c>
      <c r="J3404" s="17">
        <v>0.93163294809285269</v>
      </c>
      <c r="K3404" s="17">
        <v>-1</v>
      </c>
      <c r="L3404" s="17">
        <v>-1</v>
      </c>
      <c r="M3404" s="17">
        <v>-1</v>
      </c>
      <c r="N3404" s="17">
        <v>0.16666666666666666</v>
      </c>
      <c r="O3404" s="17">
        <v>-1</v>
      </c>
      <c r="P3404" s="17">
        <v>-1</v>
      </c>
      <c r="Q3404" s="17">
        <v>1.5814579933319561</v>
      </c>
      <c r="R3404" s="17">
        <v>-1</v>
      </c>
      <c r="S3404" s="17">
        <v>-0.35349720193228051</v>
      </c>
      <c r="T3404" s="17">
        <v>-3.7116137603193253E-2</v>
      </c>
      <c r="U3404" s="17">
        <v>-0.25976454836216811</v>
      </c>
      <c r="V3404" s="17">
        <v>-0.52255781179374472</v>
      </c>
      <c r="W3404" s="17">
        <v>-0.66835579592337224</v>
      </c>
      <c r="X3404" s="17">
        <v>-1.6139256024373154</v>
      </c>
      <c r="Y3404" s="17">
        <v>0</v>
      </c>
      <c r="Z3404" s="17">
        <v>17.257403896478259</v>
      </c>
      <c r="AA3404" s="17">
        <v>-0.33425274724250115</v>
      </c>
      <c r="AB3404" s="17">
        <v>-0.1472085642265627</v>
      </c>
      <c r="AC3404" s="17">
        <v>3.7713995992259974</v>
      </c>
      <c r="AD3404" s="17">
        <v>-0.32470568545271017</v>
      </c>
      <c r="AE3404" s="17">
        <v>-3.2470568545271014E-2</v>
      </c>
      <c r="AF3404" s="17">
        <v>27.835166854393844</v>
      </c>
      <c r="AG3404" s="17">
        <v>-31.187689879181502</v>
      </c>
      <c r="AH3404" s="17">
        <v>-1</v>
      </c>
      <c r="AI3404" s="17">
        <v>-1</v>
      </c>
      <c r="AJ3404" s="17">
        <v>-1</v>
      </c>
      <c r="AK3404" s="17">
        <v>-1</v>
      </c>
      <c r="AL3404" s="17">
        <v>-1</v>
      </c>
      <c r="AM3404" s="17">
        <v>-1</v>
      </c>
      <c r="AN3404" s="17">
        <v>-1</v>
      </c>
      <c r="AO3404" s="17">
        <v>-1</v>
      </c>
      <c r="AP3404" s="17">
        <v>-1</v>
      </c>
      <c r="AQ3404" s="17">
        <v>-1</v>
      </c>
      <c r="AR3404" s="17">
        <v>-0.16235284272635508</v>
      </c>
      <c r="AS3404" s="17">
        <v>-1.948234112716261</v>
      </c>
      <c r="AT3404" s="17">
        <v>1.4672956534688604</v>
      </c>
      <c r="AU3404" s="17">
        <v>-1</v>
      </c>
      <c r="AV3404" s="17">
        <v>-1</v>
      </c>
      <c r="AW3404" s="17">
        <v>-1</v>
      </c>
      <c r="AX3404" s="17">
        <v>-1</v>
      </c>
      <c r="AY3404" s="17">
        <v>-3.2470568545271014E-2</v>
      </c>
      <c r="AZ3404" s="17">
        <v>0.64999991647873501</v>
      </c>
      <c r="BA3404" s="17">
        <v>-0.13717940365822218</v>
      </c>
      <c r="BB3404" s="17">
        <v>0.24373326638725484</v>
      </c>
      <c r="BC3404" s="17">
        <v>-6.4246086900075286E-2</v>
      </c>
      <c r="BD3404" s="17">
        <v>8.8755511614786737</v>
      </c>
      <c r="BE3404" s="17">
        <v>-1.8242691101966289</v>
      </c>
      <c r="BF3404" s="17">
        <v>-1</v>
      </c>
      <c r="BG3404" s="22">
        <v>0</v>
      </c>
    </row>
    <row r="3405" spans="1:59" x14ac:dyDescent="0.25">
      <c r="A3405">
        <v>7043</v>
      </c>
      <c r="B3405" t="s">
        <v>3438</v>
      </c>
      <c r="C3405" s="49">
        <v>0</v>
      </c>
      <c r="D3405" s="22">
        <v>1450</v>
      </c>
      <c r="E3405" s="17">
        <v>42.510834345099084</v>
      </c>
      <c r="F3405" s="17">
        <v>-34.162466733731819</v>
      </c>
      <c r="G3405" s="17">
        <v>9.7588733186206644E-2</v>
      </c>
      <c r="H3405" s="17">
        <v>1.5658069454695622</v>
      </c>
      <c r="I3405" s="17">
        <v>31.883730774475264</v>
      </c>
      <c r="J3405" s="17">
        <v>0.93163294809285269</v>
      </c>
      <c r="K3405" s="17">
        <v>-1</v>
      </c>
      <c r="L3405" s="17">
        <v>-1</v>
      </c>
      <c r="M3405" s="17">
        <v>-1</v>
      </c>
      <c r="N3405" s="17">
        <v>0.16666666666666666</v>
      </c>
      <c r="O3405" s="17">
        <v>-1</v>
      </c>
      <c r="P3405" s="17">
        <v>-1</v>
      </c>
      <c r="Q3405" s="17">
        <v>1.5814579933319561</v>
      </c>
      <c r="R3405" s="17">
        <v>-1</v>
      </c>
      <c r="S3405" s="17">
        <v>-0.35349720193228051</v>
      </c>
      <c r="T3405" s="17">
        <v>-3.7116137603193253E-2</v>
      </c>
      <c r="U3405" s="17">
        <v>-0.25976454836216811</v>
      </c>
      <c r="V3405" s="17">
        <v>-0.52255781179374472</v>
      </c>
      <c r="W3405" s="17">
        <v>-0.66835579592337224</v>
      </c>
      <c r="X3405" s="17">
        <v>-1.6139256024373154</v>
      </c>
      <c r="Y3405" s="17">
        <v>0</v>
      </c>
      <c r="Z3405" s="17">
        <v>17.257403896478259</v>
      </c>
      <c r="AA3405" s="17">
        <v>-0.33425274724250115</v>
      </c>
      <c r="AB3405" s="17">
        <v>-0.1472085642265627</v>
      </c>
      <c r="AC3405" s="17">
        <v>3.7713995992259974</v>
      </c>
      <c r="AD3405" s="17">
        <v>-0.32470568545271017</v>
      </c>
      <c r="AE3405" s="17">
        <v>-3.2470568545271014E-2</v>
      </c>
      <c r="AF3405" s="17">
        <v>27.835166854393844</v>
      </c>
      <c r="AG3405" s="17">
        <v>-31.187689879181502</v>
      </c>
      <c r="AH3405" s="17">
        <v>-1</v>
      </c>
      <c r="AI3405" s="17">
        <v>-1</v>
      </c>
      <c r="AJ3405" s="17">
        <v>-1</v>
      </c>
      <c r="AK3405" s="17">
        <v>-1</v>
      </c>
      <c r="AL3405" s="17">
        <v>-1</v>
      </c>
      <c r="AM3405" s="17">
        <v>-1</v>
      </c>
      <c r="AN3405" s="17">
        <v>-1</v>
      </c>
      <c r="AO3405" s="17">
        <v>-1</v>
      </c>
      <c r="AP3405" s="17">
        <v>-1</v>
      </c>
      <c r="AQ3405" s="17">
        <v>-1</v>
      </c>
      <c r="AR3405" s="17">
        <v>-0.16235284272635508</v>
      </c>
      <c r="AS3405" s="17">
        <v>-1.948234112716261</v>
      </c>
      <c r="AT3405" s="17">
        <v>1.4672956534688604</v>
      </c>
      <c r="AU3405" s="17">
        <v>-1</v>
      </c>
      <c r="AV3405" s="17">
        <v>-1</v>
      </c>
      <c r="AW3405" s="17">
        <v>-1</v>
      </c>
      <c r="AX3405" s="17">
        <v>-1</v>
      </c>
      <c r="AY3405" s="17">
        <v>-3.2470568545271014E-2</v>
      </c>
      <c r="AZ3405" s="17">
        <v>0.64999991647873501</v>
      </c>
      <c r="BA3405" s="17">
        <v>-0.13717940365822218</v>
      </c>
      <c r="BB3405" s="17">
        <v>0.24373326638725484</v>
      </c>
      <c r="BC3405" s="17">
        <v>-6.4246086900075286E-2</v>
      </c>
      <c r="BD3405" s="17">
        <v>8.8755511614786737</v>
      </c>
      <c r="BE3405" s="17">
        <v>-1.8242691101966289</v>
      </c>
      <c r="BF3405" s="17">
        <v>-1</v>
      </c>
      <c r="BG3405" s="22">
        <v>0</v>
      </c>
    </row>
    <row r="3406" spans="1:59" x14ac:dyDescent="0.25">
      <c r="A3406">
        <v>7045</v>
      </c>
      <c r="B3406" t="s">
        <v>3439</v>
      </c>
      <c r="C3406" s="49">
        <v>0</v>
      </c>
      <c r="D3406" s="22">
        <v>1450</v>
      </c>
      <c r="E3406" s="17">
        <v>42.510834345099084</v>
      </c>
      <c r="F3406" s="17">
        <v>-34.162466733731819</v>
      </c>
      <c r="G3406" s="17">
        <v>9.7588733186206644E-2</v>
      </c>
      <c r="H3406" s="17">
        <v>1.5658069454695622</v>
      </c>
      <c r="I3406" s="17">
        <v>31.883730774475264</v>
      </c>
      <c r="J3406" s="17">
        <v>0.93163294809285269</v>
      </c>
      <c r="K3406" s="17">
        <v>-1</v>
      </c>
      <c r="L3406" s="17">
        <v>-1</v>
      </c>
      <c r="M3406" s="17">
        <v>-1</v>
      </c>
      <c r="N3406" s="17">
        <v>0.16666666666666666</v>
      </c>
      <c r="O3406" s="17">
        <v>-1</v>
      </c>
      <c r="P3406" s="17">
        <v>-1</v>
      </c>
      <c r="Q3406" s="17">
        <v>1.5814579933319561</v>
      </c>
      <c r="R3406" s="17">
        <v>-1</v>
      </c>
      <c r="S3406" s="17">
        <v>-0.35349720193228051</v>
      </c>
      <c r="T3406" s="17">
        <v>-3.7116137603193253E-2</v>
      </c>
      <c r="U3406" s="17">
        <v>-0.25976454836216811</v>
      </c>
      <c r="V3406" s="17">
        <v>-0.52255781179374472</v>
      </c>
      <c r="W3406" s="17">
        <v>-0.66835579592337224</v>
      </c>
      <c r="X3406" s="17">
        <v>-1.6139256024373154</v>
      </c>
      <c r="Y3406" s="17">
        <v>0</v>
      </c>
      <c r="Z3406" s="17">
        <v>17.257403896478259</v>
      </c>
      <c r="AA3406" s="17">
        <v>-0.33425274724250115</v>
      </c>
      <c r="AB3406" s="17">
        <v>-0.1472085642265627</v>
      </c>
      <c r="AC3406" s="17">
        <v>3.7713995992259974</v>
      </c>
      <c r="AD3406" s="17">
        <v>-0.32470568545271017</v>
      </c>
      <c r="AE3406" s="17">
        <v>-3.2470568545271014E-2</v>
      </c>
      <c r="AF3406" s="17">
        <v>27.835166854393844</v>
      </c>
      <c r="AG3406" s="17">
        <v>-31.187689879181502</v>
      </c>
      <c r="AH3406" s="17">
        <v>-1</v>
      </c>
      <c r="AI3406" s="17">
        <v>-1</v>
      </c>
      <c r="AJ3406" s="17">
        <v>-1</v>
      </c>
      <c r="AK3406" s="17">
        <v>-1</v>
      </c>
      <c r="AL3406" s="17">
        <v>-1</v>
      </c>
      <c r="AM3406" s="17">
        <v>-1</v>
      </c>
      <c r="AN3406" s="17">
        <v>-1</v>
      </c>
      <c r="AO3406" s="17">
        <v>-1</v>
      </c>
      <c r="AP3406" s="17">
        <v>-1</v>
      </c>
      <c r="AQ3406" s="17">
        <v>-1</v>
      </c>
      <c r="AR3406" s="17">
        <v>-0.16235284272635508</v>
      </c>
      <c r="AS3406" s="17">
        <v>-1.948234112716261</v>
      </c>
      <c r="AT3406" s="17">
        <v>1.4672956534688604</v>
      </c>
      <c r="AU3406" s="17">
        <v>-1</v>
      </c>
      <c r="AV3406" s="17">
        <v>-1</v>
      </c>
      <c r="AW3406" s="17">
        <v>-1</v>
      </c>
      <c r="AX3406" s="17">
        <v>-1</v>
      </c>
      <c r="AY3406" s="17">
        <v>-3.2470568545271014E-2</v>
      </c>
      <c r="AZ3406" s="17">
        <v>0.64999991647873501</v>
      </c>
      <c r="BA3406" s="17">
        <v>-0.13717940365822218</v>
      </c>
      <c r="BB3406" s="17">
        <v>0.24373326638725484</v>
      </c>
      <c r="BC3406" s="17">
        <v>-6.4246086900075286E-2</v>
      </c>
      <c r="BD3406" s="17">
        <v>8.8755511614786737</v>
      </c>
      <c r="BE3406" s="17">
        <v>-1.8242691101966289</v>
      </c>
      <c r="BF3406" s="17">
        <v>-1</v>
      </c>
      <c r="BG3406" s="22">
        <v>0</v>
      </c>
    </row>
    <row r="3407" spans="1:59" x14ac:dyDescent="0.25">
      <c r="A3407">
        <v>7046</v>
      </c>
      <c r="B3407" t="s">
        <v>3440</v>
      </c>
      <c r="C3407" s="49">
        <v>0</v>
      </c>
      <c r="D3407" s="22">
        <v>1450</v>
      </c>
      <c r="E3407" s="17">
        <v>42.510834345099084</v>
      </c>
      <c r="F3407" s="17">
        <v>-34.162466733731819</v>
      </c>
      <c r="G3407" s="17">
        <v>9.7588733186206644E-2</v>
      </c>
      <c r="H3407" s="17">
        <v>1.5658069454695622</v>
      </c>
      <c r="I3407" s="17">
        <v>31.883730774475264</v>
      </c>
      <c r="J3407" s="17">
        <v>0.93163294809285269</v>
      </c>
      <c r="K3407" s="17">
        <v>-1</v>
      </c>
      <c r="L3407" s="17">
        <v>-1</v>
      </c>
      <c r="M3407" s="17">
        <v>-1</v>
      </c>
      <c r="N3407" s="17">
        <v>0.16666666666666666</v>
      </c>
      <c r="O3407" s="17">
        <v>-1</v>
      </c>
      <c r="P3407" s="17">
        <v>-1</v>
      </c>
      <c r="Q3407" s="17">
        <v>1.5814579933319561</v>
      </c>
      <c r="R3407" s="17">
        <v>-1</v>
      </c>
      <c r="S3407" s="17">
        <v>-0.35349720193228051</v>
      </c>
      <c r="T3407" s="17">
        <v>-3.7116137603193253E-2</v>
      </c>
      <c r="U3407" s="17">
        <v>-0.25976454836216811</v>
      </c>
      <c r="V3407" s="17">
        <v>-0.52255781179374472</v>
      </c>
      <c r="W3407" s="17">
        <v>-0.66835579592337224</v>
      </c>
      <c r="X3407" s="17">
        <v>-1.6139256024373154</v>
      </c>
      <c r="Y3407" s="17">
        <v>0</v>
      </c>
      <c r="Z3407" s="17">
        <v>17.257403896478259</v>
      </c>
      <c r="AA3407" s="17">
        <v>-0.33425274724250115</v>
      </c>
      <c r="AB3407" s="17">
        <v>-0.1472085642265627</v>
      </c>
      <c r="AC3407" s="17">
        <v>3.7713995992259974</v>
      </c>
      <c r="AD3407" s="17">
        <v>-0.32470568545271017</v>
      </c>
      <c r="AE3407" s="17">
        <v>-3.2470568545271014E-2</v>
      </c>
      <c r="AF3407" s="17">
        <v>27.835166854393844</v>
      </c>
      <c r="AG3407" s="17">
        <v>-31.187689879181502</v>
      </c>
      <c r="AH3407" s="17">
        <v>-1</v>
      </c>
      <c r="AI3407" s="17">
        <v>-1</v>
      </c>
      <c r="AJ3407" s="17">
        <v>-1</v>
      </c>
      <c r="AK3407" s="17">
        <v>-1</v>
      </c>
      <c r="AL3407" s="17">
        <v>-1</v>
      </c>
      <c r="AM3407" s="17">
        <v>-1</v>
      </c>
      <c r="AN3407" s="17">
        <v>-1</v>
      </c>
      <c r="AO3407" s="17">
        <v>-1</v>
      </c>
      <c r="AP3407" s="17">
        <v>-1</v>
      </c>
      <c r="AQ3407" s="17">
        <v>-1</v>
      </c>
      <c r="AR3407" s="17">
        <v>-0.16235284272635508</v>
      </c>
      <c r="AS3407" s="17">
        <v>-1.948234112716261</v>
      </c>
      <c r="AT3407" s="17">
        <v>1.4672956534688604</v>
      </c>
      <c r="AU3407" s="17">
        <v>-1</v>
      </c>
      <c r="AV3407" s="17">
        <v>-1</v>
      </c>
      <c r="AW3407" s="17">
        <v>-1</v>
      </c>
      <c r="AX3407" s="17">
        <v>-1</v>
      </c>
      <c r="AY3407" s="17">
        <v>-3.2470568545271014E-2</v>
      </c>
      <c r="AZ3407" s="17">
        <v>0.64999991647873501</v>
      </c>
      <c r="BA3407" s="17">
        <v>-0.13717940365822218</v>
      </c>
      <c r="BB3407" s="17">
        <v>0.24373326638725484</v>
      </c>
      <c r="BC3407" s="17">
        <v>-6.4246086900075286E-2</v>
      </c>
      <c r="BD3407" s="17">
        <v>8.8755511614786737</v>
      </c>
      <c r="BE3407" s="17">
        <v>-1.8242691101966289</v>
      </c>
      <c r="BF3407" s="17">
        <v>-1</v>
      </c>
      <c r="BG3407" s="22">
        <v>0</v>
      </c>
    </row>
    <row r="3408" spans="1:59" x14ac:dyDescent="0.25">
      <c r="A3408">
        <v>7047</v>
      </c>
      <c r="B3408" t="s">
        <v>3441</v>
      </c>
      <c r="C3408" s="49">
        <v>0</v>
      </c>
      <c r="D3408" s="22">
        <v>1450</v>
      </c>
      <c r="E3408" s="17">
        <v>42.510834345099084</v>
      </c>
      <c r="F3408" s="17">
        <v>-34.162466733731819</v>
      </c>
      <c r="G3408" s="17">
        <v>9.7588733186206644E-2</v>
      </c>
      <c r="H3408" s="17">
        <v>1.5658069454695622</v>
      </c>
      <c r="I3408" s="17">
        <v>31.883730774475264</v>
      </c>
      <c r="J3408" s="17">
        <v>0.93163294809285269</v>
      </c>
      <c r="K3408" s="17">
        <v>-1</v>
      </c>
      <c r="L3408" s="17">
        <v>-1</v>
      </c>
      <c r="M3408" s="17">
        <v>-1</v>
      </c>
      <c r="N3408" s="17">
        <v>0.16666666666666666</v>
      </c>
      <c r="O3408" s="17">
        <v>-1</v>
      </c>
      <c r="P3408" s="17">
        <v>-1</v>
      </c>
      <c r="Q3408" s="17">
        <v>1.5814579933319561</v>
      </c>
      <c r="R3408" s="17">
        <v>-1</v>
      </c>
      <c r="S3408" s="17">
        <v>-0.35349720193228051</v>
      </c>
      <c r="T3408" s="17">
        <v>-3.7116137603193253E-2</v>
      </c>
      <c r="U3408" s="17">
        <v>-0.25976454836216811</v>
      </c>
      <c r="V3408" s="17">
        <v>-0.52255781179374472</v>
      </c>
      <c r="W3408" s="17">
        <v>-0.66835579592337224</v>
      </c>
      <c r="X3408" s="17">
        <v>-1.6139256024373154</v>
      </c>
      <c r="Y3408" s="17">
        <v>0</v>
      </c>
      <c r="Z3408" s="17">
        <v>17.257403896478259</v>
      </c>
      <c r="AA3408" s="17">
        <v>-0.33425274724250115</v>
      </c>
      <c r="AB3408" s="17">
        <v>-0.1472085642265627</v>
      </c>
      <c r="AC3408" s="17">
        <v>3.7713995992259974</v>
      </c>
      <c r="AD3408" s="17">
        <v>-0.32470568545271017</v>
      </c>
      <c r="AE3408" s="17">
        <v>-3.2470568545271014E-2</v>
      </c>
      <c r="AF3408" s="17">
        <v>27.835166854393844</v>
      </c>
      <c r="AG3408" s="17">
        <v>-31.187689879181502</v>
      </c>
      <c r="AH3408" s="17">
        <v>-1</v>
      </c>
      <c r="AI3408" s="17">
        <v>-1</v>
      </c>
      <c r="AJ3408" s="17">
        <v>-1</v>
      </c>
      <c r="AK3408" s="17">
        <v>-1</v>
      </c>
      <c r="AL3408" s="17">
        <v>-1</v>
      </c>
      <c r="AM3408" s="17">
        <v>-1</v>
      </c>
      <c r="AN3408" s="17">
        <v>-1</v>
      </c>
      <c r="AO3408" s="17">
        <v>-1</v>
      </c>
      <c r="AP3408" s="17">
        <v>-1</v>
      </c>
      <c r="AQ3408" s="17">
        <v>-1</v>
      </c>
      <c r="AR3408" s="17">
        <v>-0.16235284272635508</v>
      </c>
      <c r="AS3408" s="17">
        <v>-1.948234112716261</v>
      </c>
      <c r="AT3408" s="17">
        <v>1.4672956534688604</v>
      </c>
      <c r="AU3408" s="17">
        <v>-1</v>
      </c>
      <c r="AV3408" s="17">
        <v>-1</v>
      </c>
      <c r="AW3408" s="17">
        <v>-1</v>
      </c>
      <c r="AX3408" s="17">
        <v>-1</v>
      </c>
      <c r="AY3408" s="17">
        <v>-3.2470568545271014E-2</v>
      </c>
      <c r="AZ3408" s="17">
        <v>0.64999991647873501</v>
      </c>
      <c r="BA3408" s="17">
        <v>-0.13717940365822218</v>
      </c>
      <c r="BB3408" s="17">
        <v>0.24373326638725484</v>
      </c>
      <c r="BC3408" s="17">
        <v>-6.4246086900075286E-2</v>
      </c>
      <c r="BD3408" s="17">
        <v>8.8755511614786737</v>
      </c>
      <c r="BE3408" s="17">
        <v>-1.8242691101966289</v>
      </c>
      <c r="BF3408" s="17">
        <v>-1</v>
      </c>
      <c r="BG3408" s="22">
        <v>0</v>
      </c>
    </row>
    <row r="3409" spans="1:59" x14ac:dyDescent="0.25">
      <c r="A3409">
        <v>7048</v>
      </c>
      <c r="B3409" t="s">
        <v>3442</v>
      </c>
      <c r="C3409" s="49">
        <v>0</v>
      </c>
      <c r="D3409" s="22">
        <v>1450</v>
      </c>
      <c r="E3409" s="17">
        <v>42.510834345099084</v>
      </c>
      <c r="F3409" s="17">
        <v>-34.162466733731819</v>
      </c>
      <c r="G3409" s="17">
        <v>9.7588733186206644E-2</v>
      </c>
      <c r="H3409" s="17">
        <v>1.5658069454695622</v>
      </c>
      <c r="I3409" s="17">
        <v>31.883730774475264</v>
      </c>
      <c r="J3409" s="17">
        <v>0.93163294809285269</v>
      </c>
      <c r="K3409" s="17">
        <v>-1</v>
      </c>
      <c r="L3409" s="17">
        <v>-1</v>
      </c>
      <c r="M3409" s="17">
        <v>-1</v>
      </c>
      <c r="N3409" s="17">
        <v>0.16666666666666666</v>
      </c>
      <c r="O3409" s="17">
        <v>-1</v>
      </c>
      <c r="P3409" s="17">
        <v>-1</v>
      </c>
      <c r="Q3409" s="17">
        <v>1.5814579933319561</v>
      </c>
      <c r="R3409" s="17">
        <v>-1</v>
      </c>
      <c r="S3409" s="17">
        <v>-0.35349720193228051</v>
      </c>
      <c r="T3409" s="17">
        <v>-3.7116137603193253E-2</v>
      </c>
      <c r="U3409" s="17">
        <v>-0.25976454836216811</v>
      </c>
      <c r="V3409" s="17">
        <v>-0.52255781179374472</v>
      </c>
      <c r="W3409" s="17">
        <v>-0.66835579592337224</v>
      </c>
      <c r="X3409" s="17">
        <v>-1.6139256024373154</v>
      </c>
      <c r="Y3409" s="17">
        <v>0</v>
      </c>
      <c r="Z3409" s="17">
        <v>17.257403896478259</v>
      </c>
      <c r="AA3409" s="17">
        <v>-0.33425274724250115</v>
      </c>
      <c r="AB3409" s="17">
        <v>-0.1472085642265627</v>
      </c>
      <c r="AC3409" s="17">
        <v>3.7713995992259974</v>
      </c>
      <c r="AD3409" s="17">
        <v>-0.32470568545271017</v>
      </c>
      <c r="AE3409" s="17">
        <v>-3.2470568545271014E-2</v>
      </c>
      <c r="AF3409" s="17">
        <v>27.835166854393844</v>
      </c>
      <c r="AG3409" s="17">
        <v>-31.187689879181502</v>
      </c>
      <c r="AH3409" s="17">
        <v>-1</v>
      </c>
      <c r="AI3409" s="17">
        <v>-1</v>
      </c>
      <c r="AJ3409" s="17">
        <v>-1</v>
      </c>
      <c r="AK3409" s="17">
        <v>-1</v>
      </c>
      <c r="AL3409" s="17">
        <v>-1</v>
      </c>
      <c r="AM3409" s="17">
        <v>-1</v>
      </c>
      <c r="AN3409" s="17">
        <v>-1</v>
      </c>
      <c r="AO3409" s="17">
        <v>-1</v>
      </c>
      <c r="AP3409" s="17">
        <v>-1</v>
      </c>
      <c r="AQ3409" s="17">
        <v>-1</v>
      </c>
      <c r="AR3409" s="17">
        <v>-0.16235284272635508</v>
      </c>
      <c r="AS3409" s="17">
        <v>-1.948234112716261</v>
      </c>
      <c r="AT3409" s="17">
        <v>1.4672956534688604</v>
      </c>
      <c r="AU3409" s="17">
        <v>-1</v>
      </c>
      <c r="AV3409" s="17">
        <v>-1</v>
      </c>
      <c r="AW3409" s="17">
        <v>-1</v>
      </c>
      <c r="AX3409" s="17">
        <v>-1</v>
      </c>
      <c r="AY3409" s="17">
        <v>-3.2470568545271014E-2</v>
      </c>
      <c r="AZ3409" s="17">
        <v>0.64999991647873501</v>
      </c>
      <c r="BA3409" s="17">
        <v>-0.13717940365822218</v>
      </c>
      <c r="BB3409" s="17">
        <v>0.24373326638725484</v>
      </c>
      <c r="BC3409" s="17">
        <v>-6.4246086900075286E-2</v>
      </c>
      <c r="BD3409" s="17">
        <v>8.8755511614786737</v>
      </c>
      <c r="BE3409" s="17">
        <v>-1.8242691101966289</v>
      </c>
      <c r="BF3409" s="17">
        <v>-1</v>
      </c>
      <c r="BG3409" s="22">
        <v>0</v>
      </c>
    </row>
    <row r="3410" spans="1:59" x14ac:dyDescent="0.25">
      <c r="A3410">
        <v>7050</v>
      </c>
      <c r="B3410" t="s">
        <v>3443</v>
      </c>
      <c r="C3410" s="49">
        <v>0</v>
      </c>
      <c r="D3410" s="22">
        <v>1450</v>
      </c>
      <c r="E3410" s="17">
        <v>42.510834345099084</v>
      </c>
      <c r="F3410" s="17">
        <v>-34.162466733731819</v>
      </c>
      <c r="G3410" s="17">
        <v>9.7588733186206644E-2</v>
      </c>
      <c r="H3410" s="17">
        <v>1.5658069454695622</v>
      </c>
      <c r="I3410" s="17">
        <v>31.883730774475264</v>
      </c>
      <c r="J3410" s="17">
        <v>0.93163294809285269</v>
      </c>
      <c r="K3410" s="17">
        <v>-1</v>
      </c>
      <c r="L3410" s="17">
        <v>-1</v>
      </c>
      <c r="M3410" s="17">
        <v>-1</v>
      </c>
      <c r="N3410" s="17">
        <v>0.16666666666666666</v>
      </c>
      <c r="O3410" s="17">
        <v>-1</v>
      </c>
      <c r="P3410" s="17">
        <v>-1</v>
      </c>
      <c r="Q3410" s="17">
        <v>1.5814579933319561</v>
      </c>
      <c r="R3410" s="17">
        <v>-1</v>
      </c>
      <c r="S3410" s="17">
        <v>-0.35349720193228051</v>
      </c>
      <c r="T3410" s="17">
        <v>-3.7116137603193253E-2</v>
      </c>
      <c r="U3410" s="17">
        <v>-0.25976454836216811</v>
      </c>
      <c r="V3410" s="17">
        <v>-0.52255781179374472</v>
      </c>
      <c r="W3410" s="17">
        <v>-0.66835579592337224</v>
      </c>
      <c r="X3410" s="17">
        <v>-1.6139256024373154</v>
      </c>
      <c r="Y3410" s="17">
        <v>0</v>
      </c>
      <c r="Z3410" s="17">
        <v>17.257403896478259</v>
      </c>
      <c r="AA3410" s="17">
        <v>-0.33425274724250115</v>
      </c>
      <c r="AB3410" s="17">
        <v>-0.1472085642265627</v>
      </c>
      <c r="AC3410" s="17">
        <v>3.7713995992259974</v>
      </c>
      <c r="AD3410" s="17">
        <v>-0.32470568545271017</v>
      </c>
      <c r="AE3410" s="17">
        <v>-3.2470568545271014E-2</v>
      </c>
      <c r="AF3410" s="17">
        <v>27.835166854393844</v>
      </c>
      <c r="AG3410" s="17">
        <v>-31.187689879181502</v>
      </c>
      <c r="AH3410" s="17">
        <v>-1</v>
      </c>
      <c r="AI3410" s="17">
        <v>-1</v>
      </c>
      <c r="AJ3410" s="17">
        <v>-1</v>
      </c>
      <c r="AK3410" s="17">
        <v>-1</v>
      </c>
      <c r="AL3410" s="17">
        <v>-1</v>
      </c>
      <c r="AM3410" s="17">
        <v>-1</v>
      </c>
      <c r="AN3410" s="17">
        <v>-1</v>
      </c>
      <c r="AO3410" s="17">
        <v>-1</v>
      </c>
      <c r="AP3410" s="17">
        <v>-1</v>
      </c>
      <c r="AQ3410" s="17">
        <v>-1</v>
      </c>
      <c r="AR3410" s="17">
        <v>-0.16235284272635508</v>
      </c>
      <c r="AS3410" s="17">
        <v>-1.948234112716261</v>
      </c>
      <c r="AT3410" s="17">
        <v>1.4672956534688604</v>
      </c>
      <c r="AU3410" s="17">
        <v>-1</v>
      </c>
      <c r="AV3410" s="17">
        <v>-1</v>
      </c>
      <c r="AW3410" s="17">
        <v>-1</v>
      </c>
      <c r="AX3410" s="17">
        <v>-1</v>
      </c>
      <c r="AY3410" s="17">
        <v>-3.2470568545271014E-2</v>
      </c>
      <c r="AZ3410" s="17">
        <v>0.64999991647873501</v>
      </c>
      <c r="BA3410" s="17">
        <v>-0.13717940365822218</v>
      </c>
      <c r="BB3410" s="17">
        <v>0.24373326638725484</v>
      </c>
      <c r="BC3410" s="17">
        <v>-6.4246086900075286E-2</v>
      </c>
      <c r="BD3410" s="17">
        <v>8.8755511614786737</v>
      </c>
      <c r="BE3410" s="17">
        <v>-1.8242691101966289</v>
      </c>
      <c r="BF3410" s="17">
        <v>-1</v>
      </c>
      <c r="BG3410" s="22">
        <v>0</v>
      </c>
    </row>
    <row r="3411" spans="1:59" x14ac:dyDescent="0.25">
      <c r="A3411">
        <v>7051</v>
      </c>
      <c r="B3411" t="s">
        <v>3444</v>
      </c>
      <c r="C3411" s="49">
        <v>0</v>
      </c>
      <c r="D3411" s="22">
        <v>1450</v>
      </c>
      <c r="E3411" s="17">
        <v>42.510834345099084</v>
      </c>
      <c r="F3411" s="17">
        <v>-34.162466733731819</v>
      </c>
      <c r="G3411" s="17">
        <v>9.7588733186206644E-2</v>
      </c>
      <c r="H3411" s="17">
        <v>1.5658069454695622</v>
      </c>
      <c r="I3411" s="17">
        <v>31.883730774475264</v>
      </c>
      <c r="J3411" s="17">
        <v>0.93163294809285269</v>
      </c>
      <c r="K3411" s="17">
        <v>-1</v>
      </c>
      <c r="L3411" s="17">
        <v>-1</v>
      </c>
      <c r="M3411" s="17">
        <v>-1</v>
      </c>
      <c r="N3411" s="17">
        <v>0.16666666666666666</v>
      </c>
      <c r="O3411" s="17">
        <v>-1</v>
      </c>
      <c r="P3411" s="17">
        <v>-1</v>
      </c>
      <c r="Q3411" s="17">
        <v>1.5814579933319561</v>
      </c>
      <c r="R3411" s="17">
        <v>-1</v>
      </c>
      <c r="S3411" s="17">
        <v>-0.35349720193228051</v>
      </c>
      <c r="T3411" s="17">
        <v>-3.7116137603193253E-2</v>
      </c>
      <c r="U3411" s="17">
        <v>-0.25976454836216811</v>
      </c>
      <c r="V3411" s="17">
        <v>-0.52255781179374472</v>
      </c>
      <c r="W3411" s="17">
        <v>-0.66835579592337224</v>
      </c>
      <c r="X3411" s="17">
        <v>-1.6139256024373154</v>
      </c>
      <c r="Y3411" s="17">
        <v>0</v>
      </c>
      <c r="Z3411" s="17">
        <v>17.257403896478259</v>
      </c>
      <c r="AA3411" s="17">
        <v>-0.33425274724250115</v>
      </c>
      <c r="AB3411" s="17">
        <v>-0.1472085642265627</v>
      </c>
      <c r="AC3411" s="17">
        <v>3.7713995992259974</v>
      </c>
      <c r="AD3411" s="17">
        <v>-0.32470568545271017</v>
      </c>
      <c r="AE3411" s="17">
        <v>-3.2470568545271014E-2</v>
      </c>
      <c r="AF3411" s="17">
        <v>27.835166854393844</v>
      </c>
      <c r="AG3411" s="17">
        <v>-31.187689879181502</v>
      </c>
      <c r="AH3411" s="17">
        <v>-1</v>
      </c>
      <c r="AI3411" s="17">
        <v>-1</v>
      </c>
      <c r="AJ3411" s="17">
        <v>-1</v>
      </c>
      <c r="AK3411" s="17">
        <v>-1</v>
      </c>
      <c r="AL3411" s="17">
        <v>-1</v>
      </c>
      <c r="AM3411" s="17">
        <v>-1</v>
      </c>
      <c r="AN3411" s="17">
        <v>-1</v>
      </c>
      <c r="AO3411" s="17">
        <v>-1</v>
      </c>
      <c r="AP3411" s="17">
        <v>-1</v>
      </c>
      <c r="AQ3411" s="17">
        <v>-1</v>
      </c>
      <c r="AR3411" s="17">
        <v>-0.16235284272635508</v>
      </c>
      <c r="AS3411" s="17">
        <v>-1.948234112716261</v>
      </c>
      <c r="AT3411" s="17">
        <v>1.4672956534688604</v>
      </c>
      <c r="AU3411" s="17">
        <v>-1</v>
      </c>
      <c r="AV3411" s="17">
        <v>-1</v>
      </c>
      <c r="AW3411" s="17">
        <v>-1</v>
      </c>
      <c r="AX3411" s="17">
        <v>-1</v>
      </c>
      <c r="AY3411" s="17">
        <v>-3.2470568545271014E-2</v>
      </c>
      <c r="AZ3411" s="17">
        <v>0.64999991647873501</v>
      </c>
      <c r="BA3411" s="17">
        <v>-0.13717940365822218</v>
      </c>
      <c r="BB3411" s="17">
        <v>0.24373326638725484</v>
      </c>
      <c r="BC3411" s="17">
        <v>-6.4246086900075286E-2</v>
      </c>
      <c r="BD3411" s="17">
        <v>8.8755511614786737</v>
      </c>
      <c r="BE3411" s="17">
        <v>-1.8242691101966289</v>
      </c>
      <c r="BF3411" s="17">
        <v>-1</v>
      </c>
      <c r="BG3411" s="22">
        <v>0</v>
      </c>
    </row>
    <row r="3412" spans="1:59" x14ac:dyDescent="0.25">
      <c r="A3412">
        <v>7052</v>
      </c>
      <c r="B3412" t="s">
        <v>3445</v>
      </c>
      <c r="C3412" s="49">
        <v>0</v>
      </c>
      <c r="D3412" s="22">
        <v>1450</v>
      </c>
      <c r="E3412" s="17">
        <v>42.510834345099084</v>
      </c>
      <c r="F3412" s="17">
        <v>-34.162466733731819</v>
      </c>
      <c r="G3412" s="17">
        <v>9.7588733186206644E-2</v>
      </c>
      <c r="H3412" s="17">
        <v>1.5658069454695622</v>
      </c>
      <c r="I3412" s="17">
        <v>31.883730774475264</v>
      </c>
      <c r="J3412" s="17">
        <v>0.93163294809285269</v>
      </c>
      <c r="K3412" s="17">
        <v>-1</v>
      </c>
      <c r="L3412" s="17">
        <v>-1</v>
      </c>
      <c r="M3412" s="17">
        <v>-1</v>
      </c>
      <c r="N3412" s="17">
        <v>0.16666666666666666</v>
      </c>
      <c r="O3412" s="17">
        <v>-1</v>
      </c>
      <c r="P3412" s="17">
        <v>-1</v>
      </c>
      <c r="Q3412" s="17">
        <v>1.5814579933319561</v>
      </c>
      <c r="R3412" s="17">
        <v>-1</v>
      </c>
      <c r="S3412" s="17">
        <v>-0.35349720193228051</v>
      </c>
      <c r="T3412" s="17">
        <v>-3.7116137603193253E-2</v>
      </c>
      <c r="U3412" s="17">
        <v>-0.25976454836216811</v>
      </c>
      <c r="V3412" s="17">
        <v>-0.52255781179374472</v>
      </c>
      <c r="W3412" s="17">
        <v>-0.66835579592337224</v>
      </c>
      <c r="X3412" s="17">
        <v>-1.6139256024373154</v>
      </c>
      <c r="Y3412" s="17">
        <v>0</v>
      </c>
      <c r="Z3412" s="17">
        <v>17.257403896478259</v>
      </c>
      <c r="AA3412" s="17">
        <v>-0.33425274724250115</v>
      </c>
      <c r="AB3412" s="17">
        <v>-0.1472085642265627</v>
      </c>
      <c r="AC3412" s="17">
        <v>3.7713995992259974</v>
      </c>
      <c r="AD3412" s="17">
        <v>-0.32470568545271017</v>
      </c>
      <c r="AE3412" s="17">
        <v>-3.2470568545271014E-2</v>
      </c>
      <c r="AF3412" s="17">
        <v>27.835166854393844</v>
      </c>
      <c r="AG3412" s="17">
        <v>-31.187689879181502</v>
      </c>
      <c r="AH3412" s="17">
        <v>-1</v>
      </c>
      <c r="AI3412" s="17">
        <v>-1</v>
      </c>
      <c r="AJ3412" s="17">
        <v>-1</v>
      </c>
      <c r="AK3412" s="17">
        <v>-1</v>
      </c>
      <c r="AL3412" s="17">
        <v>-1</v>
      </c>
      <c r="AM3412" s="17">
        <v>-1</v>
      </c>
      <c r="AN3412" s="17">
        <v>-1</v>
      </c>
      <c r="AO3412" s="17">
        <v>-1</v>
      </c>
      <c r="AP3412" s="17">
        <v>-1</v>
      </c>
      <c r="AQ3412" s="17">
        <v>-1</v>
      </c>
      <c r="AR3412" s="17">
        <v>-0.16235284272635508</v>
      </c>
      <c r="AS3412" s="17">
        <v>-1.948234112716261</v>
      </c>
      <c r="AT3412" s="17">
        <v>1.4672956534688604</v>
      </c>
      <c r="AU3412" s="17">
        <v>-1</v>
      </c>
      <c r="AV3412" s="17">
        <v>-1</v>
      </c>
      <c r="AW3412" s="17">
        <v>-1</v>
      </c>
      <c r="AX3412" s="17">
        <v>-1</v>
      </c>
      <c r="AY3412" s="17">
        <v>-3.2470568545271014E-2</v>
      </c>
      <c r="AZ3412" s="17">
        <v>0.64999991647873501</v>
      </c>
      <c r="BA3412" s="17">
        <v>-0.13717940365822218</v>
      </c>
      <c r="BB3412" s="17">
        <v>0.24373326638725484</v>
      </c>
      <c r="BC3412" s="17">
        <v>-6.4246086900075286E-2</v>
      </c>
      <c r="BD3412" s="17">
        <v>8.8755511614786737</v>
      </c>
      <c r="BE3412" s="17">
        <v>-1.8242691101966289</v>
      </c>
      <c r="BF3412" s="17">
        <v>-1</v>
      </c>
      <c r="BG3412" s="22">
        <v>0</v>
      </c>
    </row>
    <row r="3413" spans="1:59" x14ac:dyDescent="0.25">
      <c r="A3413">
        <v>7053</v>
      </c>
      <c r="B3413" t="s">
        <v>3446</v>
      </c>
      <c r="C3413" s="49">
        <v>0</v>
      </c>
      <c r="D3413" s="22">
        <v>1450</v>
      </c>
      <c r="E3413" s="17">
        <v>42.510834345099084</v>
      </c>
      <c r="F3413" s="17">
        <v>-34.162466733731819</v>
      </c>
      <c r="G3413" s="17">
        <v>9.7588733186206644E-2</v>
      </c>
      <c r="H3413" s="17">
        <v>1.5658069454695622</v>
      </c>
      <c r="I3413" s="17">
        <v>31.883730774475264</v>
      </c>
      <c r="J3413" s="17">
        <v>0.93163294809285269</v>
      </c>
      <c r="K3413" s="17">
        <v>-1</v>
      </c>
      <c r="L3413" s="17">
        <v>-1</v>
      </c>
      <c r="M3413" s="17">
        <v>-1</v>
      </c>
      <c r="N3413" s="17">
        <v>0.16666666666666666</v>
      </c>
      <c r="O3413" s="17">
        <v>-1</v>
      </c>
      <c r="P3413" s="17">
        <v>-1</v>
      </c>
      <c r="Q3413" s="17">
        <v>1.5814579933319561</v>
      </c>
      <c r="R3413" s="17">
        <v>-1</v>
      </c>
      <c r="S3413" s="17">
        <v>-0.35349720193228051</v>
      </c>
      <c r="T3413" s="17">
        <v>-3.7116137603193253E-2</v>
      </c>
      <c r="U3413" s="17">
        <v>-0.25976454836216811</v>
      </c>
      <c r="V3413" s="17">
        <v>-0.52255781179374472</v>
      </c>
      <c r="W3413" s="17">
        <v>-0.66835579592337224</v>
      </c>
      <c r="X3413" s="17">
        <v>-1.6139256024373154</v>
      </c>
      <c r="Y3413" s="17">
        <v>0</v>
      </c>
      <c r="Z3413" s="17">
        <v>17.257403896478259</v>
      </c>
      <c r="AA3413" s="17">
        <v>-0.33425274724250115</v>
      </c>
      <c r="AB3413" s="17">
        <v>-0.1472085642265627</v>
      </c>
      <c r="AC3413" s="17">
        <v>3.7713995992259974</v>
      </c>
      <c r="AD3413" s="17">
        <v>-0.32470568545271017</v>
      </c>
      <c r="AE3413" s="17">
        <v>-3.2470568545271014E-2</v>
      </c>
      <c r="AF3413" s="17">
        <v>27.835166854393844</v>
      </c>
      <c r="AG3413" s="17">
        <v>-31.187689879181502</v>
      </c>
      <c r="AH3413" s="17">
        <v>-1</v>
      </c>
      <c r="AI3413" s="17">
        <v>-1</v>
      </c>
      <c r="AJ3413" s="17">
        <v>-1</v>
      </c>
      <c r="AK3413" s="17">
        <v>-1</v>
      </c>
      <c r="AL3413" s="17">
        <v>-1</v>
      </c>
      <c r="AM3413" s="17">
        <v>-1</v>
      </c>
      <c r="AN3413" s="17">
        <v>-1</v>
      </c>
      <c r="AO3413" s="17">
        <v>-1</v>
      </c>
      <c r="AP3413" s="17">
        <v>-1</v>
      </c>
      <c r="AQ3413" s="17">
        <v>-1</v>
      </c>
      <c r="AR3413" s="17">
        <v>-0.16235284272635508</v>
      </c>
      <c r="AS3413" s="17">
        <v>-1.948234112716261</v>
      </c>
      <c r="AT3413" s="17">
        <v>1.4672956534688604</v>
      </c>
      <c r="AU3413" s="17">
        <v>-1</v>
      </c>
      <c r="AV3413" s="17">
        <v>-1</v>
      </c>
      <c r="AW3413" s="17">
        <v>-1</v>
      </c>
      <c r="AX3413" s="17">
        <v>-1</v>
      </c>
      <c r="AY3413" s="17">
        <v>-3.2470568545271014E-2</v>
      </c>
      <c r="AZ3413" s="17">
        <v>0.64999991647873501</v>
      </c>
      <c r="BA3413" s="17">
        <v>-0.13717940365822218</v>
      </c>
      <c r="BB3413" s="17">
        <v>0.24373326638725484</v>
      </c>
      <c r="BC3413" s="17">
        <v>-6.4246086900075286E-2</v>
      </c>
      <c r="BD3413" s="17">
        <v>8.8755511614786737</v>
      </c>
      <c r="BE3413" s="17">
        <v>-1.8242691101966289</v>
      </c>
      <c r="BF3413" s="17">
        <v>-1</v>
      </c>
      <c r="BG3413" s="22">
        <v>0</v>
      </c>
    </row>
    <row r="3414" spans="1:59" x14ac:dyDescent="0.25">
      <c r="A3414">
        <v>7054</v>
      </c>
      <c r="B3414" t="s">
        <v>3447</v>
      </c>
      <c r="C3414" s="49">
        <v>0</v>
      </c>
      <c r="D3414" s="22">
        <v>1450</v>
      </c>
      <c r="E3414" s="17">
        <v>42.510834345099084</v>
      </c>
      <c r="F3414" s="17">
        <v>-34.162466733731819</v>
      </c>
      <c r="G3414" s="17">
        <v>9.7588733186206644E-2</v>
      </c>
      <c r="H3414" s="17">
        <v>1.5658069454695622</v>
      </c>
      <c r="I3414" s="17">
        <v>31.883730774475264</v>
      </c>
      <c r="J3414" s="17">
        <v>0.93163294809285269</v>
      </c>
      <c r="K3414" s="17">
        <v>-1</v>
      </c>
      <c r="L3414" s="17">
        <v>-1</v>
      </c>
      <c r="M3414" s="17">
        <v>-1</v>
      </c>
      <c r="N3414" s="17">
        <v>0.16666666666666666</v>
      </c>
      <c r="O3414" s="17">
        <v>-1</v>
      </c>
      <c r="P3414" s="17">
        <v>-1</v>
      </c>
      <c r="Q3414" s="17">
        <v>1.5814579933319561</v>
      </c>
      <c r="R3414" s="17">
        <v>-1</v>
      </c>
      <c r="S3414" s="17">
        <v>-0.35349720193228051</v>
      </c>
      <c r="T3414" s="17">
        <v>-3.7116137603193253E-2</v>
      </c>
      <c r="U3414" s="17">
        <v>-0.25976454836216811</v>
      </c>
      <c r="V3414" s="17">
        <v>-0.52255781179374472</v>
      </c>
      <c r="W3414" s="17">
        <v>-0.66835579592337224</v>
      </c>
      <c r="X3414" s="17">
        <v>-1.6139256024373154</v>
      </c>
      <c r="Y3414" s="17">
        <v>0</v>
      </c>
      <c r="Z3414" s="17">
        <v>17.257403896478259</v>
      </c>
      <c r="AA3414" s="17">
        <v>-0.33425274724250115</v>
      </c>
      <c r="AB3414" s="17">
        <v>-0.1472085642265627</v>
      </c>
      <c r="AC3414" s="17">
        <v>3.7713995992259974</v>
      </c>
      <c r="AD3414" s="17">
        <v>-0.32470568545271017</v>
      </c>
      <c r="AE3414" s="17">
        <v>-3.2470568545271014E-2</v>
      </c>
      <c r="AF3414" s="17">
        <v>27.835166854393844</v>
      </c>
      <c r="AG3414" s="17">
        <v>-31.187689879181502</v>
      </c>
      <c r="AH3414" s="17">
        <v>-1</v>
      </c>
      <c r="AI3414" s="17">
        <v>-1</v>
      </c>
      <c r="AJ3414" s="17">
        <v>-1</v>
      </c>
      <c r="AK3414" s="17">
        <v>-1</v>
      </c>
      <c r="AL3414" s="17">
        <v>-1</v>
      </c>
      <c r="AM3414" s="17">
        <v>-1</v>
      </c>
      <c r="AN3414" s="17">
        <v>-1</v>
      </c>
      <c r="AO3414" s="17">
        <v>-1</v>
      </c>
      <c r="AP3414" s="17">
        <v>-1</v>
      </c>
      <c r="AQ3414" s="17">
        <v>-1</v>
      </c>
      <c r="AR3414" s="17">
        <v>-0.16235284272635508</v>
      </c>
      <c r="AS3414" s="17">
        <v>-1.948234112716261</v>
      </c>
      <c r="AT3414" s="17">
        <v>1.4672956534688604</v>
      </c>
      <c r="AU3414" s="17">
        <v>-1</v>
      </c>
      <c r="AV3414" s="17">
        <v>-1</v>
      </c>
      <c r="AW3414" s="17">
        <v>-1</v>
      </c>
      <c r="AX3414" s="17">
        <v>-1</v>
      </c>
      <c r="AY3414" s="17">
        <v>-3.2470568545271014E-2</v>
      </c>
      <c r="AZ3414" s="17">
        <v>0.64999991647873501</v>
      </c>
      <c r="BA3414" s="17">
        <v>-0.13717940365822218</v>
      </c>
      <c r="BB3414" s="17">
        <v>0.24373326638725484</v>
      </c>
      <c r="BC3414" s="17">
        <v>-6.4246086900075286E-2</v>
      </c>
      <c r="BD3414" s="17">
        <v>8.8755511614786737</v>
      </c>
      <c r="BE3414" s="17">
        <v>-1.8242691101966289</v>
      </c>
      <c r="BF3414" s="17">
        <v>-1</v>
      </c>
      <c r="BG3414" s="22">
        <v>0</v>
      </c>
    </row>
    <row r="3415" spans="1:59" x14ac:dyDescent="0.25">
      <c r="A3415">
        <v>7055</v>
      </c>
      <c r="B3415" t="s">
        <v>3448</v>
      </c>
      <c r="C3415" s="49">
        <v>0</v>
      </c>
      <c r="D3415" s="22">
        <v>1450</v>
      </c>
      <c r="E3415" s="17">
        <v>42.510834345099084</v>
      </c>
      <c r="F3415" s="17">
        <v>-34.162466733731819</v>
      </c>
      <c r="G3415" s="17">
        <v>9.7588733186206644E-2</v>
      </c>
      <c r="H3415" s="17">
        <v>1.5658069454695622</v>
      </c>
      <c r="I3415" s="17">
        <v>31.883730774475264</v>
      </c>
      <c r="J3415" s="17">
        <v>0.93163294809285269</v>
      </c>
      <c r="K3415" s="17">
        <v>-1</v>
      </c>
      <c r="L3415" s="17">
        <v>-1</v>
      </c>
      <c r="M3415" s="17">
        <v>-1</v>
      </c>
      <c r="N3415" s="17">
        <v>0.16666666666666666</v>
      </c>
      <c r="O3415" s="17">
        <v>-1</v>
      </c>
      <c r="P3415" s="17">
        <v>-1</v>
      </c>
      <c r="Q3415" s="17">
        <v>1.5814579933319561</v>
      </c>
      <c r="R3415" s="17">
        <v>-1</v>
      </c>
      <c r="S3415" s="17">
        <v>-0.35349720193228051</v>
      </c>
      <c r="T3415" s="17">
        <v>-3.7116137603193253E-2</v>
      </c>
      <c r="U3415" s="17">
        <v>-0.25976454836216811</v>
      </c>
      <c r="V3415" s="17">
        <v>-0.52255781179374472</v>
      </c>
      <c r="W3415" s="17">
        <v>-0.66835579592337224</v>
      </c>
      <c r="X3415" s="17">
        <v>-1.6139256024373154</v>
      </c>
      <c r="Y3415" s="17">
        <v>0</v>
      </c>
      <c r="Z3415" s="17">
        <v>17.257403896478259</v>
      </c>
      <c r="AA3415" s="17">
        <v>-0.33425274724250115</v>
      </c>
      <c r="AB3415" s="17">
        <v>-0.1472085642265627</v>
      </c>
      <c r="AC3415" s="17">
        <v>3.7713995992259974</v>
      </c>
      <c r="AD3415" s="17">
        <v>-0.32470568545271017</v>
      </c>
      <c r="AE3415" s="17">
        <v>-3.2470568545271014E-2</v>
      </c>
      <c r="AF3415" s="17">
        <v>27.835166854393844</v>
      </c>
      <c r="AG3415" s="17">
        <v>-31.187689879181502</v>
      </c>
      <c r="AH3415" s="17">
        <v>-1</v>
      </c>
      <c r="AI3415" s="17">
        <v>-1</v>
      </c>
      <c r="AJ3415" s="17">
        <v>-1</v>
      </c>
      <c r="AK3415" s="17">
        <v>-1</v>
      </c>
      <c r="AL3415" s="17">
        <v>-1</v>
      </c>
      <c r="AM3415" s="17">
        <v>-1</v>
      </c>
      <c r="AN3415" s="17">
        <v>-1</v>
      </c>
      <c r="AO3415" s="17">
        <v>-1</v>
      </c>
      <c r="AP3415" s="17">
        <v>-1</v>
      </c>
      <c r="AQ3415" s="17">
        <v>-1</v>
      </c>
      <c r="AR3415" s="17">
        <v>-0.16235284272635508</v>
      </c>
      <c r="AS3415" s="17">
        <v>-1.948234112716261</v>
      </c>
      <c r="AT3415" s="17">
        <v>1.4672956534688604</v>
      </c>
      <c r="AU3415" s="17">
        <v>-1</v>
      </c>
      <c r="AV3415" s="17">
        <v>-1</v>
      </c>
      <c r="AW3415" s="17">
        <v>-1</v>
      </c>
      <c r="AX3415" s="17">
        <v>-1</v>
      </c>
      <c r="AY3415" s="17">
        <v>-3.2470568545271014E-2</v>
      </c>
      <c r="AZ3415" s="17">
        <v>0.64999991647873501</v>
      </c>
      <c r="BA3415" s="17">
        <v>-0.13717940365822218</v>
      </c>
      <c r="BB3415" s="17">
        <v>0.24373326638725484</v>
      </c>
      <c r="BC3415" s="17">
        <v>-6.4246086900075286E-2</v>
      </c>
      <c r="BD3415" s="17">
        <v>8.8755511614786737</v>
      </c>
      <c r="BE3415" s="17">
        <v>-1.8242691101966289</v>
      </c>
      <c r="BF3415" s="17">
        <v>-1</v>
      </c>
      <c r="BG3415" s="22">
        <v>0</v>
      </c>
    </row>
    <row r="3416" spans="1:59" x14ac:dyDescent="0.25">
      <c r="A3416">
        <v>7056</v>
      </c>
      <c r="B3416" t="s">
        <v>3449</v>
      </c>
      <c r="C3416" s="49">
        <v>0</v>
      </c>
      <c r="D3416" s="22">
        <v>1450</v>
      </c>
      <c r="E3416" s="17">
        <v>42.510834345099084</v>
      </c>
      <c r="F3416" s="17">
        <v>-34.162466733731819</v>
      </c>
      <c r="G3416" s="17">
        <v>9.7588733186206644E-2</v>
      </c>
      <c r="H3416" s="17">
        <v>1.5658069454695622</v>
      </c>
      <c r="I3416" s="17">
        <v>31.883730774475264</v>
      </c>
      <c r="J3416" s="17">
        <v>0.93163294809285269</v>
      </c>
      <c r="K3416" s="17">
        <v>-1</v>
      </c>
      <c r="L3416" s="17">
        <v>-1</v>
      </c>
      <c r="M3416" s="17">
        <v>-1</v>
      </c>
      <c r="N3416" s="17">
        <v>0.16666666666666666</v>
      </c>
      <c r="O3416" s="17">
        <v>-1</v>
      </c>
      <c r="P3416" s="17">
        <v>-1</v>
      </c>
      <c r="Q3416" s="17">
        <v>1.5814579933319561</v>
      </c>
      <c r="R3416" s="17">
        <v>-1</v>
      </c>
      <c r="S3416" s="17">
        <v>-0.35349720193228051</v>
      </c>
      <c r="T3416" s="17">
        <v>-3.7116137603193253E-2</v>
      </c>
      <c r="U3416" s="17">
        <v>-0.25976454836216811</v>
      </c>
      <c r="V3416" s="17">
        <v>-0.52255781179374472</v>
      </c>
      <c r="W3416" s="17">
        <v>-0.66835579592337224</v>
      </c>
      <c r="X3416" s="17">
        <v>-1.6139256024373154</v>
      </c>
      <c r="Y3416" s="17">
        <v>0</v>
      </c>
      <c r="Z3416" s="17">
        <v>17.257403896478259</v>
      </c>
      <c r="AA3416" s="17">
        <v>-0.33425274724250115</v>
      </c>
      <c r="AB3416" s="17">
        <v>-0.1472085642265627</v>
      </c>
      <c r="AC3416" s="17">
        <v>3.7713995992259974</v>
      </c>
      <c r="AD3416" s="17">
        <v>-0.32470568545271017</v>
      </c>
      <c r="AE3416" s="17">
        <v>-3.2470568545271014E-2</v>
      </c>
      <c r="AF3416" s="17">
        <v>27.835166854393844</v>
      </c>
      <c r="AG3416" s="17">
        <v>-31.187689879181502</v>
      </c>
      <c r="AH3416" s="17">
        <v>-1</v>
      </c>
      <c r="AI3416" s="17">
        <v>-1</v>
      </c>
      <c r="AJ3416" s="17">
        <v>-1</v>
      </c>
      <c r="AK3416" s="17">
        <v>-1</v>
      </c>
      <c r="AL3416" s="17">
        <v>-1</v>
      </c>
      <c r="AM3416" s="17">
        <v>-1</v>
      </c>
      <c r="AN3416" s="17">
        <v>-1</v>
      </c>
      <c r="AO3416" s="17">
        <v>-1</v>
      </c>
      <c r="AP3416" s="17">
        <v>-1</v>
      </c>
      <c r="AQ3416" s="17">
        <v>-1</v>
      </c>
      <c r="AR3416" s="17">
        <v>-0.16235284272635508</v>
      </c>
      <c r="AS3416" s="17">
        <v>-1.948234112716261</v>
      </c>
      <c r="AT3416" s="17">
        <v>1.4672956534688604</v>
      </c>
      <c r="AU3416" s="17">
        <v>-1</v>
      </c>
      <c r="AV3416" s="17">
        <v>-1</v>
      </c>
      <c r="AW3416" s="17">
        <v>-1</v>
      </c>
      <c r="AX3416" s="17">
        <v>-1</v>
      </c>
      <c r="AY3416" s="17">
        <v>-3.2470568545271014E-2</v>
      </c>
      <c r="AZ3416" s="17">
        <v>0.64999991647873501</v>
      </c>
      <c r="BA3416" s="17">
        <v>-0.13717940365822218</v>
      </c>
      <c r="BB3416" s="17">
        <v>0.24373326638725484</v>
      </c>
      <c r="BC3416" s="17">
        <v>-6.4246086900075286E-2</v>
      </c>
      <c r="BD3416" s="17">
        <v>8.8755511614786737</v>
      </c>
      <c r="BE3416" s="17">
        <v>-1.8242691101966289</v>
      </c>
      <c r="BF3416" s="17">
        <v>-1</v>
      </c>
      <c r="BG3416" s="22">
        <v>0</v>
      </c>
    </row>
    <row r="3417" spans="1:59" x14ac:dyDescent="0.25">
      <c r="A3417">
        <v>7057</v>
      </c>
      <c r="B3417" t="s">
        <v>3450</v>
      </c>
      <c r="C3417" s="49">
        <v>0</v>
      </c>
      <c r="D3417" s="22">
        <v>1450</v>
      </c>
      <c r="E3417" s="17">
        <v>42.510834345099084</v>
      </c>
      <c r="F3417" s="17">
        <v>-34.162466733731819</v>
      </c>
      <c r="G3417" s="17">
        <v>9.7588733186206644E-2</v>
      </c>
      <c r="H3417" s="17">
        <v>1.5658069454695622</v>
      </c>
      <c r="I3417" s="17">
        <v>31.883730774475264</v>
      </c>
      <c r="J3417" s="17">
        <v>0.93163294809285269</v>
      </c>
      <c r="K3417" s="17">
        <v>-1</v>
      </c>
      <c r="L3417" s="17">
        <v>-1</v>
      </c>
      <c r="M3417" s="17">
        <v>-1</v>
      </c>
      <c r="N3417" s="17">
        <v>0.16666666666666666</v>
      </c>
      <c r="O3417" s="17">
        <v>-1</v>
      </c>
      <c r="P3417" s="17">
        <v>-1</v>
      </c>
      <c r="Q3417" s="17">
        <v>1.5814579933319561</v>
      </c>
      <c r="R3417" s="17">
        <v>-1</v>
      </c>
      <c r="S3417" s="17">
        <v>-0.35349720193228051</v>
      </c>
      <c r="T3417" s="17">
        <v>-3.7116137603193253E-2</v>
      </c>
      <c r="U3417" s="17">
        <v>-0.25976454836216811</v>
      </c>
      <c r="V3417" s="17">
        <v>-0.52255781179374472</v>
      </c>
      <c r="W3417" s="17">
        <v>-0.66835579592337224</v>
      </c>
      <c r="X3417" s="17">
        <v>-1.6139256024373154</v>
      </c>
      <c r="Y3417" s="17">
        <v>0</v>
      </c>
      <c r="Z3417" s="17">
        <v>17.257403896478259</v>
      </c>
      <c r="AA3417" s="17">
        <v>-0.33425274724250115</v>
      </c>
      <c r="AB3417" s="17">
        <v>-0.1472085642265627</v>
      </c>
      <c r="AC3417" s="17">
        <v>3.7713995992259974</v>
      </c>
      <c r="AD3417" s="17">
        <v>-0.32470568545271017</v>
      </c>
      <c r="AE3417" s="17">
        <v>-3.2470568545271014E-2</v>
      </c>
      <c r="AF3417" s="17">
        <v>27.835166854393844</v>
      </c>
      <c r="AG3417" s="17">
        <v>-31.187689879181502</v>
      </c>
      <c r="AH3417" s="17">
        <v>-1</v>
      </c>
      <c r="AI3417" s="17">
        <v>-1</v>
      </c>
      <c r="AJ3417" s="17">
        <v>-1</v>
      </c>
      <c r="AK3417" s="17">
        <v>-1</v>
      </c>
      <c r="AL3417" s="17">
        <v>-1</v>
      </c>
      <c r="AM3417" s="17">
        <v>-1</v>
      </c>
      <c r="AN3417" s="17">
        <v>-1</v>
      </c>
      <c r="AO3417" s="17">
        <v>-1</v>
      </c>
      <c r="AP3417" s="17">
        <v>-1</v>
      </c>
      <c r="AQ3417" s="17">
        <v>-1</v>
      </c>
      <c r="AR3417" s="17">
        <v>-0.16235284272635508</v>
      </c>
      <c r="AS3417" s="17">
        <v>-1.948234112716261</v>
      </c>
      <c r="AT3417" s="17">
        <v>1.4672956534688604</v>
      </c>
      <c r="AU3417" s="17">
        <v>-1</v>
      </c>
      <c r="AV3417" s="17">
        <v>-1</v>
      </c>
      <c r="AW3417" s="17">
        <v>-1</v>
      </c>
      <c r="AX3417" s="17">
        <v>-1</v>
      </c>
      <c r="AY3417" s="17">
        <v>-3.2470568545271014E-2</v>
      </c>
      <c r="AZ3417" s="17">
        <v>0.64999991647873501</v>
      </c>
      <c r="BA3417" s="17">
        <v>-0.13717940365822218</v>
      </c>
      <c r="BB3417" s="17">
        <v>0.24373326638725484</v>
      </c>
      <c r="BC3417" s="17">
        <v>-6.4246086900075286E-2</v>
      </c>
      <c r="BD3417" s="17">
        <v>8.8755511614786737</v>
      </c>
      <c r="BE3417" s="17">
        <v>-1.8242691101966289</v>
      </c>
      <c r="BF3417" s="17">
        <v>-1</v>
      </c>
      <c r="BG3417" s="22">
        <v>0</v>
      </c>
    </row>
    <row r="3418" spans="1:59" x14ac:dyDescent="0.25">
      <c r="A3418">
        <v>7058</v>
      </c>
      <c r="B3418" t="s">
        <v>677</v>
      </c>
      <c r="C3418" s="49">
        <v>0</v>
      </c>
      <c r="D3418" s="22">
        <v>1450</v>
      </c>
      <c r="E3418" s="17">
        <v>42.510834345099084</v>
      </c>
      <c r="F3418" s="17">
        <v>-34.162466733731819</v>
      </c>
      <c r="G3418" s="17">
        <v>9.7588733186206644E-2</v>
      </c>
      <c r="H3418" s="17">
        <v>1.5658069454695622</v>
      </c>
      <c r="I3418" s="17">
        <v>31.883730774475264</v>
      </c>
      <c r="J3418" s="17">
        <v>0.93163294809285269</v>
      </c>
      <c r="K3418" s="17">
        <v>-1</v>
      </c>
      <c r="L3418" s="17">
        <v>-1</v>
      </c>
      <c r="M3418" s="17">
        <v>-1</v>
      </c>
      <c r="N3418" s="17">
        <v>0.16666666666666666</v>
      </c>
      <c r="O3418" s="17">
        <v>-1</v>
      </c>
      <c r="P3418" s="17">
        <v>-1</v>
      </c>
      <c r="Q3418" s="17">
        <v>1.5814579933319561</v>
      </c>
      <c r="R3418" s="17">
        <v>-1</v>
      </c>
      <c r="S3418" s="17">
        <v>-0.35349720193228051</v>
      </c>
      <c r="T3418" s="17">
        <v>-3.7116137603193253E-2</v>
      </c>
      <c r="U3418" s="17">
        <v>-0.25976454836216811</v>
      </c>
      <c r="V3418" s="17">
        <v>-0.52255781179374472</v>
      </c>
      <c r="W3418" s="17">
        <v>-0.66835579592337224</v>
      </c>
      <c r="X3418" s="17">
        <v>-1.6139256024373154</v>
      </c>
      <c r="Y3418" s="17">
        <v>0</v>
      </c>
      <c r="Z3418" s="17">
        <v>17.257403896478259</v>
      </c>
      <c r="AA3418" s="17">
        <v>-0.33425274724250115</v>
      </c>
      <c r="AB3418" s="17">
        <v>-0.1472085642265627</v>
      </c>
      <c r="AC3418" s="17">
        <v>3.7713995992259974</v>
      </c>
      <c r="AD3418" s="17">
        <v>-0.32470568545271017</v>
      </c>
      <c r="AE3418" s="17">
        <v>-3.2470568545271014E-2</v>
      </c>
      <c r="AF3418" s="17">
        <v>27.835166854393844</v>
      </c>
      <c r="AG3418" s="17">
        <v>-31.187689879181502</v>
      </c>
      <c r="AH3418" s="17">
        <v>-1</v>
      </c>
      <c r="AI3418" s="17">
        <v>-1</v>
      </c>
      <c r="AJ3418" s="17">
        <v>-1</v>
      </c>
      <c r="AK3418" s="17">
        <v>-1</v>
      </c>
      <c r="AL3418" s="17">
        <v>-1</v>
      </c>
      <c r="AM3418" s="17">
        <v>-1</v>
      </c>
      <c r="AN3418" s="17">
        <v>-1</v>
      </c>
      <c r="AO3418" s="17">
        <v>-1</v>
      </c>
      <c r="AP3418" s="17">
        <v>-1</v>
      </c>
      <c r="AQ3418" s="17">
        <v>-1</v>
      </c>
      <c r="AR3418" s="17">
        <v>-0.16235284272635508</v>
      </c>
      <c r="AS3418" s="17">
        <v>-1.948234112716261</v>
      </c>
      <c r="AT3418" s="17">
        <v>1.4672956534688604</v>
      </c>
      <c r="AU3418" s="17">
        <v>-1</v>
      </c>
      <c r="AV3418" s="17">
        <v>-1</v>
      </c>
      <c r="AW3418" s="17">
        <v>-1</v>
      </c>
      <c r="AX3418" s="17">
        <v>-1</v>
      </c>
      <c r="AY3418" s="17">
        <v>-3.2470568545271014E-2</v>
      </c>
      <c r="AZ3418" s="17">
        <v>0.64999991647873501</v>
      </c>
      <c r="BA3418" s="17">
        <v>-0.13717940365822218</v>
      </c>
      <c r="BB3418" s="17">
        <v>0.24373326638725484</v>
      </c>
      <c r="BC3418" s="17">
        <v>-6.4246086900075286E-2</v>
      </c>
      <c r="BD3418" s="17">
        <v>8.8755511614786737</v>
      </c>
      <c r="BE3418" s="17">
        <v>-1.8242691101966289</v>
      </c>
      <c r="BF3418" s="17">
        <v>-1</v>
      </c>
      <c r="BG3418" s="22">
        <v>0</v>
      </c>
    </row>
    <row r="3419" spans="1:59" x14ac:dyDescent="0.25">
      <c r="A3419">
        <v>7059</v>
      </c>
      <c r="B3419" t="s">
        <v>3451</v>
      </c>
      <c r="C3419" s="49">
        <v>0</v>
      </c>
      <c r="D3419" s="22">
        <v>1450</v>
      </c>
      <c r="E3419" s="17">
        <v>42.510834345099084</v>
      </c>
      <c r="F3419" s="17">
        <v>-34.162466733731819</v>
      </c>
      <c r="G3419" s="17">
        <v>9.7588733186206644E-2</v>
      </c>
      <c r="H3419" s="17">
        <v>1.5658069454695622</v>
      </c>
      <c r="I3419" s="17">
        <v>31.883730774475264</v>
      </c>
      <c r="J3419" s="17">
        <v>0.93163294809285269</v>
      </c>
      <c r="K3419" s="17">
        <v>-1</v>
      </c>
      <c r="L3419" s="17">
        <v>-1</v>
      </c>
      <c r="M3419" s="17">
        <v>-1</v>
      </c>
      <c r="N3419" s="17">
        <v>0.16666666666666666</v>
      </c>
      <c r="O3419" s="17">
        <v>-1</v>
      </c>
      <c r="P3419" s="17">
        <v>-1</v>
      </c>
      <c r="Q3419" s="17">
        <v>1.5814579933319561</v>
      </c>
      <c r="R3419" s="17">
        <v>-1</v>
      </c>
      <c r="S3419" s="17">
        <v>-0.35349720193228051</v>
      </c>
      <c r="T3419" s="17">
        <v>-3.7116137603193253E-2</v>
      </c>
      <c r="U3419" s="17">
        <v>-0.25976454836216811</v>
      </c>
      <c r="V3419" s="17">
        <v>-0.52255781179374472</v>
      </c>
      <c r="W3419" s="17">
        <v>-0.66835579592337224</v>
      </c>
      <c r="X3419" s="17">
        <v>-1.6139256024373154</v>
      </c>
      <c r="Y3419" s="17">
        <v>0</v>
      </c>
      <c r="Z3419" s="17">
        <v>17.257403896478259</v>
      </c>
      <c r="AA3419" s="17">
        <v>-0.33425274724250115</v>
      </c>
      <c r="AB3419" s="17">
        <v>-0.1472085642265627</v>
      </c>
      <c r="AC3419" s="17">
        <v>3.7713995992259974</v>
      </c>
      <c r="AD3419" s="17">
        <v>-0.32470568545271017</v>
      </c>
      <c r="AE3419" s="17">
        <v>-3.2470568545271014E-2</v>
      </c>
      <c r="AF3419" s="17">
        <v>27.835166854393844</v>
      </c>
      <c r="AG3419" s="17">
        <v>-31.187689879181502</v>
      </c>
      <c r="AH3419" s="17">
        <v>-1</v>
      </c>
      <c r="AI3419" s="17">
        <v>-1</v>
      </c>
      <c r="AJ3419" s="17">
        <v>-1</v>
      </c>
      <c r="AK3419" s="17">
        <v>-1</v>
      </c>
      <c r="AL3419" s="17">
        <v>-1</v>
      </c>
      <c r="AM3419" s="17">
        <v>-1</v>
      </c>
      <c r="AN3419" s="17">
        <v>-1</v>
      </c>
      <c r="AO3419" s="17">
        <v>-1</v>
      </c>
      <c r="AP3419" s="17">
        <v>-1</v>
      </c>
      <c r="AQ3419" s="17">
        <v>-1</v>
      </c>
      <c r="AR3419" s="17">
        <v>-0.16235284272635508</v>
      </c>
      <c r="AS3419" s="17">
        <v>-1.948234112716261</v>
      </c>
      <c r="AT3419" s="17">
        <v>1.4672956534688604</v>
      </c>
      <c r="AU3419" s="17">
        <v>-1</v>
      </c>
      <c r="AV3419" s="17">
        <v>-1</v>
      </c>
      <c r="AW3419" s="17">
        <v>-1</v>
      </c>
      <c r="AX3419" s="17">
        <v>-1</v>
      </c>
      <c r="AY3419" s="17">
        <v>-3.2470568545271014E-2</v>
      </c>
      <c r="AZ3419" s="17">
        <v>0.64999991647873501</v>
      </c>
      <c r="BA3419" s="17">
        <v>-0.13717940365822218</v>
      </c>
      <c r="BB3419" s="17">
        <v>0.24373326638725484</v>
      </c>
      <c r="BC3419" s="17">
        <v>-6.4246086900075286E-2</v>
      </c>
      <c r="BD3419" s="17">
        <v>8.8755511614786737</v>
      </c>
      <c r="BE3419" s="17">
        <v>-1.8242691101966289</v>
      </c>
      <c r="BF3419" s="17">
        <v>-1</v>
      </c>
      <c r="BG3419" s="22">
        <v>0</v>
      </c>
    </row>
    <row r="3420" spans="1:59" x14ac:dyDescent="0.25">
      <c r="A3420">
        <v>7060</v>
      </c>
      <c r="B3420" t="s">
        <v>3452</v>
      </c>
      <c r="C3420" s="49">
        <v>0</v>
      </c>
      <c r="D3420" s="22">
        <v>1450</v>
      </c>
      <c r="E3420" s="17">
        <v>42.510834345099084</v>
      </c>
      <c r="F3420" s="17">
        <v>-34.162466733731819</v>
      </c>
      <c r="G3420" s="17">
        <v>9.7588733186206644E-2</v>
      </c>
      <c r="H3420" s="17">
        <v>1.5658069454695622</v>
      </c>
      <c r="I3420" s="17">
        <v>31.883730774475264</v>
      </c>
      <c r="J3420" s="17">
        <v>0.93163294809285269</v>
      </c>
      <c r="K3420" s="17">
        <v>-1</v>
      </c>
      <c r="L3420" s="17">
        <v>-1</v>
      </c>
      <c r="M3420" s="17">
        <v>-1</v>
      </c>
      <c r="N3420" s="17">
        <v>0.16666666666666666</v>
      </c>
      <c r="O3420" s="17">
        <v>-1</v>
      </c>
      <c r="P3420" s="17">
        <v>-1</v>
      </c>
      <c r="Q3420" s="17">
        <v>1.5814579933319561</v>
      </c>
      <c r="R3420" s="17">
        <v>-1</v>
      </c>
      <c r="S3420" s="17">
        <v>-0.35349720193228051</v>
      </c>
      <c r="T3420" s="17">
        <v>-3.7116137603193253E-2</v>
      </c>
      <c r="U3420" s="17">
        <v>-0.25976454836216811</v>
      </c>
      <c r="V3420" s="17">
        <v>-0.52255781179374472</v>
      </c>
      <c r="W3420" s="17">
        <v>-0.66835579592337224</v>
      </c>
      <c r="X3420" s="17">
        <v>-1.6139256024373154</v>
      </c>
      <c r="Y3420" s="17">
        <v>0</v>
      </c>
      <c r="Z3420" s="17">
        <v>17.257403896478259</v>
      </c>
      <c r="AA3420" s="17">
        <v>-0.33425274724250115</v>
      </c>
      <c r="AB3420" s="17">
        <v>-0.1472085642265627</v>
      </c>
      <c r="AC3420" s="17">
        <v>3.7713995992259974</v>
      </c>
      <c r="AD3420" s="17">
        <v>-0.32470568545271017</v>
      </c>
      <c r="AE3420" s="17">
        <v>-3.2470568545271014E-2</v>
      </c>
      <c r="AF3420" s="17">
        <v>27.835166854393844</v>
      </c>
      <c r="AG3420" s="17">
        <v>-31.187689879181502</v>
      </c>
      <c r="AH3420" s="17">
        <v>-1</v>
      </c>
      <c r="AI3420" s="17">
        <v>-1</v>
      </c>
      <c r="AJ3420" s="17">
        <v>-1</v>
      </c>
      <c r="AK3420" s="17">
        <v>-1</v>
      </c>
      <c r="AL3420" s="17">
        <v>-1</v>
      </c>
      <c r="AM3420" s="17">
        <v>-1</v>
      </c>
      <c r="AN3420" s="17">
        <v>-1</v>
      </c>
      <c r="AO3420" s="17">
        <v>-1</v>
      </c>
      <c r="AP3420" s="17">
        <v>-1</v>
      </c>
      <c r="AQ3420" s="17">
        <v>-1</v>
      </c>
      <c r="AR3420" s="17">
        <v>-0.16235284272635508</v>
      </c>
      <c r="AS3420" s="17">
        <v>-1.948234112716261</v>
      </c>
      <c r="AT3420" s="17">
        <v>1.4672956534688604</v>
      </c>
      <c r="AU3420" s="17">
        <v>-1</v>
      </c>
      <c r="AV3420" s="17">
        <v>-1</v>
      </c>
      <c r="AW3420" s="17">
        <v>-1</v>
      </c>
      <c r="AX3420" s="17">
        <v>-1</v>
      </c>
      <c r="AY3420" s="17">
        <v>-3.2470568545271014E-2</v>
      </c>
      <c r="AZ3420" s="17">
        <v>0.64999991647873501</v>
      </c>
      <c r="BA3420" s="17">
        <v>-0.13717940365822218</v>
      </c>
      <c r="BB3420" s="17">
        <v>0.24373326638725484</v>
      </c>
      <c r="BC3420" s="17">
        <v>-6.4246086900075286E-2</v>
      </c>
      <c r="BD3420" s="17">
        <v>8.8755511614786737</v>
      </c>
      <c r="BE3420" s="17">
        <v>-1.8242691101966289</v>
      </c>
      <c r="BF3420" s="17">
        <v>-1</v>
      </c>
      <c r="BG3420" s="22">
        <v>0</v>
      </c>
    </row>
    <row r="3421" spans="1:59" x14ac:dyDescent="0.25">
      <c r="A3421">
        <v>7063</v>
      </c>
      <c r="B3421" t="s">
        <v>3453</v>
      </c>
      <c r="C3421" s="49">
        <v>0</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0</v>
      </c>
    </row>
    <row r="3422" spans="1:59" x14ac:dyDescent="0.25">
      <c r="A3422">
        <v>7064</v>
      </c>
      <c r="B3422" t="s">
        <v>3454</v>
      </c>
      <c r="C3422" s="49">
        <v>0</v>
      </c>
      <c r="D3422" s="22">
        <v>1450</v>
      </c>
      <c r="E3422" s="17">
        <v>42.510834345099084</v>
      </c>
      <c r="F3422" s="17">
        <v>-34.162466733731819</v>
      </c>
      <c r="G3422" s="17">
        <v>9.7588733186206644E-2</v>
      </c>
      <c r="H3422" s="17">
        <v>1.5658069454695622</v>
      </c>
      <c r="I3422" s="17">
        <v>31.883730774475264</v>
      </c>
      <c r="J3422" s="17">
        <v>0.93163294809285269</v>
      </c>
      <c r="K3422" s="17">
        <v>-1</v>
      </c>
      <c r="L3422" s="17">
        <v>-1</v>
      </c>
      <c r="M3422" s="17">
        <v>-1</v>
      </c>
      <c r="N3422" s="17">
        <v>0.16666666666666666</v>
      </c>
      <c r="O3422" s="17">
        <v>-1</v>
      </c>
      <c r="P3422" s="17">
        <v>-1</v>
      </c>
      <c r="Q3422" s="17">
        <v>1.5814579933319561</v>
      </c>
      <c r="R3422" s="17">
        <v>-1</v>
      </c>
      <c r="S3422" s="17">
        <v>-0.35349720193228051</v>
      </c>
      <c r="T3422" s="17">
        <v>-3.7116137603193253E-2</v>
      </c>
      <c r="U3422" s="17">
        <v>-0.25976454836216811</v>
      </c>
      <c r="V3422" s="17">
        <v>-0.52255781179374472</v>
      </c>
      <c r="W3422" s="17">
        <v>-0.66835579592337224</v>
      </c>
      <c r="X3422" s="17">
        <v>-1.6139256024373154</v>
      </c>
      <c r="Y3422" s="17">
        <v>0</v>
      </c>
      <c r="Z3422" s="17">
        <v>17.257403896478259</v>
      </c>
      <c r="AA3422" s="17">
        <v>-0.33425274724250115</v>
      </c>
      <c r="AB3422" s="17">
        <v>-0.1472085642265627</v>
      </c>
      <c r="AC3422" s="17">
        <v>3.7713995992259974</v>
      </c>
      <c r="AD3422" s="17">
        <v>-0.32470568545271017</v>
      </c>
      <c r="AE3422" s="17">
        <v>-3.2470568545271014E-2</v>
      </c>
      <c r="AF3422" s="17">
        <v>27.835166854393844</v>
      </c>
      <c r="AG3422" s="17">
        <v>-31.187689879181502</v>
      </c>
      <c r="AH3422" s="17">
        <v>-1</v>
      </c>
      <c r="AI3422" s="17">
        <v>-1</v>
      </c>
      <c r="AJ3422" s="17">
        <v>-1</v>
      </c>
      <c r="AK3422" s="17">
        <v>-1</v>
      </c>
      <c r="AL3422" s="17">
        <v>-1</v>
      </c>
      <c r="AM3422" s="17">
        <v>-1</v>
      </c>
      <c r="AN3422" s="17">
        <v>-1</v>
      </c>
      <c r="AO3422" s="17">
        <v>-1</v>
      </c>
      <c r="AP3422" s="17">
        <v>-1</v>
      </c>
      <c r="AQ3422" s="17">
        <v>-1</v>
      </c>
      <c r="AR3422" s="17">
        <v>-0.16235284272635508</v>
      </c>
      <c r="AS3422" s="17">
        <v>-1.948234112716261</v>
      </c>
      <c r="AT3422" s="17">
        <v>1.4672956534688604</v>
      </c>
      <c r="AU3422" s="17">
        <v>-1</v>
      </c>
      <c r="AV3422" s="17">
        <v>-1</v>
      </c>
      <c r="AW3422" s="17">
        <v>-1</v>
      </c>
      <c r="AX3422" s="17">
        <v>-1</v>
      </c>
      <c r="AY3422" s="17">
        <v>-3.2470568545271014E-2</v>
      </c>
      <c r="AZ3422" s="17">
        <v>0.64999991647873501</v>
      </c>
      <c r="BA3422" s="17">
        <v>-0.13717940365822218</v>
      </c>
      <c r="BB3422" s="17">
        <v>0.24373326638725484</v>
      </c>
      <c r="BC3422" s="17">
        <v>-6.4246086900075286E-2</v>
      </c>
      <c r="BD3422" s="17">
        <v>8.8755511614786737</v>
      </c>
      <c r="BE3422" s="17">
        <v>-1.8242691101966289</v>
      </c>
      <c r="BF3422" s="17">
        <v>-1</v>
      </c>
      <c r="BG3422" s="22">
        <v>0</v>
      </c>
    </row>
    <row r="3423" spans="1:59" x14ac:dyDescent="0.25">
      <c r="A3423">
        <v>7065</v>
      </c>
      <c r="B3423" t="s">
        <v>3455</v>
      </c>
      <c r="C3423" s="49">
        <v>0</v>
      </c>
      <c r="D3423" s="22">
        <v>1450</v>
      </c>
      <c r="E3423" s="17">
        <v>42.510834345099084</v>
      </c>
      <c r="F3423" s="17">
        <v>-34.162466733731819</v>
      </c>
      <c r="G3423" s="17">
        <v>9.7588733186206644E-2</v>
      </c>
      <c r="H3423" s="17">
        <v>1.5658069454695622</v>
      </c>
      <c r="I3423" s="17">
        <v>31.883730774475264</v>
      </c>
      <c r="J3423" s="17">
        <v>0.93163294809285269</v>
      </c>
      <c r="K3423" s="17">
        <v>-1</v>
      </c>
      <c r="L3423" s="17">
        <v>-1</v>
      </c>
      <c r="M3423" s="17">
        <v>-1</v>
      </c>
      <c r="N3423" s="17">
        <v>0.16666666666666666</v>
      </c>
      <c r="O3423" s="17">
        <v>-1</v>
      </c>
      <c r="P3423" s="17">
        <v>-1</v>
      </c>
      <c r="Q3423" s="17">
        <v>1.5814579933319561</v>
      </c>
      <c r="R3423" s="17">
        <v>-1</v>
      </c>
      <c r="S3423" s="17">
        <v>-0.35349720193228051</v>
      </c>
      <c r="T3423" s="17">
        <v>-3.7116137603193253E-2</v>
      </c>
      <c r="U3423" s="17">
        <v>-0.25976454836216811</v>
      </c>
      <c r="V3423" s="17">
        <v>-0.52255781179374472</v>
      </c>
      <c r="W3423" s="17">
        <v>-0.66835579592337224</v>
      </c>
      <c r="X3423" s="17">
        <v>-1.6139256024373154</v>
      </c>
      <c r="Y3423" s="17">
        <v>0</v>
      </c>
      <c r="Z3423" s="17">
        <v>17.257403896478259</v>
      </c>
      <c r="AA3423" s="17">
        <v>-0.33425274724250115</v>
      </c>
      <c r="AB3423" s="17">
        <v>-0.1472085642265627</v>
      </c>
      <c r="AC3423" s="17">
        <v>3.7713995992259974</v>
      </c>
      <c r="AD3423" s="17">
        <v>-0.32470568545271017</v>
      </c>
      <c r="AE3423" s="17">
        <v>-3.2470568545271014E-2</v>
      </c>
      <c r="AF3423" s="17">
        <v>27.835166854393844</v>
      </c>
      <c r="AG3423" s="17">
        <v>-31.187689879181502</v>
      </c>
      <c r="AH3423" s="17">
        <v>-1</v>
      </c>
      <c r="AI3423" s="17">
        <v>-1</v>
      </c>
      <c r="AJ3423" s="17">
        <v>-1</v>
      </c>
      <c r="AK3423" s="17">
        <v>-1</v>
      </c>
      <c r="AL3423" s="17">
        <v>-1</v>
      </c>
      <c r="AM3423" s="17">
        <v>-1</v>
      </c>
      <c r="AN3423" s="17">
        <v>-1</v>
      </c>
      <c r="AO3423" s="17">
        <v>-1</v>
      </c>
      <c r="AP3423" s="17">
        <v>-1</v>
      </c>
      <c r="AQ3423" s="17">
        <v>-1</v>
      </c>
      <c r="AR3423" s="17">
        <v>-0.16235284272635508</v>
      </c>
      <c r="AS3423" s="17">
        <v>-1.948234112716261</v>
      </c>
      <c r="AT3423" s="17">
        <v>1.4672956534688604</v>
      </c>
      <c r="AU3423" s="17">
        <v>-1</v>
      </c>
      <c r="AV3423" s="17">
        <v>-1</v>
      </c>
      <c r="AW3423" s="17">
        <v>-1</v>
      </c>
      <c r="AX3423" s="17">
        <v>-1</v>
      </c>
      <c r="AY3423" s="17">
        <v>-3.2470568545271014E-2</v>
      </c>
      <c r="AZ3423" s="17">
        <v>0.64999991647873501</v>
      </c>
      <c r="BA3423" s="17">
        <v>-0.13717940365822218</v>
      </c>
      <c r="BB3423" s="17">
        <v>0.24373326638725484</v>
      </c>
      <c r="BC3423" s="17">
        <v>-6.4246086900075286E-2</v>
      </c>
      <c r="BD3423" s="17">
        <v>8.8755511614786737</v>
      </c>
      <c r="BE3423" s="17">
        <v>-1.8242691101966289</v>
      </c>
      <c r="BF3423" s="17">
        <v>-1</v>
      </c>
      <c r="BG3423" s="22">
        <v>0</v>
      </c>
    </row>
    <row r="3424" spans="1:59" x14ac:dyDescent="0.25">
      <c r="A3424">
        <v>7066</v>
      </c>
      <c r="B3424" t="s">
        <v>3456</v>
      </c>
      <c r="C3424" s="49">
        <v>0</v>
      </c>
      <c r="D3424" s="22">
        <v>1450</v>
      </c>
      <c r="E3424" s="17">
        <v>42.510834345099084</v>
      </c>
      <c r="F3424" s="17">
        <v>-34.162466733731819</v>
      </c>
      <c r="G3424" s="17">
        <v>9.7588733186206644E-2</v>
      </c>
      <c r="H3424" s="17">
        <v>1.5658069454695622</v>
      </c>
      <c r="I3424" s="17">
        <v>31.883730774475264</v>
      </c>
      <c r="J3424" s="17">
        <v>0.93163294809285269</v>
      </c>
      <c r="K3424" s="17">
        <v>-1</v>
      </c>
      <c r="L3424" s="17">
        <v>-1</v>
      </c>
      <c r="M3424" s="17">
        <v>-1</v>
      </c>
      <c r="N3424" s="17">
        <v>0.16666666666666666</v>
      </c>
      <c r="O3424" s="17">
        <v>-1</v>
      </c>
      <c r="P3424" s="17">
        <v>-1</v>
      </c>
      <c r="Q3424" s="17">
        <v>1.5814579933319561</v>
      </c>
      <c r="R3424" s="17">
        <v>-1</v>
      </c>
      <c r="S3424" s="17">
        <v>-0.35349720193228051</v>
      </c>
      <c r="T3424" s="17">
        <v>-3.7116137603193253E-2</v>
      </c>
      <c r="U3424" s="17">
        <v>-0.25976454836216811</v>
      </c>
      <c r="V3424" s="17">
        <v>-0.52255781179374472</v>
      </c>
      <c r="W3424" s="17">
        <v>-0.66835579592337224</v>
      </c>
      <c r="X3424" s="17">
        <v>-1.6139256024373154</v>
      </c>
      <c r="Y3424" s="17">
        <v>0</v>
      </c>
      <c r="Z3424" s="17">
        <v>17.257403896478259</v>
      </c>
      <c r="AA3424" s="17">
        <v>-0.33425274724250115</v>
      </c>
      <c r="AB3424" s="17">
        <v>-0.1472085642265627</v>
      </c>
      <c r="AC3424" s="17">
        <v>3.7713995992259974</v>
      </c>
      <c r="AD3424" s="17">
        <v>-0.32470568545271017</v>
      </c>
      <c r="AE3424" s="17">
        <v>-3.2470568545271014E-2</v>
      </c>
      <c r="AF3424" s="17">
        <v>27.835166854393844</v>
      </c>
      <c r="AG3424" s="17">
        <v>-31.187689879181502</v>
      </c>
      <c r="AH3424" s="17">
        <v>-1</v>
      </c>
      <c r="AI3424" s="17">
        <v>-1</v>
      </c>
      <c r="AJ3424" s="17">
        <v>-1</v>
      </c>
      <c r="AK3424" s="17">
        <v>-1</v>
      </c>
      <c r="AL3424" s="17">
        <v>-1</v>
      </c>
      <c r="AM3424" s="17">
        <v>-1</v>
      </c>
      <c r="AN3424" s="17">
        <v>-1</v>
      </c>
      <c r="AO3424" s="17">
        <v>-1</v>
      </c>
      <c r="AP3424" s="17">
        <v>-1</v>
      </c>
      <c r="AQ3424" s="17">
        <v>-1</v>
      </c>
      <c r="AR3424" s="17">
        <v>-0.16235284272635508</v>
      </c>
      <c r="AS3424" s="17">
        <v>-1.948234112716261</v>
      </c>
      <c r="AT3424" s="17">
        <v>1.4672956534688604</v>
      </c>
      <c r="AU3424" s="17">
        <v>-1</v>
      </c>
      <c r="AV3424" s="17">
        <v>-1</v>
      </c>
      <c r="AW3424" s="17">
        <v>-1</v>
      </c>
      <c r="AX3424" s="17">
        <v>-1</v>
      </c>
      <c r="AY3424" s="17">
        <v>-3.2470568545271014E-2</v>
      </c>
      <c r="AZ3424" s="17">
        <v>0.64999991647873501</v>
      </c>
      <c r="BA3424" s="17">
        <v>-0.13717940365822218</v>
      </c>
      <c r="BB3424" s="17">
        <v>0.24373326638725484</v>
      </c>
      <c r="BC3424" s="17">
        <v>-6.4246086900075286E-2</v>
      </c>
      <c r="BD3424" s="17">
        <v>8.8755511614786737</v>
      </c>
      <c r="BE3424" s="17">
        <v>-1.8242691101966289</v>
      </c>
      <c r="BF3424" s="17">
        <v>-1</v>
      </c>
      <c r="BG3424" s="22">
        <v>0</v>
      </c>
    </row>
    <row r="3425" spans="1:59" x14ac:dyDescent="0.25">
      <c r="A3425">
        <v>7067</v>
      </c>
      <c r="B3425" t="s">
        <v>3457</v>
      </c>
      <c r="C3425" s="49">
        <v>0</v>
      </c>
      <c r="D3425" s="22">
        <v>1450</v>
      </c>
      <c r="E3425" s="17">
        <v>42.510834345099084</v>
      </c>
      <c r="F3425" s="17">
        <v>-34.162466733731819</v>
      </c>
      <c r="G3425" s="17">
        <v>9.7588733186206644E-2</v>
      </c>
      <c r="H3425" s="17">
        <v>1.5658069454695622</v>
      </c>
      <c r="I3425" s="17">
        <v>31.883730774475264</v>
      </c>
      <c r="J3425" s="17">
        <v>0.93163294809285269</v>
      </c>
      <c r="K3425" s="17">
        <v>-1</v>
      </c>
      <c r="L3425" s="17">
        <v>-1</v>
      </c>
      <c r="M3425" s="17">
        <v>-1</v>
      </c>
      <c r="N3425" s="17">
        <v>0.16666666666666666</v>
      </c>
      <c r="O3425" s="17">
        <v>-1</v>
      </c>
      <c r="P3425" s="17">
        <v>-1</v>
      </c>
      <c r="Q3425" s="17">
        <v>1.5814579933319561</v>
      </c>
      <c r="R3425" s="17">
        <v>-1</v>
      </c>
      <c r="S3425" s="17">
        <v>-0.35349720193228051</v>
      </c>
      <c r="T3425" s="17">
        <v>-3.7116137603193253E-2</v>
      </c>
      <c r="U3425" s="17">
        <v>-0.25976454836216811</v>
      </c>
      <c r="V3425" s="17">
        <v>-0.52255781179374472</v>
      </c>
      <c r="W3425" s="17">
        <v>-0.66835579592337224</v>
      </c>
      <c r="X3425" s="17">
        <v>-1.6139256024373154</v>
      </c>
      <c r="Y3425" s="17">
        <v>0</v>
      </c>
      <c r="Z3425" s="17">
        <v>17.257403896478259</v>
      </c>
      <c r="AA3425" s="17">
        <v>-0.33425274724250115</v>
      </c>
      <c r="AB3425" s="17">
        <v>-0.1472085642265627</v>
      </c>
      <c r="AC3425" s="17">
        <v>3.7713995992259974</v>
      </c>
      <c r="AD3425" s="17">
        <v>-0.32470568545271017</v>
      </c>
      <c r="AE3425" s="17">
        <v>-3.2470568545271014E-2</v>
      </c>
      <c r="AF3425" s="17">
        <v>27.835166854393844</v>
      </c>
      <c r="AG3425" s="17">
        <v>-31.187689879181502</v>
      </c>
      <c r="AH3425" s="17">
        <v>-1</v>
      </c>
      <c r="AI3425" s="17">
        <v>-1</v>
      </c>
      <c r="AJ3425" s="17">
        <v>-1</v>
      </c>
      <c r="AK3425" s="17">
        <v>-1</v>
      </c>
      <c r="AL3425" s="17">
        <v>-1</v>
      </c>
      <c r="AM3425" s="17">
        <v>-1</v>
      </c>
      <c r="AN3425" s="17">
        <v>-1</v>
      </c>
      <c r="AO3425" s="17">
        <v>-1</v>
      </c>
      <c r="AP3425" s="17">
        <v>-1</v>
      </c>
      <c r="AQ3425" s="17">
        <v>-1</v>
      </c>
      <c r="AR3425" s="17">
        <v>-0.16235284272635508</v>
      </c>
      <c r="AS3425" s="17">
        <v>-1.948234112716261</v>
      </c>
      <c r="AT3425" s="17">
        <v>1.4672956534688604</v>
      </c>
      <c r="AU3425" s="17">
        <v>-1</v>
      </c>
      <c r="AV3425" s="17">
        <v>-1</v>
      </c>
      <c r="AW3425" s="17">
        <v>-1</v>
      </c>
      <c r="AX3425" s="17">
        <v>-1</v>
      </c>
      <c r="AY3425" s="17">
        <v>-3.2470568545271014E-2</v>
      </c>
      <c r="AZ3425" s="17">
        <v>0.64999991647873501</v>
      </c>
      <c r="BA3425" s="17">
        <v>-0.13717940365822218</v>
      </c>
      <c r="BB3425" s="17">
        <v>0.24373326638725484</v>
      </c>
      <c r="BC3425" s="17">
        <v>-6.4246086900075286E-2</v>
      </c>
      <c r="BD3425" s="17">
        <v>8.8755511614786737</v>
      </c>
      <c r="BE3425" s="17">
        <v>-1.8242691101966289</v>
      </c>
      <c r="BF3425" s="17">
        <v>-1</v>
      </c>
      <c r="BG3425" s="22">
        <v>0</v>
      </c>
    </row>
    <row r="3426" spans="1:59" x14ac:dyDescent="0.25">
      <c r="A3426">
        <v>7068</v>
      </c>
      <c r="B3426" t="s">
        <v>3458</v>
      </c>
      <c r="C3426" s="49">
        <v>0</v>
      </c>
      <c r="D3426" s="22">
        <v>1450</v>
      </c>
      <c r="E3426" s="17">
        <v>42.510834345099084</v>
      </c>
      <c r="F3426" s="17">
        <v>-34.162466733731819</v>
      </c>
      <c r="G3426" s="17">
        <v>9.7588733186206644E-2</v>
      </c>
      <c r="H3426" s="17">
        <v>1.5658069454695622</v>
      </c>
      <c r="I3426" s="17">
        <v>31.883730774475264</v>
      </c>
      <c r="J3426" s="17">
        <v>0.93163294809285269</v>
      </c>
      <c r="K3426" s="17">
        <v>-1</v>
      </c>
      <c r="L3426" s="17">
        <v>-1</v>
      </c>
      <c r="M3426" s="17">
        <v>-1</v>
      </c>
      <c r="N3426" s="17">
        <v>0.16666666666666666</v>
      </c>
      <c r="O3426" s="17">
        <v>-1</v>
      </c>
      <c r="P3426" s="17">
        <v>-1</v>
      </c>
      <c r="Q3426" s="17">
        <v>1.5814579933319561</v>
      </c>
      <c r="R3426" s="17">
        <v>-1</v>
      </c>
      <c r="S3426" s="17">
        <v>-0.35349720193228051</v>
      </c>
      <c r="T3426" s="17">
        <v>-3.7116137603193253E-2</v>
      </c>
      <c r="U3426" s="17">
        <v>-0.25976454836216811</v>
      </c>
      <c r="V3426" s="17">
        <v>-0.52255781179374472</v>
      </c>
      <c r="W3426" s="17">
        <v>-0.66835579592337224</v>
      </c>
      <c r="X3426" s="17">
        <v>-1.6139256024373154</v>
      </c>
      <c r="Y3426" s="17">
        <v>0</v>
      </c>
      <c r="Z3426" s="17">
        <v>17.257403896478259</v>
      </c>
      <c r="AA3426" s="17">
        <v>-0.33425274724250115</v>
      </c>
      <c r="AB3426" s="17">
        <v>-0.1472085642265627</v>
      </c>
      <c r="AC3426" s="17">
        <v>3.7713995992259974</v>
      </c>
      <c r="AD3426" s="17">
        <v>-0.32470568545271017</v>
      </c>
      <c r="AE3426" s="17">
        <v>-3.2470568545271014E-2</v>
      </c>
      <c r="AF3426" s="17">
        <v>27.835166854393844</v>
      </c>
      <c r="AG3426" s="17">
        <v>-31.187689879181502</v>
      </c>
      <c r="AH3426" s="17">
        <v>-1</v>
      </c>
      <c r="AI3426" s="17">
        <v>-1</v>
      </c>
      <c r="AJ3426" s="17">
        <v>-1</v>
      </c>
      <c r="AK3426" s="17">
        <v>-1</v>
      </c>
      <c r="AL3426" s="17">
        <v>-1</v>
      </c>
      <c r="AM3426" s="17">
        <v>-1</v>
      </c>
      <c r="AN3426" s="17">
        <v>-1</v>
      </c>
      <c r="AO3426" s="17">
        <v>-1</v>
      </c>
      <c r="AP3426" s="17">
        <v>-1</v>
      </c>
      <c r="AQ3426" s="17">
        <v>-1</v>
      </c>
      <c r="AR3426" s="17">
        <v>-0.16235284272635508</v>
      </c>
      <c r="AS3426" s="17">
        <v>-1.948234112716261</v>
      </c>
      <c r="AT3426" s="17">
        <v>1.4672956534688604</v>
      </c>
      <c r="AU3426" s="17">
        <v>-1</v>
      </c>
      <c r="AV3426" s="17">
        <v>-1</v>
      </c>
      <c r="AW3426" s="17">
        <v>-1</v>
      </c>
      <c r="AX3426" s="17">
        <v>-1</v>
      </c>
      <c r="AY3426" s="17">
        <v>-3.2470568545271014E-2</v>
      </c>
      <c r="AZ3426" s="17">
        <v>0.64999991647873501</v>
      </c>
      <c r="BA3426" s="17">
        <v>-0.13717940365822218</v>
      </c>
      <c r="BB3426" s="17">
        <v>0.24373326638725484</v>
      </c>
      <c r="BC3426" s="17">
        <v>-6.4246086900075286E-2</v>
      </c>
      <c r="BD3426" s="17">
        <v>8.8755511614786737</v>
      </c>
      <c r="BE3426" s="17">
        <v>-1.8242691101966289</v>
      </c>
      <c r="BF3426" s="17">
        <v>-1</v>
      </c>
      <c r="BG3426" s="22">
        <v>0</v>
      </c>
    </row>
    <row r="3427" spans="1:59" x14ac:dyDescent="0.25">
      <c r="A3427">
        <v>7069</v>
      </c>
      <c r="B3427" t="s">
        <v>3459</v>
      </c>
      <c r="C3427" s="49">
        <v>0</v>
      </c>
      <c r="D3427" s="22">
        <v>1450</v>
      </c>
      <c r="E3427" s="17">
        <v>42.510834345099084</v>
      </c>
      <c r="F3427" s="17">
        <v>-34.162466733731819</v>
      </c>
      <c r="G3427" s="17">
        <v>9.7588733186206644E-2</v>
      </c>
      <c r="H3427" s="17">
        <v>1.5658069454695622</v>
      </c>
      <c r="I3427" s="17">
        <v>31.883730774475264</v>
      </c>
      <c r="J3427" s="17">
        <v>0.93163294809285269</v>
      </c>
      <c r="K3427" s="17">
        <v>-1</v>
      </c>
      <c r="L3427" s="17">
        <v>-1</v>
      </c>
      <c r="M3427" s="17">
        <v>-1</v>
      </c>
      <c r="N3427" s="17">
        <v>0.16666666666666666</v>
      </c>
      <c r="O3427" s="17">
        <v>-1</v>
      </c>
      <c r="P3427" s="17">
        <v>-1</v>
      </c>
      <c r="Q3427" s="17">
        <v>1.5814579933319561</v>
      </c>
      <c r="R3427" s="17">
        <v>-1</v>
      </c>
      <c r="S3427" s="17">
        <v>-0.35349720193228051</v>
      </c>
      <c r="T3427" s="17">
        <v>-3.7116137603193253E-2</v>
      </c>
      <c r="U3427" s="17">
        <v>-0.25976454836216811</v>
      </c>
      <c r="V3427" s="17">
        <v>-0.52255781179374472</v>
      </c>
      <c r="W3427" s="17">
        <v>-0.66835579592337224</v>
      </c>
      <c r="X3427" s="17">
        <v>-1.6139256024373154</v>
      </c>
      <c r="Y3427" s="17">
        <v>0</v>
      </c>
      <c r="Z3427" s="17">
        <v>17.257403896478259</v>
      </c>
      <c r="AA3427" s="17">
        <v>-0.33425274724250115</v>
      </c>
      <c r="AB3427" s="17">
        <v>-0.1472085642265627</v>
      </c>
      <c r="AC3427" s="17">
        <v>3.7713995992259974</v>
      </c>
      <c r="AD3427" s="17">
        <v>-0.32470568545271017</v>
      </c>
      <c r="AE3427" s="17">
        <v>-3.2470568545271014E-2</v>
      </c>
      <c r="AF3427" s="17">
        <v>27.835166854393844</v>
      </c>
      <c r="AG3427" s="17">
        <v>-31.187689879181502</v>
      </c>
      <c r="AH3427" s="17">
        <v>-1</v>
      </c>
      <c r="AI3427" s="17">
        <v>-1</v>
      </c>
      <c r="AJ3427" s="17">
        <v>-1</v>
      </c>
      <c r="AK3427" s="17">
        <v>-1</v>
      </c>
      <c r="AL3427" s="17">
        <v>-1</v>
      </c>
      <c r="AM3427" s="17">
        <v>-1</v>
      </c>
      <c r="AN3427" s="17">
        <v>-1</v>
      </c>
      <c r="AO3427" s="17">
        <v>-1</v>
      </c>
      <c r="AP3427" s="17">
        <v>-1</v>
      </c>
      <c r="AQ3427" s="17">
        <v>-1</v>
      </c>
      <c r="AR3427" s="17">
        <v>-0.16235284272635508</v>
      </c>
      <c r="AS3427" s="17">
        <v>-1.948234112716261</v>
      </c>
      <c r="AT3427" s="17">
        <v>1.4672956534688604</v>
      </c>
      <c r="AU3427" s="17">
        <v>-1</v>
      </c>
      <c r="AV3427" s="17">
        <v>-1</v>
      </c>
      <c r="AW3427" s="17">
        <v>-1</v>
      </c>
      <c r="AX3427" s="17">
        <v>-1</v>
      </c>
      <c r="AY3427" s="17">
        <v>-3.2470568545271014E-2</v>
      </c>
      <c r="AZ3427" s="17">
        <v>0.64999991647873501</v>
      </c>
      <c r="BA3427" s="17">
        <v>-0.13717940365822218</v>
      </c>
      <c r="BB3427" s="17">
        <v>0.24373326638725484</v>
      </c>
      <c r="BC3427" s="17">
        <v>-6.4246086900075286E-2</v>
      </c>
      <c r="BD3427" s="17">
        <v>8.8755511614786737</v>
      </c>
      <c r="BE3427" s="17">
        <v>-1.8242691101966289</v>
      </c>
      <c r="BF3427" s="17">
        <v>-1</v>
      </c>
      <c r="BG3427" s="22">
        <v>0</v>
      </c>
    </row>
    <row r="3428" spans="1:59" x14ac:dyDescent="0.25">
      <c r="A3428">
        <v>7070</v>
      </c>
      <c r="B3428" t="s">
        <v>3460</v>
      </c>
      <c r="C3428" s="49">
        <v>0</v>
      </c>
      <c r="D3428" s="22">
        <v>1450</v>
      </c>
      <c r="E3428" s="17">
        <v>42.510834345099084</v>
      </c>
      <c r="F3428" s="17">
        <v>-34.162466733731819</v>
      </c>
      <c r="G3428" s="17">
        <v>9.7588733186206644E-2</v>
      </c>
      <c r="H3428" s="17">
        <v>1.5658069454695622</v>
      </c>
      <c r="I3428" s="17">
        <v>31.883730774475264</v>
      </c>
      <c r="J3428" s="17">
        <v>0.93163294809285269</v>
      </c>
      <c r="K3428" s="17">
        <v>-1</v>
      </c>
      <c r="L3428" s="17">
        <v>-1</v>
      </c>
      <c r="M3428" s="17">
        <v>-1</v>
      </c>
      <c r="N3428" s="17">
        <v>0.16666666666666666</v>
      </c>
      <c r="O3428" s="17">
        <v>-1</v>
      </c>
      <c r="P3428" s="17">
        <v>-1</v>
      </c>
      <c r="Q3428" s="17">
        <v>1.5814579933319561</v>
      </c>
      <c r="R3428" s="17">
        <v>-1</v>
      </c>
      <c r="S3428" s="17">
        <v>-0.35349720193228051</v>
      </c>
      <c r="T3428" s="17">
        <v>-3.7116137603193253E-2</v>
      </c>
      <c r="U3428" s="17">
        <v>-0.25976454836216811</v>
      </c>
      <c r="V3428" s="17">
        <v>-0.52255781179374472</v>
      </c>
      <c r="W3428" s="17">
        <v>-0.66835579592337224</v>
      </c>
      <c r="X3428" s="17">
        <v>-1.6139256024373154</v>
      </c>
      <c r="Y3428" s="17">
        <v>0</v>
      </c>
      <c r="Z3428" s="17">
        <v>17.257403896478259</v>
      </c>
      <c r="AA3428" s="17">
        <v>-0.33425274724250115</v>
      </c>
      <c r="AB3428" s="17">
        <v>-0.1472085642265627</v>
      </c>
      <c r="AC3428" s="17">
        <v>3.7713995992259974</v>
      </c>
      <c r="AD3428" s="17">
        <v>-0.32470568545271017</v>
      </c>
      <c r="AE3428" s="17">
        <v>-3.2470568545271014E-2</v>
      </c>
      <c r="AF3428" s="17">
        <v>27.835166854393844</v>
      </c>
      <c r="AG3428" s="17">
        <v>-31.187689879181502</v>
      </c>
      <c r="AH3428" s="17">
        <v>-1</v>
      </c>
      <c r="AI3428" s="17">
        <v>-1</v>
      </c>
      <c r="AJ3428" s="17">
        <v>-1</v>
      </c>
      <c r="AK3428" s="17">
        <v>-1</v>
      </c>
      <c r="AL3428" s="17">
        <v>-1</v>
      </c>
      <c r="AM3428" s="17">
        <v>-1</v>
      </c>
      <c r="AN3428" s="17">
        <v>-1</v>
      </c>
      <c r="AO3428" s="17">
        <v>-1</v>
      </c>
      <c r="AP3428" s="17">
        <v>-1</v>
      </c>
      <c r="AQ3428" s="17">
        <v>-1</v>
      </c>
      <c r="AR3428" s="17">
        <v>-0.16235284272635508</v>
      </c>
      <c r="AS3428" s="17">
        <v>-1.948234112716261</v>
      </c>
      <c r="AT3428" s="17">
        <v>1.4672956534688604</v>
      </c>
      <c r="AU3428" s="17">
        <v>-1</v>
      </c>
      <c r="AV3428" s="17">
        <v>-1</v>
      </c>
      <c r="AW3428" s="17">
        <v>-1</v>
      </c>
      <c r="AX3428" s="17">
        <v>-1</v>
      </c>
      <c r="AY3428" s="17">
        <v>-3.2470568545271014E-2</v>
      </c>
      <c r="AZ3428" s="17">
        <v>0.64999991647873501</v>
      </c>
      <c r="BA3428" s="17">
        <v>-0.13717940365822218</v>
      </c>
      <c r="BB3428" s="17">
        <v>0.24373326638725484</v>
      </c>
      <c r="BC3428" s="17">
        <v>-6.4246086900075286E-2</v>
      </c>
      <c r="BD3428" s="17">
        <v>8.8755511614786737</v>
      </c>
      <c r="BE3428" s="17">
        <v>-1.8242691101966289</v>
      </c>
      <c r="BF3428" s="17">
        <v>-1</v>
      </c>
      <c r="BG3428" s="22">
        <v>0</v>
      </c>
    </row>
    <row r="3429" spans="1:59" x14ac:dyDescent="0.25">
      <c r="A3429">
        <v>7071</v>
      </c>
      <c r="B3429" t="s">
        <v>3461</v>
      </c>
      <c r="C3429" s="49">
        <v>0</v>
      </c>
      <c r="D3429" s="22">
        <v>1450</v>
      </c>
      <c r="E3429" s="17">
        <v>42.510834345099084</v>
      </c>
      <c r="F3429" s="17">
        <v>-34.162466733731819</v>
      </c>
      <c r="G3429" s="17">
        <v>9.7588733186206644E-2</v>
      </c>
      <c r="H3429" s="17">
        <v>1.5658069454695622</v>
      </c>
      <c r="I3429" s="17">
        <v>31.883730774475264</v>
      </c>
      <c r="J3429" s="17">
        <v>0.93163294809285269</v>
      </c>
      <c r="K3429" s="17">
        <v>-1</v>
      </c>
      <c r="L3429" s="17">
        <v>-1</v>
      </c>
      <c r="M3429" s="17">
        <v>-1</v>
      </c>
      <c r="N3429" s="17">
        <v>0.16666666666666666</v>
      </c>
      <c r="O3429" s="17">
        <v>-1</v>
      </c>
      <c r="P3429" s="17">
        <v>-1</v>
      </c>
      <c r="Q3429" s="17">
        <v>1.5814579933319561</v>
      </c>
      <c r="R3429" s="17">
        <v>-1</v>
      </c>
      <c r="S3429" s="17">
        <v>-0.35349720193228051</v>
      </c>
      <c r="T3429" s="17">
        <v>-3.7116137603193253E-2</v>
      </c>
      <c r="U3429" s="17">
        <v>-0.25976454836216811</v>
      </c>
      <c r="V3429" s="17">
        <v>-0.52255781179374472</v>
      </c>
      <c r="W3429" s="17">
        <v>-0.66835579592337224</v>
      </c>
      <c r="X3429" s="17">
        <v>-1.6139256024373154</v>
      </c>
      <c r="Y3429" s="17">
        <v>0</v>
      </c>
      <c r="Z3429" s="17">
        <v>17.257403896478259</v>
      </c>
      <c r="AA3429" s="17">
        <v>-0.33425274724250115</v>
      </c>
      <c r="AB3429" s="17">
        <v>-0.1472085642265627</v>
      </c>
      <c r="AC3429" s="17">
        <v>3.7713995992259974</v>
      </c>
      <c r="AD3429" s="17">
        <v>-0.32470568545271017</v>
      </c>
      <c r="AE3429" s="17">
        <v>-3.2470568545271014E-2</v>
      </c>
      <c r="AF3429" s="17">
        <v>27.835166854393844</v>
      </c>
      <c r="AG3429" s="17">
        <v>-31.187689879181502</v>
      </c>
      <c r="AH3429" s="17">
        <v>-1</v>
      </c>
      <c r="AI3429" s="17">
        <v>-1</v>
      </c>
      <c r="AJ3429" s="17">
        <v>-1</v>
      </c>
      <c r="AK3429" s="17">
        <v>-1</v>
      </c>
      <c r="AL3429" s="17">
        <v>-1</v>
      </c>
      <c r="AM3429" s="17">
        <v>-1</v>
      </c>
      <c r="AN3429" s="17">
        <v>-1</v>
      </c>
      <c r="AO3429" s="17">
        <v>-1</v>
      </c>
      <c r="AP3429" s="17">
        <v>-1</v>
      </c>
      <c r="AQ3429" s="17">
        <v>-1</v>
      </c>
      <c r="AR3429" s="17">
        <v>-0.16235284272635508</v>
      </c>
      <c r="AS3429" s="17">
        <v>-1.948234112716261</v>
      </c>
      <c r="AT3429" s="17">
        <v>1.4672956534688604</v>
      </c>
      <c r="AU3429" s="17">
        <v>-1</v>
      </c>
      <c r="AV3429" s="17">
        <v>-1</v>
      </c>
      <c r="AW3429" s="17">
        <v>-1</v>
      </c>
      <c r="AX3429" s="17">
        <v>-1</v>
      </c>
      <c r="AY3429" s="17">
        <v>-3.2470568545271014E-2</v>
      </c>
      <c r="AZ3429" s="17">
        <v>0.64999991647873501</v>
      </c>
      <c r="BA3429" s="17">
        <v>-0.13717940365822218</v>
      </c>
      <c r="BB3429" s="17">
        <v>0.24373326638725484</v>
      </c>
      <c r="BC3429" s="17">
        <v>-6.4246086900075286E-2</v>
      </c>
      <c r="BD3429" s="17">
        <v>8.8755511614786737</v>
      </c>
      <c r="BE3429" s="17">
        <v>-1.8242691101966289</v>
      </c>
      <c r="BF3429" s="17">
        <v>-1</v>
      </c>
      <c r="BG3429" s="22">
        <v>0</v>
      </c>
    </row>
    <row r="3430" spans="1:59" x14ac:dyDescent="0.25">
      <c r="A3430">
        <v>7072</v>
      </c>
      <c r="B3430" t="s">
        <v>3462</v>
      </c>
      <c r="C3430" s="49">
        <v>0</v>
      </c>
      <c r="D3430" s="22">
        <v>1450</v>
      </c>
      <c r="E3430" s="17">
        <v>42.510834345099084</v>
      </c>
      <c r="F3430" s="17">
        <v>-34.162466733731819</v>
      </c>
      <c r="G3430" s="17">
        <v>9.7588733186206644E-2</v>
      </c>
      <c r="H3430" s="17">
        <v>1.5658069454695622</v>
      </c>
      <c r="I3430" s="17">
        <v>31.883730774475264</v>
      </c>
      <c r="J3430" s="17">
        <v>0.93163294809285269</v>
      </c>
      <c r="K3430" s="17">
        <v>-1</v>
      </c>
      <c r="L3430" s="17">
        <v>-1</v>
      </c>
      <c r="M3430" s="17">
        <v>-1</v>
      </c>
      <c r="N3430" s="17">
        <v>0.16666666666666666</v>
      </c>
      <c r="O3430" s="17">
        <v>-1</v>
      </c>
      <c r="P3430" s="17">
        <v>-1</v>
      </c>
      <c r="Q3430" s="17">
        <v>1.5814579933319561</v>
      </c>
      <c r="R3430" s="17">
        <v>-1</v>
      </c>
      <c r="S3430" s="17">
        <v>-0.35349720193228051</v>
      </c>
      <c r="T3430" s="17">
        <v>-3.7116137603193253E-2</v>
      </c>
      <c r="U3430" s="17">
        <v>-0.25976454836216811</v>
      </c>
      <c r="V3430" s="17">
        <v>-0.52255781179374472</v>
      </c>
      <c r="W3430" s="17">
        <v>-0.66835579592337224</v>
      </c>
      <c r="X3430" s="17">
        <v>-1.6139256024373154</v>
      </c>
      <c r="Y3430" s="17">
        <v>0</v>
      </c>
      <c r="Z3430" s="17">
        <v>17.257403896478259</v>
      </c>
      <c r="AA3430" s="17">
        <v>-0.33425274724250115</v>
      </c>
      <c r="AB3430" s="17">
        <v>-0.1472085642265627</v>
      </c>
      <c r="AC3430" s="17">
        <v>3.7713995992259974</v>
      </c>
      <c r="AD3430" s="17">
        <v>-0.32470568545271017</v>
      </c>
      <c r="AE3430" s="17">
        <v>-3.2470568545271014E-2</v>
      </c>
      <c r="AF3430" s="17">
        <v>27.835166854393844</v>
      </c>
      <c r="AG3430" s="17">
        <v>-31.187689879181502</v>
      </c>
      <c r="AH3430" s="17">
        <v>-1</v>
      </c>
      <c r="AI3430" s="17">
        <v>-1</v>
      </c>
      <c r="AJ3430" s="17">
        <v>-1</v>
      </c>
      <c r="AK3430" s="17">
        <v>-1</v>
      </c>
      <c r="AL3430" s="17">
        <v>-1</v>
      </c>
      <c r="AM3430" s="17">
        <v>-1</v>
      </c>
      <c r="AN3430" s="17">
        <v>-1</v>
      </c>
      <c r="AO3430" s="17">
        <v>-1</v>
      </c>
      <c r="AP3430" s="17">
        <v>-1</v>
      </c>
      <c r="AQ3430" s="17">
        <v>-1</v>
      </c>
      <c r="AR3430" s="17">
        <v>-0.16235284272635508</v>
      </c>
      <c r="AS3430" s="17">
        <v>-1.948234112716261</v>
      </c>
      <c r="AT3430" s="17">
        <v>1.4672956534688604</v>
      </c>
      <c r="AU3430" s="17">
        <v>-1</v>
      </c>
      <c r="AV3430" s="17">
        <v>-1</v>
      </c>
      <c r="AW3430" s="17">
        <v>-1</v>
      </c>
      <c r="AX3430" s="17">
        <v>-1</v>
      </c>
      <c r="AY3430" s="17">
        <v>-3.2470568545271014E-2</v>
      </c>
      <c r="AZ3430" s="17">
        <v>0.64999991647873501</v>
      </c>
      <c r="BA3430" s="17">
        <v>-0.13717940365822218</v>
      </c>
      <c r="BB3430" s="17">
        <v>0.24373326638725484</v>
      </c>
      <c r="BC3430" s="17">
        <v>-6.4246086900075286E-2</v>
      </c>
      <c r="BD3430" s="17">
        <v>8.8755511614786737</v>
      </c>
      <c r="BE3430" s="17">
        <v>-1.8242691101966289</v>
      </c>
      <c r="BF3430" s="17">
        <v>-1</v>
      </c>
      <c r="BG3430" s="22">
        <v>0</v>
      </c>
    </row>
    <row r="3431" spans="1:59" x14ac:dyDescent="0.25">
      <c r="A3431">
        <v>7073</v>
      </c>
      <c r="B3431" t="s">
        <v>3463</v>
      </c>
      <c r="C3431" s="49">
        <v>0</v>
      </c>
      <c r="D3431" s="22">
        <v>1450</v>
      </c>
      <c r="E3431" s="17">
        <v>42.510834345099084</v>
      </c>
      <c r="F3431" s="17">
        <v>-34.162466733731819</v>
      </c>
      <c r="G3431" s="17">
        <v>9.7588733186206644E-2</v>
      </c>
      <c r="H3431" s="17">
        <v>1.5658069454695622</v>
      </c>
      <c r="I3431" s="17">
        <v>31.883730774475264</v>
      </c>
      <c r="J3431" s="17">
        <v>0.93163294809285269</v>
      </c>
      <c r="K3431" s="17">
        <v>-1</v>
      </c>
      <c r="L3431" s="17">
        <v>-1</v>
      </c>
      <c r="M3431" s="17">
        <v>-1</v>
      </c>
      <c r="N3431" s="17">
        <v>0.16666666666666666</v>
      </c>
      <c r="O3431" s="17">
        <v>-1</v>
      </c>
      <c r="P3431" s="17">
        <v>-1</v>
      </c>
      <c r="Q3431" s="17">
        <v>1.5814579933319561</v>
      </c>
      <c r="R3431" s="17">
        <v>-1</v>
      </c>
      <c r="S3431" s="17">
        <v>-0.35349720193228051</v>
      </c>
      <c r="T3431" s="17">
        <v>-3.7116137603193253E-2</v>
      </c>
      <c r="U3431" s="17">
        <v>-0.25976454836216811</v>
      </c>
      <c r="V3431" s="17">
        <v>-0.52255781179374472</v>
      </c>
      <c r="W3431" s="17">
        <v>-0.66835579592337224</v>
      </c>
      <c r="X3431" s="17">
        <v>-1.6139256024373154</v>
      </c>
      <c r="Y3431" s="17">
        <v>0</v>
      </c>
      <c r="Z3431" s="17">
        <v>17.257403896478259</v>
      </c>
      <c r="AA3431" s="17">
        <v>-0.33425274724250115</v>
      </c>
      <c r="AB3431" s="17">
        <v>-0.1472085642265627</v>
      </c>
      <c r="AC3431" s="17">
        <v>3.7713995992259974</v>
      </c>
      <c r="AD3431" s="17">
        <v>-0.32470568545271017</v>
      </c>
      <c r="AE3431" s="17">
        <v>-3.2470568545271014E-2</v>
      </c>
      <c r="AF3431" s="17">
        <v>27.835166854393844</v>
      </c>
      <c r="AG3431" s="17">
        <v>-31.187689879181502</v>
      </c>
      <c r="AH3431" s="17">
        <v>-1</v>
      </c>
      <c r="AI3431" s="17">
        <v>-1</v>
      </c>
      <c r="AJ3431" s="17">
        <v>-1</v>
      </c>
      <c r="AK3431" s="17">
        <v>-1</v>
      </c>
      <c r="AL3431" s="17">
        <v>-1</v>
      </c>
      <c r="AM3431" s="17">
        <v>-1</v>
      </c>
      <c r="AN3431" s="17">
        <v>-1</v>
      </c>
      <c r="AO3431" s="17">
        <v>-1</v>
      </c>
      <c r="AP3431" s="17">
        <v>-1</v>
      </c>
      <c r="AQ3431" s="17">
        <v>-1</v>
      </c>
      <c r="AR3431" s="17">
        <v>-0.16235284272635508</v>
      </c>
      <c r="AS3431" s="17">
        <v>-1.948234112716261</v>
      </c>
      <c r="AT3431" s="17">
        <v>1.4672956534688604</v>
      </c>
      <c r="AU3431" s="17">
        <v>-1</v>
      </c>
      <c r="AV3431" s="17">
        <v>-1</v>
      </c>
      <c r="AW3431" s="17">
        <v>-1</v>
      </c>
      <c r="AX3431" s="17">
        <v>-1</v>
      </c>
      <c r="AY3431" s="17">
        <v>-3.2470568545271014E-2</v>
      </c>
      <c r="AZ3431" s="17">
        <v>0.64999991647873501</v>
      </c>
      <c r="BA3431" s="17">
        <v>-0.13717940365822218</v>
      </c>
      <c r="BB3431" s="17">
        <v>0.24373326638725484</v>
      </c>
      <c r="BC3431" s="17">
        <v>-6.4246086900075286E-2</v>
      </c>
      <c r="BD3431" s="17">
        <v>8.8755511614786737</v>
      </c>
      <c r="BE3431" s="17">
        <v>-1.8242691101966289</v>
      </c>
      <c r="BF3431" s="17">
        <v>-1</v>
      </c>
      <c r="BG3431" s="22">
        <v>0</v>
      </c>
    </row>
    <row r="3432" spans="1:59" x14ac:dyDescent="0.25">
      <c r="A3432">
        <v>7074</v>
      </c>
      <c r="B3432" t="s">
        <v>3464</v>
      </c>
      <c r="C3432" s="49">
        <v>0</v>
      </c>
      <c r="D3432" s="22">
        <v>1450</v>
      </c>
      <c r="E3432" s="17">
        <v>42.510834345099084</v>
      </c>
      <c r="F3432" s="17">
        <v>-34.162466733731819</v>
      </c>
      <c r="G3432" s="17">
        <v>9.7588733186206644E-2</v>
      </c>
      <c r="H3432" s="17">
        <v>1.5658069454695622</v>
      </c>
      <c r="I3432" s="17">
        <v>31.883730774475264</v>
      </c>
      <c r="J3432" s="17">
        <v>0.93163294809285269</v>
      </c>
      <c r="K3432" s="17">
        <v>-1</v>
      </c>
      <c r="L3432" s="17">
        <v>-1</v>
      </c>
      <c r="M3432" s="17">
        <v>-1</v>
      </c>
      <c r="N3432" s="17">
        <v>0.16666666666666666</v>
      </c>
      <c r="O3432" s="17">
        <v>-1</v>
      </c>
      <c r="P3432" s="17">
        <v>-1</v>
      </c>
      <c r="Q3432" s="17">
        <v>1.5814579933319561</v>
      </c>
      <c r="R3432" s="17">
        <v>-1</v>
      </c>
      <c r="S3432" s="17">
        <v>-0.35349720193228051</v>
      </c>
      <c r="T3432" s="17">
        <v>-3.7116137603193253E-2</v>
      </c>
      <c r="U3432" s="17">
        <v>-0.25976454836216811</v>
      </c>
      <c r="V3432" s="17">
        <v>-0.52255781179374472</v>
      </c>
      <c r="W3432" s="17">
        <v>-0.66835579592337224</v>
      </c>
      <c r="X3432" s="17">
        <v>-1.6139256024373154</v>
      </c>
      <c r="Y3432" s="17">
        <v>0</v>
      </c>
      <c r="Z3432" s="17">
        <v>17.257403896478259</v>
      </c>
      <c r="AA3432" s="17">
        <v>-0.33425274724250115</v>
      </c>
      <c r="AB3432" s="17">
        <v>-0.1472085642265627</v>
      </c>
      <c r="AC3432" s="17">
        <v>3.7713995992259974</v>
      </c>
      <c r="AD3432" s="17">
        <v>-0.32470568545271017</v>
      </c>
      <c r="AE3432" s="17">
        <v>-3.2470568545271014E-2</v>
      </c>
      <c r="AF3432" s="17">
        <v>27.835166854393844</v>
      </c>
      <c r="AG3432" s="17">
        <v>-31.187689879181502</v>
      </c>
      <c r="AH3432" s="17">
        <v>-1</v>
      </c>
      <c r="AI3432" s="17">
        <v>-1</v>
      </c>
      <c r="AJ3432" s="17">
        <v>-1</v>
      </c>
      <c r="AK3432" s="17">
        <v>-1</v>
      </c>
      <c r="AL3432" s="17">
        <v>-1</v>
      </c>
      <c r="AM3432" s="17">
        <v>-1</v>
      </c>
      <c r="AN3432" s="17">
        <v>-1</v>
      </c>
      <c r="AO3432" s="17">
        <v>-1</v>
      </c>
      <c r="AP3432" s="17">
        <v>-1</v>
      </c>
      <c r="AQ3432" s="17">
        <v>-1</v>
      </c>
      <c r="AR3432" s="17">
        <v>-0.16235284272635508</v>
      </c>
      <c r="AS3432" s="17">
        <v>-1.948234112716261</v>
      </c>
      <c r="AT3432" s="17">
        <v>1.4672956534688604</v>
      </c>
      <c r="AU3432" s="17">
        <v>-1</v>
      </c>
      <c r="AV3432" s="17">
        <v>-1</v>
      </c>
      <c r="AW3432" s="17">
        <v>-1</v>
      </c>
      <c r="AX3432" s="17">
        <v>-1</v>
      </c>
      <c r="AY3432" s="17">
        <v>-3.2470568545271014E-2</v>
      </c>
      <c r="AZ3432" s="17">
        <v>0.64999991647873501</v>
      </c>
      <c r="BA3432" s="17">
        <v>-0.13717940365822218</v>
      </c>
      <c r="BB3432" s="17">
        <v>0.24373326638725484</v>
      </c>
      <c r="BC3432" s="17">
        <v>-6.4246086900075286E-2</v>
      </c>
      <c r="BD3432" s="17">
        <v>8.8755511614786737</v>
      </c>
      <c r="BE3432" s="17">
        <v>-1.8242691101966289</v>
      </c>
      <c r="BF3432" s="17">
        <v>-1</v>
      </c>
      <c r="BG3432" s="22">
        <v>0</v>
      </c>
    </row>
    <row r="3433" spans="1:59" x14ac:dyDescent="0.25">
      <c r="A3433">
        <v>7075</v>
      </c>
      <c r="B3433" t="s">
        <v>3465</v>
      </c>
      <c r="C3433" s="49">
        <v>0</v>
      </c>
      <c r="D3433" s="22">
        <v>1450</v>
      </c>
      <c r="E3433" s="17">
        <v>42.510834345099084</v>
      </c>
      <c r="F3433" s="17">
        <v>-34.162466733731819</v>
      </c>
      <c r="G3433" s="17">
        <v>9.7588733186206644E-2</v>
      </c>
      <c r="H3433" s="17">
        <v>1.5658069454695622</v>
      </c>
      <c r="I3433" s="17">
        <v>31.883730774475264</v>
      </c>
      <c r="J3433" s="17">
        <v>0.93163294809285269</v>
      </c>
      <c r="K3433" s="17">
        <v>-1</v>
      </c>
      <c r="L3433" s="17">
        <v>-1</v>
      </c>
      <c r="M3433" s="17">
        <v>-1</v>
      </c>
      <c r="N3433" s="17">
        <v>0.16666666666666666</v>
      </c>
      <c r="O3433" s="17">
        <v>-1</v>
      </c>
      <c r="P3433" s="17">
        <v>-1</v>
      </c>
      <c r="Q3433" s="17">
        <v>1.5814579933319561</v>
      </c>
      <c r="R3433" s="17">
        <v>-1</v>
      </c>
      <c r="S3433" s="17">
        <v>-0.35349720193228051</v>
      </c>
      <c r="T3433" s="17">
        <v>-3.7116137603193253E-2</v>
      </c>
      <c r="U3433" s="17">
        <v>-0.25976454836216811</v>
      </c>
      <c r="V3433" s="17">
        <v>-0.52255781179374472</v>
      </c>
      <c r="W3433" s="17">
        <v>-0.66835579592337224</v>
      </c>
      <c r="X3433" s="17">
        <v>-1.6139256024373154</v>
      </c>
      <c r="Y3433" s="17">
        <v>0</v>
      </c>
      <c r="Z3433" s="17">
        <v>17.257403896478259</v>
      </c>
      <c r="AA3433" s="17">
        <v>-0.33425274724250115</v>
      </c>
      <c r="AB3433" s="17">
        <v>-0.1472085642265627</v>
      </c>
      <c r="AC3433" s="17">
        <v>3.7713995992259974</v>
      </c>
      <c r="AD3433" s="17">
        <v>-0.32470568545271017</v>
      </c>
      <c r="AE3433" s="17">
        <v>-3.2470568545271014E-2</v>
      </c>
      <c r="AF3433" s="17">
        <v>27.835166854393844</v>
      </c>
      <c r="AG3433" s="17">
        <v>-31.187689879181502</v>
      </c>
      <c r="AH3433" s="17">
        <v>-1</v>
      </c>
      <c r="AI3433" s="17">
        <v>-1</v>
      </c>
      <c r="AJ3433" s="17">
        <v>-1</v>
      </c>
      <c r="AK3433" s="17">
        <v>-1</v>
      </c>
      <c r="AL3433" s="17">
        <v>-1</v>
      </c>
      <c r="AM3433" s="17">
        <v>-1</v>
      </c>
      <c r="AN3433" s="17">
        <v>-1</v>
      </c>
      <c r="AO3433" s="17">
        <v>-1</v>
      </c>
      <c r="AP3433" s="17">
        <v>-1</v>
      </c>
      <c r="AQ3433" s="17">
        <v>-1</v>
      </c>
      <c r="AR3433" s="17">
        <v>-0.16235284272635508</v>
      </c>
      <c r="AS3433" s="17">
        <v>-1.948234112716261</v>
      </c>
      <c r="AT3433" s="17">
        <v>1.4672956534688604</v>
      </c>
      <c r="AU3433" s="17">
        <v>-1</v>
      </c>
      <c r="AV3433" s="17">
        <v>-1</v>
      </c>
      <c r="AW3433" s="17">
        <v>-1</v>
      </c>
      <c r="AX3433" s="17">
        <v>-1</v>
      </c>
      <c r="AY3433" s="17">
        <v>-3.2470568545271014E-2</v>
      </c>
      <c r="AZ3433" s="17">
        <v>0.64999991647873501</v>
      </c>
      <c r="BA3433" s="17">
        <v>-0.13717940365822218</v>
      </c>
      <c r="BB3433" s="17">
        <v>0.24373326638725484</v>
      </c>
      <c r="BC3433" s="17">
        <v>-6.4246086900075286E-2</v>
      </c>
      <c r="BD3433" s="17">
        <v>8.8755511614786737</v>
      </c>
      <c r="BE3433" s="17">
        <v>-1.8242691101966289</v>
      </c>
      <c r="BF3433" s="17">
        <v>-1</v>
      </c>
      <c r="BG3433" s="22">
        <v>0</v>
      </c>
    </row>
    <row r="3434" spans="1:59" x14ac:dyDescent="0.25">
      <c r="A3434">
        <v>7076</v>
      </c>
      <c r="B3434" t="s">
        <v>3466</v>
      </c>
      <c r="C3434" s="49">
        <v>0</v>
      </c>
      <c r="D3434" s="22">
        <v>1450</v>
      </c>
      <c r="E3434" s="17">
        <v>42.510834345099084</v>
      </c>
      <c r="F3434" s="17">
        <v>-34.162466733731819</v>
      </c>
      <c r="G3434" s="17">
        <v>9.7588733186206644E-2</v>
      </c>
      <c r="H3434" s="17">
        <v>1.5658069454695622</v>
      </c>
      <c r="I3434" s="17">
        <v>31.883730774475264</v>
      </c>
      <c r="J3434" s="17">
        <v>0.93163294809285269</v>
      </c>
      <c r="K3434" s="17">
        <v>-1</v>
      </c>
      <c r="L3434" s="17">
        <v>-1</v>
      </c>
      <c r="M3434" s="17">
        <v>-1</v>
      </c>
      <c r="N3434" s="17">
        <v>0.16666666666666666</v>
      </c>
      <c r="O3434" s="17">
        <v>-1</v>
      </c>
      <c r="P3434" s="17">
        <v>-1</v>
      </c>
      <c r="Q3434" s="17">
        <v>1.5814579933319561</v>
      </c>
      <c r="R3434" s="17">
        <v>-1</v>
      </c>
      <c r="S3434" s="17">
        <v>-0.35349720193228051</v>
      </c>
      <c r="T3434" s="17">
        <v>-3.7116137603193253E-2</v>
      </c>
      <c r="U3434" s="17">
        <v>-0.25976454836216811</v>
      </c>
      <c r="V3434" s="17">
        <v>-0.52255781179374472</v>
      </c>
      <c r="W3434" s="17">
        <v>-0.66835579592337224</v>
      </c>
      <c r="X3434" s="17">
        <v>-1.6139256024373154</v>
      </c>
      <c r="Y3434" s="17">
        <v>0</v>
      </c>
      <c r="Z3434" s="17">
        <v>17.257403896478259</v>
      </c>
      <c r="AA3434" s="17">
        <v>-0.33425274724250115</v>
      </c>
      <c r="AB3434" s="17">
        <v>-0.1472085642265627</v>
      </c>
      <c r="AC3434" s="17">
        <v>3.7713995992259974</v>
      </c>
      <c r="AD3434" s="17">
        <v>-0.32470568545271017</v>
      </c>
      <c r="AE3434" s="17">
        <v>-3.2470568545271014E-2</v>
      </c>
      <c r="AF3434" s="17">
        <v>27.835166854393844</v>
      </c>
      <c r="AG3434" s="17">
        <v>-31.187689879181502</v>
      </c>
      <c r="AH3434" s="17">
        <v>-1</v>
      </c>
      <c r="AI3434" s="17">
        <v>-1</v>
      </c>
      <c r="AJ3434" s="17">
        <v>-1</v>
      </c>
      <c r="AK3434" s="17">
        <v>-1</v>
      </c>
      <c r="AL3434" s="17">
        <v>-1</v>
      </c>
      <c r="AM3434" s="17">
        <v>-1</v>
      </c>
      <c r="AN3434" s="17">
        <v>-1</v>
      </c>
      <c r="AO3434" s="17">
        <v>-1</v>
      </c>
      <c r="AP3434" s="17">
        <v>-1</v>
      </c>
      <c r="AQ3434" s="17">
        <v>-1</v>
      </c>
      <c r="AR3434" s="17">
        <v>-0.16235284272635508</v>
      </c>
      <c r="AS3434" s="17">
        <v>-1.948234112716261</v>
      </c>
      <c r="AT3434" s="17">
        <v>1.4672956534688604</v>
      </c>
      <c r="AU3434" s="17">
        <v>-1</v>
      </c>
      <c r="AV3434" s="17">
        <v>-1</v>
      </c>
      <c r="AW3434" s="17">
        <v>-1</v>
      </c>
      <c r="AX3434" s="17">
        <v>-1</v>
      </c>
      <c r="AY3434" s="17">
        <v>-3.2470568545271014E-2</v>
      </c>
      <c r="AZ3434" s="17">
        <v>0.64999991647873501</v>
      </c>
      <c r="BA3434" s="17">
        <v>-0.13717940365822218</v>
      </c>
      <c r="BB3434" s="17">
        <v>0.24373326638725484</v>
      </c>
      <c r="BC3434" s="17">
        <v>-6.4246086900075286E-2</v>
      </c>
      <c r="BD3434" s="17">
        <v>8.8755511614786737</v>
      </c>
      <c r="BE3434" s="17">
        <v>-1.8242691101966289</v>
      </c>
      <c r="BF3434" s="17">
        <v>-1</v>
      </c>
      <c r="BG3434" s="22">
        <v>0</v>
      </c>
    </row>
    <row r="3435" spans="1:59" x14ac:dyDescent="0.25">
      <c r="A3435">
        <v>7077</v>
      </c>
      <c r="B3435" t="s">
        <v>3467</v>
      </c>
      <c r="C3435" s="49">
        <v>0</v>
      </c>
      <c r="D3435" s="22">
        <v>1450</v>
      </c>
      <c r="E3435" s="17">
        <v>42.510834345099084</v>
      </c>
      <c r="F3435" s="17">
        <v>-34.162466733731819</v>
      </c>
      <c r="G3435" s="17">
        <v>9.7588733186206644E-2</v>
      </c>
      <c r="H3435" s="17">
        <v>1.5658069454695622</v>
      </c>
      <c r="I3435" s="17">
        <v>31.883730774475264</v>
      </c>
      <c r="J3435" s="17">
        <v>0.93163294809285269</v>
      </c>
      <c r="K3435" s="17">
        <v>-1</v>
      </c>
      <c r="L3435" s="17">
        <v>-1</v>
      </c>
      <c r="M3435" s="17">
        <v>-1</v>
      </c>
      <c r="N3435" s="17">
        <v>0.16666666666666666</v>
      </c>
      <c r="O3435" s="17">
        <v>-1</v>
      </c>
      <c r="P3435" s="17">
        <v>-1</v>
      </c>
      <c r="Q3435" s="17">
        <v>1.5814579933319561</v>
      </c>
      <c r="R3435" s="17">
        <v>-1</v>
      </c>
      <c r="S3435" s="17">
        <v>-0.35349720193228051</v>
      </c>
      <c r="T3435" s="17">
        <v>-3.7116137603193253E-2</v>
      </c>
      <c r="U3435" s="17">
        <v>-0.25976454836216811</v>
      </c>
      <c r="V3435" s="17">
        <v>-0.52255781179374472</v>
      </c>
      <c r="W3435" s="17">
        <v>-0.66835579592337224</v>
      </c>
      <c r="X3435" s="17">
        <v>-1.6139256024373154</v>
      </c>
      <c r="Y3435" s="17">
        <v>0</v>
      </c>
      <c r="Z3435" s="17">
        <v>17.257403896478259</v>
      </c>
      <c r="AA3435" s="17">
        <v>-0.33425274724250115</v>
      </c>
      <c r="AB3435" s="17">
        <v>-0.1472085642265627</v>
      </c>
      <c r="AC3435" s="17">
        <v>3.7713995992259974</v>
      </c>
      <c r="AD3435" s="17">
        <v>-0.32470568545271017</v>
      </c>
      <c r="AE3435" s="17">
        <v>-3.2470568545271014E-2</v>
      </c>
      <c r="AF3435" s="17">
        <v>27.835166854393844</v>
      </c>
      <c r="AG3435" s="17">
        <v>-31.187689879181502</v>
      </c>
      <c r="AH3435" s="17">
        <v>-1</v>
      </c>
      <c r="AI3435" s="17">
        <v>-1</v>
      </c>
      <c r="AJ3435" s="17">
        <v>-1</v>
      </c>
      <c r="AK3435" s="17">
        <v>-1</v>
      </c>
      <c r="AL3435" s="17">
        <v>-1</v>
      </c>
      <c r="AM3435" s="17">
        <v>-1</v>
      </c>
      <c r="AN3435" s="17">
        <v>-1</v>
      </c>
      <c r="AO3435" s="17">
        <v>-1</v>
      </c>
      <c r="AP3435" s="17">
        <v>-1</v>
      </c>
      <c r="AQ3435" s="17">
        <v>-1</v>
      </c>
      <c r="AR3435" s="17">
        <v>-0.16235284272635508</v>
      </c>
      <c r="AS3435" s="17">
        <v>-1.948234112716261</v>
      </c>
      <c r="AT3435" s="17">
        <v>1.4672956534688604</v>
      </c>
      <c r="AU3435" s="17">
        <v>-1</v>
      </c>
      <c r="AV3435" s="17">
        <v>-1</v>
      </c>
      <c r="AW3435" s="17">
        <v>-1</v>
      </c>
      <c r="AX3435" s="17">
        <v>-1</v>
      </c>
      <c r="AY3435" s="17">
        <v>-3.2470568545271014E-2</v>
      </c>
      <c r="AZ3435" s="17">
        <v>0.64999991647873501</v>
      </c>
      <c r="BA3435" s="17">
        <v>-0.13717940365822218</v>
      </c>
      <c r="BB3435" s="17">
        <v>0.24373326638725484</v>
      </c>
      <c r="BC3435" s="17">
        <v>-6.4246086900075286E-2</v>
      </c>
      <c r="BD3435" s="17">
        <v>8.8755511614786737</v>
      </c>
      <c r="BE3435" s="17">
        <v>-1.8242691101966289</v>
      </c>
      <c r="BF3435" s="17">
        <v>-1</v>
      </c>
      <c r="BG3435" s="22">
        <v>0</v>
      </c>
    </row>
    <row r="3436" spans="1:59" x14ac:dyDescent="0.25">
      <c r="A3436">
        <v>7078</v>
      </c>
      <c r="B3436" t="s">
        <v>3468</v>
      </c>
      <c r="C3436" s="49">
        <v>0</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0</v>
      </c>
    </row>
    <row r="3437" spans="1:59" x14ac:dyDescent="0.25">
      <c r="A3437">
        <v>7079</v>
      </c>
      <c r="B3437" t="s">
        <v>3469</v>
      </c>
      <c r="C3437" s="49">
        <v>0</v>
      </c>
      <c r="D3437" s="22">
        <v>1450</v>
      </c>
      <c r="E3437" s="17">
        <v>42.510834345099084</v>
      </c>
      <c r="F3437" s="17">
        <v>-34.162466733731819</v>
      </c>
      <c r="G3437" s="17">
        <v>9.7588733186206644E-2</v>
      </c>
      <c r="H3437" s="17">
        <v>1.5658069454695622</v>
      </c>
      <c r="I3437" s="17">
        <v>31.883730774475264</v>
      </c>
      <c r="J3437" s="17">
        <v>0.93163294809285269</v>
      </c>
      <c r="K3437" s="17">
        <v>-1</v>
      </c>
      <c r="L3437" s="17">
        <v>-1</v>
      </c>
      <c r="M3437" s="17">
        <v>-1</v>
      </c>
      <c r="N3437" s="17">
        <v>0.16666666666666666</v>
      </c>
      <c r="O3437" s="17">
        <v>-1</v>
      </c>
      <c r="P3437" s="17">
        <v>-1</v>
      </c>
      <c r="Q3437" s="17">
        <v>1.5814579933319561</v>
      </c>
      <c r="R3437" s="17">
        <v>-1</v>
      </c>
      <c r="S3437" s="17">
        <v>-0.35349720193228051</v>
      </c>
      <c r="T3437" s="17">
        <v>-3.7116137603193253E-2</v>
      </c>
      <c r="U3437" s="17">
        <v>-0.25976454836216811</v>
      </c>
      <c r="V3437" s="17">
        <v>-0.52255781179374472</v>
      </c>
      <c r="W3437" s="17">
        <v>-0.66835579592337224</v>
      </c>
      <c r="X3437" s="17">
        <v>-1.6139256024373154</v>
      </c>
      <c r="Y3437" s="17">
        <v>0</v>
      </c>
      <c r="Z3437" s="17">
        <v>17.257403896478259</v>
      </c>
      <c r="AA3437" s="17">
        <v>-0.33425274724250115</v>
      </c>
      <c r="AB3437" s="17">
        <v>-0.1472085642265627</v>
      </c>
      <c r="AC3437" s="17">
        <v>3.7713995992259974</v>
      </c>
      <c r="AD3437" s="17">
        <v>-0.32470568545271017</v>
      </c>
      <c r="AE3437" s="17">
        <v>-3.2470568545271014E-2</v>
      </c>
      <c r="AF3437" s="17">
        <v>27.835166854393844</v>
      </c>
      <c r="AG3437" s="17">
        <v>-31.187689879181502</v>
      </c>
      <c r="AH3437" s="17">
        <v>-1</v>
      </c>
      <c r="AI3437" s="17">
        <v>-1</v>
      </c>
      <c r="AJ3437" s="17">
        <v>-1</v>
      </c>
      <c r="AK3437" s="17">
        <v>-1</v>
      </c>
      <c r="AL3437" s="17">
        <v>-1</v>
      </c>
      <c r="AM3437" s="17">
        <v>-1</v>
      </c>
      <c r="AN3437" s="17">
        <v>-1</v>
      </c>
      <c r="AO3437" s="17">
        <v>-1</v>
      </c>
      <c r="AP3437" s="17">
        <v>-1</v>
      </c>
      <c r="AQ3437" s="17">
        <v>-1</v>
      </c>
      <c r="AR3437" s="17">
        <v>-0.16235284272635508</v>
      </c>
      <c r="AS3437" s="17">
        <v>-1.948234112716261</v>
      </c>
      <c r="AT3437" s="17">
        <v>1.4672956534688604</v>
      </c>
      <c r="AU3437" s="17">
        <v>-1</v>
      </c>
      <c r="AV3437" s="17">
        <v>-1</v>
      </c>
      <c r="AW3437" s="17">
        <v>-1</v>
      </c>
      <c r="AX3437" s="17">
        <v>-1</v>
      </c>
      <c r="AY3437" s="17">
        <v>-3.2470568545271014E-2</v>
      </c>
      <c r="AZ3437" s="17">
        <v>0.64999991647873501</v>
      </c>
      <c r="BA3437" s="17">
        <v>-0.13717940365822218</v>
      </c>
      <c r="BB3437" s="17">
        <v>0.24373326638725484</v>
      </c>
      <c r="BC3437" s="17">
        <v>-6.4246086900075286E-2</v>
      </c>
      <c r="BD3437" s="17">
        <v>8.8755511614786737</v>
      </c>
      <c r="BE3437" s="17">
        <v>-1.8242691101966289</v>
      </c>
      <c r="BF3437" s="17">
        <v>-1</v>
      </c>
      <c r="BG3437" s="22">
        <v>0</v>
      </c>
    </row>
    <row r="3438" spans="1:59" x14ac:dyDescent="0.25">
      <c r="A3438">
        <v>7080</v>
      </c>
      <c r="B3438" t="s">
        <v>3470</v>
      </c>
      <c r="C3438" s="49">
        <v>0</v>
      </c>
      <c r="D3438" s="22">
        <v>1450</v>
      </c>
      <c r="E3438" s="17">
        <v>42.510834345099084</v>
      </c>
      <c r="F3438" s="17">
        <v>-34.162466733731819</v>
      </c>
      <c r="G3438" s="17">
        <v>9.7588733186206644E-2</v>
      </c>
      <c r="H3438" s="17">
        <v>1.5658069454695622</v>
      </c>
      <c r="I3438" s="17">
        <v>31.883730774475264</v>
      </c>
      <c r="J3438" s="17">
        <v>0.93163294809285269</v>
      </c>
      <c r="K3438" s="17">
        <v>-1</v>
      </c>
      <c r="L3438" s="17">
        <v>-1</v>
      </c>
      <c r="M3438" s="17">
        <v>-1</v>
      </c>
      <c r="N3438" s="17">
        <v>0.16666666666666666</v>
      </c>
      <c r="O3438" s="17">
        <v>-1</v>
      </c>
      <c r="P3438" s="17">
        <v>-1</v>
      </c>
      <c r="Q3438" s="17">
        <v>1.5814579933319561</v>
      </c>
      <c r="R3438" s="17">
        <v>-1</v>
      </c>
      <c r="S3438" s="17">
        <v>-0.35349720193228051</v>
      </c>
      <c r="T3438" s="17">
        <v>-3.7116137603193253E-2</v>
      </c>
      <c r="U3438" s="17">
        <v>-0.25976454836216811</v>
      </c>
      <c r="V3438" s="17">
        <v>-0.52255781179374472</v>
      </c>
      <c r="W3438" s="17">
        <v>-0.66835579592337224</v>
      </c>
      <c r="X3438" s="17">
        <v>-1.6139256024373154</v>
      </c>
      <c r="Y3438" s="17">
        <v>0</v>
      </c>
      <c r="Z3438" s="17">
        <v>17.257403896478259</v>
      </c>
      <c r="AA3438" s="17">
        <v>-0.33425274724250115</v>
      </c>
      <c r="AB3438" s="17">
        <v>-0.1472085642265627</v>
      </c>
      <c r="AC3438" s="17">
        <v>3.7713995992259974</v>
      </c>
      <c r="AD3438" s="17">
        <v>-0.32470568545271017</v>
      </c>
      <c r="AE3438" s="17">
        <v>-3.2470568545271014E-2</v>
      </c>
      <c r="AF3438" s="17">
        <v>27.835166854393844</v>
      </c>
      <c r="AG3438" s="17">
        <v>-31.187689879181502</v>
      </c>
      <c r="AH3438" s="17">
        <v>-1</v>
      </c>
      <c r="AI3438" s="17">
        <v>-1</v>
      </c>
      <c r="AJ3438" s="17">
        <v>-1</v>
      </c>
      <c r="AK3438" s="17">
        <v>-1</v>
      </c>
      <c r="AL3438" s="17">
        <v>-1</v>
      </c>
      <c r="AM3438" s="17">
        <v>-1</v>
      </c>
      <c r="AN3438" s="17">
        <v>-1</v>
      </c>
      <c r="AO3438" s="17">
        <v>-1</v>
      </c>
      <c r="AP3438" s="17">
        <v>-1</v>
      </c>
      <c r="AQ3438" s="17">
        <v>-1</v>
      </c>
      <c r="AR3438" s="17">
        <v>-0.16235284272635508</v>
      </c>
      <c r="AS3438" s="17">
        <v>-1.948234112716261</v>
      </c>
      <c r="AT3438" s="17">
        <v>1.4672956534688604</v>
      </c>
      <c r="AU3438" s="17">
        <v>-1</v>
      </c>
      <c r="AV3438" s="17">
        <v>-1</v>
      </c>
      <c r="AW3438" s="17">
        <v>-1</v>
      </c>
      <c r="AX3438" s="17">
        <v>-1</v>
      </c>
      <c r="AY3438" s="17">
        <v>-3.2470568545271014E-2</v>
      </c>
      <c r="AZ3438" s="17">
        <v>0.64999991647873501</v>
      </c>
      <c r="BA3438" s="17">
        <v>-0.13717940365822218</v>
      </c>
      <c r="BB3438" s="17">
        <v>0.24373326638725484</v>
      </c>
      <c r="BC3438" s="17">
        <v>-6.4246086900075286E-2</v>
      </c>
      <c r="BD3438" s="17">
        <v>8.8755511614786737</v>
      </c>
      <c r="BE3438" s="17">
        <v>-1.8242691101966289</v>
      </c>
      <c r="BF3438" s="17">
        <v>-1</v>
      </c>
      <c r="BG3438" s="22">
        <v>0</v>
      </c>
    </row>
    <row r="3439" spans="1:59" x14ac:dyDescent="0.25">
      <c r="A3439">
        <v>7081</v>
      </c>
      <c r="B3439" t="s">
        <v>3471</v>
      </c>
      <c r="C3439" s="49">
        <v>0</v>
      </c>
      <c r="D3439" s="22">
        <v>1450</v>
      </c>
      <c r="E3439" s="17">
        <v>42.510834345099084</v>
      </c>
      <c r="F3439" s="17">
        <v>-34.162466733731819</v>
      </c>
      <c r="G3439" s="17">
        <v>9.7588733186206644E-2</v>
      </c>
      <c r="H3439" s="17">
        <v>1.5658069454695622</v>
      </c>
      <c r="I3439" s="17">
        <v>31.883730774475264</v>
      </c>
      <c r="J3439" s="17">
        <v>0.93163294809285269</v>
      </c>
      <c r="K3439" s="17">
        <v>-1</v>
      </c>
      <c r="L3439" s="17">
        <v>-1</v>
      </c>
      <c r="M3439" s="17">
        <v>-1</v>
      </c>
      <c r="N3439" s="17">
        <v>0.16666666666666666</v>
      </c>
      <c r="O3439" s="17">
        <v>-1</v>
      </c>
      <c r="P3439" s="17">
        <v>-1</v>
      </c>
      <c r="Q3439" s="17">
        <v>1.5814579933319561</v>
      </c>
      <c r="R3439" s="17">
        <v>-1</v>
      </c>
      <c r="S3439" s="17">
        <v>-0.35349720193228051</v>
      </c>
      <c r="T3439" s="17">
        <v>-3.7116137603193253E-2</v>
      </c>
      <c r="U3439" s="17">
        <v>-0.25976454836216811</v>
      </c>
      <c r="V3439" s="17">
        <v>-0.52255781179374472</v>
      </c>
      <c r="W3439" s="17">
        <v>-0.66835579592337224</v>
      </c>
      <c r="X3439" s="17">
        <v>-1.6139256024373154</v>
      </c>
      <c r="Y3439" s="17">
        <v>0</v>
      </c>
      <c r="Z3439" s="17">
        <v>17.257403896478259</v>
      </c>
      <c r="AA3439" s="17">
        <v>-0.33425274724250115</v>
      </c>
      <c r="AB3439" s="17">
        <v>-0.1472085642265627</v>
      </c>
      <c r="AC3439" s="17">
        <v>3.7713995992259974</v>
      </c>
      <c r="AD3439" s="17">
        <v>-0.32470568545271017</v>
      </c>
      <c r="AE3439" s="17">
        <v>-3.2470568545271014E-2</v>
      </c>
      <c r="AF3439" s="17">
        <v>27.835166854393844</v>
      </c>
      <c r="AG3439" s="17">
        <v>-31.187689879181502</v>
      </c>
      <c r="AH3439" s="17">
        <v>-1</v>
      </c>
      <c r="AI3439" s="17">
        <v>-1</v>
      </c>
      <c r="AJ3439" s="17">
        <v>-1</v>
      </c>
      <c r="AK3439" s="17">
        <v>-1</v>
      </c>
      <c r="AL3439" s="17">
        <v>-1</v>
      </c>
      <c r="AM3439" s="17">
        <v>-1</v>
      </c>
      <c r="AN3439" s="17">
        <v>-1</v>
      </c>
      <c r="AO3439" s="17">
        <v>-1</v>
      </c>
      <c r="AP3439" s="17">
        <v>-1</v>
      </c>
      <c r="AQ3439" s="17">
        <v>-1</v>
      </c>
      <c r="AR3439" s="17">
        <v>-0.16235284272635508</v>
      </c>
      <c r="AS3439" s="17">
        <v>-1.948234112716261</v>
      </c>
      <c r="AT3439" s="17">
        <v>1.4672956534688604</v>
      </c>
      <c r="AU3439" s="17">
        <v>-1</v>
      </c>
      <c r="AV3439" s="17">
        <v>-1</v>
      </c>
      <c r="AW3439" s="17">
        <v>-1</v>
      </c>
      <c r="AX3439" s="17">
        <v>-1</v>
      </c>
      <c r="AY3439" s="17">
        <v>-3.2470568545271014E-2</v>
      </c>
      <c r="AZ3439" s="17">
        <v>0.64999991647873501</v>
      </c>
      <c r="BA3439" s="17">
        <v>-0.13717940365822218</v>
      </c>
      <c r="BB3439" s="17">
        <v>0.24373326638725484</v>
      </c>
      <c r="BC3439" s="17">
        <v>-6.4246086900075286E-2</v>
      </c>
      <c r="BD3439" s="17">
        <v>8.8755511614786737</v>
      </c>
      <c r="BE3439" s="17">
        <v>-1.8242691101966289</v>
      </c>
      <c r="BF3439" s="17">
        <v>-1</v>
      </c>
      <c r="BG3439" s="22">
        <v>0</v>
      </c>
    </row>
    <row r="3440" spans="1:59" x14ac:dyDescent="0.25">
      <c r="A3440">
        <v>7083</v>
      </c>
      <c r="B3440" t="s">
        <v>3472</v>
      </c>
      <c r="C3440" s="49">
        <v>0</v>
      </c>
      <c r="D3440" s="22">
        <v>1450</v>
      </c>
      <c r="E3440" s="17">
        <v>42.510834345099084</v>
      </c>
      <c r="F3440" s="17">
        <v>-34.162466733731819</v>
      </c>
      <c r="G3440" s="17">
        <v>9.7588733186206644E-2</v>
      </c>
      <c r="H3440" s="17">
        <v>1.5658069454695622</v>
      </c>
      <c r="I3440" s="17">
        <v>31.883730774475264</v>
      </c>
      <c r="J3440" s="17">
        <v>0.93163294809285269</v>
      </c>
      <c r="K3440" s="17">
        <v>-1</v>
      </c>
      <c r="L3440" s="17">
        <v>-1</v>
      </c>
      <c r="M3440" s="17">
        <v>-1</v>
      </c>
      <c r="N3440" s="17">
        <v>0.16666666666666666</v>
      </c>
      <c r="O3440" s="17">
        <v>-1</v>
      </c>
      <c r="P3440" s="17">
        <v>-1</v>
      </c>
      <c r="Q3440" s="17">
        <v>1.5814579933319561</v>
      </c>
      <c r="R3440" s="17">
        <v>-1</v>
      </c>
      <c r="S3440" s="17">
        <v>-0.35349720193228051</v>
      </c>
      <c r="T3440" s="17">
        <v>-3.7116137603193253E-2</v>
      </c>
      <c r="U3440" s="17">
        <v>-0.25976454836216811</v>
      </c>
      <c r="V3440" s="17">
        <v>-0.52255781179374472</v>
      </c>
      <c r="W3440" s="17">
        <v>-0.66835579592337224</v>
      </c>
      <c r="X3440" s="17">
        <v>-1.6139256024373154</v>
      </c>
      <c r="Y3440" s="17">
        <v>0</v>
      </c>
      <c r="Z3440" s="17">
        <v>17.257403896478259</v>
      </c>
      <c r="AA3440" s="17">
        <v>-0.33425274724250115</v>
      </c>
      <c r="AB3440" s="17">
        <v>-0.1472085642265627</v>
      </c>
      <c r="AC3440" s="17">
        <v>3.7713995992259974</v>
      </c>
      <c r="AD3440" s="17">
        <v>-0.32470568545271017</v>
      </c>
      <c r="AE3440" s="17">
        <v>-3.2470568545271014E-2</v>
      </c>
      <c r="AF3440" s="17">
        <v>27.835166854393844</v>
      </c>
      <c r="AG3440" s="17">
        <v>-31.187689879181502</v>
      </c>
      <c r="AH3440" s="17">
        <v>-1</v>
      </c>
      <c r="AI3440" s="17">
        <v>-1</v>
      </c>
      <c r="AJ3440" s="17">
        <v>-1</v>
      </c>
      <c r="AK3440" s="17">
        <v>-1</v>
      </c>
      <c r="AL3440" s="17">
        <v>-1</v>
      </c>
      <c r="AM3440" s="17">
        <v>-1</v>
      </c>
      <c r="AN3440" s="17">
        <v>-1</v>
      </c>
      <c r="AO3440" s="17">
        <v>-1</v>
      </c>
      <c r="AP3440" s="17">
        <v>-1</v>
      </c>
      <c r="AQ3440" s="17">
        <v>-1</v>
      </c>
      <c r="AR3440" s="17">
        <v>-0.16235284272635508</v>
      </c>
      <c r="AS3440" s="17">
        <v>-1.948234112716261</v>
      </c>
      <c r="AT3440" s="17">
        <v>1.4672956534688604</v>
      </c>
      <c r="AU3440" s="17">
        <v>-1</v>
      </c>
      <c r="AV3440" s="17">
        <v>-1</v>
      </c>
      <c r="AW3440" s="17">
        <v>-1</v>
      </c>
      <c r="AX3440" s="17">
        <v>-1</v>
      </c>
      <c r="AY3440" s="17">
        <v>-3.2470568545271014E-2</v>
      </c>
      <c r="AZ3440" s="17">
        <v>0.64999991647873501</v>
      </c>
      <c r="BA3440" s="17">
        <v>-0.13717940365822218</v>
      </c>
      <c r="BB3440" s="17">
        <v>0.24373326638725484</v>
      </c>
      <c r="BC3440" s="17">
        <v>-6.4246086900075286E-2</v>
      </c>
      <c r="BD3440" s="17">
        <v>8.8755511614786737</v>
      </c>
      <c r="BE3440" s="17">
        <v>-1.8242691101966289</v>
      </c>
      <c r="BF3440" s="17">
        <v>-1</v>
      </c>
      <c r="BG3440" s="22">
        <v>0</v>
      </c>
    </row>
    <row r="3441" spans="1:59" x14ac:dyDescent="0.25">
      <c r="A3441">
        <v>7084</v>
      </c>
      <c r="B3441" t="s">
        <v>3473</v>
      </c>
      <c r="C3441" s="49">
        <v>0</v>
      </c>
      <c r="D3441" s="22">
        <v>1450</v>
      </c>
      <c r="E3441" s="17">
        <v>42.510834345099084</v>
      </c>
      <c r="F3441" s="17">
        <v>-34.162466733731819</v>
      </c>
      <c r="G3441" s="17">
        <v>9.7588733186206644E-2</v>
      </c>
      <c r="H3441" s="17">
        <v>1.5658069454695622</v>
      </c>
      <c r="I3441" s="17">
        <v>31.883730774475264</v>
      </c>
      <c r="J3441" s="17">
        <v>0.93163294809285269</v>
      </c>
      <c r="K3441" s="17">
        <v>-1</v>
      </c>
      <c r="L3441" s="17">
        <v>-1</v>
      </c>
      <c r="M3441" s="17">
        <v>-1</v>
      </c>
      <c r="N3441" s="17">
        <v>0.16666666666666666</v>
      </c>
      <c r="O3441" s="17">
        <v>-1</v>
      </c>
      <c r="P3441" s="17">
        <v>-1</v>
      </c>
      <c r="Q3441" s="17">
        <v>1.5814579933319561</v>
      </c>
      <c r="R3441" s="17">
        <v>-1</v>
      </c>
      <c r="S3441" s="17">
        <v>-0.35349720193228051</v>
      </c>
      <c r="T3441" s="17">
        <v>-3.7116137603193253E-2</v>
      </c>
      <c r="U3441" s="17">
        <v>-0.25976454836216811</v>
      </c>
      <c r="V3441" s="17">
        <v>-0.52255781179374472</v>
      </c>
      <c r="W3441" s="17">
        <v>-0.66835579592337224</v>
      </c>
      <c r="X3441" s="17">
        <v>-1.6139256024373154</v>
      </c>
      <c r="Y3441" s="17">
        <v>0</v>
      </c>
      <c r="Z3441" s="17">
        <v>17.257403896478259</v>
      </c>
      <c r="AA3441" s="17">
        <v>-0.33425274724250115</v>
      </c>
      <c r="AB3441" s="17">
        <v>-0.1472085642265627</v>
      </c>
      <c r="AC3441" s="17">
        <v>3.7713995992259974</v>
      </c>
      <c r="AD3441" s="17">
        <v>-0.32470568545271017</v>
      </c>
      <c r="AE3441" s="17">
        <v>-3.2470568545271014E-2</v>
      </c>
      <c r="AF3441" s="17">
        <v>27.835166854393844</v>
      </c>
      <c r="AG3441" s="17">
        <v>-31.187689879181502</v>
      </c>
      <c r="AH3441" s="17">
        <v>-1</v>
      </c>
      <c r="AI3441" s="17">
        <v>-1</v>
      </c>
      <c r="AJ3441" s="17">
        <v>-1</v>
      </c>
      <c r="AK3441" s="17">
        <v>-1</v>
      </c>
      <c r="AL3441" s="17">
        <v>-1</v>
      </c>
      <c r="AM3441" s="17">
        <v>-1</v>
      </c>
      <c r="AN3441" s="17">
        <v>-1</v>
      </c>
      <c r="AO3441" s="17">
        <v>-1</v>
      </c>
      <c r="AP3441" s="17">
        <v>-1</v>
      </c>
      <c r="AQ3441" s="17">
        <v>-1</v>
      </c>
      <c r="AR3441" s="17">
        <v>-0.16235284272635508</v>
      </c>
      <c r="AS3441" s="17">
        <v>-1.948234112716261</v>
      </c>
      <c r="AT3441" s="17">
        <v>1.4672956534688604</v>
      </c>
      <c r="AU3441" s="17">
        <v>-1</v>
      </c>
      <c r="AV3441" s="17">
        <v>-1</v>
      </c>
      <c r="AW3441" s="17">
        <v>-1</v>
      </c>
      <c r="AX3441" s="17">
        <v>-1</v>
      </c>
      <c r="AY3441" s="17">
        <v>-3.2470568545271014E-2</v>
      </c>
      <c r="AZ3441" s="17">
        <v>0.64999991647873501</v>
      </c>
      <c r="BA3441" s="17">
        <v>-0.13717940365822218</v>
      </c>
      <c r="BB3441" s="17">
        <v>0.24373326638725484</v>
      </c>
      <c r="BC3441" s="17">
        <v>-6.4246086900075286E-2</v>
      </c>
      <c r="BD3441" s="17">
        <v>8.8755511614786737</v>
      </c>
      <c r="BE3441" s="17">
        <v>-1.8242691101966289</v>
      </c>
      <c r="BF3441" s="17">
        <v>-1</v>
      </c>
      <c r="BG3441" s="22">
        <v>0</v>
      </c>
    </row>
    <row r="3442" spans="1:59" x14ac:dyDescent="0.25">
      <c r="A3442">
        <v>7085</v>
      </c>
      <c r="B3442" t="s">
        <v>3474</v>
      </c>
      <c r="C3442" s="49">
        <v>0</v>
      </c>
      <c r="D3442" s="22">
        <v>1450</v>
      </c>
      <c r="E3442" s="17">
        <v>42.510834345099084</v>
      </c>
      <c r="F3442" s="17">
        <v>-34.162466733731819</v>
      </c>
      <c r="G3442" s="17">
        <v>9.7588733186206644E-2</v>
      </c>
      <c r="H3442" s="17">
        <v>1.5658069454695622</v>
      </c>
      <c r="I3442" s="17">
        <v>31.883730774475264</v>
      </c>
      <c r="J3442" s="17">
        <v>0.93163294809285269</v>
      </c>
      <c r="K3442" s="17">
        <v>-1</v>
      </c>
      <c r="L3442" s="17">
        <v>-1</v>
      </c>
      <c r="M3442" s="17">
        <v>-1</v>
      </c>
      <c r="N3442" s="17">
        <v>0.16666666666666666</v>
      </c>
      <c r="O3442" s="17">
        <v>-1</v>
      </c>
      <c r="P3442" s="17">
        <v>-1</v>
      </c>
      <c r="Q3442" s="17">
        <v>1.5814579933319561</v>
      </c>
      <c r="R3442" s="17">
        <v>-1</v>
      </c>
      <c r="S3442" s="17">
        <v>-0.35349720193228051</v>
      </c>
      <c r="T3442" s="17">
        <v>-3.7116137603193253E-2</v>
      </c>
      <c r="U3442" s="17">
        <v>-0.25976454836216811</v>
      </c>
      <c r="V3442" s="17">
        <v>-0.52255781179374472</v>
      </c>
      <c r="W3442" s="17">
        <v>-0.66835579592337224</v>
      </c>
      <c r="X3442" s="17">
        <v>-1.6139256024373154</v>
      </c>
      <c r="Y3442" s="17">
        <v>0</v>
      </c>
      <c r="Z3442" s="17">
        <v>17.257403896478259</v>
      </c>
      <c r="AA3442" s="17">
        <v>-0.33425274724250115</v>
      </c>
      <c r="AB3442" s="17">
        <v>-0.1472085642265627</v>
      </c>
      <c r="AC3442" s="17">
        <v>3.7713995992259974</v>
      </c>
      <c r="AD3442" s="17">
        <v>-0.32470568545271017</v>
      </c>
      <c r="AE3442" s="17">
        <v>-3.2470568545271014E-2</v>
      </c>
      <c r="AF3442" s="17">
        <v>27.835166854393844</v>
      </c>
      <c r="AG3442" s="17">
        <v>-31.187689879181502</v>
      </c>
      <c r="AH3442" s="17">
        <v>-1</v>
      </c>
      <c r="AI3442" s="17">
        <v>-1</v>
      </c>
      <c r="AJ3442" s="17">
        <v>-1</v>
      </c>
      <c r="AK3442" s="17">
        <v>-1</v>
      </c>
      <c r="AL3442" s="17">
        <v>-1</v>
      </c>
      <c r="AM3442" s="17">
        <v>-1</v>
      </c>
      <c r="AN3442" s="17">
        <v>-1</v>
      </c>
      <c r="AO3442" s="17">
        <v>-1</v>
      </c>
      <c r="AP3442" s="17">
        <v>-1</v>
      </c>
      <c r="AQ3442" s="17">
        <v>-1</v>
      </c>
      <c r="AR3442" s="17">
        <v>-0.16235284272635508</v>
      </c>
      <c r="AS3442" s="17">
        <v>-1.948234112716261</v>
      </c>
      <c r="AT3442" s="17">
        <v>1.4672956534688604</v>
      </c>
      <c r="AU3442" s="17">
        <v>-1</v>
      </c>
      <c r="AV3442" s="17">
        <v>-1</v>
      </c>
      <c r="AW3442" s="17">
        <v>-1</v>
      </c>
      <c r="AX3442" s="17">
        <v>-1</v>
      </c>
      <c r="AY3442" s="17">
        <v>-3.2470568545271014E-2</v>
      </c>
      <c r="AZ3442" s="17">
        <v>0.64999991647873501</v>
      </c>
      <c r="BA3442" s="17">
        <v>-0.13717940365822218</v>
      </c>
      <c r="BB3442" s="17">
        <v>0.24373326638725484</v>
      </c>
      <c r="BC3442" s="17">
        <v>-6.4246086900075286E-2</v>
      </c>
      <c r="BD3442" s="17">
        <v>8.8755511614786737</v>
      </c>
      <c r="BE3442" s="17">
        <v>-1.8242691101966289</v>
      </c>
      <c r="BF3442" s="17">
        <v>-1</v>
      </c>
      <c r="BG3442" s="22">
        <v>0</v>
      </c>
    </row>
    <row r="3443" spans="1:59" x14ac:dyDescent="0.25">
      <c r="A3443">
        <v>7086</v>
      </c>
      <c r="B3443" t="s">
        <v>3475</v>
      </c>
      <c r="C3443" s="49">
        <v>0</v>
      </c>
      <c r="D3443" s="22">
        <v>1450</v>
      </c>
      <c r="E3443" s="17">
        <v>42.510834345099084</v>
      </c>
      <c r="F3443" s="17">
        <v>-34.162466733731819</v>
      </c>
      <c r="G3443" s="17">
        <v>9.7588733186206644E-2</v>
      </c>
      <c r="H3443" s="17">
        <v>1.5658069454695622</v>
      </c>
      <c r="I3443" s="17">
        <v>31.883730774475264</v>
      </c>
      <c r="J3443" s="17">
        <v>0.93163294809285269</v>
      </c>
      <c r="K3443" s="17">
        <v>-1</v>
      </c>
      <c r="L3443" s="17">
        <v>-1</v>
      </c>
      <c r="M3443" s="17">
        <v>-1</v>
      </c>
      <c r="N3443" s="17">
        <v>0.16666666666666666</v>
      </c>
      <c r="O3443" s="17">
        <v>-1</v>
      </c>
      <c r="P3443" s="17">
        <v>-1</v>
      </c>
      <c r="Q3443" s="17">
        <v>1.5814579933319561</v>
      </c>
      <c r="R3443" s="17">
        <v>-1</v>
      </c>
      <c r="S3443" s="17">
        <v>-0.35349720193228051</v>
      </c>
      <c r="T3443" s="17">
        <v>-3.7116137603193253E-2</v>
      </c>
      <c r="U3443" s="17">
        <v>-0.25976454836216811</v>
      </c>
      <c r="V3443" s="17">
        <v>-0.52255781179374472</v>
      </c>
      <c r="W3443" s="17">
        <v>-0.66835579592337224</v>
      </c>
      <c r="X3443" s="17">
        <v>-1.6139256024373154</v>
      </c>
      <c r="Y3443" s="17">
        <v>0</v>
      </c>
      <c r="Z3443" s="17">
        <v>17.257403896478259</v>
      </c>
      <c r="AA3443" s="17">
        <v>-0.33425274724250115</v>
      </c>
      <c r="AB3443" s="17">
        <v>-0.1472085642265627</v>
      </c>
      <c r="AC3443" s="17">
        <v>3.7713995992259974</v>
      </c>
      <c r="AD3443" s="17">
        <v>-0.32470568545271017</v>
      </c>
      <c r="AE3443" s="17">
        <v>-3.2470568545271014E-2</v>
      </c>
      <c r="AF3443" s="17">
        <v>27.835166854393844</v>
      </c>
      <c r="AG3443" s="17">
        <v>-31.187689879181502</v>
      </c>
      <c r="AH3443" s="17">
        <v>-1</v>
      </c>
      <c r="AI3443" s="17">
        <v>-1</v>
      </c>
      <c r="AJ3443" s="17">
        <v>-1</v>
      </c>
      <c r="AK3443" s="17">
        <v>-1</v>
      </c>
      <c r="AL3443" s="17">
        <v>-1</v>
      </c>
      <c r="AM3443" s="17">
        <v>-1</v>
      </c>
      <c r="AN3443" s="17">
        <v>-1</v>
      </c>
      <c r="AO3443" s="17">
        <v>-1</v>
      </c>
      <c r="AP3443" s="17">
        <v>-1</v>
      </c>
      <c r="AQ3443" s="17">
        <v>-1</v>
      </c>
      <c r="AR3443" s="17">
        <v>-0.16235284272635508</v>
      </c>
      <c r="AS3443" s="17">
        <v>-1.948234112716261</v>
      </c>
      <c r="AT3443" s="17">
        <v>1.4672956534688604</v>
      </c>
      <c r="AU3443" s="17">
        <v>-1</v>
      </c>
      <c r="AV3443" s="17">
        <v>-1</v>
      </c>
      <c r="AW3443" s="17">
        <v>-1</v>
      </c>
      <c r="AX3443" s="17">
        <v>-1</v>
      </c>
      <c r="AY3443" s="17">
        <v>-3.2470568545271014E-2</v>
      </c>
      <c r="AZ3443" s="17">
        <v>0.64999991647873501</v>
      </c>
      <c r="BA3443" s="17">
        <v>-0.13717940365822218</v>
      </c>
      <c r="BB3443" s="17">
        <v>0.24373326638725484</v>
      </c>
      <c r="BC3443" s="17">
        <v>-6.4246086900075286E-2</v>
      </c>
      <c r="BD3443" s="17">
        <v>8.8755511614786737</v>
      </c>
      <c r="BE3443" s="17">
        <v>-1.8242691101966289</v>
      </c>
      <c r="BF3443" s="17">
        <v>-1</v>
      </c>
      <c r="BG3443" s="22">
        <v>0</v>
      </c>
    </row>
    <row r="3444" spans="1:59" x14ac:dyDescent="0.25">
      <c r="A3444">
        <v>7088</v>
      </c>
      <c r="B3444" t="s">
        <v>3476</v>
      </c>
      <c r="C3444" s="49">
        <v>0</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0</v>
      </c>
    </row>
    <row r="3445" spans="1:59" x14ac:dyDescent="0.25">
      <c r="A3445">
        <v>7091</v>
      </c>
      <c r="B3445" t="s">
        <v>3477</v>
      </c>
      <c r="C3445" s="49">
        <v>0</v>
      </c>
      <c r="D3445" s="22">
        <v>1450</v>
      </c>
      <c r="E3445" s="17">
        <v>42.510834345099084</v>
      </c>
      <c r="F3445" s="17">
        <v>-34.162466733731819</v>
      </c>
      <c r="G3445" s="17">
        <v>9.7588733186206644E-2</v>
      </c>
      <c r="H3445" s="17">
        <v>1.5658069454695622</v>
      </c>
      <c r="I3445" s="17">
        <v>31.883730774475264</v>
      </c>
      <c r="J3445" s="17">
        <v>0.93163294809285269</v>
      </c>
      <c r="K3445" s="17">
        <v>-1</v>
      </c>
      <c r="L3445" s="17">
        <v>-1</v>
      </c>
      <c r="M3445" s="17">
        <v>-1</v>
      </c>
      <c r="N3445" s="17">
        <v>0.16666666666666666</v>
      </c>
      <c r="O3445" s="17">
        <v>-1</v>
      </c>
      <c r="P3445" s="17">
        <v>-1</v>
      </c>
      <c r="Q3445" s="17">
        <v>1.5814579933319561</v>
      </c>
      <c r="R3445" s="17">
        <v>-1</v>
      </c>
      <c r="S3445" s="17">
        <v>-0.35349720193228051</v>
      </c>
      <c r="T3445" s="17">
        <v>-3.7116137603193253E-2</v>
      </c>
      <c r="U3445" s="17">
        <v>-0.25976454836216811</v>
      </c>
      <c r="V3445" s="17">
        <v>-0.52255781179374472</v>
      </c>
      <c r="W3445" s="17">
        <v>-0.66835579592337224</v>
      </c>
      <c r="X3445" s="17">
        <v>-1.6139256024373154</v>
      </c>
      <c r="Y3445" s="17">
        <v>0</v>
      </c>
      <c r="Z3445" s="17">
        <v>17.257403896478259</v>
      </c>
      <c r="AA3445" s="17">
        <v>-0.33425274724250115</v>
      </c>
      <c r="AB3445" s="17">
        <v>-0.1472085642265627</v>
      </c>
      <c r="AC3445" s="17">
        <v>3.7713995992259974</v>
      </c>
      <c r="AD3445" s="17">
        <v>-0.32470568545271017</v>
      </c>
      <c r="AE3445" s="17">
        <v>-3.2470568545271014E-2</v>
      </c>
      <c r="AF3445" s="17">
        <v>27.835166854393844</v>
      </c>
      <c r="AG3445" s="17">
        <v>-31.187689879181502</v>
      </c>
      <c r="AH3445" s="17">
        <v>-1</v>
      </c>
      <c r="AI3445" s="17">
        <v>-1</v>
      </c>
      <c r="AJ3445" s="17">
        <v>-1</v>
      </c>
      <c r="AK3445" s="17">
        <v>-1</v>
      </c>
      <c r="AL3445" s="17">
        <v>-1</v>
      </c>
      <c r="AM3445" s="17">
        <v>-1</v>
      </c>
      <c r="AN3445" s="17">
        <v>-1</v>
      </c>
      <c r="AO3445" s="17">
        <v>-1</v>
      </c>
      <c r="AP3445" s="17">
        <v>-1</v>
      </c>
      <c r="AQ3445" s="17">
        <v>-1</v>
      </c>
      <c r="AR3445" s="17">
        <v>-0.16235284272635508</v>
      </c>
      <c r="AS3445" s="17">
        <v>-1.948234112716261</v>
      </c>
      <c r="AT3445" s="17">
        <v>1.4672956534688604</v>
      </c>
      <c r="AU3445" s="17">
        <v>-1</v>
      </c>
      <c r="AV3445" s="17">
        <v>-1</v>
      </c>
      <c r="AW3445" s="17">
        <v>-1</v>
      </c>
      <c r="AX3445" s="17">
        <v>-1</v>
      </c>
      <c r="AY3445" s="17">
        <v>-3.2470568545271014E-2</v>
      </c>
      <c r="AZ3445" s="17">
        <v>0.64999991647873501</v>
      </c>
      <c r="BA3445" s="17">
        <v>-0.13717940365822218</v>
      </c>
      <c r="BB3445" s="17">
        <v>0.24373326638725484</v>
      </c>
      <c r="BC3445" s="17">
        <v>-6.4246086900075286E-2</v>
      </c>
      <c r="BD3445" s="17">
        <v>8.8755511614786737</v>
      </c>
      <c r="BE3445" s="17">
        <v>-1.8242691101966289</v>
      </c>
      <c r="BF3445" s="17">
        <v>-1</v>
      </c>
      <c r="BG3445" s="22">
        <v>0</v>
      </c>
    </row>
    <row r="3446" spans="1:59" x14ac:dyDescent="0.25">
      <c r="A3446">
        <v>7092</v>
      </c>
      <c r="B3446" t="s">
        <v>94</v>
      </c>
      <c r="C3446" s="49">
        <v>0</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0</v>
      </c>
    </row>
    <row r="3447" spans="1:59" x14ac:dyDescent="0.25">
      <c r="A3447">
        <v>7093</v>
      </c>
      <c r="B3447" t="s">
        <v>3478</v>
      </c>
      <c r="C3447" s="49">
        <v>0</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0</v>
      </c>
    </row>
    <row r="3448" spans="1:59" x14ac:dyDescent="0.25">
      <c r="A3448">
        <v>7094</v>
      </c>
      <c r="B3448" t="s">
        <v>3479</v>
      </c>
      <c r="C3448" s="49">
        <v>0</v>
      </c>
      <c r="D3448" s="22">
        <v>1450</v>
      </c>
      <c r="E3448" s="17">
        <v>42.510834345099084</v>
      </c>
      <c r="F3448" s="17">
        <v>-34.162466733731819</v>
      </c>
      <c r="G3448" s="17">
        <v>9.7588733186206644E-2</v>
      </c>
      <c r="H3448" s="17">
        <v>1.5658069454695622</v>
      </c>
      <c r="I3448" s="17">
        <v>31.883730774475264</v>
      </c>
      <c r="J3448" s="17">
        <v>0.93163294809285269</v>
      </c>
      <c r="K3448" s="17">
        <v>-1</v>
      </c>
      <c r="L3448" s="17">
        <v>-1</v>
      </c>
      <c r="M3448" s="17">
        <v>-1</v>
      </c>
      <c r="N3448" s="17">
        <v>0.16666666666666666</v>
      </c>
      <c r="O3448" s="17">
        <v>-1</v>
      </c>
      <c r="P3448" s="17">
        <v>-1</v>
      </c>
      <c r="Q3448" s="17">
        <v>1.5814579933319561</v>
      </c>
      <c r="R3448" s="17">
        <v>-1</v>
      </c>
      <c r="S3448" s="17">
        <v>-0.35349720193228051</v>
      </c>
      <c r="T3448" s="17">
        <v>-3.7116137603193253E-2</v>
      </c>
      <c r="U3448" s="17">
        <v>-0.25976454836216811</v>
      </c>
      <c r="V3448" s="17">
        <v>-0.52255781179374472</v>
      </c>
      <c r="W3448" s="17">
        <v>-0.66835579592337224</v>
      </c>
      <c r="X3448" s="17">
        <v>-1.6139256024373154</v>
      </c>
      <c r="Y3448" s="17">
        <v>0</v>
      </c>
      <c r="Z3448" s="17">
        <v>17.257403896478259</v>
      </c>
      <c r="AA3448" s="17">
        <v>-0.33425274724250115</v>
      </c>
      <c r="AB3448" s="17">
        <v>-0.1472085642265627</v>
      </c>
      <c r="AC3448" s="17">
        <v>3.7713995992259974</v>
      </c>
      <c r="AD3448" s="17">
        <v>-0.32470568545271017</v>
      </c>
      <c r="AE3448" s="17">
        <v>-3.2470568545271014E-2</v>
      </c>
      <c r="AF3448" s="17">
        <v>27.835166854393844</v>
      </c>
      <c r="AG3448" s="17">
        <v>-31.187689879181502</v>
      </c>
      <c r="AH3448" s="17">
        <v>-1</v>
      </c>
      <c r="AI3448" s="17">
        <v>-1</v>
      </c>
      <c r="AJ3448" s="17">
        <v>-1</v>
      </c>
      <c r="AK3448" s="17">
        <v>-1</v>
      </c>
      <c r="AL3448" s="17">
        <v>-1</v>
      </c>
      <c r="AM3448" s="17">
        <v>-1</v>
      </c>
      <c r="AN3448" s="17">
        <v>-1</v>
      </c>
      <c r="AO3448" s="17">
        <v>-1</v>
      </c>
      <c r="AP3448" s="17">
        <v>-1</v>
      </c>
      <c r="AQ3448" s="17">
        <v>-1</v>
      </c>
      <c r="AR3448" s="17">
        <v>-0.16235284272635508</v>
      </c>
      <c r="AS3448" s="17">
        <v>-1.948234112716261</v>
      </c>
      <c r="AT3448" s="17">
        <v>1.4672956534688604</v>
      </c>
      <c r="AU3448" s="17">
        <v>-1</v>
      </c>
      <c r="AV3448" s="17">
        <v>-1</v>
      </c>
      <c r="AW3448" s="17">
        <v>-1</v>
      </c>
      <c r="AX3448" s="17">
        <v>-1</v>
      </c>
      <c r="AY3448" s="17">
        <v>-3.2470568545271014E-2</v>
      </c>
      <c r="AZ3448" s="17">
        <v>0.64999991647873501</v>
      </c>
      <c r="BA3448" s="17">
        <v>-0.13717940365822218</v>
      </c>
      <c r="BB3448" s="17">
        <v>0.24373326638725484</v>
      </c>
      <c r="BC3448" s="17">
        <v>-6.4246086900075286E-2</v>
      </c>
      <c r="BD3448" s="17">
        <v>8.8755511614786737</v>
      </c>
      <c r="BE3448" s="17">
        <v>-1.8242691101966289</v>
      </c>
      <c r="BF3448" s="17">
        <v>-1</v>
      </c>
      <c r="BG3448" s="22">
        <v>0</v>
      </c>
    </row>
    <row r="3449" spans="1:59" x14ac:dyDescent="0.25">
      <c r="A3449">
        <v>7095</v>
      </c>
      <c r="B3449" t="s">
        <v>3480</v>
      </c>
      <c r="C3449" s="49">
        <v>0</v>
      </c>
      <c r="D3449" s="22">
        <v>1450</v>
      </c>
      <c r="E3449" s="17">
        <v>42.510834345099084</v>
      </c>
      <c r="F3449" s="17">
        <v>-34.162466733731819</v>
      </c>
      <c r="G3449" s="17">
        <v>9.7588733186206644E-2</v>
      </c>
      <c r="H3449" s="17">
        <v>1.5658069454695622</v>
      </c>
      <c r="I3449" s="17">
        <v>31.883730774475264</v>
      </c>
      <c r="J3449" s="17">
        <v>0.93163294809285269</v>
      </c>
      <c r="K3449" s="17">
        <v>-1</v>
      </c>
      <c r="L3449" s="17">
        <v>-1</v>
      </c>
      <c r="M3449" s="17">
        <v>-1</v>
      </c>
      <c r="N3449" s="17">
        <v>0.16666666666666666</v>
      </c>
      <c r="O3449" s="17">
        <v>-1</v>
      </c>
      <c r="P3449" s="17">
        <v>-1</v>
      </c>
      <c r="Q3449" s="17">
        <v>1.5814579933319561</v>
      </c>
      <c r="R3449" s="17">
        <v>-1</v>
      </c>
      <c r="S3449" s="17">
        <v>-0.35349720193228051</v>
      </c>
      <c r="T3449" s="17">
        <v>-3.7116137603193253E-2</v>
      </c>
      <c r="U3449" s="17">
        <v>-0.25976454836216811</v>
      </c>
      <c r="V3449" s="17">
        <v>-0.52255781179374472</v>
      </c>
      <c r="W3449" s="17">
        <v>-0.66835579592337224</v>
      </c>
      <c r="X3449" s="17">
        <v>-1.6139256024373154</v>
      </c>
      <c r="Y3449" s="17">
        <v>0</v>
      </c>
      <c r="Z3449" s="17">
        <v>17.257403896478259</v>
      </c>
      <c r="AA3449" s="17">
        <v>-0.33425274724250115</v>
      </c>
      <c r="AB3449" s="17">
        <v>-0.1472085642265627</v>
      </c>
      <c r="AC3449" s="17">
        <v>3.7713995992259974</v>
      </c>
      <c r="AD3449" s="17">
        <v>-0.32470568545271017</v>
      </c>
      <c r="AE3449" s="17">
        <v>-3.2470568545271014E-2</v>
      </c>
      <c r="AF3449" s="17">
        <v>27.835166854393844</v>
      </c>
      <c r="AG3449" s="17">
        <v>-31.187689879181502</v>
      </c>
      <c r="AH3449" s="17">
        <v>-1</v>
      </c>
      <c r="AI3449" s="17">
        <v>-1</v>
      </c>
      <c r="AJ3449" s="17">
        <v>-1</v>
      </c>
      <c r="AK3449" s="17">
        <v>-1</v>
      </c>
      <c r="AL3449" s="17">
        <v>-1</v>
      </c>
      <c r="AM3449" s="17">
        <v>-1</v>
      </c>
      <c r="AN3449" s="17">
        <v>-1</v>
      </c>
      <c r="AO3449" s="17">
        <v>-1</v>
      </c>
      <c r="AP3449" s="17">
        <v>-1</v>
      </c>
      <c r="AQ3449" s="17">
        <v>-1</v>
      </c>
      <c r="AR3449" s="17">
        <v>-0.16235284272635508</v>
      </c>
      <c r="AS3449" s="17">
        <v>-1.948234112716261</v>
      </c>
      <c r="AT3449" s="17">
        <v>1.4672956534688604</v>
      </c>
      <c r="AU3449" s="17">
        <v>-1</v>
      </c>
      <c r="AV3449" s="17">
        <v>-1</v>
      </c>
      <c r="AW3449" s="17">
        <v>-1</v>
      </c>
      <c r="AX3449" s="17">
        <v>-1</v>
      </c>
      <c r="AY3449" s="17">
        <v>-3.2470568545271014E-2</v>
      </c>
      <c r="AZ3449" s="17">
        <v>0.64999991647873501</v>
      </c>
      <c r="BA3449" s="17">
        <v>-0.13717940365822218</v>
      </c>
      <c r="BB3449" s="17">
        <v>0.24373326638725484</v>
      </c>
      <c r="BC3449" s="17">
        <v>-6.4246086900075286E-2</v>
      </c>
      <c r="BD3449" s="17">
        <v>8.8755511614786737</v>
      </c>
      <c r="BE3449" s="17">
        <v>-1.8242691101966289</v>
      </c>
      <c r="BF3449" s="17">
        <v>-1</v>
      </c>
      <c r="BG3449" s="22">
        <v>0</v>
      </c>
    </row>
    <row r="3450" spans="1:59" x14ac:dyDescent="0.25">
      <c r="A3450">
        <v>7096</v>
      </c>
      <c r="B3450" t="s">
        <v>3481</v>
      </c>
      <c r="C3450" s="49">
        <v>0</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0</v>
      </c>
    </row>
    <row r="3451" spans="1:59" x14ac:dyDescent="0.25">
      <c r="A3451">
        <v>7097</v>
      </c>
      <c r="B3451" t="s">
        <v>3482</v>
      </c>
      <c r="C3451" s="49">
        <v>0</v>
      </c>
      <c r="D3451" s="22">
        <v>1450</v>
      </c>
      <c r="E3451" s="17">
        <v>42.510834345099084</v>
      </c>
      <c r="F3451" s="17">
        <v>-34.162466733731819</v>
      </c>
      <c r="G3451" s="17">
        <v>9.7588733186206644E-2</v>
      </c>
      <c r="H3451" s="17">
        <v>1.5658069454695622</v>
      </c>
      <c r="I3451" s="17">
        <v>31.883730774475264</v>
      </c>
      <c r="J3451" s="17">
        <v>0.93163294809285269</v>
      </c>
      <c r="K3451" s="17">
        <v>-1</v>
      </c>
      <c r="L3451" s="17">
        <v>-1</v>
      </c>
      <c r="M3451" s="17">
        <v>-1</v>
      </c>
      <c r="N3451" s="17">
        <v>0.16666666666666666</v>
      </c>
      <c r="O3451" s="17">
        <v>-1</v>
      </c>
      <c r="P3451" s="17">
        <v>-1</v>
      </c>
      <c r="Q3451" s="17">
        <v>1.5814579933319561</v>
      </c>
      <c r="R3451" s="17">
        <v>-1</v>
      </c>
      <c r="S3451" s="17">
        <v>-0.35349720193228051</v>
      </c>
      <c r="T3451" s="17">
        <v>-3.7116137603193253E-2</v>
      </c>
      <c r="U3451" s="17">
        <v>-0.25976454836216811</v>
      </c>
      <c r="V3451" s="17">
        <v>-0.52255781179374472</v>
      </c>
      <c r="W3451" s="17">
        <v>-0.66835579592337224</v>
      </c>
      <c r="X3451" s="17">
        <v>-1.6139256024373154</v>
      </c>
      <c r="Y3451" s="17">
        <v>0</v>
      </c>
      <c r="Z3451" s="17">
        <v>17.257403896478259</v>
      </c>
      <c r="AA3451" s="17">
        <v>-0.33425274724250115</v>
      </c>
      <c r="AB3451" s="17">
        <v>-0.1472085642265627</v>
      </c>
      <c r="AC3451" s="17">
        <v>3.7713995992259974</v>
      </c>
      <c r="AD3451" s="17">
        <v>-0.32470568545271017</v>
      </c>
      <c r="AE3451" s="17">
        <v>-3.2470568545271014E-2</v>
      </c>
      <c r="AF3451" s="17">
        <v>27.835166854393844</v>
      </c>
      <c r="AG3451" s="17">
        <v>-31.187689879181502</v>
      </c>
      <c r="AH3451" s="17">
        <v>-1</v>
      </c>
      <c r="AI3451" s="17">
        <v>-1</v>
      </c>
      <c r="AJ3451" s="17">
        <v>-1</v>
      </c>
      <c r="AK3451" s="17">
        <v>-1</v>
      </c>
      <c r="AL3451" s="17">
        <v>-1</v>
      </c>
      <c r="AM3451" s="17">
        <v>-1</v>
      </c>
      <c r="AN3451" s="17">
        <v>-1</v>
      </c>
      <c r="AO3451" s="17">
        <v>-1</v>
      </c>
      <c r="AP3451" s="17">
        <v>-1</v>
      </c>
      <c r="AQ3451" s="17">
        <v>-1</v>
      </c>
      <c r="AR3451" s="17">
        <v>-0.16235284272635508</v>
      </c>
      <c r="AS3451" s="17">
        <v>-1.948234112716261</v>
      </c>
      <c r="AT3451" s="17">
        <v>1.4672956534688604</v>
      </c>
      <c r="AU3451" s="17">
        <v>-1</v>
      </c>
      <c r="AV3451" s="17">
        <v>-1</v>
      </c>
      <c r="AW3451" s="17">
        <v>-1</v>
      </c>
      <c r="AX3451" s="17">
        <v>-1</v>
      </c>
      <c r="AY3451" s="17">
        <v>-3.2470568545271014E-2</v>
      </c>
      <c r="AZ3451" s="17">
        <v>0.64999991647873501</v>
      </c>
      <c r="BA3451" s="17">
        <v>-0.13717940365822218</v>
      </c>
      <c r="BB3451" s="17">
        <v>0.24373326638725484</v>
      </c>
      <c r="BC3451" s="17">
        <v>-6.4246086900075286E-2</v>
      </c>
      <c r="BD3451" s="17">
        <v>8.8755511614786737</v>
      </c>
      <c r="BE3451" s="17">
        <v>-1.8242691101966289</v>
      </c>
      <c r="BF3451" s="17">
        <v>-1</v>
      </c>
      <c r="BG3451" s="22">
        <v>0</v>
      </c>
    </row>
    <row r="3452" spans="1:59" x14ac:dyDescent="0.25">
      <c r="A3452">
        <v>7101</v>
      </c>
      <c r="B3452" t="s">
        <v>3483</v>
      </c>
      <c r="C3452" s="49">
        <v>0</v>
      </c>
      <c r="D3452" s="22">
        <v>1450</v>
      </c>
      <c r="E3452" s="17">
        <v>42.510834345099084</v>
      </c>
      <c r="F3452" s="17">
        <v>-34.162466733731819</v>
      </c>
      <c r="G3452" s="17">
        <v>9.7588733186206644E-2</v>
      </c>
      <c r="H3452" s="17">
        <v>1.5658069454695622</v>
      </c>
      <c r="I3452" s="17">
        <v>31.883730774475264</v>
      </c>
      <c r="J3452" s="17">
        <v>0.93163294809285269</v>
      </c>
      <c r="K3452" s="17">
        <v>-1</v>
      </c>
      <c r="L3452" s="17">
        <v>-1</v>
      </c>
      <c r="M3452" s="17">
        <v>-1</v>
      </c>
      <c r="N3452" s="17">
        <v>0.16666666666666666</v>
      </c>
      <c r="O3452" s="17">
        <v>-1</v>
      </c>
      <c r="P3452" s="17">
        <v>-1</v>
      </c>
      <c r="Q3452" s="17">
        <v>1.5814579933319561</v>
      </c>
      <c r="R3452" s="17">
        <v>-1</v>
      </c>
      <c r="S3452" s="17">
        <v>-0.35349720193228051</v>
      </c>
      <c r="T3452" s="17">
        <v>-3.7116137603193253E-2</v>
      </c>
      <c r="U3452" s="17">
        <v>-0.25976454836216811</v>
      </c>
      <c r="V3452" s="17">
        <v>-0.52255781179374472</v>
      </c>
      <c r="W3452" s="17">
        <v>-0.66835579592337224</v>
      </c>
      <c r="X3452" s="17">
        <v>-1.6139256024373154</v>
      </c>
      <c r="Y3452" s="17">
        <v>0</v>
      </c>
      <c r="Z3452" s="17">
        <v>17.257403896478259</v>
      </c>
      <c r="AA3452" s="17">
        <v>-0.33425274724250115</v>
      </c>
      <c r="AB3452" s="17">
        <v>-0.1472085642265627</v>
      </c>
      <c r="AC3452" s="17">
        <v>3.7713995992259974</v>
      </c>
      <c r="AD3452" s="17">
        <v>-0.32470568545271017</v>
      </c>
      <c r="AE3452" s="17">
        <v>-3.2470568545271014E-2</v>
      </c>
      <c r="AF3452" s="17">
        <v>27.835166854393844</v>
      </c>
      <c r="AG3452" s="17">
        <v>-31.187689879181502</v>
      </c>
      <c r="AH3452" s="17">
        <v>-1</v>
      </c>
      <c r="AI3452" s="17">
        <v>-1</v>
      </c>
      <c r="AJ3452" s="17">
        <v>-1</v>
      </c>
      <c r="AK3452" s="17">
        <v>-1</v>
      </c>
      <c r="AL3452" s="17">
        <v>-1</v>
      </c>
      <c r="AM3452" s="17">
        <v>-1</v>
      </c>
      <c r="AN3452" s="17">
        <v>-1</v>
      </c>
      <c r="AO3452" s="17">
        <v>-1</v>
      </c>
      <c r="AP3452" s="17">
        <v>-1</v>
      </c>
      <c r="AQ3452" s="17">
        <v>-1</v>
      </c>
      <c r="AR3452" s="17">
        <v>-0.16235284272635508</v>
      </c>
      <c r="AS3452" s="17">
        <v>-1.948234112716261</v>
      </c>
      <c r="AT3452" s="17">
        <v>1.4672956534688604</v>
      </c>
      <c r="AU3452" s="17">
        <v>-1</v>
      </c>
      <c r="AV3452" s="17">
        <v>-1</v>
      </c>
      <c r="AW3452" s="17">
        <v>-1</v>
      </c>
      <c r="AX3452" s="17">
        <v>-1</v>
      </c>
      <c r="AY3452" s="17">
        <v>-3.2470568545271014E-2</v>
      </c>
      <c r="AZ3452" s="17">
        <v>0.64999991647873501</v>
      </c>
      <c r="BA3452" s="17">
        <v>-0.13717940365822218</v>
      </c>
      <c r="BB3452" s="17">
        <v>0.24373326638725484</v>
      </c>
      <c r="BC3452" s="17">
        <v>-6.4246086900075286E-2</v>
      </c>
      <c r="BD3452" s="17">
        <v>8.8755511614786737</v>
      </c>
      <c r="BE3452" s="17">
        <v>-1.8242691101966289</v>
      </c>
      <c r="BF3452" s="17">
        <v>-1</v>
      </c>
      <c r="BG3452" s="22">
        <v>0</v>
      </c>
    </row>
    <row r="3453" spans="1:59" x14ac:dyDescent="0.25">
      <c r="A3453">
        <v>7102</v>
      </c>
      <c r="B3453" t="s">
        <v>977</v>
      </c>
      <c r="C3453" s="49">
        <v>0</v>
      </c>
      <c r="D3453" s="22">
        <v>1450</v>
      </c>
      <c r="E3453" s="17">
        <v>42.510834345099084</v>
      </c>
      <c r="F3453" s="17">
        <v>-34.162466733731819</v>
      </c>
      <c r="G3453" s="17">
        <v>9.7588733186206644E-2</v>
      </c>
      <c r="H3453" s="17">
        <v>1.5658069454695622</v>
      </c>
      <c r="I3453" s="17">
        <v>31.883730774475264</v>
      </c>
      <c r="J3453" s="17">
        <v>0.93163294809285269</v>
      </c>
      <c r="K3453" s="17">
        <v>-1</v>
      </c>
      <c r="L3453" s="17">
        <v>-1</v>
      </c>
      <c r="M3453" s="17">
        <v>-1</v>
      </c>
      <c r="N3453" s="17">
        <v>0.16666666666666666</v>
      </c>
      <c r="O3453" s="17">
        <v>-1</v>
      </c>
      <c r="P3453" s="17">
        <v>-1</v>
      </c>
      <c r="Q3453" s="17">
        <v>1.5814579933319561</v>
      </c>
      <c r="R3453" s="17">
        <v>-1</v>
      </c>
      <c r="S3453" s="17">
        <v>-0.35349720193228051</v>
      </c>
      <c r="T3453" s="17">
        <v>-3.7116137603193253E-2</v>
      </c>
      <c r="U3453" s="17">
        <v>-0.25976454836216811</v>
      </c>
      <c r="V3453" s="17">
        <v>-0.52255781179374472</v>
      </c>
      <c r="W3453" s="17">
        <v>-0.66835579592337224</v>
      </c>
      <c r="X3453" s="17">
        <v>-1.6139256024373154</v>
      </c>
      <c r="Y3453" s="17">
        <v>0</v>
      </c>
      <c r="Z3453" s="17">
        <v>17.257403896478259</v>
      </c>
      <c r="AA3453" s="17">
        <v>-0.33425274724250115</v>
      </c>
      <c r="AB3453" s="17">
        <v>-0.1472085642265627</v>
      </c>
      <c r="AC3453" s="17">
        <v>3.7713995992259974</v>
      </c>
      <c r="AD3453" s="17">
        <v>-0.32470568545271017</v>
      </c>
      <c r="AE3453" s="17">
        <v>-3.2470568545271014E-2</v>
      </c>
      <c r="AF3453" s="17">
        <v>27.835166854393844</v>
      </c>
      <c r="AG3453" s="17">
        <v>-31.187689879181502</v>
      </c>
      <c r="AH3453" s="17">
        <v>-1</v>
      </c>
      <c r="AI3453" s="17">
        <v>-1</v>
      </c>
      <c r="AJ3453" s="17">
        <v>-1</v>
      </c>
      <c r="AK3453" s="17">
        <v>-1</v>
      </c>
      <c r="AL3453" s="17">
        <v>-1</v>
      </c>
      <c r="AM3453" s="17">
        <v>-1</v>
      </c>
      <c r="AN3453" s="17">
        <v>-1</v>
      </c>
      <c r="AO3453" s="17">
        <v>-1</v>
      </c>
      <c r="AP3453" s="17">
        <v>-1</v>
      </c>
      <c r="AQ3453" s="17">
        <v>-1</v>
      </c>
      <c r="AR3453" s="17">
        <v>-0.16235284272635508</v>
      </c>
      <c r="AS3453" s="17">
        <v>-1.948234112716261</v>
      </c>
      <c r="AT3453" s="17">
        <v>1.4672956534688604</v>
      </c>
      <c r="AU3453" s="17">
        <v>-1</v>
      </c>
      <c r="AV3453" s="17">
        <v>-1</v>
      </c>
      <c r="AW3453" s="17">
        <v>-1</v>
      </c>
      <c r="AX3453" s="17">
        <v>-1</v>
      </c>
      <c r="AY3453" s="17">
        <v>-3.2470568545271014E-2</v>
      </c>
      <c r="AZ3453" s="17">
        <v>0.64999991647873501</v>
      </c>
      <c r="BA3453" s="17">
        <v>-0.13717940365822218</v>
      </c>
      <c r="BB3453" s="17">
        <v>0.24373326638725484</v>
      </c>
      <c r="BC3453" s="17">
        <v>-6.4246086900075286E-2</v>
      </c>
      <c r="BD3453" s="17">
        <v>8.8755511614786737</v>
      </c>
      <c r="BE3453" s="17">
        <v>-1.8242691101966289</v>
      </c>
      <c r="BF3453" s="17">
        <v>-1</v>
      </c>
      <c r="BG3453" s="22">
        <v>0</v>
      </c>
    </row>
    <row r="3454" spans="1:59" x14ac:dyDescent="0.25">
      <c r="A3454">
        <v>7103</v>
      </c>
      <c r="B3454" t="s">
        <v>3484</v>
      </c>
      <c r="C3454" s="49">
        <v>0</v>
      </c>
      <c r="D3454" s="22">
        <v>1450</v>
      </c>
      <c r="E3454" s="17">
        <v>42.510834345099084</v>
      </c>
      <c r="F3454" s="17">
        <v>-34.162466733731819</v>
      </c>
      <c r="G3454" s="17">
        <v>9.7588733186206644E-2</v>
      </c>
      <c r="H3454" s="17">
        <v>1.5658069454695622</v>
      </c>
      <c r="I3454" s="17">
        <v>31.883730774475264</v>
      </c>
      <c r="J3454" s="17">
        <v>0.93163294809285269</v>
      </c>
      <c r="K3454" s="17">
        <v>-1</v>
      </c>
      <c r="L3454" s="17">
        <v>-1</v>
      </c>
      <c r="M3454" s="17">
        <v>-1</v>
      </c>
      <c r="N3454" s="17">
        <v>0.16666666666666666</v>
      </c>
      <c r="O3454" s="17">
        <v>-1</v>
      </c>
      <c r="P3454" s="17">
        <v>-1</v>
      </c>
      <c r="Q3454" s="17">
        <v>1.5814579933319561</v>
      </c>
      <c r="R3454" s="17">
        <v>-1</v>
      </c>
      <c r="S3454" s="17">
        <v>-0.35349720193228051</v>
      </c>
      <c r="T3454" s="17">
        <v>-3.7116137603193253E-2</v>
      </c>
      <c r="U3454" s="17">
        <v>-0.25976454836216811</v>
      </c>
      <c r="V3454" s="17">
        <v>-0.52255781179374472</v>
      </c>
      <c r="W3454" s="17">
        <v>-0.66835579592337224</v>
      </c>
      <c r="X3454" s="17">
        <v>-1.6139256024373154</v>
      </c>
      <c r="Y3454" s="17">
        <v>0</v>
      </c>
      <c r="Z3454" s="17">
        <v>17.257403896478259</v>
      </c>
      <c r="AA3454" s="17">
        <v>-0.33425274724250115</v>
      </c>
      <c r="AB3454" s="17">
        <v>-0.1472085642265627</v>
      </c>
      <c r="AC3454" s="17">
        <v>3.7713995992259974</v>
      </c>
      <c r="AD3454" s="17">
        <v>-0.32470568545271017</v>
      </c>
      <c r="AE3454" s="17">
        <v>-3.2470568545271014E-2</v>
      </c>
      <c r="AF3454" s="17">
        <v>27.835166854393844</v>
      </c>
      <c r="AG3454" s="17">
        <v>-31.187689879181502</v>
      </c>
      <c r="AH3454" s="17">
        <v>-1</v>
      </c>
      <c r="AI3454" s="17">
        <v>-1</v>
      </c>
      <c r="AJ3454" s="17">
        <v>-1</v>
      </c>
      <c r="AK3454" s="17">
        <v>-1</v>
      </c>
      <c r="AL3454" s="17">
        <v>-1</v>
      </c>
      <c r="AM3454" s="17">
        <v>-1</v>
      </c>
      <c r="AN3454" s="17">
        <v>-1</v>
      </c>
      <c r="AO3454" s="17">
        <v>-1</v>
      </c>
      <c r="AP3454" s="17">
        <v>-1</v>
      </c>
      <c r="AQ3454" s="17">
        <v>-1</v>
      </c>
      <c r="AR3454" s="17">
        <v>-0.16235284272635508</v>
      </c>
      <c r="AS3454" s="17">
        <v>-1.948234112716261</v>
      </c>
      <c r="AT3454" s="17">
        <v>1.4672956534688604</v>
      </c>
      <c r="AU3454" s="17">
        <v>-1</v>
      </c>
      <c r="AV3454" s="17">
        <v>-1</v>
      </c>
      <c r="AW3454" s="17">
        <v>-1</v>
      </c>
      <c r="AX3454" s="17">
        <v>-1</v>
      </c>
      <c r="AY3454" s="17">
        <v>-3.2470568545271014E-2</v>
      </c>
      <c r="AZ3454" s="17">
        <v>0.64999991647873501</v>
      </c>
      <c r="BA3454" s="17">
        <v>-0.13717940365822218</v>
      </c>
      <c r="BB3454" s="17">
        <v>0.24373326638725484</v>
      </c>
      <c r="BC3454" s="17">
        <v>-6.4246086900075286E-2</v>
      </c>
      <c r="BD3454" s="17">
        <v>8.8755511614786737</v>
      </c>
      <c r="BE3454" s="17">
        <v>-1.8242691101966289</v>
      </c>
      <c r="BF3454" s="17">
        <v>-1</v>
      </c>
      <c r="BG3454" s="22">
        <v>0</v>
      </c>
    </row>
    <row r="3455" spans="1:59" x14ac:dyDescent="0.25">
      <c r="A3455">
        <v>7104</v>
      </c>
      <c r="B3455" t="s">
        <v>3485</v>
      </c>
      <c r="C3455" s="49">
        <v>0</v>
      </c>
      <c r="D3455" s="22">
        <v>1450</v>
      </c>
      <c r="E3455" s="17">
        <v>42.510834345099084</v>
      </c>
      <c r="F3455" s="17">
        <v>-34.162466733731819</v>
      </c>
      <c r="G3455" s="17">
        <v>9.7588733186206644E-2</v>
      </c>
      <c r="H3455" s="17">
        <v>1.5658069454695622</v>
      </c>
      <c r="I3455" s="17">
        <v>31.883730774475264</v>
      </c>
      <c r="J3455" s="17">
        <v>0.93163294809285269</v>
      </c>
      <c r="K3455" s="17">
        <v>-1</v>
      </c>
      <c r="L3455" s="17">
        <v>-1</v>
      </c>
      <c r="M3455" s="17">
        <v>-1</v>
      </c>
      <c r="N3455" s="17">
        <v>0.16666666666666666</v>
      </c>
      <c r="O3455" s="17">
        <v>-1</v>
      </c>
      <c r="P3455" s="17">
        <v>-1</v>
      </c>
      <c r="Q3455" s="17">
        <v>1.5814579933319561</v>
      </c>
      <c r="R3455" s="17">
        <v>-1</v>
      </c>
      <c r="S3455" s="17">
        <v>-0.35349720193228051</v>
      </c>
      <c r="T3455" s="17">
        <v>-3.7116137603193253E-2</v>
      </c>
      <c r="U3455" s="17">
        <v>-0.25976454836216811</v>
      </c>
      <c r="V3455" s="17">
        <v>-0.52255781179374472</v>
      </c>
      <c r="W3455" s="17">
        <v>-0.66835579592337224</v>
      </c>
      <c r="X3455" s="17">
        <v>-1.6139256024373154</v>
      </c>
      <c r="Y3455" s="17">
        <v>0</v>
      </c>
      <c r="Z3455" s="17">
        <v>17.257403896478259</v>
      </c>
      <c r="AA3455" s="17">
        <v>-0.33425274724250115</v>
      </c>
      <c r="AB3455" s="17">
        <v>-0.1472085642265627</v>
      </c>
      <c r="AC3455" s="17">
        <v>3.7713995992259974</v>
      </c>
      <c r="AD3455" s="17">
        <v>-0.32470568545271017</v>
      </c>
      <c r="AE3455" s="17">
        <v>-3.2470568545271014E-2</v>
      </c>
      <c r="AF3455" s="17">
        <v>27.835166854393844</v>
      </c>
      <c r="AG3455" s="17">
        <v>-31.187689879181502</v>
      </c>
      <c r="AH3455" s="17">
        <v>-1</v>
      </c>
      <c r="AI3455" s="17">
        <v>-1</v>
      </c>
      <c r="AJ3455" s="17">
        <v>-1</v>
      </c>
      <c r="AK3455" s="17">
        <v>-1</v>
      </c>
      <c r="AL3455" s="17">
        <v>-1</v>
      </c>
      <c r="AM3455" s="17">
        <v>-1</v>
      </c>
      <c r="AN3455" s="17">
        <v>-1</v>
      </c>
      <c r="AO3455" s="17">
        <v>-1</v>
      </c>
      <c r="AP3455" s="17">
        <v>-1</v>
      </c>
      <c r="AQ3455" s="17">
        <v>-1</v>
      </c>
      <c r="AR3455" s="17">
        <v>-0.16235284272635508</v>
      </c>
      <c r="AS3455" s="17">
        <v>-1.948234112716261</v>
      </c>
      <c r="AT3455" s="17">
        <v>1.4672956534688604</v>
      </c>
      <c r="AU3455" s="17">
        <v>-1</v>
      </c>
      <c r="AV3455" s="17">
        <v>-1</v>
      </c>
      <c r="AW3455" s="17">
        <v>-1</v>
      </c>
      <c r="AX3455" s="17">
        <v>-1</v>
      </c>
      <c r="AY3455" s="17">
        <v>-3.2470568545271014E-2</v>
      </c>
      <c r="AZ3455" s="17">
        <v>0.64999991647873501</v>
      </c>
      <c r="BA3455" s="17">
        <v>-0.13717940365822218</v>
      </c>
      <c r="BB3455" s="17">
        <v>0.24373326638725484</v>
      </c>
      <c r="BC3455" s="17">
        <v>-6.4246086900075286E-2</v>
      </c>
      <c r="BD3455" s="17">
        <v>8.8755511614786737</v>
      </c>
      <c r="BE3455" s="17">
        <v>-1.8242691101966289</v>
      </c>
      <c r="BF3455" s="17">
        <v>-1</v>
      </c>
      <c r="BG3455" s="22">
        <v>0</v>
      </c>
    </row>
    <row r="3456" spans="1:59" x14ac:dyDescent="0.25">
      <c r="A3456">
        <v>7106</v>
      </c>
      <c r="B3456" t="s">
        <v>3486</v>
      </c>
      <c r="C3456" s="49">
        <v>0</v>
      </c>
      <c r="D3456" s="22">
        <v>1450</v>
      </c>
      <c r="E3456" s="17">
        <v>42.510834345099084</v>
      </c>
      <c r="F3456" s="17">
        <v>-34.162466733731819</v>
      </c>
      <c r="G3456" s="17">
        <v>9.7588733186206644E-2</v>
      </c>
      <c r="H3456" s="17">
        <v>1.5658069454695622</v>
      </c>
      <c r="I3456" s="17">
        <v>31.883730774475264</v>
      </c>
      <c r="J3456" s="17">
        <v>0.93163294809285269</v>
      </c>
      <c r="K3456" s="17">
        <v>-1</v>
      </c>
      <c r="L3456" s="17">
        <v>-1</v>
      </c>
      <c r="M3456" s="17">
        <v>-1</v>
      </c>
      <c r="N3456" s="17">
        <v>0.16666666666666666</v>
      </c>
      <c r="O3456" s="17">
        <v>-1</v>
      </c>
      <c r="P3456" s="17">
        <v>-1</v>
      </c>
      <c r="Q3456" s="17">
        <v>1.5814579933319561</v>
      </c>
      <c r="R3456" s="17">
        <v>-1</v>
      </c>
      <c r="S3456" s="17">
        <v>-0.35349720193228051</v>
      </c>
      <c r="T3456" s="17">
        <v>-3.7116137603193253E-2</v>
      </c>
      <c r="U3456" s="17">
        <v>-0.25976454836216811</v>
      </c>
      <c r="V3456" s="17">
        <v>-0.52255781179374472</v>
      </c>
      <c r="W3456" s="17">
        <v>-0.66835579592337224</v>
      </c>
      <c r="X3456" s="17">
        <v>-1.6139256024373154</v>
      </c>
      <c r="Y3456" s="17">
        <v>0</v>
      </c>
      <c r="Z3456" s="17">
        <v>17.257403896478259</v>
      </c>
      <c r="AA3456" s="17">
        <v>-0.33425274724250115</v>
      </c>
      <c r="AB3456" s="17">
        <v>-0.1472085642265627</v>
      </c>
      <c r="AC3456" s="17">
        <v>3.7713995992259974</v>
      </c>
      <c r="AD3456" s="17">
        <v>-0.32470568545271017</v>
      </c>
      <c r="AE3456" s="17">
        <v>-3.2470568545271014E-2</v>
      </c>
      <c r="AF3456" s="17">
        <v>27.835166854393844</v>
      </c>
      <c r="AG3456" s="17">
        <v>-31.187689879181502</v>
      </c>
      <c r="AH3456" s="17">
        <v>-1</v>
      </c>
      <c r="AI3456" s="17">
        <v>-1</v>
      </c>
      <c r="AJ3456" s="17">
        <v>-1</v>
      </c>
      <c r="AK3456" s="17">
        <v>-1</v>
      </c>
      <c r="AL3456" s="17">
        <v>-1</v>
      </c>
      <c r="AM3456" s="17">
        <v>-1</v>
      </c>
      <c r="AN3456" s="17">
        <v>-1</v>
      </c>
      <c r="AO3456" s="17">
        <v>-1</v>
      </c>
      <c r="AP3456" s="17">
        <v>-1</v>
      </c>
      <c r="AQ3456" s="17">
        <v>-1</v>
      </c>
      <c r="AR3456" s="17">
        <v>-0.16235284272635508</v>
      </c>
      <c r="AS3456" s="17">
        <v>-1.948234112716261</v>
      </c>
      <c r="AT3456" s="17">
        <v>1.4672956534688604</v>
      </c>
      <c r="AU3456" s="17">
        <v>-1</v>
      </c>
      <c r="AV3456" s="17">
        <v>-1</v>
      </c>
      <c r="AW3456" s="17">
        <v>-1</v>
      </c>
      <c r="AX3456" s="17">
        <v>-1</v>
      </c>
      <c r="AY3456" s="17">
        <v>-3.2470568545271014E-2</v>
      </c>
      <c r="AZ3456" s="17">
        <v>0.64999991647873501</v>
      </c>
      <c r="BA3456" s="17">
        <v>-0.13717940365822218</v>
      </c>
      <c r="BB3456" s="17">
        <v>0.24373326638725484</v>
      </c>
      <c r="BC3456" s="17">
        <v>-6.4246086900075286E-2</v>
      </c>
      <c r="BD3456" s="17">
        <v>8.8755511614786737</v>
      </c>
      <c r="BE3456" s="17">
        <v>-1.8242691101966289</v>
      </c>
      <c r="BF3456" s="17">
        <v>-1</v>
      </c>
      <c r="BG3456" s="22">
        <v>0</v>
      </c>
    </row>
    <row r="3457" spans="1:59" x14ac:dyDescent="0.25">
      <c r="A3457">
        <v>7107</v>
      </c>
      <c r="B3457" t="s">
        <v>3487</v>
      </c>
      <c r="C3457" s="49">
        <v>0</v>
      </c>
      <c r="D3457" s="22">
        <v>1450</v>
      </c>
      <c r="E3457" s="17">
        <v>42.510834345099084</v>
      </c>
      <c r="F3457" s="17">
        <v>-34.162466733731819</v>
      </c>
      <c r="G3457" s="17">
        <v>9.7588733186206644E-2</v>
      </c>
      <c r="H3457" s="17">
        <v>1.5658069454695622</v>
      </c>
      <c r="I3457" s="17">
        <v>31.883730774475264</v>
      </c>
      <c r="J3457" s="17">
        <v>0.93163294809285269</v>
      </c>
      <c r="K3457" s="17">
        <v>-1</v>
      </c>
      <c r="L3457" s="17">
        <v>-1</v>
      </c>
      <c r="M3457" s="17">
        <v>-1</v>
      </c>
      <c r="N3457" s="17">
        <v>0.16666666666666666</v>
      </c>
      <c r="O3457" s="17">
        <v>-1</v>
      </c>
      <c r="P3457" s="17">
        <v>-1</v>
      </c>
      <c r="Q3457" s="17">
        <v>1.5814579933319561</v>
      </c>
      <c r="R3457" s="17">
        <v>-1</v>
      </c>
      <c r="S3457" s="17">
        <v>-0.35349720193228051</v>
      </c>
      <c r="T3457" s="17">
        <v>-3.7116137603193253E-2</v>
      </c>
      <c r="U3457" s="17">
        <v>-0.25976454836216811</v>
      </c>
      <c r="V3457" s="17">
        <v>-0.52255781179374472</v>
      </c>
      <c r="W3457" s="17">
        <v>-0.66835579592337224</v>
      </c>
      <c r="X3457" s="17">
        <v>-1.6139256024373154</v>
      </c>
      <c r="Y3457" s="17">
        <v>0</v>
      </c>
      <c r="Z3457" s="17">
        <v>17.257403896478259</v>
      </c>
      <c r="AA3457" s="17">
        <v>-0.33425274724250115</v>
      </c>
      <c r="AB3457" s="17">
        <v>-0.1472085642265627</v>
      </c>
      <c r="AC3457" s="17">
        <v>3.7713995992259974</v>
      </c>
      <c r="AD3457" s="17">
        <v>-0.32470568545271017</v>
      </c>
      <c r="AE3457" s="17">
        <v>-3.2470568545271014E-2</v>
      </c>
      <c r="AF3457" s="17">
        <v>27.835166854393844</v>
      </c>
      <c r="AG3457" s="17">
        <v>-31.187689879181502</v>
      </c>
      <c r="AH3457" s="17">
        <v>-1</v>
      </c>
      <c r="AI3457" s="17">
        <v>-1</v>
      </c>
      <c r="AJ3457" s="17">
        <v>-1</v>
      </c>
      <c r="AK3457" s="17">
        <v>-1</v>
      </c>
      <c r="AL3457" s="17">
        <v>-1</v>
      </c>
      <c r="AM3457" s="17">
        <v>-1</v>
      </c>
      <c r="AN3457" s="17">
        <v>-1</v>
      </c>
      <c r="AO3457" s="17">
        <v>-1</v>
      </c>
      <c r="AP3457" s="17">
        <v>-1</v>
      </c>
      <c r="AQ3457" s="17">
        <v>-1</v>
      </c>
      <c r="AR3457" s="17">
        <v>-0.16235284272635508</v>
      </c>
      <c r="AS3457" s="17">
        <v>-1.948234112716261</v>
      </c>
      <c r="AT3457" s="17">
        <v>1.4672956534688604</v>
      </c>
      <c r="AU3457" s="17">
        <v>-1</v>
      </c>
      <c r="AV3457" s="17">
        <v>-1</v>
      </c>
      <c r="AW3457" s="17">
        <v>-1</v>
      </c>
      <c r="AX3457" s="17">
        <v>-1</v>
      </c>
      <c r="AY3457" s="17">
        <v>-3.2470568545271014E-2</v>
      </c>
      <c r="AZ3457" s="17">
        <v>0.64999991647873501</v>
      </c>
      <c r="BA3457" s="17">
        <v>-0.13717940365822218</v>
      </c>
      <c r="BB3457" s="17">
        <v>0.24373326638725484</v>
      </c>
      <c r="BC3457" s="17">
        <v>-6.4246086900075286E-2</v>
      </c>
      <c r="BD3457" s="17">
        <v>8.8755511614786737</v>
      </c>
      <c r="BE3457" s="17">
        <v>-1.8242691101966289</v>
      </c>
      <c r="BF3457" s="17">
        <v>-1</v>
      </c>
      <c r="BG3457" s="22">
        <v>0</v>
      </c>
    </row>
    <row r="3458" spans="1:59" x14ac:dyDescent="0.25">
      <c r="A3458">
        <v>7108</v>
      </c>
      <c r="B3458" t="s">
        <v>3488</v>
      </c>
      <c r="C3458" s="49">
        <v>0</v>
      </c>
      <c r="D3458" s="22">
        <v>1450</v>
      </c>
      <c r="E3458" s="17">
        <v>42.510834345099084</v>
      </c>
      <c r="F3458" s="17">
        <v>-34.162466733731819</v>
      </c>
      <c r="G3458" s="17">
        <v>9.7588733186206644E-2</v>
      </c>
      <c r="H3458" s="17">
        <v>1.5658069454695622</v>
      </c>
      <c r="I3458" s="17">
        <v>31.883730774475264</v>
      </c>
      <c r="J3458" s="17">
        <v>0.93163294809285269</v>
      </c>
      <c r="K3458" s="17">
        <v>-1</v>
      </c>
      <c r="L3458" s="17">
        <v>-1</v>
      </c>
      <c r="M3458" s="17">
        <v>-1</v>
      </c>
      <c r="N3458" s="17">
        <v>0.16666666666666666</v>
      </c>
      <c r="O3458" s="17">
        <v>-1</v>
      </c>
      <c r="P3458" s="17">
        <v>-1</v>
      </c>
      <c r="Q3458" s="17">
        <v>1.5814579933319561</v>
      </c>
      <c r="R3458" s="17">
        <v>-1</v>
      </c>
      <c r="S3458" s="17">
        <v>-0.35349720193228051</v>
      </c>
      <c r="T3458" s="17">
        <v>-3.7116137603193253E-2</v>
      </c>
      <c r="U3458" s="17">
        <v>-0.25976454836216811</v>
      </c>
      <c r="V3458" s="17">
        <v>-0.52255781179374472</v>
      </c>
      <c r="W3458" s="17">
        <v>-0.66835579592337224</v>
      </c>
      <c r="X3458" s="17">
        <v>-1.6139256024373154</v>
      </c>
      <c r="Y3458" s="17">
        <v>0</v>
      </c>
      <c r="Z3458" s="17">
        <v>17.257403896478259</v>
      </c>
      <c r="AA3458" s="17">
        <v>-0.33425274724250115</v>
      </c>
      <c r="AB3458" s="17">
        <v>-0.1472085642265627</v>
      </c>
      <c r="AC3458" s="17">
        <v>3.7713995992259974</v>
      </c>
      <c r="AD3458" s="17">
        <v>-0.32470568545271017</v>
      </c>
      <c r="AE3458" s="17">
        <v>-3.2470568545271014E-2</v>
      </c>
      <c r="AF3458" s="17">
        <v>27.835166854393844</v>
      </c>
      <c r="AG3458" s="17">
        <v>-31.187689879181502</v>
      </c>
      <c r="AH3458" s="17">
        <v>-1</v>
      </c>
      <c r="AI3458" s="17">
        <v>-1</v>
      </c>
      <c r="AJ3458" s="17">
        <v>-1</v>
      </c>
      <c r="AK3458" s="17">
        <v>-1</v>
      </c>
      <c r="AL3458" s="17">
        <v>-1</v>
      </c>
      <c r="AM3458" s="17">
        <v>-1</v>
      </c>
      <c r="AN3458" s="17">
        <v>-1</v>
      </c>
      <c r="AO3458" s="17">
        <v>-1</v>
      </c>
      <c r="AP3458" s="17">
        <v>-1</v>
      </c>
      <c r="AQ3458" s="17">
        <v>-1</v>
      </c>
      <c r="AR3458" s="17">
        <v>-0.16235284272635508</v>
      </c>
      <c r="AS3458" s="17">
        <v>-1.948234112716261</v>
      </c>
      <c r="AT3458" s="17">
        <v>1.4672956534688604</v>
      </c>
      <c r="AU3458" s="17">
        <v>-1</v>
      </c>
      <c r="AV3458" s="17">
        <v>-1</v>
      </c>
      <c r="AW3458" s="17">
        <v>-1</v>
      </c>
      <c r="AX3458" s="17">
        <v>-1</v>
      </c>
      <c r="AY3458" s="17">
        <v>-3.2470568545271014E-2</v>
      </c>
      <c r="AZ3458" s="17">
        <v>0.64999991647873501</v>
      </c>
      <c r="BA3458" s="17">
        <v>-0.13717940365822218</v>
      </c>
      <c r="BB3458" s="17">
        <v>0.24373326638725484</v>
      </c>
      <c r="BC3458" s="17">
        <v>-6.4246086900075286E-2</v>
      </c>
      <c r="BD3458" s="17">
        <v>8.8755511614786737</v>
      </c>
      <c r="BE3458" s="17">
        <v>-1.8242691101966289</v>
      </c>
      <c r="BF3458" s="17">
        <v>-1</v>
      </c>
      <c r="BG3458" s="22">
        <v>0</v>
      </c>
    </row>
    <row r="3459" spans="1:59" x14ac:dyDescent="0.25">
      <c r="A3459">
        <v>7109</v>
      </c>
      <c r="B3459" t="s">
        <v>3489</v>
      </c>
      <c r="C3459" s="49">
        <v>0</v>
      </c>
      <c r="D3459" s="22">
        <v>1450</v>
      </c>
      <c r="E3459" s="17">
        <v>42.510834345099084</v>
      </c>
      <c r="F3459" s="17">
        <v>-34.162466733731819</v>
      </c>
      <c r="G3459" s="17">
        <v>9.7588733186206644E-2</v>
      </c>
      <c r="H3459" s="17">
        <v>1.5658069454695622</v>
      </c>
      <c r="I3459" s="17">
        <v>31.883730774475264</v>
      </c>
      <c r="J3459" s="17">
        <v>0.93163294809285269</v>
      </c>
      <c r="K3459" s="17">
        <v>-1</v>
      </c>
      <c r="L3459" s="17">
        <v>-1</v>
      </c>
      <c r="M3459" s="17">
        <v>-1</v>
      </c>
      <c r="N3459" s="17">
        <v>0.16666666666666666</v>
      </c>
      <c r="O3459" s="17">
        <v>-1</v>
      </c>
      <c r="P3459" s="17">
        <v>-1</v>
      </c>
      <c r="Q3459" s="17">
        <v>1.5814579933319561</v>
      </c>
      <c r="R3459" s="17">
        <v>-1</v>
      </c>
      <c r="S3459" s="17">
        <v>-0.35349720193228051</v>
      </c>
      <c r="T3459" s="17">
        <v>-3.7116137603193253E-2</v>
      </c>
      <c r="U3459" s="17">
        <v>-0.25976454836216811</v>
      </c>
      <c r="V3459" s="17">
        <v>-0.52255781179374472</v>
      </c>
      <c r="W3459" s="17">
        <v>-0.66835579592337224</v>
      </c>
      <c r="X3459" s="17">
        <v>-1.6139256024373154</v>
      </c>
      <c r="Y3459" s="17">
        <v>0</v>
      </c>
      <c r="Z3459" s="17">
        <v>17.257403896478259</v>
      </c>
      <c r="AA3459" s="17">
        <v>-0.33425274724250115</v>
      </c>
      <c r="AB3459" s="17">
        <v>-0.1472085642265627</v>
      </c>
      <c r="AC3459" s="17">
        <v>3.7713995992259974</v>
      </c>
      <c r="AD3459" s="17">
        <v>-0.32470568545271017</v>
      </c>
      <c r="AE3459" s="17">
        <v>-3.2470568545271014E-2</v>
      </c>
      <c r="AF3459" s="17">
        <v>27.835166854393844</v>
      </c>
      <c r="AG3459" s="17">
        <v>-31.187689879181502</v>
      </c>
      <c r="AH3459" s="17">
        <v>-1</v>
      </c>
      <c r="AI3459" s="17">
        <v>-1</v>
      </c>
      <c r="AJ3459" s="17">
        <v>-1</v>
      </c>
      <c r="AK3459" s="17">
        <v>-1</v>
      </c>
      <c r="AL3459" s="17">
        <v>-1</v>
      </c>
      <c r="AM3459" s="17">
        <v>-1</v>
      </c>
      <c r="AN3459" s="17">
        <v>-1</v>
      </c>
      <c r="AO3459" s="17">
        <v>-1</v>
      </c>
      <c r="AP3459" s="17">
        <v>-1</v>
      </c>
      <c r="AQ3459" s="17">
        <v>-1</v>
      </c>
      <c r="AR3459" s="17">
        <v>-0.16235284272635508</v>
      </c>
      <c r="AS3459" s="17">
        <v>-1.948234112716261</v>
      </c>
      <c r="AT3459" s="17">
        <v>1.4672956534688604</v>
      </c>
      <c r="AU3459" s="17">
        <v>-1</v>
      </c>
      <c r="AV3459" s="17">
        <v>-1</v>
      </c>
      <c r="AW3459" s="17">
        <v>-1</v>
      </c>
      <c r="AX3459" s="17">
        <v>-1</v>
      </c>
      <c r="AY3459" s="17">
        <v>-3.2470568545271014E-2</v>
      </c>
      <c r="AZ3459" s="17">
        <v>0.64999991647873501</v>
      </c>
      <c r="BA3459" s="17">
        <v>-0.13717940365822218</v>
      </c>
      <c r="BB3459" s="17">
        <v>0.24373326638725484</v>
      </c>
      <c r="BC3459" s="17">
        <v>-6.4246086900075286E-2</v>
      </c>
      <c r="BD3459" s="17">
        <v>8.8755511614786737</v>
      </c>
      <c r="BE3459" s="17">
        <v>-1.8242691101966289</v>
      </c>
      <c r="BF3459" s="17">
        <v>-1</v>
      </c>
      <c r="BG3459" s="22">
        <v>0</v>
      </c>
    </row>
    <row r="3460" spans="1:59" x14ac:dyDescent="0.25">
      <c r="A3460">
        <v>7110</v>
      </c>
      <c r="B3460" t="s">
        <v>3490</v>
      </c>
      <c r="C3460" s="49">
        <v>0</v>
      </c>
      <c r="D3460" s="22">
        <v>1450</v>
      </c>
      <c r="E3460" s="17">
        <v>42.510834345099084</v>
      </c>
      <c r="F3460" s="17">
        <v>-34.162466733731819</v>
      </c>
      <c r="G3460" s="17">
        <v>9.7588733186206644E-2</v>
      </c>
      <c r="H3460" s="17">
        <v>1.5658069454695622</v>
      </c>
      <c r="I3460" s="17">
        <v>31.883730774475264</v>
      </c>
      <c r="J3460" s="17">
        <v>0.93163294809285269</v>
      </c>
      <c r="K3460" s="17">
        <v>-1</v>
      </c>
      <c r="L3460" s="17">
        <v>-1</v>
      </c>
      <c r="M3460" s="17">
        <v>-1</v>
      </c>
      <c r="N3460" s="17">
        <v>0.16666666666666666</v>
      </c>
      <c r="O3460" s="17">
        <v>-1</v>
      </c>
      <c r="P3460" s="17">
        <v>-1</v>
      </c>
      <c r="Q3460" s="17">
        <v>1.5814579933319561</v>
      </c>
      <c r="R3460" s="17">
        <v>-1</v>
      </c>
      <c r="S3460" s="17">
        <v>-0.35349720193228051</v>
      </c>
      <c r="T3460" s="17">
        <v>-3.7116137603193253E-2</v>
      </c>
      <c r="U3460" s="17">
        <v>-0.25976454836216811</v>
      </c>
      <c r="V3460" s="17">
        <v>-0.52255781179374472</v>
      </c>
      <c r="W3460" s="17">
        <v>-0.66835579592337224</v>
      </c>
      <c r="X3460" s="17">
        <v>-1.6139256024373154</v>
      </c>
      <c r="Y3460" s="17">
        <v>0</v>
      </c>
      <c r="Z3460" s="17">
        <v>17.257403896478259</v>
      </c>
      <c r="AA3460" s="17">
        <v>-0.33425274724250115</v>
      </c>
      <c r="AB3460" s="17">
        <v>-0.1472085642265627</v>
      </c>
      <c r="AC3460" s="17">
        <v>3.7713995992259974</v>
      </c>
      <c r="AD3460" s="17">
        <v>-0.32470568545271017</v>
      </c>
      <c r="AE3460" s="17">
        <v>-3.2470568545271014E-2</v>
      </c>
      <c r="AF3460" s="17">
        <v>27.835166854393844</v>
      </c>
      <c r="AG3460" s="17">
        <v>-31.187689879181502</v>
      </c>
      <c r="AH3460" s="17">
        <v>-1</v>
      </c>
      <c r="AI3460" s="17">
        <v>-1</v>
      </c>
      <c r="AJ3460" s="17">
        <v>-1</v>
      </c>
      <c r="AK3460" s="17">
        <v>-1</v>
      </c>
      <c r="AL3460" s="17">
        <v>-1</v>
      </c>
      <c r="AM3460" s="17">
        <v>-1</v>
      </c>
      <c r="AN3460" s="17">
        <v>-1</v>
      </c>
      <c r="AO3460" s="17">
        <v>-1</v>
      </c>
      <c r="AP3460" s="17">
        <v>-1</v>
      </c>
      <c r="AQ3460" s="17">
        <v>-1</v>
      </c>
      <c r="AR3460" s="17">
        <v>-0.16235284272635508</v>
      </c>
      <c r="AS3460" s="17">
        <v>-1.948234112716261</v>
      </c>
      <c r="AT3460" s="17">
        <v>1.4672956534688604</v>
      </c>
      <c r="AU3460" s="17">
        <v>-1</v>
      </c>
      <c r="AV3460" s="17">
        <v>-1</v>
      </c>
      <c r="AW3460" s="17">
        <v>-1</v>
      </c>
      <c r="AX3460" s="17">
        <v>-1</v>
      </c>
      <c r="AY3460" s="17">
        <v>-3.2470568545271014E-2</v>
      </c>
      <c r="AZ3460" s="17">
        <v>0.64999991647873501</v>
      </c>
      <c r="BA3460" s="17">
        <v>-0.13717940365822218</v>
      </c>
      <c r="BB3460" s="17">
        <v>0.24373326638725484</v>
      </c>
      <c r="BC3460" s="17">
        <v>-6.4246086900075286E-2</v>
      </c>
      <c r="BD3460" s="17">
        <v>8.8755511614786737</v>
      </c>
      <c r="BE3460" s="17">
        <v>-1.8242691101966289</v>
      </c>
      <c r="BF3460" s="17">
        <v>-1</v>
      </c>
      <c r="BG3460" s="22">
        <v>0</v>
      </c>
    </row>
    <row r="3461" spans="1:59" x14ac:dyDescent="0.25">
      <c r="A3461">
        <v>7111</v>
      </c>
      <c r="B3461" t="s">
        <v>3491</v>
      </c>
      <c r="C3461" s="49">
        <v>0</v>
      </c>
      <c r="D3461" s="22">
        <v>1450</v>
      </c>
      <c r="E3461" s="17">
        <v>42.510834345099084</v>
      </c>
      <c r="F3461" s="17">
        <v>-34.162466733731819</v>
      </c>
      <c r="G3461" s="17">
        <v>9.7588733186206644E-2</v>
      </c>
      <c r="H3461" s="17">
        <v>1.5658069454695622</v>
      </c>
      <c r="I3461" s="17">
        <v>31.883730774475264</v>
      </c>
      <c r="J3461" s="17">
        <v>0.93163294809285269</v>
      </c>
      <c r="K3461" s="17">
        <v>-1</v>
      </c>
      <c r="L3461" s="17">
        <v>-1</v>
      </c>
      <c r="M3461" s="17">
        <v>-1</v>
      </c>
      <c r="N3461" s="17">
        <v>0.16666666666666666</v>
      </c>
      <c r="O3461" s="17">
        <v>-1</v>
      </c>
      <c r="P3461" s="17">
        <v>-1</v>
      </c>
      <c r="Q3461" s="17">
        <v>1.5814579933319561</v>
      </c>
      <c r="R3461" s="17">
        <v>-1</v>
      </c>
      <c r="S3461" s="17">
        <v>-0.35349720193228051</v>
      </c>
      <c r="T3461" s="17">
        <v>-3.7116137603193253E-2</v>
      </c>
      <c r="U3461" s="17">
        <v>-0.25976454836216811</v>
      </c>
      <c r="V3461" s="17">
        <v>-0.52255781179374472</v>
      </c>
      <c r="W3461" s="17">
        <v>-0.66835579592337224</v>
      </c>
      <c r="X3461" s="17">
        <v>-1.6139256024373154</v>
      </c>
      <c r="Y3461" s="17">
        <v>0</v>
      </c>
      <c r="Z3461" s="17">
        <v>17.257403896478259</v>
      </c>
      <c r="AA3461" s="17">
        <v>-0.33425274724250115</v>
      </c>
      <c r="AB3461" s="17">
        <v>-0.1472085642265627</v>
      </c>
      <c r="AC3461" s="17">
        <v>3.7713995992259974</v>
      </c>
      <c r="AD3461" s="17">
        <v>-0.32470568545271017</v>
      </c>
      <c r="AE3461" s="17">
        <v>-3.2470568545271014E-2</v>
      </c>
      <c r="AF3461" s="17">
        <v>27.835166854393844</v>
      </c>
      <c r="AG3461" s="17">
        <v>-31.187689879181502</v>
      </c>
      <c r="AH3461" s="17">
        <v>-1</v>
      </c>
      <c r="AI3461" s="17">
        <v>-1</v>
      </c>
      <c r="AJ3461" s="17">
        <v>-1</v>
      </c>
      <c r="AK3461" s="17">
        <v>-1</v>
      </c>
      <c r="AL3461" s="17">
        <v>-1</v>
      </c>
      <c r="AM3461" s="17">
        <v>-1</v>
      </c>
      <c r="AN3461" s="17">
        <v>-1</v>
      </c>
      <c r="AO3461" s="17">
        <v>-1</v>
      </c>
      <c r="AP3461" s="17">
        <v>-1</v>
      </c>
      <c r="AQ3461" s="17">
        <v>-1</v>
      </c>
      <c r="AR3461" s="17">
        <v>-0.16235284272635508</v>
      </c>
      <c r="AS3461" s="17">
        <v>-1.948234112716261</v>
      </c>
      <c r="AT3461" s="17">
        <v>1.4672956534688604</v>
      </c>
      <c r="AU3461" s="17">
        <v>-1</v>
      </c>
      <c r="AV3461" s="17">
        <v>-1</v>
      </c>
      <c r="AW3461" s="17">
        <v>-1</v>
      </c>
      <c r="AX3461" s="17">
        <v>-1</v>
      </c>
      <c r="AY3461" s="17">
        <v>-3.2470568545271014E-2</v>
      </c>
      <c r="AZ3461" s="17">
        <v>0.64999991647873501</v>
      </c>
      <c r="BA3461" s="17">
        <v>-0.13717940365822218</v>
      </c>
      <c r="BB3461" s="17">
        <v>0.24373326638725484</v>
      </c>
      <c r="BC3461" s="17">
        <v>-6.4246086900075286E-2</v>
      </c>
      <c r="BD3461" s="17">
        <v>8.8755511614786737</v>
      </c>
      <c r="BE3461" s="17">
        <v>-1.8242691101966289</v>
      </c>
      <c r="BF3461" s="17">
        <v>-1</v>
      </c>
      <c r="BG3461" s="22">
        <v>0</v>
      </c>
    </row>
    <row r="3462" spans="1:59" x14ac:dyDescent="0.25">
      <c r="A3462">
        <v>7112</v>
      </c>
      <c r="B3462" t="s">
        <v>3492</v>
      </c>
      <c r="C3462" s="49">
        <v>0</v>
      </c>
      <c r="D3462" s="22">
        <v>1450</v>
      </c>
      <c r="E3462" s="17">
        <v>42.510834345099084</v>
      </c>
      <c r="F3462" s="17">
        <v>-34.162466733731819</v>
      </c>
      <c r="G3462" s="17">
        <v>9.7588733186206644E-2</v>
      </c>
      <c r="H3462" s="17">
        <v>1.5658069454695622</v>
      </c>
      <c r="I3462" s="17">
        <v>31.883730774475264</v>
      </c>
      <c r="J3462" s="17">
        <v>0.93163294809285269</v>
      </c>
      <c r="K3462" s="17">
        <v>-1</v>
      </c>
      <c r="L3462" s="17">
        <v>-1</v>
      </c>
      <c r="M3462" s="17">
        <v>-1</v>
      </c>
      <c r="N3462" s="17">
        <v>0.16666666666666666</v>
      </c>
      <c r="O3462" s="17">
        <v>-1</v>
      </c>
      <c r="P3462" s="17">
        <v>-1</v>
      </c>
      <c r="Q3462" s="17">
        <v>1.5814579933319561</v>
      </c>
      <c r="R3462" s="17">
        <v>-1</v>
      </c>
      <c r="S3462" s="17">
        <v>-0.35349720193228051</v>
      </c>
      <c r="T3462" s="17">
        <v>-3.7116137603193253E-2</v>
      </c>
      <c r="U3462" s="17">
        <v>-0.25976454836216811</v>
      </c>
      <c r="V3462" s="17">
        <v>-0.52255781179374472</v>
      </c>
      <c r="W3462" s="17">
        <v>-0.66835579592337224</v>
      </c>
      <c r="X3462" s="17">
        <v>-1.6139256024373154</v>
      </c>
      <c r="Y3462" s="17">
        <v>0</v>
      </c>
      <c r="Z3462" s="17">
        <v>17.257403896478259</v>
      </c>
      <c r="AA3462" s="17">
        <v>-0.33425274724250115</v>
      </c>
      <c r="AB3462" s="17">
        <v>-0.1472085642265627</v>
      </c>
      <c r="AC3462" s="17">
        <v>3.7713995992259974</v>
      </c>
      <c r="AD3462" s="17">
        <v>-0.32470568545271017</v>
      </c>
      <c r="AE3462" s="17">
        <v>-3.2470568545271014E-2</v>
      </c>
      <c r="AF3462" s="17">
        <v>27.835166854393844</v>
      </c>
      <c r="AG3462" s="17">
        <v>-31.187689879181502</v>
      </c>
      <c r="AH3462" s="17">
        <v>-1</v>
      </c>
      <c r="AI3462" s="17">
        <v>-1</v>
      </c>
      <c r="AJ3462" s="17">
        <v>-1</v>
      </c>
      <c r="AK3462" s="17">
        <v>-1</v>
      </c>
      <c r="AL3462" s="17">
        <v>-1</v>
      </c>
      <c r="AM3462" s="17">
        <v>-1</v>
      </c>
      <c r="AN3462" s="17">
        <v>-1</v>
      </c>
      <c r="AO3462" s="17">
        <v>-1</v>
      </c>
      <c r="AP3462" s="17">
        <v>-1</v>
      </c>
      <c r="AQ3462" s="17">
        <v>-1</v>
      </c>
      <c r="AR3462" s="17">
        <v>-0.16235284272635508</v>
      </c>
      <c r="AS3462" s="17">
        <v>-1.948234112716261</v>
      </c>
      <c r="AT3462" s="17">
        <v>1.4672956534688604</v>
      </c>
      <c r="AU3462" s="17">
        <v>-1</v>
      </c>
      <c r="AV3462" s="17">
        <v>-1</v>
      </c>
      <c r="AW3462" s="17">
        <v>-1</v>
      </c>
      <c r="AX3462" s="17">
        <v>-1</v>
      </c>
      <c r="AY3462" s="17">
        <v>-3.2470568545271014E-2</v>
      </c>
      <c r="AZ3462" s="17">
        <v>0.64999991647873501</v>
      </c>
      <c r="BA3462" s="17">
        <v>-0.13717940365822218</v>
      </c>
      <c r="BB3462" s="17">
        <v>0.24373326638725484</v>
      </c>
      <c r="BC3462" s="17">
        <v>-6.4246086900075286E-2</v>
      </c>
      <c r="BD3462" s="17">
        <v>8.8755511614786737</v>
      </c>
      <c r="BE3462" s="17">
        <v>-1.8242691101966289</v>
      </c>
      <c r="BF3462" s="17">
        <v>-1</v>
      </c>
      <c r="BG3462" s="22">
        <v>0</v>
      </c>
    </row>
    <row r="3463" spans="1:59" x14ac:dyDescent="0.25">
      <c r="A3463">
        <v>7113</v>
      </c>
      <c r="B3463" t="s">
        <v>3493</v>
      </c>
      <c r="C3463" s="49">
        <v>0</v>
      </c>
      <c r="D3463" s="22">
        <v>1450</v>
      </c>
      <c r="E3463" s="17">
        <v>42.510834345099084</v>
      </c>
      <c r="F3463" s="17">
        <v>-34.162466733731819</v>
      </c>
      <c r="G3463" s="17">
        <v>9.7588733186206644E-2</v>
      </c>
      <c r="H3463" s="17">
        <v>1.5658069454695622</v>
      </c>
      <c r="I3463" s="17">
        <v>31.883730774475264</v>
      </c>
      <c r="J3463" s="17">
        <v>0.93163294809285269</v>
      </c>
      <c r="K3463" s="17">
        <v>-1</v>
      </c>
      <c r="L3463" s="17">
        <v>-1</v>
      </c>
      <c r="M3463" s="17">
        <v>-1</v>
      </c>
      <c r="N3463" s="17">
        <v>0.16666666666666666</v>
      </c>
      <c r="O3463" s="17">
        <v>-1</v>
      </c>
      <c r="P3463" s="17">
        <v>-1</v>
      </c>
      <c r="Q3463" s="17">
        <v>1.5814579933319561</v>
      </c>
      <c r="R3463" s="17">
        <v>-1</v>
      </c>
      <c r="S3463" s="17">
        <v>-0.35349720193228051</v>
      </c>
      <c r="T3463" s="17">
        <v>-3.7116137603193253E-2</v>
      </c>
      <c r="U3463" s="17">
        <v>-0.25976454836216811</v>
      </c>
      <c r="V3463" s="17">
        <v>-0.52255781179374472</v>
      </c>
      <c r="W3463" s="17">
        <v>-0.66835579592337224</v>
      </c>
      <c r="X3463" s="17">
        <v>-1.6139256024373154</v>
      </c>
      <c r="Y3463" s="17">
        <v>0</v>
      </c>
      <c r="Z3463" s="17">
        <v>17.257403896478259</v>
      </c>
      <c r="AA3463" s="17">
        <v>-0.33425274724250115</v>
      </c>
      <c r="AB3463" s="17">
        <v>-0.1472085642265627</v>
      </c>
      <c r="AC3463" s="17">
        <v>3.7713995992259974</v>
      </c>
      <c r="AD3463" s="17">
        <v>-0.32470568545271017</v>
      </c>
      <c r="AE3463" s="17">
        <v>-3.2470568545271014E-2</v>
      </c>
      <c r="AF3463" s="17">
        <v>27.835166854393844</v>
      </c>
      <c r="AG3463" s="17">
        <v>-31.187689879181502</v>
      </c>
      <c r="AH3463" s="17">
        <v>-1</v>
      </c>
      <c r="AI3463" s="17">
        <v>-1</v>
      </c>
      <c r="AJ3463" s="17">
        <v>-1</v>
      </c>
      <c r="AK3463" s="17">
        <v>-1</v>
      </c>
      <c r="AL3463" s="17">
        <v>-1</v>
      </c>
      <c r="AM3463" s="17">
        <v>-1</v>
      </c>
      <c r="AN3463" s="17">
        <v>-1</v>
      </c>
      <c r="AO3463" s="17">
        <v>-1</v>
      </c>
      <c r="AP3463" s="17">
        <v>-1</v>
      </c>
      <c r="AQ3463" s="17">
        <v>-1</v>
      </c>
      <c r="AR3463" s="17">
        <v>-0.16235284272635508</v>
      </c>
      <c r="AS3463" s="17">
        <v>-1.948234112716261</v>
      </c>
      <c r="AT3463" s="17">
        <v>1.4672956534688604</v>
      </c>
      <c r="AU3463" s="17">
        <v>-1</v>
      </c>
      <c r="AV3463" s="17">
        <v>-1</v>
      </c>
      <c r="AW3463" s="17">
        <v>-1</v>
      </c>
      <c r="AX3463" s="17">
        <v>-1</v>
      </c>
      <c r="AY3463" s="17">
        <v>-3.2470568545271014E-2</v>
      </c>
      <c r="AZ3463" s="17">
        <v>0.64999991647873501</v>
      </c>
      <c r="BA3463" s="17">
        <v>-0.13717940365822218</v>
      </c>
      <c r="BB3463" s="17">
        <v>0.24373326638725484</v>
      </c>
      <c r="BC3463" s="17">
        <v>-6.4246086900075286E-2</v>
      </c>
      <c r="BD3463" s="17">
        <v>8.8755511614786737</v>
      </c>
      <c r="BE3463" s="17">
        <v>-1.8242691101966289</v>
      </c>
      <c r="BF3463" s="17">
        <v>-1</v>
      </c>
      <c r="BG3463" s="22">
        <v>0</v>
      </c>
    </row>
    <row r="3464" spans="1:59" x14ac:dyDescent="0.25">
      <c r="A3464">
        <v>7115</v>
      </c>
      <c r="B3464" t="s">
        <v>3494</v>
      </c>
      <c r="C3464" s="49">
        <v>0</v>
      </c>
      <c r="D3464" s="22">
        <v>1450</v>
      </c>
      <c r="E3464" s="17">
        <v>42.510834345099084</v>
      </c>
      <c r="F3464" s="17">
        <v>-34.162466733731819</v>
      </c>
      <c r="G3464" s="17">
        <v>9.7588733186206644E-2</v>
      </c>
      <c r="H3464" s="17">
        <v>1.5658069454695622</v>
      </c>
      <c r="I3464" s="17">
        <v>31.883730774475264</v>
      </c>
      <c r="J3464" s="17">
        <v>0.93163294809285269</v>
      </c>
      <c r="K3464" s="17">
        <v>-1</v>
      </c>
      <c r="L3464" s="17">
        <v>-1</v>
      </c>
      <c r="M3464" s="17">
        <v>-1</v>
      </c>
      <c r="N3464" s="17">
        <v>0.16666666666666666</v>
      </c>
      <c r="O3464" s="17">
        <v>-1</v>
      </c>
      <c r="P3464" s="17">
        <v>-1</v>
      </c>
      <c r="Q3464" s="17">
        <v>1.5814579933319561</v>
      </c>
      <c r="R3464" s="17">
        <v>-1</v>
      </c>
      <c r="S3464" s="17">
        <v>-0.35349720193228051</v>
      </c>
      <c r="T3464" s="17">
        <v>-3.7116137603193253E-2</v>
      </c>
      <c r="U3464" s="17">
        <v>-0.25976454836216811</v>
      </c>
      <c r="V3464" s="17">
        <v>-0.52255781179374472</v>
      </c>
      <c r="W3464" s="17">
        <v>-0.66835579592337224</v>
      </c>
      <c r="X3464" s="17">
        <v>-1.6139256024373154</v>
      </c>
      <c r="Y3464" s="17">
        <v>0</v>
      </c>
      <c r="Z3464" s="17">
        <v>17.257403896478259</v>
      </c>
      <c r="AA3464" s="17">
        <v>-0.33425274724250115</v>
      </c>
      <c r="AB3464" s="17">
        <v>-0.1472085642265627</v>
      </c>
      <c r="AC3464" s="17">
        <v>3.7713995992259974</v>
      </c>
      <c r="AD3464" s="17">
        <v>-0.32470568545271017</v>
      </c>
      <c r="AE3464" s="17">
        <v>-3.2470568545271014E-2</v>
      </c>
      <c r="AF3464" s="17">
        <v>27.835166854393844</v>
      </c>
      <c r="AG3464" s="17">
        <v>-31.187689879181502</v>
      </c>
      <c r="AH3464" s="17">
        <v>-1</v>
      </c>
      <c r="AI3464" s="17">
        <v>-1</v>
      </c>
      <c r="AJ3464" s="17">
        <v>-1</v>
      </c>
      <c r="AK3464" s="17">
        <v>-1</v>
      </c>
      <c r="AL3464" s="17">
        <v>-1</v>
      </c>
      <c r="AM3464" s="17">
        <v>-1</v>
      </c>
      <c r="AN3464" s="17">
        <v>-1</v>
      </c>
      <c r="AO3464" s="17">
        <v>-1</v>
      </c>
      <c r="AP3464" s="17">
        <v>-1</v>
      </c>
      <c r="AQ3464" s="17">
        <v>-1</v>
      </c>
      <c r="AR3464" s="17">
        <v>-0.16235284272635508</v>
      </c>
      <c r="AS3464" s="17">
        <v>-1.948234112716261</v>
      </c>
      <c r="AT3464" s="17">
        <v>1.4672956534688604</v>
      </c>
      <c r="AU3464" s="17">
        <v>-1</v>
      </c>
      <c r="AV3464" s="17">
        <v>-1</v>
      </c>
      <c r="AW3464" s="17">
        <v>-1</v>
      </c>
      <c r="AX3464" s="17">
        <v>-1</v>
      </c>
      <c r="AY3464" s="17">
        <v>-3.2470568545271014E-2</v>
      </c>
      <c r="AZ3464" s="17">
        <v>0.64999991647873501</v>
      </c>
      <c r="BA3464" s="17">
        <v>-0.13717940365822218</v>
      </c>
      <c r="BB3464" s="17">
        <v>0.24373326638725484</v>
      </c>
      <c r="BC3464" s="17">
        <v>-6.4246086900075286E-2</v>
      </c>
      <c r="BD3464" s="17">
        <v>8.8755511614786737</v>
      </c>
      <c r="BE3464" s="17">
        <v>-1.8242691101966289</v>
      </c>
      <c r="BF3464" s="17">
        <v>-1</v>
      </c>
      <c r="BG3464" s="22">
        <v>0</v>
      </c>
    </row>
    <row r="3465" spans="1:59" x14ac:dyDescent="0.25">
      <c r="A3465">
        <v>7116</v>
      </c>
      <c r="B3465" t="s">
        <v>3495</v>
      </c>
      <c r="C3465" s="49">
        <v>0</v>
      </c>
      <c r="D3465" s="22">
        <v>1450</v>
      </c>
      <c r="E3465" s="17">
        <v>42.510834345099084</v>
      </c>
      <c r="F3465" s="17">
        <v>-34.162466733731819</v>
      </c>
      <c r="G3465" s="17">
        <v>9.7588733186206644E-2</v>
      </c>
      <c r="H3465" s="17">
        <v>1.5658069454695622</v>
      </c>
      <c r="I3465" s="17">
        <v>31.883730774475264</v>
      </c>
      <c r="J3465" s="17">
        <v>0.93163294809285269</v>
      </c>
      <c r="K3465" s="17">
        <v>-1</v>
      </c>
      <c r="L3465" s="17">
        <v>-1</v>
      </c>
      <c r="M3465" s="17">
        <v>-1</v>
      </c>
      <c r="N3465" s="17">
        <v>0.16666666666666666</v>
      </c>
      <c r="O3465" s="17">
        <v>-1</v>
      </c>
      <c r="P3465" s="17">
        <v>-1</v>
      </c>
      <c r="Q3465" s="17">
        <v>1.5814579933319561</v>
      </c>
      <c r="R3465" s="17">
        <v>-1</v>
      </c>
      <c r="S3465" s="17">
        <v>-0.35349720193228051</v>
      </c>
      <c r="T3465" s="17">
        <v>-3.7116137603193253E-2</v>
      </c>
      <c r="U3465" s="17">
        <v>-0.25976454836216811</v>
      </c>
      <c r="V3465" s="17">
        <v>-0.52255781179374472</v>
      </c>
      <c r="W3465" s="17">
        <v>-0.66835579592337224</v>
      </c>
      <c r="X3465" s="17">
        <v>-1.6139256024373154</v>
      </c>
      <c r="Y3465" s="17">
        <v>0</v>
      </c>
      <c r="Z3465" s="17">
        <v>17.257403896478259</v>
      </c>
      <c r="AA3465" s="17">
        <v>-0.33425274724250115</v>
      </c>
      <c r="AB3465" s="17">
        <v>-0.1472085642265627</v>
      </c>
      <c r="AC3465" s="17">
        <v>3.7713995992259974</v>
      </c>
      <c r="AD3465" s="17">
        <v>-0.32470568545271017</v>
      </c>
      <c r="AE3465" s="17">
        <v>-3.2470568545271014E-2</v>
      </c>
      <c r="AF3465" s="17">
        <v>27.835166854393844</v>
      </c>
      <c r="AG3465" s="17">
        <v>-31.187689879181502</v>
      </c>
      <c r="AH3465" s="17">
        <v>-1</v>
      </c>
      <c r="AI3465" s="17">
        <v>-1</v>
      </c>
      <c r="AJ3465" s="17">
        <v>-1</v>
      </c>
      <c r="AK3465" s="17">
        <v>-1</v>
      </c>
      <c r="AL3465" s="17">
        <v>-1</v>
      </c>
      <c r="AM3465" s="17">
        <v>-1</v>
      </c>
      <c r="AN3465" s="17">
        <v>-1</v>
      </c>
      <c r="AO3465" s="17">
        <v>-1</v>
      </c>
      <c r="AP3465" s="17">
        <v>-1</v>
      </c>
      <c r="AQ3465" s="17">
        <v>-1</v>
      </c>
      <c r="AR3465" s="17">
        <v>-0.16235284272635508</v>
      </c>
      <c r="AS3465" s="17">
        <v>-1.948234112716261</v>
      </c>
      <c r="AT3465" s="17">
        <v>1.4672956534688604</v>
      </c>
      <c r="AU3465" s="17">
        <v>-1</v>
      </c>
      <c r="AV3465" s="17">
        <v>-1</v>
      </c>
      <c r="AW3465" s="17">
        <v>-1</v>
      </c>
      <c r="AX3465" s="17">
        <v>-1</v>
      </c>
      <c r="AY3465" s="17">
        <v>-3.2470568545271014E-2</v>
      </c>
      <c r="AZ3465" s="17">
        <v>0.64999991647873501</v>
      </c>
      <c r="BA3465" s="17">
        <v>-0.13717940365822218</v>
      </c>
      <c r="BB3465" s="17">
        <v>0.24373326638725484</v>
      </c>
      <c r="BC3465" s="17">
        <v>-6.4246086900075286E-2</v>
      </c>
      <c r="BD3465" s="17">
        <v>8.8755511614786737</v>
      </c>
      <c r="BE3465" s="17">
        <v>-1.8242691101966289</v>
      </c>
      <c r="BF3465" s="17">
        <v>-1</v>
      </c>
      <c r="BG3465" s="22">
        <v>0</v>
      </c>
    </row>
    <row r="3466" spans="1:59" x14ac:dyDescent="0.25">
      <c r="A3466">
        <v>7117</v>
      </c>
      <c r="B3466" t="s">
        <v>705</v>
      </c>
      <c r="C3466" s="49">
        <v>0</v>
      </c>
      <c r="D3466" s="22">
        <v>1450</v>
      </c>
      <c r="E3466" s="17">
        <v>42.510834345099084</v>
      </c>
      <c r="F3466" s="17">
        <v>-34.162466733731819</v>
      </c>
      <c r="G3466" s="17">
        <v>9.7588733186206644E-2</v>
      </c>
      <c r="H3466" s="17">
        <v>1.5658069454695622</v>
      </c>
      <c r="I3466" s="17">
        <v>31.883730774475264</v>
      </c>
      <c r="J3466" s="17">
        <v>0.93163294809285269</v>
      </c>
      <c r="K3466" s="17">
        <v>-1</v>
      </c>
      <c r="L3466" s="17">
        <v>-1</v>
      </c>
      <c r="M3466" s="17">
        <v>-1</v>
      </c>
      <c r="N3466" s="17">
        <v>0.16666666666666666</v>
      </c>
      <c r="O3466" s="17">
        <v>-1</v>
      </c>
      <c r="P3466" s="17">
        <v>-1</v>
      </c>
      <c r="Q3466" s="17">
        <v>1.5814579933319561</v>
      </c>
      <c r="R3466" s="17">
        <v>-1</v>
      </c>
      <c r="S3466" s="17">
        <v>-0.35349720193228051</v>
      </c>
      <c r="T3466" s="17">
        <v>-3.7116137603193253E-2</v>
      </c>
      <c r="U3466" s="17">
        <v>-0.25976454836216811</v>
      </c>
      <c r="V3466" s="17">
        <v>-0.52255781179374472</v>
      </c>
      <c r="W3466" s="17">
        <v>-0.66835579592337224</v>
      </c>
      <c r="X3466" s="17">
        <v>-1.6139256024373154</v>
      </c>
      <c r="Y3466" s="17">
        <v>0</v>
      </c>
      <c r="Z3466" s="17">
        <v>17.257403896478259</v>
      </c>
      <c r="AA3466" s="17">
        <v>-0.33425274724250115</v>
      </c>
      <c r="AB3466" s="17">
        <v>-0.1472085642265627</v>
      </c>
      <c r="AC3466" s="17">
        <v>3.7713995992259974</v>
      </c>
      <c r="AD3466" s="17">
        <v>-0.32470568545271017</v>
      </c>
      <c r="AE3466" s="17">
        <v>-3.2470568545271014E-2</v>
      </c>
      <c r="AF3466" s="17">
        <v>27.835166854393844</v>
      </c>
      <c r="AG3466" s="17">
        <v>-31.187689879181502</v>
      </c>
      <c r="AH3466" s="17">
        <v>-1</v>
      </c>
      <c r="AI3466" s="17">
        <v>-1</v>
      </c>
      <c r="AJ3466" s="17">
        <v>-1</v>
      </c>
      <c r="AK3466" s="17">
        <v>-1</v>
      </c>
      <c r="AL3466" s="17">
        <v>-1</v>
      </c>
      <c r="AM3466" s="17">
        <v>-1</v>
      </c>
      <c r="AN3466" s="17">
        <v>-1</v>
      </c>
      <c r="AO3466" s="17">
        <v>-1</v>
      </c>
      <c r="AP3466" s="17">
        <v>-1</v>
      </c>
      <c r="AQ3466" s="17">
        <v>-1</v>
      </c>
      <c r="AR3466" s="17">
        <v>-0.16235284272635508</v>
      </c>
      <c r="AS3466" s="17">
        <v>-1.948234112716261</v>
      </c>
      <c r="AT3466" s="17">
        <v>1.4672956534688604</v>
      </c>
      <c r="AU3466" s="17">
        <v>-1</v>
      </c>
      <c r="AV3466" s="17">
        <v>-1</v>
      </c>
      <c r="AW3466" s="17">
        <v>-1</v>
      </c>
      <c r="AX3466" s="17">
        <v>-1</v>
      </c>
      <c r="AY3466" s="17">
        <v>-3.2470568545271014E-2</v>
      </c>
      <c r="AZ3466" s="17">
        <v>0.64999991647873501</v>
      </c>
      <c r="BA3466" s="17">
        <v>-0.13717940365822218</v>
      </c>
      <c r="BB3466" s="17">
        <v>0.24373326638725484</v>
      </c>
      <c r="BC3466" s="17">
        <v>-6.4246086900075286E-2</v>
      </c>
      <c r="BD3466" s="17">
        <v>8.8755511614786737</v>
      </c>
      <c r="BE3466" s="17">
        <v>-1.8242691101966289</v>
      </c>
      <c r="BF3466" s="17">
        <v>-1</v>
      </c>
      <c r="BG3466" s="22">
        <v>0</v>
      </c>
    </row>
    <row r="3467" spans="1:59" x14ac:dyDescent="0.25">
      <c r="A3467">
        <v>7118</v>
      </c>
      <c r="B3467" t="s">
        <v>3496</v>
      </c>
      <c r="C3467" s="49">
        <v>0</v>
      </c>
      <c r="D3467" s="22">
        <v>1450</v>
      </c>
      <c r="E3467" s="17">
        <v>42.510834345099084</v>
      </c>
      <c r="F3467" s="17">
        <v>-34.162466733731819</v>
      </c>
      <c r="G3467" s="17">
        <v>9.7588733186206644E-2</v>
      </c>
      <c r="H3467" s="17">
        <v>1.5658069454695622</v>
      </c>
      <c r="I3467" s="17">
        <v>31.883730774475264</v>
      </c>
      <c r="J3467" s="17">
        <v>0.93163294809285269</v>
      </c>
      <c r="K3467" s="17">
        <v>-1</v>
      </c>
      <c r="L3467" s="17">
        <v>-1</v>
      </c>
      <c r="M3467" s="17">
        <v>-1</v>
      </c>
      <c r="N3467" s="17">
        <v>0.16666666666666666</v>
      </c>
      <c r="O3467" s="17">
        <v>-1</v>
      </c>
      <c r="P3467" s="17">
        <v>-1</v>
      </c>
      <c r="Q3467" s="17">
        <v>1.5814579933319561</v>
      </c>
      <c r="R3467" s="17">
        <v>-1</v>
      </c>
      <c r="S3467" s="17">
        <v>-0.35349720193228051</v>
      </c>
      <c r="T3467" s="17">
        <v>-3.7116137603193253E-2</v>
      </c>
      <c r="U3467" s="17">
        <v>-0.25976454836216811</v>
      </c>
      <c r="V3467" s="17">
        <v>-0.52255781179374472</v>
      </c>
      <c r="W3467" s="17">
        <v>-0.66835579592337224</v>
      </c>
      <c r="X3467" s="17">
        <v>-1.6139256024373154</v>
      </c>
      <c r="Y3467" s="17">
        <v>0</v>
      </c>
      <c r="Z3467" s="17">
        <v>17.257403896478259</v>
      </c>
      <c r="AA3467" s="17">
        <v>-0.33425274724250115</v>
      </c>
      <c r="AB3467" s="17">
        <v>-0.1472085642265627</v>
      </c>
      <c r="AC3467" s="17">
        <v>3.7713995992259974</v>
      </c>
      <c r="AD3467" s="17">
        <v>-0.32470568545271017</v>
      </c>
      <c r="AE3467" s="17">
        <v>-3.2470568545271014E-2</v>
      </c>
      <c r="AF3467" s="17">
        <v>27.835166854393844</v>
      </c>
      <c r="AG3467" s="17">
        <v>-31.187689879181502</v>
      </c>
      <c r="AH3467" s="17">
        <v>-1</v>
      </c>
      <c r="AI3467" s="17">
        <v>-1</v>
      </c>
      <c r="AJ3467" s="17">
        <v>-1</v>
      </c>
      <c r="AK3467" s="17">
        <v>-1</v>
      </c>
      <c r="AL3467" s="17">
        <v>-1</v>
      </c>
      <c r="AM3467" s="17">
        <v>-1</v>
      </c>
      <c r="AN3467" s="17">
        <v>-1</v>
      </c>
      <c r="AO3467" s="17">
        <v>-1</v>
      </c>
      <c r="AP3467" s="17">
        <v>-1</v>
      </c>
      <c r="AQ3467" s="17">
        <v>-1</v>
      </c>
      <c r="AR3467" s="17">
        <v>-0.16235284272635508</v>
      </c>
      <c r="AS3467" s="17">
        <v>-1.948234112716261</v>
      </c>
      <c r="AT3467" s="17">
        <v>1.4672956534688604</v>
      </c>
      <c r="AU3467" s="17">
        <v>-1</v>
      </c>
      <c r="AV3467" s="17">
        <v>-1</v>
      </c>
      <c r="AW3467" s="17">
        <v>-1</v>
      </c>
      <c r="AX3467" s="17">
        <v>-1</v>
      </c>
      <c r="AY3467" s="17">
        <v>-3.2470568545271014E-2</v>
      </c>
      <c r="AZ3467" s="17">
        <v>0.64999991647873501</v>
      </c>
      <c r="BA3467" s="17">
        <v>-0.13717940365822218</v>
      </c>
      <c r="BB3467" s="17">
        <v>0.24373326638725484</v>
      </c>
      <c r="BC3467" s="17">
        <v>-6.4246086900075286E-2</v>
      </c>
      <c r="BD3467" s="17">
        <v>8.8755511614786737</v>
      </c>
      <c r="BE3467" s="17">
        <v>-1.8242691101966289</v>
      </c>
      <c r="BF3467" s="17">
        <v>-1</v>
      </c>
      <c r="BG3467" s="22">
        <v>0</v>
      </c>
    </row>
    <row r="3468" spans="1:59" x14ac:dyDescent="0.25">
      <c r="A3468">
        <v>7119</v>
      </c>
      <c r="B3468" t="s">
        <v>3497</v>
      </c>
      <c r="C3468" s="49">
        <v>0</v>
      </c>
      <c r="D3468" s="22">
        <v>1450</v>
      </c>
      <c r="E3468" s="17">
        <v>42.510834345099084</v>
      </c>
      <c r="F3468" s="17">
        <v>-34.162466733731819</v>
      </c>
      <c r="G3468" s="17">
        <v>9.7588733186206644E-2</v>
      </c>
      <c r="H3468" s="17">
        <v>1.5658069454695622</v>
      </c>
      <c r="I3468" s="17">
        <v>31.883730774475264</v>
      </c>
      <c r="J3468" s="17">
        <v>0.93163294809285269</v>
      </c>
      <c r="K3468" s="17">
        <v>-1</v>
      </c>
      <c r="L3468" s="17">
        <v>-1</v>
      </c>
      <c r="M3468" s="17">
        <v>-1</v>
      </c>
      <c r="N3468" s="17">
        <v>0.16666666666666666</v>
      </c>
      <c r="O3468" s="17">
        <v>-1</v>
      </c>
      <c r="P3468" s="17">
        <v>-1</v>
      </c>
      <c r="Q3468" s="17">
        <v>1.5814579933319561</v>
      </c>
      <c r="R3468" s="17">
        <v>-1</v>
      </c>
      <c r="S3468" s="17">
        <v>-0.35349720193228051</v>
      </c>
      <c r="T3468" s="17">
        <v>-3.7116137603193253E-2</v>
      </c>
      <c r="U3468" s="17">
        <v>-0.25976454836216811</v>
      </c>
      <c r="V3468" s="17">
        <v>-0.52255781179374472</v>
      </c>
      <c r="W3468" s="17">
        <v>-0.66835579592337224</v>
      </c>
      <c r="X3468" s="17">
        <v>-1.6139256024373154</v>
      </c>
      <c r="Y3468" s="17">
        <v>0</v>
      </c>
      <c r="Z3468" s="17">
        <v>17.257403896478259</v>
      </c>
      <c r="AA3468" s="17">
        <v>-0.33425274724250115</v>
      </c>
      <c r="AB3468" s="17">
        <v>-0.1472085642265627</v>
      </c>
      <c r="AC3468" s="17">
        <v>3.7713995992259974</v>
      </c>
      <c r="AD3468" s="17">
        <v>-0.32470568545271017</v>
      </c>
      <c r="AE3468" s="17">
        <v>-3.2470568545271014E-2</v>
      </c>
      <c r="AF3468" s="17">
        <v>27.835166854393844</v>
      </c>
      <c r="AG3468" s="17">
        <v>-31.187689879181502</v>
      </c>
      <c r="AH3468" s="17">
        <v>-1</v>
      </c>
      <c r="AI3468" s="17">
        <v>-1</v>
      </c>
      <c r="AJ3468" s="17">
        <v>-1</v>
      </c>
      <c r="AK3468" s="17">
        <v>-1</v>
      </c>
      <c r="AL3468" s="17">
        <v>-1</v>
      </c>
      <c r="AM3468" s="17">
        <v>-1</v>
      </c>
      <c r="AN3468" s="17">
        <v>-1</v>
      </c>
      <c r="AO3468" s="17">
        <v>-1</v>
      </c>
      <c r="AP3468" s="17">
        <v>-1</v>
      </c>
      <c r="AQ3468" s="17">
        <v>-1</v>
      </c>
      <c r="AR3468" s="17">
        <v>-0.16235284272635508</v>
      </c>
      <c r="AS3468" s="17">
        <v>-1.948234112716261</v>
      </c>
      <c r="AT3468" s="17">
        <v>1.4672956534688604</v>
      </c>
      <c r="AU3468" s="17">
        <v>-1</v>
      </c>
      <c r="AV3468" s="17">
        <v>-1</v>
      </c>
      <c r="AW3468" s="17">
        <v>-1</v>
      </c>
      <c r="AX3468" s="17">
        <v>-1</v>
      </c>
      <c r="AY3468" s="17">
        <v>-3.2470568545271014E-2</v>
      </c>
      <c r="AZ3468" s="17">
        <v>0.64999991647873501</v>
      </c>
      <c r="BA3468" s="17">
        <v>-0.13717940365822218</v>
      </c>
      <c r="BB3468" s="17">
        <v>0.24373326638725484</v>
      </c>
      <c r="BC3468" s="17">
        <v>-6.4246086900075286E-2</v>
      </c>
      <c r="BD3468" s="17">
        <v>8.8755511614786737</v>
      </c>
      <c r="BE3468" s="17">
        <v>-1.8242691101966289</v>
      </c>
      <c r="BF3468" s="17">
        <v>-1</v>
      </c>
      <c r="BG3468" s="22">
        <v>0</v>
      </c>
    </row>
    <row r="3469" spans="1:59" x14ac:dyDescent="0.25">
      <c r="A3469">
        <v>7120</v>
      </c>
      <c r="B3469" t="s">
        <v>3498</v>
      </c>
      <c r="C3469" s="49">
        <v>0</v>
      </c>
      <c r="D3469" s="22">
        <v>1450</v>
      </c>
      <c r="E3469" s="17">
        <v>42.510834345099084</v>
      </c>
      <c r="F3469" s="17">
        <v>-34.162466733731819</v>
      </c>
      <c r="G3469" s="17">
        <v>9.7588733186206644E-2</v>
      </c>
      <c r="H3469" s="17">
        <v>1.5658069454695622</v>
      </c>
      <c r="I3469" s="17">
        <v>31.883730774475264</v>
      </c>
      <c r="J3469" s="17">
        <v>0.93163294809285269</v>
      </c>
      <c r="K3469" s="17">
        <v>-1</v>
      </c>
      <c r="L3469" s="17">
        <v>-1</v>
      </c>
      <c r="M3469" s="17">
        <v>-1</v>
      </c>
      <c r="N3469" s="17">
        <v>0.16666666666666666</v>
      </c>
      <c r="O3469" s="17">
        <v>-1</v>
      </c>
      <c r="P3469" s="17">
        <v>-1</v>
      </c>
      <c r="Q3469" s="17">
        <v>1.5814579933319561</v>
      </c>
      <c r="R3469" s="17">
        <v>-1</v>
      </c>
      <c r="S3469" s="17">
        <v>-0.35349720193228051</v>
      </c>
      <c r="T3469" s="17">
        <v>-3.7116137603193253E-2</v>
      </c>
      <c r="U3469" s="17">
        <v>-0.25976454836216811</v>
      </c>
      <c r="V3469" s="17">
        <v>-0.52255781179374472</v>
      </c>
      <c r="W3469" s="17">
        <v>-0.66835579592337224</v>
      </c>
      <c r="X3469" s="17">
        <v>-1.6139256024373154</v>
      </c>
      <c r="Y3469" s="17">
        <v>0</v>
      </c>
      <c r="Z3469" s="17">
        <v>17.257403896478259</v>
      </c>
      <c r="AA3469" s="17">
        <v>-0.33425274724250115</v>
      </c>
      <c r="AB3469" s="17">
        <v>-0.1472085642265627</v>
      </c>
      <c r="AC3469" s="17">
        <v>3.7713995992259974</v>
      </c>
      <c r="AD3469" s="17">
        <v>-0.32470568545271017</v>
      </c>
      <c r="AE3469" s="17">
        <v>-3.2470568545271014E-2</v>
      </c>
      <c r="AF3469" s="17">
        <v>27.835166854393844</v>
      </c>
      <c r="AG3469" s="17">
        <v>-31.187689879181502</v>
      </c>
      <c r="AH3469" s="17">
        <v>-1</v>
      </c>
      <c r="AI3469" s="17">
        <v>-1</v>
      </c>
      <c r="AJ3469" s="17">
        <v>-1</v>
      </c>
      <c r="AK3469" s="17">
        <v>-1</v>
      </c>
      <c r="AL3469" s="17">
        <v>-1</v>
      </c>
      <c r="AM3469" s="17">
        <v>-1</v>
      </c>
      <c r="AN3469" s="17">
        <v>-1</v>
      </c>
      <c r="AO3469" s="17">
        <v>-1</v>
      </c>
      <c r="AP3469" s="17">
        <v>-1</v>
      </c>
      <c r="AQ3469" s="17">
        <v>-1</v>
      </c>
      <c r="AR3469" s="17">
        <v>-0.16235284272635508</v>
      </c>
      <c r="AS3469" s="17">
        <v>-1.948234112716261</v>
      </c>
      <c r="AT3469" s="17">
        <v>1.4672956534688604</v>
      </c>
      <c r="AU3469" s="17">
        <v>-1</v>
      </c>
      <c r="AV3469" s="17">
        <v>-1</v>
      </c>
      <c r="AW3469" s="17">
        <v>-1</v>
      </c>
      <c r="AX3469" s="17">
        <v>-1</v>
      </c>
      <c r="AY3469" s="17">
        <v>-3.2470568545271014E-2</v>
      </c>
      <c r="AZ3469" s="17">
        <v>0.64999991647873501</v>
      </c>
      <c r="BA3469" s="17">
        <v>-0.13717940365822218</v>
      </c>
      <c r="BB3469" s="17">
        <v>0.24373326638725484</v>
      </c>
      <c r="BC3469" s="17">
        <v>-6.4246086900075286E-2</v>
      </c>
      <c r="BD3469" s="17">
        <v>8.8755511614786737</v>
      </c>
      <c r="BE3469" s="17">
        <v>-1.8242691101966289</v>
      </c>
      <c r="BF3469" s="17">
        <v>-1</v>
      </c>
      <c r="BG3469" s="22">
        <v>0</v>
      </c>
    </row>
    <row r="3470" spans="1:59" x14ac:dyDescent="0.25">
      <c r="A3470">
        <v>7121</v>
      </c>
      <c r="B3470" t="s">
        <v>3499</v>
      </c>
      <c r="C3470" s="49">
        <v>0</v>
      </c>
      <c r="D3470" s="22">
        <v>1450</v>
      </c>
      <c r="E3470" s="17">
        <v>42.510834345099084</v>
      </c>
      <c r="F3470" s="17">
        <v>-34.162466733731819</v>
      </c>
      <c r="G3470" s="17">
        <v>9.7588733186206644E-2</v>
      </c>
      <c r="H3470" s="17">
        <v>1.5658069454695622</v>
      </c>
      <c r="I3470" s="17">
        <v>31.883730774475264</v>
      </c>
      <c r="J3470" s="17">
        <v>0.93163294809285269</v>
      </c>
      <c r="K3470" s="17">
        <v>-1</v>
      </c>
      <c r="L3470" s="17">
        <v>-1</v>
      </c>
      <c r="M3470" s="17">
        <v>-1</v>
      </c>
      <c r="N3470" s="17">
        <v>0.16666666666666666</v>
      </c>
      <c r="O3470" s="17">
        <v>-1</v>
      </c>
      <c r="P3470" s="17">
        <v>-1</v>
      </c>
      <c r="Q3470" s="17">
        <v>1.5814579933319561</v>
      </c>
      <c r="R3470" s="17">
        <v>-1</v>
      </c>
      <c r="S3470" s="17">
        <v>-0.35349720193228051</v>
      </c>
      <c r="T3470" s="17">
        <v>-3.7116137603193253E-2</v>
      </c>
      <c r="U3470" s="17">
        <v>-0.25976454836216811</v>
      </c>
      <c r="V3470" s="17">
        <v>-0.52255781179374472</v>
      </c>
      <c r="W3470" s="17">
        <v>-0.66835579592337224</v>
      </c>
      <c r="X3470" s="17">
        <v>-1.6139256024373154</v>
      </c>
      <c r="Y3470" s="17">
        <v>0</v>
      </c>
      <c r="Z3470" s="17">
        <v>17.257403896478259</v>
      </c>
      <c r="AA3470" s="17">
        <v>-0.33425274724250115</v>
      </c>
      <c r="AB3470" s="17">
        <v>-0.1472085642265627</v>
      </c>
      <c r="AC3470" s="17">
        <v>3.7713995992259974</v>
      </c>
      <c r="AD3470" s="17">
        <v>-0.32470568545271017</v>
      </c>
      <c r="AE3470" s="17">
        <v>-3.2470568545271014E-2</v>
      </c>
      <c r="AF3470" s="17">
        <v>27.835166854393844</v>
      </c>
      <c r="AG3470" s="17">
        <v>-31.187689879181502</v>
      </c>
      <c r="AH3470" s="17">
        <v>-1</v>
      </c>
      <c r="AI3470" s="17">
        <v>-1</v>
      </c>
      <c r="AJ3470" s="17">
        <v>-1</v>
      </c>
      <c r="AK3470" s="17">
        <v>-1</v>
      </c>
      <c r="AL3470" s="17">
        <v>-1</v>
      </c>
      <c r="AM3470" s="17">
        <v>-1</v>
      </c>
      <c r="AN3470" s="17">
        <v>-1</v>
      </c>
      <c r="AO3470" s="17">
        <v>-1</v>
      </c>
      <c r="AP3470" s="17">
        <v>-1</v>
      </c>
      <c r="AQ3470" s="17">
        <v>-1</v>
      </c>
      <c r="AR3470" s="17">
        <v>-0.16235284272635508</v>
      </c>
      <c r="AS3470" s="17">
        <v>-1.948234112716261</v>
      </c>
      <c r="AT3470" s="17">
        <v>1.4672956534688604</v>
      </c>
      <c r="AU3470" s="17">
        <v>-1</v>
      </c>
      <c r="AV3470" s="17">
        <v>-1</v>
      </c>
      <c r="AW3470" s="17">
        <v>-1</v>
      </c>
      <c r="AX3470" s="17">
        <v>-1</v>
      </c>
      <c r="AY3470" s="17">
        <v>-3.2470568545271014E-2</v>
      </c>
      <c r="AZ3470" s="17">
        <v>0.64999991647873501</v>
      </c>
      <c r="BA3470" s="17">
        <v>-0.13717940365822218</v>
      </c>
      <c r="BB3470" s="17">
        <v>0.24373326638725484</v>
      </c>
      <c r="BC3470" s="17">
        <v>-6.4246086900075286E-2</v>
      </c>
      <c r="BD3470" s="17">
        <v>8.8755511614786737</v>
      </c>
      <c r="BE3470" s="17">
        <v>-1.8242691101966289</v>
      </c>
      <c r="BF3470" s="17">
        <v>-1</v>
      </c>
      <c r="BG3470" s="22">
        <v>0</v>
      </c>
    </row>
    <row r="3471" spans="1:59" x14ac:dyDescent="0.25">
      <c r="A3471">
        <v>7122</v>
      </c>
      <c r="B3471" t="s">
        <v>3500</v>
      </c>
      <c r="C3471" s="49">
        <v>0</v>
      </c>
      <c r="D3471" s="22">
        <v>1450</v>
      </c>
      <c r="E3471" s="17">
        <v>42.510834345099084</v>
      </c>
      <c r="F3471" s="17">
        <v>-34.162466733731819</v>
      </c>
      <c r="G3471" s="17">
        <v>9.7588733186206644E-2</v>
      </c>
      <c r="H3471" s="17">
        <v>1.5658069454695622</v>
      </c>
      <c r="I3471" s="17">
        <v>31.883730774475264</v>
      </c>
      <c r="J3471" s="17">
        <v>0.93163294809285269</v>
      </c>
      <c r="K3471" s="17">
        <v>-1</v>
      </c>
      <c r="L3471" s="17">
        <v>-1</v>
      </c>
      <c r="M3471" s="17">
        <v>-1</v>
      </c>
      <c r="N3471" s="17">
        <v>0.16666666666666666</v>
      </c>
      <c r="O3471" s="17">
        <v>-1</v>
      </c>
      <c r="P3471" s="17">
        <v>-1</v>
      </c>
      <c r="Q3471" s="17">
        <v>1.5814579933319561</v>
      </c>
      <c r="R3471" s="17">
        <v>-1</v>
      </c>
      <c r="S3471" s="17">
        <v>-0.35349720193228051</v>
      </c>
      <c r="T3471" s="17">
        <v>-3.7116137603193253E-2</v>
      </c>
      <c r="U3471" s="17">
        <v>-0.25976454836216811</v>
      </c>
      <c r="V3471" s="17">
        <v>-0.52255781179374472</v>
      </c>
      <c r="W3471" s="17">
        <v>-0.66835579592337224</v>
      </c>
      <c r="X3471" s="17">
        <v>-1.6139256024373154</v>
      </c>
      <c r="Y3471" s="17">
        <v>0</v>
      </c>
      <c r="Z3471" s="17">
        <v>17.257403896478259</v>
      </c>
      <c r="AA3471" s="17">
        <v>-0.33425274724250115</v>
      </c>
      <c r="AB3471" s="17">
        <v>-0.1472085642265627</v>
      </c>
      <c r="AC3471" s="17">
        <v>3.7713995992259974</v>
      </c>
      <c r="AD3471" s="17">
        <v>-0.32470568545271017</v>
      </c>
      <c r="AE3471" s="17">
        <v>-3.2470568545271014E-2</v>
      </c>
      <c r="AF3471" s="17">
        <v>27.835166854393844</v>
      </c>
      <c r="AG3471" s="17">
        <v>-31.187689879181502</v>
      </c>
      <c r="AH3471" s="17">
        <v>-1</v>
      </c>
      <c r="AI3471" s="17">
        <v>-1</v>
      </c>
      <c r="AJ3471" s="17">
        <v>-1</v>
      </c>
      <c r="AK3471" s="17">
        <v>-1</v>
      </c>
      <c r="AL3471" s="17">
        <v>-1</v>
      </c>
      <c r="AM3471" s="17">
        <v>-1</v>
      </c>
      <c r="AN3471" s="17">
        <v>-1</v>
      </c>
      <c r="AO3471" s="17">
        <v>-1</v>
      </c>
      <c r="AP3471" s="17">
        <v>-1</v>
      </c>
      <c r="AQ3471" s="17">
        <v>-1</v>
      </c>
      <c r="AR3471" s="17">
        <v>-0.16235284272635508</v>
      </c>
      <c r="AS3471" s="17">
        <v>-1.948234112716261</v>
      </c>
      <c r="AT3471" s="17">
        <v>1.4672956534688604</v>
      </c>
      <c r="AU3471" s="17">
        <v>-1</v>
      </c>
      <c r="AV3471" s="17">
        <v>-1</v>
      </c>
      <c r="AW3471" s="17">
        <v>-1</v>
      </c>
      <c r="AX3471" s="17">
        <v>-1</v>
      </c>
      <c r="AY3471" s="17">
        <v>-3.2470568545271014E-2</v>
      </c>
      <c r="AZ3471" s="17">
        <v>0.64999991647873501</v>
      </c>
      <c r="BA3471" s="17">
        <v>-0.13717940365822218</v>
      </c>
      <c r="BB3471" s="17">
        <v>0.24373326638725484</v>
      </c>
      <c r="BC3471" s="17">
        <v>-6.4246086900075286E-2</v>
      </c>
      <c r="BD3471" s="17">
        <v>8.8755511614786737</v>
      </c>
      <c r="BE3471" s="17">
        <v>-1.8242691101966289</v>
      </c>
      <c r="BF3471" s="17">
        <v>-1</v>
      </c>
      <c r="BG3471" s="22">
        <v>0</v>
      </c>
    </row>
    <row r="3472" spans="1:59" x14ac:dyDescent="0.25">
      <c r="A3472">
        <v>7123</v>
      </c>
      <c r="B3472" t="s">
        <v>3501</v>
      </c>
      <c r="C3472" s="49">
        <v>0</v>
      </c>
      <c r="D3472" s="22">
        <v>1450</v>
      </c>
      <c r="E3472" s="17">
        <v>42.510834345099084</v>
      </c>
      <c r="F3472" s="17">
        <v>-34.162466733731819</v>
      </c>
      <c r="G3472" s="17">
        <v>9.7588733186206644E-2</v>
      </c>
      <c r="H3472" s="17">
        <v>1.5658069454695622</v>
      </c>
      <c r="I3472" s="17">
        <v>31.883730774475264</v>
      </c>
      <c r="J3472" s="17">
        <v>0.93163294809285269</v>
      </c>
      <c r="K3472" s="17">
        <v>-1</v>
      </c>
      <c r="L3472" s="17">
        <v>-1</v>
      </c>
      <c r="M3472" s="17">
        <v>-1</v>
      </c>
      <c r="N3472" s="17">
        <v>0.16666666666666666</v>
      </c>
      <c r="O3472" s="17">
        <v>-1</v>
      </c>
      <c r="P3472" s="17">
        <v>-1</v>
      </c>
      <c r="Q3472" s="17">
        <v>1.5814579933319561</v>
      </c>
      <c r="R3472" s="17">
        <v>-1</v>
      </c>
      <c r="S3472" s="17">
        <v>-0.35349720193228051</v>
      </c>
      <c r="T3472" s="17">
        <v>-3.7116137603193253E-2</v>
      </c>
      <c r="U3472" s="17">
        <v>-0.25976454836216811</v>
      </c>
      <c r="V3472" s="17">
        <v>-0.52255781179374472</v>
      </c>
      <c r="W3472" s="17">
        <v>-0.66835579592337224</v>
      </c>
      <c r="X3472" s="17">
        <v>-1.6139256024373154</v>
      </c>
      <c r="Y3472" s="17">
        <v>0</v>
      </c>
      <c r="Z3472" s="17">
        <v>17.257403896478259</v>
      </c>
      <c r="AA3472" s="17">
        <v>-0.33425274724250115</v>
      </c>
      <c r="AB3472" s="17">
        <v>-0.1472085642265627</v>
      </c>
      <c r="AC3472" s="17">
        <v>3.7713995992259974</v>
      </c>
      <c r="AD3472" s="17">
        <v>-0.32470568545271017</v>
      </c>
      <c r="AE3472" s="17">
        <v>-3.2470568545271014E-2</v>
      </c>
      <c r="AF3472" s="17">
        <v>27.835166854393844</v>
      </c>
      <c r="AG3472" s="17">
        <v>-31.187689879181502</v>
      </c>
      <c r="AH3472" s="17">
        <v>-1</v>
      </c>
      <c r="AI3472" s="17">
        <v>-1</v>
      </c>
      <c r="AJ3472" s="17">
        <v>-1</v>
      </c>
      <c r="AK3472" s="17">
        <v>-1</v>
      </c>
      <c r="AL3472" s="17">
        <v>-1</v>
      </c>
      <c r="AM3472" s="17">
        <v>-1</v>
      </c>
      <c r="AN3472" s="17">
        <v>-1</v>
      </c>
      <c r="AO3472" s="17">
        <v>-1</v>
      </c>
      <c r="AP3472" s="17">
        <v>-1</v>
      </c>
      <c r="AQ3472" s="17">
        <v>-1</v>
      </c>
      <c r="AR3472" s="17">
        <v>-0.16235284272635508</v>
      </c>
      <c r="AS3472" s="17">
        <v>-1.948234112716261</v>
      </c>
      <c r="AT3472" s="17">
        <v>1.4672956534688604</v>
      </c>
      <c r="AU3472" s="17">
        <v>-1</v>
      </c>
      <c r="AV3472" s="17">
        <v>-1</v>
      </c>
      <c r="AW3472" s="17">
        <v>-1</v>
      </c>
      <c r="AX3472" s="17">
        <v>-1</v>
      </c>
      <c r="AY3472" s="17">
        <v>-3.2470568545271014E-2</v>
      </c>
      <c r="AZ3472" s="17">
        <v>0.64999991647873501</v>
      </c>
      <c r="BA3472" s="17">
        <v>-0.13717940365822218</v>
      </c>
      <c r="BB3472" s="17">
        <v>0.24373326638725484</v>
      </c>
      <c r="BC3472" s="17">
        <v>-6.4246086900075286E-2</v>
      </c>
      <c r="BD3472" s="17">
        <v>8.8755511614786737</v>
      </c>
      <c r="BE3472" s="17">
        <v>-1.8242691101966289</v>
      </c>
      <c r="BF3472" s="17">
        <v>-1</v>
      </c>
      <c r="BG3472" s="22">
        <v>0</v>
      </c>
    </row>
    <row r="3473" spans="1:59" x14ac:dyDescent="0.25">
      <c r="A3473">
        <v>7124</v>
      </c>
      <c r="B3473" t="s">
        <v>3502</v>
      </c>
      <c r="C3473" s="49">
        <v>0</v>
      </c>
      <c r="D3473" s="22">
        <v>1450</v>
      </c>
      <c r="E3473" s="17">
        <v>42.510834345099084</v>
      </c>
      <c r="F3473" s="17">
        <v>-34.162466733731819</v>
      </c>
      <c r="G3473" s="17">
        <v>9.7588733186206644E-2</v>
      </c>
      <c r="H3473" s="17">
        <v>1.5658069454695622</v>
      </c>
      <c r="I3473" s="17">
        <v>31.883730774475264</v>
      </c>
      <c r="J3473" s="17">
        <v>0.93163294809285269</v>
      </c>
      <c r="K3473" s="17">
        <v>-1</v>
      </c>
      <c r="L3473" s="17">
        <v>-1</v>
      </c>
      <c r="M3473" s="17">
        <v>-1</v>
      </c>
      <c r="N3473" s="17">
        <v>0.16666666666666666</v>
      </c>
      <c r="O3473" s="17">
        <v>-1</v>
      </c>
      <c r="P3473" s="17">
        <v>-1</v>
      </c>
      <c r="Q3473" s="17">
        <v>1.5814579933319561</v>
      </c>
      <c r="R3473" s="17">
        <v>-1</v>
      </c>
      <c r="S3473" s="17">
        <v>-0.35349720193228051</v>
      </c>
      <c r="T3473" s="17">
        <v>-3.7116137603193253E-2</v>
      </c>
      <c r="U3473" s="17">
        <v>-0.25976454836216811</v>
      </c>
      <c r="V3473" s="17">
        <v>-0.52255781179374472</v>
      </c>
      <c r="W3473" s="17">
        <v>-0.66835579592337224</v>
      </c>
      <c r="X3473" s="17">
        <v>-1.6139256024373154</v>
      </c>
      <c r="Y3473" s="17">
        <v>0</v>
      </c>
      <c r="Z3473" s="17">
        <v>17.257403896478259</v>
      </c>
      <c r="AA3473" s="17">
        <v>-0.33425274724250115</v>
      </c>
      <c r="AB3473" s="17">
        <v>-0.1472085642265627</v>
      </c>
      <c r="AC3473" s="17">
        <v>3.7713995992259974</v>
      </c>
      <c r="AD3473" s="17">
        <v>-0.32470568545271017</v>
      </c>
      <c r="AE3473" s="17">
        <v>-3.2470568545271014E-2</v>
      </c>
      <c r="AF3473" s="17">
        <v>27.835166854393844</v>
      </c>
      <c r="AG3473" s="17">
        <v>-31.187689879181502</v>
      </c>
      <c r="AH3473" s="17">
        <v>-1</v>
      </c>
      <c r="AI3473" s="17">
        <v>-1</v>
      </c>
      <c r="AJ3473" s="17">
        <v>-1</v>
      </c>
      <c r="AK3473" s="17">
        <v>-1</v>
      </c>
      <c r="AL3473" s="17">
        <v>-1</v>
      </c>
      <c r="AM3473" s="17">
        <v>-1</v>
      </c>
      <c r="AN3473" s="17">
        <v>-1</v>
      </c>
      <c r="AO3473" s="17">
        <v>-1</v>
      </c>
      <c r="AP3473" s="17">
        <v>-1</v>
      </c>
      <c r="AQ3473" s="17">
        <v>-1</v>
      </c>
      <c r="AR3473" s="17">
        <v>-0.16235284272635508</v>
      </c>
      <c r="AS3473" s="17">
        <v>-1.948234112716261</v>
      </c>
      <c r="AT3473" s="17">
        <v>1.4672956534688604</v>
      </c>
      <c r="AU3473" s="17">
        <v>-1</v>
      </c>
      <c r="AV3473" s="17">
        <v>-1</v>
      </c>
      <c r="AW3473" s="17">
        <v>-1</v>
      </c>
      <c r="AX3473" s="17">
        <v>-1</v>
      </c>
      <c r="AY3473" s="17">
        <v>-3.2470568545271014E-2</v>
      </c>
      <c r="AZ3473" s="17">
        <v>0.64999991647873501</v>
      </c>
      <c r="BA3473" s="17">
        <v>-0.13717940365822218</v>
      </c>
      <c r="BB3473" s="17">
        <v>0.24373326638725484</v>
      </c>
      <c r="BC3473" s="17">
        <v>-6.4246086900075286E-2</v>
      </c>
      <c r="BD3473" s="17">
        <v>8.8755511614786737</v>
      </c>
      <c r="BE3473" s="17">
        <v>-1.8242691101966289</v>
      </c>
      <c r="BF3473" s="17">
        <v>-1</v>
      </c>
      <c r="BG3473" s="22">
        <v>0</v>
      </c>
    </row>
    <row r="3474" spans="1:59" x14ac:dyDescent="0.25">
      <c r="A3474">
        <v>7125</v>
      </c>
      <c r="B3474" t="s">
        <v>3503</v>
      </c>
      <c r="C3474" s="49">
        <v>0</v>
      </c>
      <c r="D3474" s="22">
        <v>1450</v>
      </c>
      <c r="E3474" s="17">
        <v>42.510834345099084</v>
      </c>
      <c r="F3474" s="17">
        <v>-34.162466733731819</v>
      </c>
      <c r="G3474" s="17">
        <v>9.7588733186206644E-2</v>
      </c>
      <c r="H3474" s="17">
        <v>1.5658069454695622</v>
      </c>
      <c r="I3474" s="17">
        <v>31.883730774475264</v>
      </c>
      <c r="J3474" s="17">
        <v>0.93163294809285269</v>
      </c>
      <c r="K3474" s="17">
        <v>-1</v>
      </c>
      <c r="L3474" s="17">
        <v>-1</v>
      </c>
      <c r="M3474" s="17">
        <v>-1</v>
      </c>
      <c r="N3474" s="17">
        <v>0.16666666666666666</v>
      </c>
      <c r="O3474" s="17">
        <v>-1</v>
      </c>
      <c r="P3474" s="17">
        <v>-1</v>
      </c>
      <c r="Q3474" s="17">
        <v>1.5814579933319561</v>
      </c>
      <c r="R3474" s="17">
        <v>-1</v>
      </c>
      <c r="S3474" s="17">
        <v>-0.35349720193228051</v>
      </c>
      <c r="T3474" s="17">
        <v>-3.7116137603193253E-2</v>
      </c>
      <c r="U3474" s="17">
        <v>-0.25976454836216811</v>
      </c>
      <c r="V3474" s="17">
        <v>-0.52255781179374472</v>
      </c>
      <c r="W3474" s="17">
        <v>-0.66835579592337224</v>
      </c>
      <c r="X3474" s="17">
        <v>-1.6139256024373154</v>
      </c>
      <c r="Y3474" s="17">
        <v>0</v>
      </c>
      <c r="Z3474" s="17">
        <v>17.257403896478259</v>
      </c>
      <c r="AA3474" s="17">
        <v>-0.33425274724250115</v>
      </c>
      <c r="AB3474" s="17">
        <v>-0.1472085642265627</v>
      </c>
      <c r="AC3474" s="17">
        <v>3.7713995992259974</v>
      </c>
      <c r="AD3474" s="17">
        <v>-0.32470568545271017</v>
      </c>
      <c r="AE3474" s="17">
        <v>-3.2470568545271014E-2</v>
      </c>
      <c r="AF3474" s="17">
        <v>27.835166854393844</v>
      </c>
      <c r="AG3474" s="17">
        <v>-31.187689879181502</v>
      </c>
      <c r="AH3474" s="17">
        <v>-1</v>
      </c>
      <c r="AI3474" s="17">
        <v>-1</v>
      </c>
      <c r="AJ3474" s="17">
        <v>-1</v>
      </c>
      <c r="AK3474" s="17">
        <v>-1</v>
      </c>
      <c r="AL3474" s="17">
        <v>-1</v>
      </c>
      <c r="AM3474" s="17">
        <v>-1</v>
      </c>
      <c r="AN3474" s="17">
        <v>-1</v>
      </c>
      <c r="AO3474" s="17">
        <v>-1</v>
      </c>
      <c r="AP3474" s="17">
        <v>-1</v>
      </c>
      <c r="AQ3474" s="17">
        <v>-1</v>
      </c>
      <c r="AR3474" s="17">
        <v>-0.16235284272635508</v>
      </c>
      <c r="AS3474" s="17">
        <v>-1.948234112716261</v>
      </c>
      <c r="AT3474" s="17">
        <v>1.4672956534688604</v>
      </c>
      <c r="AU3474" s="17">
        <v>-1</v>
      </c>
      <c r="AV3474" s="17">
        <v>-1</v>
      </c>
      <c r="AW3474" s="17">
        <v>-1</v>
      </c>
      <c r="AX3474" s="17">
        <v>-1</v>
      </c>
      <c r="AY3474" s="17">
        <v>-3.2470568545271014E-2</v>
      </c>
      <c r="AZ3474" s="17">
        <v>0.64999991647873501</v>
      </c>
      <c r="BA3474" s="17">
        <v>-0.13717940365822218</v>
      </c>
      <c r="BB3474" s="17">
        <v>0.24373326638725484</v>
      </c>
      <c r="BC3474" s="17">
        <v>-6.4246086900075286E-2</v>
      </c>
      <c r="BD3474" s="17">
        <v>8.8755511614786737</v>
      </c>
      <c r="BE3474" s="17">
        <v>-1.8242691101966289</v>
      </c>
      <c r="BF3474" s="17">
        <v>-1</v>
      </c>
      <c r="BG3474" s="22">
        <v>0</v>
      </c>
    </row>
    <row r="3475" spans="1:59" x14ac:dyDescent="0.25">
      <c r="A3475">
        <v>7126</v>
      </c>
      <c r="B3475" t="s">
        <v>3504</v>
      </c>
      <c r="C3475" s="49">
        <v>0</v>
      </c>
      <c r="D3475" s="22">
        <v>1450</v>
      </c>
      <c r="E3475" s="17">
        <v>42.510834345099084</v>
      </c>
      <c r="F3475" s="17">
        <v>-34.162466733731819</v>
      </c>
      <c r="G3475" s="17">
        <v>9.7588733186206644E-2</v>
      </c>
      <c r="H3475" s="17">
        <v>1.5658069454695622</v>
      </c>
      <c r="I3475" s="17">
        <v>31.883730774475264</v>
      </c>
      <c r="J3475" s="17">
        <v>0.93163294809285269</v>
      </c>
      <c r="K3475" s="17">
        <v>-1</v>
      </c>
      <c r="L3475" s="17">
        <v>-1</v>
      </c>
      <c r="M3475" s="17">
        <v>-1</v>
      </c>
      <c r="N3475" s="17">
        <v>0.16666666666666666</v>
      </c>
      <c r="O3475" s="17">
        <v>-1</v>
      </c>
      <c r="P3475" s="17">
        <v>-1</v>
      </c>
      <c r="Q3475" s="17">
        <v>1.5814579933319561</v>
      </c>
      <c r="R3475" s="17">
        <v>-1</v>
      </c>
      <c r="S3475" s="17">
        <v>-0.35349720193228051</v>
      </c>
      <c r="T3475" s="17">
        <v>-3.7116137603193253E-2</v>
      </c>
      <c r="U3475" s="17">
        <v>-0.25976454836216811</v>
      </c>
      <c r="V3475" s="17">
        <v>-0.52255781179374472</v>
      </c>
      <c r="W3475" s="17">
        <v>-0.66835579592337224</v>
      </c>
      <c r="X3475" s="17">
        <v>-1.6139256024373154</v>
      </c>
      <c r="Y3475" s="17">
        <v>0</v>
      </c>
      <c r="Z3475" s="17">
        <v>17.257403896478259</v>
      </c>
      <c r="AA3475" s="17">
        <v>-0.33425274724250115</v>
      </c>
      <c r="AB3475" s="17">
        <v>-0.1472085642265627</v>
      </c>
      <c r="AC3475" s="17">
        <v>3.7713995992259974</v>
      </c>
      <c r="AD3475" s="17">
        <v>-0.32470568545271017</v>
      </c>
      <c r="AE3475" s="17">
        <v>-3.2470568545271014E-2</v>
      </c>
      <c r="AF3475" s="17">
        <v>27.835166854393844</v>
      </c>
      <c r="AG3475" s="17">
        <v>-31.187689879181502</v>
      </c>
      <c r="AH3475" s="17">
        <v>-1</v>
      </c>
      <c r="AI3475" s="17">
        <v>-1</v>
      </c>
      <c r="AJ3475" s="17">
        <v>-1</v>
      </c>
      <c r="AK3475" s="17">
        <v>-1</v>
      </c>
      <c r="AL3475" s="17">
        <v>-1</v>
      </c>
      <c r="AM3475" s="17">
        <v>-1</v>
      </c>
      <c r="AN3475" s="17">
        <v>-1</v>
      </c>
      <c r="AO3475" s="17">
        <v>-1</v>
      </c>
      <c r="AP3475" s="17">
        <v>-1</v>
      </c>
      <c r="AQ3475" s="17">
        <v>-1</v>
      </c>
      <c r="AR3475" s="17">
        <v>-0.16235284272635508</v>
      </c>
      <c r="AS3475" s="17">
        <v>-1.948234112716261</v>
      </c>
      <c r="AT3475" s="17">
        <v>1.4672956534688604</v>
      </c>
      <c r="AU3475" s="17">
        <v>-1</v>
      </c>
      <c r="AV3475" s="17">
        <v>-1</v>
      </c>
      <c r="AW3475" s="17">
        <v>-1</v>
      </c>
      <c r="AX3475" s="17">
        <v>-1</v>
      </c>
      <c r="AY3475" s="17">
        <v>-3.2470568545271014E-2</v>
      </c>
      <c r="AZ3475" s="17">
        <v>0.64999991647873501</v>
      </c>
      <c r="BA3475" s="17">
        <v>-0.13717940365822218</v>
      </c>
      <c r="BB3475" s="17">
        <v>0.24373326638725484</v>
      </c>
      <c r="BC3475" s="17">
        <v>-6.4246086900075286E-2</v>
      </c>
      <c r="BD3475" s="17">
        <v>8.8755511614786737</v>
      </c>
      <c r="BE3475" s="17">
        <v>-1.8242691101966289</v>
      </c>
      <c r="BF3475" s="17">
        <v>-1</v>
      </c>
      <c r="BG3475" s="22">
        <v>0</v>
      </c>
    </row>
    <row r="3476" spans="1:59" x14ac:dyDescent="0.25">
      <c r="A3476">
        <v>7127</v>
      </c>
      <c r="B3476" t="s">
        <v>3505</v>
      </c>
      <c r="C3476" s="49">
        <v>0</v>
      </c>
      <c r="D3476" s="22">
        <v>1450</v>
      </c>
      <c r="E3476" s="17">
        <v>42.510834345099084</v>
      </c>
      <c r="F3476" s="17">
        <v>-34.162466733731819</v>
      </c>
      <c r="G3476" s="17">
        <v>9.7588733186206644E-2</v>
      </c>
      <c r="H3476" s="17">
        <v>1.5658069454695622</v>
      </c>
      <c r="I3476" s="17">
        <v>31.883730774475264</v>
      </c>
      <c r="J3476" s="17">
        <v>0.93163294809285269</v>
      </c>
      <c r="K3476" s="17">
        <v>-1</v>
      </c>
      <c r="L3476" s="17">
        <v>-1</v>
      </c>
      <c r="M3476" s="17">
        <v>-1</v>
      </c>
      <c r="N3476" s="17">
        <v>0.16666666666666666</v>
      </c>
      <c r="O3476" s="17">
        <v>-1</v>
      </c>
      <c r="P3476" s="17">
        <v>-1</v>
      </c>
      <c r="Q3476" s="17">
        <v>1.5814579933319561</v>
      </c>
      <c r="R3476" s="17">
        <v>-1</v>
      </c>
      <c r="S3476" s="17">
        <v>-0.35349720193228051</v>
      </c>
      <c r="T3476" s="17">
        <v>-3.7116137603193253E-2</v>
      </c>
      <c r="U3476" s="17">
        <v>-0.25976454836216811</v>
      </c>
      <c r="V3476" s="17">
        <v>-0.52255781179374472</v>
      </c>
      <c r="W3476" s="17">
        <v>-0.66835579592337224</v>
      </c>
      <c r="X3476" s="17">
        <v>-1.6139256024373154</v>
      </c>
      <c r="Y3476" s="17">
        <v>0</v>
      </c>
      <c r="Z3476" s="17">
        <v>17.257403896478259</v>
      </c>
      <c r="AA3476" s="17">
        <v>-0.33425274724250115</v>
      </c>
      <c r="AB3476" s="17">
        <v>-0.1472085642265627</v>
      </c>
      <c r="AC3476" s="17">
        <v>3.7713995992259974</v>
      </c>
      <c r="AD3476" s="17">
        <v>-0.32470568545271017</v>
      </c>
      <c r="AE3476" s="17">
        <v>-3.2470568545271014E-2</v>
      </c>
      <c r="AF3476" s="17">
        <v>27.835166854393844</v>
      </c>
      <c r="AG3476" s="17">
        <v>-31.187689879181502</v>
      </c>
      <c r="AH3476" s="17">
        <v>-1</v>
      </c>
      <c r="AI3476" s="17">
        <v>-1</v>
      </c>
      <c r="AJ3476" s="17">
        <v>-1</v>
      </c>
      <c r="AK3476" s="17">
        <v>-1</v>
      </c>
      <c r="AL3476" s="17">
        <v>-1</v>
      </c>
      <c r="AM3476" s="17">
        <v>-1</v>
      </c>
      <c r="AN3476" s="17">
        <v>-1</v>
      </c>
      <c r="AO3476" s="17">
        <v>-1</v>
      </c>
      <c r="AP3476" s="17">
        <v>-1</v>
      </c>
      <c r="AQ3476" s="17">
        <v>-1</v>
      </c>
      <c r="AR3476" s="17">
        <v>-0.16235284272635508</v>
      </c>
      <c r="AS3476" s="17">
        <v>-1.948234112716261</v>
      </c>
      <c r="AT3476" s="17">
        <v>1.4672956534688604</v>
      </c>
      <c r="AU3476" s="17">
        <v>-1</v>
      </c>
      <c r="AV3476" s="17">
        <v>-1</v>
      </c>
      <c r="AW3476" s="17">
        <v>-1</v>
      </c>
      <c r="AX3476" s="17">
        <v>-1</v>
      </c>
      <c r="AY3476" s="17">
        <v>-3.2470568545271014E-2</v>
      </c>
      <c r="AZ3476" s="17">
        <v>0.64999991647873501</v>
      </c>
      <c r="BA3476" s="17">
        <v>-0.13717940365822218</v>
      </c>
      <c r="BB3476" s="17">
        <v>0.24373326638725484</v>
      </c>
      <c r="BC3476" s="17">
        <v>-6.4246086900075286E-2</v>
      </c>
      <c r="BD3476" s="17">
        <v>8.8755511614786737</v>
      </c>
      <c r="BE3476" s="17">
        <v>-1.8242691101966289</v>
      </c>
      <c r="BF3476" s="17">
        <v>-1</v>
      </c>
      <c r="BG3476" s="22">
        <v>0</v>
      </c>
    </row>
    <row r="3477" spans="1:59" x14ac:dyDescent="0.25">
      <c r="A3477">
        <v>7128</v>
      </c>
      <c r="B3477" t="s">
        <v>3506</v>
      </c>
      <c r="C3477" s="49">
        <v>0</v>
      </c>
      <c r="D3477" s="22">
        <v>1450</v>
      </c>
      <c r="E3477" s="17">
        <v>42.510834345099084</v>
      </c>
      <c r="F3477" s="17">
        <v>-34.162466733731819</v>
      </c>
      <c r="G3477" s="17">
        <v>9.7588733186206644E-2</v>
      </c>
      <c r="H3477" s="17">
        <v>1.5658069454695622</v>
      </c>
      <c r="I3477" s="17">
        <v>31.883730774475264</v>
      </c>
      <c r="J3477" s="17">
        <v>0.93163294809285269</v>
      </c>
      <c r="K3477" s="17">
        <v>-1</v>
      </c>
      <c r="L3477" s="17">
        <v>-1</v>
      </c>
      <c r="M3477" s="17">
        <v>-1</v>
      </c>
      <c r="N3477" s="17">
        <v>0.16666666666666666</v>
      </c>
      <c r="O3477" s="17">
        <v>-1</v>
      </c>
      <c r="P3477" s="17">
        <v>-1</v>
      </c>
      <c r="Q3477" s="17">
        <v>1.5814579933319561</v>
      </c>
      <c r="R3477" s="17">
        <v>-1</v>
      </c>
      <c r="S3477" s="17">
        <v>-0.35349720193228051</v>
      </c>
      <c r="T3477" s="17">
        <v>-3.7116137603193253E-2</v>
      </c>
      <c r="U3477" s="17">
        <v>-0.25976454836216811</v>
      </c>
      <c r="V3477" s="17">
        <v>-0.52255781179374472</v>
      </c>
      <c r="W3477" s="17">
        <v>-0.66835579592337224</v>
      </c>
      <c r="X3477" s="17">
        <v>-1.6139256024373154</v>
      </c>
      <c r="Y3477" s="17">
        <v>0</v>
      </c>
      <c r="Z3477" s="17">
        <v>17.257403896478259</v>
      </c>
      <c r="AA3477" s="17">
        <v>-0.33425274724250115</v>
      </c>
      <c r="AB3477" s="17">
        <v>-0.1472085642265627</v>
      </c>
      <c r="AC3477" s="17">
        <v>3.7713995992259974</v>
      </c>
      <c r="AD3477" s="17">
        <v>-0.32470568545271017</v>
      </c>
      <c r="AE3477" s="17">
        <v>-3.2470568545271014E-2</v>
      </c>
      <c r="AF3477" s="17">
        <v>27.835166854393844</v>
      </c>
      <c r="AG3477" s="17">
        <v>-31.187689879181502</v>
      </c>
      <c r="AH3477" s="17">
        <v>-1</v>
      </c>
      <c r="AI3477" s="17">
        <v>-1</v>
      </c>
      <c r="AJ3477" s="17">
        <v>-1</v>
      </c>
      <c r="AK3477" s="17">
        <v>-1</v>
      </c>
      <c r="AL3477" s="17">
        <v>-1</v>
      </c>
      <c r="AM3477" s="17">
        <v>-1</v>
      </c>
      <c r="AN3477" s="17">
        <v>-1</v>
      </c>
      <c r="AO3477" s="17">
        <v>-1</v>
      </c>
      <c r="AP3477" s="17">
        <v>-1</v>
      </c>
      <c r="AQ3477" s="17">
        <v>-1</v>
      </c>
      <c r="AR3477" s="17">
        <v>-0.16235284272635508</v>
      </c>
      <c r="AS3477" s="17">
        <v>-1.948234112716261</v>
      </c>
      <c r="AT3477" s="17">
        <v>1.4672956534688604</v>
      </c>
      <c r="AU3477" s="17">
        <v>-1</v>
      </c>
      <c r="AV3477" s="17">
        <v>-1</v>
      </c>
      <c r="AW3477" s="17">
        <v>-1</v>
      </c>
      <c r="AX3477" s="17">
        <v>-1</v>
      </c>
      <c r="AY3477" s="17">
        <v>-3.2470568545271014E-2</v>
      </c>
      <c r="AZ3477" s="17">
        <v>0.64999991647873501</v>
      </c>
      <c r="BA3477" s="17">
        <v>-0.13717940365822218</v>
      </c>
      <c r="BB3477" s="17">
        <v>0.24373326638725484</v>
      </c>
      <c r="BC3477" s="17">
        <v>-6.4246086900075286E-2</v>
      </c>
      <c r="BD3477" s="17">
        <v>8.8755511614786737</v>
      </c>
      <c r="BE3477" s="17">
        <v>-1.8242691101966289</v>
      </c>
      <c r="BF3477" s="17">
        <v>-1</v>
      </c>
      <c r="BG3477" s="22">
        <v>0</v>
      </c>
    </row>
    <row r="3478" spans="1:59" x14ac:dyDescent="0.25">
      <c r="A3478">
        <v>7129</v>
      </c>
      <c r="B3478" t="s">
        <v>3507</v>
      </c>
      <c r="C3478" s="49">
        <v>0</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0</v>
      </c>
    </row>
    <row r="3479" spans="1:59" x14ac:dyDescent="0.25">
      <c r="A3479">
        <v>7130</v>
      </c>
      <c r="B3479" t="s">
        <v>3508</v>
      </c>
      <c r="C3479" s="49">
        <v>0</v>
      </c>
      <c r="D3479" s="22">
        <v>1450</v>
      </c>
      <c r="E3479" s="17">
        <v>42.510834345099084</v>
      </c>
      <c r="F3479" s="17">
        <v>-34.162466733731819</v>
      </c>
      <c r="G3479" s="17">
        <v>9.7588733186206644E-2</v>
      </c>
      <c r="H3479" s="17">
        <v>1.5658069454695622</v>
      </c>
      <c r="I3479" s="17">
        <v>31.883730774475264</v>
      </c>
      <c r="J3479" s="17">
        <v>0.93163294809285269</v>
      </c>
      <c r="K3479" s="17">
        <v>-1</v>
      </c>
      <c r="L3479" s="17">
        <v>-1</v>
      </c>
      <c r="M3479" s="17">
        <v>-1</v>
      </c>
      <c r="N3479" s="17">
        <v>0.16666666666666666</v>
      </c>
      <c r="O3479" s="17">
        <v>-1</v>
      </c>
      <c r="P3479" s="17">
        <v>-1</v>
      </c>
      <c r="Q3479" s="17">
        <v>1.5814579933319561</v>
      </c>
      <c r="R3479" s="17">
        <v>-1</v>
      </c>
      <c r="S3479" s="17">
        <v>-0.35349720193228051</v>
      </c>
      <c r="T3479" s="17">
        <v>-3.7116137603193253E-2</v>
      </c>
      <c r="U3479" s="17">
        <v>-0.25976454836216811</v>
      </c>
      <c r="V3479" s="17">
        <v>-0.52255781179374472</v>
      </c>
      <c r="W3479" s="17">
        <v>-0.66835579592337224</v>
      </c>
      <c r="X3479" s="17">
        <v>-1.6139256024373154</v>
      </c>
      <c r="Y3479" s="17">
        <v>0</v>
      </c>
      <c r="Z3479" s="17">
        <v>17.257403896478259</v>
      </c>
      <c r="AA3479" s="17">
        <v>-0.33425274724250115</v>
      </c>
      <c r="AB3479" s="17">
        <v>-0.1472085642265627</v>
      </c>
      <c r="AC3479" s="17">
        <v>3.7713995992259974</v>
      </c>
      <c r="AD3479" s="17">
        <v>-0.32470568545271017</v>
      </c>
      <c r="AE3479" s="17">
        <v>-3.2470568545271014E-2</v>
      </c>
      <c r="AF3479" s="17">
        <v>27.835166854393844</v>
      </c>
      <c r="AG3479" s="17">
        <v>-31.187689879181502</v>
      </c>
      <c r="AH3479" s="17">
        <v>-1</v>
      </c>
      <c r="AI3479" s="17">
        <v>-1</v>
      </c>
      <c r="AJ3479" s="17">
        <v>-1</v>
      </c>
      <c r="AK3479" s="17">
        <v>-1</v>
      </c>
      <c r="AL3479" s="17">
        <v>-1</v>
      </c>
      <c r="AM3479" s="17">
        <v>-1</v>
      </c>
      <c r="AN3479" s="17">
        <v>-1</v>
      </c>
      <c r="AO3479" s="17">
        <v>-1</v>
      </c>
      <c r="AP3479" s="17">
        <v>-1</v>
      </c>
      <c r="AQ3479" s="17">
        <v>-1</v>
      </c>
      <c r="AR3479" s="17">
        <v>-0.16235284272635508</v>
      </c>
      <c r="AS3479" s="17">
        <v>-1.948234112716261</v>
      </c>
      <c r="AT3479" s="17">
        <v>1.4672956534688604</v>
      </c>
      <c r="AU3479" s="17">
        <v>-1</v>
      </c>
      <c r="AV3479" s="17">
        <v>-1</v>
      </c>
      <c r="AW3479" s="17">
        <v>-1</v>
      </c>
      <c r="AX3479" s="17">
        <v>-1</v>
      </c>
      <c r="AY3479" s="17">
        <v>-3.2470568545271014E-2</v>
      </c>
      <c r="AZ3479" s="17">
        <v>0.64999991647873501</v>
      </c>
      <c r="BA3479" s="17">
        <v>-0.13717940365822218</v>
      </c>
      <c r="BB3479" s="17">
        <v>0.24373326638725484</v>
      </c>
      <c r="BC3479" s="17">
        <v>-6.4246086900075286E-2</v>
      </c>
      <c r="BD3479" s="17">
        <v>8.8755511614786737</v>
      </c>
      <c r="BE3479" s="17">
        <v>-1.8242691101966289</v>
      </c>
      <c r="BF3479" s="17">
        <v>-1</v>
      </c>
      <c r="BG3479" s="22">
        <v>0</v>
      </c>
    </row>
    <row r="3480" spans="1:59" x14ac:dyDescent="0.25">
      <c r="A3480">
        <v>7133</v>
      </c>
      <c r="B3480" t="s">
        <v>3509</v>
      </c>
      <c r="C3480" s="49">
        <v>0</v>
      </c>
      <c r="D3480" s="22">
        <v>1450</v>
      </c>
      <c r="E3480" s="17">
        <v>42.510834345099084</v>
      </c>
      <c r="F3480" s="17">
        <v>-34.162466733731819</v>
      </c>
      <c r="G3480" s="17">
        <v>9.7588733186206644E-2</v>
      </c>
      <c r="H3480" s="17">
        <v>1.5658069454695622</v>
      </c>
      <c r="I3480" s="17">
        <v>31.883730774475264</v>
      </c>
      <c r="J3480" s="17">
        <v>0.93163294809285269</v>
      </c>
      <c r="K3480" s="17">
        <v>-1</v>
      </c>
      <c r="L3480" s="17">
        <v>-1</v>
      </c>
      <c r="M3480" s="17">
        <v>-1</v>
      </c>
      <c r="N3480" s="17">
        <v>0.16666666666666666</v>
      </c>
      <c r="O3480" s="17">
        <v>-1</v>
      </c>
      <c r="P3480" s="17">
        <v>-1</v>
      </c>
      <c r="Q3480" s="17">
        <v>1.5814579933319561</v>
      </c>
      <c r="R3480" s="17">
        <v>-1</v>
      </c>
      <c r="S3480" s="17">
        <v>-0.35349720193228051</v>
      </c>
      <c r="T3480" s="17">
        <v>-3.7116137603193253E-2</v>
      </c>
      <c r="U3480" s="17">
        <v>-0.25976454836216811</v>
      </c>
      <c r="V3480" s="17">
        <v>-0.52255781179374472</v>
      </c>
      <c r="W3480" s="17">
        <v>-0.66835579592337224</v>
      </c>
      <c r="X3480" s="17">
        <v>-1.6139256024373154</v>
      </c>
      <c r="Y3480" s="17">
        <v>0</v>
      </c>
      <c r="Z3480" s="17">
        <v>17.257403896478259</v>
      </c>
      <c r="AA3480" s="17">
        <v>-0.33425274724250115</v>
      </c>
      <c r="AB3480" s="17">
        <v>-0.1472085642265627</v>
      </c>
      <c r="AC3480" s="17">
        <v>3.7713995992259974</v>
      </c>
      <c r="AD3480" s="17">
        <v>-0.32470568545271017</v>
      </c>
      <c r="AE3480" s="17">
        <v>-3.2470568545271014E-2</v>
      </c>
      <c r="AF3480" s="17">
        <v>27.835166854393844</v>
      </c>
      <c r="AG3480" s="17">
        <v>-31.187689879181502</v>
      </c>
      <c r="AH3480" s="17">
        <v>-1</v>
      </c>
      <c r="AI3480" s="17">
        <v>-1</v>
      </c>
      <c r="AJ3480" s="17">
        <v>-1</v>
      </c>
      <c r="AK3480" s="17">
        <v>-1</v>
      </c>
      <c r="AL3480" s="17">
        <v>-1</v>
      </c>
      <c r="AM3480" s="17">
        <v>-1</v>
      </c>
      <c r="AN3480" s="17">
        <v>-1</v>
      </c>
      <c r="AO3480" s="17">
        <v>-1</v>
      </c>
      <c r="AP3480" s="17">
        <v>-1</v>
      </c>
      <c r="AQ3480" s="17">
        <v>-1</v>
      </c>
      <c r="AR3480" s="17">
        <v>-0.16235284272635508</v>
      </c>
      <c r="AS3480" s="17">
        <v>-1.948234112716261</v>
      </c>
      <c r="AT3480" s="17">
        <v>1.4672956534688604</v>
      </c>
      <c r="AU3480" s="17">
        <v>-1</v>
      </c>
      <c r="AV3480" s="17">
        <v>-1</v>
      </c>
      <c r="AW3480" s="17">
        <v>-1</v>
      </c>
      <c r="AX3480" s="17">
        <v>-1</v>
      </c>
      <c r="AY3480" s="17">
        <v>-3.2470568545271014E-2</v>
      </c>
      <c r="AZ3480" s="17">
        <v>0.64999991647873501</v>
      </c>
      <c r="BA3480" s="17">
        <v>-0.13717940365822218</v>
      </c>
      <c r="BB3480" s="17">
        <v>0.24373326638725484</v>
      </c>
      <c r="BC3480" s="17">
        <v>-6.4246086900075286E-2</v>
      </c>
      <c r="BD3480" s="17">
        <v>8.8755511614786737</v>
      </c>
      <c r="BE3480" s="17">
        <v>-1.8242691101966289</v>
      </c>
      <c r="BF3480" s="17">
        <v>-1</v>
      </c>
      <c r="BG3480" s="22">
        <v>0</v>
      </c>
    </row>
    <row r="3481" spans="1:59" x14ac:dyDescent="0.25">
      <c r="A3481">
        <v>7134</v>
      </c>
      <c r="B3481" t="s">
        <v>3510</v>
      </c>
      <c r="C3481" s="49">
        <v>0</v>
      </c>
      <c r="D3481" s="22">
        <v>1450</v>
      </c>
      <c r="E3481" s="17">
        <v>42.510834345099084</v>
      </c>
      <c r="F3481" s="17">
        <v>-34.162466733731819</v>
      </c>
      <c r="G3481" s="17">
        <v>9.7588733186206644E-2</v>
      </c>
      <c r="H3481" s="17">
        <v>1.5658069454695622</v>
      </c>
      <c r="I3481" s="17">
        <v>31.883730774475264</v>
      </c>
      <c r="J3481" s="17">
        <v>0.93163294809285269</v>
      </c>
      <c r="K3481" s="17">
        <v>-1</v>
      </c>
      <c r="L3481" s="17">
        <v>-1</v>
      </c>
      <c r="M3481" s="17">
        <v>-1</v>
      </c>
      <c r="N3481" s="17">
        <v>0.16666666666666666</v>
      </c>
      <c r="O3481" s="17">
        <v>-1</v>
      </c>
      <c r="P3481" s="17">
        <v>-1</v>
      </c>
      <c r="Q3481" s="17">
        <v>1.5814579933319561</v>
      </c>
      <c r="R3481" s="17">
        <v>-1</v>
      </c>
      <c r="S3481" s="17">
        <v>-0.35349720193228051</v>
      </c>
      <c r="T3481" s="17">
        <v>-3.7116137603193253E-2</v>
      </c>
      <c r="U3481" s="17">
        <v>-0.25976454836216811</v>
      </c>
      <c r="V3481" s="17">
        <v>-0.52255781179374472</v>
      </c>
      <c r="W3481" s="17">
        <v>-0.66835579592337224</v>
      </c>
      <c r="X3481" s="17">
        <v>-1.6139256024373154</v>
      </c>
      <c r="Y3481" s="17">
        <v>0</v>
      </c>
      <c r="Z3481" s="17">
        <v>17.257403896478259</v>
      </c>
      <c r="AA3481" s="17">
        <v>-0.33425274724250115</v>
      </c>
      <c r="AB3481" s="17">
        <v>-0.1472085642265627</v>
      </c>
      <c r="AC3481" s="17">
        <v>3.7713995992259974</v>
      </c>
      <c r="AD3481" s="17">
        <v>-0.32470568545271017</v>
      </c>
      <c r="AE3481" s="17">
        <v>-3.2470568545271014E-2</v>
      </c>
      <c r="AF3481" s="17">
        <v>27.835166854393844</v>
      </c>
      <c r="AG3481" s="17">
        <v>-31.187689879181502</v>
      </c>
      <c r="AH3481" s="17">
        <v>-1</v>
      </c>
      <c r="AI3481" s="17">
        <v>-1</v>
      </c>
      <c r="AJ3481" s="17">
        <v>-1</v>
      </c>
      <c r="AK3481" s="17">
        <v>-1</v>
      </c>
      <c r="AL3481" s="17">
        <v>-1</v>
      </c>
      <c r="AM3481" s="17">
        <v>-1</v>
      </c>
      <c r="AN3481" s="17">
        <v>-1</v>
      </c>
      <c r="AO3481" s="17">
        <v>-1</v>
      </c>
      <c r="AP3481" s="17">
        <v>-1</v>
      </c>
      <c r="AQ3481" s="17">
        <v>-1</v>
      </c>
      <c r="AR3481" s="17">
        <v>-0.16235284272635508</v>
      </c>
      <c r="AS3481" s="17">
        <v>-1.948234112716261</v>
      </c>
      <c r="AT3481" s="17">
        <v>1.4672956534688604</v>
      </c>
      <c r="AU3481" s="17">
        <v>-1</v>
      </c>
      <c r="AV3481" s="17">
        <v>-1</v>
      </c>
      <c r="AW3481" s="17">
        <v>-1</v>
      </c>
      <c r="AX3481" s="17">
        <v>-1</v>
      </c>
      <c r="AY3481" s="17">
        <v>-3.2470568545271014E-2</v>
      </c>
      <c r="AZ3481" s="17">
        <v>0.64999991647873501</v>
      </c>
      <c r="BA3481" s="17">
        <v>-0.13717940365822218</v>
      </c>
      <c r="BB3481" s="17">
        <v>0.24373326638725484</v>
      </c>
      <c r="BC3481" s="17">
        <v>-6.4246086900075286E-2</v>
      </c>
      <c r="BD3481" s="17">
        <v>8.8755511614786737</v>
      </c>
      <c r="BE3481" s="17">
        <v>-1.8242691101966289</v>
      </c>
      <c r="BF3481" s="17">
        <v>-1</v>
      </c>
      <c r="BG3481" s="22">
        <v>0</v>
      </c>
    </row>
    <row r="3482" spans="1:59" x14ac:dyDescent="0.25">
      <c r="A3482">
        <v>7135</v>
      </c>
      <c r="B3482" t="s">
        <v>3511</v>
      </c>
      <c r="C3482" s="49">
        <v>0</v>
      </c>
      <c r="D3482" s="22">
        <v>1450</v>
      </c>
      <c r="E3482" s="17">
        <v>42.510834345099084</v>
      </c>
      <c r="F3482" s="17">
        <v>-34.162466733731819</v>
      </c>
      <c r="G3482" s="17">
        <v>9.7588733186206644E-2</v>
      </c>
      <c r="H3482" s="17">
        <v>1.5658069454695622</v>
      </c>
      <c r="I3482" s="17">
        <v>31.883730774475264</v>
      </c>
      <c r="J3482" s="17">
        <v>0.93163294809285269</v>
      </c>
      <c r="K3482" s="17">
        <v>-1</v>
      </c>
      <c r="L3482" s="17">
        <v>-1</v>
      </c>
      <c r="M3482" s="17">
        <v>-1</v>
      </c>
      <c r="N3482" s="17">
        <v>0.16666666666666666</v>
      </c>
      <c r="O3482" s="17">
        <v>-1</v>
      </c>
      <c r="P3482" s="17">
        <v>-1</v>
      </c>
      <c r="Q3482" s="17">
        <v>1.5814579933319561</v>
      </c>
      <c r="R3482" s="17">
        <v>-1</v>
      </c>
      <c r="S3482" s="17">
        <v>-0.35349720193228051</v>
      </c>
      <c r="T3482" s="17">
        <v>-3.7116137603193253E-2</v>
      </c>
      <c r="U3482" s="17">
        <v>-0.25976454836216811</v>
      </c>
      <c r="V3482" s="17">
        <v>-0.52255781179374472</v>
      </c>
      <c r="W3482" s="17">
        <v>-0.66835579592337224</v>
      </c>
      <c r="X3482" s="17">
        <v>-1.6139256024373154</v>
      </c>
      <c r="Y3482" s="17">
        <v>0</v>
      </c>
      <c r="Z3482" s="17">
        <v>17.257403896478259</v>
      </c>
      <c r="AA3482" s="17">
        <v>-0.33425274724250115</v>
      </c>
      <c r="AB3482" s="17">
        <v>-0.1472085642265627</v>
      </c>
      <c r="AC3482" s="17">
        <v>3.7713995992259974</v>
      </c>
      <c r="AD3482" s="17">
        <v>-0.32470568545271017</v>
      </c>
      <c r="AE3482" s="17">
        <v>-3.2470568545271014E-2</v>
      </c>
      <c r="AF3482" s="17">
        <v>27.835166854393844</v>
      </c>
      <c r="AG3482" s="17">
        <v>-31.187689879181502</v>
      </c>
      <c r="AH3482" s="17">
        <v>-1</v>
      </c>
      <c r="AI3482" s="17">
        <v>-1</v>
      </c>
      <c r="AJ3482" s="17">
        <v>-1</v>
      </c>
      <c r="AK3482" s="17">
        <v>-1</v>
      </c>
      <c r="AL3482" s="17">
        <v>-1</v>
      </c>
      <c r="AM3482" s="17">
        <v>-1</v>
      </c>
      <c r="AN3482" s="17">
        <v>-1</v>
      </c>
      <c r="AO3482" s="17">
        <v>-1</v>
      </c>
      <c r="AP3482" s="17">
        <v>-1</v>
      </c>
      <c r="AQ3482" s="17">
        <v>-1</v>
      </c>
      <c r="AR3482" s="17">
        <v>-0.16235284272635508</v>
      </c>
      <c r="AS3482" s="17">
        <v>-1.948234112716261</v>
      </c>
      <c r="AT3482" s="17">
        <v>1.4672956534688604</v>
      </c>
      <c r="AU3482" s="17">
        <v>-1</v>
      </c>
      <c r="AV3482" s="17">
        <v>-1</v>
      </c>
      <c r="AW3482" s="17">
        <v>-1</v>
      </c>
      <c r="AX3482" s="17">
        <v>-1</v>
      </c>
      <c r="AY3482" s="17">
        <v>-3.2470568545271014E-2</v>
      </c>
      <c r="AZ3482" s="17">
        <v>0.64999991647873501</v>
      </c>
      <c r="BA3482" s="17">
        <v>-0.13717940365822218</v>
      </c>
      <c r="BB3482" s="17">
        <v>0.24373326638725484</v>
      </c>
      <c r="BC3482" s="17">
        <v>-6.4246086900075286E-2</v>
      </c>
      <c r="BD3482" s="17">
        <v>8.8755511614786737</v>
      </c>
      <c r="BE3482" s="17">
        <v>-1.8242691101966289</v>
      </c>
      <c r="BF3482" s="17">
        <v>-1</v>
      </c>
      <c r="BG3482" s="22">
        <v>0</v>
      </c>
    </row>
    <row r="3483" spans="1:59" x14ac:dyDescent="0.25">
      <c r="A3483">
        <v>7136</v>
      </c>
      <c r="B3483" t="s">
        <v>3512</v>
      </c>
      <c r="C3483" s="49">
        <v>0</v>
      </c>
      <c r="D3483" s="22">
        <v>1450</v>
      </c>
      <c r="E3483" s="17">
        <v>42.510834345099084</v>
      </c>
      <c r="F3483" s="17">
        <v>-34.162466733731819</v>
      </c>
      <c r="G3483" s="17">
        <v>9.7588733186206644E-2</v>
      </c>
      <c r="H3483" s="17">
        <v>1.5658069454695622</v>
      </c>
      <c r="I3483" s="17">
        <v>31.883730774475264</v>
      </c>
      <c r="J3483" s="17">
        <v>0.93163294809285269</v>
      </c>
      <c r="K3483" s="17">
        <v>-1</v>
      </c>
      <c r="L3483" s="17">
        <v>-1</v>
      </c>
      <c r="M3483" s="17">
        <v>-1</v>
      </c>
      <c r="N3483" s="17">
        <v>0.16666666666666666</v>
      </c>
      <c r="O3483" s="17">
        <v>-1</v>
      </c>
      <c r="P3483" s="17">
        <v>-1</v>
      </c>
      <c r="Q3483" s="17">
        <v>1.5814579933319561</v>
      </c>
      <c r="R3483" s="17">
        <v>-1</v>
      </c>
      <c r="S3483" s="17">
        <v>-0.35349720193228051</v>
      </c>
      <c r="T3483" s="17">
        <v>-3.7116137603193253E-2</v>
      </c>
      <c r="U3483" s="17">
        <v>-0.25976454836216811</v>
      </c>
      <c r="V3483" s="17">
        <v>-0.52255781179374472</v>
      </c>
      <c r="W3483" s="17">
        <v>-0.66835579592337224</v>
      </c>
      <c r="X3483" s="17">
        <v>-1.6139256024373154</v>
      </c>
      <c r="Y3483" s="17">
        <v>0</v>
      </c>
      <c r="Z3483" s="17">
        <v>17.257403896478259</v>
      </c>
      <c r="AA3483" s="17">
        <v>-0.33425274724250115</v>
      </c>
      <c r="AB3483" s="17">
        <v>-0.1472085642265627</v>
      </c>
      <c r="AC3483" s="17">
        <v>3.7713995992259974</v>
      </c>
      <c r="AD3483" s="17">
        <v>-0.32470568545271017</v>
      </c>
      <c r="AE3483" s="17">
        <v>-3.2470568545271014E-2</v>
      </c>
      <c r="AF3483" s="17">
        <v>27.835166854393844</v>
      </c>
      <c r="AG3483" s="17">
        <v>-31.187689879181502</v>
      </c>
      <c r="AH3483" s="17">
        <v>-1</v>
      </c>
      <c r="AI3483" s="17">
        <v>-1</v>
      </c>
      <c r="AJ3483" s="17">
        <v>-1</v>
      </c>
      <c r="AK3483" s="17">
        <v>-1</v>
      </c>
      <c r="AL3483" s="17">
        <v>-1</v>
      </c>
      <c r="AM3483" s="17">
        <v>-1</v>
      </c>
      <c r="AN3483" s="17">
        <v>-1</v>
      </c>
      <c r="AO3483" s="17">
        <v>-1</v>
      </c>
      <c r="AP3483" s="17">
        <v>-1</v>
      </c>
      <c r="AQ3483" s="17">
        <v>-1</v>
      </c>
      <c r="AR3483" s="17">
        <v>-0.16235284272635508</v>
      </c>
      <c r="AS3483" s="17">
        <v>-1.948234112716261</v>
      </c>
      <c r="AT3483" s="17">
        <v>1.4672956534688604</v>
      </c>
      <c r="AU3483" s="17">
        <v>-1</v>
      </c>
      <c r="AV3483" s="17">
        <v>-1</v>
      </c>
      <c r="AW3483" s="17">
        <v>-1</v>
      </c>
      <c r="AX3483" s="17">
        <v>-1</v>
      </c>
      <c r="AY3483" s="17">
        <v>-3.2470568545271014E-2</v>
      </c>
      <c r="AZ3483" s="17">
        <v>0.64999991647873501</v>
      </c>
      <c r="BA3483" s="17">
        <v>-0.13717940365822218</v>
      </c>
      <c r="BB3483" s="17">
        <v>0.24373326638725484</v>
      </c>
      <c r="BC3483" s="17">
        <v>-6.4246086900075286E-2</v>
      </c>
      <c r="BD3483" s="17">
        <v>8.8755511614786737</v>
      </c>
      <c r="BE3483" s="17">
        <v>-1.8242691101966289</v>
      </c>
      <c r="BF3483" s="17">
        <v>-1</v>
      </c>
      <c r="BG3483" s="22">
        <v>0</v>
      </c>
    </row>
    <row r="3484" spans="1:59" x14ac:dyDescent="0.25">
      <c r="A3484">
        <v>7137</v>
      </c>
      <c r="B3484" t="s">
        <v>3513</v>
      </c>
      <c r="C3484" s="49">
        <v>0</v>
      </c>
      <c r="D3484" s="22">
        <v>1450</v>
      </c>
      <c r="E3484" s="17">
        <v>42.510834345099084</v>
      </c>
      <c r="F3484" s="17">
        <v>-34.162466733731819</v>
      </c>
      <c r="G3484" s="17">
        <v>9.7588733186206644E-2</v>
      </c>
      <c r="H3484" s="17">
        <v>1.5658069454695622</v>
      </c>
      <c r="I3484" s="17">
        <v>31.883730774475264</v>
      </c>
      <c r="J3484" s="17">
        <v>0.93163294809285269</v>
      </c>
      <c r="K3484" s="17">
        <v>-1</v>
      </c>
      <c r="L3484" s="17">
        <v>-1</v>
      </c>
      <c r="M3484" s="17">
        <v>-1</v>
      </c>
      <c r="N3484" s="17">
        <v>0.16666666666666666</v>
      </c>
      <c r="O3484" s="17">
        <v>-1</v>
      </c>
      <c r="P3484" s="17">
        <v>-1</v>
      </c>
      <c r="Q3484" s="17">
        <v>1.5814579933319561</v>
      </c>
      <c r="R3484" s="17">
        <v>-1</v>
      </c>
      <c r="S3484" s="17">
        <v>-0.35349720193228051</v>
      </c>
      <c r="T3484" s="17">
        <v>-3.7116137603193253E-2</v>
      </c>
      <c r="U3484" s="17">
        <v>-0.25976454836216811</v>
      </c>
      <c r="V3484" s="17">
        <v>-0.52255781179374472</v>
      </c>
      <c r="W3484" s="17">
        <v>-0.66835579592337224</v>
      </c>
      <c r="X3484" s="17">
        <v>-1.6139256024373154</v>
      </c>
      <c r="Y3484" s="17">
        <v>0</v>
      </c>
      <c r="Z3484" s="17">
        <v>17.257403896478259</v>
      </c>
      <c r="AA3484" s="17">
        <v>-0.33425274724250115</v>
      </c>
      <c r="AB3484" s="17">
        <v>-0.1472085642265627</v>
      </c>
      <c r="AC3484" s="17">
        <v>3.7713995992259974</v>
      </c>
      <c r="AD3484" s="17">
        <v>-0.32470568545271017</v>
      </c>
      <c r="AE3484" s="17">
        <v>-3.2470568545271014E-2</v>
      </c>
      <c r="AF3484" s="17">
        <v>27.835166854393844</v>
      </c>
      <c r="AG3484" s="17">
        <v>-31.187689879181502</v>
      </c>
      <c r="AH3484" s="17">
        <v>-1</v>
      </c>
      <c r="AI3484" s="17">
        <v>-1</v>
      </c>
      <c r="AJ3484" s="17">
        <v>-1</v>
      </c>
      <c r="AK3484" s="17">
        <v>-1</v>
      </c>
      <c r="AL3484" s="17">
        <v>-1</v>
      </c>
      <c r="AM3484" s="17">
        <v>-1</v>
      </c>
      <c r="AN3484" s="17">
        <v>-1</v>
      </c>
      <c r="AO3484" s="17">
        <v>-1</v>
      </c>
      <c r="AP3484" s="17">
        <v>-1</v>
      </c>
      <c r="AQ3484" s="17">
        <v>-1</v>
      </c>
      <c r="AR3484" s="17">
        <v>-0.16235284272635508</v>
      </c>
      <c r="AS3484" s="17">
        <v>-1.948234112716261</v>
      </c>
      <c r="AT3484" s="17">
        <v>1.4672956534688604</v>
      </c>
      <c r="AU3484" s="17">
        <v>-1</v>
      </c>
      <c r="AV3484" s="17">
        <v>-1</v>
      </c>
      <c r="AW3484" s="17">
        <v>-1</v>
      </c>
      <c r="AX3484" s="17">
        <v>-1</v>
      </c>
      <c r="AY3484" s="17">
        <v>-3.2470568545271014E-2</v>
      </c>
      <c r="AZ3484" s="17">
        <v>0.64999991647873501</v>
      </c>
      <c r="BA3484" s="17">
        <v>-0.13717940365822218</v>
      </c>
      <c r="BB3484" s="17">
        <v>0.24373326638725484</v>
      </c>
      <c r="BC3484" s="17">
        <v>-6.4246086900075286E-2</v>
      </c>
      <c r="BD3484" s="17">
        <v>8.8755511614786737</v>
      </c>
      <c r="BE3484" s="17">
        <v>-1.8242691101966289</v>
      </c>
      <c r="BF3484" s="17">
        <v>-1</v>
      </c>
      <c r="BG3484" s="22">
        <v>0</v>
      </c>
    </row>
    <row r="3485" spans="1:59" x14ac:dyDescent="0.25">
      <c r="A3485">
        <v>7138</v>
      </c>
      <c r="B3485" t="s">
        <v>3514</v>
      </c>
      <c r="C3485" s="49">
        <v>0</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0</v>
      </c>
    </row>
    <row r="3486" spans="1:59" x14ac:dyDescent="0.25">
      <c r="A3486">
        <v>7139</v>
      </c>
      <c r="B3486" t="s">
        <v>3515</v>
      </c>
      <c r="C3486" s="49">
        <v>0</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0</v>
      </c>
    </row>
    <row r="3487" spans="1:59" x14ac:dyDescent="0.25">
      <c r="A3487">
        <v>7140</v>
      </c>
      <c r="B3487" t="s">
        <v>3516</v>
      </c>
      <c r="C3487" s="49">
        <v>0</v>
      </c>
      <c r="D3487" s="22">
        <v>1450</v>
      </c>
      <c r="E3487" s="17">
        <v>42.510834345099084</v>
      </c>
      <c r="F3487" s="17">
        <v>-34.162466733731819</v>
      </c>
      <c r="G3487" s="17">
        <v>9.7588733186206644E-2</v>
      </c>
      <c r="H3487" s="17">
        <v>1.5658069454695622</v>
      </c>
      <c r="I3487" s="17">
        <v>31.883730774475264</v>
      </c>
      <c r="J3487" s="17">
        <v>0.93163294809285269</v>
      </c>
      <c r="K3487" s="17">
        <v>-1</v>
      </c>
      <c r="L3487" s="17">
        <v>-1</v>
      </c>
      <c r="M3487" s="17">
        <v>-1</v>
      </c>
      <c r="N3487" s="17">
        <v>0.16666666666666666</v>
      </c>
      <c r="O3487" s="17">
        <v>-1</v>
      </c>
      <c r="P3487" s="17">
        <v>-1</v>
      </c>
      <c r="Q3487" s="17">
        <v>1.5814579933319561</v>
      </c>
      <c r="R3487" s="17">
        <v>-1</v>
      </c>
      <c r="S3487" s="17">
        <v>-0.35349720193228051</v>
      </c>
      <c r="T3487" s="17">
        <v>-3.7116137603193253E-2</v>
      </c>
      <c r="U3487" s="17">
        <v>-0.25976454836216811</v>
      </c>
      <c r="V3487" s="17">
        <v>-0.52255781179374472</v>
      </c>
      <c r="W3487" s="17">
        <v>-0.66835579592337224</v>
      </c>
      <c r="X3487" s="17">
        <v>-1.6139256024373154</v>
      </c>
      <c r="Y3487" s="17">
        <v>0</v>
      </c>
      <c r="Z3487" s="17">
        <v>17.257403896478259</v>
      </c>
      <c r="AA3487" s="17">
        <v>-0.33425274724250115</v>
      </c>
      <c r="AB3487" s="17">
        <v>-0.1472085642265627</v>
      </c>
      <c r="AC3487" s="17">
        <v>3.7713995992259974</v>
      </c>
      <c r="AD3487" s="17">
        <v>-0.32470568545271017</v>
      </c>
      <c r="AE3487" s="17">
        <v>-3.2470568545271014E-2</v>
      </c>
      <c r="AF3487" s="17">
        <v>27.835166854393844</v>
      </c>
      <c r="AG3487" s="17">
        <v>-31.187689879181502</v>
      </c>
      <c r="AH3487" s="17">
        <v>-1</v>
      </c>
      <c r="AI3487" s="17">
        <v>-1</v>
      </c>
      <c r="AJ3487" s="17">
        <v>-1</v>
      </c>
      <c r="AK3487" s="17">
        <v>-1</v>
      </c>
      <c r="AL3487" s="17">
        <v>-1</v>
      </c>
      <c r="AM3487" s="17">
        <v>-1</v>
      </c>
      <c r="AN3487" s="17">
        <v>-1</v>
      </c>
      <c r="AO3487" s="17">
        <v>-1</v>
      </c>
      <c r="AP3487" s="17">
        <v>-1</v>
      </c>
      <c r="AQ3487" s="17">
        <v>-1</v>
      </c>
      <c r="AR3487" s="17">
        <v>-0.16235284272635508</v>
      </c>
      <c r="AS3487" s="17">
        <v>-1.948234112716261</v>
      </c>
      <c r="AT3487" s="17">
        <v>1.4672956534688604</v>
      </c>
      <c r="AU3487" s="17">
        <v>-1</v>
      </c>
      <c r="AV3487" s="17">
        <v>-1</v>
      </c>
      <c r="AW3487" s="17">
        <v>-1</v>
      </c>
      <c r="AX3487" s="17">
        <v>-1</v>
      </c>
      <c r="AY3487" s="17">
        <v>-3.2470568545271014E-2</v>
      </c>
      <c r="AZ3487" s="17">
        <v>0.64999991647873501</v>
      </c>
      <c r="BA3487" s="17">
        <v>-0.13717940365822218</v>
      </c>
      <c r="BB3487" s="17">
        <v>0.24373326638725484</v>
      </c>
      <c r="BC3487" s="17">
        <v>-6.4246086900075286E-2</v>
      </c>
      <c r="BD3487" s="17">
        <v>8.8755511614786737</v>
      </c>
      <c r="BE3487" s="17">
        <v>-1.8242691101966289</v>
      </c>
      <c r="BF3487" s="17">
        <v>-1</v>
      </c>
      <c r="BG3487" s="22">
        <v>0</v>
      </c>
    </row>
    <row r="3488" spans="1:59" x14ac:dyDescent="0.25">
      <c r="A3488">
        <v>7141</v>
      </c>
      <c r="B3488" t="s">
        <v>3517</v>
      </c>
      <c r="C3488" s="49">
        <v>0</v>
      </c>
      <c r="D3488" s="22">
        <v>1450</v>
      </c>
      <c r="E3488" s="17">
        <v>42.510834345099084</v>
      </c>
      <c r="F3488" s="17">
        <v>-34.162466733731819</v>
      </c>
      <c r="G3488" s="17">
        <v>9.7588733186206644E-2</v>
      </c>
      <c r="H3488" s="17">
        <v>1.5658069454695622</v>
      </c>
      <c r="I3488" s="17">
        <v>31.883730774475264</v>
      </c>
      <c r="J3488" s="17">
        <v>0.93163294809285269</v>
      </c>
      <c r="K3488" s="17">
        <v>-1</v>
      </c>
      <c r="L3488" s="17">
        <v>-1</v>
      </c>
      <c r="M3488" s="17">
        <v>-1</v>
      </c>
      <c r="N3488" s="17">
        <v>0.16666666666666666</v>
      </c>
      <c r="O3488" s="17">
        <v>-1</v>
      </c>
      <c r="P3488" s="17">
        <v>-1</v>
      </c>
      <c r="Q3488" s="17">
        <v>1.5814579933319561</v>
      </c>
      <c r="R3488" s="17">
        <v>-1</v>
      </c>
      <c r="S3488" s="17">
        <v>-0.35349720193228051</v>
      </c>
      <c r="T3488" s="17">
        <v>-3.7116137603193253E-2</v>
      </c>
      <c r="U3488" s="17">
        <v>-0.25976454836216811</v>
      </c>
      <c r="V3488" s="17">
        <v>-0.52255781179374472</v>
      </c>
      <c r="W3488" s="17">
        <v>-0.66835579592337224</v>
      </c>
      <c r="X3488" s="17">
        <v>-1.6139256024373154</v>
      </c>
      <c r="Y3488" s="17">
        <v>0</v>
      </c>
      <c r="Z3488" s="17">
        <v>17.257403896478259</v>
      </c>
      <c r="AA3488" s="17">
        <v>-0.33425274724250115</v>
      </c>
      <c r="AB3488" s="17">
        <v>-0.1472085642265627</v>
      </c>
      <c r="AC3488" s="17">
        <v>3.7713995992259974</v>
      </c>
      <c r="AD3488" s="17">
        <v>-0.32470568545271017</v>
      </c>
      <c r="AE3488" s="17">
        <v>-3.2470568545271014E-2</v>
      </c>
      <c r="AF3488" s="17">
        <v>27.835166854393844</v>
      </c>
      <c r="AG3488" s="17">
        <v>-31.187689879181502</v>
      </c>
      <c r="AH3488" s="17">
        <v>-1</v>
      </c>
      <c r="AI3488" s="17">
        <v>-1</v>
      </c>
      <c r="AJ3488" s="17">
        <v>-1</v>
      </c>
      <c r="AK3488" s="17">
        <v>-1</v>
      </c>
      <c r="AL3488" s="17">
        <v>-1</v>
      </c>
      <c r="AM3488" s="17">
        <v>-1</v>
      </c>
      <c r="AN3488" s="17">
        <v>-1</v>
      </c>
      <c r="AO3488" s="17">
        <v>-1</v>
      </c>
      <c r="AP3488" s="17">
        <v>-1</v>
      </c>
      <c r="AQ3488" s="17">
        <v>-1</v>
      </c>
      <c r="AR3488" s="17">
        <v>-0.16235284272635508</v>
      </c>
      <c r="AS3488" s="17">
        <v>-1.948234112716261</v>
      </c>
      <c r="AT3488" s="17">
        <v>1.4672956534688604</v>
      </c>
      <c r="AU3488" s="17">
        <v>-1</v>
      </c>
      <c r="AV3488" s="17">
        <v>-1</v>
      </c>
      <c r="AW3488" s="17">
        <v>-1</v>
      </c>
      <c r="AX3488" s="17">
        <v>-1</v>
      </c>
      <c r="AY3488" s="17">
        <v>-3.2470568545271014E-2</v>
      </c>
      <c r="AZ3488" s="17">
        <v>0.64999991647873501</v>
      </c>
      <c r="BA3488" s="17">
        <v>-0.13717940365822218</v>
      </c>
      <c r="BB3488" s="17">
        <v>0.24373326638725484</v>
      </c>
      <c r="BC3488" s="17">
        <v>-6.4246086900075286E-2</v>
      </c>
      <c r="BD3488" s="17">
        <v>8.8755511614786737</v>
      </c>
      <c r="BE3488" s="17">
        <v>-1.8242691101966289</v>
      </c>
      <c r="BF3488" s="17">
        <v>-1</v>
      </c>
      <c r="BG3488" s="22">
        <v>0</v>
      </c>
    </row>
    <row r="3489" spans="1:59" x14ac:dyDescent="0.25">
      <c r="A3489">
        <v>7142</v>
      </c>
      <c r="B3489" t="s">
        <v>3518</v>
      </c>
      <c r="C3489" s="49">
        <v>0</v>
      </c>
      <c r="D3489" s="22">
        <v>1450</v>
      </c>
      <c r="E3489" s="17">
        <v>42.510834345099084</v>
      </c>
      <c r="F3489" s="17">
        <v>-34.162466733731819</v>
      </c>
      <c r="G3489" s="17">
        <v>9.7588733186206644E-2</v>
      </c>
      <c r="H3489" s="17">
        <v>1.5658069454695622</v>
      </c>
      <c r="I3489" s="17">
        <v>31.883730774475264</v>
      </c>
      <c r="J3489" s="17">
        <v>0.93163294809285269</v>
      </c>
      <c r="K3489" s="17">
        <v>-1</v>
      </c>
      <c r="L3489" s="17">
        <v>-1</v>
      </c>
      <c r="M3489" s="17">
        <v>-1</v>
      </c>
      <c r="N3489" s="17">
        <v>0.16666666666666666</v>
      </c>
      <c r="O3489" s="17">
        <v>-1</v>
      </c>
      <c r="P3489" s="17">
        <v>-1</v>
      </c>
      <c r="Q3489" s="17">
        <v>1.5814579933319561</v>
      </c>
      <c r="R3489" s="17">
        <v>-1</v>
      </c>
      <c r="S3489" s="17">
        <v>-0.35349720193228051</v>
      </c>
      <c r="T3489" s="17">
        <v>-3.7116137603193253E-2</v>
      </c>
      <c r="U3489" s="17">
        <v>-0.25976454836216811</v>
      </c>
      <c r="V3489" s="17">
        <v>-0.52255781179374472</v>
      </c>
      <c r="W3489" s="17">
        <v>-0.66835579592337224</v>
      </c>
      <c r="X3489" s="17">
        <v>-1.6139256024373154</v>
      </c>
      <c r="Y3489" s="17">
        <v>0</v>
      </c>
      <c r="Z3489" s="17">
        <v>17.257403896478259</v>
      </c>
      <c r="AA3489" s="17">
        <v>-0.33425274724250115</v>
      </c>
      <c r="AB3489" s="17">
        <v>-0.1472085642265627</v>
      </c>
      <c r="AC3489" s="17">
        <v>3.7713995992259974</v>
      </c>
      <c r="AD3489" s="17">
        <v>-0.32470568545271017</v>
      </c>
      <c r="AE3489" s="17">
        <v>-3.2470568545271014E-2</v>
      </c>
      <c r="AF3489" s="17">
        <v>27.835166854393844</v>
      </c>
      <c r="AG3489" s="17">
        <v>-31.187689879181502</v>
      </c>
      <c r="AH3489" s="17">
        <v>-1</v>
      </c>
      <c r="AI3489" s="17">
        <v>-1</v>
      </c>
      <c r="AJ3489" s="17">
        <v>-1</v>
      </c>
      <c r="AK3489" s="17">
        <v>-1</v>
      </c>
      <c r="AL3489" s="17">
        <v>-1</v>
      </c>
      <c r="AM3489" s="17">
        <v>-1</v>
      </c>
      <c r="AN3489" s="17">
        <v>-1</v>
      </c>
      <c r="AO3489" s="17">
        <v>-1</v>
      </c>
      <c r="AP3489" s="17">
        <v>-1</v>
      </c>
      <c r="AQ3489" s="17">
        <v>-1</v>
      </c>
      <c r="AR3489" s="17">
        <v>-0.16235284272635508</v>
      </c>
      <c r="AS3489" s="17">
        <v>-1.948234112716261</v>
      </c>
      <c r="AT3489" s="17">
        <v>1.4672956534688604</v>
      </c>
      <c r="AU3489" s="17">
        <v>-1</v>
      </c>
      <c r="AV3489" s="17">
        <v>-1</v>
      </c>
      <c r="AW3489" s="17">
        <v>-1</v>
      </c>
      <c r="AX3489" s="17">
        <v>-1</v>
      </c>
      <c r="AY3489" s="17">
        <v>-3.2470568545271014E-2</v>
      </c>
      <c r="AZ3489" s="17">
        <v>0.64999991647873501</v>
      </c>
      <c r="BA3489" s="17">
        <v>-0.13717940365822218</v>
      </c>
      <c r="BB3489" s="17">
        <v>0.24373326638725484</v>
      </c>
      <c r="BC3489" s="17">
        <v>-6.4246086900075286E-2</v>
      </c>
      <c r="BD3489" s="17">
        <v>8.8755511614786737</v>
      </c>
      <c r="BE3489" s="17">
        <v>-1.8242691101966289</v>
      </c>
      <c r="BF3489" s="17">
        <v>-1</v>
      </c>
      <c r="BG3489" s="22">
        <v>0</v>
      </c>
    </row>
    <row r="3490" spans="1:59" x14ac:dyDescent="0.25">
      <c r="A3490">
        <v>7143</v>
      </c>
      <c r="B3490" t="s">
        <v>3519</v>
      </c>
      <c r="C3490" s="49">
        <v>0</v>
      </c>
      <c r="D3490" s="22">
        <v>1450</v>
      </c>
      <c r="E3490" s="17">
        <v>42.510834345099084</v>
      </c>
      <c r="F3490" s="17">
        <v>-34.162466733731819</v>
      </c>
      <c r="G3490" s="17">
        <v>9.7588733186206644E-2</v>
      </c>
      <c r="H3490" s="17">
        <v>1.5658069454695622</v>
      </c>
      <c r="I3490" s="17">
        <v>31.883730774475264</v>
      </c>
      <c r="J3490" s="17">
        <v>0.93163294809285269</v>
      </c>
      <c r="K3490" s="17">
        <v>-1</v>
      </c>
      <c r="L3490" s="17">
        <v>-1</v>
      </c>
      <c r="M3490" s="17">
        <v>-1</v>
      </c>
      <c r="N3490" s="17">
        <v>0.16666666666666666</v>
      </c>
      <c r="O3490" s="17">
        <v>-1</v>
      </c>
      <c r="P3490" s="17">
        <v>-1</v>
      </c>
      <c r="Q3490" s="17">
        <v>1.5814579933319561</v>
      </c>
      <c r="R3490" s="17">
        <v>-1</v>
      </c>
      <c r="S3490" s="17">
        <v>-0.35349720193228051</v>
      </c>
      <c r="T3490" s="17">
        <v>-3.7116137603193253E-2</v>
      </c>
      <c r="U3490" s="17">
        <v>-0.25976454836216811</v>
      </c>
      <c r="V3490" s="17">
        <v>-0.52255781179374472</v>
      </c>
      <c r="W3490" s="17">
        <v>-0.66835579592337224</v>
      </c>
      <c r="X3490" s="17">
        <v>-1.6139256024373154</v>
      </c>
      <c r="Y3490" s="17">
        <v>0</v>
      </c>
      <c r="Z3490" s="17">
        <v>17.257403896478259</v>
      </c>
      <c r="AA3490" s="17">
        <v>-0.33425274724250115</v>
      </c>
      <c r="AB3490" s="17">
        <v>-0.1472085642265627</v>
      </c>
      <c r="AC3490" s="17">
        <v>3.7713995992259974</v>
      </c>
      <c r="AD3490" s="17">
        <v>-0.32470568545271017</v>
      </c>
      <c r="AE3490" s="17">
        <v>-3.2470568545271014E-2</v>
      </c>
      <c r="AF3490" s="17">
        <v>27.835166854393844</v>
      </c>
      <c r="AG3490" s="17">
        <v>-31.187689879181502</v>
      </c>
      <c r="AH3490" s="17">
        <v>-1</v>
      </c>
      <c r="AI3490" s="17">
        <v>-1</v>
      </c>
      <c r="AJ3490" s="17">
        <v>-1</v>
      </c>
      <c r="AK3490" s="17">
        <v>-1</v>
      </c>
      <c r="AL3490" s="17">
        <v>-1</v>
      </c>
      <c r="AM3490" s="17">
        <v>-1</v>
      </c>
      <c r="AN3490" s="17">
        <v>-1</v>
      </c>
      <c r="AO3490" s="17">
        <v>-1</v>
      </c>
      <c r="AP3490" s="17">
        <v>-1</v>
      </c>
      <c r="AQ3490" s="17">
        <v>-1</v>
      </c>
      <c r="AR3490" s="17">
        <v>-0.16235284272635508</v>
      </c>
      <c r="AS3490" s="17">
        <v>-1.948234112716261</v>
      </c>
      <c r="AT3490" s="17">
        <v>1.4672956534688604</v>
      </c>
      <c r="AU3490" s="17">
        <v>-1</v>
      </c>
      <c r="AV3490" s="17">
        <v>-1</v>
      </c>
      <c r="AW3490" s="17">
        <v>-1</v>
      </c>
      <c r="AX3490" s="17">
        <v>-1</v>
      </c>
      <c r="AY3490" s="17">
        <v>-3.2470568545271014E-2</v>
      </c>
      <c r="AZ3490" s="17">
        <v>0.64999991647873501</v>
      </c>
      <c r="BA3490" s="17">
        <v>-0.13717940365822218</v>
      </c>
      <c r="BB3490" s="17">
        <v>0.24373326638725484</v>
      </c>
      <c r="BC3490" s="17">
        <v>-6.4246086900075286E-2</v>
      </c>
      <c r="BD3490" s="17">
        <v>8.8755511614786737</v>
      </c>
      <c r="BE3490" s="17">
        <v>-1.8242691101966289</v>
      </c>
      <c r="BF3490" s="17">
        <v>-1</v>
      </c>
      <c r="BG3490" s="22">
        <v>0</v>
      </c>
    </row>
    <row r="3491" spans="1:59" x14ac:dyDescent="0.25">
      <c r="A3491">
        <v>7144</v>
      </c>
      <c r="B3491" t="s">
        <v>3520</v>
      </c>
      <c r="C3491" s="49">
        <v>0</v>
      </c>
      <c r="D3491" s="22">
        <v>1450</v>
      </c>
      <c r="E3491" s="17">
        <v>42.510834345099084</v>
      </c>
      <c r="F3491" s="17">
        <v>-34.162466733731819</v>
      </c>
      <c r="G3491" s="17">
        <v>9.7588733186206644E-2</v>
      </c>
      <c r="H3491" s="17">
        <v>1.5658069454695622</v>
      </c>
      <c r="I3491" s="17">
        <v>31.883730774475264</v>
      </c>
      <c r="J3491" s="17">
        <v>0.93163294809285269</v>
      </c>
      <c r="K3491" s="17">
        <v>-1</v>
      </c>
      <c r="L3491" s="17">
        <v>-1</v>
      </c>
      <c r="M3491" s="17">
        <v>-1</v>
      </c>
      <c r="N3491" s="17">
        <v>0.16666666666666666</v>
      </c>
      <c r="O3491" s="17">
        <v>-1</v>
      </c>
      <c r="P3491" s="17">
        <v>-1</v>
      </c>
      <c r="Q3491" s="17">
        <v>1.5814579933319561</v>
      </c>
      <c r="R3491" s="17">
        <v>-1</v>
      </c>
      <c r="S3491" s="17">
        <v>-0.35349720193228051</v>
      </c>
      <c r="T3491" s="17">
        <v>-3.7116137603193253E-2</v>
      </c>
      <c r="U3491" s="17">
        <v>-0.25976454836216811</v>
      </c>
      <c r="V3491" s="17">
        <v>-0.52255781179374472</v>
      </c>
      <c r="W3491" s="17">
        <v>-0.66835579592337224</v>
      </c>
      <c r="X3491" s="17">
        <v>-1.6139256024373154</v>
      </c>
      <c r="Y3491" s="17">
        <v>0</v>
      </c>
      <c r="Z3491" s="17">
        <v>17.257403896478259</v>
      </c>
      <c r="AA3491" s="17">
        <v>-0.33425274724250115</v>
      </c>
      <c r="AB3491" s="17">
        <v>-0.1472085642265627</v>
      </c>
      <c r="AC3491" s="17">
        <v>3.7713995992259974</v>
      </c>
      <c r="AD3491" s="17">
        <v>-0.32470568545271017</v>
      </c>
      <c r="AE3491" s="17">
        <v>-3.2470568545271014E-2</v>
      </c>
      <c r="AF3491" s="17">
        <v>27.835166854393844</v>
      </c>
      <c r="AG3491" s="17">
        <v>-31.187689879181502</v>
      </c>
      <c r="AH3491" s="17">
        <v>-1</v>
      </c>
      <c r="AI3491" s="17">
        <v>-1</v>
      </c>
      <c r="AJ3491" s="17">
        <v>-1</v>
      </c>
      <c r="AK3491" s="17">
        <v>-1</v>
      </c>
      <c r="AL3491" s="17">
        <v>-1</v>
      </c>
      <c r="AM3491" s="17">
        <v>-1</v>
      </c>
      <c r="AN3491" s="17">
        <v>-1</v>
      </c>
      <c r="AO3491" s="17">
        <v>-1</v>
      </c>
      <c r="AP3491" s="17">
        <v>-1</v>
      </c>
      <c r="AQ3491" s="17">
        <v>-1</v>
      </c>
      <c r="AR3491" s="17">
        <v>-0.16235284272635508</v>
      </c>
      <c r="AS3491" s="17">
        <v>-1.948234112716261</v>
      </c>
      <c r="AT3491" s="17">
        <v>1.4672956534688604</v>
      </c>
      <c r="AU3491" s="17">
        <v>-1</v>
      </c>
      <c r="AV3491" s="17">
        <v>-1</v>
      </c>
      <c r="AW3491" s="17">
        <v>-1</v>
      </c>
      <c r="AX3491" s="17">
        <v>-1</v>
      </c>
      <c r="AY3491" s="17">
        <v>-3.2470568545271014E-2</v>
      </c>
      <c r="AZ3491" s="17">
        <v>0.64999991647873501</v>
      </c>
      <c r="BA3491" s="17">
        <v>-0.13717940365822218</v>
      </c>
      <c r="BB3491" s="17">
        <v>0.24373326638725484</v>
      </c>
      <c r="BC3491" s="17">
        <v>-6.4246086900075286E-2</v>
      </c>
      <c r="BD3491" s="17">
        <v>8.8755511614786737</v>
      </c>
      <c r="BE3491" s="17">
        <v>-1.8242691101966289</v>
      </c>
      <c r="BF3491" s="17">
        <v>-1</v>
      </c>
      <c r="BG3491" s="22">
        <v>0</v>
      </c>
    </row>
    <row r="3492" spans="1:59" x14ac:dyDescent="0.25">
      <c r="A3492">
        <v>7145</v>
      </c>
      <c r="B3492" t="s">
        <v>2027</v>
      </c>
      <c r="C3492" s="49">
        <v>0</v>
      </c>
      <c r="D3492" s="22">
        <v>1450</v>
      </c>
      <c r="E3492" s="17">
        <v>42.510834345099084</v>
      </c>
      <c r="F3492" s="17">
        <v>-34.162466733731819</v>
      </c>
      <c r="G3492" s="17">
        <v>9.7588733186206644E-2</v>
      </c>
      <c r="H3492" s="17">
        <v>1.5658069454695622</v>
      </c>
      <c r="I3492" s="17">
        <v>31.883730774475264</v>
      </c>
      <c r="J3492" s="17">
        <v>0.93163294809285269</v>
      </c>
      <c r="K3492" s="17">
        <v>-1</v>
      </c>
      <c r="L3492" s="17">
        <v>-1</v>
      </c>
      <c r="M3492" s="17">
        <v>-1</v>
      </c>
      <c r="N3492" s="17">
        <v>0.16666666666666666</v>
      </c>
      <c r="O3492" s="17">
        <v>-1</v>
      </c>
      <c r="P3492" s="17">
        <v>-1</v>
      </c>
      <c r="Q3492" s="17">
        <v>1.5814579933319561</v>
      </c>
      <c r="R3492" s="17">
        <v>-1</v>
      </c>
      <c r="S3492" s="17">
        <v>-0.35349720193228051</v>
      </c>
      <c r="T3492" s="17">
        <v>-3.7116137603193253E-2</v>
      </c>
      <c r="U3492" s="17">
        <v>-0.25976454836216811</v>
      </c>
      <c r="V3492" s="17">
        <v>-0.52255781179374472</v>
      </c>
      <c r="W3492" s="17">
        <v>-0.66835579592337224</v>
      </c>
      <c r="X3492" s="17">
        <v>-1.6139256024373154</v>
      </c>
      <c r="Y3492" s="17">
        <v>0</v>
      </c>
      <c r="Z3492" s="17">
        <v>17.257403896478259</v>
      </c>
      <c r="AA3492" s="17">
        <v>-0.33425274724250115</v>
      </c>
      <c r="AB3492" s="17">
        <v>-0.1472085642265627</v>
      </c>
      <c r="AC3492" s="17">
        <v>3.7713995992259974</v>
      </c>
      <c r="AD3492" s="17">
        <v>-0.32470568545271017</v>
      </c>
      <c r="AE3492" s="17">
        <v>-3.2470568545271014E-2</v>
      </c>
      <c r="AF3492" s="17">
        <v>27.835166854393844</v>
      </c>
      <c r="AG3492" s="17">
        <v>-31.187689879181502</v>
      </c>
      <c r="AH3492" s="17">
        <v>-1</v>
      </c>
      <c r="AI3492" s="17">
        <v>-1</v>
      </c>
      <c r="AJ3492" s="17">
        <v>-1</v>
      </c>
      <c r="AK3492" s="17">
        <v>-1</v>
      </c>
      <c r="AL3492" s="17">
        <v>-1</v>
      </c>
      <c r="AM3492" s="17">
        <v>-1</v>
      </c>
      <c r="AN3492" s="17">
        <v>-1</v>
      </c>
      <c r="AO3492" s="17">
        <v>-1</v>
      </c>
      <c r="AP3492" s="17">
        <v>-1</v>
      </c>
      <c r="AQ3492" s="17">
        <v>-1</v>
      </c>
      <c r="AR3492" s="17">
        <v>-0.16235284272635508</v>
      </c>
      <c r="AS3492" s="17">
        <v>-1.948234112716261</v>
      </c>
      <c r="AT3492" s="17">
        <v>1.4672956534688604</v>
      </c>
      <c r="AU3492" s="17">
        <v>-1</v>
      </c>
      <c r="AV3492" s="17">
        <v>-1</v>
      </c>
      <c r="AW3492" s="17">
        <v>-1</v>
      </c>
      <c r="AX3492" s="17">
        <v>-1</v>
      </c>
      <c r="AY3492" s="17">
        <v>-3.2470568545271014E-2</v>
      </c>
      <c r="AZ3492" s="17">
        <v>0.64999991647873501</v>
      </c>
      <c r="BA3492" s="17">
        <v>-0.13717940365822218</v>
      </c>
      <c r="BB3492" s="17">
        <v>0.24373326638725484</v>
      </c>
      <c r="BC3492" s="17">
        <v>-6.4246086900075286E-2</v>
      </c>
      <c r="BD3492" s="17">
        <v>8.8755511614786737</v>
      </c>
      <c r="BE3492" s="17">
        <v>-1.8242691101966289</v>
      </c>
      <c r="BF3492" s="17">
        <v>-1</v>
      </c>
      <c r="BG3492" s="22">
        <v>0</v>
      </c>
    </row>
    <row r="3493" spans="1:59" x14ac:dyDescent="0.25">
      <c r="A3493">
        <v>7146</v>
      </c>
      <c r="B3493" t="s">
        <v>3521</v>
      </c>
      <c r="C3493" s="49">
        <v>0</v>
      </c>
      <c r="D3493" s="22">
        <v>1450</v>
      </c>
      <c r="E3493" s="17">
        <v>42.510834345099084</v>
      </c>
      <c r="F3493" s="17">
        <v>-34.162466733731819</v>
      </c>
      <c r="G3493" s="17">
        <v>9.7588733186206644E-2</v>
      </c>
      <c r="H3493" s="17">
        <v>1.5658069454695622</v>
      </c>
      <c r="I3493" s="17">
        <v>31.883730774475264</v>
      </c>
      <c r="J3493" s="17">
        <v>0.93163294809285269</v>
      </c>
      <c r="K3493" s="17">
        <v>-1</v>
      </c>
      <c r="L3493" s="17">
        <v>-1</v>
      </c>
      <c r="M3493" s="17">
        <v>-1</v>
      </c>
      <c r="N3493" s="17">
        <v>0.16666666666666666</v>
      </c>
      <c r="O3493" s="17">
        <v>-1</v>
      </c>
      <c r="P3493" s="17">
        <v>-1</v>
      </c>
      <c r="Q3493" s="17">
        <v>1.5814579933319561</v>
      </c>
      <c r="R3493" s="17">
        <v>-1</v>
      </c>
      <c r="S3493" s="17">
        <v>-0.35349720193228051</v>
      </c>
      <c r="T3493" s="17">
        <v>-3.7116137603193253E-2</v>
      </c>
      <c r="U3493" s="17">
        <v>-0.25976454836216811</v>
      </c>
      <c r="V3493" s="17">
        <v>-0.52255781179374472</v>
      </c>
      <c r="W3493" s="17">
        <v>-0.66835579592337224</v>
      </c>
      <c r="X3493" s="17">
        <v>-1.6139256024373154</v>
      </c>
      <c r="Y3493" s="17">
        <v>0</v>
      </c>
      <c r="Z3493" s="17">
        <v>17.257403896478259</v>
      </c>
      <c r="AA3493" s="17">
        <v>-0.33425274724250115</v>
      </c>
      <c r="AB3493" s="17">
        <v>-0.1472085642265627</v>
      </c>
      <c r="AC3493" s="17">
        <v>3.7713995992259974</v>
      </c>
      <c r="AD3493" s="17">
        <v>-0.32470568545271017</v>
      </c>
      <c r="AE3493" s="17">
        <v>-3.2470568545271014E-2</v>
      </c>
      <c r="AF3493" s="17">
        <v>27.835166854393844</v>
      </c>
      <c r="AG3493" s="17">
        <v>-31.187689879181502</v>
      </c>
      <c r="AH3493" s="17">
        <v>-1</v>
      </c>
      <c r="AI3493" s="17">
        <v>-1</v>
      </c>
      <c r="AJ3493" s="17">
        <v>-1</v>
      </c>
      <c r="AK3493" s="17">
        <v>-1</v>
      </c>
      <c r="AL3493" s="17">
        <v>-1</v>
      </c>
      <c r="AM3493" s="17">
        <v>-1</v>
      </c>
      <c r="AN3493" s="17">
        <v>-1</v>
      </c>
      <c r="AO3493" s="17">
        <v>-1</v>
      </c>
      <c r="AP3493" s="17">
        <v>-1</v>
      </c>
      <c r="AQ3493" s="17">
        <v>-1</v>
      </c>
      <c r="AR3493" s="17">
        <v>-0.16235284272635508</v>
      </c>
      <c r="AS3493" s="17">
        <v>-1.948234112716261</v>
      </c>
      <c r="AT3493" s="17">
        <v>1.4672956534688604</v>
      </c>
      <c r="AU3493" s="17">
        <v>-1</v>
      </c>
      <c r="AV3493" s="17">
        <v>-1</v>
      </c>
      <c r="AW3493" s="17">
        <v>-1</v>
      </c>
      <c r="AX3493" s="17">
        <v>-1</v>
      </c>
      <c r="AY3493" s="17">
        <v>-3.2470568545271014E-2</v>
      </c>
      <c r="AZ3493" s="17">
        <v>0.64999991647873501</v>
      </c>
      <c r="BA3493" s="17">
        <v>-0.13717940365822218</v>
      </c>
      <c r="BB3493" s="17">
        <v>0.24373326638725484</v>
      </c>
      <c r="BC3493" s="17">
        <v>-6.4246086900075286E-2</v>
      </c>
      <c r="BD3493" s="17">
        <v>8.8755511614786737</v>
      </c>
      <c r="BE3493" s="17">
        <v>-1.8242691101966289</v>
      </c>
      <c r="BF3493" s="17">
        <v>-1</v>
      </c>
      <c r="BG3493" s="22">
        <v>0</v>
      </c>
    </row>
    <row r="3494" spans="1:59" x14ac:dyDescent="0.25">
      <c r="A3494">
        <v>7147</v>
      </c>
      <c r="B3494" t="s">
        <v>3522</v>
      </c>
      <c r="C3494" s="49">
        <v>0</v>
      </c>
      <c r="D3494" s="22">
        <v>1450</v>
      </c>
      <c r="E3494" s="17">
        <v>42.510834345099084</v>
      </c>
      <c r="F3494" s="17">
        <v>-34.162466733731819</v>
      </c>
      <c r="G3494" s="17">
        <v>9.7588733186206644E-2</v>
      </c>
      <c r="H3494" s="17">
        <v>1.5658069454695622</v>
      </c>
      <c r="I3494" s="17">
        <v>31.883730774475264</v>
      </c>
      <c r="J3494" s="17">
        <v>0.93163294809285269</v>
      </c>
      <c r="K3494" s="17">
        <v>-1</v>
      </c>
      <c r="L3494" s="17">
        <v>-1</v>
      </c>
      <c r="M3494" s="17">
        <v>-1</v>
      </c>
      <c r="N3494" s="17">
        <v>0.16666666666666666</v>
      </c>
      <c r="O3494" s="17">
        <v>-1</v>
      </c>
      <c r="P3494" s="17">
        <v>-1</v>
      </c>
      <c r="Q3494" s="17">
        <v>1.5814579933319561</v>
      </c>
      <c r="R3494" s="17">
        <v>-1</v>
      </c>
      <c r="S3494" s="17">
        <v>-0.35349720193228051</v>
      </c>
      <c r="T3494" s="17">
        <v>-3.7116137603193253E-2</v>
      </c>
      <c r="U3494" s="17">
        <v>-0.25976454836216811</v>
      </c>
      <c r="V3494" s="17">
        <v>-0.52255781179374472</v>
      </c>
      <c r="W3494" s="17">
        <v>-0.66835579592337224</v>
      </c>
      <c r="X3494" s="17">
        <v>-1.6139256024373154</v>
      </c>
      <c r="Y3494" s="17">
        <v>0</v>
      </c>
      <c r="Z3494" s="17">
        <v>17.257403896478259</v>
      </c>
      <c r="AA3494" s="17">
        <v>-0.33425274724250115</v>
      </c>
      <c r="AB3494" s="17">
        <v>-0.1472085642265627</v>
      </c>
      <c r="AC3494" s="17">
        <v>3.7713995992259974</v>
      </c>
      <c r="AD3494" s="17">
        <v>-0.32470568545271017</v>
      </c>
      <c r="AE3494" s="17">
        <v>-3.2470568545271014E-2</v>
      </c>
      <c r="AF3494" s="17">
        <v>27.835166854393844</v>
      </c>
      <c r="AG3494" s="17">
        <v>-31.187689879181502</v>
      </c>
      <c r="AH3494" s="17">
        <v>-1</v>
      </c>
      <c r="AI3494" s="17">
        <v>-1</v>
      </c>
      <c r="AJ3494" s="17">
        <v>-1</v>
      </c>
      <c r="AK3494" s="17">
        <v>-1</v>
      </c>
      <c r="AL3494" s="17">
        <v>-1</v>
      </c>
      <c r="AM3494" s="17">
        <v>-1</v>
      </c>
      <c r="AN3494" s="17">
        <v>-1</v>
      </c>
      <c r="AO3494" s="17">
        <v>-1</v>
      </c>
      <c r="AP3494" s="17">
        <v>-1</v>
      </c>
      <c r="AQ3494" s="17">
        <v>-1</v>
      </c>
      <c r="AR3494" s="17">
        <v>-0.16235284272635508</v>
      </c>
      <c r="AS3494" s="17">
        <v>-1.948234112716261</v>
      </c>
      <c r="AT3494" s="17">
        <v>1.4672956534688604</v>
      </c>
      <c r="AU3494" s="17">
        <v>-1</v>
      </c>
      <c r="AV3494" s="17">
        <v>-1</v>
      </c>
      <c r="AW3494" s="17">
        <v>-1</v>
      </c>
      <c r="AX3494" s="17">
        <v>-1</v>
      </c>
      <c r="AY3494" s="17">
        <v>-3.2470568545271014E-2</v>
      </c>
      <c r="AZ3494" s="17">
        <v>0.64999991647873501</v>
      </c>
      <c r="BA3494" s="17">
        <v>-0.13717940365822218</v>
      </c>
      <c r="BB3494" s="17">
        <v>0.24373326638725484</v>
      </c>
      <c r="BC3494" s="17">
        <v>-6.4246086900075286E-2</v>
      </c>
      <c r="BD3494" s="17">
        <v>8.8755511614786737</v>
      </c>
      <c r="BE3494" s="17">
        <v>-1.8242691101966289</v>
      </c>
      <c r="BF3494" s="17">
        <v>-1</v>
      </c>
      <c r="BG3494" s="22">
        <v>0</v>
      </c>
    </row>
    <row r="3495" spans="1:59" x14ac:dyDescent="0.25">
      <c r="A3495">
        <v>7148</v>
      </c>
      <c r="B3495" t="s">
        <v>3523</v>
      </c>
      <c r="C3495" s="49">
        <v>0</v>
      </c>
      <c r="D3495" s="22">
        <v>1450</v>
      </c>
      <c r="E3495" s="17">
        <v>42.510834345099084</v>
      </c>
      <c r="F3495" s="17">
        <v>-34.162466733731819</v>
      </c>
      <c r="G3495" s="17">
        <v>9.7588733186206644E-2</v>
      </c>
      <c r="H3495" s="17">
        <v>1.5658069454695622</v>
      </c>
      <c r="I3495" s="17">
        <v>31.883730774475264</v>
      </c>
      <c r="J3495" s="17">
        <v>0.93163294809285269</v>
      </c>
      <c r="K3495" s="17">
        <v>-1</v>
      </c>
      <c r="L3495" s="17">
        <v>-1</v>
      </c>
      <c r="M3495" s="17">
        <v>-1</v>
      </c>
      <c r="N3495" s="17">
        <v>0.16666666666666666</v>
      </c>
      <c r="O3495" s="17">
        <v>-1</v>
      </c>
      <c r="P3495" s="17">
        <v>-1</v>
      </c>
      <c r="Q3495" s="17">
        <v>1.5814579933319561</v>
      </c>
      <c r="R3495" s="17">
        <v>-1</v>
      </c>
      <c r="S3495" s="17">
        <v>-0.35349720193228051</v>
      </c>
      <c r="T3495" s="17">
        <v>-3.7116137603193253E-2</v>
      </c>
      <c r="U3495" s="17">
        <v>-0.25976454836216811</v>
      </c>
      <c r="V3495" s="17">
        <v>-0.52255781179374472</v>
      </c>
      <c r="W3495" s="17">
        <v>-0.66835579592337224</v>
      </c>
      <c r="X3495" s="17">
        <v>-1.6139256024373154</v>
      </c>
      <c r="Y3495" s="17">
        <v>0</v>
      </c>
      <c r="Z3495" s="17">
        <v>17.257403896478259</v>
      </c>
      <c r="AA3495" s="17">
        <v>-0.33425274724250115</v>
      </c>
      <c r="AB3495" s="17">
        <v>-0.1472085642265627</v>
      </c>
      <c r="AC3495" s="17">
        <v>3.7713995992259974</v>
      </c>
      <c r="AD3495" s="17">
        <v>-0.32470568545271017</v>
      </c>
      <c r="AE3495" s="17">
        <v>-3.2470568545271014E-2</v>
      </c>
      <c r="AF3495" s="17">
        <v>27.835166854393844</v>
      </c>
      <c r="AG3495" s="17">
        <v>-31.187689879181502</v>
      </c>
      <c r="AH3495" s="17">
        <v>-1</v>
      </c>
      <c r="AI3495" s="17">
        <v>-1</v>
      </c>
      <c r="AJ3495" s="17">
        <v>-1</v>
      </c>
      <c r="AK3495" s="17">
        <v>-1</v>
      </c>
      <c r="AL3495" s="17">
        <v>-1</v>
      </c>
      <c r="AM3495" s="17">
        <v>-1</v>
      </c>
      <c r="AN3495" s="17">
        <v>-1</v>
      </c>
      <c r="AO3495" s="17">
        <v>-1</v>
      </c>
      <c r="AP3495" s="17">
        <v>-1</v>
      </c>
      <c r="AQ3495" s="17">
        <v>-1</v>
      </c>
      <c r="AR3495" s="17">
        <v>-0.16235284272635508</v>
      </c>
      <c r="AS3495" s="17">
        <v>-1.948234112716261</v>
      </c>
      <c r="AT3495" s="17">
        <v>1.4672956534688604</v>
      </c>
      <c r="AU3495" s="17">
        <v>-1</v>
      </c>
      <c r="AV3495" s="17">
        <v>-1</v>
      </c>
      <c r="AW3495" s="17">
        <v>-1</v>
      </c>
      <c r="AX3495" s="17">
        <v>-1</v>
      </c>
      <c r="AY3495" s="17">
        <v>-3.2470568545271014E-2</v>
      </c>
      <c r="AZ3495" s="17">
        <v>0.64999991647873501</v>
      </c>
      <c r="BA3495" s="17">
        <v>-0.13717940365822218</v>
      </c>
      <c r="BB3495" s="17">
        <v>0.24373326638725484</v>
      </c>
      <c r="BC3495" s="17">
        <v>-6.4246086900075286E-2</v>
      </c>
      <c r="BD3495" s="17">
        <v>8.8755511614786737</v>
      </c>
      <c r="BE3495" s="17">
        <v>-1.8242691101966289</v>
      </c>
      <c r="BF3495" s="17">
        <v>-1</v>
      </c>
      <c r="BG3495" s="22">
        <v>0</v>
      </c>
    </row>
    <row r="3496" spans="1:59" x14ac:dyDescent="0.25">
      <c r="A3496">
        <v>7149</v>
      </c>
      <c r="B3496" t="s">
        <v>3524</v>
      </c>
      <c r="C3496" s="49">
        <v>0</v>
      </c>
      <c r="D3496" s="22">
        <v>1450</v>
      </c>
      <c r="E3496" s="17">
        <v>42.510834345099084</v>
      </c>
      <c r="F3496" s="17">
        <v>-34.162466733731819</v>
      </c>
      <c r="G3496" s="17">
        <v>9.7588733186206644E-2</v>
      </c>
      <c r="H3496" s="17">
        <v>1.5658069454695622</v>
      </c>
      <c r="I3496" s="17">
        <v>31.883730774475264</v>
      </c>
      <c r="J3496" s="17">
        <v>0.93163294809285269</v>
      </c>
      <c r="K3496" s="17">
        <v>-1</v>
      </c>
      <c r="L3496" s="17">
        <v>-1</v>
      </c>
      <c r="M3496" s="17">
        <v>-1</v>
      </c>
      <c r="N3496" s="17">
        <v>0.16666666666666666</v>
      </c>
      <c r="O3496" s="17">
        <v>-1</v>
      </c>
      <c r="P3496" s="17">
        <v>-1</v>
      </c>
      <c r="Q3496" s="17">
        <v>1.5814579933319561</v>
      </c>
      <c r="R3496" s="17">
        <v>-1</v>
      </c>
      <c r="S3496" s="17">
        <v>-0.35349720193228051</v>
      </c>
      <c r="T3496" s="17">
        <v>-3.7116137603193253E-2</v>
      </c>
      <c r="U3496" s="17">
        <v>-0.25976454836216811</v>
      </c>
      <c r="V3496" s="17">
        <v>-0.52255781179374472</v>
      </c>
      <c r="W3496" s="17">
        <v>-0.66835579592337224</v>
      </c>
      <c r="X3496" s="17">
        <v>-1.6139256024373154</v>
      </c>
      <c r="Y3496" s="17">
        <v>0</v>
      </c>
      <c r="Z3496" s="17">
        <v>17.257403896478259</v>
      </c>
      <c r="AA3496" s="17">
        <v>-0.33425274724250115</v>
      </c>
      <c r="AB3496" s="17">
        <v>-0.1472085642265627</v>
      </c>
      <c r="AC3496" s="17">
        <v>3.7713995992259974</v>
      </c>
      <c r="AD3496" s="17">
        <v>-0.32470568545271017</v>
      </c>
      <c r="AE3496" s="17">
        <v>-3.2470568545271014E-2</v>
      </c>
      <c r="AF3496" s="17">
        <v>27.835166854393844</v>
      </c>
      <c r="AG3496" s="17">
        <v>-31.187689879181502</v>
      </c>
      <c r="AH3496" s="17">
        <v>-1</v>
      </c>
      <c r="AI3496" s="17">
        <v>-1</v>
      </c>
      <c r="AJ3496" s="17">
        <v>-1</v>
      </c>
      <c r="AK3496" s="17">
        <v>-1</v>
      </c>
      <c r="AL3496" s="17">
        <v>-1</v>
      </c>
      <c r="AM3496" s="17">
        <v>-1</v>
      </c>
      <c r="AN3496" s="17">
        <v>-1</v>
      </c>
      <c r="AO3496" s="17">
        <v>-1</v>
      </c>
      <c r="AP3496" s="17">
        <v>-1</v>
      </c>
      <c r="AQ3496" s="17">
        <v>-1</v>
      </c>
      <c r="AR3496" s="17">
        <v>-0.16235284272635508</v>
      </c>
      <c r="AS3496" s="17">
        <v>-1.948234112716261</v>
      </c>
      <c r="AT3496" s="17">
        <v>1.4672956534688604</v>
      </c>
      <c r="AU3496" s="17">
        <v>-1</v>
      </c>
      <c r="AV3496" s="17">
        <v>-1</v>
      </c>
      <c r="AW3496" s="17">
        <v>-1</v>
      </c>
      <c r="AX3496" s="17">
        <v>-1</v>
      </c>
      <c r="AY3496" s="17">
        <v>-3.2470568545271014E-2</v>
      </c>
      <c r="AZ3496" s="17">
        <v>0.64999991647873501</v>
      </c>
      <c r="BA3496" s="17">
        <v>-0.13717940365822218</v>
      </c>
      <c r="BB3496" s="17">
        <v>0.24373326638725484</v>
      </c>
      <c r="BC3496" s="17">
        <v>-6.4246086900075286E-2</v>
      </c>
      <c r="BD3496" s="17">
        <v>8.8755511614786737</v>
      </c>
      <c r="BE3496" s="17">
        <v>-1.8242691101966289</v>
      </c>
      <c r="BF3496" s="17">
        <v>-1</v>
      </c>
      <c r="BG3496" s="22">
        <v>0</v>
      </c>
    </row>
    <row r="3497" spans="1:59" x14ac:dyDescent="0.25">
      <c r="A3497">
        <v>7150</v>
      </c>
      <c r="B3497" t="s">
        <v>3525</v>
      </c>
      <c r="C3497" s="49">
        <v>0</v>
      </c>
      <c r="D3497" s="22">
        <v>1450</v>
      </c>
      <c r="E3497" s="17">
        <v>42.510834345099084</v>
      </c>
      <c r="F3497" s="17">
        <v>-34.162466733731819</v>
      </c>
      <c r="G3497" s="17">
        <v>9.7588733186206644E-2</v>
      </c>
      <c r="H3497" s="17">
        <v>1.5658069454695622</v>
      </c>
      <c r="I3497" s="17">
        <v>31.883730774475264</v>
      </c>
      <c r="J3497" s="17">
        <v>0.93163294809285269</v>
      </c>
      <c r="K3497" s="17">
        <v>-1</v>
      </c>
      <c r="L3497" s="17">
        <v>-1</v>
      </c>
      <c r="M3497" s="17">
        <v>-1</v>
      </c>
      <c r="N3497" s="17">
        <v>0.16666666666666666</v>
      </c>
      <c r="O3497" s="17">
        <v>-1</v>
      </c>
      <c r="P3497" s="17">
        <v>-1</v>
      </c>
      <c r="Q3497" s="17">
        <v>1.5814579933319561</v>
      </c>
      <c r="R3497" s="17">
        <v>-1</v>
      </c>
      <c r="S3497" s="17">
        <v>-0.35349720193228051</v>
      </c>
      <c r="T3497" s="17">
        <v>-3.7116137603193253E-2</v>
      </c>
      <c r="U3497" s="17">
        <v>-0.25976454836216811</v>
      </c>
      <c r="V3497" s="17">
        <v>-0.52255781179374472</v>
      </c>
      <c r="W3497" s="17">
        <v>-0.66835579592337224</v>
      </c>
      <c r="X3497" s="17">
        <v>-1.6139256024373154</v>
      </c>
      <c r="Y3497" s="17">
        <v>0</v>
      </c>
      <c r="Z3497" s="17">
        <v>17.257403896478259</v>
      </c>
      <c r="AA3497" s="17">
        <v>-0.33425274724250115</v>
      </c>
      <c r="AB3497" s="17">
        <v>-0.1472085642265627</v>
      </c>
      <c r="AC3497" s="17">
        <v>3.7713995992259974</v>
      </c>
      <c r="AD3497" s="17">
        <v>-0.32470568545271017</v>
      </c>
      <c r="AE3497" s="17">
        <v>-3.2470568545271014E-2</v>
      </c>
      <c r="AF3497" s="17">
        <v>27.835166854393844</v>
      </c>
      <c r="AG3497" s="17">
        <v>-31.187689879181502</v>
      </c>
      <c r="AH3497" s="17">
        <v>-1</v>
      </c>
      <c r="AI3497" s="17">
        <v>-1</v>
      </c>
      <c r="AJ3497" s="17">
        <v>-1</v>
      </c>
      <c r="AK3497" s="17">
        <v>-1</v>
      </c>
      <c r="AL3497" s="17">
        <v>-1</v>
      </c>
      <c r="AM3497" s="17">
        <v>-1</v>
      </c>
      <c r="AN3497" s="17">
        <v>-1</v>
      </c>
      <c r="AO3497" s="17">
        <v>-1</v>
      </c>
      <c r="AP3497" s="17">
        <v>-1</v>
      </c>
      <c r="AQ3497" s="17">
        <v>-1</v>
      </c>
      <c r="AR3497" s="17">
        <v>-0.16235284272635508</v>
      </c>
      <c r="AS3497" s="17">
        <v>-1.948234112716261</v>
      </c>
      <c r="AT3497" s="17">
        <v>1.4672956534688604</v>
      </c>
      <c r="AU3497" s="17">
        <v>-1</v>
      </c>
      <c r="AV3497" s="17">
        <v>-1</v>
      </c>
      <c r="AW3497" s="17">
        <v>-1</v>
      </c>
      <c r="AX3497" s="17">
        <v>-1</v>
      </c>
      <c r="AY3497" s="17">
        <v>-3.2470568545271014E-2</v>
      </c>
      <c r="AZ3497" s="17">
        <v>0.64999991647873501</v>
      </c>
      <c r="BA3497" s="17">
        <v>-0.13717940365822218</v>
      </c>
      <c r="BB3497" s="17">
        <v>0.24373326638725484</v>
      </c>
      <c r="BC3497" s="17">
        <v>-6.4246086900075286E-2</v>
      </c>
      <c r="BD3497" s="17">
        <v>8.8755511614786737</v>
      </c>
      <c r="BE3497" s="17">
        <v>-1.8242691101966289</v>
      </c>
      <c r="BF3497" s="17">
        <v>-1</v>
      </c>
      <c r="BG3497" s="22">
        <v>0</v>
      </c>
    </row>
    <row r="3498" spans="1:59" x14ac:dyDescent="0.25">
      <c r="A3498">
        <v>7151</v>
      </c>
      <c r="B3498" t="s">
        <v>3526</v>
      </c>
      <c r="C3498" s="49">
        <v>0</v>
      </c>
      <c r="D3498" s="22">
        <v>1450</v>
      </c>
      <c r="E3498" s="17">
        <v>42.510834345099084</v>
      </c>
      <c r="F3498" s="17">
        <v>-34.162466733731819</v>
      </c>
      <c r="G3498" s="17">
        <v>9.7588733186206644E-2</v>
      </c>
      <c r="H3498" s="17">
        <v>1.5658069454695622</v>
      </c>
      <c r="I3498" s="17">
        <v>31.883730774475264</v>
      </c>
      <c r="J3498" s="17">
        <v>0.93163294809285269</v>
      </c>
      <c r="K3498" s="17">
        <v>-1</v>
      </c>
      <c r="L3498" s="17">
        <v>-1</v>
      </c>
      <c r="M3498" s="17">
        <v>-1</v>
      </c>
      <c r="N3498" s="17">
        <v>0.16666666666666666</v>
      </c>
      <c r="O3498" s="17">
        <v>-1</v>
      </c>
      <c r="P3498" s="17">
        <v>-1</v>
      </c>
      <c r="Q3498" s="17">
        <v>1.5814579933319561</v>
      </c>
      <c r="R3498" s="17">
        <v>-1</v>
      </c>
      <c r="S3498" s="17">
        <v>-0.35349720193228051</v>
      </c>
      <c r="T3498" s="17">
        <v>-3.7116137603193253E-2</v>
      </c>
      <c r="U3498" s="17">
        <v>-0.25976454836216811</v>
      </c>
      <c r="V3498" s="17">
        <v>-0.52255781179374472</v>
      </c>
      <c r="W3498" s="17">
        <v>-0.66835579592337224</v>
      </c>
      <c r="X3498" s="17">
        <v>-1.6139256024373154</v>
      </c>
      <c r="Y3498" s="17">
        <v>0</v>
      </c>
      <c r="Z3498" s="17">
        <v>17.257403896478259</v>
      </c>
      <c r="AA3498" s="17">
        <v>-0.33425274724250115</v>
      </c>
      <c r="AB3498" s="17">
        <v>-0.1472085642265627</v>
      </c>
      <c r="AC3498" s="17">
        <v>3.7713995992259974</v>
      </c>
      <c r="AD3498" s="17">
        <v>-0.32470568545271017</v>
      </c>
      <c r="AE3498" s="17">
        <v>-3.2470568545271014E-2</v>
      </c>
      <c r="AF3498" s="17">
        <v>27.835166854393844</v>
      </c>
      <c r="AG3498" s="17">
        <v>-31.187689879181502</v>
      </c>
      <c r="AH3498" s="17">
        <v>-1</v>
      </c>
      <c r="AI3498" s="17">
        <v>-1</v>
      </c>
      <c r="AJ3498" s="17">
        <v>-1</v>
      </c>
      <c r="AK3498" s="17">
        <v>-1</v>
      </c>
      <c r="AL3498" s="17">
        <v>-1</v>
      </c>
      <c r="AM3498" s="17">
        <v>-1</v>
      </c>
      <c r="AN3498" s="17">
        <v>-1</v>
      </c>
      <c r="AO3498" s="17">
        <v>-1</v>
      </c>
      <c r="AP3498" s="17">
        <v>-1</v>
      </c>
      <c r="AQ3498" s="17">
        <v>-1</v>
      </c>
      <c r="AR3498" s="17">
        <v>-0.16235284272635508</v>
      </c>
      <c r="AS3498" s="17">
        <v>-1.948234112716261</v>
      </c>
      <c r="AT3498" s="17">
        <v>1.4672956534688604</v>
      </c>
      <c r="AU3498" s="17">
        <v>-1</v>
      </c>
      <c r="AV3498" s="17">
        <v>-1</v>
      </c>
      <c r="AW3498" s="17">
        <v>-1</v>
      </c>
      <c r="AX3498" s="17">
        <v>-1</v>
      </c>
      <c r="AY3498" s="17">
        <v>-3.2470568545271014E-2</v>
      </c>
      <c r="AZ3498" s="17">
        <v>0.64999991647873501</v>
      </c>
      <c r="BA3498" s="17">
        <v>-0.13717940365822218</v>
      </c>
      <c r="BB3498" s="17">
        <v>0.24373326638725484</v>
      </c>
      <c r="BC3498" s="17">
        <v>-6.4246086900075286E-2</v>
      </c>
      <c r="BD3498" s="17">
        <v>8.8755511614786737</v>
      </c>
      <c r="BE3498" s="17">
        <v>-1.8242691101966289</v>
      </c>
      <c r="BF3498" s="17">
        <v>-1</v>
      </c>
      <c r="BG3498" s="22">
        <v>0</v>
      </c>
    </row>
    <row r="3499" spans="1:59" x14ac:dyDescent="0.25">
      <c r="A3499">
        <v>7152</v>
      </c>
      <c r="B3499" t="s">
        <v>3527</v>
      </c>
      <c r="C3499" s="49">
        <v>0</v>
      </c>
      <c r="D3499" s="22">
        <v>1450</v>
      </c>
      <c r="E3499" s="17">
        <v>42.510834345099084</v>
      </c>
      <c r="F3499" s="17">
        <v>-34.162466733731819</v>
      </c>
      <c r="G3499" s="17">
        <v>9.7588733186206644E-2</v>
      </c>
      <c r="H3499" s="17">
        <v>1.5658069454695622</v>
      </c>
      <c r="I3499" s="17">
        <v>31.883730774475264</v>
      </c>
      <c r="J3499" s="17">
        <v>0.93163294809285269</v>
      </c>
      <c r="K3499" s="17">
        <v>-1</v>
      </c>
      <c r="L3499" s="17">
        <v>-1</v>
      </c>
      <c r="M3499" s="17">
        <v>-1</v>
      </c>
      <c r="N3499" s="17">
        <v>0.16666666666666666</v>
      </c>
      <c r="O3499" s="17">
        <v>-1</v>
      </c>
      <c r="P3499" s="17">
        <v>-1</v>
      </c>
      <c r="Q3499" s="17">
        <v>1.5814579933319561</v>
      </c>
      <c r="R3499" s="17">
        <v>-1</v>
      </c>
      <c r="S3499" s="17">
        <v>-0.35349720193228051</v>
      </c>
      <c r="T3499" s="17">
        <v>-3.7116137603193253E-2</v>
      </c>
      <c r="U3499" s="17">
        <v>-0.25976454836216811</v>
      </c>
      <c r="V3499" s="17">
        <v>-0.52255781179374472</v>
      </c>
      <c r="W3499" s="17">
        <v>-0.66835579592337224</v>
      </c>
      <c r="X3499" s="17">
        <v>-1.6139256024373154</v>
      </c>
      <c r="Y3499" s="17">
        <v>0</v>
      </c>
      <c r="Z3499" s="17">
        <v>17.257403896478259</v>
      </c>
      <c r="AA3499" s="17">
        <v>-0.33425274724250115</v>
      </c>
      <c r="AB3499" s="17">
        <v>-0.1472085642265627</v>
      </c>
      <c r="AC3499" s="17">
        <v>3.7713995992259974</v>
      </c>
      <c r="AD3499" s="17">
        <v>-0.32470568545271017</v>
      </c>
      <c r="AE3499" s="17">
        <v>-3.2470568545271014E-2</v>
      </c>
      <c r="AF3499" s="17">
        <v>27.835166854393844</v>
      </c>
      <c r="AG3499" s="17">
        <v>-31.187689879181502</v>
      </c>
      <c r="AH3499" s="17">
        <v>-1</v>
      </c>
      <c r="AI3499" s="17">
        <v>-1</v>
      </c>
      <c r="AJ3499" s="17">
        <v>-1</v>
      </c>
      <c r="AK3499" s="17">
        <v>-1</v>
      </c>
      <c r="AL3499" s="17">
        <v>-1</v>
      </c>
      <c r="AM3499" s="17">
        <v>-1</v>
      </c>
      <c r="AN3499" s="17">
        <v>-1</v>
      </c>
      <c r="AO3499" s="17">
        <v>-1</v>
      </c>
      <c r="AP3499" s="17">
        <v>-1</v>
      </c>
      <c r="AQ3499" s="17">
        <v>-1</v>
      </c>
      <c r="AR3499" s="17">
        <v>-0.16235284272635508</v>
      </c>
      <c r="AS3499" s="17">
        <v>-1.948234112716261</v>
      </c>
      <c r="AT3499" s="17">
        <v>1.4672956534688604</v>
      </c>
      <c r="AU3499" s="17">
        <v>-1</v>
      </c>
      <c r="AV3499" s="17">
        <v>-1</v>
      </c>
      <c r="AW3499" s="17">
        <v>-1</v>
      </c>
      <c r="AX3499" s="17">
        <v>-1</v>
      </c>
      <c r="AY3499" s="17">
        <v>-3.2470568545271014E-2</v>
      </c>
      <c r="AZ3499" s="17">
        <v>0.64999991647873501</v>
      </c>
      <c r="BA3499" s="17">
        <v>-0.13717940365822218</v>
      </c>
      <c r="BB3499" s="17">
        <v>0.24373326638725484</v>
      </c>
      <c r="BC3499" s="17">
        <v>-6.4246086900075286E-2</v>
      </c>
      <c r="BD3499" s="17">
        <v>8.8755511614786737</v>
      </c>
      <c r="BE3499" s="17">
        <v>-1.8242691101966289</v>
      </c>
      <c r="BF3499" s="17">
        <v>-1</v>
      </c>
      <c r="BG3499" s="22">
        <v>0</v>
      </c>
    </row>
    <row r="3500" spans="1:59" x14ac:dyDescent="0.25">
      <c r="A3500">
        <v>7153</v>
      </c>
      <c r="B3500" t="s">
        <v>3528</v>
      </c>
      <c r="C3500" s="49">
        <v>0</v>
      </c>
      <c r="D3500" s="22">
        <v>1450</v>
      </c>
      <c r="E3500" s="17">
        <v>42.510834345099084</v>
      </c>
      <c r="F3500" s="17">
        <v>-34.162466733731819</v>
      </c>
      <c r="G3500" s="17">
        <v>9.7588733186206644E-2</v>
      </c>
      <c r="H3500" s="17">
        <v>1.5658069454695622</v>
      </c>
      <c r="I3500" s="17">
        <v>31.883730774475264</v>
      </c>
      <c r="J3500" s="17">
        <v>0.93163294809285269</v>
      </c>
      <c r="K3500" s="17">
        <v>-1</v>
      </c>
      <c r="L3500" s="17">
        <v>-1</v>
      </c>
      <c r="M3500" s="17">
        <v>-1</v>
      </c>
      <c r="N3500" s="17">
        <v>0.16666666666666666</v>
      </c>
      <c r="O3500" s="17">
        <v>-1</v>
      </c>
      <c r="P3500" s="17">
        <v>-1</v>
      </c>
      <c r="Q3500" s="17">
        <v>1.5814579933319561</v>
      </c>
      <c r="R3500" s="17">
        <v>-1</v>
      </c>
      <c r="S3500" s="17">
        <v>-0.35349720193228051</v>
      </c>
      <c r="T3500" s="17">
        <v>-3.7116137603193253E-2</v>
      </c>
      <c r="U3500" s="17">
        <v>-0.25976454836216811</v>
      </c>
      <c r="V3500" s="17">
        <v>-0.52255781179374472</v>
      </c>
      <c r="W3500" s="17">
        <v>-0.66835579592337224</v>
      </c>
      <c r="X3500" s="17">
        <v>-1.6139256024373154</v>
      </c>
      <c r="Y3500" s="17">
        <v>0</v>
      </c>
      <c r="Z3500" s="17">
        <v>17.257403896478259</v>
      </c>
      <c r="AA3500" s="17">
        <v>-0.33425274724250115</v>
      </c>
      <c r="AB3500" s="17">
        <v>-0.1472085642265627</v>
      </c>
      <c r="AC3500" s="17">
        <v>3.7713995992259974</v>
      </c>
      <c r="AD3500" s="17">
        <v>-0.32470568545271017</v>
      </c>
      <c r="AE3500" s="17">
        <v>-3.2470568545271014E-2</v>
      </c>
      <c r="AF3500" s="17">
        <v>27.835166854393844</v>
      </c>
      <c r="AG3500" s="17">
        <v>-31.187689879181502</v>
      </c>
      <c r="AH3500" s="17">
        <v>-1</v>
      </c>
      <c r="AI3500" s="17">
        <v>-1</v>
      </c>
      <c r="AJ3500" s="17">
        <v>-1</v>
      </c>
      <c r="AK3500" s="17">
        <v>-1</v>
      </c>
      <c r="AL3500" s="17">
        <v>-1</v>
      </c>
      <c r="AM3500" s="17">
        <v>-1</v>
      </c>
      <c r="AN3500" s="17">
        <v>-1</v>
      </c>
      <c r="AO3500" s="17">
        <v>-1</v>
      </c>
      <c r="AP3500" s="17">
        <v>-1</v>
      </c>
      <c r="AQ3500" s="17">
        <v>-1</v>
      </c>
      <c r="AR3500" s="17">
        <v>-0.16235284272635508</v>
      </c>
      <c r="AS3500" s="17">
        <v>-1.948234112716261</v>
      </c>
      <c r="AT3500" s="17">
        <v>1.4672956534688604</v>
      </c>
      <c r="AU3500" s="17">
        <v>-1</v>
      </c>
      <c r="AV3500" s="17">
        <v>-1</v>
      </c>
      <c r="AW3500" s="17">
        <v>-1</v>
      </c>
      <c r="AX3500" s="17">
        <v>-1</v>
      </c>
      <c r="AY3500" s="17">
        <v>-3.2470568545271014E-2</v>
      </c>
      <c r="AZ3500" s="17">
        <v>0.64999991647873501</v>
      </c>
      <c r="BA3500" s="17">
        <v>-0.13717940365822218</v>
      </c>
      <c r="BB3500" s="17">
        <v>0.24373326638725484</v>
      </c>
      <c r="BC3500" s="17">
        <v>-6.4246086900075286E-2</v>
      </c>
      <c r="BD3500" s="17">
        <v>8.8755511614786737</v>
      </c>
      <c r="BE3500" s="17">
        <v>-1.8242691101966289</v>
      </c>
      <c r="BF3500" s="17">
        <v>-1</v>
      </c>
      <c r="BG3500" s="22">
        <v>0</v>
      </c>
    </row>
    <row r="3501" spans="1:59" x14ac:dyDescent="0.25">
      <c r="A3501">
        <v>7154</v>
      </c>
      <c r="B3501" t="s">
        <v>3529</v>
      </c>
      <c r="C3501" s="49">
        <v>0</v>
      </c>
      <c r="D3501" s="22">
        <v>1450</v>
      </c>
      <c r="E3501" s="17">
        <v>42.510834345099084</v>
      </c>
      <c r="F3501" s="17">
        <v>-34.162466733731819</v>
      </c>
      <c r="G3501" s="17">
        <v>9.7588733186206644E-2</v>
      </c>
      <c r="H3501" s="17">
        <v>1.5658069454695622</v>
      </c>
      <c r="I3501" s="17">
        <v>31.883730774475264</v>
      </c>
      <c r="J3501" s="17">
        <v>0.93163294809285269</v>
      </c>
      <c r="K3501" s="17">
        <v>-1</v>
      </c>
      <c r="L3501" s="17">
        <v>-1</v>
      </c>
      <c r="M3501" s="17">
        <v>-1</v>
      </c>
      <c r="N3501" s="17">
        <v>0.16666666666666666</v>
      </c>
      <c r="O3501" s="17">
        <v>-1</v>
      </c>
      <c r="P3501" s="17">
        <v>-1</v>
      </c>
      <c r="Q3501" s="17">
        <v>1.5814579933319561</v>
      </c>
      <c r="R3501" s="17">
        <v>-1</v>
      </c>
      <c r="S3501" s="17">
        <v>-0.35349720193228051</v>
      </c>
      <c r="T3501" s="17">
        <v>-3.7116137603193253E-2</v>
      </c>
      <c r="U3501" s="17">
        <v>-0.25976454836216811</v>
      </c>
      <c r="V3501" s="17">
        <v>-0.52255781179374472</v>
      </c>
      <c r="W3501" s="17">
        <v>-0.66835579592337224</v>
      </c>
      <c r="X3501" s="17">
        <v>-1.6139256024373154</v>
      </c>
      <c r="Y3501" s="17">
        <v>0</v>
      </c>
      <c r="Z3501" s="17">
        <v>17.257403896478259</v>
      </c>
      <c r="AA3501" s="17">
        <v>-0.33425274724250115</v>
      </c>
      <c r="AB3501" s="17">
        <v>-0.1472085642265627</v>
      </c>
      <c r="AC3501" s="17">
        <v>3.7713995992259974</v>
      </c>
      <c r="AD3501" s="17">
        <v>-0.32470568545271017</v>
      </c>
      <c r="AE3501" s="17">
        <v>-3.2470568545271014E-2</v>
      </c>
      <c r="AF3501" s="17">
        <v>27.835166854393844</v>
      </c>
      <c r="AG3501" s="17">
        <v>-31.187689879181502</v>
      </c>
      <c r="AH3501" s="17">
        <v>-1</v>
      </c>
      <c r="AI3501" s="17">
        <v>-1</v>
      </c>
      <c r="AJ3501" s="17">
        <v>-1</v>
      </c>
      <c r="AK3501" s="17">
        <v>-1</v>
      </c>
      <c r="AL3501" s="17">
        <v>-1</v>
      </c>
      <c r="AM3501" s="17">
        <v>-1</v>
      </c>
      <c r="AN3501" s="17">
        <v>-1</v>
      </c>
      <c r="AO3501" s="17">
        <v>-1</v>
      </c>
      <c r="AP3501" s="17">
        <v>-1</v>
      </c>
      <c r="AQ3501" s="17">
        <v>-1</v>
      </c>
      <c r="AR3501" s="17">
        <v>-0.16235284272635508</v>
      </c>
      <c r="AS3501" s="17">
        <v>-1.948234112716261</v>
      </c>
      <c r="AT3501" s="17">
        <v>1.4672956534688604</v>
      </c>
      <c r="AU3501" s="17">
        <v>-1</v>
      </c>
      <c r="AV3501" s="17">
        <v>-1</v>
      </c>
      <c r="AW3501" s="17">
        <v>-1</v>
      </c>
      <c r="AX3501" s="17">
        <v>-1</v>
      </c>
      <c r="AY3501" s="17">
        <v>-3.2470568545271014E-2</v>
      </c>
      <c r="AZ3501" s="17">
        <v>0.64999991647873501</v>
      </c>
      <c r="BA3501" s="17">
        <v>-0.13717940365822218</v>
      </c>
      <c r="BB3501" s="17">
        <v>0.24373326638725484</v>
      </c>
      <c r="BC3501" s="17">
        <v>-6.4246086900075286E-2</v>
      </c>
      <c r="BD3501" s="17">
        <v>8.8755511614786737</v>
      </c>
      <c r="BE3501" s="17">
        <v>-1.8242691101966289</v>
      </c>
      <c r="BF3501" s="17">
        <v>-1</v>
      </c>
      <c r="BG3501" s="22">
        <v>0</v>
      </c>
    </row>
    <row r="3502" spans="1:59" x14ac:dyDescent="0.25">
      <c r="A3502">
        <v>7155</v>
      </c>
      <c r="B3502" t="s">
        <v>3530</v>
      </c>
      <c r="C3502" s="49">
        <v>0</v>
      </c>
      <c r="D3502" s="22">
        <v>1450</v>
      </c>
      <c r="E3502" s="17">
        <v>42.510834345099084</v>
      </c>
      <c r="F3502" s="17">
        <v>-34.162466733731819</v>
      </c>
      <c r="G3502" s="17">
        <v>9.7588733186206644E-2</v>
      </c>
      <c r="H3502" s="17">
        <v>1.5658069454695622</v>
      </c>
      <c r="I3502" s="17">
        <v>31.883730774475264</v>
      </c>
      <c r="J3502" s="17">
        <v>0.93163294809285269</v>
      </c>
      <c r="K3502" s="17">
        <v>-1</v>
      </c>
      <c r="L3502" s="17">
        <v>-1</v>
      </c>
      <c r="M3502" s="17">
        <v>-1</v>
      </c>
      <c r="N3502" s="17">
        <v>0.16666666666666666</v>
      </c>
      <c r="O3502" s="17">
        <v>-1</v>
      </c>
      <c r="P3502" s="17">
        <v>-1</v>
      </c>
      <c r="Q3502" s="17">
        <v>1.5814579933319561</v>
      </c>
      <c r="R3502" s="17">
        <v>-1</v>
      </c>
      <c r="S3502" s="17">
        <v>-0.35349720193228051</v>
      </c>
      <c r="T3502" s="17">
        <v>-3.7116137603193253E-2</v>
      </c>
      <c r="U3502" s="17">
        <v>-0.25976454836216811</v>
      </c>
      <c r="V3502" s="17">
        <v>-0.52255781179374472</v>
      </c>
      <c r="W3502" s="17">
        <v>-0.66835579592337224</v>
      </c>
      <c r="X3502" s="17">
        <v>-1.6139256024373154</v>
      </c>
      <c r="Y3502" s="17">
        <v>0</v>
      </c>
      <c r="Z3502" s="17">
        <v>17.257403896478259</v>
      </c>
      <c r="AA3502" s="17">
        <v>-0.33425274724250115</v>
      </c>
      <c r="AB3502" s="17">
        <v>-0.1472085642265627</v>
      </c>
      <c r="AC3502" s="17">
        <v>3.7713995992259974</v>
      </c>
      <c r="AD3502" s="17">
        <v>-0.32470568545271017</v>
      </c>
      <c r="AE3502" s="17">
        <v>-3.2470568545271014E-2</v>
      </c>
      <c r="AF3502" s="17">
        <v>27.835166854393844</v>
      </c>
      <c r="AG3502" s="17">
        <v>-31.187689879181502</v>
      </c>
      <c r="AH3502" s="17">
        <v>-1</v>
      </c>
      <c r="AI3502" s="17">
        <v>-1</v>
      </c>
      <c r="AJ3502" s="17">
        <v>-1</v>
      </c>
      <c r="AK3502" s="17">
        <v>-1</v>
      </c>
      <c r="AL3502" s="17">
        <v>-1</v>
      </c>
      <c r="AM3502" s="17">
        <v>-1</v>
      </c>
      <c r="AN3502" s="17">
        <v>-1</v>
      </c>
      <c r="AO3502" s="17">
        <v>-1</v>
      </c>
      <c r="AP3502" s="17">
        <v>-1</v>
      </c>
      <c r="AQ3502" s="17">
        <v>-1</v>
      </c>
      <c r="AR3502" s="17">
        <v>-0.16235284272635508</v>
      </c>
      <c r="AS3502" s="17">
        <v>-1.948234112716261</v>
      </c>
      <c r="AT3502" s="17">
        <v>1.4672956534688604</v>
      </c>
      <c r="AU3502" s="17">
        <v>-1</v>
      </c>
      <c r="AV3502" s="17">
        <v>-1</v>
      </c>
      <c r="AW3502" s="17">
        <v>-1</v>
      </c>
      <c r="AX3502" s="17">
        <v>-1</v>
      </c>
      <c r="AY3502" s="17">
        <v>-3.2470568545271014E-2</v>
      </c>
      <c r="AZ3502" s="17">
        <v>0.64999991647873501</v>
      </c>
      <c r="BA3502" s="17">
        <v>-0.13717940365822218</v>
      </c>
      <c r="BB3502" s="17">
        <v>0.24373326638725484</v>
      </c>
      <c r="BC3502" s="17">
        <v>-6.4246086900075286E-2</v>
      </c>
      <c r="BD3502" s="17">
        <v>8.8755511614786737</v>
      </c>
      <c r="BE3502" s="17">
        <v>-1.8242691101966289</v>
      </c>
      <c r="BF3502" s="17">
        <v>-1</v>
      </c>
      <c r="BG3502" s="22">
        <v>0</v>
      </c>
    </row>
    <row r="3503" spans="1:59" x14ac:dyDescent="0.25">
      <c r="A3503">
        <v>7156</v>
      </c>
      <c r="B3503" t="s">
        <v>3531</v>
      </c>
      <c r="C3503" s="49">
        <v>0</v>
      </c>
      <c r="D3503" s="22">
        <v>1450</v>
      </c>
      <c r="E3503" s="17">
        <v>42.510834345099084</v>
      </c>
      <c r="F3503" s="17">
        <v>-34.162466733731819</v>
      </c>
      <c r="G3503" s="17">
        <v>9.7588733186206644E-2</v>
      </c>
      <c r="H3503" s="17">
        <v>1.5658069454695622</v>
      </c>
      <c r="I3503" s="17">
        <v>31.883730774475264</v>
      </c>
      <c r="J3503" s="17">
        <v>0.93163294809285269</v>
      </c>
      <c r="K3503" s="17">
        <v>-1</v>
      </c>
      <c r="L3503" s="17">
        <v>-1</v>
      </c>
      <c r="M3503" s="17">
        <v>-1</v>
      </c>
      <c r="N3503" s="17">
        <v>0.16666666666666666</v>
      </c>
      <c r="O3503" s="17">
        <v>-1</v>
      </c>
      <c r="P3503" s="17">
        <v>-1</v>
      </c>
      <c r="Q3503" s="17">
        <v>1.5814579933319561</v>
      </c>
      <c r="R3503" s="17">
        <v>-1</v>
      </c>
      <c r="S3503" s="17">
        <v>-0.35349720193228051</v>
      </c>
      <c r="T3503" s="17">
        <v>-3.7116137603193253E-2</v>
      </c>
      <c r="U3503" s="17">
        <v>-0.25976454836216811</v>
      </c>
      <c r="V3503" s="17">
        <v>-0.52255781179374472</v>
      </c>
      <c r="W3503" s="17">
        <v>-0.66835579592337224</v>
      </c>
      <c r="X3503" s="17">
        <v>-1.6139256024373154</v>
      </c>
      <c r="Y3503" s="17">
        <v>0</v>
      </c>
      <c r="Z3503" s="17">
        <v>17.257403896478259</v>
      </c>
      <c r="AA3503" s="17">
        <v>-0.33425274724250115</v>
      </c>
      <c r="AB3503" s="17">
        <v>-0.1472085642265627</v>
      </c>
      <c r="AC3503" s="17">
        <v>3.7713995992259974</v>
      </c>
      <c r="AD3503" s="17">
        <v>-0.32470568545271017</v>
      </c>
      <c r="AE3503" s="17">
        <v>-3.2470568545271014E-2</v>
      </c>
      <c r="AF3503" s="17">
        <v>27.835166854393844</v>
      </c>
      <c r="AG3503" s="17">
        <v>-31.187689879181502</v>
      </c>
      <c r="AH3503" s="17">
        <v>-1</v>
      </c>
      <c r="AI3503" s="17">
        <v>-1</v>
      </c>
      <c r="AJ3503" s="17">
        <v>-1</v>
      </c>
      <c r="AK3503" s="17">
        <v>-1</v>
      </c>
      <c r="AL3503" s="17">
        <v>-1</v>
      </c>
      <c r="AM3503" s="17">
        <v>-1</v>
      </c>
      <c r="AN3503" s="17">
        <v>-1</v>
      </c>
      <c r="AO3503" s="17">
        <v>-1</v>
      </c>
      <c r="AP3503" s="17">
        <v>-1</v>
      </c>
      <c r="AQ3503" s="17">
        <v>-1</v>
      </c>
      <c r="AR3503" s="17">
        <v>-0.16235284272635508</v>
      </c>
      <c r="AS3503" s="17">
        <v>-1.948234112716261</v>
      </c>
      <c r="AT3503" s="17">
        <v>1.4672956534688604</v>
      </c>
      <c r="AU3503" s="17">
        <v>-1</v>
      </c>
      <c r="AV3503" s="17">
        <v>-1</v>
      </c>
      <c r="AW3503" s="17">
        <v>-1</v>
      </c>
      <c r="AX3503" s="17">
        <v>-1</v>
      </c>
      <c r="AY3503" s="17">
        <v>-3.2470568545271014E-2</v>
      </c>
      <c r="AZ3503" s="17">
        <v>0.64999991647873501</v>
      </c>
      <c r="BA3503" s="17">
        <v>-0.13717940365822218</v>
      </c>
      <c r="BB3503" s="17">
        <v>0.24373326638725484</v>
      </c>
      <c r="BC3503" s="17">
        <v>-6.4246086900075286E-2</v>
      </c>
      <c r="BD3503" s="17">
        <v>8.8755511614786737</v>
      </c>
      <c r="BE3503" s="17">
        <v>-1.8242691101966289</v>
      </c>
      <c r="BF3503" s="17">
        <v>-1</v>
      </c>
      <c r="BG3503" s="22">
        <v>0</v>
      </c>
    </row>
    <row r="3504" spans="1:59" x14ac:dyDescent="0.25">
      <c r="A3504">
        <v>7157</v>
      </c>
      <c r="B3504" t="s">
        <v>3532</v>
      </c>
      <c r="C3504" s="49">
        <v>0</v>
      </c>
      <c r="D3504" s="22">
        <v>1450</v>
      </c>
      <c r="E3504" s="17">
        <v>42.510834345099084</v>
      </c>
      <c r="F3504" s="17">
        <v>-34.162466733731819</v>
      </c>
      <c r="G3504" s="17">
        <v>9.7588733186206644E-2</v>
      </c>
      <c r="H3504" s="17">
        <v>1.5658069454695622</v>
      </c>
      <c r="I3504" s="17">
        <v>31.883730774475264</v>
      </c>
      <c r="J3504" s="17">
        <v>0.93163294809285269</v>
      </c>
      <c r="K3504" s="17">
        <v>-1</v>
      </c>
      <c r="L3504" s="17">
        <v>-1</v>
      </c>
      <c r="M3504" s="17">
        <v>-1</v>
      </c>
      <c r="N3504" s="17">
        <v>0.16666666666666666</v>
      </c>
      <c r="O3504" s="17">
        <v>-1</v>
      </c>
      <c r="P3504" s="17">
        <v>-1</v>
      </c>
      <c r="Q3504" s="17">
        <v>1.5814579933319561</v>
      </c>
      <c r="R3504" s="17">
        <v>-1</v>
      </c>
      <c r="S3504" s="17">
        <v>-0.35349720193228051</v>
      </c>
      <c r="T3504" s="17">
        <v>-3.7116137603193253E-2</v>
      </c>
      <c r="U3504" s="17">
        <v>-0.25976454836216811</v>
      </c>
      <c r="V3504" s="17">
        <v>-0.52255781179374472</v>
      </c>
      <c r="W3504" s="17">
        <v>-0.66835579592337224</v>
      </c>
      <c r="X3504" s="17">
        <v>-1.6139256024373154</v>
      </c>
      <c r="Y3504" s="17">
        <v>0</v>
      </c>
      <c r="Z3504" s="17">
        <v>17.257403896478259</v>
      </c>
      <c r="AA3504" s="17">
        <v>-0.33425274724250115</v>
      </c>
      <c r="AB3504" s="17">
        <v>-0.1472085642265627</v>
      </c>
      <c r="AC3504" s="17">
        <v>3.7713995992259974</v>
      </c>
      <c r="AD3504" s="17">
        <v>-0.32470568545271017</v>
      </c>
      <c r="AE3504" s="17">
        <v>-3.2470568545271014E-2</v>
      </c>
      <c r="AF3504" s="17">
        <v>27.835166854393844</v>
      </c>
      <c r="AG3504" s="17">
        <v>-31.187689879181502</v>
      </c>
      <c r="AH3504" s="17">
        <v>-1</v>
      </c>
      <c r="AI3504" s="17">
        <v>-1</v>
      </c>
      <c r="AJ3504" s="17">
        <v>-1</v>
      </c>
      <c r="AK3504" s="17">
        <v>-1</v>
      </c>
      <c r="AL3504" s="17">
        <v>-1</v>
      </c>
      <c r="AM3504" s="17">
        <v>-1</v>
      </c>
      <c r="AN3504" s="17">
        <v>-1</v>
      </c>
      <c r="AO3504" s="17">
        <v>-1</v>
      </c>
      <c r="AP3504" s="17">
        <v>-1</v>
      </c>
      <c r="AQ3504" s="17">
        <v>-1</v>
      </c>
      <c r="AR3504" s="17">
        <v>-0.16235284272635508</v>
      </c>
      <c r="AS3504" s="17">
        <v>-1.948234112716261</v>
      </c>
      <c r="AT3504" s="17">
        <v>1.4672956534688604</v>
      </c>
      <c r="AU3504" s="17">
        <v>-1</v>
      </c>
      <c r="AV3504" s="17">
        <v>-1</v>
      </c>
      <c r="AW3504" s="17">
        <v>-1</v>
      </c>
      <c r="AX3504" s="17">
        <v>-1</v>
      </c>
      <c r="AY3504" s="17">
        <v>-3.2470568545271014E-2</v>
      </c>
      <c r="AZ3504" s="17">
        <v>0.64999991647873501</v>
      </c>
      <c r="BA3504" s="17">
        <v>-0.13717940365822218</v>
      </c>
      <c r="BB3504" s="17">
        <v>0.24373326638725484</v>
      </c>
      <c r="BC3504" s="17">
        <v>-6.4246086900075286E-2</v>
      </c>
      <c r="BD3504" s="17">
        <v>8.8755511614786737</v>
      </c>
      <c r="BE3504" s="17">
        <v>-1.8242691101966289</v>
      </c>
      <c r="BF3504" s="17">
        <v>-1</v>
      </c>
      <c r="BG3504" s="22">
        <v>0</v>
      </c>
    </row>
    <row r="3505" spans="1:59" x14ac:dyDescent="0.25">
      <c r="A3505">
        <v>7158</v>
      </c>
      <c r="B3505" t="s">
        <v>3533</v>
      </c>
      <c r="C3505" s="49">
        <v>0</v>
      </c>
      <c r="D3505" s="22">
        <v>1450</v>
      </c>
      <c r="E3505" s="17">
        <v>42.510834345099084</v>
      </c>
      <c r="F3505" s="17">
        <v>-34.162466733731819</v>
      </c>
      <c r="G3505" s="17">
        <v>9.7588733186206644E-2</v>
      </c>
      <c r="H3505" s="17">
        <v>1.5658069454695622</v>
      </c>
      <c r="I3505" s="17">
        <v>31.883730774475264</v>
      </c>
      <c r="J3505" s="17">
        <v>0.93163294809285269</v>
      </c>
      <c r="K3505" s="17">
        <v>-1</v>
      </c>
      <c r="L3505" s="17">
        <v>-1</v>
      </c>
      <c r="M3505" s="17">
        <v>-1</v>
      </c>
      <c r="N3505" s="17">
        <v>0.16666666666666666</v>
      </c>
      <c r="O3505" s="17">
        <v>-1</v>
      </c>
      <c r="P3505" s="17">
        <v>-1</v>
      </c>
      <c r="Q3505" s="17">
        <v>1.5814579933319561</v>
      </c>
      <c r="R3505" s="17">
        <v>-1</v>
      </c>
      <c r="S3505" s="17">
        <v>-0.35349720193228051</v>
      </c>
      <c r="T3505" s="17">
        <v>-3.7116137603193253E-2</v>
      </c>
      <c r="U3505" s="17">
        <v>-0.25976454836216811</v>
      </c>
      <c r="V3505" s="17">
        <v>-0.52255781179374472</v>
      </c>
      <c r="W3505" s="17">
        <v>-0.66835579592337224</v>
      </c>
      <c r="X3505" s="17">
        <v>-1.6139256024373154</v>
      </c>
      <c r="Y3505" s="17">
        <v>0</v>
      </c>
      <c r="Z3505" s="17">
        <v>17.257403896478259</v>
      </c>
      <c r="AA3505" s="17">
        <v>-0.33425274724250115</v>
      </c>
      <c r="AB3505" s="17">
        <v>-0.1472085642265627</v>
      </c>
      <c r="AC3505" s="17">
        <v>3.7713995992259974</v>
      </c>
      <c r="AD3505" s="17">
        <v>-0.32470568545271017</v>
      </c>
      <c r="AE3505" s="17">
        <v>-3.2470568545271014E-2</v>
      </c>
      <c r="AF3505" s="17">
        <v>27.835166854393844</v>
      </c>
      <c r="AG3505" s="17">
        <v>-31.187689879181502</v>
      </c>
      <c r="AH3505" s="17">
        <v>-1</v>
      </c>
      <c r="AI3505" s="17">
        <v>-1</v>
      </c>
      <c r="AJ3505" s="17">
        <v>-1</v>
      </c>
      <c r="AK3505" s="17">
        <v>-1</v>
      </c>
      <c r="AL3505" s="17">
        <v>-1</v>
      </c>
      <c r="AM3505" s="17">
        <v>-1</v>
      </c>
      <c r="AN3505" s="17">
        <v>-1</v>
      </c>
      <c r="AO3505" s="17">
        <v>-1</v>
      </c>
      <c r="AP3505" s="17">
        <v>-1</v>
      </c>
      <c r="AQ3505" s="17">
        <v>-1</v>
      </c>
      <c r="AR3505" s="17">
        <v>-0.16235284272635508</v>
      </c>
      <c r="AS3505" s="17">
        <v>-1.948234112716261</v>
      </c>
      <c r="AT3505" s="17">
        <v>1.4672956534688604</v>
      </c>
      <c r="AU3505" s="17">
        <v>-1</v>
      </c>
      <c r="AV3505" s="17">
        <v>-1</v>
      </c>
      <c r="AW3505" s="17">
        <v>-1</v>
      </c>
      <c r="AX3505" s="17">
        <v>-1</v>
      </c>
      <c r="AY3505" s="17">
        <v>-3.2470568545271014E-2</v>
      </c>
      <c r="AZ3505" s="17">
        <v>0.64999991647873501</v>
      </c>
      <c r="BA3505" s="17">
        <v>-0.13717940365822218</v>
      </c>
      <c r="BB3505" s="17">
        <v>0.24373326638725484</v>
      </c>
      <c r="BC3505" s="17">
        <v>-6.4246086900075286E-2</v>
      </c>
      <c r="BD3505" s="17">
        <v>8.8755511614786737</v>
      </c>
      <c r="BE3505" s="17">
        <v>-1.8242691101966289</v>
      </c>
      <c r="BF3505" s="17">
        <v>-1</v>
      </c>
      <c r="BG3505" s="22">
        <v>0</v>
      </c>
    </row>
    <row r="3506" spans="1:59" x14ac:dyDescent="0.25">
      <c r="A3506">
        <v>7159</v>
      </c>
      <c r="B3506" t="s">
        <v>3534</v>
      </c>
      <c r="C3506" s="49">
        <v>0</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0</v>
      </c>
    </row>
    <row r="3507" spans="1:59" x14ac:dyDescent="0.25">
      <c r="A3507">
        <v>7160</v>
      </c>
      <c r="B3507" t="s">
        <v>3535</v>
      </c>
      <c r="C3507" s="49">
        <v>0</v>
      </c>
      <c r="D3507" s="22">
        <v>1450</v>
      </c>
      <c r="E3507" s="17">
        <v>42.510834345099084</v>
      </c>
      <c r="F3507" s="17">
        <v>-34.162466733731819</v>
      </c>
      <c r="G3507" s="17">
        <v>9.7588733186206644E-2</v>
      </c>
      <c r="H3507" s="17">
        <v>1.5658069454695622</v>
      </c>
      <c r="I3507" s="17">
        <v>31.883730774475264</v>
      </c>
      <c r="J3507" s="17">
        <v>0.93163294809285269</v>
      </c>
      <c r="K3507" s="17">
        <v>-1</v>
      </c>
      <c r="L3507" s="17">
        <v>-1</v>
      </c>
      <c r="M3507" s="17">
        <v>-1</v>
      </c>
      <c r="N3507" s="17">
        <v>0.16666666666666666</v>
      </c>
      <c r="O3507" s="17">
        <v>-1</v>
      </c>
      <c r="P3507" s="17">
        <v>-1</v>
      </c>
      <c r="Q3507" s="17">
        <v>1.5814579933319561</v>
      </c>
      <c r="R3507" s="17">
        <v>-1</v>
      </c>
      <c r="S3507" s="17">
        <v>-0.35349720193228051</v>
      </c>
      <c r="T3507" s="17">
        <v>-3.7116137603193253E-2</v>
      </c>
      <c r="U3507" s="17">
        <v>-0.25976454836216811</v>
      </c>
      <c r="V3507" s="17">
        <v>-0.52255781179374472</v>
      </c>
      <c r="W3507" s="17">
        <v>-0.66835579592337224</v>
      </c>
      <c r="X3507" s="17">
        <v>-1.6139256024373154</v>
      </c>
      <c r="Y3507" s="17">
        <v>0</v>
      </c>
      <c r="Z3507" s="17">
        <v>17.257403896478259</v>
      </c>
      <c r="AA3507" s="17">
        <v>-0.33425274724250115</v>
      </c>
      <c r="AB3507" s="17">
        <v>-0.1472085642265627</v>
      </c>
      <c r="AC3507" s="17">
        <v>3.7713995992259974</v>
      </c>
      <c r="AD3507" s="17">
        <v>-0.32470568545271017</v>
      </c>
      <c r="AE3507" s="17">
        <v>-3.2470568545271014E-2</v>
      </c>
      <c r="AF3507" s="17">
        <v>27.835166854393844</v>
      </c>
      <c r="AG3507" s="17">
        <v>-31.187689879181502</v>
      </c>
      <c r="AH3507" s="17">
        <v>-1</v>
      </c>
      <c r="AI3507" s="17">
        <v>-1</v>
      </c>
      <c r="AJ3507" s="17">
        <v>-1</v>
      </c>
      <c r="AK3507" s="17">
        <v>-1</v>
      </c>
      <c r="AL3507" s="17">
        <v>-1</v>
      </c>
      <c r="AM3507" s="17">
        <v>-1</v>
      </c>
      <c r="AN3507" s="17">
        <v>-1</v>
      </c>
      <c r="AO3507" s="17">
        <v>-1</v>
      </c>
      <c r="AP3507" s="17">
        <v>-1</v>
      </c>
      <c r="AQ3507" s="17">
        <v>-1</v>
      </c>
      <c r="AR3507" s="17">
        <v>-0.16235284272635508</v>
      </c>
      <c r="AS3507" s="17">
        <v>-1.948234112716261</v>
      </c>
      <c r="AT3507" s="17">
        <v>1.4672956534688604</v>
      </c>
      <c r="AU3507" s="17">
        <v>-1</v>
      </c>
      <c r="AV3507" s="17">
        <v>-1</v>
      </c>
      <c r="AW3507" s="17">
        <v>-1</v>
      </c>
      <c r="AX3507" s="17">
        <v>-1</v>
      </c>
      <c r="AY3507" s="17">
        <v>-3.2470568545271014E-2</v>
      </c>
      <c r="AZ3507" s="17">
        <v>0.64999991647873501</v>
      </c>
      <c r="BA3507" s="17">
        <v>-0.13717940365822218</v>
      </c>
      <c r="BB3507" s="17">
        <v>0.24373326638725484</v>
      </c>
      <c r="BC3507" s="17">
        <v>-6.4246086900075286E-2</v>
      </c>
      <c r="BD3507" s="17">
        <v>8.8755511614786737</v>
      </c>
      <c r="BE3507" s="17">
        <v>-1.8242691101966289</v>
      </c>
      <c r="BF3507" s="17">
        <v>-1</v>
      </c>
      <c r="BG3507" s="22">
        <v>0</v>
      </c>
    </row>
    <row r="3508" spans="1:59" x14ac:dyDescent="0.25">
      <c r="A3508">
        <v>7161</v>
      </c>
      <c r="B3508" t="s">
        <v>3536</v>
      </c>
      <c r="C3508" s="49">
        <v>0</v>
      </c>
      <c r="D3508" s="22">
        <v>1450</v>
      </c>
      <c r="E3508" s="17">
        <v>42.510834345099084</v>
      </c>
      <c r="F3508" s="17">
        <v>-34.162466733731819</v>
      </c>
      <c r="G3508" s="17">
        <v>9.7588733186206644E-2</v>
      </c>
      <c r="H3508" s="17">
        <v>1.5658069454695622</v>
      </c>
      <c r="I3508" s="17">
        <v>31.883730774475264</v>
      </c>
      <c r="J3508" s="17">
        <v>0.93163294809285269</v>
      </c>
      <c r="K3508" s="17">
        <v>-1</v>
      </c>
      <c r="L3508" s="17">
        <v>-1</v>
      </c>
      <c r="M3508" s="17">
        <v>-1</v>
      </c>
      <c r="N3508" s="17">
        <v>0.16666666666666666</v>
      </c>
      <c r="O3508" s="17">
        <v>-1</v>
      </c>
      <c r="P3508" s="17">
        <v>-1</v>
      </c>
      <c r="Q3508" s="17">
        <v>1.5814579933319561</v>
      </c>
      <c r="R3508" s="17">
        <v>-1</v>
      </c>
      <c r="S3508" s="17">
        <v>-0.35349720193228051</v>
      </c>
      <c r="T3508" s="17">
        <v>-3.7116137603193253E-2</v>
      </c>
      <c r="U3508" s="17">
        <v>-0.25976454836216811</v>
      </c>
      <c r="V3508" s="17">
        <v>-0.52255781179374472</v>
      </c>
      <c r="W3508" s="17">
        <v>-0.66835579592337224</v>
      </c>
      <c r="X3508" s="17">
        <v>-1.6139256024373154</v>
      </c>
      <c r="Y3508" s="17">
        <v>0</v>
      </c>
      <c r="Z3508" s="17">
        <v>17.257403896478259</v>
      </c>
      <c r="AA3508" s="17">
        <v>-0.33425274724250115</v>
      </c>
      <c r="AB3508" s="17">
        <v>-0.1472085642265627</v>
      </c>
      <c r="AC3508" s="17">
        <v>3.7713995992259974</v>
      </c>
      <c r="AD3508" s="17">
        <v>-0.32470568545271017</v>
      </c>
      <c r="AE3508" s="17">
        <v>-3.2470568545271014E-2</v>
      </c>
      <c r="AF3508" s="17">
        <v>27.835166854393844</v>
      </c>
      <c r="AG3508" s="17">
        <v>-31.187689879181502</v>
      </c>
      <c r="AH3508" s="17">
        <v>-1</v>
      </c>
      <c r="AI3508" s="17">
        <v>-1</v>
      </c>
      <c r="AJ3508" s="17">
        <v>-1</v>
      </c>
      <c r="AK3508" s="17">
        <v>-1</v>
      </c>
      <c r="AL3508" s="17">
        <v>-1</v>
      </c>
      <c r="AM3508" s="17">
        <v>-1</v>
      </c>
      <c r="AN3508" s="17">
        <v>-1</v>
      </c>
      <c r="AO3508" s="17">
        <v>-1</v>
      </c>
      <c r="AP3508" s="17">
        <v>-1</v>
      </c>
      <c r="AQ3508" s="17">
        <v>-1</v>
      </c>
      <c r="AR3508" s="17">
        <v>-0.16235284272635508</v>
      </c>
      <c r="AS3508" s="17">
        <v>-1.948234112716261</v>
      </c>
      <c r="AT3508" s="17">
        <v>1.4672956534688604</v>
      </c>
      <c r="AU3508" s="17">
        <v>-1</v>
      </c>
      <c r="AV3508" s="17">
        <v>-1</v>
      </c>
      <c r="AW3508" s="17">
        <v>-1</v>
      </c>
      <c r="AX3508" s="17">
        <v>-1</v>
      </c>
      <c r="AY3508" s="17">
        <v>-3.2470568545271014E-2</v>
      </c>
      <c r="AZ3508" s="17">
        <v>0.64999991647873501</v>
      </c>
      <c r="BA3508" s="17">
        <v>-0.13717940365822218</v>
      </c>
      <c r="BB3508" s="17">
        <v>0.24373326638725484</v>
      </c>
      <c r="BC3508" s="17">
        <v>-6.4246086900075286E-2</v>
      </c>
      <c r="BD3508" s="17">
        <v>8.8755511614786737</v>
      </c>
      <c r="BE3508" s="17">
        <v>-1.8242691101966289</v>
      </c>
      <c r="BF3508" s="17">
        <v>-1</v>
      </c>
      <c r="BG3508" s="22">
        <v>0</v>
      </c>
    </row>
    <row r="3509" spans="1:59" x14ac:dyDescent="0.25">
      <c r="A3509">
        <v>7162</v>
      </c>
      <c r="B3509" t="s">
        <v>3537</v>
      </c>
      <c r="C3509" s="49">
        <v>0</v>
      </c>
      <c r="D3509" s="22">
        <v>1450</v>
      </c>
      <c r="E3509" s="17">
        <v>42.510834345099084</v>
      </c>
      <c r="F3509" s="17">
        <v>-34.162466733731819</v>
      </c>
      <c r="G3509" s="17">
        <v>9.7588733186206644E-2</v>
      </c>
      <c r="H3509" s="17">
        <v>1.5658069454695622</v>
      </c>
      <c r="I3509" s="17">
        <v>31.883730774475264</v>
      </c>
      <c r="J3509" s="17">
        <v>0.93163294809285269</v>
      </c>
      <c r="K3509" s="17">
        <v>-1</v>
      </c>
      <c r="L3509" s="17">
        <v>-1</v>
      </c>
      <c r="M3509" s="17">
        <v>-1</v>
      </c>
      <c r="N3509" s="17">
        <v>0.16666666666666666</v>
      </c>
      <c r="O3509" s="17">
        <v>-1</v>
      </c>
      <c r="P3509" s="17">
        <v>-1</v>
      </c>
      <c r="Q3509" s="17">
        <v>1.5814579933319561</v>
      </c>
      <c r="R3509" s="17">
        <v>-1</v>
      </c>
      <c r="S3509" s="17">
        <v>-0.35349720193228051</v>
      </c>
      <c r="T3509" s="17">
        <v>-3.7116137603193253E-2</v>
      </c>
      <c r="U3509" s="17">
        <v>-0.25976454836216811</v>
      </c>
      <c r="V3509" s="17">
        <v>-0.52255781179374472</v>
      </c>
      <c r="W3509" s="17">
        <v>-0.66835579592337224</v>
      </c>
      <c r="X3509" s="17">
        <v>-1.6139256024373154</v>
      </c>
      <c r="Y3509" s="17">
        <v>0</v>
      </c>
      <c r="Z3509" s="17">
        <v>17.257403896478259</v>
      </c>
      <c r="AA3509" s="17">
        <v>-0.33425274724250115</v>
      </c>
      <c r="AB3509" s="17">
        <v>-0.1472085642265627</v>
      </c>
      <c r="AC3509" s="17">
        <v>3.7713995992259974</v>
      </c>
      <c r="AD3509" s="17">
        <v>-0.32470568545271017</v>
      </c>
      <c r="AE3509" s="17">
        <v>-3.2470568545271014E-2</v>
      </c>
      <c r="AF3509" s="17">
        <v>27.835166854393844</v>
      </c>
      <c r="AG3509" s="17">
        <v>-31.187689879181502</v>
      </c>
      <c r="AH3509" s="17">
        <v>-1</v>
      </c>
      <c r="AI3509" s="17">
        <v>-1</v>
      </c>
      <c r="AJ3509" s="17">
        <v>-1</v>
      </c>
      <c r="AK3509" s="17">
        <v>-1</v>
      </c>
      <c r="AL3509" s="17">
        <v>-1</v>
      </c>
      <c r="AM3509" s="17">
        <v>-1</v>
      </c>
      <c r="AN3509" s="17">
        <v>-1</v>
      </c>
      <c r="AO3509" s="17">
        <v>-1</v>
      </c>
      <c r="AP3509" s="17">
        <v>-1</v>
      </c>
      <c r="AQ3509" s="17">
        <v>-1</v>
      </c>
      <c r="AR3509" s="17">
        <v>-0.16235284272635508</v>
      </c>
      <c r="AS3509" s="17">
        <v>-1.948234112716261</v>
      </c>
      <c r="AT3509" s="17">
        <v>1.4672956534688604</v>
      </c>
      <c r="AU3509" s="17">
        <v>-1</v>
      </c>
      <c r="AV3509" s="17">
        <v>-1</v>
      </c>
      <c r="AW3509" s="17">
        <v>-1</v>
      </c>
      <c r="AX3509" s="17">
        <v>-1</v>
      </c>
      <c r="AY3509" s="17">
        <v>-3.2470568545271014E-2</v>
      </c>
      <c r="AZ3509" s="17">
        <v>0.64999991647873501</v>
      </c>
      <c r="BA3509" s="17">
        <v>-0.13717940365822218</v>
      </c>
      <c r="BB3509" s="17">
        <v>0.24373326638725484</v>
      </c>
      <c r="BC3509" s="17">
        <v>-6.4246086900075286E-2</v>
      </c>
      <c r="BD3509" s="17">
        <v>8.8755511614786737</v>
      </c>
      <c r="BE3509" s="17">
        <v>-1.8242691101966289</v>
      </c>
      <c r="BF3509" s="17">
        <v>-1</v>
      </c>
      <c r="BG3509" s="22">
        <v>0</v>
      </c>
    </row>
    <row r="3510" spans="1:59" x14ac:dyDescent="0.25">
      <c r="A3510">
        <v>7163</v>
      </c>
      <c r="B3510" t="s">
        <v>3538</v>
      </c>
      <c r="C3510" s="49">
        <v>0</v>
      </c>
      <c r="D3510" s="22">
        <v>1450</v>
      </c>
      <c r="E3510" s="17">
        <v>42.510834345099084</v>
      </c>
      <c r="F3510" s="17">
        <v>-34.162466733731819</v>
      </c>
      <c r="G3510" s="17">
        <v>9.7588733186206644E-2</v>
      </c>
      <c r="H3510" s="17">
        <v>1.5658069454695622</v>
      </c>
      <c r="I3510" s="17">
        <v>31.883730774475264</v>
      </c>
      <c r="J3510" s="17">
        <v>0.93163294809285269</v>
      </c>
      <c r="K3510" s="17">
        <v>-1</v>
      </c>
      <c r="L3510" s="17">
        <v>-1</v>
      </c>
      <c r="M3510" s="17">
        <v>-1</v>
      </c>
      <c r="N3510" s="17">
        <v>0.16666666666666666</v>
      </c>
      <c r="O3510" s="17">
        <v>-1</v>
      </c>
      <c r="P3510" s="17">
        <v>-1</v>
      </c>
      <c r="Q3510" s="17">
        <v>1.5814579933319561</v>
      </c>
      <c r="R3510" s="17">
        <v>-1</v>
      </c>
      <c r="S3510" s="17">
        <v>-0.35349720193228051</v>
      </c>
      <c r="T3510" s="17">
        <v>-3.7116137603193253E-2</v>
      </c>
      <c r="U3510" s="17">
        <v>-0.25976454836216811</v>
      </c>
      <c r="V3510" s="17">
        <v>-0.52255781179374472</v>
      </c>
      <c r="W3510" s="17">
        <v>-0.66835579592337224</v>
      </c>
      <c r="X3510" s="17">
        <v>-1.6139256024373154</v>
      </c>
      <c r="Y3510" s="17">
        <v>0</v>
      </c>
      <c r="Z3510" s="17">
        <v>17.257403896478259</v>
      </c>
      <c r="AA3510" s="17">
        <v>-0.33425274724250115</v>
      </c>
      <c r="AB3510" s="17">
        <v>-0.1472085642265627</v>
      </c>
      <c r="AC3510" s="17">
        <v>3.7713995992259974</v>
      </c>
      <c r="AD3510" s="17">
        <v>-0.32470568545271017</v>
      </c>
      <c r="AE3510" s="17">
        <v>-3.2470568545271014E-2</v>
      </c>
      <c r="AF3510" s="17">
        <v>27.835166854393844</v>
      </c>
      <c r="AG3510" s="17">
        <v>-31.187689879181502</v>
      </c>
      <c r="AH3510" s="17">
        <v>-1</v>
      </c>
      <c r="AI3510" s="17">
        <v>-1</v>
      </c>
      <c r="AJ3510" s="17">
        <v>-1</v>
      </c>
      <c r="AK3510" s="17">
        <v>-1</v>
      </c>
      <c r="AL3510" s="17">
        <v>-1</v>
      </c>
      <c r="AM3510" s="17">
        <v>-1</v>
      </c>
      <c r="AN3510" s="17">
        <v>-1</v>
      </c>
      <c r="AO3510" s="17">
        <v>-1</v>
      </c>
      <c r="AP3510" s="17">
        <v>-1</v>
      </c>
      <c r="AQ3510" s="17">
        <v>-1</v>
      </c>
      <c r="AR3510" s="17">
        <v>-0.16235284272635508</v>
      </c>
      <c r="AS3510" s="17">
        <v>-1.948234112716261</v>
      </c>
      <c r="AT3510" s="17">
        <v>1.4672956534688604</v>
      </c>
      <c r="AU3510" s="17">
        <v>-1</v>
      </c>
      <c r="AV3510" s="17">
        <v>-1</v>
      </c>
      <c r="AW3510" s="17">
        <v>-1</v>
      </c>
      <c r="AX3510" s="17">
        <v>-1</v>
      </c>
      <c r="AY3510" s="17">
        <v>-3.2470568545271014E-2</v>
      </c>
      <c r="AZ3510" s="17">
        <v>0.64999991647873501</v>
      </c>
      <c r="BA3510" s="17">
        <v>-0.13717940365822218</v>
      </c>
      <c r="BB3510" s="17">
        <v>0.24373326638725484</v>
      </c>
      <c r="BC3510" s="17">
        <v>-6.4246086900075286E-2</v>
      </c>
      <c r="BD3510" s="17">
        <v>8.8755511614786737</v>
      </c>
      <c r="BE3510" s="17">
        <v>-1.8242691101966289</v>
      </c>
      <c r="BF3510" s="17">
        <v>-1</v>
      </c>
      <c r="BG3510" s="22">
        <v>0</v>
      </c>
    </row>
    <row r="3511" spans="1:59" x14ac:dyDescent="0.25">
      <c r="A3511">
        <v>7164</v>
      </c>
      <c r="B3511" t="s">
        <v>3539</v>
      </c>
      <c r="C3511" s="49">
        <v>0</v>
      </c>
      <c r="D3511" s="22">
        <v>1450</v>
      </c>
      <c r="E3511" s="17">
        <v>42.510834345099084</v>
      </c>
      <c r="F3511" s="17">
        <v>-34.162466733731819</v>
      </c>
      <c r="G3511" s="17">
        <v>9.7588733186206644E-2</v>
      </c>
      <c r="H3511" s="17">
        <v>1.5658069454695622</v>
      </c>
      <c r="I3511" s="17">
        <v>31.883730774475264</v>
      </c>
      <c r="J3511" s="17">
        <v>0.93163294809285269</v>
      </c>
      <c r="K3511" s="17">
        <v>-1</v>
      </c>
      <c r="L3511" s="17">
        <v>-1</v>
      </c>
      <c r="M3511" s="17">
        <v>-1</v>
      </c>
      <c r="N3511" s="17">
        <v>0.16666666666666666</v>
      </c>
      <c r="O3511" s="17">
        <v>-1</v>
      </c>
      <c r="P3511" s="17">
        <v>-1</v>
      </c>
      <c r="Q3511" s="17">
        <v>1.5814579933319561</v>
      </c>
      <c r="R3511" s="17">
        <v>-1</v>
      </c>
      <c r="S3511" s="17">
        <v>-0.35349720193228051</v>
      </c>
      <c r="T3511" s="17">
        <v>-3.7116137603193253E-2</v>
      </c>
      <c r="U3511" s="17">
        <v>-0.25976454836216811</v>
      </c>
      <c r="V3511" s="17">
        <v>-0.52255781179374472</v>
      </c>
      <c r="W3511" s="17">
        <v>-0.66835579592337224</v>
      </c>
      <c r="X3511" s="17">
        <v>-1.6139256024373154</v>
      </c>
      <c r="Y3511" s="17">
        <v>0</v>
      </c>
      <c r="Z3511" s="17">
        <v>17.257403896478259</v>
      </c>
      <c r="AA3511" s="17">
        <v>-0.33425274724250115</v>
      </c>
      <c r="AB3511" s="17">
        <v>-0.1472085642265627</v>
      </c>
      <c r="AC3511" s="17">
        <v>3.7713995992259974</v>
      </c>
      <c r="AD3511" s="17">
        <v>-0.32470568545271017</v>
      </c>
      <c r="AE3511" s="17">
        <v>-3.2470568545271014E-2</v>
      </c>
      <c r="AF3511" s="17">
        <v>27.835166854393844</v>
      </c>
      <c r="AG3511" s="17">
        <v>-31.187689879181502</v>
      </c>
      <c r="AH3511" s="17">
        <v>-1</v>
      </c>
      <c r="AI3511" s="17">
        <v>-1</v>
      </c>
      <c r="AJ3511" s="17">
        <v>-1</v>
      </c>
      <c r="AK3511" s="17">
        <v>-1</v>
      </c>
      <c r="AL3511" s="17">
        <v>-1</v>
      </c>
      <c r="AM3511" s="17">
        <v>-1</v>
      </c>
      <c r="AN3511" s="17">
        <v>-1</v>
      </c>
      <c r="AO3511" s="17">
        <v>-1</v>
      </c>
      <c r="AP3511" s="17">
        <v>-1</v>
      </c>
      <c r="AQ3511" s="17">
        <v>-1</v>
      </c>
      <c r="AR3511" s="17">
        <v>-0.16235284272635508</v>
      </c>
      <c r="AS3511" s="17">
        <v>-1.948234112716261</v>
      </c>
      <c r="AT3511" s="17">
        <v>1.4672956534688604</v>
      </c>
      <c r="AU3511" s="17">
        <v>-1</v>
      </c>
      <c r="AV3511" s="17">
        <v>-1</v>
      </c>
      <c r="AW3511" s="17">
        <v>-1</v>
      </c>
      <c r="AX3511" s="17">
        <v>-1</v>
      </c>
      <c r="AY3511" s="17">
        <v>-3.2470568545271014E-2</v>
      </c>
      <c r="AZ3511" s="17">
        <v>0.64999991647873501</v>
      </c>
      <c r="BA3511" s="17">
        <v>-0.13717940365822218</v>
      </c>
      <c r="BB3511" s="17">
        <v>0.24373326638725484</v>
      </c>
      <c r="BC3511" s="17">
        <v>-6.4246086900075286E-2</v>
      </c>
      <c r="BD3511" s="17">
        <v>8.8755511614786737</v>
      </c>
      <c r="BE3511" s="17">
        <v>-1.8242691101966289</v>
      </c>
      <c r="BF3511" s="17">
        <v>-1</v>
      </c>
      <c r="BG3511" s="22">
        <v>0</v>
      </c>
    </row>
    <row r="3512" spans="1:59" x14ac:dyDescent="0.25">
      <c r="A3512">
        <v>7165</v>
      </c>
      <c r="B3512" t="s">
        <v>3540</v>
      </c>
      <c r="C3512" s="49">
        <v>0</v>
      </c>
      <c r="D3512" s="22">
        <v>1450</v>
      </c>
      <c r="E3512" s="17">
        <v>42.510834345099084</v>
      </c>
      <c r="F3512" s="17">
        <v>-34.162466733731819</v>
      </c>
      <c r="G3512" s="17">
        <v>9.7588733186206644E-2</v>
      </c>
      <c r="H3512" s="17">
        <v>1.5658069454695622</v>
      </c>
      <c r="I3512" s="17">
        <v>31.883730774475264</v>
      </c>
      <c r="J3512" s="17">
        <v>0.93163294809285269</v>
      </c>
      <c r="K3512" s="17">
        <v>-1</v>
      </c>
      <c r="L3512" s="17">
        <v>-1</v>
      </c>
      <c r="M3512" s="17">
        <v>-1</v>
      </c>
      <c r="N3512" s="17">
        <v>0.16666666666666666</v>
      </c>
      <c r="O3512" s="17">
        <v>-1</v>
      </c>
      <c r="P3512" s="17">
        <v>-1</v>
      </c>
      <c r="Q3512" s="17">
        <v>1.5814579933319561</v>
      </c>
      <c r="R3512" s="17">
        <v>-1</v>
      </c>
      <c r="S3512" s="17">
        <v>-0.35349720193228051</v>
      </c>
      <c r="T3512" s="17">
        <v>-3.7116137603193253E-2</v>
      </c>
      <c r="U3512" s="17">
        <v>-0.25976454836216811</v>
      </c>
      <c r="V3512" s="17">
        <v>-0.52255781179374472</v>
      </c>
      <c r="W3512" s="17">
        <v>-0.66835579592337224</v>
      </c>
      <c r="X3512" s="17">
        <v>-1.6139256024373154</v>
      </c>
      <c r="Y3512" s="17">
        <v>0</v>
      </c>
      <c r="Z3512" s="17">
        <v>17.257403896478259</v>
      </c>
      <c r="AA3512" s="17">
        <v>-0.33425274724250115</v>
      </c>
      <c r="AB3512" s="17">
        <v>-0.1472085642265627</v>
      </c>
      <c r="AC3512" s="17">
        <v>3.7713995992259974</v>
      </c>
      <c r="AD3512" s="17">
        <v>-0.32470568545271017</v>
      </c>
      <c r="AE3512" s="17">
        <v>-3.2470568545271014E-2</v>
      </c>
      <c r="AF3512" s="17">
        <v>27.835166854393844</v>
      </c>
      <c r="AG3512" s="17">
        <v>-31.187689879181502</v>
      </c>
      <c r="AH3512" s="17">
        <v>-1</v>
      </c>
      <c r="AI3512" s="17">
        <v>-1</v>
      </c>
      <c r="AJ3512" s="17">
        <v>-1</v>
      </c>
      <c r="AK3512" s="17">
        <v>-1</v>
      </c>
      <c r="AL3512" s="17">
        <v>-1</v>
      </c>
      <c r="AM3512" s="17">
        <v>-1</v>
      </c>
      <c r="AN3512" s="17">
        <v>-1</v>
      </c>
      <c r="AO3512" s="17">
        <v>-1</v>
      </c>
      <c r="AP3512" s="17">
        <v>-1</v>
      </c>
      <c r="AQ3512" s="17">
        <v>-1</v>
      </c>
      <c r="AR3512" s="17">
        <v>-0.16235284272635508</v>
      </c>
      <c r="AS3512" s="17">
        <v>-1.948234112716261</v>
      </c>
      <c r="AT3512" s="17">
        <v>1.4672956534688604</v>
      </c>
      <c r="AU3512" s="17">
        <v>-1</v>
      </c>
      <c r="AV3512" s="17">
        <v>-1</v>
      </c>
      <c r="AW3512" s="17">
        <v>-1</v>
      </c>
      <c r="AX3512" s="17">
        <v>-1</v>
      </c>
      <c r="AY3512" s="17">
        <v>-3.2470568545271014E-2</v>
      </c>
      <c r="AZ3512" s="17">
        <v>0.64999991647873501</v>
      </c>
      <c r="BA3512" s="17">
        <v>-0.13717940365822218</v>
      </c>
      <c r="BB3512" s="17">
        <v>0.24373326638725484</v>
      </c>
      <c r="BC3512" s="17">
        <v>-6.4246086900075286E-2</v>
      </c>
      <c r="BD3512" s="17">
        <v>8.8755511614786737</v>
      </c>
      <c r="BE3512" s="17">
        <v>-1.8242691101966289</v>
      </c>
      <c r="BF3512" s="17">
        <v>-1</v>
      </c>
      <c r="BG3512" s="22">
        <v>0</v>
      </c>
    </row>
    <row r="3513" spans="1:59" x14ac:dyDescent="0.25">
      <c r="A3513">
        <v>7166</v>
      </c>
      <c r="B3513" t="s">
        <v>3541</v>
      </c>
      <c r="C3513" s="49">
        <v>0</v>
      </c>
      <c r="D3513" s="22">
        <v>1450</v>
      </c>
      <c r="E3513" s="17">
        <v>42.510834345099084</v>
      </c>
      <c r="F3513" s="17">
        <v>-34.162466733731819</v>
      </c>
      <c r="G3513" s="17">
        <v>9.7588733186206644E-2</v>
      </c>
      <c r="H3513" s="17">
        <v>1.5658069454695622</v>
      </c>
      <c r="I3513" s="17">
        <v>31.883730774475264</v>
      </c>
      <c r="J3513" s="17">
        <v>0.93163294809285269</v>
      </c>
      <c r="K3513" s="17">
        <v>-1</v>
      </c>
      <c r="L3513" s="17">
        <v>-1</v>
      </c>
      <c r="M3513" s="17">
        <v>-1</v>
      </c>
      <c r="N3513" s="17">
        <v>0.16666666666666666</v>
      </c>
      <c r="O3513" s="17">
        <v>-1</v>
      </c>
      <c r="P3513" s="17">
        <v>-1</v>
      </c>
      <c r="Q3513" s="17">
        <v>1.5814579933319561</v>
      </c>
      <c r="R3513" s="17">
        <v>-1</v>
      </c>
      <c r="S3513" s="17">
        <v>-0.35349720193228051</v>
      </c>
      <c r="T3513" s="17">
        <v>-3.7116137603193253E-2</v>
      </c>
      <c r="U3513" s="17">
        <v>-0.25976454836216811</v>
      </c>
      <c r="V3513" s="17">
        <v>-0.52255781179374472</v>
      </c>
      <c r="W3513" s="17">
        <v>-0.66835579592337224</v>
      </c>
      <c r="X3513" s="17">
        <v>-1.6139256024373154</v>
      </c>
      <c r="Y3513" s="17">
        <v>0</v>
      </c>
      <c r="Z3513" s="17">
        <v>17.257403896478259</v>
      </c>
      <c r="AA3513" s="17">
        <v>-0.33425274724250115</v>
      </c>
      <c r="AB3513" s="17">
        <v>-0.1472085642265627</v>
      </c>
      <c r="AC3513" s="17">
        <v>3.7713995992259974</v>
      </c>
      <c r="AD3513" s="17">
        <v>-0.32470568545271017</v>
      </c>
      <c r="AE3513" s="17">
        <v>-3.2470568545271014E-2</v>
      </c>
      <c r="AF3513" s="17">
        <v>27.835166854393844</v>
      </c>
      <c r="AG3513" s="17">
        <v>-31.187689879181502</v>
      </c>
      <c r="AH3513" s="17">
        <v>-1</v>
      </c>
      <c r="AI3513" s="17">
        <v>-1</v>
      </c>
      <c r="AJ3513" s="17">
        <v>-1</v>
      </c>
      <c r="AK3513" s="17">
        <v>-1</v>
      </c>
      <c r="AL3513" s="17">
        <v>-1</v>
      </c>
      <c r="AM3513" s="17">
        <v>-1</v>
      </c>
      <c r="AN3513" s="17">
        <v>-1</v>
      </c>
      <c r="AO3513" s="17">
        <v>-1</v>
      </c>
      <c r="AP3513" s="17">
        <v>-1</v>
      </c>
      <c r="AQ3513" s="17">
        <v>-1</v>
      </c>
      <c r="AR3513" s="17">
        <v>-0.16235284272635508</v>
      </c>
      <c r="AS3513" s="17">
        <v>-1.948234112716261</v>
      </c>
      <c r="AT3513" s="17">
        <v>1.4672956534688604</v>
      </c>
      <c r="AU3513" s="17">
        <v>-1</v>
      </c>
      <c r="AV3513" s="17">
        <v>-1</v>
      </c>
      <c r="AW3513" s="17">
        <v>-1</v>
      </c>
      <c r="AX3513" s="17">
        <v>-1</v>
      </c>
      <c r="AY3513" s="17">
        <v>-3.2470568545271014E-2</v>
      </c>
      <c r="AZ3513" s="17">
        <v>0.64999991647873501</v>
      </c>
      <c r="BA3513" s="17">
        <v>-0.13717940365822218</v>
      </c>
      <c r="BB3513" s="17">
        <v>0.24373326638725484</v>
      </c>
      <c r="BC3513" s="17">
        <v>-6.4246086900075286E-2</v>
      </c>
      <c r="BD3513" s="17">
        <v>8.8755511614786737</v>
      </c>
      <c r="BE3513" s="17">
        <v>-1.8242691101966289</v>
      </c>
      <c r="BF3513" s="17">
        <v>-1</v>
      </c>
      <c r="BG3513" s="22">
        <v>0</v>
      </c>
    </row>
    <row r="3514" spans="1:59" x14ac:dyDescent="0.25">
      <c r="A3514">
        <v>7167</v>
      </c>
      <c r="B3514" t="s">
        <v>3542</v>
      </c>
      <c r="C3514" s="49">
        <v>0</v>
      </c>
      <c r="D3514" s="22">
        <v>1450</v>
      </c>
      <c r="E3514" s="17">
        <v>42.510834345099084</v>
      </c>
      <c r="F3514" s="17">
        <v>-34.162466733731819</v>
      </c>
      <c r="G3514" s="17">
        <v>9.7588733186206644E-2</v>
      </c>
      <c r="H3514" s="17">
        <v>1.5658069454695622</v>
      </c>
      <c r="I3514" s="17">
        <v>31.883730774475264</v>
      </c>
      <c r="J3514" s="17">
        <v>0.93163294809285269</v>
      </c>
      <c r="K3514" s="17">
        <v>-1</v>
      </c>
      <c r="L3514" s="17">
        <v>-1</v>
      </c>
      <c r="M3514" s="17">
        <v>-1</v>
      </c>
      <c r="N3514" s="17">
        <v>0.16666666666666666</v>
      </c>
      <c r="O3514" s="17">
        <v>-1</v>
      </c>
      <c r="P3514" s="17">
        <v>-1</v>
      </c>
      <c r="Q3514" s="17">
        <v>1.5814579933319561</v>
      </c>
      <c r="R3514" s="17">
        <v>-1</v>
      </c>
      <c r="S3514" s="17">
        <v>-0.35349720193228051</v>
      </c>
      <c r="T3514" s="17">
        <v>-3.7116137603193253E-2</v>
      </c>
      <c r="U3514" s="17">
        <v>-0.25976454836216811</v>
      </c>
      <c r="V3514" s="17">
        <v>-0.52255781179374472</v>
      </c>
      <c r="W3514" s="17">
        <v>-0.66835579592337224</v>
      </c>
      <c r="X3514" s="17">
        <v>-1.6139256024373154</v>
      </c>
      <c r="Y3514" s="17">
        <v>0</v>
      </c>
      <c r="Z3514" s="17">
        <v>17.257403896478259</v>
      </c>
      <c r="AA3514" s="17">
        <v>-0.33425274724250115</v>
      </c>
      <c r="AB3514" s="17">
        <v>-0.1472085642265627</v>
      </c>
      <c r="AC3514" s="17">
        <v>3.7713995992259974</v>
      </c>
      <c r="AD3514" s="17">
        <v>-0.32470568545271017</v>
      </c>
      <c r="AE3514" s="17">
        <v>-3.2470568545271014E-2</v>
      </c>
      <c r="AF3514" s="17">
        <v>27.835166854393844</v>
      </c>
      <c r="AG3514" s="17">
        <v>-31.187689879181502</v>
      </c>
      <c r="AH3514" s="17">
        <v>-1</v>
      </c>
      <c r="AI3514" s="17">
        <v>-1</v>
      </c>
      <c r="AJ3514" s="17">
        <v>-1</v>
      </c>
      <c r="AK3514" s="17">
        <v>-1</v>
      </c>
      <c r="AL3514" s="17">
        <v>-1</v>
      </c>
      <c r="AM3514" s="17">
        <v>-1</v>
      </c>
      <c r="AN3514" s="17">
        <v>-1</v>
      </c>
      <c r="AO3514" s="17">
        <v>-1</v>
      </c>
      <c r="AP3514" s="17">
        <v>-1</v>
      </c>
      <c r="AQ3514" s="17">
        <v>-1</v>
      </c>
      <c r="AR3514" s="17">
        <v>-0.16235284272635508</v>
      </c>
      <c r="AS3514" s="17">
        <v>-1.948234112716261</v>
      </c>
      <c r="AT3514" s="17">
        <v>1.4672956534688604</v>
      </c>
      <c r="AU3514" s="17">
        <v>-1</v>
      </c>
      <c r="AV3514" s="17">
        <v>-1</v>
      </c>
      <c r="AW3514" s="17">
        <v>-1</v>
      </c>
      <c r="AX3514" s="17">
        <v>-1</v>
      </c>
      <c r="AY3514" s="17">
        <v>-3.2470568545271014E-2</v>
      </c>
      <c r="AZ3514" s="17">
        <v>0.64999991647873501</v>
      </c>
      <c r="BA3514" s="17">
        <v>-0.13717940365822218</v>
      </c>
      <c r="BB3514" s="17">
        <v>0.24373326638725484</v>
      </c>
      <c r="BC3514" s="17">
        <v>-6.4246086900075286E-2</v>
      </c>
      <c r="BD3514" s="17">
        <v>8.8755511614786737</v>
      </c>
      <c r="BE3514" s="17">
        <v>-1.8242691101966289</v>
      </c>
      <c r="BF3514" s="17">
        <v>-1</v>
      </c>
      <c r="BG3514" s="22">
        <v>0</v>
      </c>
    </row>
    <row r="3515" spans="1:59" x14ac:dyDescent="0.25">
      <c r="A3515">
        <v>7168</v>
      </c>
      <c r="B3515" t="s">
        <v>1707</v>
      </c>
      <c r="C3515" s="49">
        <v>0</v>
      </c>
      <c r="D3515" s="22">
        <v>1450</v>
      </c>
      <c r="E3515" s="17">
        <v>42.510834345099084</v>
      </c>
      <c r="F3515" s="17">
        <v>-34.162466733731819</v>
      </c>
      <c r="G3515" s="17">
        <v>9.7588733186206644E-2</v>
      </c>
      <c r="H3515" s="17">
        <v>1.5658069454695622</v>
      </c>
      <c r="I3515" s="17">
        <v>31.883730774475264</v>
      </c>
      <c r="J3515" s="17">
        <v>0.93163294809285269</v>
      </c>
      <c r="K3515" s="17">
        <v>-1</v>
      </c>
      <c r="L3515" s="17">
        <v>-1</v>
      </c>
      <c r="M3515" s="17">
        <v>-1</v>
      </c>
      <c r="N3515" s="17">
        <v>0.16666666666666666</v>
      </c>
      <c r="O3515" s="17">
        <v>-1</v>
      </c>
      <c r="P3515" s="17">
        <v>-1</v>
      </c>
      <c r="Q3515" s="17">
        <v>1.5814579933319561</v>
      </c>
      <c r="R3515" s="17">
        <v>-1</v>
      </c>
      <c r="S3515" s="17">
        <v>-0.35349720193228051</v>
      </c>
      <c r="T3515" s="17">
        <v>-3.7116137603193253E-2</v>
      </c>
      <c r="U3515" s="17">
        <v>-0.25976454836216811</v>
      </c>
      <c r="V3515" s="17">
        <v>-0.52255781179374472</v>
      </c>
      <c r="W3515" s="17">
        <v>-0.66835579592337224</v>
      </c>
      <c r="X3515" s="17">
        <v>-1.6139256024373154</v>
      </c>
      <c r="Y3515" s="17">
        <v>0</v>
      </c>
      <c r="Z3515" s="17">
        <v>17.257403896478259</v>
      </c>
      <c r="AA3515" s="17">
        <v>-0.33425274724250115</v>
      </c>
      <c r="AB3515" s="17">
        <v>-0.1472085642265627</v>
      </c>
      <c r="AC3515" s="17">
        <v>3.7713995992259974</v>
      </c>
      <c r="AD3515" s="17">
        <v>-0.32470568545271017</v>
      </c>
      <c r="AE3515" s="17">
        <v>-3.2470568545271014E-2</v>
      </c>
      <c r="AF3515" s="17">
        <v>27.835166854393844</v>
      </c>
      <c r="AG3515" s="17">
        <v>-31.187689879181502</v>
      </c>
      <c r="AH3515" s="17">
        <v>-1</v>
      </c>
      <c r="AI3515" s="17">
        <v>-1</v>
      </c>
      <c r="AJ3515" s="17">
        <v>-1</v>
      </c>
      <c r="AK3515" s="17">
        <v>-1</v>
      </c>
      <c r="AL3515" s="17">
        <v>-1</v>
      </c>
      <c r="AM3515" s="17">
        <v>-1</v>
      </c>
      <c r="AN3515" s="17">
        <v>-1</v>
      </c>
      <c r="AO3515" s="17">
        <v>-1</v>
      </c>
      <c r="AP3515" s="17">
        <v>-1</v>
      </c>
      <c r="AQ3515" s="17">
        <v>-1</v>
      </c>
      <c r="AR3515" s="17">
        <v>-0.16235284272635508</v>
      </c>
      <c r="AS3515" s="17">
        <v>-1.948234112716261</v>
      </c>
      <c r="AT3515" s="17">
        <v>1.4672956534688604</v>
      </c>
      <c r="AU3515" s="17">
        <v>-1</v>
      </c>
      <c r="AV3515" s="17">
        <v>-1</v>
      </c>
      <c r="AW3515" s="17">
        <v>-1</v>
      </c>
      <c r="AX3515" s="17">
        <v>-1</v>
      </c>
      <c r="AY3515" s="17">
        <v>-3.2470568545271014E-2</v>
      </c>
      <c r="AZ3515" s="17">
        <v>0.64999991647873501</v>
      </c>
      <c r="BA3515" s="17">
        <v>-0.13717940365822218</v>
      </c>
      <c r="BB3515" s="17">
        <v>0.24373326638725484</v>
      </c>
      <c r="BC3515" s="17">
        <v>-6.4246086900075286E-2</v>
      </c>
      <c r="BD3515" s="17">
        <v>8.8755511614786737</v>
      </c>
      <c r="BE3515" s="17">
        <v>-1.8242691101966289</v>
      </c>
      <c r="BF3515" s="17">
        <v>-1</v>
      </c>
      <c r="BG3515" s="22">
        <v>0</v>
      </c>
    </row>
    <row r="3516" spans="1:59" x14ac:dyDescent="0.25">
      <c r="A3516">
        <v>7169</v>
      </c>
      <c r="B3516" t="s">
        <v>3543</v>
      </c>
      <c r="C3516" s="49">
        <v>0</v>
      </c>
      <c r="D3516" s="22">
        <v>1450</v>
      </c>
      <c r="E3516" s="17">
        <v>42.510834345099084</v>
      </c>
      <c r="F3516" s="17">
        <v>-34.162466733731819</v>
      </c>
      <c r="G3516" s="17">
        <v>9.7588733186206644E-2</v>
      </c>
      <c r="H3516" s="17">
        <v>1.5658069454695622</v>
      </c>
      <c r="I3516" s="17">
        <v>31.883730774475264</v>
      </c>
      <c r="J3516" s="17">
        <v>0.93163294809285269</v>
      </c>
      <c r="K3516" s="17">
        <v>-1</v>
      </c>
      <c r="L3516" s="17">
        <v>-1</v>
      </c>
      <c r="M3516" s="17">
        <v>-1</v>
      </c>
      <c r="N3516" s="17">
        <v>0.16666666666666666</v>
      </c>
      <c r="O3516" s="17">
        <v>-1</v>
      </c>
      <c r="P3516" s="17">
        <v>-1</v>
      </c>
      <c r="Q3516" s="17">
        <v>1.5814579933319561</v>
      </c>
      <c r="R3516" s="17">
        <v>-1</v>
      </c>
      <c r="S3516" s="17">
        <v>-0.35349720193228051</v>
      </c>
      <c r="T3516" s="17">
        <v>-3.7116137603193253E-2</v>
      </c>
      <c r="U3516" s="17">
        <v>-0.25976454836216811</v>
      </c>
      <c r="V3516" s="17">
        <v>-0.52255781179374472</v>
      </c>
      <c r="W3516" s="17">
        <v>-0.66835579592337224</v>
      </c>
      <c r="X3516" s="17">
        <v>-1.6139256024373154</v>
      </c>
      <c r="Y3516" s="17">
        <v>0</v>
      </c>
      <c r="Z3516" s="17">
        <v>17.257403896478259</v>
      </c>
      <c r="AA3516" s="17">
        <v>-0.33425274724250115</v>
      </c>
      <c r="AB3516" s="17">
        <v>-0.1472085642265627</v>
      </c>
      <c r="AC3516" s="17">
        <v>3.7713995992259974</v>
      </c>
      <c r="AD3516" s="17">
        <v>-0.32470568545271017</v>
      </c>
      <c r="AE3516" s="17">
        <v>-3.2470568545271014E-2</v>
      </c>
      <c r="AF3516" s="17">
        <v>27.835166854393844</v>
      </c>
      <c r="AG3516" s="17">
        <v>-31.187689879181502</v>
      </c>
      <c r="AH3516" s="17">
        <v>-1</v>
      </c>
      <c r="AI3516" s="17">
        <v>-1</v>
      </c>
      <c r="AJ3516" s="17">
        <v>-1</v>
      </c>
      <c r="AK3516" s="17">
        <v>-1</v>
      </c>
      <c r="AL3516" s="17">
        <v>-1</v>
      </c>
      <c r="AM3516" s="17">
        <v>-1</v>
      </c>
      <c r="AN3516" s="17">
        <v>-1</v>
      </c>
      <c r="AO3516" s="17">
        <v>-1</v>
      </c>
      <c r="AP3516" s="17">
        <v>-1</v>
      </c>
      <c r="AQ3516" s="17">
        <v>-1</v>
      </c>
      <c r="AR3516" s="17">
        <v>-0.16235284272635508</v>
      </c>
      <c r="AS3516" s="17">
        <v>-1.948234112716261</v>
      </c>
      <c r="AT3516" s="17">
        <v>1.4672956534688604</v>
      </c>
      <c r="AU3516" s="17">
        <v>-1</v>
      </c>
      <c r="AV3516" s="17">
        <v>-1</v>
      </c>
      <c r="AW3516" s="17">
        <v>-1</v>
      </c>
      <c r="AX3516" s="17">
        <v>-1</v>
      </c>
      <c r="AY3516" s="17">
        <v>-3.2470568545271014E-2</v>
      </c>
      <c r="AZ3516" s="17">
        <v>0.64999991647873501</v>
      </c>
      <c r="BA3516" s="17">
        <v>-0.13717940365822218</v>
      </c>
      <c r="BB3516" s="17">
        <v>0.24373326638725484</v>
      </c>
      <c r="BC3516" s="17">
        <v>-6.4246086900075286E-2</v>
      </c>
      <c r="BD3516" s="17">
        <v>8.8755511614786737</v>
      </c>
      <c r="BE3516" s="17">
        <v>-1.8242691101966289</v>
      </c>
      <c r="BF3516" s="17">
        <v>-1</v>
      </c>
      <c r="BG3516" s="22">
        <v>0</v>
      </c>
    </row>
    <row r="3517" spans="1:59" x14ac:dyDescent="0.25">
      <c r="A3517">
        <v>7170</v>
      </c>
      <c r="B3517" t="s">
        <v>3544</v>
      </c>
      <c r="C3517" s="49">
        <v>0</v>
      </c>
      <c r="D3517" s="22">
        <v>1450</v>
      </c>
      <c r="E3517" s="17">
        <v>42.510834345099084</v>
      </c>
      <c r="F3517" s="17">
        <v>-34.162466733731819</v>
      </c>
      <c r="G3517" s="17">
        <v>9.7588733186206644E-2</v>
      </c>
      <c r="H3517" s="17">
        <v>1.5658069454695622</v>
      </c>
      <c r="I3517" s="17">
        <v>31.883730774475264</v>
      </c>
      <c r="J3517" s="17">
        <v>0.93163294809285269</v>
      </c>
      <c r="K3517" s="17">
        <v>-1</v>
      </c>
      <c r="L3517" s="17">
        <v>-1</v>
      </c>
      <c r="M3517" s="17">
        <v>-1</v>
      </c>
      <c r="N3517" s="17">
        <v>0.16666666666666666</v>
      </c>
      <c r="O3517" s="17">
        <v>-1</v>
      </c>
      <c r="P3517" s="17">
        <v>-1</v>
      </c>
      <c r="Q3517" s="17">
        <v>1.5814579933319561</v>
      </c>
      <c r="R3517" s="17">
        <v>-1</v>
      </c>
      <c r="S3517" s="17">
        <v>-0.35349720193228051</v>
      </c>
      <c r="T3517" s="17">
        <v>-3.7116137603193253E-2</v>
      </c>
      <c r="U3517" s="17">
        <v>-0.25976454836216811</v>
      </c>
      <c r="V3517" s="17">
        <v>-0.52255781179374472</v>
      </c>
      <c r="W3517" s="17">
        <v>-0.66835579592337224</v>
      </c>
      <c r="X3517" s="17">
        <v>-1.6139256024373154</v>
      </c>
      <c r="Y3517" s="17">
        <v>0</v>
      </c>
      <c r="Z3517" s="17">
        <v>17.257403896478259</v>
      </c>
      <c r="AA3517" s="17">
        <v>-0.33425274724250115</v>
      </c>
      <c r="AB3517" s="17">
        <v>-0.1472085642265627</v>
      </c>
      <c r="AC3517" s="17">
        <v>3.7713995992259974</v>
      </c>
      <c r="AD3517" s="17">
        <v>-0.32470568545271017</v>
      </c>
      <c r="AE3517" s="17">
        <v>-3.2470568545271014E-2</v>
      </c>
      <c r="AF3517" s="17">
        <v>27.835166854393844</v>
      </c>
      <c r="AG3517" s="17">
        <v>-31.187689879181502</v>
      </c>
      <c r="AH3517" s="17">
        <v>-1</v>
      </c>
      <c r="AI3517" s="17">
        <v>-1</v>
      </c>
      <c r="AJ3517" s="17">
        <v>-1</v>
      </c>
      <c r="AK3517" s="17">
        <v>-1</v>
      </c>
      <c r="AL3517" s="17">
        <v>-1</v>
      </c>
      <c r="AM3517" s="17">
        <v>-1</v>
      </c>
      <c r="AN3517" s="17">
        <v>-1</v>
      </c>
      <c r="AO3517" s="17">
        <v>-1</v>
      </c>
      <c r="AP3517" s="17">
        <v>-1</v>
      </c>
      <c r="AQ3517" s="17">
        <v>-1</v>
      </c>
      <c r="AR3517" s="17">
        <v>-0.16235284272635508</v>
      </c>
      <c r="AS3517" s="17">
        <v>-1.948234112716261</v>
      </c>
      <c r="AT3517" s="17">
        <v>1.4672956534688604</v>
      </c>
      <c r="AU3517" s="17">
        <v>-1</v>
      </c>
      <c r="AV3517" s="17">
        <v>-1</v>
      </c>
      <c r="AW3517" s="17">
        <v>-1</v>
      </c>
      <c r="AX3517" s="17">
        <v>-1</v>
      </c>
      <c r="AY3517" s="17">
        <v>-3.2470568545271014E-2</v>
      </c>
      <c r="AZ3517" s="17">
        <v>0.64999991647873501</v>
      </c>
      <c r="BA3517" s="17">
        <v>-0.13717940365822218</v>
      </c>
      <c r="BB3517" s="17">
        <v>0.24373326638725484</v>
      </c>
      <c r="BC3517" s="17">
        <v>-6.4246086900075286E-2</v>
      </c>
      <c r="BD3517" s="17">
        <v>8.8755511614786737</v>
      </c>
      <c r="BE3517" s="17">
        <v>-1.8242691101966289</v>
      </c>
      <c r="BF3517" s="17">
        <v>-1</v>
      </c>
      <c r="BG3517" s="22">
        <v>0</v>
      </c>
    </row>
    <row r="3518" spans="1:59" x14ac:dyDescent="0.25">
      <c r="A3518">
        <v>7171</v>
      </c>
      <c r="B3518" t="s">
        <v>3545</v>
      </c>
      <c r="C3518" s="49">
        <v>0</v>
      </c>
      <c r="D3518" s="22">
        <v>1450</v>
      </c>
      <c r="E3518" s="17">
        <v>42.510834345099084</v>
      </c>
      <c r="F3518" s="17">
        <v>-34.162466733731819</v>
      </c>
      <c r="G3518" s="17">
        <v>9.7588733186206644E-2</v>
      </c>
      <c r="H3518" s="17">
        <v>1.5658069454695622</v>
      </c>
      <c r="I3518" s="17">
        <v>31.883730774475264</v>
      </c>
      <c r="J3518" s="17">
        <v>0.93163294809285269</v>
      </c>
      <c r="K3518" s="17">
        <v>-1</v>
      </c>
      <c r="L3518" s="17">
        <v>-1</v>
      </c>
      <c r="M3518" s="17">
        <v>-1</v>
      </c>
      <c r="N3518" s="17">
        <v>0.16666666666666666</v>
      </c>
      <c r="O3518" s="17">
        <v>-1</v>
      </c>
      <c r="P3518" s="17">
        <v>-1</v>
      </c>
      <c r="Q3518" s="17">
        <v>1.5814579933319561</v>
      </c>
      <c r="R3518" s="17">
        <v>-1</v>
      </c>
      <c r="S3518" s="17">
        <v>-0.35349720193228051</v>
      </c>
      <c r="T3518" s="17">
        <v>-3.7116137603193253E-2</v>
      </c>
      <c r="U3518" s="17">
        <v>-0.25976454836216811</v>
      </c>
      <c r="V3518" s="17">
        <v>-0.52255781179374472</v>
      </c>
      <c r="W3518" s="17">
        <v>-0.66835579592337224</v>
      </c>
      <c r="X3518" s="17">
        <v>-1.6139256024373154</v>
      </c>
      <c r="Y3518" s="17">
        <v>0</v>
      </c>
      <c r="Z3518" s="17">
        <v>17.257403896478259</v>
      </c>
      <c r="AA3518" s="17">
        <v>-0.33425274724250115</v>
      </c>
      <c r="AB3518" s="17">
        <v>-0.1472085642265627</v>
      </c>
      <c r="AC3518" s="17">
        <v>3.7713995992259974</v>
      </c>
      <c r="AD3518" s="17">
        <v>-0.32470568545271017</v>
      </c>
      <c r="AE3518" s="17">
        <v>-3.2470568545271014E-2</v>
      </c>
      <c r="AF3518" s="17">
        <v>27.835166854393844</v>
      </c>
      <c r="AG3518" s="17">
        <v>-31.187689879181502</v>
      </c>
      <c r="AH3518" s="17">
        <v>-1</v>
      </c>
      <c r="AI3518" s="17">
        <v>-1</v>
      </c>
      <c r="AJ3518" s="17">
        <v>-1</v>
      </c>
      <c r="AK3518" s="17">
        <v>-1</v>
      </c>
      <c r="AL3518" s="17">
        <v>-1</v>
      </c>
      <c r="AM3518" s="17">
        <v>-1</v>
      </c>
      <c r="AN3518" s="17">
        <v>-1</v>
      </c>
      <c r="AO3518" s="17">
        <v>-1</v>
      </c>
      <c r="AP3518" s="17">
        <v>-1</v>
      </c>
      <c r="AQ3518" s="17">
        <v>-1</v>
      </c>
      <c r="AR3518" s="17">
        <v>-0.16235284272635508</v>
      </c>
      <c r="AS3518" s="17">
        <v>-1.948234112716261</v>
      </c>
      <c r="AT3518" s="17">
        <v>1.4672956534688604</v>
      </c>
      <c r="AU3518" s="17">
        <v>-1</v>
      </c>
      <c r="AV3518" s="17">
        <v>-1</v>
      </c>
      <c r="AW3518" s="17">
        <v>-1</v>
      </c>
      <c r="AX3518" s="17">
        <v>-1</v>
      </c>
      <c r="AY3518" s="17">
        <v>-3.2470568545271014E-2</v>
      </c>
      <c r="AZ3518" s="17">
        <v>0.64999991647873501</v>
      </c>
      <c r="BA3518" s="17">
        <v>-0.13717940365822218</v>
      </c>
      <c r="BB3518" s="17">
        <v>0.24373326638725484</v>
      </c>
      <c r="BC3518" s="17">
        <v>-6.4246086900075286E-2</v>
      </c>
      <c r="BD3518" s="17">
        <v>8.8755511614786737</v>
      </c>
      <c r="BE3518" s="17">
        <v>-1.8242691101966289</v>
      </c>
      <c r="BF3518" s="17">
        <v>-1</v>
      </c>
      <c r="BG3518" s="22">
        <v>0</v>
      </c>
    </row>
    <row r="3519" spans="1:59" x14ac:dyDescent="0.25">
      <c r="A3519">
        <v>7172</v>
      </c>
      <c r="B3519" t="s">
        <v>3546</v>
      </c>
      <c r="C3519" s="49">
        <v>0</v>
      </c>
      <c r="D3519" s="22">
        <v>1450</v>
      </c>
      <c r="E3519" s="17">
        <v>42.510834345099084</v>
      </c>
      <c r="F3519" s="17">
        <v>-34.162466733731819</v>
      </c>
      <c r="G3519" s="17">
        <v>9.7588733186206644E-2</v>
      </c>
      <c r="H3519" s="17">
        <v>1.5658069454695622</v>
      </c>
      <c r="I3519" s="17">
        <v>31.883730774475264</v>
      </c>
      <c r="J3519" s="17">
        <v>0.93163294809285269</v>
      </c>
      <c r="K3519" s="17">
        <v>-1</v>
      </c>
      <c r="L3519" s="17">
        <v>-1</v>
      </c>
      <c r="M3519" s="17">
        <v>-1</v>
      </c>
      <c r="N3519" s="17">
        <v>0.16666666666666666</v>
      </c>
      <c r="O3519" s="17">
        <v>-1</v>
      </c>
      <c r="P3519" s="17">
        <v>-1</v>
      </c>
      <c r="Q3519" s="17">
        <v>1.5814579933319561</v>
      </c>
      <c r="R3519" s="17">
        <v>-1</v>
      </c>
      <c r="S3519" s="17">
        <v>-0.35349720193228051</v>
      </c>
      <c r="T3519" s="17">
        <v>-3.7116137603193253E-2</v>
      </c>
      <c r="U3519" s="17">
        <v>-0.25976454836216811</v>
      </c>
      <c r="V3519" s="17">
        <v>-0.52255781179374472</v>
      </c>
      <c r="W3519" s="17">
        <v>-0.66835579592337224</v>
      </c>
      <c r="X3519" s="17">
        <v>-1.6139256024373154</v>
      </c>
      <c r="Y3519" s="17">
        <v>0</v>
      </c>
      <c r="Z3519" s="17">
        <v>17.257403896478259</v>
      </c>
      <c r="AA3519" s="17">
        <v>-0.33425274724250115</v>
      </c>
      <c r="AB3519" s="17">
        <v>-0.1472085642265627</v>
      </c>
      <c r="AC3519" s="17">
        <v>3.7713995992259974</v>
      </c>
      <c r="AD3519" s="17">
        <v>-0.32470568545271017</v>
      </c>
      <c r="AE3519" s="17">
        <v>-3.2470568545271014E-2</v>
      </c>
      <c r="AF3519" s="17">
        <v>27.835166854393844</v>
      </c>
      <c r="AG3519" s="17">
        <v>-31.187689879181502</v>
      </c>
      <c r="AH3519" s="17">
        <v>-1</v>
      </c>
      <c r="AI3519" s="17">
        <v>-1</v>
      </c>
      <c r="AJ3519" s="17">
        <v>-1</v>
      </c>
      <c r="AK3519" s="17">
        <v>-1</v>
      </c>
      <c r="AL3519" s="17">
        <v>-1</v>
      </c>
      <c r="AM3519" s="17">
        <v>-1</v>
      </c>
      <c r="AN3519" s="17">
        <v>-1</v>
      </c>
      <c r="AO3519" s="17">
        <v>-1</v>
      </c>
      <c r="AP3519" s="17">
        <v>-1</v>
      </c>
      <c r="AQ3519" s="17">
        <v>-1</v>
      </c>
      <c r="AR3519" s="17">
        <v>-0.16235284272635508</v>
      </c>
      <c r="AS3519" s="17">
        <v>-1.948234112716261</v>
      </c>
      <c r="AT3519" s="17">
        <v>1.4672956534688604</v>
      </c>
      <c r="AU3519" s="17">
        <v>-1</v>
      </c>
      <c r="AV3519" s="17">
        <v>-1</v>
      </c>
      <c r="AW3519" s="17">
        <v>-1</v>
      </c>
      <c r="AX3519" s="17">
        <v>-1</v>
      </c>
      <c r="AY3519" s="17">
        <v>-3.2470568545271014E-2</v>
      </c>
      <c r="AZ3519" s="17">
        <v>0.64999991647873501</v>
      </c>
      <c r="BA3519" s="17">
        <v>-0.13717940365822218</v>
      </c>
      <c r="BB3519" s="17">
        <v>0.24373326638725484</v>
      </c>
      <c r="BC3519" s="17">
        <v>-6.4246086900075286E-2</v>
      </c>
      <c r="BD3519" s="17">
        <v>8.8755511614786737</v>
      </c>
      <c r="BE3519" s="17">
        <v>-1.8242691101966289</v>
      </c>
      <c r="BF3519" s="17">
        <v>-1</v>
      </c>
      <c r="BG3519" s="22">
        <v>0</v>
      </c>
    </row>
    <row r="3520" spans="1:59" x14ac:dyDescent="0.25">
      <c r="A3520">
        <v>7173</v>
      </c>
      <c r="B3520" t="s">
        <v>3547</v>
      </c>
      <c r="C3520" s="49">
        <v>0</v>
      </c>
      <c r="D3520" s="22">
        <v>1450</v>
      </c>
      <c r="E3520" s="17">
        <v>42.510834345099084</v>
      </c>
      <c r="F3520" s="17">
        <v>-34.162466733731819</v>
      </c>
      <c r="G3520" s="17">
        <v>9.7588733186206644E-2</v>
      </c>
      <c r="H3520" s="17">
        <v>1.5658069454695622</v>
      </c>
      <c r="I3520" s="17">
        <v>31.883730774475264</v>
      </c>
      <c r="J3520" s="17">
        <v>0.93163294809285269</v>
      </c>
      <c r="K3520" s="17">
        <v>-1</v>
      </c>
      <c r="L3520" s="17">
        <v>-1</v>
      </c>
      <c r="M3520" s="17">
        <v>-1</v>
      </c>
      <c r="N3520" s="17">
        <v>0.16666666666666666</v>
      </c>
      <c r="O3520" s="17">
        <v>-1</v>
      </c>
      <c r="P3520" s="17">
        <v>-1</v>
      </c>
      <c r="Q3520" s="17">
        <v>1.5814579933319561</v>
      </c>
      <c r="R3520" s="17">
        <v>-1</v>
      </c>
      <c r="S3520" s="17">
        <v>-0.35349720193228051</v>
      </c>
      <c r="T3520" s="17">
        <v>-3.7116137603193253E-2</v>
      </c>
      <c r="U3520" s="17">
        <v>-0.25976454836216811</v>
      </c>
      <c r="V3520" s="17">
        <v>-0.52255781179374472</v>
      </c>
      <c r="W3520" s="17">
        <v>-0.66835579592337224</v>
      </c>
      <c r="X3520" s="17">
        <v>-1.6139256024373154</v>
      </c>
      <c r="Y3520" s="17">
        <v>0</v>
      </c>
      <c r="Z3520" s="17">
        <v>17.257403896478259</v>
      </c>
      <c r="AA3520" s="17">
        <v>-0.33425274724250115</v>
      </c>
      <c r="AB3520" s="17">
        <v>-0.1472085642265627</v>
      </c>
      <c r="AC3520" s="17">
        <v>3.7713995992259974</v>
      </c>
      <c r="AD3520" s="17">
        <v>-0.32470568545271017</v>
      </c>
      <c r="AE3520" s="17">
        <v>-3.2470568545271014E-2</v>
      </c>
      <c r="AF3520" s="17">
        <v>27.835166854393844</v>
      </c>
      <c r="AG3520" s="17">
        <v>-31.187689879181502</v>
      </c>
      <c r="AH3520" s="17">
        <v>-1</v>
      </c>
      <c r="AI3520" s="17">
        <v>-1</v>
      </c>
      <c r="AJ3520" s="17">
        <v>-1</v>
      </c>
      <c r="AK3520" s="17">
        <v>-1</v>
      </c>
      <c r="AL3520" s="17">
        <v>-1</v>
      </c>
      <c r="AM3520" s="17">
        <v>-1</v>
      </c>
      <c r="AN3520" s="17">
        <v>-1</v>
      </c>
      <c r="AO3520" s="17">
        <v>-1</v>
      </c>
      <c r="AP3520" s="17">
        <v>-1</v>
      </c>
      <c r="AQ3520" s="17">
        <v>-1</v>
      </c>
      <c r="AR3520" s="17">
        <v>-0.16235284272635508</v>
      </c>
      <c r="AS3520" s="17">
        <v>-1.948234112716261</v>
      </c>
      <c r="AT3520" s="17">
        <v>1.4672956534688604</v>
      </c>
      <c r="AU3520" s="17">
        <v>-1</v>
      </c>
      <c r="AV3520" s="17">
        <v>-1</v>
      </c>
      <c r="AW3520" s="17">
        <v>-1</v>
      </c>
      <c r="AX3520" s="17">
        <v>-1</v>
      </c>
      <c r="AY3520" s="17">
        <v>-3.2470568545271014E-2</v>
      </c>
      <c r="AZ3520" s="17">
        <v>0.64999991647873501</v>
      </c>
      <c r="BA3520" s="17">
        <v>-0.13717940365822218</v>
      </c>
      <c r="BB3520" s="17">
        <v>0.24373326638725484</v>
      </c>
      <c r="BC3520" s="17">
        <v>-6.4246086900075286E-2</v>
      </c>
      <c r="BD3520" s="17">
        <v>8.8755511614786737</v>
      </c>
      <c r="BE3520" s="17">
        <v>-1.8242691101966289</v>
      </c>
      <c r="BF3520" s="17">
        <v>-1</v>
      </c>
      <c r="BG3520" s="22">
        <v>0</v>
      </c>
    </row>
    <row r="3521" spans="1:59" x14ac:dyDescent="0.25">
      <c r="A3521">
        <v>7174</v>
      </c>
      <c r="B3521" t="s">
        <v>3548</v>
      </c>
      <c r="C3521" s="49">
        <v>0</v>
      </c>
      <c r="D3521" s="22">
        <v>1450</v>
      </c>
      <c r="E3521" s="17">
        <v>42.510834345099084</v>
      </c>
      <c r="F3521" s="17">
        <v>-34.162466733731819</v>
      </c>
      <c r="G3521" s="17">
        <v>9.7588733186206644E-2</v>
      </c>
      <c r="H3521" s="17">
        <v>1.5658069454695622</v>
      </c>
      <c r="I3521" s="17">
        <v>31.883730774475264</v>
      </c>
      <c r="J3521" s="17">
        <v>0.93163294809285269</v>
      </c>
      <c r="K3521" s="17">
        <v>-1</v>
      </c>
      <c r="L3521" s="17">
        <v>-1</v>
      </c>
      <c r="M3521" s="17">
        <v>-1</v>
      </c>
      <c r="N3521" s="17">
        <v>0.16666666666666666</v>
      </c>
      <c r="O3521" s="17">
        <v>-1</v>
      </c>
      <c r="P3521" s="17">
        <v>-1</v>
      </c>
      <c r="Q3521" s="17">
        <v>1.5814579933319561</v>
      </c>
      <c r="R3521" s="17">
        <v>-1</v>
      </c>
      <c r="S3521" s="17">
        <v>-0.35349720193228051</v>
      </c>
      <c r="T3521" s="17">
        <v>-3.7116137603193253E-2</v>
      </c>
      <c r="U3521" s="17">
        <v>-0.25976454836216811</v>
      </c>
      <c r="V3521" s="17">
        <v>-0.52255781179374472</v>
      </c>
      <c r="W3521" s="17">
        <v>-0.66835579592337224</v>
      </c>
      <c r="X3521" s="17">
        <v>-1.6139256024373154</v>
      </c>
      <c r="Y3521" s="17">
        <v>0</v>
      </c>
      <c r="Z3521" s="17">
        <v>17.257403896478259</v>
      </c>
      <c r="AA3521" s="17">
        <v>-0.33425274724250115</v>
      </c>
      <c r="AB3521" s="17">
        <v>-0.1472085642265627</v>
      </c>
      <c r="AC3521" s="17">
        <v>3.7713995992259974</v>
      </c>
      <c r="AD3521" s="17">
        <v>-0.32470568545271017</v>
      </c>
      <c r="AE3521" s="17">
        <v>-3.2470568545271014E-2</v>
      </c>
      <c r="AF3521" s="17">
        <v>27.835166854393844</v>
      </c>
      <c r="AG3521" s="17">
        <v>-31.187689879181502</v>
      </c>
      <c r="AH3521" s="17">
        <v>-1</v>
      </c>
      <c r="AI3521" s="17">
        <v>-1</v>
      </c>
      <c r="AJ3521" s="17">
        <v>-1</v>
      </c>
      <c r="AK3521" s="17">
        <v>-1</v>
      </c>
      <c r="AL3521" s="17">
        <v>-1</v>
      </c>
      <c r="AM3521" s="17">
        <v>-1</v>
      </c>
      <c r="AN3521" s="17">
        <v>-1</v>
      </c>
      <c r="AO3521" s="17">
        <v>-1</v>
      </c>
      <c r="AP3521" s="17">
        <v>-1</v>
      </c>
      <c r="AQ3521" s="17">
        <v>-1</v>
      </c>
      <c r="AR3521" s="17">
        <v>-0.16235284272635508</v>
      </c>
      <c r="AS3521" s="17">
        <v>-1.948234112716261</v>
      </c>
      <c r="AT3521" s="17">
        <v>1.4672956534688604</v>
      </c>
      <c r="AU3521" s="17">
        <v>-1</v>
      </c>
      <c r="AV3521" s="17">
        <v>-1</v>
      </c>
      <c r="AW3521" s="17">
        <v>-1</v>
      </c>
      <c r="AX3521" s="17">
        <v>-1</v>
      </c>
      <c r="AY3521" s="17">
        <v>-3.2470568545271014E-2</v>
      </c>
      <c r="AZ3521" s="17">
        <v>0.64999991647873501</v>
      </c>
      <c r="BA3521" s="17">
        <v>-0.13717940365822218</v>
      </c>
      <c r="BB3521" s="17">
        <v>0.24373326638725484</v>
      </c>
      <c r="BC3521" s="17">
        <v>-6.4246086900075286E-2</v>
      </c>
      <c r="BD3521" s="17">
        <v>8.8755511614786737</v>
      </c>
      <c r="BE3521" s="17">
        <v>-1.8242691101966289</v>
      </c>
      <c r="BF3521" s="17">
        <v>-1</v>
      </c>
      <c r="BG3521" s="22">
        <v>0</v>
      </c>
    </row>
    <row r="3522" spans="1:59" x14ac:dyDescent="0.25">
      <c r="A3522">
        <v>7175</v>
      </c>
      <c r="B3522" t="s">
        <v>3549</v>
      </c>
      <c r="C3522" s="49">
        <v>0</v>
      </c>
      <c r="D3522" s="22">
        <v>1450</v>
      </c>
      <c r="E3522" s="17">
        <v>42.510834345099084</v>
      </c>
      <c r="F3522" s="17">
        <v>-34.162466733731819</v>
      </c>
      <c r="G3522" s="17">
        <v>9.7588733186206644E-2</v>
      </c>
      <c r="H3522" s="17">
        <v>1.5658069454695622</v>
      </c>
      <c r="I3522" s="17">
        <v>31.883730774475264</v>
      </c>
      <c r="J3522" s="17">
        <v>0.93163294809285269</v>
      </c>
      <c r="K3522" s="17">
        <v>-1</v>
      </c>
      <c r="L3522" s="17">
        <v>-1</v>
      </c>
      <c r="M3522" s="17">
        <v>-1</v>
      </c>
      <c r="N3522" s="17">
        <v>0.16666666666666666</v>
      </c>
      <c r="O3522" s="17">
        <v>-1</v>
      </c>
      <c r="P3522" s="17">
        <v>-1</v>
      </c>
      <c r="Q3522" s="17">
        <v>1.5814579933319561</v>
      </c>
      <c r="R3522" s="17">
        <v>-1</v>
      </c>
      <c r="S3522" s="17">
        <v>-0.35349720193228051</v>
      </c>
      <c r="T3522" s="17">
        <v>-3.7116137603193253E-2</v>
      </c>
      <c r="U3522" s="17">
        <v>-0.25976454836216811</v>
      </c>
      <c r="V3522" s="17">
        <v>-0.52255781179374472</v>
      </c>
      <c r="W3522" s="17">
        <v>-0.66835579592337224</v>
      </c>
      <c r="X3522" s="17">
        <v>-1.6139256024373154</v>
      </c>
      <c r="Y3522" s="17">
        <v>0</v>
      </c>
      <c r="Z3522" s="17">
        <v>17.257403896478259</v>
      </c>
      <c r="AA3522" s="17">
        <v>-0.33425274724250115</v>
      </c>
      <c r="AB3522" s="17">
        <v>-0.1472085642265627</v>
      </c>
      <c r="AC3522" s="17">
        <v>3.7713995992259974</v>
      </c>
      <c r="AD3522" s="17">
        <v>-0.32470568545271017</v>
      </c>
      <c r="AE3522" s="17">
        <v>-3.2470568545271014E-2</v>
      </c>
      <c r="AF3522" s="17">
        <v>27.835166854393844</v>
      </c>
      <c r="AG3522" s="17">
        <v>-31.187689879181502</v>
      </c>
      <c r="AH3522" s="17">
        <v>-1</v>
      </c>
      <c r="AI3522" s="17">
        <v>-1</v>
      </c>
      <c r="AJ3522" s="17">
        <v>-1</v>
      </c>
      <c r="AK3522" s="17">
        <v>-1</v>
      </c>
      <c r="AL3522" s="17">
        <v>-1</v>
      </c>
      <c r="AM3522" s="17">
        <v>-1</v>
      </c>
      <c r="AN3522" s="17">
        <v>-1</v>
      </c>
      <c r="AO3522" s="17">
        <v>-1</v>
      </c>
      <c r="AP3522" s="17">
        <v>-1</v>
      </c>
      <c r="AQ3522" s="17">
        <v>-1</v>
      </c>
      <c r="AR3522" s="17">
        <v>-0.16235284272635508</v>
      </c>
      <c r="AS3522" s="17">
        <v>-1.948234112716261</v>
      </c>
      <c r="AT3522" s="17">
        <v>1.4672956534688604</v>
      </c>
      <c r="AU3522" s="17">
        <v>-1</v>
      </c>
      <c r="AV3522" s="17">
        <v>-1</v>
      </c>
      <c r="AW3522" s="17">
        <v>-1</v>
      </c>
      <c r="AX3522" s="17">
        <v>-1</v>
      </c>
      <c r="AY3522" s="17">
        <v>-3.2470568545271014E-2</v>
      </c>
      <c r="AZ3522" s="17">
        <v>0.64999991647873501</v>
      </c>
      <c r="BA3522" s="17">
        <v>-0.13717940365822218</v>
      </c>
      <c r="BB3522" s="17">
        <v>0.24373326638725484</v>
      </c>
      <c r="BC3522" s="17">
        <v>-6.4246086900075286E-2</v>
      </c>
      <c r="BD3522" s="17">
        <v>8.8755511614786737</v>
      </c>
      <c r="BE3522" s="17">
        <v>-1.8242691101966289</v>
      </c>
      <c r="BF3522" s="17">
        <v>-1</v>
      </c>
      <c r="BG3522" s="22">
        <v>0</v>
      </c>
    </row>
    <row r="3523" spans="1:59" x14ac:dyDescent="0.25">
      <c r="A3523">
        <v>7176</v>
      </c>
      <c r="B3523" t="s">
        <v>3550</v>
      </c>
      <c r="C3523" s="49">
        <v>0</v>
      </c>
      <c r="D3523" s="22">
        <v>1450</v>
      </c>
      <c r="E3523" s="17">
        <v>42.510834345099084</v>
      </c>
      <c r="F3523" s="17">
        <v>-34.162466733731819</v>
      </c>
      <c r="G3523" s="17">
        <v>9.7588733186206644E-2</v>
      </c>
      <c r="H3523" s="17">
        <v>1.5658069454695622</v>
      </c>
      <c r="I3523" s="17">
        <v>31.883730774475264</v>
      </c>
      <c r="J3523" s="17">
        <v>0.93163294809285269</v>
      </c>
      <c r="K3523" s="17">
        <v>-1</v>
      </c>
      <c r="L3523" s="17">
        <v>-1</v>
      </c>
      <c r="M3523" s="17">
        <v>-1</v>
      </c>
      <c r="N3523" s="17">
        <v>0.16666666666666666</v>
      </c>
      <c r="O3523" s="17">
        <v>-1</v>
      </c>
      <c r="P3523" s="17">
        <v>-1</v>
      </c>
      <c r="Q3523" s="17">
        <v>1.5814579933319561</v>
      </c>
      <c r="R3523" s="17">
        <v>-1</v>
      </c>
      <c r="S3523" s="17">
        <v>-0.35349720193228051</v>
      </c>
      <c r="T3523" s="17">
        <v>-3.7116137603193253E-2</v>
      </c>
      <c r="U3523" s="17">
        <v>-0.25976454836216811</v>
      </c>
      <c r="V3523" s="17">
        <v>-0.52255781179374472</v>
      </c>
      <c r="W3523" s="17">
        <v>-0.66835579592337224</v>
      </c>
      <c r="X3523" s="17">
        <v>-1.6139256024373154</v>
      </c>
      <c r="Y3523" s="17">
        <v>0</v>
      </c>
      <c r="Z3523" s="17">
        <v>17.257403896478259</v>
      </c>
      <c r="AA3523" s="17">
        <v>-0.33425274724250115</v>
      </c>
      <c r="AB3523" s="17">
        <v>-0.1472085642265627</v>
      </c>
      <c r="AC3523" s="17">
        <v>3.7713995992259974</v>
      </c>
      <c r="AD3523" s="17">
        <v>-0.32470568545271017</v>
      </c>
      <c r="AE3523" s="17">
        <v>-3.2470568545271014E-2</v>
      </c>
      <c r="AF3523" s="17">
        <v>27.835166854393844</v>
      </c>
      <c r="AG3523" s="17">
        <v>-31.187689879181502</v>
      </c>
      <c r="AH3523" s="17">
        <v>-1</v>
      </c>
      <c r="AI3523" s="17">
        <v>-1</v>
      </c>
      <c r="AJ3523" s="17">
        <v>-1</v>
      </c>
      <c r="AK3523" s="17">
        <v>-1</v>
      </c>
      <c r="AL3523" s="17">
        <v>-1</v>
      </c>
      <c r="AM3523" s="17">
        <v>-1</v>
      </c>
      <c r="AN3523" s="17">
        <v>-1</v>
      </c>
      <c r="AO3523" s="17">
        <v>-1</v>
      </c>
      <c r="AP3523" s="17">
        <v>-1</v>
      </c>
      <c r="AQ3523" s="17">
        <v>-1</v>
      </c>
      <c r="AR3523" s="17">
        <v>-0.16235284272635508</v>
      </c>
      <c r="AS3523" s="17">
        <v>-1.948234112716261</v>
      </c>
      <c r="AT3523" s="17">
        <v>1.4672956534688604</v>
      </c>
      <c r="AU3523" s="17">
        <v>-1</v>
      </c>
      <c r="AV3523" s="17">
        <v>-1</v>
      </c>
      <c r="AW3523" s="17">
        <v>-1</v>
      </c>
      <c r="AX3523" s="17">
        <v>-1</v>
      </c>
      <c r="AY3523" s="17">
        <v>-3.2470568545271014E-2</v>
      </c>
      <c r="AZ3523" s="17">
        <v>0.64999991647873501</v>
      </c>
      <c r="BA3523" s="17">
        <v>-0.13717940365822218</v>
      </c>
      <c r="BB3523" s="17">
        <v>0.24373326638725484</v>
      </c>
      <c r="BC3523" s="17">
        <v>-6.4246086900075286E-2</v>
      </c>
      <c r="BD3523" s="17">
        <v>8.8755511614786737</v>
      </c>
      <c r="BE3523" s="17">
        <v>-1.8242691101966289</v>
      </c>
      <c r="BF3523" s="17">
        <v>-1</v>
      </c>
      <c r="BG3523" s="22">
        <v>0</v>
      </c>
    </row>
    <row r="3524" spans="1:59" x14ac:dyDescent="0.25">
      <c r="A3524">
        <v>7177</v>
      </c>
      <c r="B3524" t="s">
        <v>3551</v>
      </c>
      <c r="C3524" s="49">
        <v>0</v>
      </c>
      <c r="D3524" s="22">
        <v>1450</v>
      </c>
      <c r="E3524" s="17">
        <v>42.510834345099084</v>
      </c>
      <c r="F3524" s="17">
        <v>-34.162466733731819</v>
      </c>
      <c r="G3524" s="17">
        <v>9.7588733186206644E-2</v>
      </c>
      <c r="H3524" s="17">
        <v>1.5658069454695622</v>
      </c>
      <c r="I3524" s="17">
        <v>31.883730774475264</v>
      </c>
      <c r="J3524" s="17">
        <v>0.93163294809285269</v>
      </c>
      <c r="K3524" s="17">
        <v>-1</v>
      </c>
      <c r="L3524" s="17">
        <v>-1</v>
      </c>
      <c r="M3524" s="17">
        <v>-1</v>
      </c>
      <c r="N3524" s="17">
        <v>0.16666666666666666</v>
      </c>
      <c r="O3524" s="17">
        <v>-1</v>
      </c>
      <c r="P3524" s="17">
        <v>-1</v>
      </c>
      <c r="Q3524" s="17">
        <v>1.5814579933319561</v>
      </c>
      <c r="R3524" s="17">
        <v>-1</v>
      </c>
      <c r="S3524" s="17">
        <v>-0.35349720193228051</v>
      </c>
      <c r="T3524" s="17">
        <v>-3.7116137603193253E-2</v>
      </c>
      <c r="U3524" s="17">
        <v>-0.25976454836216811</v>
      </c>
      <c r="V3524" s="17">
        <v>-0.52255781179374472</v>
      </c>
      <c r="W3524" s="17">
        <v>-0.66835579592337224</v>
      </c>
      <c r="X3524" s="17">
        <v>-1.6139256024373154</v>
      </c>
      <c r="Y3524" s="17">
        <v>0</v>
      </c>
      <c r="Z3524" s="17">
        <v>17.257403896478259</v>
      </c>
      <c r="AA3524" s="17">
        <v>-0.33425274724250115</v>
      </c>
      <c r="AB3524" s="17">
        <v>-0.1472085642265627</v>
      </c>
      <c r="AC3524" s="17">
        <v>3.7713995992259974</v>
      </c>
      <c r="AD3524" s="17">
        <v>-0.32470568545271017</v>
      </c>
      <c r="AE3524" s="17">
        <v>-3.2470568545271014E-2</v>
      </c>
      <c r="AF3524" s="17">
        <v>27.835166854393844</v>
      </c>
      <c r="AG3524" s="17">
        <v>-31.187689879181502</v>
      </c>
      <c r="AH3524" s="17">
        <v>-1</v>
      </c>
      <c r="AI3524" s="17">
        <v>-1</v>
      </c>
      <c r="AJ3524" s="17">
        <v>-1</v>
      </c>
      <c r="AK3524" s="17">
        <v>-1</v>
      </c>
      <c r="AL3524" s="17">
        <v>-1</v>
      </c>
      <c r="AM3524" s="17">
        <v>-1</v>
      </c>
      <c r="AN3524" s="17">
        <v>-1</v>
      </c>
      <c r="AO3524" s="17">
        <v>-1</v>
      </c>
      <c r="AP3524" s="17">
        <v>-1</v>
      </c>
      <c r="AQ3524" s="17">
        <v>-1</v>
      </c>
      <c r="AR3524" s="17">
        <v>-0.16235284272635508</v>
      </c>
      <c r="AS3524" s="17">
        <v>-1.948234112716261</v>
      </c>
      <c r="AT3524" s="17">
        <v>1.4672956534688604</v>
      </c>
      <c r="AU3524" s="17">
        <v>-1</v>
      </c>
      <c r="AV3524" s="17">
        <v>-1</v>
      </c>
      <c r="AW3524" s="17">
        <v>-1</v>
      </c>
      <c r="AX3524" s="17">
        <v>-1</v>
      </c>
      <c r="AY3524" s="17">
        <v>-3.2470568545271014E-2</v>
      </c>
      <c r="AZ3524" s="17">
        <v>0.64999991647873501</v>
      </c>
      <c r="BA3524" s="17">
        <v>-0.13717940365822218</v>
      </c>
      <c r="BB3524" s="17">
        <v>0.24373326638725484</v>
      </c>
      <c r="BC3524" s="17">
        <v>-6.4246086900075286E-2</v>
      </c>
      <c r="BD3524" s="17">
        <v>8.8755511614786737</v>
      </c>
      <c r="BE3524" s="17">
        <v>-1.8242691101966289</v>
      </c>
      <c r="BF3524" s="17">
        <v>-1</v>
      </c>
      <c r="BG3524" s="22">
        <v>0</v>
      </c>
    </row>
    <row r="3525" spans="1:59" x14ac:dyDescent="0.25">
      <c r="A3525">
        <v>7178</v>
      </c>
      <c r="B3525" t="s">
        <v>3552</v>
      </c>
      <c r="C3525" s="49">
        <v>0</v>
      </c>
      <c r="D3525" s="22">
        <v>1450</v>
      </c>
      <c r="E3525" s="17">
        <v>42.510834345099084</v>
      </c>
      <c r="F3525" s="17">
        <v>-34.162466733731819</v>
      </c>
      <c r="G3525" s="17">
        <v>9.7588733186206644E-2</v>
      </c>
      <c r="H3525" s="17">
        <v>1.5658069454695622</v>
      </c>
      <c r="I3525" s="17">
        <v>31.883730774475264</v>
      </c>
      <c r="J3525" s="17">
        <v>0.93163294809285269</v>
      </c>
      <c r="K3525" s="17">
        <v>-1</v>
      </c>
      <c r="L3525" s="17">
        <v>-1</v>
      </c>
      <c r="M3525" s="17">
        <v>-1</v>
      </c>
      <c r="N3525" s="17">
        <v>0.16666666666666666</v>
      </c>
      <c r="O3525" s="17">
        <v>-1</v>
      </c>
      <c r="P3525" s="17">
        <v>-1</v>
      </c>
      <c r="Q3525" s="17">
        <v>1.5814579933319561</v>
      </c>
      <c r="R3525" s="17">
        <v>-1</v>
      </c>
      <c r="S3525" s="17">
        <v>-0.35349720193228051</v>
      </c>
      <c r="T3525" s="17">
        <v>-3.7116137603193253E-2</v>
      </c>
      <c r="U3525" s="17">
        <v>-0.25976454836216811</v>
      </c>
      <c r="V3525" s="17">
        <v>-0.52255781179374472</v>
      </c>
      <c r="W3525" s="17">
        <v>-0.66835579592337224</v>
      </c>
      <c r="X3525" s="17">
        <v>-1.6139256024373154</v>
      </c>
      <c r="Y3525" s="17">
        <v>0</v>
      </c>
      <c r="Z3525" s="17">
        <v>17.257403896478259</v>
      </c>
      <c r="AA3525" s="17">
        <v>-0.33425274724250115</v>
      </c>
      <c r="AB3525" s="17">
        <v>-0.1472085642265627</v>
      </c>
      <c r="AC3525" s="17">
        <v>3.7713995992259974</v>
      </c>
      <c r="AD3525" s="17">
        <v>-0.32470568545271017</v>
      </c>
      <c r="AE3525" s="17">
        <v>-3.2470568545271014E-2</v>
      </c>
      <c r="AF3525" s="17">
        <v>27.835166854393844</v>
      </c>
      <c r="AG3525" s="17">
        <v>-31.187689879181502</v>
      </c>
      <c r="AH3525" s="17">
        <v>-1</v>
      </c>
      <c r="AI3525" s="17">
        <v>-1</v>
      </c>
      <c r="AJ3525" s="17">
        <v>-1</v>
      </c>
      <c r="AK3525" s="17">
        <v>-1</v>
      </c>
      <c r="AL3525" s="17">
        <v>-1</v>
      </c>
      <c r="AM3525" s="17">
        <v>-1</v>
      </c>
      <c r="AN3525" s="17">
        <v>-1</v>
      </c>
      <c r="AO3525" s="17">
        <v>-1</v>
      </c>
      <c r="AP3525" s="17">
        <v>-1</v>
      </c>
      <c r="AQ3525" s="17">
        <v>-1</v>
      </c>
      <c r="AR3525" s="17">
        <v>-0.16235284272635508</v>
      </c>
      <c r="AS3525" s="17">
        <v>-1.948234112716261</v>
      </c>
      <c r="AT3525" s="17">
        <v>1.4672956534688604</v>
      </c>
      <c r="AU3525" s="17">
        <v>-1</v>
      </c>
      <c r="AV3525" s="17">
        <v>-1</v>
      </c>
      <c r="AW3525" s="17">
        <v>-1</v>
      </c>
      <c r="AX3525" s="17">
        <v>-1</v>
      </c>
      <c r="AY3525" s="17">
        <v>-3.2470568545271014E-2</v>
      </c>
      <c r="AZ3525" s="17">
        <v>0.64999991647873501</v>
      </c>
      <c r="BA3525" s="17">
        <v>-0.13717940365822218</v>
      </c>
      <c r="BB3525" s="17">
        <v>0.24373326638725484</v>
      </c>
      <c r="BC3525" s="17">
        <v>-6.4246086900075286E-2</v>
      </c>
      <c r="BD3525" s="17">
        <v>8.8755511614786737</v>
      </c>
      <c r="BE3525" s="17">
        <v>-1.8242691101966289</v>
      </c>
      <c r="BF3525" s="17">
        <v>-1</v>
      </c>
      <c r="BG3525" s="22">
        <v>0</v>
      </c>
    </row>
    <row r="3526" spans="1:59" x14ac:dyDescent="0.25">
      <c r="A3526">
        <v>7179</v>
      </c>
      <c r="B3526" t="s">
        <v>3553</v>
      </c>
      <c r="C3526" s="49">
        <v>0</v>
      </c>
      <c r="D3526" s="22">
        <v>1450</v>
      </c>
      <c r="E3526" s="17">
        <v>42.510834345099084</v>
      </c>
      <c r="F3526" s="17">
        <v>-34.162466733731819</v>
      </c>
      <c r="G3526" s="17">
        <v>9.7588733186206644E-2</v>
      </c>
      <c r="H3526" s="17">
        <v>1.5658069454695622</v>
      </c>
      <c r="I3526" s="17">
        <v>31.883730774475264</v>
      </c>
      <c r="J3526" s="17">
        <v>0.93163294809285269</v>
      </c>
      <c r="K3526" s="17">
        <v>-1</v>
      </c>
      <c r="L3526" s="17">
        <v>-1</v>
      </c>
      <c r="M3526" s="17">
        <v>-1</v>
      </c>
      <c r="N3526" s="17">
        <v>0.16666666666666666</v>
      </c>
      <c r="O3526" s="17">
        <v>-1</v>
      </c>
      <c r="P3526" s="17">
        <v>-1</v>
      </c>
      <c r="Q3526" s="17">
        <v>1.5814579933319561</v>
      </c>
      <c r="R3526" s="17">
        <v>-1</v>
      </c>
      <c r="S3526" s="17">
        <v>-0.35349720193228051</v>
      </c>
      <c r="T3526" s="17">
        <v>-3.7116137603193253E-2</v>
      </c>
      <c r="U3526" s="17">
        <v>-0.25976454836216811</v>
      </c>
      <c r="V3526" s="17">
        <v>-0.52255781179374472</v>
      </c>
      <c r="W3526" s="17">
        <v>-0.66835579592337224</v>
      </c>
      <c r="X3526" s="17">
        <v>-1.6139256024373154</v>
      </c>
      <c r="Y3526" s="17">
        <v>0</v>
      </c>
      <c r="Z3526" s="17">
        <v>17.257403896478259</v>
      </c>
      <c r="AA3526" s="17">
        <v>-0.33425274724250115</v>
      </c>
      <c r="AB3526" s="17">
        <v>-0.1472085642265627</v>
      </c>
      <c r="AC3526" s="17">
        <v>3.7713995992259974</v>
      </c>
      <c r="AD3526" s="17">
        <v>-0.32470568545271017</v>
      </c>
      <c r="AE3526" s="17">
        <v>-3.2470568545271014E-2</v>
      </c>
      <c r="AF3526" s="17">
        <v>27.835166854393844</v>
      </c>
      <c r="AG3526" s="17">
        <v>-31.187689879181502</v>
      </c>
      <c r="AH3526" s="17">
        <v>-1</v>
      </c>
      <c r="AI3526" s="17">
        <v>-1</v>
      </c>
      <c r="AJ3526" s="17">
        <v>-1</v>
      </c>
      <c r="AK3526" s="17">
        <v>-1</v>
      </c>
      <c r="AL3526" s="17">
        <v>-1</v>
      </c>
      <c r="AM3526" s="17">
        <v>-1</v>
      </c>
      <c r="AN3526" s="17">
        <v>-1</v>
      </c>
      <c r="AO3526" s="17">
        <v>-1</v>
      </c>
      <c r="AP3526" s="17">
        <v>-1</v>
      </c>
      <c r="AQ3526" s="17">
        <v>-1</v>
      </c>
      <c r="AR3526" s="17">
        <v>-0.16235284272635508</v>
      </c>
      <c r="AS3526" s="17">
        <v>-1.948234112716261</v>
      </c>
      <c r="AT3526" s="17">
        <v>1.4672956534688604</v>
      </c>
      <c r="AU3526" s="17">
        <v>-1</v>
      </c>
      <c r="AV3526" s="17">
        <v>-1</v>
      </c>
      <c r="AW3526" s="17">
        <v>-1</v>
      </c>
      <c r="AX3526" s="17">
        <v>-1</v>
      </c>
      <c r="AY3526" s="17">
        <v>-3.2470568545271014E-2</v>
      </c>
      <c r="AZ3526" s="17">
        <v>0.64999991647873501</v>
      </c>
      <c r="BA3526" s="17">
        <v>-0.13717940365822218</v>
      </c>
      <c r="BB3526" s="17">
        <v>0.24373326638725484</v>
      </c>
      <c r="BC3526" s="17">
        <v>-6.4246086900075286E-2</v>
      </c>
      <c r="BD3526" s="17">
        <v>8.8755511614786737</v>
      </c>
      <c r="BE3526" s="17">
        <v>-1.8242691101966289</v>
      </c>
      <c r="BF3526" s="17">
        <v>-1</v>
      </c>
      <c r="BG3526" s="22">
        <v>0</v>
      </c>
    </row>
    <row r="3527" spans="1:59" x14ac:dyDescent="0.25">
      <c r="A3527">
        <v>7180</v>
      </c>
      <c r="B3527" t="s">
        <v>3554</v>
      </c>
      <c r="C3527" s="49">
        <v>0</v>
      </c>
      <c r="D3527" s="22">
        <v>1450</v>
      </c>
      <c r="E3527" s="17">
        <v>42.510834345099084</v>
      </c>
      <c r="F3527" s="17">
        <v>-34.162466733731819</v>
      </c>
      <c r="G3527" s="17">
        <v>9.7588733186206644E-2</v>
      </c>
      <c r="H3527" s="17">
        <v>1.5658069454695622</v>
      </c>
      <c r="I3527" s="17">
        <v>31.883730774475264</v>
      </c>
      <c r="J3527" s="17">
        <v>0.93163294809285269</v>
      </c>
      <c r="K3527" s="17">
        <v>-1</v>
      </c>
      <c r="L3527" s="17">
        <v>-1</v>
      </c>
      <c r="M3527" s="17">
        <v>-1</v>
      </c>
      <c r="N3527" s="17">
        <v>0.16666666666666666</v>
      </c>
      <c r="O3527" s="17">
        <v>-1</v>
      </c>
      <c r="P3527" s="17">
        <v>-1</v>
      </c>
      <c r="Q3527" s="17">
        <v>1.5814579933319561</v>
      </c>
      <c r="R3527" s="17">
        <v>-1</v>
      </c>
      <c r="S3527" s="17">
        <v>-0.35349720193228051</v>
      </c>
      <c r="T3527" s="17">
        <v>-3.7116137603193253E-2</v>
      </c>
      <c r="U3527" s="17">
        <v>-0.25976454836216811</v>
      </c>
      <c r="V3527" s="17">
        <v>-0.52255781179374472</v>
      </c>
      <c r="W3527" s="17">
        <v>-0.66835579592337224</v>
      </c>
      <c r="X3527" s="17">
        <v>-1.6139256024373154</v>
      </c>
      <c r="Y3527" s="17">
        <v>0</v>
      </c>
      <c r="Z3527" s="17">
        <v>17.257403896478259</v>
      </c>
      <c r="AA3527" s="17">
        <v>-0.33425274724250115</v>
      </c>
      <c r="AB3527" s="17">
        <v>-0.1472085642265627</v>
      </c>
      <c r="AC3527" s="17">
        <v>3.7713995992259974</v>
      </c>
      <c r="AD3527" s="17">
        <v>-0.32470568545271017</v>
      </c>
      <c r="AE3527" s="17">
        <v>-3.2470568545271014E-2</v>
      </c>
      <c r="AF3527" s="17">
        <v>27.835166854393844</v>
      </c>
      <c r="AG3527" s="17">
        <v>-31.187689879181502</v>
      </c>
      <c r="AH3527" s="17">
        <v>-1</v>
      </c>
      <c r="AI3527" s="17">
        <v>-1</v>
      </c>
      <c r="AJ3527" s="17">
        <v>-1</v>
      </c>
      <c r="AK3527" s="17">
        <v>-1</v>
      </c>
      <c r="AL3527" s="17">
        <v>-1</v>
      </c>
      <c r="AM3527" s="17">
        <v>-1</v>
      </c>
      <c r="AN3527" s="17">
        <v>-1</v>
      </c>
      <c r="AO3527" s="17">
        <v>-1</v>
      </c>
      <c r="AP3527" s="17">
        <v>-1</v>
      </c>
      <c r="AQ3527" s="17">
        <v>-1</v>
      </c>
      <c r="AR3527" s="17">
        <v>-0.16235284272635508</v>
      </c>
      <c r="AS3527" s="17">
        <v>-1.948234112716261</v>
      </c>
      <c r="AT3527" s="17">
        <v>1.4672956534688604</v>
      </c>
      <c r="AU3527" s="17">
        <v>-1</v>
      </c>
      <c r="AV3527" s="17">
        <v>-1</v>
      </c>
      <c r="AW3527" s="17">
        <v>-1</v>
      </c>
      <c r="AX3527" s="17">
        <v>-1</v>
      </c>
      <c r="AY3527" s="17">
        <v>-3.2470568545271014E-2</v>
      </c>
      <c r="AZ3527" s="17">
        <v>0.64999991647873501</v>
      </c>
      <c r="BA3527" s="17">
        <v>-0.13717940365822218</v>
      </c>
      <c r="BB3527" s="17">
        <v>0.24373326638725484</v>
      </c>
      <c r="BC3527" s="17">
        <v>-6.4246086900075286E-2</v>
      </c>
      <c r="BD3527" s="17">
        <v>8.8755511614786737</v>
      </c>
      <c r="BE3527" s="17">
        <v>-1.8242691101966289</v>
      </c>
      <c r="BF3527" s="17">
        <v>-1</v>
      </c>
      <c r="BG3527" s="22">
        <v>0</v>
      </c>
    </row>
    <row r="3528" spans="1:59" x14ac:dyDescent="0.25">
      <c r="A3528">
        <v>7181</v>
      </c>
      <c r="B3528" t="s">
        <v>2371</v>
      </c>
      <c r="C3528" s="49">
        <v>0</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0</v>
      </c>
    </row>
    <row r="3529" spans="1:59" x14ac:dyDescent="0.25">
      <c r="A3529">
        <v>7182</v>
      </c>
      <c r="B3529" t="s">
        <v>3555</v>
      </c>
      <c r="C3529" s="49">
        <v>0</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0</v>
      </c>
    </row>
    <row r="3530" spans="1:59" x14ac:dyDescent="0.25">
      <c r="A3530">
        <v>7183</v>
      </c>
      <c r="B3530" t="s">
        <v>3556</v>
      </c>
      <c r="C3530" s="49">
        <v>0</v>
      </c>
      <c r="D3530" s="22">
        <v>1450</v>
      </c>
      <c r="E3530" s="17">
        <v>42.510834345099084</v>
      </c>
      <c r="F3530" s="17">
        <v>-34.162466733731819</v>
      </c>
      <c r="G3530" s="17">
        <v>9.7588733186206644E-2</v>
      </c>
      <c r="H3530" s="17">
        <v>1.5658069454695622</v>
      </c>
      <c r="I3530" s="17">
        <v>31.883730774475264</v>
      </c>
      <c r="J3530" s="17">
        <v>0.93163294809285269</v>
      </c>
      <c r="K3530" s="17">
        <v>-1</v>
      </c>
      <c r="L3530" s="17">
        <v>-1</v>
      </c>
      <c r="M3530" s="17">
        <v>-1</v>
      </c>
      <c r="N3530" s="17">
        <v>0.16666666666666666</v>
      </c>
      <c r="O3530" s="17">
        <v>-1</v>
      </c>
      <c r="P3530" s="17">
        <v>-1</v>
      </c>
      <c r="Q3530" s="17">
        <v>1.5814579933319561</v>
      </c>
      <c r="R3530" s="17">
        <v>-1</v>
      </c>
      <c r="S3530" s="17">
        <v>-0.35349720193228051</v>
      </c>
      <c r="T3530" s="17">
        <v>-3.7116137603193253E-2</v>
      </c>
      <c r="U3530" s="17">
        <v>-0.25976454836216811</v>
      </c>
      <c r="V3530" s="17">
        <v>-0.52255781179374472</v>
      </c>
      <c r="W3530" s="17">
        <v>-0.66835579592337224</v>
      </c>
      <c r="X3530" s="17">
        <v>-1.6139256024373154</v>
      </c>
      <c r="Y3530" s="17">
        <v>0</v>
      </c>
      <c r="Z3530" s="17">
        <v>17.257403896478259</v>
      </c>
      <c r="AA3530" s="17">
        <v>-0.33425274724250115</v>
      </c>
      <c r="AB3530" s="17">
        <v>-0.1472085642265627</v>
      </c>
      <c r="AC3530" s="17">
        <v>3.7713995992259974</v>
      </c>
      <c r="AD3530" s="17">
        <v>-0.32470568545271017</v>
      </c>
      <c r="AE3530" s="17">
        <v>-3.2470568545271014E-2</v>
      </c>
      <c r="AF3530" s="17">
        <v>27.835166854393844</v>
      </c>
      <c r="AG3530" s="17">
        <v>-31.187689879181502</v>
      </c>
      <c r="AH3530" s="17">
        <v>-1</v>
      </c>
      <c r="AI3530" s="17">
        <v>-1</v>
      </c>
      <c r="AJ3530" s="17">
        <v>-1</v>
      </c>
      <c r="AK3530" s="17">
        <v>-1</v>
      </c>
      <c r="AL3530" s="17">
        <v>-1</v>
      </c>
      <c r="AM3530" s="17">
        <v>-1</v>
      </c>
      <c r="AN3530" s="17">
        <v>-1</v>
      </c>
      <c r="AO3530" s="17">
        <v>-1</v>
      </c>
      <c r="AP3530" s="17">
        <v>-1</v>
      </c>
      <c r="AQ3530" s="17">
        <v>-1</v>
      </c>
      <c r="AR3530" s="17">
        <v>-0.16235284272635508</v>
      </c>
      <c r="AS3530" s="17">
        <v>-1.948234112716261</v>
      </c>
      <c r="AT3530" s="17">
        <v>1.4672956534688604</v>
      </c>
      <c r="AU3530" s="17">
        <v>-1</v>
      </c>
      <c r="AV3530" s="17">
        <v>-1</v>
      </c>
      <c r="AW3530" s="17">
        <v>-1</v>
      </c>
      <c r="AX3530" s="17">
        <v>-1</v>
      </c>
      <c r="AY3530" s="17">
        <v>-3.2470568545271014E-2</v>
      </c>
      <c r="AZ3530" s="17">
        <v>0.64999991647873501</v>
      </c>
      <c r="BA3530" s="17">
        <v>-0.13717940365822218</v>
      </c>
      <c r="BB3530" s="17">
        <v>0.24373326638725484</v>
      </c>
      <c r="BC3530" s="17">
        <v>-6.4246086900075286E-2</v>
      </c>
      <c r="BD3530" s="17">
        <v>8.8755511614786737</v>
      </c>
      <c r="BE3530" s="17">
        <v>-1.8242691101966289</v>
      </c>
      <c r="BF3530" s="17">
        <v>-1</v>
      </c>
      <c r="BG3530" s="22">
        <v>0</v>
      </c>
    </row>
    <row r="3531" spans="1:59" x14ac:dyDescent="0.25">
      <c r="A3531">
        <v>7184</v>
      </c>
      <c r="B3531" t="s">
        <v>3557</v>
      </c>
      <c r="C3531" s="49">
        <v>0</v>
      </c>
      <c r="D3531" s="22">
        <v>1450</v>
      </c>
      <c r="E3531" s="17">
        <v>42.510834345099084</v>
      </c>
      <c r="F3531" s="17">
        <v>-34.162466733731819</v>
      </c>
      <c r="G3531" s="17">
        <v>9.7588733186206644E-2</v>
      </c>
      <c r="H3531" s="17">
        <v>1.5658069454695622</v>
      </c>
      <c r="I3531" s="17">
        <v>31.883730774475264</v>
      </c>
      <c r="J3531" s="17">
        <v>0.93163294809285269</v>
      </c>
      <c r="K3531" s="17">
        <v>-1</v>
      </c>
      <c r="L3531" s="17">
        <v>-1</v>
      </c>
      <c r="M3531" s="17">
        <v>-1</v>
      </c>
      <c r="N3531" s="17">
        <v>0.16666666666666666</v>
      </c>
      <c r="O3531" s="17">
        <v>-1</v>
      </c>
      <c r="P3531" s="17">
        <v>-1</v>
      </c>
      <c r="Q3531" s="17">
        <v>1.5814579933319561</v>
      </c>
      <c r="R3531" s="17">
        <v>-1</v>
      </c>
      <c r="S3531" s="17">
        <v>-0.35349720193228051</v>
      </c>
      <c r="T3531" s="17">
        <v>-3.7116137603193253E-2</v>
      </c>
      <c r="U3531" s="17">
        <v>-0.25976454836216811</v>
      </c>
      <c r="V3531" s="17">
        <v>-0.52255781179374472</v>
      </c>
      <c r="W3531" s="17">
        <v>-0.66835579592337224</v>
      </c>
      <c r="X3531" s="17">
        <v>-1.6139256024373154</v>
      </c>
      <c r="Y3531" s="17">
        <v>0</v>
      </c>
      <c r="Z3531" s="17">
        <v>17.257403896478259</v>
      </c>
      <c r="AA3531" s="17">
        <v>-0.33425274724250115</v>
      </c>
      <c r="AB3531" s="17">
        <v>-0.1472085642265627</v>
      </c>
      <c r="AC3531" s="17">
        <v>3.7713995992259974</v>
      </c>
      <c r="AD3531" s="17">
        <v>-0.32470568545271017</v>
      </c>
      <c r="AE3531" s="17">
        <v>-3.2470568545271014E-2</v>
      </c>
      <c r="AF3531" s="17">
        <v>27.835166854393844</v>
      </c>
      <c r="AG3531" s="17">
        <v>-31.187689879181502</v>
      </c>
      <c r="AH3531" s="17">
        <v>-1</v>
      </c>
      <c r="AI3531" s="17">
        <v>-1</v>
      </c>
      <c r="AJ3531" s="17">
        <v>-1</v>
      </c>
      <c r="AK3531" s="17">
        <v>-1</v>
      </c>
      <c r="AL3531" s="17">
        <v>-1</v>
      </c>
      <c r="AM3531" s="17">
        <v>-1</v>
      </c>
      <c r="AN3531" s="17">
        <v>-1</v>
      </c>
      <c r="AO3531" s="17">
        <v>-1</v>
      </c>
      <c r="AP3531" s="17">
        <v>-1</v>
      </c>
      <c r="AQ3531" s="17">
        <v>-1</v>
      </c>
      <c r="AR3531" s="17">
        <v>-0.16235284272635508</v>
      </c>
      <c r="AS3531" s="17">
        <v>-1.948234112716261</v>
      </c>
      <c r="AT3531" s="17">
        <v>1.4672956534688604</v>
      </c>
      <c r="AU3531" s="17">
        <v>-1</v>
      </c>
      <c r="AV3531" s="17">
        <v>-1</v>
      </c>
      <c r="AW3531" s="17">
        <v>-1</v>
      </c>
      <c r="AX3531" s="17">
        <v>-1</v>
      </c>
      <c r="AY3531" s="17">
        <v>-3.2470568545271014E-2</v>
      </c>
      <c r="AZ3531" s="17">
        <v>0.64999991647873501</v>
      </c>
      <c r="BA3531" s="17">
        <v>-0.13717940365822218</v>
      </c>
      <c r="BB3531" s="17">
        <v>0.24373326638725484</v>
      </c>
      <c r="BC3531" s="17">
        <v>-6.4246086900075286E-2</v>
      </c>
      <c r="BD3531" s="17">
        <v>8.8755511614786737</v>
      </c>
      <c r="BE3531" s="17">
        <v>-1.8242691101966289</v>
      </c>
      <c r="BF3531" s="17">
        <v>-1</v>
      </c>
      <c r="BG3531" s="22">
        <v>0</v>
      </c>
    </row>
    <row r="3532" spans="1:59" x14ac:dyDescent="0.25">
      <c r="A3532">
        <v>7185</v>
      </c>
      <c r="B3532" t="s">
        <v>3558</v>
      </c>
      <c r="C3532" s="49">
        <v>0</v>
      </c>
      <c r="D3532" s="22">
        <v>1450</v>
      </c>
      <c r="E3532" s="17">
        <v>42.510834345099084</v>
      </c>
      <c r="F3532" s="17">
        <v>-34.162466733731819</v>
      </c>
      <c r="G3532" s="17">
        <v>9.7588733186206644E-2</v>
      </c>
      <c r="H3532" s="17">
        <v>1.5658069454695622</v>
      </c>
      <c r="I3532" s="17">
        <v>31.883730774475264</v>
      </c>
      <c r="J3532" s="17">
        <v>0.93163294809285269</v>
      </c>
      <c r="K3532" s="17">
        <v>-1</v>
      </c>
      <c r="L3532" s="17">
        <v>-1</v>
      </c>
      <c r="M3532" s="17">
        <v>-1</v>
      </c>
      <c r="N3532" s="17">
        <v>0.16666666666666666</v>
      </c>
      <c r="O3532" s="17">
        <v>-1</v>
      </c>
      <c r="P3532" s="17">
        <v>-1</v>
      </c>
      <c r="Q3532" s="17">
        <v>1.5814579933319561</v>
      </c>
      <c r="R3532" s="17">
        <v>-1</v>
      </c>
      <c r="S3532" s="17">
        <v>-0.35349720193228051</v>
      </c>
      <c r="T3532" s="17">
        <v>-3.7116137603193253E-2</v>
      </c>
      <c r="U3532" s="17">
        <v>-0.25976454836216811</v>
      </c>
      <c r="V3532" s="17">
        <v>-0.52255781179374472</v>
      </c>
      <c r="W3532" s="17">
        <v>-0.66835579592337224</v>
      </c>
      <c r="X3532" s="17">
        <v>-1.6139256024373154</v>
      </c>
      <c r="Y3532" s="17">
        <v>0</v>
      </c>
      <c r="Z3532" s="17">
        <v>17.257403896478259</v>
      </c>
      <c r="AA3532" s="17">
        <v>-0.33425274724250115</v>
      </c>
      <c r="AB3532" s="17">
        <v>-0.1472085642265627</v>
      </c>
      <c r="AC3532" s="17">
        <v>3.7713995992259974</v>
      </c>
      <c r="AD3532" s="17">
        <v>-0.32470568545271017</v>
      </c>
      <c r="AE3532" s="17">
        <v>-3.2470568545271014E-2</v>
      </c>
      <c r="AF3532" s="17">
        <v>27.835166854393844</v>
      </c>
      <c r="AG3532" s="17">
        <v>-31.187689879181502</v>
      </c>
      <c r="AH3532" s="17">
        <v>-1</v>
      </c>
      <c r="AI3532" s="17">
        <v>-1</v>
      </c>
      <c r="AJ3532" s="17">
        <v>-1</v>
      </c>
      <c r="AK3532" s="17">
        <v>-1</v>
      </c>
      <c r="AL3532" s="17">
        <v>-1</v>
      </c>
      <c r="AM3532" s="17">
        <v>-1</v>
      </c>
      <c r="AN3532" s="17">
        <v>-1</v>
      </c>
      <c r="AO3532" s="17">
        <v>-1</v>
      </c>
      <c r="AP3532" s="17">
        <v>-1</v>
      </c>
      <c r="AQ3532" s="17">
        <v>-1</v>
      </c>
      <c r="AR3532" s="17">
        <v>-0.16235284272635508</v>
      </c>
      <c r="AS3532" s="17">
        <v>-1.948234112716261</v>
      </c>
      <c r="AT3532" s="17">
        <v>1.4672956534688604</v>
      </c>
      <c r="AU3532" s="17">
        <v>-1</v>
      </c>
      <c r="AV3532" s="17">
        <v>-1</v>
      </c>
      <c r="AW3532" s="17">
        <v>-1</v>
      </c>
      <c r="AX3532" s="17">
        <v>-1</v>
      </c>
      <c r="AY3532" s="17">
        <v>-3.2470568545271014E-2</v>
      </c>
      <c r="AZ3532" s="17">
        <v>0.64999991647873501</v>
      </c>
      <c r="BA3532" s="17">
        <v>-0.13717940365822218</v>
      </c>
      <c r="BB3532" s="17">
        <v>0.24373326638725484</v>
      </c>
      <c r="BC3532" s="17">
        <v>-6.4246086900075286E-2</v>
      </c>
      <c r="BD3532" s="17">
        <v>8.8755511614786737</v>
      </c>
      <c r="BE3532" s="17">
        <v>-1.8242691101966289</v>
      </c>
      <c r="BF3532" s="17">
        <v>-1</v>
      </c>
      <c r="BG3532" s="22">
        <v>0</v>
      </c>
    </row>
    <row r="3533" spans="1:59" x14ac:dyDescent="0.25">
      <c r="A3533">
        <v>7187</v>
      </c>
      <c r="B3533" t="s">
        <v>3559</v>
      </c>
      <c r="C3533" s="49">
        <v>0</v>
      </c>
      <c r="D3533" s="22">
        <v>1450</v>
      </c>
      <c r="E3533" s="17">
        <v>42.510834345099084</v>
      </c>
      <c r="F3533" s="17">
        <v>-34.162466733731819</v>
      </c>
      <c r="G3533" s="17">
        <v>9.7588733186206644E-2</v>
      </c>
      <c r="H3533" s="17">
        <v>1.5658069454695622</v>
      </c>
      <c r="I3533" s="17">
        <v>31.883730774475264</v>
      </c>
      <c r="J3533" s="17">
        <v>0.93163294809285269</v>
      </c>
      <c r="K3533" s="17">
        <v>-1</v>
      </c>
      <c r="L3533" s="17">
        <v>-1</v>
      </c>
      <c r="M3533" s="17">
        <v>-1</v>
      </c>
      <c r="N3533" s="17">
        <v>0.16666666666666666</v>
      </c>
      <c r="O3533" s="17">
        <v>-1</v>
      </c>
      <c r="P3533" s="17">
        <v>-1</v>
      </c>
      <c r="Q3533" s="17">
        <v>1.5814579933319561</v>
      </c>
      <c r="R3533" s="17">
        <v>-1</v>
      </c>
      <c r="S3533" s="17">
        <v>-0.35349720193228051</v>
      </c>
      <c r="T3533" s="17">
        <v>-3.7116137603193253E-2</v>
      </c>
      <c r="U3533" s="17">
        <v>-0.25976454836216811</v>
      </c>
      <c r="V3533" s="17">
        <v>-0.52255781179374472</v>
      </c>
      <c r="W3533" s="17">
        <v>-0.66835579592337224</v>
      </c>
      <c r="X3533" s="17">
        <v>-1.6139256024373154</v>
      </c>
      <c r="Y3533" s="17">
        <v>0</v>
      </c>
      <c r="Z3533" s="17">
        <v>17.257403896478259</v>
      </c>
      <c r="AA3533" s="17">
        <v>-0.33425274724250115</v>
      </c>
      <c r="AB3533" s="17">
        <v>-0.1472085642265627</v>
      </c>
      <c r="AC3533" s="17">
        <v>3.7713995992259974</v>
      </c>
      <c r="AD3533" s="17">
        <v>-0.32470568545271017</v>
      </c>
      <c r="AE3533" s="17">
        <v>-3.2470568545271014E-2</v>
      </c>
      <c r="AF3533" s="17">
        <v>27.835166854393844</v>
      </c>
      <c r="AG3533" s="17">
        <v>-31.187689879181502</v>
      </c>
      <c r="AH3533" s="17">
        <v>-1</v>
      </c>
      <c r="AI3533" s="17">
        <v>-1</v>
      </c>
      <c r="AJ3533" s="17">
        <v>-1</v>
      </c>
      <c r="AK3533" s="17">
        <v>-1</v>
      </c>
      <c r="AL3533" s="17">
        <v>-1</v>
      </c>
      <c r="AM3533" s="17">
        <v>-1</v>
      </c>
      <c r="AN3533" s="17">
        <v>-1</v>
      </c>
      <c r="AO3533" s="17">
        <v>-1</v>
      </c>
      <c r="AP3533" s="17">
        <v>-1</v>
      </c>
      <c r="AQ3533" s="17">
        <v>-1</v>
      </c>
      <c r="AR3533" s="17">
        <v>-0.16235284272635508</v>
      </c>
      <c r="AS3533" s="17">
        <v>-1.948234112716261</v>
      </c>
      <c r="AT3533" s="17">
        <v>1.4672956534688604</v>
      </c>
      <c r="AU3533" s="17">
        <v>-1</v>
      </c>
      <c r="AV3533" s="17">
        <v>-1</v>
      </c>
      <c r="AW3533" s="17">
        <v>-1</v>
      </c>
      <c r="AX3533" s="17">
        <v>-1</v>
      </c>
      <c r="AY3533" s="17">
        <v>-3.2470568545271014E-2</v>
      </c>
      <c r="AZ3533" s="17">
        <v>0.64999991647873501</v>
      </c>
      <c r="BA3533" s="17">
        <v>-0.13717940365822218</v>
      </c>
      <c r="BB3533" s="17">
        <v>0.24373326638725484</v>
      </c>
      <c r="BC3533" s="17">
        <v>-6.4246086900075286E-2</v>
      </c>
      <c r="BD3533" s="17">
        <v>8.8755511614786737</v>
      </c>
      <c r="BE3533" s="17">
        <v>-1.8242691101966289</v>
      </c>
      <c r="BF3533" s="17">
        <v>-1</v>
      </c>
      <c r="BG3533" s="22">
        <v>0</v>
      </c>
    </row>
    <row r="3534" spans="1:59" x14ac:dyDescent="0.25">
      <c r="A3534">
        <v>7188</v>
      </c>
      <c r="B3534" t="s">
        <v>3560</v>
      </c>
      <c r="C3534" s="49">
        <v>0</v>
      </c>
      <c r="D3534" s="22">
        <v>1450</v>
      </c>
      <c r="E3534" s="17">
        <v>42.510834345099084</v>
      </c>
      <c r="F3534" s="17">
        <v>-34.162466733731819</v>
      </c>
      <c r="G3534" s="17">
        <v>9.7588733186206644E-2</v>
      </c>
      <c r="H3534" s="17">
        <v>1.5658069454695622</v>
      </c>
      <c r="I3534" s="17">
        <v>31.883730774475264</v>
      </c>
      <c r="J3534" s="17">
        <v>0.93163294809285269</v>
      </c>
      <c r="K3534" s="17">
        <v>-1</v>
      </c>
      <c r="L3534" s="17">
        <v>-1</v>
      </c>
      <c r="M3534" s="17">
        <v>-1</v>
      </c>
      <c r="N3534" s="17">
        <v>0.16666666666666666</v>
      </c>
      <c r="O3534" s="17">
        <v>-1</v>
      </c>
      <c r="P3534" s="17">
        <v>-1</v>
      </c>
      <c r="Q3534" s="17">
        <v>1.5814579933319561</v>
      </c>
      <c r="R3534" s="17">
        <v>-1</v>
      </c>
      <c r="S3534" s="17">
        <v>-0.35349720193228051</v>
      </c>
      <c r="T3534" s="17">
        <v>-3.7116137603193253E-2</v>
      </c>
      <c r="U3534" s="17">
        <v>-0.25976454836216811</v>
      </c>
      <c r="V3534" s="17">
        <v>-0.52255781179374472</v>
      </c>
      <c r="W3534" s="17">
        <v>-0.66835579592337224</v>
      </c>
      <c r="X3534" s="17">
        <v>-1.6139256024373154</v>
      </c>
      <c r="Y3534" s="17">
        <v>0</v>
      </c>
      <c r="Z3534" s="17">
        <v>17.257403896478259</v>
      </c>
      <c r="AA3534" s="17">
        <v>-0.33425274724250115</v>
      </c>
      <c r="AB3534" s="17">
        <v>-0.1472085642265627</v>
      </c>
      <c r="AC3534" s="17">
        <v>3.7713995992259974</v>
      </c>
      <c r="AD3534" s="17">
        <v>-0.32470568545271017</v>
      </c>
      <c r="AE3534" s="17">
        <v>-3.2470568545271014E-2</v>
      </c>
      <c r="AF3534" s="17">
        <v>27.835166854393844</v>
      </c>
      <c r="AG3534" s="17">
        <v>-31.187689879181502</v>
      </c>
      <c r="AH3534" s="17">
        <v>-1</v>
      </c>
      <c r="AI3534" s="17">
        <v>-1</v>
      </c>
      <c r="AJ3534" s="17">
        <v>-1</v>
      </c>
      <c r="AK3534" s="17">
        <v>-1</v>
      </c>
      <c r="AL3534" s="17">
        <v>-1</v>
      </c>
      <c r="AM3534" s="17">
        <v>-1</v>
      </c>
      <c r="AN3534" s="17">
        <v>-1</v>
      </c>
      <c r="AO3534" s="17">
        <v>-1</v>
      </c>
      <c r="AP3534" s="17">
        <v>-1</v>
      </c>
      <c r="AQ3534" s="17">
        <v>-1</v>
      </c>
      <c r="AR3534" s="17">
        <v>-0.16235284272635508</v>
      </c>
      <c r="AS3534" s="17">
        <v>-1.948234112716261</v>
      </c>
      <c r="AT3534" s="17">
        <v>1.4672956534688604</v>
      </c>
      <c r="AU3534" s="17">
        <v>-1</v>
      </c>
      <c r="AV3534" s="17">
        <v>-1</v>
      </c>
      <c r="AW3534" s="17">
        <v>-1</v>
      </c>
      <c r="AX3534" s="17">
        <v>-1</v>
      </c>
      <c r="AY3534" s="17">
        <v>-3.2470568545271014E-2</v>
      </c>
      <c r="AZ3534" s="17">
        <v>0.64999991647873501</v>
      </c>
      <c r="BA3534" s="17">
        <v>-0.13717940365822218</v>
      </c>
      <c r="BB3534" s="17">
        <v>0.24373326638725484</v>
      </c>
      <c r="BC3534" s="17">
        <v>-6.4246086900075286E-2</v>
      </c>
      <c r="BD3534" s="17">
        <v>8.8755511614786737</v>
      </c>
      <c r="BE3534" s="17">
        <v>-1.8242691101966289</v>
      </c>
      <c r="BF3534" s="17">
        <v>-1</v>
      </c>
      <c r="BG3534" s="22">
        <v>0</v>
      </c>
    </row>
    <row r="3535" spans="1:59" x14ac:dyDescent="0.25">
      <c r="A3535">
        <v>7189</v>
      </c>
      <c r="B3535" t="s">
        <v>3561</v>
      </c>
      <c r="C3535" s="49">
        <v>0</v>
      </c>
      <c r="D3535" s="22">
        <v>1450</v>
      </c>
      <c r="E3535" s="17">
        <v>42.510834345099084</v>
      </c>
      <c r="F3535" s="17">
        <v>-34.162466733731819</v>
      </c>
      <c r="G3535" s="17">
        <v>9.7588733186206644E-2</v>
      </c>
      <c r="H3535" s="17">
        <v>1.5658069454695622</v>
      </c>
      <c r="I3535" s="17">
        <v>31.883730774475264</v>
      </c>
      <c r="J3535" s="17">
        <v>0.93163294809285269</v>
      </c>
      <c r="K3535" s="17">
        <v>-1</v>
      </c>
      <c r="L3535" s="17">
        <v>-1</v>
      </c>
      <c r="M3535" s="17">
        <v>-1</v>
      </c>
      <c r="N3535" s="17">
        <v>0.16666666666666666</v>
      </c>
      <c r="O3535" s="17">
        <v>-1</v>
      </c>
      <c r="P3535" s="17">
        <v>-1</v>
      </c>
      <c r="Q3535" s="17">
        <v>1.5814579933319561</v>
      </c>
      <c r="R3535" s="17">
        <v>-1</v>
      </c>
      <c r="S3535" s="17">
        <v>-0.35349720193228051</v>
      </c>
      <c r="T3535" s="17">
        <v>-3.7116137603193253E-2</v>
      </c>
      <c r="U3535" s="17">
        <v>-0.25976454836216811</v>
      </c>
      <c r="V3535" s="17">
        <v>-0.52255781179374472</v>
      </c>
      <c r="W3535" s="17">
        <v>-0.66835579592337224</v>
      </c>
      <c r="X3535" s="17">
        <v>-1.6139256024373154</v>
      </c>
      <c r="Y3535" s="17">
        <v>0</v>
      </c>
      <c r="Z3535" s="17">
        <v>17.257403896478259</v>
      </c>
      <c r="AA3535" s="17">
        <v>-0.33425274724250115</v>
      </c>
      <c r="AB3535" s="17">
        <v>-0.1472085642265627</v>
      </c>
      <c r="AC3535" s="17">
        <v>3.7713995992259974</v>
      </c>
      <c r="AD3535" s="17">
        <v>-0.32470568545271017</v>
      </c>
      <c r="AE3535" s="17">
        <v>-3.2470568545271014E-2</v>
      </c>
      <c r="AF3535" s="17">
        <v>27.835166854393844</v>
      </c>
      <c r="AG3535" s="17">
        <v>-31.187689879181502</v>
      </c>
      <c r="AH3535" s="17">
        <v>-1</v>
      </c>
      <c r="AI3535" s="17">
        <v>-1</v>
      </c>
      <c r="AJ3535" s="17">
        <v>-1</v>
      </c>
      <c r="AK3535" s="17">
        <v>-1</v>
      </c>
      <c r="AL3535" s="17">
        <v>-1</v>
      </c>
      <c r="AM3535" s="17">
        <v>-1</v>
      </c>
      <c r="AN3535" s="17">
        <v>-1</v>
      </c>
      <c r="AO3535" s="17">
        <v>-1</v>
      </c>
      <c r="AP3535" s="17">
        <v>-1</v>
      </c>
      <c r="AQ3535" s="17">
        <v>-1</v>
      </c>
      <c r="AR3535" s="17">
        <v>-0.16235284272635508</v>
      </c>
      <c r="AS3535" s="17">
        <v>-1.948234112716261</v>
      </c>
      <c r="AT3535" s="17">
        <v>1.4672956534688604</v>
      </c>
      <c r="AU3535" s="17">
        <v>-1</v>
      </c>
      <c r="AV3535" s="17">
        <v>-1</v>
      </c>
      <c r="AW3535" s="17">
        <v>-1</v>
      </c>
      <c r="AX3535" s="17">
        <v>-1</v>
      </c>
      <c r="AY3535" s="17">
        <v>-3.2470568545271014E-2</v>
      </c>
      <c r="AZ3535" s="17">
        <v>0.64999991647873501</v>
      </c>
      <c r="BA3535" s="17">
        <v>-0.13717940365822218</v>
      </c>
      <c r="BB3535" s="17">
        <v>0.24373326638725484</v>
      </c>
      <c r="BC3535" s="17">
        <v>-6.4246086900075286E-2</v>
      </c>
      <c r="BD3535" s="17">
        <v>8.8755511614786737</v>
      </c>
      <c r="BE3535" s="17">
        <v>-1.8242691101966289</v>
      </c>
      <c r="BF3535" s="17">
        <v>-1</v>
      </c>
      <c r="BG3535" s="22">
        <v>0</v>
      </c>
    </row>
    <row r="3536" spans="1:59" x14ac:dyDescent="0.25">
      <c r="A3536">
        <v>7190</v>
      </c>
      <c r="B3536" t="s">
        <v>3562</v>
      </c>
      <c r="C3536" s="49">
        <v>0</v>
      </c>
      <c r="D3536" s="22">
        <v>1450</v>
      </c>
      <c r="E3536" s="17">
        <v>42.510834345099084</v>
      </c>
      <c r="F3536" s="17">
        <v>-34.162466733731819</v>
      </c>
      <c r="G3536" s="17">
        <v>9.7588733186206644E-2</v>
      </c>
      <c r="H3536" s="17">
        <v>1.5658069454695622</v>
      </c>
      <c r="I3536" s="17">
        <v>31.883730774475264</v>
      </c>
      <c r="J3536" s="17">
        <v>0.93163294809285269</v>
      </c>
      <c r="K3536" s="17">
        <v>-1</v>
      </c>
      <c r="L3536" s="17">
        <v>-1</v>
      </c>
      <c r="M3536" s="17">
        <v>-1</v>
      </c>
      <c r="N3536" s="17">
        <v>0.16666666666666666</v>
      </c>
      <c r="O3536" s="17">
        <v>-1</v>
      </c>
      <c r="P3536" s="17">
        <v>-1</v>
      </c>
      <c r="Q3536" s="17">
        <v>1.5814579933319561</v>
      </c>
      <c r="R3536" s="17">
        <v>-1</v>
      </c>
      <c r="S3536" s="17">
        <v>-0.35349720193228051</v>
      </c>
      <c r="T3536" s="17">
        <v>-3.7116137603193253E-2</v>
      </c>
      <c r="U3536" s="17">
        <v>-0.25976454836216811</v>
      </c>
      <c r="V3536" s="17">
        <v>-0.52255781179374472</v>
      </c>
      <c r="W3536" s="17">
        <v>-0.66835579592337224</v>
      </c>
      <c r="X3536" s="17">
        <v>-1.6139256024373154</v>
      </c>
      <c r="Y3536" s="17">
        <v>0</v>
      </c>
      <c r="Z3536" s="17">
        <v>17.257403896478259</v>
      </c>
      <c r="AA3536" s="17">
        <v>-0.33425274724250115</v>
      </c>
      <c r="AB3536" s="17">
        <v>-0.1472085642265627</v>
      </c>
      <c r="AC3536" s="17">
        <v>3.7713995992259974</v>
      </c>
      <c r="AD3536" s="17">
        <v>-0.32470568545271017</v>
      </c>
      <c r="AE3536" s="17">
        <v>-3.2470568545271014E-2</v>
      </c>
      <c r="AF3536" s="17">
        <v>27.835166854393844</v>
      </c>
      <c r="AG3536" s="17">
        <v>-31.187689879181502</v>
      </c>
      <c r="AH3536" s="17">
        <v>-1</v>
      </c>
      <c r="AI3536" s="17">
        <v>-1</v>
      </c>
      <c r="AJ3536" s="17">
        <v>-1</v>
      </c>
      <c r="AK3536" s="17">
        <v>-1</v>
      </c>
      <c r="AL3536" s="17">
        <v>-1</v>
      </c>
      <c r="AM3536" s="17">
        <v>-1</v>
      </c>
      <c r="AN3536" s="17">
        <v>-1</v>
      </c>
      <c r="AO3536" s="17">
        <v>-1</v>
      </c>
      <c r="AP3536" s="17">
        <v>-1</v>
      </c>
      <c r="AQ3536" s="17">
        <v>-1</v>
      </c>
      <c r="AR3536" s="17">
        <v>-0.16235284272635508</v>
      </c>
      <c r="AS3536" s="17">
        <v>-1.948234112716261</v>
      </c>
      <c r="AT3536" s="17">
        <v>1.4672956534688604</v>
      </c>
      <c r="AU3536" s="17">
        <v>-1</v>
      </c>
      <c r="AV3536" s="17">
        <v>-1</v>
      </c>
      <c r="AW3536" s="17">
        <v>-1</v>
      </c>
      <c r="AX3536" s="17">
        <v>-1</v>
      </c>
      <c r="AY3536" s="17">
        <v>-3.2470568545271014E-2</v>
      </c>
      <c r="AZ3536" s="17">
        <v>0.64999991647873501</v>
      </c>
      <c r="BA3536" s="17">
        <v>-0.13717940365822218</v>
      </c>
      <c r="BB3536" s="17">
        <v>0.24373326638725484</v>
      </c>
      <c r="BC3536" s="17">
        <v>-6.4246086900075286E-2</v>
      </c>
      <c r="BD3536" s="17">
        <v>8.8755511614786737</v>
      </c>
      <c r="BE3536" s="17">
        <v>-1.8242691101966289</v>
      </c>
      <c r="BF3536" s="17">
        <v>-1</v>
      </c>
      <c r="BG3536" s="22">
        <v>0</v>
      </c>
    </row>
    <row r="3537" spans="1:59" x14ac:dyDescent="0.25">
      <c r="A3537">
        <v>7191</v>
      </c>
      <c r="B3537" t="s">
        <v>3563</v>
      </c>
      <c r="C3537" s="49">
        <v>0</v>
      </c>
      <c r="D3537" s="22">
        <v>1450</v>
      </c>
      <c r="E3537" s="17">
        <v>42.510834345099084</v>
      </c>
      <c r="F3537" s="17">
        <v>-34.162466733731819</v>
      </c>
      <c r="G3537" s="17">
        <v>9.7588733186206644E-2</v>
      </c>
      <c r="H3537" s="17">
        <v>1.5658069454695622</v>
      </c>
      <c r="I3537" s="17">
        <v>31.883730774475264</v>
      </c>
      <c r="J3537" s="17">
        <v>0.93163294809285269</v>
      </c>
      <c r="K3537" s="17">
        <v>-1</v>
      </c>
      <c r="L3537" s="17">
        <v>-1</v>
      </c>
      <c r="M3537" s="17">
        <v>-1</v>
      </c>
      <c r="N3537" s="17">
        <v>0.16666666666666666</v>
      </c>
      <c r="O3537" s="17">
        <v>-1</v>
      </c>
      <c r="P3537" s="17">
        <v>-1</v>
      </c>
      <c r="Q3537" s="17">
        <v>1.5814579933319561</v>
      </c>
      <c r="R3537" s="17">
        <v>-1</v>
      </c>
      <c r="S3537" s="17">
        <v>-0.35349720193228051</v>
      </c>
      <c r="T3537" s="17">
        <v>-3.7116137603193253E-2</v>
      </c>
      <c r="U3537" s="17">
        <v>-0.25976454836216811</v>
      </c>
      <c r="V3537" s="17">
        <v>-0.52255781179374472</v>
      </c>
      <c r="W3537" s="17">
        <v>-0.66835579592337224</v>
      </c>
      <c r="X3537" s="17">
        <v>-1.6139256024373154</v>
      </c>
      <c r="Y3537" s="17">
        <v>0</v>
      </c>
      <c r="Z3537" s="17">
        <v>17.257403896478259</v>
      </c>
      <c r="AA3537" s="17">
        <v>-0.33425274724250115</v>
      </c>
      <c r="AB3537" s="17">
        <v>-0.1472085642265627</v>
      </c>
      <c r="AC3537" s="17">
        <v>3.7713995992259974</v>
      </c>
      <c r="AD3537" s="17">
        <v>-0.32470568545271017</v>
      </c>
      <c r="AE3537" s="17">
        <v>-3.2470568545271014E-2</v>
      </c>
      <c r="AF3537" s="17">
        <v>27.835166854393844</v>
      </c>
      <c r="AG3537" s="17">
        <v>-31.187689879181502</v>
      </c>
      <c r="AH3537" s="17">
        <v>-1</v>
      </c>
      <c r="AI3537" s="17">
        <v>-1</v>
      </c>
      <c r="AJ3537" s="17">
        <v>-1</v>
      </c>
      <c r="AK3537" s="17">
        <v>-1</v>
      </c>
      <c r="AL3537" s="17">
        <v>-1</v>
      </c>
      <c r="AM3537" s="17">
        <v>-1</v>
      </c>
      <c r="AN3537" s="17">
        <v>-1</v>
      </c>
      <c r="AO3537" s="17">
        <v>-1</v>
      </c>
      <c r="AP3537" s="17">
        <v>-1</v>
      </c>
      <c r="AQ3537" s="17">
        <v>-1</v>
      </c>
      <c r="AR3537" s="17">
        <v>-0.16235284272635508</v>
      </c>
      <c r="AS3537" s="17">
        <v>-1.948234112716261</v>
      </c>
      <c r="AT3537" s="17">
        <v>1.4672956534688604</v>
      </c>
      <c r="AU3537" s="17">
        <v>-1</v>
      </c>
      <c r="AV3537" s="17">
        <v>-1</v>
      </c>
      <c r="AW3537" s="17">
        <v>-1</v>
      </c>
      <c r="AX3537" s="17">
        <v>-1</v>
      </c>
      <c r="AY3537" s="17">
        <v>-3.2470568545271014E-2</v>
      </c>
      <c r="AZ3537" s="17">
        <v>0.64999991647873501</v>
      </c>
      <c r="BA3537" s="17">
        <v>-0.13717940365822218</v>
      </c>
      <c r="BB3537" s="17">
        <v>0.24373326638725484</v>
      </c>
      <c r="BC3537" s="17">
        <v>-6.4246086900075286E-2</v>
      </c>
      <c r="BD3537" s="17">
        <v>8.8755511614786737</v>
      </c>
      <c r="BE3537" s="17">
        <v>-1.8242691101966289</v>
      </c>
      <c r="BF3537" s="17">
        <v>-1</v>
      </c>
      <c r="BG3537" s="22">
        <v>0</v>
      </c>
    </row>
    <row r="3538" spans="1:59" x14ac:dyDescent="0.25">
      <c r="A3538">
        <v>7192</v>
      </c>
      <c r="B3538" t="s">
        <v>3564</v>
      </c>
      <c r="C3538" s="49">
        <v>0</v>
      </c>
      <c r="D3538" s="22">
        <v>1450</v>
      </c>
      <c r="E3538" s="17">
        <v>42.510834345099084</v>
      </c>
      <c r="F3538" s="17">
        <v>-34.162466733731819</v>
      </c>
      <c r="G3538" s="17">
        <v>9.7588733186206644E-2</v>
      </c>
      <c r="H3538" s="17">
        <v>1.5658069454695622</v>
      </c>
      <c r="I3538" s="17">
        <v>31.883730774475264</v>
      </c>
      <c r="J3538" s="17">
        <v>0.93163294809285269</v>
      </c>
      <c r="K3538" s="17">
        <v>-1</v>
      </c>
      <c r="L3538" s="17">
        <v>-1</v>
      </c>
      <c r="M3538" s="17">
        <v>-1</v>
      </c>
      <c r="N3538" s="17">
        <v>0.16666666666666666</v>
      </c>
      <c r="O3538" s="17">
        <v>-1</v>
      </c>
      <c r="P3538" s="17">
        <v>-1</v>
      </c>
      <c r="Q3538" s="17">
        <v>1.5814579933319561</v>
      </c>
      <c r="R3538" s="17">
        <v>-1</v>
      </c>
      <c r="S3538" s="17">
        <v>-0.35349720193228051</v>
      </c>
      <c r="T3538" s="17">
        <v>-3.7116137603193253E-2</v>
      </c>
      <c r="U3538" s="17">
        <v>-0.25976454836216811</v>
      </c>
      <c r="V3538" s="17">
        <v>-0.52255781179374472</v>
      </c>
      <c r="W3538" s="17">
        <v>-0.66835579592337224</v>
      </c>
      <c r="X3538" s="17">
        <v>-1.6139256024373154</v>
      </c>
      <c r="Y3538" s="17">
        <v>0</v>
      </c>
      <c r="Z3538" s="17">
        <v>17.257403896478259</v>
      </c>
      <c r="AA3538" s="17">
        <v>-0.33425274724250115</v>
      </c>
      <c r="AB3538" s="17">
        <v>-0.1472085642265627</v>
      </c>
      <c r="AC3538" s="17">
        <v>3.7713995992259974</v>
      </c>
      <c r="AD3538" s="17">
        <v>-0.32470568545271017</v>
      </c>
      <c r="AE3538" s="17">
        <v>-3.2470568545271014E-2</v>
      </c>
      <c r="AF3538" s="17">
        <v>27.835166854393844</v>
      </c>
      <c r="AG3538" s="17">
        <v>-31.187689879181502</v>
      </c>
      <c r="AH3538" s="17">
        <v>-1</v>
      </c>
      <c r="AI3538" s="17">
        <v>-1</v>
      </c>
      <c r="AJ3538" s="17">
        <v>-1</v>
      </c>
      <c r="AK3538" s="17">
        <v>-1</v>
      </c>
      <c r="AL3538" s="17">
        <v>-1</v>
      </c>
      <c r="AM3538" s="17">
        <v>-1</v>
      </c>
      <c r="AN3538" s="17">
        <v>-1</v>
      </c>
      <c r="AO3538" s="17">
        <v>-1</v>
      </c>
      <c r="AP3538" s="17">
        <v>-1</v>
      </c>
      <c r="AQ3538" s="17">
        <v>-1</v>
      </c>
      <c r="AR3538" s="17">
        <v>-0.16235284272635508</v>
      </c>
      <c r="AS3538" s="17">
        <v>-1.948234112716261</v>
      </c>
      <c r="AT3538" s="17">
        <v>1.4672956534688604</v>
      </c>
      <c r="AU3538" s="17">
        <v>-1</v>
      </c>
      <c r="AV3538" s="17">
        <v>-1</v>
      </c>
      <c r="AW3538" s="17">
        <v>-1</v>
      </c>
      <c r="AX3538" s="17">
        <v>-1</v>
      </c>
      <c r="AY3538" s="17">
        <v>-3.2470568545271014E-2</v>
      </c>
      <c r="AZ3538" s="17">
        <v>0.64999991647873501</v>
      </c>
      <c r="BA3538" s="17">
        <v>-0.13717940365822218</v>
      </c>
      <c r="BB3538" s="17">
        <v>0.24373326638725484</v>
      </c>
      <c r="BC3538" s="17">
        <v>-6.4246086900075286E-2</v>
      </c>
      <c r="BD3538" s="17">
        <v>8.8755511614786737</v>
      </c>
      <c r="BE3538" s="17">
        <v>-1.8242691101966289</v>
      </c>
      <c r="BF3538" s="17">
        <v>-1</v>
      </c>
      <c r="BG3538" s="22">
        <v>0</v>
      </c>
    </row>
    <row r="3539" spans="1:59" x14ac:dyDescent="0.25">
      <c r="A3539">
        <v>7193</v>
      </c>
      <c r="B3539" t="s">
        <v>3565</v>
      </c>
      <c r="C3539" s="49">
        <v>0</v>
      </c>
      <c r="D3539" s="22">
        <v>1450</v>
      </c>
      <c r="E3539" s="17">
        <v>42.510834345099084</v>
      </c>
      <c r="F3539" s="17">
        <v>-34.162466733731819</v>
      </c>
      <c r="G3539" s="17">
        <v>9.7588733186206644E-2</v>
      </c>
      <c r="H3539" s="17">
        <v>1.5658069454695622</v>
      </c>
      <c r="I3539" s="17">
        <v>31.883730774475264</v>
      </c>
      <c r="J3539" s="17">
        <v>0.93163294809285269</v>
      </c>
      <c r="K3539" s="17">
        <v>-1</v>
      </c>
      <c r="L3539" s="17">
        <v>-1</v>
      </c>
      <c r="M3539" s="17">
        <v>-1</v>
      </c>
      <c r="N3539" s="17">
        <v>0.16666666666666666</v>
      </c>
      <c r="O3539" s="17">
        <v>-1</v>
      </c>
      <c r="P3539" s="17">
        <v>-1</v>
      </c>
      <c r="Q3539" s="17">
        <v>1.5814579933319561</v>
      </c>
      <c r="R3539" s="17">
        <v>-1</v>
      </c>
      <c r="S3539" s="17">
        <v>-0.35349720193228051</v>
      </c>
      <c r="T3539" s="17">
        <v>-3.7116137603193253E-2</v>
      </c>
      <c r="U3539" s="17">
        <v>-0.25976454836216811</v>
      </c>
      <c r="V3539" s="17">
        <v>-0.52255781179374472</v>
      </c>
      <c r="W3539" s="17">
        <v>-0.66835579592337224</v>
      </c>
      <c r="X3539" s="17">
        <v>-1.6139256024373154</v>
      </c>
      <c r="Y3539" s="17">
        <v>0</v>
      </c>
      <c r="Z3539" s="17">
        <v>17.257403896478259</v>
      </c>
      <c r="AA3539" s="17">
        <v>-0.33425274724250115</v>
      </c>
      <c r="AB3539" s="17">
        <v>-0.1472085642265627</v>
      </c>
      <c r="AC3539" s="17">
        <v>3.7713995992259974</v>
      </c>
      <c r="AD3539" s="17">
        <v>-0.32470568545271017</v>
      </c>
      <c r="AE3539" s="17">
        <v>-3.2470568545271014E-2</v>
      </c>
      <c r="AF3539" s="17">
        <v>27.835166854393844</v>
      </c>
      <c r="AG3539" s="17">
        <v>-31.187689879181502</v>
      </c>
      <c r="AH3539" s="17">
        <v>-1</v>
      </c>
      <c r="AI3539" s="17">
        <v>-1</v>
      </c>
      <c r="AJ3539" s="17">
        <v>-1</v>
      </c>
      <c r="AK3539" s="17">
        <v>-1</v>
      </c>
      <c r="AL3539" s="17">
        <v>-1</v>
      </c>
      <c r="AM3539" s="17">
        <v>-1</v>
      </c>
      <c r="AN3539" s="17">
        <v>-1</v>
      </c>
      <c r="AO3539" s="17">
        <v>-1</v>
      </c>
      <c r="AP3539" s="17">
        <v>-1</v>
      </c>
      <c r="AQ3539" s="17">
        <v>-1</v>
      </c>
      <c r="AR3539" s="17">
        <v>-0.16235284272635508</v>
      </c>
      <c r="AS3539" s="17">
        <v>-1.948234112716261</v>
      </c>
      <c r="AT3539" s="17">
        <v>1.4672956534688604</v>
      </c>
      <c r="AU3539" s="17">
        <v>-1</v>
      </c>
      <c r="AV3539" s="17">
        <v>-1</v>
      </c>
      <c r="AW3539" s="17">
        <v>-1</v>
      </c>
      <c r="AX3539" s="17">
        <v>-1</v>
      </c>
      <c r="AY3539" s="17">
        <v>-3.2470568545271014E-2</v>
      </c>
      <c r="AZ3539" s="17">
        <v>0.64999991647873501</v>
      </c>
      <c r="BA3539" s="17">
        <v>-0.13717940365822218</v>
      </c>
      <c r="BB3539" s="17">
        <v>0.24373326638725484</v>
      </c>
      <c r="BC3539" s="17">
        <v>-6.4246086900075286E-2</v>
      </c>
      <c r="BD3539" s="17">
        <v>8.8755511614786737</v>
      </c>
      <c r="BE3539" s="17">
        <v>-1.8242691101966289</v>
      </c>
      <c r="BF3539" s="17">
        <v>-1</v>
      </c>
      <c r="BG3539" s="22">
        <v>0</v>
      </c>
    </row>
    <row r="3540" spans="1:59" x14ac:dyDescent="0.25">
      <c r="A3540">
        <v>7194</v>
      </c>
      <c r="B3540" t="s">
        <v>3566</v>
      </c>
      <c r="C3540" s="49">
        <v>0</v>
      </c>
      <c r="D3540" s="22">
        <v>1450</v>
      </c>
      <c r="E3540" s="17">
        <v>42.510834345099084</v>
      </c>
      <c r="F3540" s="17">
        <v>-34.162466733731819</v>
      </c>
      <c r="G3540" s="17">
        <v>9.7588733186206644E-2</v>
      </c>
      <c r="H3540" s="17">
        <v>1.5658069454695622</v>
      </c>
      <c r="I3540" s="17">
        <v>31.883730774475264</v>
      </c>
      <c r="J3540" s="17">
        <v>0.93163294809285269</v>
      </c>
      <c r="K3540" s="17">
        <v>-1</v>
      </c>
      <c r="L3540" s="17">
        <v>-1</v>
      </c>
      <c r="M3540" s="17">
        <v>-1</v>
      </c>
      <c r="N3540" s="17">
        <v>0.16666666666666666</v>
      </c>
      <c r="O3540" s="17">
        <v>-1</v>
      </c>
      <c r="P3540" s="17">
        <v>-1</v>
      </c>
      <c r="Q3540" s="17">
        <v>1.5814579933319561</v>
      </c>
      <c r="R3540" s="17">
        <v>-1</v>
      </c>
      <c r="S3540" s="17">
        <v>-0.35349720193228051</v>
      </c>
      <c r="T3540" s="17">
        <v>-3.7116137603193253E-2</v>
      </c>
      <c r="U3540" s="17">
        <v>-0.25976454836216811</v>
      </c>
      <c r="V3540" s="17">
        <v>-0.52255781179374472</v>
      </c>
      <c r="W3540" s="17">
        <v>-0.66835579592337224</v>
      </c>
      <c r="X3540" s="17">
        <v>-1.6139256024373154</v>
      </c>
      <c r="Y3540" s="17">
        <v>0</v>
      </c>
      <c r="Z3540" s="17">
        <v>17.257403896478259</v>
      </c>
      <c r="AA3540" s="17">
        <v>-0.33425274724250115</v>
      </c>
      <c r="AB3540" s="17">
        <v>-0.1472085642265627</v>
      </c>
      <c r="AC3540" s="17">
        <v>3.7713995992259974</v>
      </c>
      <c r="AD3540" s="17">
        <v>-0.32470568545271017</v>
      </c>
      <c r="AE3540" s="17">
        <v>-3.2470568545271014E-2</v>
      </c>
      <c r="AF3540" s="17">
        <v>27.835166854393844</v>
      </c>
      <c r="AG3540" s="17">
        <v>-31.187689879181502</v>
      </c>
      <c r="AH3540" s="17">
        <v>-1</v>
      </c>
      <c r="AI3540" s="17">
        <v>-1</v>
      </c>
      <c r="AJ3540" s="17">
        <v>-1</v>
      </c>
      <c r="AK3540" s="17">
        <v>-1</v>
      </c>
      <c r="AL3540" s="17">
        <v>-1</v>
      </c>
      <c r="AM3540" s="17">
        <v>-1</v>
      </c>
      <c r="AN3540" s="17">
        <v>-1</v>
      </c>
      <c r="AO3540" s="17">
        <v>-1</v>
      </c>
      <c r="AP3540" s="17">
        <v>-1</v>
      </c>
      <c r="AQ3540" s="17">
        <v>-1</v>
      </c>
      <c r="AR3540" s="17">
        <v>-0.16235284272635508</v>
      </c>
      <c r="AS3540" s="17">
        <v>-1.948234112716261</v>
      </c>
      <c r="AT3540" s="17">
        <v>1.4672956534688604</v>
      </c>
      <c r="AU3540" s="17">
        <v>-1</v>
      </c>
      <c r="AV3540" s="17">
        <v>-1</v>
      </c>
      <c r="AW3540" s="17">
        <v>-1</v>
      </c>
      <c r="AX3540" s="17">
        <v>-1</v>
      </c>
      <c r="AY3540" s="17">
        <v>-3.2470568545271014E-2</v>
      </c>
      <c r="AZ3540" s="17">
        <v>0.64999991647873501</v>
      </c>
      <c r="BA3540" s="17">
        <v>-0.13717940365822218</v>
      </c>
      <c r="BB3540" s="17">
        <v>0.24373326638725484</v>
      </c>
      <c r="BC3540" s="17">
        <v>-6.4246086900075286E-2</v>
      </c>
      <c r="BD3540" s="17">
        <v>8.8755511614786737</v>
      </c>
      <c r="BE3540" s="17">
        <v>-1.8242691101966289</v>
      </c>
      <c r="BF3540" s="17">
        <v>-1</v>
      </c>
      <c r="BG3540" s="22">
        <v>0</v>
      </c>
    </row>
    <row r="3541" spans="1:59" x14ac:dyDescent="0.25">
      <c r="A3541">
        <v>7195</v>
      </c>
      <c r="B3541" t="s">
        <v>3567</v>
      </c>
      <c r="C3541" s="49">
        <v>0</v>
      </c>
      <c r="D3541" s="22">
        <v>1450</v>
      </c>
      <c r="E3541" s="17">
        <v>42.510834345099084</v>
      </c>
      <c r="F3541" s="17">
        <v>-34.162466733731819</v>
      </c>
      <c r="G3541" s="17">
        <v>9.7588733186206644E-2</v>
      </c>
      <c r="H3541" s="17">
        <v>1.5658069454695622</v>
      </c>
      <c r="I3541" s="17">
        <v>31.883730774475264</v>
      </c>
      <c r="J3541" s="17">
        <v>0.93163294809285269</v>
      </c>
      <c r="K3541" s="17">
        <v>-1</v>
      </c>
      <c r="L3541" s="17">
        <v>-1</v>
      </c>
      <c r="M3541" s="17">
        <v>-1</v>
      </c>
      <c r="N3541" s="17">
        <v>0.16666666666666666</v>
      </c>
      <c r="O3541" s="17">
        <v>-1</v>
      </c>
      <c r="P3541" s="17">
        <v>-1</v>
      </c>
      <c r="Q3541" s="17">
        <v>1.5814579933319561</v>
      </c>
      <c r="R3541" s="17">
        <v>-1</v>
      </c>
      <c r="S3541" s="17">
        <v>-0.35349720193228051</v>
      </c>
      <c r="T3541" s="17">
        <v>-3.7116137603193253E-2</v>
      </c>
      <c r="U3541" s="17">
        <v>-0.25976454836216811</v>
      </c>
      <c r="V3541" s="17">
        <v>-0.52255781179374472</v>
      </c>
      <c r="W3541" s="17">
        <v>-0.66835579592337224</v>
      </c>
      <c r="X3541" s="17">
        <v>-1.6139256024373154</v>
      </c>
      <c r="Y3541" s="17">
        <v>0</v>
      </c>
      <c r="Z3541" s="17">
        <v>17.257403896478259</v>
      </c>
      <c r="AA3541" s="17">
        <v>-0.33425274724250115</v>
      </c>
      <c r="AB3541" s="17">
        <v>-0.1472085642265627</v>
      </c>
      <c r="AC3541" s="17">
        <v>3.7713995992259974</v>
      </c>
      <c r="AD3541" s="17">
        <v>-0.32470568545271017</v>
      </c>
      <c r="AE3541" s="17">
        <v>-3.2470568545271014E-2</v>
      </c>
      <c r="AF3541" s="17">
        <v>27.835166854393844</v>
      </c>
      <c r="AG3541" s="17">
        <v>-31.187689879181502</v>
      </c>
      <c r="AH3541" s="17">
        <v>-1</v>
      </c>
      <c r="AI3541" s="17">
        <v>-1</v>
      </c>
      <c r="AJ3541" s="17">
        <v>-1</v>
      </c>
      <c r="AK3541" s="17">
        <v>-1</v>
      </c>
      <c r="AL3541" s="17">
        <v>-1</v>
      </c>
      <c r="AM3541" s="17">
        <v>-1</v>
      </c>
      <c r="AN3541" s="17">
        <v>-1</v>
      </c>
      <c r="AO3541" s="17">
        <v>-1</v>
      </c>
      <c r="AP3541" s="17">
        <v>-1</v>
      </c>
      <c r="AQ3541" s="17">
        <v>-1</v>
      </c>
      <c r="AR3541" s="17">
        <v>-0.16235284272635508</v>
      </c>
      <c r="AS3541" s="17">
        <v>-1.948234112716261</v>
      </c>
      <c r="AT3541" s="17">
        <v>1.4672956534688604</v>
      </c>
      <c r="AU3541" s="17">
        <v>-1</v>
      </c>
      <c r="AV3541" s="17">
        <v>-1</v>
      </c>
      <c r="AW3541" s="17">
        <v>-1</v>
      </c>
      <c r="AX3541" s="17">
        <v>-1</v>
      </c>
      <c r="AY3541" s="17">
        <v>-3.2470568545271014E-2</v>
      </c>
      <c r="AZ3541" s="17">
        <v>0.64999991647873501</v>
      </c>
      <c r="BA3541" s="17">
        <v>-0.13717940365822218</v>
      </c>
      <c r="BB3541" s="17">
        <v>0.24373326638725484</v>
      </c>
      <c r="BC3541" s="17">
        <v>-6.4246086900075286E-2</v>
      </c>
      <c r="BD3541" s="17">
        <v>8.8755511614786737</v>
      </c>
      <c r="BE3541" s="17">
        <v>-1.8242691101966289</v>
      </c>
      <c r="BF3541" s="17">
        <v>-1</v>
      </c>
      <c r="BG3541" s="22">
        <v>0</v>
      </c>
    </row>
    <row r="3542" spans="1:59" x14ac:dyDescent="0.25">
      <c r="A3542">
        <v>7196</v>
      </c>
      <c r="B3542" t="s">
        <v>2326</v>
      </c>
      <c r="C3542" s="49">
        <v>0</v>
      </c>
      <c r="D3542" s="22">
        <v>1450</v>
      </c>
      <c r="E3542" s="17">
        <v>42.510834345099084</v>
      </c>
      <c r="F3542" s="17">
        <v>-34.162466733731819</v>
      </c>
      <c r="G3542" s="17">
        <v>9.7588733186206644E-2</v>
      </c>
      <c r="H3542" s="17">
        <v>1.5658069454695622</v>
      </c>
      <c r="I3542" s="17">
        <v>31.883730774475264</v>
      </c>
      <c r="J3542" s="17">
        <v>0.93163294809285269</v>
      </c>
      <c r="K3542" s="17">
        <v>-1</v>
      </c>
      <c r="L3542" s="17">
        <v>-1</v>
      </c>
      <c r="M3542" s="17">
        <v>-1</v>
      </c>
      <c r="N3542" s="17">
        <v>0.16666666666666666</v>
      </c>
      <c r="O3542" s="17">
        <v>-1</v>
      </c>
      <c r="P3542" s="17">
        <v>-1</v>
      </c>
      <c r="Q3542" s="17">
        <v>1.5814579933319561</v>
      </c>
      <c r="R3542" s="17">
        <v>-1</v>
      </c>
      <c r="S3542" s="17">
        <v>-0.35349720193228051</v>
      </c>
      <c r="T3542" s="17">
        <v>-3.7116137603193253E-2</v>
      </c>
      <c r="U3542" s="17">
        <v>-0.25976454836216811</v>
      </c>
      <c r="V3542" s="17">
        <v>-0.52255781179374472</v>
      </c>
      <c r="W3542" s="17">
        <v>-0.66835579592337224</v>
      </c>
      <c r="X3542" s="17">
        <v>-1.6139256024373154</v>
      </c>
      <c r="Y3542" s="17">
        <v>0</v>
      </c>
      <c r="Z3542" s="17">
        <v>17.257403896478259</v>
      </c>
      <c r="AA3542" s="17">
        <v>-0.33425274724250115</v>
      </c>
      <c r="AB3542" s="17">
        <v>-0.1472085642265627</v>
      </c>
      <c r="AC3542" s="17">
        <v>3.7713995992259974</v>
      </c>
      <c r="AD3542" s="17">
        <v>-0.32470568545271017</v>
      </c>
      <c r="AE3542" s="17">
        <v>-3.2470568545271014E-2</v>
      </c>
      <c r="AF3542" s="17">
        <v>27.835166854393844</v>
      </c>
      <c r="AG3542" s="17">
        <v>-31.187689879181502</v>
      </c>
      <c r="AH3542" s="17">
        <v>-1</v>
      </c>
      <c r="AI3542" s="17">
        <v>-1</v>
      </c>
      <c r="AJ3542" s="17">
        <v>-1</v>
      </c>
      <c r="AK3542" s="17">
        <v>-1</v>
      </c>
      <c r="AL3542" s="17">
        <v>-1</v>
      </c>
      <c r="AM3542" s="17">
        <v>-1</v>
      </c>
      <c r="AN3542" s="17">
        <v>-1</v>
      </c>
      <c r="AO3542" s="17">
        <v>-1</v>
      </c>
      <c r="AP3542" s="17">
        <v>-1</v>
      </c>
      <c r="AQ3542" s="17">
        <v>-1</v>
      </c>
      <c r="AR3542" s="17">
        <v>-0.16235284272635508</v>
      </c>
      <c r="AS3542" s="17">
        <v>-1.948234112716261</v>
      </c>
      <c r="AT3542" s="17">
        <v>1.4672956534688604</v>
      </c>
      <c r="AU3542" s="17">
        <v>-1</v>
      </c>
      <c r="AV3542" s="17">
        <v>-1</v>
      </c>
      <c r="AW3542" s="17">
        <v>-1</v>
      </c>
      <c r="AX3542" s="17">
        <v>-1</v>
      </c>
      <c r="AY3542" s="17">
        <v>-3.2470568545271014E-2</v>
      </c>
      <c r="AZ3542" s="17">
        <v>0.64999991647873501</v>
      </c>
      <c r="BA3542" s="17">
        <v>-0.13717940365822218</v>
      </c>
      <c r="BB3542" s="17">
        <v>0.24373326638725484</v>
      </c>
      <c r="BC3542" s="17">
        <v>-6.4246086900075286E-2</v>
      </c>
      <c r="BD3542" s="17">
        <v>8.8755511614786737</v>
      </c>
      <c r="BE3542" s="17">
        <v>-1.8242691101966289</v>
      </c>
      <c r="BF3542" s="17">
        <v>-1</v>
      </c>
      <c r="BG3542" s="22">
        <v>0</v>
      </c>
    </row>
    <row r="3543" spans="1:59" x14ac:dyDescent="0.25">
      <c r="A3543">
        <v>7197</v>
      </c>
      <c r="B3543" t="s">
        <v>3568</v>
      </c>
      <c r="C3543" s="49">
        <v>0</v>
      </c>
      <c r="D3543" s="22">
        <v>1450</v>
      </c>
      <c r="E3543" s="17">
        <v>42.510834345099084</v>
      </c>
      <c r="F3543" s="17">
        <v>-34.162466733731819</v>
      </c>
      <c r="G3543" s="17">
        <v>9.7588733186206644E-2</v>
      </c>
      <c r="H3543" s="17">
        <v>1.5658069454695622</v>
      </c>
      <c r="I3543" s="17">
        <v>31.883730774475264</v>
      </c>
      <c r="J3543" s="17">
        <v>0.93163294809285269</v>
      </c>
      <c r="K3543" s="17">
        <v>-1</v>
      </c>
      <c r="L3543" s="17">
        <v>-1</v>
      </c>
      <c r="M3543" s="17">
        <v>-1</v>
      </c>
      <c r="N3543" s="17">
        <v>0.16666666666666666</v>
      </c>
      <c r="O3543" s="17">
        <v>-1</v>
      </c>
      <c r="P3543" s="17">
        <v>-1</v>
      </c>
      <c r="Q3543" s="17">
        <v>1.5814579933319561</v>
      </c>
      <c r="R3543" s="17">
        <v>-1</v>
      </c>
      <c r="S3543" s="17">
        <v>-0.35349720193228051</v>
      </c>
      <c r="T3543" s="17">
        <v>-3.7116137603193253E-2</v>
      </c>
      <c r="U3543" s="17">
        <v>-0.25976454836216811</v>
      </c>
      <c r="V3543" s="17">
        <v>-0.52255781179374472</v>
      </c>
      <c r="W3543" s="17">
        <v>-0.66835579592337224</v>
      </c>
      <c r="X3543" s="17">
        <v>-1.6139256024373154</v>
      </c>
      <c r="Y3543" s="17">
        <v>0</v>
      </c>
      <c r="Z3543" s="17">
        <v>17.257403896478259</v>
      </c>
      <c r="AA3543" s="17">
        <v>-0.33425274724250115</v>
      </c>
      <c r="AB3543" s="17">
        <v>-0.1472085642265627</v>
      </c>
      <c r="AC3543" s="17">
        <v>3.7713995992259974</v>
      </c>
      <c r="AD3543" s="17">
        <v>-0.32470568545271017</v>
      </c>
      <c r="AE3543" s="17">
        <v>-3.2470568545271014E-2</v>
      </c>
      <c r="AF3543" s="17">
        <v>27.835166854393844</v>
      </c>
      <c r="AG3543" s="17">
        <v>-31.187689879181502</v>
      </c>
      <c r="AH3543" s="17">
        <v>-1</v>
      </c>
      <c r="AI3543" s="17">
        <v>-1</v>
      </c>
      <c r="AJ3543" s="17">
        <v>-1</v>
      </c>
      <c r="AK3543" s="17">
        <v>-1</v>
      </c>
      <c r="AL3543" s="17">
        <v>-1</v>
      </c>
      <c r="AM3543" s="17">
        <v>-1</v>
      </c>
      <c r="AN3543" s="17">
        <v>-1</v>
      </c>
      <c r="AO3543" s="17">
        <v>-1</v>
      </c>
      <c r="AP3543" s="17">
        <v>-1</v>
      </c>
      <c r="AQ3543" s="17">
        <v>-1</v>
      </c>
      <c r="AR3543" s="17">
        <v>-0.16235284272635508</v>
      </c>
      <c r="AS3543" s="17">
        <v>-1.948234112716261</v>
      </c>
      <c r="AT3543" s="17">
        <v>1.4672956534688604</v>
      </c>
      <c r="AU3543" s="17">
        <v>-1</v>
      </c>
      <c r="AV3543" s="17">
        <v>-1</v>
      </c>
      <c r="AW3543" s="17">
        <v>-1</v>
      </c>
      <c r="AX3543" s="17">
        <v>-1</v>
      </c>
      <c r="AY3543" s="17">
        <v>-3.2470568545271014E-2</v>
      </c>
      <c r="AZ3543" s="17">
        <v>0.64999991647873501</v>
      </c>
      <c r="BA3543" s="17">
        <v>-0.13717940365822218</v>
      </c>
      <c r="BB3543" s="17">
        <v>0.24373326638725484</v>
      </c>
      <c r="BC3543" s="17">
        <v>-6.4246086900075286E-2</v>
      </c>
      <c r="BD3543" s="17">
        <v>8.8755511614786737</v>
      </c>
      <c r="BE3543" s="17">
        <v>-1.8242691101966289</v>
      </c>
      <c r="BF3543" s="17">
        <v>-1</v>
      </c>
      <c r="BG3543" s="22">
        <v>0</v>
      </c>
    </row>
    <row r="3544" spans="1:59" x14ac:dyDescent="0.25">
      <c r="A3544">
        <v>7198</v>
      </c>
      <c r="B3544" t="s">
        <v>3569</v>
      </c>
      <c r="C3544" s="49">
        <v>0</v>
      </c>
      <c r="D3544" s="22">
        <v>1450</v>
      </c>
      <c r="E3544" s="17">
        <v>42.510834345099084</v>
      </c>
      <c r="F3544" s="17">
        <v>-34.162466733731819</v>
      </c>
      <c r="G3544" s="17">
        <v>9.7588733186206644E-2</v>
      </c>
      <c r="H3544" s="17">
        <v>1.5658069454695622</v>
      </c>
      <c r="I3544" s="17">
        <v>31.883730774475264</v>
      </c>
      <c r="J3544" s="17">
        <v>0.93163294809285269</v>
      </c>
      <c r="K3544" s="17">
        <v>-1</v>
      </c>
      <c r="L3544" s="17">
        <v>-1</v>
      </c>
      <c r="M3544" s="17">
        <v>-1</v>
      </c>
      <c r="N3544" s="17">
        <v>0.16666666666666666</v>
      </c>
      <c r="O3544" s="17">
        <v>-1</v>
      </c>
      <c r="P3544" s="17">
        <v>-1</v>
      </c>
      <c r="Q3544" s="17">
        <v>1.5814579933319561</v>
      </c>
      <c r="R3544" s="17">
        <v>-1</v>
      </c>
      <c r="S3544" s="17">
        <v>-0.35349720193228051</v>
      </c>
      <c r="T3544" s="17">
        <v>-3.7116137603193253E-2</v>
      </c>
      <c r="U3544" s="17">
        <v>-0.25976454836216811</v>
      </c>
      <c r="V3544" s="17">
        <v>-0.52255781179374472</v>
      </c>
      <c r="W3544" s="17">
        <v>-0.66835579592337224</v>
      </c>
      <c r="X3544" s="17">
        <v>-1.6139256024373154</v>
      </c>
      <c r="Y3544" s="17">
        <v>0</v>
      </c>
      <c r="Z3544" s="17">
        <v>17.257403896478259</v>
      </c>
      <c r="AA3544" s="17">
        <v>-0.33425274724250115</v>
      </c>
      <c r="AB3544" s="17">
        <v>-0.1472085642265627</v>
      </c>
      <c r="AC3544" s="17">
        <v>3.7713995992259974</v>
      </c>
      <c r="AD3544" s="17">
        <v>-0.32470568545271017</v>
      </c>
      <c r="AE3544" s="17">
        <v>-3.2470568545271014E-2</v>
      </c>
      <c r="AF3544" s="17">
        <v>27.835166854393844</v>
      </c>
      <c r="AG3544" s="17">
        <v>-31.187689879181502</v>
      </c>
      <c r="AH3544" s="17">
        <v>-1</v>
      </c>
      <c r="AI3544" s="17">
        <v>-1</v>
      </c>
      <c r="AJ3544" s="17">
        <v>-1</v>
      </c>
      <c r="AK3544" s="17">
        <v>-1</v>
      </c>
      <c r="AL3544" s="17">
        <v>-1</v>
      </c>
      <c r="AM3544" s="17">
        <v>-1</v>
      </c>
      <c r="AN3544" s="17">
        <v>-1</v>
      </c>
      <c r="AO3544" s="17">
        <v>-1</v>
      </c>
      <c r="AP3544" s="17">
        <v>-1</v>
      </c>
      <c r="AQ3544" s="17">
        <v>-1</v>
      </c>
      <c r="AR3544" s="17">
        <v>-0.16235284272635508</v>
      </c>
      <c r="AS3544" s="17">
        <v>-1.948234112716261</v>
      </c>
      <c r="AT3544" s="17">
        <v>1.4672956534688604</v>
      </c>
      <c r="AU3544" s="17">
        <v>-1</v>
      </c>
      <c r="AV3544" s="17">
        <v>-1</v>
      </c>
      <c r="AW3544" s="17">
        <v>-1</v>
      </c>
      <c r="AX3544" s="17">
        <v>-1</v>
      </c>
      <c r="AY3544" s="17">
        <v>-3.2470568545271014E-2</v>
      </c>
      <c r="AZ3544" s="17">
        <v>0.64999991647873501</v>
      </c>
      <c r="BA3544" s="17">
        <v>-0.13717940365822218</v>
      </c>
      <c r="BB3544" s="17">
        <v>0.24373326638725484</v>
      </c>
      <c r="BC3544" s="17">
        <v>-6.4246086900075286E-2</v>
      </c>
      <c r="BD3544" s="17">
        <v>8.8755511614786737</v>
      </c>
      <c r="BE3544" s="17">
        <v>-1.8242691101966289</v>
      </c>
      <c r="BF3544" s="17">
        <v>-1</v>
      </c>
      <c r="BG3544" s="22">
        <v>0</v>
      </c>
    </row>
    <row r="3545" spans="1:59" x14ac:dyDescent="0.25">
      <c r="A3545">
        <v>7199</v>
      </c>
      <c r="B3545" t="s">
        <v>3570</v>
      </c>
      <c r="C3545" s="49">
        <v>0</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0</v>
      </c>
    </row>
    <row r="3546" spans="1:59" x14ac:dyDescent="0.25">
      <c r="A3546">
        <v>7200</v>
      </c>
      <c r="B3546" t="s">
        <v>3571</v>
      </c>
      <c r="C3546" s="49">
        <v>0</v>
      </c>
      <c r="D3546" s="22">
        <v>1450</v>
      </c>
      <c r="E3546" s="17">
        <v>42.510834345099084</v>
      </c>
      <c r="F3546" s="17">
        <v>-34.162466733731819</v>
      </c>
      <c r="G3546" s="17">
        <v>9.7588733186206644E-2</v>
      </c>
      <c r="H3546" s="17">
        <v>1.5658069454695622</v>
      </c>
      <c r="I3546" s="17">
        <v>31.883730774475264</v>
      </c>
      <c r="J3546" s="17">
        <v>0.93163294809285269</v>
      </c>
      <c r="K3546" s="17">
        <v>-1</v>
      </c>
      <c r="L3546" s="17">
        <v>-1</v>
      </c>
      <c r="M3546" s="17">
        <v>-1</v>
      </c>
      <c r="N3546" s="17">
        <v>0.16666666666666666</v>
      </c>
      <c r="O3546" s="17">
        <v>-1</v>
      </c>
      <c r="P3546" s="17">
        <v>-1</v>
      </c>
      <c r="Q3546" s="17">
        <v>1.5814579933319561</v>
      </c>
      <c r="R3546" s="17">
        <v>-1</v>
      </c>
      <c r="S3546" s="17">
        <v>-0.35349720193228051</v>
      </c>
      <c r="T3546" s="17">
        <v>-3.7116137603193253E-2</v>
      </c>
      <c r="U3546" s="17">
        <v>-0.25976454836216811</v>
      </c>
      <c r="V3546" s="17">
        <v>-0.52255781179374472</v>
      </c>
      <c r="W3546" s="17">
        <v>-0.66835579592337224</v>
      </c>
      <c r="X3546" s="17">
        <v>-1.6139256024373154</v>
      </c>
      <c r="Y3546" s="17">
        <v>0</v>
      </c>
      <c r="Z3546" s="17">
        <v>17.257403896478259</v>
      </c>
      <c r="AA3546" s="17">
        <v>-0.33425274724250115</v>
      </c>
      <c r="AB3546" s="17">
        <v>-0.1472085642265627</v>
      </c>
      <c r="AC3546" s="17">
        <v>3.7713995992259974</v>
      </c>
      <c r="AD3546" s="17">
        <v>-0.32470568545271017</v>
      </c>
      <c r="AE3546" s="17">
        <v>-3.2470568545271014E-2</v>
      </c>
      <c r="AF3546" s="17">
        <v>27.835166854393844</v>
      </c>
      <c r="AG3546" s="17">
        <v>-31.187689879181502</v>
      </c>
      <c r="AH3546" s="17">
        <v>-1</v>
      </c>
      <c r="AI3546" s="17">
        <v>-1</v>
      </c>
      <c r="AJ3546" s="17">
        <v>-1</v>
      </c>
      <c r="AK3546" s="17">
        <v>-1</v>
      </c>
      <c r="AL3546" s="17">
        <v>-1</v>
      </c>
      <c r="AM3546" s="17">
        <v>-1</v>
      </c>
      <c r="AN3546" s="17">
        <v>-1</v>
      </c>
      <c r="AO3546" s="17">
        <v>-1</v>
      </c>
      <c r="AP3546" s="17">
        <v>-1</v>
      </c>
      <c r="AQ3546" s="17">
        <v>-1</v>
      </c>
      <c r="AR3546" s="17">
        <v>-0.16235284272635508</v>
      </c>
      <c r="AS3546" s="17">
        <v>-1.948234112716261</v>
      </c>
      <c r="AT3546" s="17">
        <v>1.4672956534688604</v>
      </c>
      <c r="AU3546" s="17">
        <v>-1</v>
      </c>
      <c r="AV3546" s="17">
        <v>-1</v>
      </c>
      <c r="AW3546" s="17">
        <v>-1</v>
      </c>
      <c r="AX3546" s="17">
        <v>-1</v>
      </c>
      <c r="AY3546" s="17">
        <v>-3.2470568545271014E-2</v>
      </c>
      <c r="AZ3546" s="17">
        <v>0.64999991647873501</v>
      </c>
      <c r="BA3546" s="17">
        <v>-0.13717940365822218</v>
      </c>
      <c r="BB3546" s="17">
        <v>0.24373326638725484</v>
      </c>
      <c r="BC3546" s="17">
        <v>-6.4246086900075286E-2</v>
      </c>
      <c r="BD3546" s="17">
        <v>8.8755511614786737</v>
      </c>
      <c r="BE3546" s="17">
        <v>-1.8242691101966289</v>
      </c>
      <c r="BF3546" s="17">
        <v>-1</v>
      </c>
      <c r="BG3546" s="22">
        <v>0</v>
      </c>
    </row>
    <row r="3547" spans="1:59" x14ac:dyDescent="0.25">
      <c r="A3547">
        <v>7201</v>
      </c>
      <c r="B3547" t="s">
        <v>3572</v>
      </c>
      <c r="C3547" s="49">
        <v>0</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0</v>
      </c>
    </row>
    <row r="3548" spans="1:59" x14ac:dyDescent="0.25">
      <c r="A3548">
        <v>7202</v>
      </c>
      <c r="B3548" t="s">
        <v>3573</v>
      </c>
      <c r="C3548" s="49">
        <v>0</v>
      </c>
      <c r="D3548" s="22">
        <v>1450</v>
      </c>
      <c r="E3548" s="17">
        <v>42.510834345099084</v>
      </c>
      <c r="F3548" s="17">
        <v>-34.162466733731819</v>
      </c>
      <c r="G3548" s="17">
        <v>9.7588733186206644E-2</v>
      </c>
      <c r="H3548" s="17">
        <v>1.5658069454695622</v>
      </c>
      <c r="I3548" s="17">
        <v>31.883730774475264</v>
      </c>
      <c r="J3548" s="17">
        <v>0.93163294809285269</v>
      </c>
      <c r="K3548" s="17">
        <v>-1</v>
      </c>
      <c r="L3548" s="17">
        <v>-1</v>
      </c>
      <c r="M3548" s="17">
        <v>-1</v>
      </c>
      <c r="N3548" s="17">
        <v>0.16666666666666666</v>
      </c>
      <c r="O3548" s="17">
        <v>-1</v>
      </c>
      <c r="P3548" s="17">
        <v>-1</v>
      </c>
      <c r="Q3548" s="17">
        <v>1.5814579933319561</v>
      </c>
      <c r="R3548" s="17">
        <v>-1</v>
      </c>
      <c r="S3548" s="17">
        <v>-0.35349720193228051</v>
      </c>
      <c r="T3548" s="17">
        <v>-3.7116137603193253E-2</v>
      </c>
      <c r="U3548" s="17">
        <v>-0.25976454836216811</v>
      </c>
      <c r="V3548" s="17">
        <v>-0.52255781179374472</v>
      </c>
      <c r="W3548" s="17">
        <v>-0.66835579592337224</v>
      </c>
      <c r="X3548" s="17">
        <v>-1.6139256024373154</v>
      </c>
      <c r="Y3548" s="17">
        <v>0</v>
      </c>
      <c r="Z3548" s="17">
        <v>17.257403896478259</v>
      </c>
      <c r="AA3548" s="17">
        <v>-0.33425274724250115</v>
      </c>
      <c r="AB3548" s="17">
        <v>-0.1472085642265627</v>
      </c>
      <c r="AC3548" s="17">
        <v>3.7713995992259974</v>
      </c>
      <c r="AD3548" s="17">
        <v>-0.32470568545271017</v>
      </c>
      <c r="AE3548" s="17">
        <v>-3.2470568545271014E-2</v>
      </c>
      <c r="AF3548" s="17">
        <v>27.835166854393844</v>
      </c>
      <c r="AG3548" s="17">
        <v>-31.187689879181502</v>
      </c>
      <c r="AH3548" s="17">
        <v>-1</v>
      </c>
      <c r="AI3548" s="17">
        <v>-1</v>
      </c>
      <c r="AJ3548" s="17">
        <v>-1</v>
      </c>
      <c r="AK3548" s="17">
        <v>-1</v>
      </c>
      <c r="AL3548" s="17">
        <v>-1</v>
      </c>
      <c r="AM3548" s="17">
        <v>-1</v>
      </c>
      <c r="AN3548" s="17">
        <v>-1</v>
      </c>
      <c r="AO3548" s="17">
        <v>-1</v>
      </c>
      <c r="AP3548" s="17">
        <v>-1</v>
      </c>
      <c r="AQ3548" s="17">
        <v>-1</v>
      </c>
      <c r="AR3548" s="17">
        <v>-0.16235284272635508</v>
      </c>
      <c r="AS3548" s="17">
        <v>-1.948234112716261</v>
      </c>
      <c r="AT3548" s="17">
        <v>1.4672956534688604</v>
      </c>
      <c r="AU3548" s="17">
        <v>-1</v>
      </c>
      <c r="AV3548" s="17">
        <v>-1</v>
      </c>
      <c r="AW3548" s="17">
        <v>-1</v>
      </c>
      <c r="AX3548" s="17">
        <v>-1</v>
      </c>
      <c r="AY3548" s="17">
        <v>-3.2470568545271014E-2</v>
      </c>
      <c r="AZ3548" s="17">
        <v>0.64999991647873501</v>
      </c>
      <c r="BA3548" s="17">
        <v>-0.13717940365822218</v>
      </c>
      <c r="BB3548" s="17">
        <v>0.24373326638725484</v>
      </c>
      <c r="BC3548" s="17">
        <v>-6.4246086900075286E-2</v>
      </c>
      <c r="BD3548" s="17">
        <v>8.8755511614786737</v>
      </c>
      <c r="BE3548" s="17">
        <v>-1.8242691101966289</v>
      </c>
      <c r="BF3548" s="17">
        <v>-1</v>
      </c>
      <c r="BG3548" s="22">
        <v>0</v>
      </c>
    </row>
    <row r="3549" spans="1:59" x14ac:dyDescent="0.25">
      <c r="A3549">
        <v>7203</v>
      </c>
      <c r="B3549" t="s">
        <v>3574</v>
      </c>
      <c r="C3549" s="49">
        <v>0</v>
      </c>
      <c r="D3549" s="22">
        <v>1450</v>
      </c>
      <c r="E3549" s="17">
        <v>42.510834345099084</v>
      </c>
      <c r="F3549" s="17">
        <v>-34.162466733731819</v>
      </c>
      <c r="G3549" s="17">
        <v>9.7588733186206644E-2</v>
      </c>
      <c r="H3549" s="17">
        <v>1.5658069454695622</v>
      </c>
      <c r="I3549" s="17">
        <v>31.883730774475264</v>
      </c>
      <c r="J3549" s="17">
        <v>0.93163294809285269</v>
      </c>
      <c r="K3549" s="17">
        <v>-1</v>
      </c>
      <c r="L3549" s="17">
        <v>-1</v>
      </c>
      <c r="M3549" s="17">
        <v>-1</v>
      </c>
      <c r="N3549" s="17">
        <v>0.16666666666666666</v>
      </c>
      <c r="O3549" s="17">
        <v>-1</v>
      </c>
      <c r="P3549" s="17">
        <v>-1</v>
      </c>
      <c r="Q3549" s="17">
        <v>1.5814579933319561</v>
      </c>
      <c r="R3549" s="17">
        <v>-1</v>
      </c>
      <c r="S3549" s="17">
        <v>-0.35349720193228051</v>
      </c>
      <c r="T3549" s="17">
        <v>-3.7116137603193253E-2</v>
      </c>
      <c r="U3549" s="17">
        <v>-0.25976454836216811</v>
      </c>
      <c r="V3549" s="17">
        <v>-0.52255781179374472</v>
      </c>
      <c r="W3549" s="17">
        <v>-0.66835579592337224</v>
      </c>
      <c r="X3549" s="17">
        <v>-1.6139256024373154</v>
      </c>
      <c r="Y3549" s="17">
        <v>0</v>
      </c>
      <c r="Z3549" s="17">
        <v>17.257403896478259</v>
      </c>
      <c r="AA3549" s="17">
        <v>-0.33425274724250115</v>
      </c>
      <c r="AB3549" s="17">
        <v>-0.1472085642265627</v>
      </c>
      <c r="AC3549" s="17">
        <v>3.7713995992259974</v>
      </c>
      <c r="AD3549" s="17">
        <v>-0.32470568545271017</v>
      </c>
      <c r="AE3549" s="17">
        <v>-3.2470568545271014E-2</v>
      </c>
      <c r="AF3549" s="17">
        <v>27.835166854393844</v>
      </c>
      <c r="AG3549" s="17">
        <v>-31.187689879181502</v>
      </c>
      <c r="AH3549" s="17">
        <v>-1</v>
      </c>
      <c r="AI3549" s="17">
        <v>-1</v>
      </c>
      <c r="AJ3549" s="17">
        <v>-1</v>
      </c>
      <c r="AK3549" s="17">
        <v>-1</v>
      </c>
      <c r="AL3549" s="17">
        <v>-1</v>
      </c>
      <c r="AM3549" s="17">
        <v>-1</v>
      </c>
      <c r="AN3549" s="17">
        <v>-1</v>
      </c>
      <c r="AO3549" s="17">
        <v>-1</v>
      </c>
      <c r="AP3549" s="17">
        <v>-1</v>
      </c>
      <c r="AQ3549" s="17">
        <v>-1</v>
      </c>
      <c r="AR3549" s="17">
        <v>-0.16235284272635508</v>
      </c>
      <c r="AS3549" s="17">
        <v>-1.948234112716261</v>
      </c>
      <c r="AT3549" s="17">
        <v>1.4672956534688604</v>
      </c>
      <c r="AU3549" s="17">
        <v>-1</v>
      </c>
      <c r="AV3549" s="17">
        <v>-1</v>
      </c>
      <c r="AW3549" s="17">
        <v>-1</v>
      </c>
      <c r="AX3549" s="17">
        <v>-1</v>
      </c>
      <c r="AY3549" s="17">
        <v>-3.2470568545271014E-2</v>
      </c>
      <c r="AZ3549" s="17">
        <v>0.64999991647873501</v>
      </c>
      <c r="BA3549" s="17">
        <v>-0.13717940365822218</v>
      </c>
      <c r="BB3549" s="17">
        <v>0.24373326638725484</v>
      </c>
      <c r="BC3549" s="17">
        <v>-6.4246086900075286E-2</v>
      </c>
      <c r="BD3549" s="17">
        <v>8.8755511614786737</v>
      </c>
      <c r="BE3549" s="17">
        <v>-1.8242691101966289</v>
      </c>
      <c r="BF3549" s="17">
        <v>-1</v>
      </c>
      <c r="BG3549" s="22">
        <v>0</v>
      </c>
    </row>
    <row r="3550" spans="1:59" x14ac:dyDescent="0.25">
      <c r="A3550">
        <v>7204</v>
      </c>
      <c r="B3550" t="s">
        <v>3575</v>
      </c>
      <c r="C3550" s="49">
        <v>0</v>
      </c>
      <c r="D3550" s="22">
        <v>1450</v>
      </c>
      <c r="E3550" s="17">
        <v>42.510834345099084</v>
      </c>
      <c r="F3550" s="17">
        <v>-34.162466733731819</v>
      </c>
      <c r="G3550" s="17">
        <v>9.7588733186206644E-2</v>
      </c>
      <c r="H3550" s="17">
        <v>1.5658069454695622</v>
      </c>
      <c r="I3550" s="17">
        <v>31.883730774475264</v>
      </c>
      <c r="J3550" s="17">
        <v>0.93163294809285269</v>
      </c>
      <c r="K3550" s="17">
        <v>-1</v>
      </c>
      <c r="L3550" s="17">
        <v>-1</v>
      </c>
      <c r="M3550" s="17">
        <v>-1</v>
      </c>
      <c r="N3550" s="17">
        <v>0.16666666666666666</v>
      </c>
      <c r="O3550" s="17">
        <v>-1</v>
      </c>
      <c r="P3550" s="17">
        <v>-1</v>
      </c>
      <c r="Q3550" s="17">
        <v>1.5814579933319561</v>
      </c>
      <c r="R3550" s="17">
        <v>-1</v>
      </c>
      <c r="S3550" s="17">
        <v>-0.35349720193228051</v>
      </c>
      <c r="T3550" s="17">
        <v>-3.7116137603193253E-2</v>
      </c>
      <c r="U3550" s="17">
        <v>-0.25976454836216811</v>
      </c>
      <c r="V3550" s="17">
        <v>-0.52255781179374472</v>
      </c>
      <c r="W3550" s="17">
        <v>-0.66835579592337224</v>
      </c>
      <c r="X3550" s="17">
        <v>-1.6139256024373154</v>
      </c>
      <c r="Y3550" s="17">
        <v>0</v>
      </c>
      <c r="Z3550" s="17">
        <v>17.257403896478259</v>
      </c>
      <c r="AA3550" s="17">
        <v>-0.33425274724250115</v>
      </c>
      <c r="AB3550" s="17">
        <v>-0.1472085642265627</v>
      </c>
      <c r="AC3550" s="17">
        <v>3.7713995992259974</v>
      </c>
      <c r="AD3550" s="17">
        <v>-0.32470568545271017</v>
      </c>
      <c r="AE3550" s="17">
        <v>-3.2470568545271014E-2</v>
      </c>
      <c r="AF3550" s="17">
        <v>27.835166854393844</v>
      </c>
      <c r="AG3550" s="17">
        <v>-31.187689879181502</v>
      </c>
      <c r="AH3550" s="17">
        <v>-1</v>
      </c>
      <c r="AI3550" s="17">
        <v>-1</v>
      </c>
      <c r="AJ3550" s="17">
        <v>-1</v>
      </c>
      <c r="AK3550" s="17">
        <v>-1</v>
      </c>
      <c r="AL3550" s="17">
        <v>-1</v>
      </c>
      <c r="AM3550" s="17">
        <v>-1</v>
      </c>
      <c r="AN3550" s="17">
        <v>-1</v>
      </c>
      <c r="AO3550" s="17">
        <v>-1</v>
      </c>
      <c r="AP3550" s="17">
        <v>-1</v>
      </c>
      <c r="AQ3550" s="17">
        <v>-1</v>
      </c>
      <c r="AR3550" s="17">
        <v>-0.16235284272635508</v>
      </c>
      <c r="AS3550" s="17">
        <v>-1.948234112716261</v>
      </c>
      <c r="AT3550" s="17">
        <v>1.4672956534688604</v>
      </c>
      <c r="AU3550" s="17">
        <v>-1</v>
      </c>
      <c r="AV3550" s="17">
        <v>-1</v>
      </c>
      <c r="AW3550" s="17">
        <v>-1</v>
      </c>
      <c r="AX3550" s="17">
        <v>-1</v>
      </c>
      <c r="AY3550" s="17">
        <v>-3.2470568545271014E-2</v>
      </c>
      <c r="AZ3550" s="17">
        <v>0.64999991647873501</v>
      </c>
      <c r="BA3550" s="17">
        <v>-0.13717940365822218</v>
      </c>
      <c r="BB3550" s="17">
        <v>0.24373326638725484</v>
      </c>
      <c r="BC3550" s="17">
        <v>-6.4246086900075286E-2</v>
      </c>
      <c r="BD3550" s="17">
        <v>8.8755511614786737</v>
      </c>
      <c r="BE3550" s="17">
        <v>-1.8242691101966289</v>
      </c>
      <c r="BF3550" s="17">
        <v>-1</v>
      </c>
      <c r="BG3550" s="22">
        <v>0</v>
      </c>
    </row>
    <row r="3551" spans="1:59" x14ac:dyDescent="0.25">
      <c r="A3551">
        <v>7205</v>
      </c>
      <c r="B3551" t="s">
        <v>1898</v>
      </c>
      <c r="C3551" s="49">
        <v>0</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0</v>
      </c>
    </row>
    <row r="3552" spans="1:59" x14ac:dyDescent="0.25">
      <c r="A3552">
        <v>7206</v>
      </c>
      <c r="B3552" t="s">
        <v>3576</v>
      </c>
      <c r="C3552" s="49">
        <v>0</v>
      </c>
      <c r="D3552" s="22">
        <v>1450</v>
      </c>
      <c r="E3552" s="17">
        <v>42.510834345099084</v>
      </c>
      <c r="F3552" s="17">
        <v>-34.162466733731819</v>
      </c>
      <c r="G3552" s="17">
        <v>9.7588733186206644E-2</v>
      </c>
      <c r="H3552" s="17">
        <v>1.5658069454695622</v>
      </c>
      <c r="I3552" s="17">
        <v>31.883730774475264</v>
      </c>
      <c r="J3552" s="17">
        <v>0.93163294809285269</v>
      </c>
      <c r="K3552" s="17">
        <v>-1</v>
      </c>
      <c r="L3552" s="17">
        <v>-1</v>
      </c>
      <c r="M3552" s="17">
        <v>-1</v>
      </c>
      <c r="N3552" s="17">
        <v>0.16666666666666666</v>
      </c>
      <c r="O3552" s="17">
        <v>-1</v>
      </c>
      <c r="P3552" s="17">
        <v>-1</v>
      </c>
      <c r="Q3552" s="17">
        <v>1.5814579933319561</v>
      </c>
      <c r="R3552" s="17">
        <v>-1</v>
      </c>
      <c r="S3552" s="17">
        <v>-0.35349720193228051</v>
      </c>
      <c r="T3552" s="17">
        <v>-3.7116137603193253E-2</v>
      </c>
      <c r="U3552" s="17">
        <v>-0.25976454836216811</v>
      </c>
      <c r="V3552" s="17">
        <v>-0.52255781179374472</v>
      </c>
      <c r="W3552" s="17">
        <v>-0.66835579592337224</v>
      </c>
      <c r="X3552" s="17">
        <v>-1.6139256024373154</v>
      </c>
      <c r="Y3552" s="17">
        <v>0</v>
      </c>
      <c r="Z3552" s="17">
        <v>17.257403896478259</v>
      </c>
      <c r="AA3552" s="17">
        <v>-0.33425274724250115</v>
      </c>
      <c r="AB3552" s="17">
        <v>-0.1472085642265627</v>
      </c>
      <c r="AC3552" s="17">
        <v>3.7713995992259974</v>
      </c>
      <c r="AD3552" s="17">
        <v>-0.32470568545271017</v>
      </c>
      <c r="AE3552" s="17">
        <v>-3.2470568545271014E-2</v>
      </c>
      <c r="AF3552" s="17">
        <v>27.835166854393844</v>
      </c>
      <c r="AG3552" s="17">
        <v>-31.187689879181502</v>
      </c>
      <c r="AH3552" s="17">
        <v>-1</v>
      </c>
      <c r="AI3552" s="17">
        <v>-1</v>
      </c>
      <c r="AJ3552" s="17">
        <v>-1</v>
      </c>
      <c r="AK3552" s="17">
        <v>-1</v>
      </c>
      <c r="AL3552" s="17">
        <v>-1</v>
      </c>
      <c r="AM3552" s="17">
        <v>-1</v>
      </c>
      <c r="AN3552" s="17">
        <v>-1</v>
      </c>
      <c r="AO3552" s="17">
        <v>-1</v>
      </c>
      <c r="AP3552" s="17">
        <v>-1</v>
      </c>
      <c r="AQ3552" s="17">
        <v>-1</v>
      </c>
      <c r="AR3552" s="17">
        <v>-0.16235284272635508</v>
      </c>
      <c r="AS3552" s="17">
        <v>-1.948234112716261</v>
      </c>
      <c r="AT3552" s="17">
        <v>1.4672956534688604</v>
      </c>
      <c r="AU3552" s="17">
        <v>-1</v>
      </c>
      <c r="AV3552" s="17">
        <v>-1</v>
      </c>
      <c r="AW3552" s="17">
        <v>-1</v>
      </c>
      <c r="AX3552" s="17">
        <v>-1</v>
      </c>
      <c r="AY3552" s="17">
        <v>-3.2470568545271014E-2</v>
      </c>
      <c r="AZ3552" s="17">
        <v>0.64999991647873501</v>
      </c>
      <c r="BA3552" s="17">
        <v>-0.13717940365822218</v>
      </c>
      <c r="BB3552" s="17">
        <v>0.24373326638725484</v>
      </c>
      <c r="BC3552" s="17">
        <v>-6.4246086900075286E-2</v>
      </c>
      <c r="BD3552" s="17">
        <v>8.8755511614786737</v>
      </c>
      <c r="BE3552" s="17">
        <v>-1.8242691101966289</v>
      </c>
      <c r="BF3552" s="17">
        <v>-1</v>
      </c>
      <c r="BG3552" s="22">
        <v>0</v>
      </c>
    </row>
    <row r="3553" spans="1:59" x14ac:dyDescent="0.25">
      <c r="A3553">
        <v>7208</v>
      </c>
      <c r="B3553" t="s">
        <v>3577</v>
      </c>
      <c r="C3553" s="49">
        <v>0</v>
      </c>
      <c r="D3553" s="22">
        <v>1450</v>
      </c>
      <c r="E3553" s="17">
        <v>42.510834345099084</v>
      </c>
      <c r="F3553" s="17">
        <v>-34.162466733731819</v>
      </c>
      <c r="G3553" s="17">
        <v>9.7588733186206644E-2</v>
      </c>
      <c r="H3553" s="17">
        <v>1.5658069454695622</v>
      </c>
      <c r="I3553" s="17">
        <v>31.883730774475264</v>
      </c>
      <c r="J3553" s="17">
        <v>0.93163294809285269</v>
      </c>
      <c r="K3553" s="17">
        <v>-1</v>
      </c>
      <c r="L3553" s="17">
        <v>-1</v>
      </c>
      <c r="M3553" s="17">
        <v>-1</v>
      </c>
      <c r="N3553" s="17">
        <v>0.16666666666666666</v>
      </c>
      <c r="O3553" s="17">
        <v>-1</v>
      </c>
      <c r="P3553" s="17">
        <v>-1</v>
      </c>
      <c r="Q3553" s="17">
        <v>1.5814579933319561</v>
      </c>
      <c r="R3553" s="17">
        <v>-1</v>
      </c>
      <c r="S3553" s="17">
        <v>-0.35349720193228051</v>
      </c>
      <c r="T3553" s="17">
        <v>-3.7116137603193253E-2</v>
      </c>
      <c r="U3553" s="17">
        <v>-0.25976454836216811</v>
      </c>
      <c r="V3553" s="17">
        <v>-0.52255781179374472</v>
      </c>
      <c r="W3553" s="17">
        <v>-0.66835579592337224</v>
      </c>
      <c r="X3553" s="17">
        <v>-1.6139256024373154</v>
      </c>
      <c r="Y3553" s="17">
        <v>0</v>
      </c>
      <c r="Z3553" s="17">
        <v>17.257403896478259</v>
      </c>
      <c r="AA3553" s="17">
        <v>-0.33425274724250115</v>
      </c>
      <c r="AB3553" s="17">
        <v>-0.1472085642265627</v>
      </c>
      <c r="AC3553" s="17">
        <v>3.7713995992259974</v>
      </c>
      <c r="AD3553" s="17">
        <v>-0.32470568545271017</v>
      </c>
      <c r="AE3553" s="17">
        <v>-3.2470568545271014E-2</v>
      </c>
      <c r="AF3553" s="17">
        <v>27.835166854393844</v>
      </c>
      <c r="AG3553" s="17">
        <v>-31.187689879181502</v>
      </c>
      <c r="AH3553" s="17">
        <v>-1</v>
      </c>
      <c r="AI3553" s="17">
        <v>-1</v>
      </c>
      <c r="AJ3553" s="17">
        <v>-1</v>
      </c>
      <c r="AK3553" s="17">
        <v>-1</v>
      </c>
      <c r="AL3553" s="17">
        <v>-1</v>
      </c>
      <c r="AM3553" s="17">
        <v>-1</v>
      </c>
      <c r="AN3553" s="17">
        <v>-1</v>
      </c>
      <c r="AO3553" s="17">
        <v>-1</v>
      </c>
      <c r="AP3553" s="17">
        <v>-1</v>
      </c>
      <c r="AQ3553" s="17">
        <v>-1</v>
      </c>
      <c r="AR3553" s="17">
        <v>-0.16235284272635508</v>
      </c>
      <c r="AS3553" s="17">
        <v>-1.948234112716261</v>
      </c>
      <c r="AT3553" s="17">
        <v>1.4672956534688604</v>
      </c>
      <c r="AU3553" s="17">
        <v>-1</v>
      </c>
      <c r="AV3553" s="17">
        <v>-1</v>
      </c>
      <c r="AW3553" s="17">
        <v>-1</v>
      </c>
      <c r="AX3553" s="17">
        <v>-1</v>
      </c>
      <c r="AY3553" s="17">
        <v>-3.2470568545271014E-2</v>
      </c>
      <c r="AZ3553" s="17">
        <v>0.64999991647873501</v>
      </c>
      <c r="BA3553" s="17">
        <v>-0.13717940365822218</v>
      </c>
      <c r="BB3553" s="17">
        <v>0.24373326638725484</v>
      </c>
      <c r="BC3553" s="17">
        <v>-6.4246086900075286E-2</v>
      </c>
      <c r="BD3553" s="17">
        <v>8.8755511614786737</v>
      </c>
      <c r="BE3553" s="17">
        <v>-1.8242691101966289</v>
      </c>
      <c r="BF3553" s="17">
        <v>-1</v>
      </c>
      <c r="BG3553" s="22">
        <v>0</v>
      </c>
    </row>
    <row r="3554" spans="1:59" x14ac:dyDescent="0.25">
      <c r="A3554">
        <v>7209</v>
      </c>
      <c r="B3554" t="s">
        <v>3578</v>
      </c>
      <c r="C3554" s="49">
        <v>0</v>
      </c>
      <c r="D3554" s="22">
        <v>1450</v>
      </c>
      <c r="E3554" s="17">
        <v>42.510834345099084</v>
      </c>
      <c r="F3554" s="17">
        <v>-34.162466733731819</v>
      </c>
      <c r="G3554" s="17">
        <v>9.7588733186206644E-2</v>
      </c>
      <c r="H3554" s="17">
        <v>1.5658069454695622</v>
      </c>
      <c r="I3554" s="17">
        <v>31.883730774475264</v>
      </c>
      <c r="J3554" s="17">
        <v>0.93163294809285269</v>
      </c>
      <c r="K3554" s="17">
        <v>-1</v>
      </c>
      <c r="L3554" s="17">
        <v>-1</v>
      </c>
      <c r="M3554" s="17">
        <v>-1</v>
      </c>
      <c r="N3554" s="17">
        <v>0.16666666666666666</v>
      </c>
      <c r="O3554" s="17">
        <v>-1</v>
      </c>
      <c r="P3554" s="17">
        <v>-1</v>
      </c>
      <c r="Q3554" s="17">
        <v>1.5814579933319561</v>
      </c>
      <c r="R3554" s="17">
        <v>-1</v>
      </c>
      <c r="S3554" s="17">
        <v>-0.35349720193228051</v>
      </c>
      <c r="T3554" s="17">
        <v>-3.7116137603193253E-2</v>
      </c>
      <c r="U3554" s="17">
        <v>-0.25976454836216811</v>
      </c>
      <c r="V3554" s="17">
        <v>-0.52255781179374472</v>
      </c>
      <c r="W3554" s="17">
        <v>-0.66835579592337224</v>
      </c>
      <c r="X3554" s="17">
        <v>-1.6139256024373154</v>
      </c>
      <c r="Y3554" s="17">
        <v>0</v>
      </c>
      <c r="Z3554" s="17">
        <v>17.257403896478259</v>
      </c>
      <c r="AA3554" s="17">
        <v>-0.33425274724250115</v>
      </c>
      <c r="AB3554" s="17">
        <v>-0.1472085642265627</v>
      </c>
      <c r="AC3554" s="17">
        <v>3.7713995992259974</v>
      </c>
      <c r="AD3554" s="17">
        <v>-0.32470568545271017</v>
      </c>
      <c r="AE3554" s="17">
        <v>-3.2470568545271014E-2</v>
      </c>
      <c r="AF3554" s="17">
        <v>27.835166854393844</v>
      </c>
      <c r="AG3554" s="17">
        <v>-31.187689879181502</v>
      </c>
      <c r="AH3554" s="17">
        <v>-1</v>
      </c>
      <c r="AI3554" s="17">
        <v>-1</v>
      </c>
      <c r="AJ3554" s="17">
        <v>-1</v>
      </c>
      <c r="AK3554" s="17">
        <v>-1</v>
      </c>
      <c r="AL3554" s="17">
        <v>-1</v>
      </c>
      <c r="AM3554" s="17">
        <v>-1</v>
      </c>
      <c r="AN3554" s="17">
        <v>-1</v>
      </c>
      <c r="AO3554" s="17">
        <v>-1</v>
      </c>
      <c r="AP3554" s="17">
        <v>-1</v>
      </c>
      <c r="AQ3554" s="17">
        <v>-1</v>
      </c>
      <c r="AR3554" s="17">
        <v>-0.16235284272635508</v>
      </c>
      <c r="AS3554" s="17">
        <v>-1.948234112716261</v>
      </c>
      <c r="AT3554" s="17">
        <v>1.4672956534688604</v>
      </c>
      <c r="AU3554" s="17">
        <v>-1</v>
      </c>
      <c r="AV3554" s="17">
        <v>-1</v>
      </c>
      <c r="AW3554" s="17">
        <v>-1</v>
      </c>
      <c r="AX3554" s="17">
        <v>-1</v>
      </c>
      <c r="AY3554" s="17">
        <v>-3.2470568545271014E-2</v>
      </c>
      <c r="AZ3554" s="17">
        <v>0.64999991647873501</v>
      </c>
      <c r="BA3554" s="17">
        <v>-0.13717940365822218</v>
      </c>
      <c r="BB3554" s="17">
        <v>0.24373326638725484</v>
      </c>
      <c r="BC3554" s="17">
        <v>-6.4246086900075286E-2</v>
      </c>
      <c r="BD3554" s="17">
        <v>8.8755511614786737</v>
      </c>
      <c r="BE3554" s="17">
        <v>-1.8242691101966289</v>
      </c>
      <c r="BF3554" s="17">
        <v>-1</v>
      </c>
      <c r="BG3554" s="22">
        <v>0</v>
      </c>
    </row>
    <row r="3555" spans="1:59" x14ac:dyDescent="0.25">
      <c r="A3555">
        <v>7210</v>
      </c>
      <c r="B3555" t="s">
        <v>1269</v>
      </c>
      <c r="C3555" s="49">
        <v>0</v>
      </c>
      <c r="D3555" s="22">
        <v>1450</v>
      </c>
      <c r="E3555" s="17">
        <v>42.510834345099084</v>
      </c>
      <c r="F3555" s="17">
        <v>-34.162466733731819</v>
      </c>
      <c r="G3555" s="17">
        <v>9.7588733186206644E-2</v>
      </c>
      <c r="H3555" s="17">
        <v>1.5658069454695622</v>
      </c>
      <c r="I3555" s="17">
        <v>31.883730774475264</v>
      </c>
      <c r="J3555" s="17">
        <v>0.93163294809285269</v>
      </c>
      <c r="K3555" s="17">
        <v>-1</v>
      </c>
      <c r="L3555" s="17">
        <v>-1</v>
      </c>
      <c r="M3555" s="17">
        <v>-1</v>
      </c>
      <c r="N3555" s="17">
        <v>0.16666666666666666</v>
      </c>
      <c r="O3555" s="17">
        <v>-1</v>
      </c>
      <c r="P3555" s="17">
        <v>-1</v>
      </c>
      <c r="Q3555" s="17">
        <v>1.5814579933319561</v>
      </c>
      <c r="R3555" s="17">
        <v>-1</v>
      </c>
      <c r="S3555" s="17">
        <v>-0.35349720193228051</v>
      </c>
      <c r="T3555" s="17">
        <v>-3.7116137603193253E-2</v>
      </c>
      <c r="U3555" s="17">
        <v>-0.25976454836216811</v>
      </c>
      <c r="V3555" s="17">
        <v>-0.52255781179374472</v>
      </c>
      <c r="W3555" s="17">
        <v>-0.66835579592337224</v>
      </c>
      <c r="X3555" s="17">
        <v>-1.6139256024373154</v>
      </c>
      <c r="Y3555" s="17">
        <v>0</v>
      </c>
      <c r="Z3555" s="17">
        <v>17.257403896478259</v>
      </c>
      <c r="AA3555" s="17">
        <v>-0.33425274724250115</v>
      </c>
      <c r="AB3555" s="17">
        <v>-0.1472085642265627</v>
      </c>
      <c r="AC3555" s="17">
        <v>3.7713995992259974</v>
      </c>
      <c r="AD3555" s="17">
        <v>-0.32470568545271017</v>
      </c>
      <c r="AE3555" s="17">
        <v>-3.2470568545271014E-2</v>
      </c>
      <c r="AF3555" s="17">
        <v>27.835166854393844</v>
      </c>
      <c r="AG3555" s="17">
        <v>-31.187689879181502</v>
      </c>
      <c r="AH3555" s="17">
        <v>-1</v>
      </c>
      <c r="AI3555" s="17">
        <v>-1</v>
      </c>
      <c r="AJ3555" s="17">
        <v>-1</v>
      </c>
      <c r="AK3555" s="17">
        <v>-1</v>
      </c>
      <c r="AL3555" s="17">
        <v>-1</v>
      </c>
      <c r="AM3555" s="17">
        <v>-1</v>
      </c>
      <c r="AN3555" s="17">
        <v>-1</v>
      </c>
      <c r="AO3555" s="17">
        <v>-1</v>
      </c>
      <c r="AP3555" s="17">
        <v>-1</v>
      </c>
      <c r="AQ3555" s="17">
        <v>-1</v>
      </c>
      <c r="AR3555" s="17">
        <v>-0.16235284272635508</v>
      </c>
      <c r="AS3555" s="17">
        <v>-1.948234112716261</v>
      </c>
      <c r="AT3555" s="17">
        <v>1.4672956534688604</v>
      </c>
      <c r="AU3555" s="17">
        <v>-1</v>
      </c>
      <c r="AV3555" s="17">
        <v>-1</v>
      </c>
      <c r="AW3555" s="17">
        <v>-1</v>
      </c>
      <c r="AX3555" s="17">
        <v>-1</v>
      </c>
      <c r="AY3555" s="17">
        <v>-3.2470568545271014E-2</v>
      </c>
      <c r="AZ3555" s="17">
        <v>0.64999991647873501</v>
      </c>
      <c r="BA3555" s="17">
        <v>-0.13717940365822218</v>
      </c>
      <c r="BB3555" s="17">
        <v>0.24373326638725484</v>
      </c>
      <c r="BC3555" s="17">
        <v>-6.4246086900075286E-2</v>
      </c>
      <c r="BD3555" s="17">
        <v>8.8755511614786737</v>
      </c>
      <c r="BE3555" s="17">
        <v>-1.8242691101966289</v>
      </c>
      <c r="BF3555" s="17">
        <v>-1</v>
      </c>
      <c r="BG3555" s="22">
        <v>0</v>
      </c>
    </row>
    <row r="3556" spans="1:59" x14ac:dyDescent="0.25">
      <c r="A3556">
        <v>7211</v>
      </c>
      <c r="B3556" t="s">
        <v>3579</v>
      </c>
      <c r="C3556" s="49">
        <v>0</v>
      </c>
      <c r="D3556" s="22">
        <v>1450</v>
      </c>
      <c r="E3556" s="17">
        <v>42.510834345099084</v>
      </c>
      <c r="F3556" s="17">
        <v>-34.162466733731819</v>
      </c>
      <c r="G3556" s="17">
        <v>9.7588733186206644E-2</v>
      </c>
      <c r="H3556" s="17">
        <v>1.5658069454695622</v>
      </c>
      <c r="I3556" s="17">
        <v>31.883730774475264</v>
      </c>
      <c r="J3556" s="17">
        <v>0.93163294809285269</v>
      </c>
      <c r="K3556" s="17">
        <v>-1</v>
      </c>
      <c r="L3556" s="17">
        <v>-1</v>
      </c>
      <c r="M3556" s="17">
        <v>-1</v>
      </c>
      <c r="N3556" s="17">
        <v>0.16666666666666666</v>
      </c>
      <c r="O3556" s="17">
        <v>-1</v>
      </c>
      <c r="P3556" s="17">
        <v>-1</v>
      </c>
      <c r="Q3556" s="17">
        <v>1.5814579933319561</v>
      </c>
      <c r="R3556" s="17">
        <v>-1</v>
      </c>
      <c r="S3556" s="17">
        <v>-0.35349720193228051</v>
      </c>
      <c r="T3556" s="17">
        <v>-3.7116137603193253E-2</v>
      </c>
      <c r="U3556" s="17">
        <v>-0.25976454836216811</v>
      </c>
      <c r="V3556" s="17">
        <v>-0.52255781179374472</v>
      </c>
      <c r="W3556" s="17">
        <v>-0.66835579592337224</v>
      </c>
      <c r="X3556" s="17">
        <v>-1.6139256024373154</v>
      </c>
      <c r="Y3556" s="17">
        <v>0</v>
      </c>
      <c r="Z3556" s="17">
        <v>17.257403896478259</v>
      </c>
      <c r="AA3556" s="17">
        <v>-0.33425274724250115</v>
      </c>
      <c r="AB3556" s="17">
        <v>-0.1472085642265627</v>
      </c>
      <c r="AC3556" s="17">
        <v>3.7713995992259974</v>
      </c>
      <c r="AD3556" s="17">
        <v>-0.32470568545271017</v>
      </c>
      <c r="AE3556" s="17">
        <v>-3.2470568545271014E-2</v>
      </c>
      <c r="AF3556" s="17">
        <v>27.835166854393844</v>
      </c>
      <c r="AG3556" s="17">
        <v>-31.187689879181502</v>
      </c>
      <c r="AH3556" s="17">
        <v>-1</v>
      </c>
      <c r="AI3556" s="17">
        <v>-1</v>
      </c>
      <c r="AJ3556" s="17">
        <v>-1</v>
      </c>
      <c r="AK3556" s="17">
        <v>-1</v>
      </c>
      <c r="AL3556" s="17">
        <v>-1</v>
      </c>
      <c r="AM3556" s="17">
        <v>-1</v>
      </c>
      <c r="AN3556" s="17">
        <v>-1</v>
      </c>
      <c r="AO3556" s="17">
        <v>-1</v>
      </c>
      <c r="AP3556" s="17">
        <v>-1</v>
      </c>
      <c r="AQ3556" s="17">
        <v>-1</v>
      </c>
      <c r="AR3556" s="17">
        <v>-0.16235284272635508</v>
      </c>
      <c r="AS3556" s="17">
        <v>-1.948234112716261</v>
      </c>
      <c r="AT3556" s="17">
        <v>1.4672956534688604</v>
      </c>
      <c r="AU3556" s="17">
        <v>-1</v>
      </c>
      <c r="AV3556" s="17">
        <v>-1</v>
      </c>
      <c r="AW3556" s="17">
        <v>-1</v>
      </c>
      <c r="AX3556" s="17">
        <v>-1</v>
      </c>
      <c r="AY3556" s="17">
        <v>-3.2470568545271014E-2</v>
      </c>
      <c r="AZ3556" s="17">
        <v>0.64999991647873501</v>
      </c>
      <c r="BA3556" s="17">
        <v>-0.13717940365822218</v>
      </c>
      <c r="BB3556" s="17">
        <v>0.24373326638725484</v>
      </c>
      <c r="BC3556" s="17">
        <v>-6.4246086900075286E-2</v>
      </c>
      <c r="BD3556" s="17">
        <v>8.8755511614786737</v>
      </c>
      <c r="BE3556" s="17">
        <v>-1.8242691101966289</v>
      </c>
      <c r="BF3556" s="17">
        <v>-1</v>
      </c>
      <c r="BG3556" s="22">
        <v>0</v>
      </c>
    </row>
    <row r="3557" spans="1:59" x14ac:dyDescent="0.25">
      <c r="A3557">
        <v>7212</v>
      </c>
      <c r="B3557" t="s">
        <v>3580</v>
      </c>
      <c r="C3557" s="49">
        <v>0</v>
      </c>
      <c r="D3557" s="22">
        <v>1450</v>
      </c>
      <c r="E3557" s="17">
        <v>42.510834345099084</v>
      </c>
      <c r="F3557" s="17">
        <v>-34.162466733731819</v>
      </c>
      <c r="G3557" s="17">
        <v>9.7588733186206644E-2</v>
      </c>
      <c r="H3557" s="17">
        <v>1.5658069454695622</v>
      </c>
      <c r="I3557" s="17">
        <v>31.883730774475264</v>
      </c>
      <c r="J3557" s="17">
        <v>0.93163294809285269</v>
      </c>
      <c r="K3557" s="17">
        <v>-1</v>
      </c>
      <c r="L3557" s="17">
        <v>-1</v>
      </c>
      <c r="M3557" s="17">
        <v>-1</v>
      </c>
      <c r="N3557" s="17">
        <v>0.16666666666666666</v>
      </c>
      <c r="O3557" s="17">
        <v>-1</v>
      </c>
      <c r="P3557" s="17">
        <v>-1</v>
      </c>
      <c r="Q3557" s="17">
        <v>1.5814579933319561</v>
      </c>
      <c r="R3557" s="17">
        <v>-1</v>
      </c>
      <c r="S3557" s="17">
        <v>-0.35349720193228051</v>
      </c>
      <c r="T3557" s="17">
        <v>-3.7116137603193253E-2</v>
      </c>
      <c r="U3557" s="17">
        <v>-0.25976454836216811</v>
      </c>
      <c r="V3557" s="17">
        <v>-0.52255781179374472</v>
      </c>
      <c r="W3557" s="17">
        <v>-0.66835579592337224</v>
      </c>
      <c r="X3557" s="17">
        <v>-1.6139256024373154</v>
      </c>
      <c r="Y3557" s="17">
        <v>0</v>
      </c>
      <c r="Z3557" s="17">
        <v>17.257403896478259</v>
      </c>
      <c r="AA3557" s="17">
        <v>-0.33425274724250115</v>
      </c>
      <c r="AB3557" s="17">
        <v>-0.1472085642265627</v>
      </c>
      <c r="AC3557" s="17">
        <v>3.7713995992259974</v>
      </c>
      <c r="AD3557" s="17">
        <v>-0.32470568545271017</v>
      </c>
      <c r="AE3557" s="17">
        <v>-3.2470568545271014E-2</v>
      </c>
      <c r="AF3557" s="17">
        <v>27.835166854393844</v>
      </c>
      <c r="AG3557" s="17">
        <v>-31.187689879181502</v>
      </c>
      <c r="AH3557" s="17">
        <v>-1</v>
      </c>
      <c r="AI3557" s="17">
        <v>-1</v>
      </c>
      <c r="AJ3557" s="17">
        <v>-1</v>
      </c>
      <c r="AK3557" s="17">
        <v>-1</v>
      </c>
      <c r="AL3557" s="17">
        <v>-1</v>
      </c>
      <c r="AM3557" s="17">
        <v>-1</v>
      </c>
      <c r="AN3557" s="17">
        <v>-1</v>
      </c>
      <c r="AO3557" s="17">
        <v>-1</v>
      </c>
      <c r="AP3557" s="17">
        <v>-1</v>
      </c>
      <c r="AQ3557" s="17">
        <v>-1</v>
      </c>
      <c r="AR3557" s="17">
        <v>-0.16235284272635508</v>
      </c>
      <c r="AS3557" s="17">
        <v>-1.948234112716261</v>
      </c>
      <c r="AT3557" s="17">
        <v>1.4672956534688604</v>
      </c>
      <c r="AU3557" s="17">
        <v>-1</v>
      </c>
      <c r="AV3557" s="17">
        <v>-1</v>
      </c>
      <c r="AW3557" s="17">
        <v>-1</v>
      </c>
      <c r="AX3557" s="17">
        <v>-1</v>
      </c>
      <c r="AY3557" s="17">
        <v>-3.2470568545271014E-2</v>
      </c>
      <c r="AZ3557" s="17">
        <v>0.64999991647873501</v>
      </c>
      <c r="BA3557" s="17">
        <v>-0.13717940365822218</v>
      </c>
      <c r="BB3557" s="17">
        <v>0.24373326638725484</v>
      </c>
      <c r="BC3557" s="17">
        <v>-6.4246086900075286E-2</v>
      </c>
      <c r="BD3557" s="17">
        <v>8.8755511614786737</v>
      </c>
      <c r="BE3557" s="17">
        <v>-1.8242691101966289</v>
      </c>
      <c r="BF3557" s="17">
        <v>-1</v>
      </c>
      <c r="BG3557" s="22">
        <v>0</v>
      </c>
    </row>
    <row r="3558" spans="1:59" x14ac:dyDescent="0.25">
      <c r="A3558">
        <v>7213</v>
      </c>
      <c r="B3558" t="s">
        <v>3581</v>
      </c>
      <c r="C3558" s="49">
        <v>0</v>
      </c>
      <c r="D3558" s="22">
        <v>1450</v>
      </c>
      <c r="E3558" s="17">
        <v>42.510834345099084</v>
      </c>
      <c r="F3558" s="17">
        <v>-34.162466733731819</v>
      </c>
      <c r="G3558" s="17">
        <v>9.7588733186206644E-2</v>
      </c>
      <c r="H3558" s="17">
        <v>1.5658069454695622</v>
      </c>
      <c r="I3558" s="17">
        <v>31.883730774475264</v>
      </c>
      <c r="J3558" s="17">
        <v>0.93163294809285269</v>
      </c>
      <c r="K3558" s="17">
        <v>-1</v>
      </c>
      <c r="L3558" s="17">
        <v>-1</v>
      </c>
      <c r="M3558" s="17">
        <v>-1</v>
      </c>
      <c r="N3558" s="17">
        <v>0.16666666666666666</v>
      </c>
      <c r="O3558" s="17">
        <v>-1</v>
      </c>
      <c r="P3558" s="17">
        <v>-1</v>
      </c>
      <c r="Q3558" s="17">
        <v>1.5814579933319561</v>
      </c>
      <c r="R3558" s="17">
        <v>-1</v>
      </c>
      <c r="S3558" s="17">
        <v>-0.35349720193228051</v>
      </c>
      <c r="T3558" s="17">
        <v>-3.7116137603193253E-2</v>
      </c>
      <c r="U3558" s="17">
        <v>-0.25976454836216811</v>
      </c>
      <c r="V3558" s="17">
        <v>-0.52255781179374472</v>
      </c>
      <c r="W3558" s="17">
        <v>-0.66835579592337224</v>
      </c>
      <c r="X3558" s="17">
        <v>-1.6139256024373154</v>
      </c>
      <c r="Y3558" s="17">
        <v>0</v>
      </c>
      <c r="Z3558" s="17">
        <v>17.257403896478259</v>
      </c>
      <c r="AA3558" s="17">
        <v>-0.33425274724250115</v>
      </c>
      <c r="AB3558" s="17">
        <v>-0.1472085642265627</v>
      </c>
      <c r="AC3558" s="17">
        <v>3.7713995992259974</v>
      </c>
      <c r="AD3558" s="17">
        <v>-0.32470568545271017</v>
      </c>
      <c r="AE3558" s="17">
        <v>-3.2470568545271014E-2</v>
      </c>
      <c r="AF3558" s="17">
        <v>27.835166854393844</v>
      </c>
      <c r="AG3558" s="17">
        <v>-31.187689879181502</v>
      </c>
      <c r="AH3558" s="17">
        <v>-1</v>
      </c>
      <c r="AI3558" s="17">
        <v>-1</v>
      </c>
      <c r="AJ3558" s="17">
        <v>-1</v>
      </c>
      <c r="AK3558" s="17">
        <v>-1</v>
      </c>
      <c r="AL3558" s="17">
        <v>-1</v>
      </c>
      <c r="AM3558" s="17">
        <v>-1</v>
      </c>
      <c r="AN3558" s="17">
        <v>-1</v>
      </c>
      <c r="AO3558" s="17">
        <v>-1</v>
      </c>
      <c r="AP3558" s="17">
        <v>-1</v>
      </c>
      <c r="AQ3558" s="17">
        <v>-1</v>
      </c>
      <c r="AR3558" s="17">
        <v>-0.16235284272635508</v>
      </c>
      <c r="AS3558" s="17">
        <v>-1.948234112716261</v>
      </c>
      <c r="AT3558" s="17">
        <v>1.4672956534688604</v>
      </c>
      <c r="AU3558" s="17">
        <v>-1</v>
      </c>
      <c r="AV3558" s="17">
        <v>-1</v>
      </c>
      <c r="AW3558" s="17">
        <v>-1</v>
      </c>
      <c r="AX3558" s="17">
        <v>-1</v>
      </c>
      <c r="AY3558" s="17">
        <v>-3.2470568545271014E-2</v>
      </c>
      <c r="AZ3558" s="17">
        <v>0.64999991647873501</v>
      </c>
      <c r="BA3558" s="17">
        <v>-0.13717940365822218</v>
      </c>
      <c r="BB3558" s="17">
        <v>0.24373326638725484</v>
      </c>
      <c r="BC3558" s="17">
        <v>-6.4246086900075286E-2</v>
      </c>
      <c r="BD3558" s="17">
        <v>8.8755511614786737</v>
      </c>
      <c r="BE3558" s="17">
        <v>-1.8242691101966289</v>
      </c>
      <c r="BF3558" s="17">
        <v>-1</v>
      </c>
      <c r="BG3558" s="22">
        <v>0</v>
      </c>
    </row>
    <row r="3559" spans="1:59" x14ac:dyDescent="0.25">
      <c r="A3559">
        <v>7214</v>
      </c>
      <c r="B3559" t="s">
        <v>3582</v>
      </c>
      <c r="C3559" s="49">
        <v>0</v>
      </c>
      <c r="D3559" s="22">
        <v>1450</v>
      </c>
      <c r="E3559" s="17">
        <v>42.510834345099084</v>
      </c>
      <c r="F3559" s="17">
        <v>-34.162466733731819</v>
      </c>
      <c r="G3559" s="17">
        <v>9.7588733186206644E-2</v>
      </c>
      <c r="H3559" s="17">
        <v>1.5658069454695622</v>
      </c>
      <c r="I3559" s="17">
        <v>31.883730774475264</v>
      </c>
      <c r="J3559" s="17">
        <v>0.93163294809285269</v>
      </c>
      <c r="K3559" s="17">
        <v>-1</v>
      </c>
      <c r="L3559" s="17">
        <v>-1</v>
      </c>
      <c r="M3559" s="17">
        <v>-1</v>
      </c>
      <c r="N3559" s="17">
        <v>0.16666666666666666</v>
      </c>
      <c r="O3559" s="17">
        <v>-1</v>
      </c>
      <c r="P3559" s="17">
        <v>-1</v>
      </c>
      <c r="Q3559" s="17">
        <v>1.5814579933319561</v>
      </c>
      <c r="R3559" s="17">
        <v>-1</v>
      </c>
      <c r="S3559" s="17">
        <v>-0.35349720193228051</v>
      </c>
      <c r="T3559" s="17">
        <v>-3.7116137603193253E-2</v>
      </c>
      <c r="U3559" s="17">
        <v>-0.25976454836216811</v>
      </c>
      <c r="V3559" s="17">
        <v>-0.52255781179374472</v>
      </c>
      <c r="W3559" s="17">
        <v>-0.66835579592337224</v>
      </c>
      <c r="X3559" s="17">
        <v>-1.6139256024373154</v>
      </c>
      <c r="Y3559" s="17">
        <v>0</v>
      </c>
      <c r="Z3559" s="17">
        <v>17.257403896478259</v>
      </c>
      <c r="AA3559" s="17">
        <v>-0.33425274724250115</v>
      </c>
      <c r="AB3559" s="17">
        <v>-0.1472085642265627</v>
      </c>
      <c r="AC3559" s="17">
        <v>3.7713995992259974</v>
      </c>
      <c r="AD3559" s="17">
        <v>-0.32470568545271017</v>
      </c>
      <c r="AE3559" s="17">
        <v>-3.2470568545271014E-2</v>
      </c>
      <c r="AF3559" s="17">
        <v>27.835166854393844</v>
      </c>
      <c r="AG3559" s="17">
        <v>-31.187689879181502</v>
      </c>
      <c r="AH3559" s="17">
        <v>-1</v>
      </c>
      <c r="AI3559" s="17">
        <v>-1</v>
      </c>
      <c r="AJ3559" s="17">
        <v>-1</v>
      </c>
      <c r="AK3559" s="17">
        <v>-1</v>
      </c>
      <c r="AL3559" s="17">
        <v>-1</v>
      </c>
      <c r="AM3559" s="17">
        <v>-1</v>
      </c>
      <c r="AN3559" s="17">
        <v>-1</v>
      </c>
      <c r="AO3559" s="17">
        <v>-1</v>
      </c>
      <c r="AP3559" s="17">
        <v>-1</v>
      </c>
      <c r="AQ3559" s="17">
        <v>-1</v>
      </c>
      <c r="AR3559" s="17">
        <v>-0.16235284272635508</v>
      </c>
      <c r="AS3559" s="17">
        <v>-1.948234112716261</v>
      </c>
      <c r="AT3559" s="17">
        <v>1.4672956534688604</v>
      </c>
      <c r="AU3559" s="17">
        <v>-1</v>
      </c>
      <c r="AV3559" s="17">
        <v>-1</v>
      </c>
      <c r="AW3559" s="17">
        <v>-1</v>
      </c>
      <c r="AX3559" s="17">
        <v>-1</v>
      </c>
      <c r="AY3559" s="17">
        <v>-3.2470568545271014E-2</v>
      </c>
      <c r="AZ3559" s="17">
        <v>0.64999991647873501</v>
      </c>
      <c r="BA3559" s="17">
        <v>-0.13717940365822218</v>
      </c>
      <c r="BB3559" s="17">
        <v>0.24373326638725484</v>
      </c>
      <c r="BC3559" s="17">
        <v>-6.4246086900075286E-2</v>
      </c>
      <c r="BD3559" s="17">
        <v>8.8755511614786737</v>
      </c>
      <c r="BE3559" s="17">
        <v>-1.8242691101966289</v>
      </c>
      <c r="BF3559" s="17">
        <v>-1</v>
      </c>
      <c r="BG3559" s="22">
        <v>0</v>
      </c>
    </row>
    <row r="3560" spans="1:59" x14ac:dyDescent="0.25">
      <c r="A3560">
        <v>7215</v>
      </c>
      <c r="B3560" t="s">
        <v>1053</v>
      </c>
      <c r="C3560" s="49">
        <v>0</v>
      </c>
      <c r="D3560" s="22">
        <v>1450</v>
      </c>
      <c r="E3560" s="17">
        <v>42.510834345099084</v>
      </c>
      <c r="F3560" s="17">
        <v>-34.162466733731819</v>
      </c>
      <c r="G3560" s="17">
        <v>9.7588733186206644E-2</v>
      </c>
      <c r="H3560" s="17">
        <v>1.5658069454695622</v>
      </c>
      <c r="I3560" s="17">
        <v>31.883730774475264</v>
      </c>
      <c r="J3560" s="17">
        <v>0.93163294809285269</v>
      </c>
      <c r="K3560" s="17">
        <v>-1</v>
      </c>
      <c r="L3560" s="17">
        <v>-1</v>
      </c>
      <c r="M3560" s="17">
        <v>-1</v>
      </c>
      <c r="N3560" s="17">
        <v>0.16666666666666666</v>
      </c>
      <c r="O3560" s="17">
        <v>-1</v>
      </c>
      <c r="P3560" s="17">
        <v>-1</v>
      </c>
      <c r="Q3560" s="17">
        <v>1.5814579933319561</v>
      </c>
      <c r="R3560" s="17">
        <v>-1</v>
      </c>
      <c r="S3560" s="17">
        <v>-0.35349720193228051</v>
      </c>
      <c r="T3560" s="17">
        <v>-3.7116137603193253E-2</v>
      </c>
      <c r="U3560" s="17">
        <v>-0.25976454836216811</v>
      </c>
      <c r="V3560" s="17">
        <v>-0.52255781179374472</v>
      </c>
      <c r="W3560" s="17">
        <v>-0.66835579592337224</v>
      </c>
      <c r="X3560" s="17">
        <v>-1.6139256024373154</v>
      </c>
      <c r="Y3560" s="17">
        <v>0</v>
      </c>
      <c r="Z3560" s="17">
        <v>17.257403896478259</v>
      </c>
      <c r="AA3560" s="17">
        <v>-0.33425274724250115</v>
      </c>
      <c r="AB3560" s="17">
        <v>-0.1472085642265627</v>
      </c>
      <c r="AC3560" s="17">
        <v>3.7713995992259974</v>
      </c>
      <c r="AD3560" s="17">
        <v>-0.32470568545271017</v>
      </c>
      <c r="AE3560" s="17">
        <v>-3.2470568545271014E-2</v>
      </c>
      <c r="AF3560" s="17">
        <v>27.835166854393844</v>
      </c>
      <c r="AG3560" s="17">
        <v>-31.187689879181502</v>
      </c>
      <c r="AH3560" s="17">
        <v>-1</v>
      </c>
      <c r="AI3560" s="17">
        <v>-1</v>
      </c>
      <c r="AJ3560" s="17">
        <v>-1</v>
      </c>
      <c r="AK3560" s="17">
        <v>-1</v>
      </c>
      <c r="AL3560" s="17">
        <v>-1</v>
      </c>
      <c r="AM3560" s="17">
        <v>-1</v>
      </c>
      <c r="AN3560" s="17">
        <v>-1</v>
      </c>
      <c r="AO3560" s="17">
        <v>-1</v>
      </c>
      <c r="AP3560" s="17">
        <v>-1</v>
      </c>
      <c r="AQ3560" s="17">
        <v>-1</v>
      </c>
      <c r="AR3560" s="17">
        <v>-0.16235284272635508</v>
      </c>
      <c r="AS3560" s="17">
        <v>-1.948234112716261</v>
      </c>
      <c r="AT3560" s="17">
        <v>1.4672956534688604</v>
      </c>
      <c r="AU3560" s="17">
        <v>-1</v>
      </c>
      <c r="AV3560" s="17">
        <v>-1</v>
      </c>
      <c r="AW3560" s="17">
        <v>-1</v>
      </c>
      <c r="AX3560" s="17">
        <v>-1</v>
      </c>
      <c r="AY3560" s="17">
        <v>-3.2470568545271014E-2</v>
      </c>
      <c r="AZ3560" s="17">
        <v>0.64999991647873501</v>
      </c>
      <c r="BA3560" s="17">
        <v>-0.13717940365822218</v>
      </c>
      <c r="BB3560" s="17">
        <v>0.24373326638725484</v>
      </c>
      <c r="BC3560" s="17">
        <v>-6.4246086900075286E-2</v>
      </c>
      <c r="BD3560" s="17">
        <v>8.8755511614786737</v>
      </c>
      <c r="BE3560" s="17">
        <v>-1.8242691101966289</v>
      </c>
      <c r="BF3560" s="17">
        <v>-1</v>
      </c>
      <c r="BG3560" s="22">
        <v>0</v>
      </c>
    </row>
    <row r="3561" spans="1:59" x14ac:dyDescent="0.25">
      <c r="A3561">
        <v>7216</v>
      </c>
      <c r="B3561" t="s">
        <v>3583</v>
      </c>
      <c r="C3561" s="49">
        <v>0</v>
      </c>
      <c r="D3561" s="22">
        <v>1450</v>
      </c>
      <c r="E3561" s="17">
        <v>42.510834345099084</v>
      </c>
      <c r="F3561" s="17">
        <v>-34.162466733731819</v>
      </c>
      <c r="G3561" s="17">
        <v>9.7588733186206644E-2</v>
      </c>
      <c r="H3561" s="17">
        <v>1.5658069454695622</v>
      </c>
      <c r="I3561" s="17">
        <v>31.883730774475264</v>
      </c>
      <c r="J3561" s="17">
        <v>0.93163294809285269</v>
      </c>
      <c r="K3561" s="17">
        <v>-1</v>
      </c>
      <c r="L3561" s="17">
        <v>-1</v>
      </c>
      <c r="M3561" s="17">
        <v>-1</v>
      </c>
      <c r="N3561" s="17">
        <v>0.16666666666666666</v>
      </c>
      <c r="O3561" s="17">
        <v>-1</v>
      </c>
      <c r="P3561" s="17">
        <v>-1</v>
      </c>
      <c r="Q3561" s="17">
        <v>1.5814579933319561</v>
      </c>
      <c r="R3561" s="17">
        <v>-1</v>
      </c>
      <c r="S3561" s="17">
        <v>-0.35349720193228051</v>
      </c>
      <c r="T3561" s="17">
        <v>-3.7116137603193253E-2</v>
      </c>
      <c r="U3561" s="17">
        <v>-0.25976454836216811</v>
      </c>
      <c r="V3561" s="17">
        <v>-0.52255781179374472</v>
      </c>
      <c r="W3561" s="17">
        <v>-0.66835579592337224</v>
      </c>
      <c r="X3561" s="17">
        <v>-1.6139256024373154</v>
      </c>
      <c r="Y3561" s="17">
        <v>0</v>
      </c>
      <c r="Z3561" s="17">
        <v>17.257403896478259</v>
      </c>
      <c r="AA3561" s="17">
        <v>-0.33425274724250115</v>
      </c>
      <c r="AB3561" s="17">
        <v>-0.1472085642265627</v>
      </c>
      <c r="AC3561" s="17">
        <v>3.7713995992259974</v>
      </c>
      <c r="AD3561" s="17">
        <v>-0.32470568545271017</v>
      </c>
      <c r="AE3561" s="17">
        <v>-3.2470568545271014E-2</v>
      </c>
      <c r="AF3561" s="17">
        <v>27.835166854393844</v>
      </c>
      <c r="AG3561" s="17">
        <v>-31.187689879181502</v>
      </c>
      <c r="AH3561" s="17">
        <v>-1</v>
      </c>
      <c r="AI3561" s="17">
        <v>-1</v>
      </c>
      <c r="AJ3561" s="17">
        <v>-1</v>
      </c>
      <c r="AK3561" s="17">
        <v>-1</v>
      </c>
      <c r="AL3561" s="17">
        <v>-1</v>
      </c>
      <c r="AM3561" s="17">
        <v>-1</v>
      </c>
      <c r="AN3561" s="17">
        <v>-1</v>
      </c>
      <c r="AO3561" s="17">
        <v>-1</v>
      </c>
      <c r="AP3561" s="17">
        <v>-1</v>
      </c>
      <c r="AQ3561" s="17">
        <v>-1</v>
      </c>
      <c r="AR3561" s="17">
        <v>-0.16235284272635508</v>
      </c>
      <c r="AS3561" s="17">
        <v>-1.948234112716261</v>
      </c>
      <c r="AT3561" s="17">
        <v>1.4672956534688604</v>
      </c>
      <c r="AU3561" s="17">
        <v>-1</v>
      </c>
      <c r="AV3561" s="17">
        <v>-1</v>
      </c>
      <c r="AW3561" s="17">
        <v>-1</v>
      </c>
      <c r="AX3561" s="17">
        <v>-1</v>
      </c>
      <c r="AY3561" s="17">
        <v>-3.2470568545271014E-2</v>
      </c>
      <c r="AZ3561" s="17">
        <v>0.64999991647873501</v>
      </c>
      <c r="BA3561" s="17">
        <v>-0.13717940365822218</v>
      </c>
      <c r="BB3561" s="17">
        <v>0.24373326638725484</v>
      </c>
      <c r="BC3561" s="17">
        <v>-6.4246086900075286E-2</v>
      </c>
      <c r="BD3561" s="17">
        <v>8.8755511614786737</v>
      </c>
      <c r="BE3561" s="17">
        <v>-1.8242691101966289</v>
      </c>
      <c r="BF3561" s="17">
        <v>-1</v>
      </c>
      <c r="BG3561" s="22">
        <v>0</v>
      </c>
    </row>
    <row r="3562" spans="1:59" x14ac:dyDescent="0.25">
      <c r="A3562">
        <v>7217</v>
      </c>
      <c r="B3562" t="s">
        <v>3584</v>
      </c>
      <c r="C3562" s="49">
        <v>0</v>
      </c>
      <c r="D3562" s="22">
        <v>1450</v>
      </c>
      <c r="E3562" s="17">
        <v>42.510834345099084</v>
      </c>
      <c r="F3562" s="17">
        <v>-34.162466733731819</v>
      </c>
      <c r="G3562" s="17">
        <v>9.7588733186206644E-2</v>
      </c>
      <c r="H3562" s="17">
        <v>1.5658069454695622</v>
      </c>
      <c r="I3562" s="17">
        <v>31.883730774475264</v>
      </c>
      <c r="J3562" s="17">
        <v>0.93163294809285269</v>
      </c>
      <c r="K3562" s="17">
        <v>-1</v>
      </c>
      <c r="L3562" s="17">
        <v>-1</v>
      </c>
      <c r="M3562" s="17">
        <v>-1</v>
      </c>
      <c r="N3562" s="17">
        <v>0.16666666666666666</v>
      </c>
      <c r="O3562" s="17">
        <v>-1</v>
      </c>
      <c r="P3562" s="17">
        <v>-1</v>
      </c>
      <c r="Q3562" s="17">
        <v>1.5814579933319561</v>
      </c>
      <c r="R3562" s="17">
        <v>-1</v>
      </c>
      <c r="S3562" s="17">
        <v>-0.35349720193228051</v>
      </c>
      <c r="T3562" s="17">
        <v>-3.7116137603193253E-2</v>
      </c>
      <c r="U3562" s="17">
        <v>-0.25976454836216811</v>
      </c>
      <c r="V3562" s="17">
        <v>-0.52255781179374472</v>
      </c>
      <c r="W3562" s="17">
        <v>-0.66835579592337224</v>
      </c>
      <c r="X3562" s="17">
        <v>-1.6139256024373154</v>
      </c>
      <c r="Y3562" s="17">
        <v>0</v>
      </c>
      <c r="Z3562" s="17">
        <v>17.257403896478259</v>
      </c>
      <c r="AA3562" s="17">
        <v>-0.33425274724250115</v>
      </c>
      <c r="AB3562" s="17">
        <v>-0.1472085642265627</v>
      </c>
      <c r="AC3562" s="17">
        <v>3.7713995992259974</v>
      </c>
      <c r="AD3562" s="17">
        <v>-0.32470568545271017</v>
      </c>
      <c r="AE3562" s="17">
        <v>-3.2470568545271014E-2</v>
      </c>
      <c r="AF3562" s="17">
        <v>27.835166854393844</v>
      </c>
      <c r="AG3562" s="17">
        <v>-31.187689879181502</v>
      </c>
      <c r="AH3562" s="17">
        <v>-1</v>
      </c>
      <c r="AI3562" s="17">
        <v>-1</v>
      </c>
      <c r="AJ3562" s="17">
        <v>-1</v>
      </c>
      <c r="AK3562" s="17">
        <v>-1</v>
      </c>
      <c r="AL3562" s="17">
        <v>-1</v>
      </c>
      <c r="AM3562" s="17">
        <v>-1</v>
      </c>
      <c r="AN3562" s="17">
        <v>-1</v>
      </c>
      <c r="AO3562" s="17">
        <v>-1</v>
      </c>
      <c r="AP3562" s="17">
        <v>-1</v>
      </c>
      <c r="AQ3562" s="17">
        <v>-1</v>
      </c>
      <c r="AR3562" s="17">
        <v>-0.16235284272635508</v>
      </c>
      <c r="AS3562" s="17">
        <v>-1.948234112716261</v>
      </c>
      <c r="AT3562" s="17">
        <v>1.4672956534688604</v>
      </c>
      <c r="AU3562" s="17">
        <v>-1</v>
      </c>
      <c r="AV3562" s="17">
        <v>-1</v>
      </c>
      <c r="AW3562" s="17">
        <v>-1</v>
      </c>
      <c r="AX3562" s="17">
        <v>-1</v>
      </c>
      <c r="AY3562" s="17">
        <v>-3.2470568545271014E-2</v>
      </c>
      <c r="AZ3562" s="17">
        <v>0.64999991647873501</v>
      </c>
      <c r="BA3562" s="17">
        <v>-0.13717940365822218</v>
      </c>
      <c r="BB3562" s="17">
        <v>0.24373326638725484</v>
      </c>
      <c r="BC3562" s="17">
        <v>-6.4246086900075286E-2</v>
      </c>
      <c r="BD3562" s="17">
        <v>8.8755511614786737</v>
      </c>
      <c r="BE3562" s="17">
        <v>-1.8242691101966289</v>
      </c>
      <c r="BF3562" s="17">
        <v>-1</v>
      </c>
      <c r="BG3562" s="22">
        <v>0</v>
      </c>
    </row>
    <row r="3563" spans="1:59" x14ac:dyDescent="0.25">
      <c r="A3563">
        <v>7218</v>
      </c>
      <c r="B3563" t="s">
        <v>3585</v>
      </c>
      <c r="C3563" s="49">
        <v>0</v>
      </c>
      <c r="D3563" s="22">
        <v>1450</v>
      </c>
      <c r="E3563" s="17">
        <v>42.510834345099084</v>
      </c>
      <c r="F3563" s="17">
        <v>-34.162466733731819</v>
      </c>
      <c r="G3563" s="17">
        <v>9.7588733186206644E-2</v>
      </c>
      <c r="H3563" s="17">
        <v>1.5658069454695622</v>
      </c>
      <c r="I3563" s="17">
        <v>31.883730774475264</v>
      </c>
      <c r="J3563" s="17">
        <v>0.93163294809285269</v>
      </c>
      <c r="K3563" s="17">
        <v>-1</v>
      </c>
      <c r="L3563" s="17">
        <v>-1</v>
      </c>
      <c r="M3563" s="17">
        <v>-1</v>
      </c>
      <c r="N3563" s="17">
        <v>0.16666666666666666</v>
      </c>
      <c r="O3563" s="17">
        <v>-1</v>
      </c>
      <c r="P3563" s="17">
        <v>-1</v>
      </c>
      <c r="Q3563" s="17">
        <v>1.5814579933319561</v>
      </c>
      <c r="R3563" s="17">
        <v>-1</v>
      </c>
      <c r="S3563" s="17">
        <v>-0.35349720193228051</v>
      </c>
      <c r="T3563" s="17">
        <v>-3.7116137603193253E-2</v>
      </c>
      <c r="U3563" s="17">
        <v>-0.25976454836216811</v>
      </c>
      <c r="V3563" s="17">
        <v>-0.52255781179374472</v>
      </c>
      <c r="W3563" s="17">
        <v>-0.66835579592337224</v>
      </c>
      <c r="X3563" s="17">
        <v>-1.6139256024373154</v>
      </c>
      <c r="Y3563" s="17">
        <v>0</v>
      </c>
      <c r="Z3563" s="17">
        <v>17.257403896478259</v>
      </c>
      <c r="AA3563" s="17">
        <v>-0.33425274724250115</v>
      </c>
      <c r="AB3563" s="17">
        <v>-0.1472085642265627</v>
      </c>
      <c r="AC3563" s="17">
        <v>3.7713995992259974</v>
      </c>
      <c r="AD3563" s="17">
        <v>-0.32470568545271017</v>
      </c>
      <c r="AE3563" s="17">
        <v>-3.2470568545271014E-2</v>
      </c>
      <c r="AF3563" s="17">
        <v>27.835166854393844</v>
      </c>
      <c r="AG3563" s="17">
        <v>-31.187689879181502</v>
      </c>
      <c r="AH3563" s="17">
        <v>-1</v>
      </c>
      <c r="AI3563" s="17">
        <v>-1</v>
      </c>
      <c r="AJ3563" s="17">
        <v>-1</v>
      </c>
      <c r="AK3563" s="17">
        <v>-1</v>
      </c>
      <c r="AL3563" s="17">
        <v>-1</v>
      </c>
      <c r="AM3563" s="17">
        <v>-1</v>
      </c>
      <c r="AN3563" s="17">
        <v>-1</v>
      </c>
      <c r="AO3563" s="17">
        <v>-1</v>
      </c>
      <c r="AP3563" s="17">
        <v>-1</v>
      </c>
      <c r="AQ3563" s="17">
        <v>-1</v>
      </c>
      <c r="AR3563" s="17">
        <v>-0.16235284272635508</v>
      </c>
      <c r="AS3563" s="17">
        <v>-1.948234112716261</v>
      </c>
      <c r="AT3563" s="17">
        <v>1.4672956534688604</v>
      </c>
      <c r="AU3563" s="17">
        <v>-1</v>
      </c>
      <c r="AV3563" s="17">
        <v>-1</v>
      </c>
      <c r="AW3563" s="17">
        <v>-1</v>
      </c>
      <c r="AX3563" s="17">
        <v>-1</v>
      </c>
      <c r="AY3563" s="17">
        <v>-3.2470568545271014E-2</v>
      </c>
      <c r="AZ3563" s="17">
        <v>0.64999991647873501</v>
      </c>
      <c r="BA3563" s="17">
        <v>-0.13717940365822218</v>
      </c>
      <c r="BB3563" s="17">
        <v>0.24373326638725484</v>
      </c>
      <c r="BC3563" s="17">
        <v>-6.4246086900075286E-2</v>
      </c>
      <c r="BD3563" s="17">
        <v>8.8755511614786737</v>
      </c>
      <c r="BE3563" s="17">
        <v>-1.8242691101966289</v>
      </c>
      <c r="BF3563" s="17">
        <v>-1</v>
      </c>
      <c r="BG3563" s="22">
        <v>0</v>
      </c>
    </row>
    <row r="3564" spans="1:59" x14ac:dyDescent="0.25">
      <c r="A3564">
        <v>7219</v>
      </c>
      <c r="B3564" t="s">
        <v>3586</v>
      </c>
      <c r="C3564" s="49">
        <v>0</v>
      </c>
      <c r="D3564" s="22">
        <v>1450</v>
      </c>
      <c r="E3564" s="17">
        <v>42.510834345099084</v>
      </c>
      <c r="F3564" s="17">
        <v>-34.162466733731819</v>
      </c>
      <c r="G3564" s="17">
        <v>9.7588733186206644E-2</v>
      </c>
      <c r="H3564" s="17">
        <v>1.5658069454695622</v>
      </c>
      <c r="I3564" s="17">
        <v>31.883730774475264</v>
      </c>
      <c r="J3564" s="17">
        <v>0.93163294809285269</v>
      </c>
      <c r="K3564" s="17">
        <v>-1</v>
      </c>
      <c r="L3564" s="17">
        <v>-1</v>
      </c>
      <c r="M3564" s="17">
        <v>-1</v>
      </c>
      <c r="N3564" s="17">
        <v>0.16666666666666666</v>
      </c>
      <c r="O3564" s="17">
        <v>-1</v>
      </c>
      <c r="P3564" s="17">
        <v>-1</v>
      </c>
      <c r="Q3564" s="17">
        <v>1.5814579933319561</v>
      </c>
      <c r="R3564" s="17">
        <v>-1</v>
      </c>
      <c r="S3564" s="17">
        <v>-0.35349720193228051</v>
      </c>
      <c r="T3564" s="17">
        <v>-3.7116137603193253E-2</v>
      </c>
      <c r="U3564" s="17">
        <v>-0.25976454836216811</v>
      </c>
      <c r="V3564" s="17">
        <v>-0.52255781179374472</v>
      </c>
      <c r="W3564" s="17">
        <v>-0.66835579592337224</v>
      </c>
      <c r="X3564" s="17">
        <v>-1.6139256024373154</v>
      </c>
      <c r="Y3564" s="17">
        <v>0</v>
      </c>
      <c r="Z3564" s="17">
        <v>17.257403896478259</v>
      </c>
      <c r="AA3564" s="17">
        <v>-0.33425274724250115</v>
      </c>
      <c r="AB3564" s="17">
        <v>-0.1472085642265627</v>
      </c>
      <c r="AC3564" s="17">
        <v>3.7713995992259974</v>
      </c>
      <c r="AD3564" s="17">
        <v>-0.32470568545271017</v>
      </c>
      <c r="AE3564" s="17">
        <v>-3.2470568545271014E-2</v>
      </c>
      <c r="AF3564" s="17">
        <v>27.835166854393844</v>
      </c>
      <c r="AG3564" s="17">
        <v>-31.187689879181502</v>
      </c>
      <c r="AH3564" s="17">
        <v>-1</v>
      </c>
      <c r="AI3564" s="17">
        <v>-1</v>
      </c>
      <c r="AJ3564" s="17">
        <v>-1</v>
      </c>
      <c r="AK3564" s="17">
        <v>-1</v>
      </c>
      <c r="AL3564" s="17">
        <v>-1</v>
      </c>
      <c r="AM3564" s="17">
        <v>-1</v>
      </c>
      <c r="AN3564" s="17">
        <v>-1</v>
      </c>
      <c r="AO3564" s="17">
        <v>-1</v>
      </c>
      <c r="AP3564" s="17">
        <v>-1</v>
      </c>
      <c r="AQ3564" s="17">
        <v>-1</v>
      </c>
      <c r="AR3564" s="17">
        <v>-0.16235284272635508</v>
      </c>
      <c r="AS3564" s="17">
        <v>-1.948234112716261</v>
      </c>
      <c r="AT3564" s="17">
        <v>1.4672956534688604</v>
      </c>
      <c r="AU3564" s="17">
        <v>-1</v>
      </c>
      <c r="AV3564" s="17">
        <v>-1</v>
      </c>
      <c r="AW3564" s="17">
        <v>-1</v>
      </c>
      <c r="AX3564" s="17">
        <v>-1</v>
      </c>
      <c r="AY3564" s="17">
        <v>-3.2470568545271014E-2</v>
      </c>
      <c r="AZ3564" s="17">
        <v>0.64999991647873501</v>
      </c>
      <c r="BA3564" s="17">
        <v>-0.13717940365822218</v>
      </c>
      <c r="BB3564" s="17">
        <v>0.24373326638725484</v>
      </c>
      <c r="BC3564" s="17">
        <v>-6.4246086900075286E-2</v>
      </c>
      <c r="BD3564" s="17">
        <v>8.8755511614786737</v>
      </c>
      <c r="BE3564" s="17">
        <v>-1.8242691101966289</v>
      </c>
      <c r="BF3564" s="17">
        <v>-1</v>
      </c>
      <c r="BG3564" s="22">
        <v>0</v>
      </c>
    </row>
    <row r="3565" spans="1:59" x14ac:dyDescent="0.25">
      <c r="A3565">
        <v>7220</v>
      </c>
      <c r="B3565" t="s">
        <v>3587</v>
      </c>
      <c r="C3565" s="49">
        <v>0</v>
      </c>
      <c r="D3565" s="22">
        <v>1450</v>
      </c>
      <c r="E3565" s="17">
        <v>42.510834345099084</v>
      </c>
      <c r="F3565" s="17">
        <v>-34.162466733731819</v>
      </c>
      <c r="G3565" s="17">
        <v>9.7588733186206644E-2</v>
      </c>
      <c r="H3565" s="17">
        <v>1.5658069454695622</v>
      </c>
      <c r="I3565" s="17">
        <v>31.883730774475264</v>
      </c>
      <c r="J3565" s="17">
        <v>0.93163294809285269</v>
      </c>
      <c r="K3565" s="17">
        <v>-1</v>
      </c>
      <c r="L3565" s="17">
        <v>-1</v>
      </c>
      <c r="M3565" s="17">
        <v>-1</v>
      </c>
      <c r="N3565" s="17">
        <v>0.16666666666666666</v>
      </c>
      <c r="O3565" s="17">
        <v>-1</v>
      </c>
      <c r="P3565" s="17">
        <v>-1</v>
      </c>
      <c r="Q3565" s="17">
        <v>1.5814579933319561</v>
      </c>
      <c r="R3565" s="17">
        <v>-1</v>
      </c>
      <c r="S3565" s="17">
        <v>-0.35349720193228051</v>
      </c>
      <c r="T3565" s="17">
        <v>-3.7116137603193253E-2</v>
      </c>
      <c r="U3565" s="17">
        <v>-0.25976454836216811</v>
      </c>
      <c r="V3565" s="17">
        <v>-0.52255781179374472</v>
      </c>
      <c r="W3565" s="17">
        <v>-0.66835579592337224</v>
      </c>
      <c r="X3565" s="17">
        <v>-1.6139256024373154</v>
      </c>
      <c r="Y3565" s="17">
        <v>0</v>
      </c>
      <c r="Z3565" s="17">
        <v>17.257403896478259</v>
      </c>
      <c r="AA3565" s="17">
        <v>-0.33425274724250115</v>
      </c>
      <c r="AB3565" s="17">
        <v>-0.1472085642265627</v>
      </c>
      <c r="AC3565" s="17">
        <v>3.7713995992259974</v>
      </c>
      <c r="AD3565" s="17">
        <v>-0.32470568545271017</v>
      </c>
      <c r="AE3565" s="17">
        <v>-3.2470568545271014E-2</v>
      </c>
      <c r="AF3565" s="17">
        <v>27.835166854393844</v>
      </c>
      <c r="AG3565" s="17">
        <v>-31.187689879181502</v>
      </c>
      <c r="AH3565" s="17">
        <v>-1</v>
      </c>
      <c r="AI3565" s="17">
        <v>-1</v>
      </c>
      <c r="AJ3565" s="17">
        <v>-1</v>
      </c>
      <c r="AK3565" s="17">
        <v>-1</v>
      </c>
      <c r="AL3565" s="17">
        <v>-1</v>
      </c>
      <c r="AM3565" s="17">
        <v>-1</v>
      </c>
      <c r="AN3565" s="17">
        <v>-1</v>
      </c>
      <c r="AO3565" s="17">
        <v>-1</v>
      </c>
      <c r="AP3565" s="17">
        <v>-1</v>
      </c>
      <c r="AQ3565" s="17">
        <v>-1</v>
      </c>
      <c r="AR3565" s="17">
        <v>-0.16235284272635508</v>
      </c>
      <c r="AS3565" s="17">
        <v>-1.948234112716261</v>
      </c>
      <c r="AT3565" s="17">
        <v>1.4672956534688604</v>
      </c>
      <c r="AU3565" s="17">
        <v>-1</v>
      </c>
      <c r="AV3565" s="17">
        <v>-1</v>
      </c>
      <c r="AW3565" s="17">
        <v>-1</v>
      </c>
      <c r="AX3565" s="17">
        <v>-1</v>
      </c>
      <c r="AY3565" s="17">
        <v>-3.2470568545271014E-2</v>
      </c>
      <c r="AZ3565" s="17">
        <v>0.64999991647873501</v>
      </c>
      <c r="BA3565" s="17">
        <v>-0.13717940365822218</v>
      </c>
      <c r="BB3565" s="17">
        <v>0.24373326638725484</v>
      </c>
      <c r="BC3565" s="17">
        <v>-6.4246086900075286E-2</v>
      </c>
      <c r="BD3565" s="17">
        <v>8.8755511614786737</v>
      </c>
      <c r="BE3565" s="17">
        <v>-1.8242691101966289</v>
      </c>
      <c r="BF3565" s="17">
        <v>-1</v>
      </c>
      <c r="BG3565" s="22">
        <v>0</v>
      </c>
    </row>
    <row r="3566" spans="1:59" x14ac:dyDescent="0.25">
      <c r="A3566">
        <v>7221</v>
      </c>
      <c r="B3566" t="s">
        <v>3588</v>
      </c>
      <c r="C3566" s="49">
        <v>0</v>
      </c>
      <c r="D3566" s="22">
        <v>1450</v>
      </c>
      <c r="E3566" s="17">
        <v>42.510834345099084</v>
      </c>
      <c r="F3566" s="17">
        <v>-34.162466733731819</v>
      </c>
      <c r="G3566" s="17">
        <v>9.7588733186206644E-2</v>
      </c>
      <c r="H3566" s="17">
        <v>1.5658069454695622</v>
      </c>
      <c r="I3566" s="17">
        <v>31.883730774475264</v>
      </c>
      <c r="J3566" s="17">
        <v>0.93163294809285269</v>
      </c>
      <c r="K3566" s="17">
        <v>-1</v>
      </c>
      <c r="L3566" s="17">
        <v>-1</v>
      </c>
      <c r="M3566" s="17">
        <v>-1</v>
      </c>
      <c r="N3566" s="17">
        <v>0.16666666666666666</v>
      </c>
      <c r="O3566" s="17">
        <v>-1</v>
      </c>
      <c r="P3566" s="17">
        <v>-1</v>
      </c>
      <c r="Q3566" s="17">
        <v>1.5814579933319561</v>
      </c>
      <c r="R3566" s="17">
        <v>-1</v>
      </c>
      <c r="S3566" s="17">
        <v>-0.35349720193228051</v>
      </c>
      <c r="T3566" s="17">
        <v>-3.7116137603193253E-2</v>
      </c>
      <c r="U3566" s="17">
        <v>-0.25976454836216811</v>
      </c>
      <c r="V3566" s="17">
        <v>-0.52255781179374472</v>
      </c>
      <c r="W3566" s="17">
        <v>-0.66835579592337224</v>
      </c>
      <c r="X3566" s="17">
        <v>-1.6139256024373154</v>
      </c>
      <c r="Y3566" s="17">
        <v>0</v>
      </c>
      <c r="Z3566" s="17">
        <v>17.257403896478259</v>
      </c>
      <c r="AA3566" s="17">
        <v>-0.33425274724250115</v>
      </c>
      <c r="AB3566" s="17">
        <v>-0.1472085642265627</v>
      </c>
      <c r="AC3566" s="17">
        <v>3.7713995992259974</v>
      </c>
      <c r="AD3566" s="17">
        <v>-0.32470568545271017</v>
      </c>
      <c r="AE3566" s="17">
        <v>-3.2470568545271014E-2</v>
      </c>
      <c r="AF3566" s="17">
        <v>27.835166854393844</v>
      </c>
      <c r="AG3566" s="17">
        <v>-31.187689879181502</v>
      </c>
      <c r="AH3566" s="17">
        <v>-1</v>
      </c>
      <c r="AI3566" s="17">
        <v>-1</v>
      </c>
      <c r="AJ3566" s="17">
        <v>-1</v>
      </c>
      <c r="AK3566" s="17">
        <v>-1</v>
      </c>
      <c r="AL3566" s="17">
        <v>-1</v>
      </c>
      <c r="AM3566" s="17">
        <v>-1</v>
      </c>
      <c r="AN3566" s="17">
        <v>-1</v>
      </c>
      <c r="AO3566" s="17">
        <v>-1</v>
      </c>
      <c r="AP3566" s="17">
        <v>-1</v>
      </c>
      <c r="AQ3566" s="17">
        <v>-1</v>
      </c>
      <c r="AR3566" s="17">
        <v>-0.16235284272635508</v>
      </c>
      <c r="AS3566" s="17">
        <v>-1.948234112716261</v>
      </c>
      <c r="AT3566" s="17">
        <v>1.4672956534688604</v>
      </c>
      <c r="AU3566" s="17">
        <v>-1</v>
      </c>
      <c r="AV3566" s="17">
        <v>-1</v>
      </c>
      <c r="AW3566" s="17">
        <v>-1</v>
      </c>
      <c r="AX3566" s="17">
        <v>-1</v>
      </c>
      <c r="AY3566" s="17">
        <v>-3.2470568545271014E-2</v>
      </c>
      <c r="AZ3566" s="17">
        <v>0.64999991647873501</v>
      </c>
      <c r="BA3566" s="17">
        <v>-0.13717940365822218</v>
      </c>
      <c r="BB3566" s="17">
        <v>0.24373326638725484</v>
      </c>
      <c r="BC3566" s="17">
        <v>-6.4246086900075286E-2</v>
      </c>
      <c r="BD3566" s="17">
        <v>8.8755511614786737</v>
      </c>
      <c r="BE3566" s="17">
        <v>-1.8242691101966289</v>
      </c>
      <c r="BF3566" s="17">
        <v>-1</v>
      </c>
      <c r="BG3566" s="22">
        <v>0</v>
      </c>
    </row>
    <row r="3567" spans="1:59" x14ac:dyDescent="0.25">
      <c r="A3567">
        <v>7222</v>
      </c>
      <c r="B3567" t="s">
        <v>3589</v>
      </c>
      <c r="C3567" s="49">
        <v>0</v>
      </c>
      <c r="D3567" s="22">
        <v>1450</v>
      </c>
      <c r="E3567" s="17">
        <v>42.510834345099084</v>
      </c>
      <c r="F3567" s="17">
        <v>-34.162466733731819</v>
      </c>
      <c r="G3567" s="17">
        <v>9.7588733186206644E-2</v>
      </c>
      <c r="H3567" s="17">
        <v>1.5658069454695622</v>
      </c>
      <c r="I3567" s="17">
        <v>31.883730774475264</v>
      </c>
      <c r="J3567" s="17">
        <v>0.93163294809285269</v>
      </c>
      <c r="K3567" s="17">
        <v>-1</v>
      </c>
      <c r="L3567" s="17">
        <v>-1</v>
      </c>
      <c r="M3567" s="17">
        <v>-1</v>
      </c>
      <c r="N3567" s="17">
        <v>0.16666666666666666</v>
      </c>
      <c r="O3567" s="17">
        <v>-1</v>
      </c>
      <c r="P3567" s="17">
        <v>-1</v>
      </c>
      <c r="Q3567" s="17">
        <v>1.5814579933319561</v>
      </c>
      <c r="R3567" s="17">
        <v>-1</v>
      </c>
      <c r="S3567" s="17">
        <v>-0.35349720193228051</v>
      </c>
      <c r="T3567" s="17">
        <v>-3.7116137603193253E-2</v>
      </c>
      <c r="U3567" s="17">
        <v>-0.25976454836216811</v>
      </c>
      <c r="V3567" s="17">
        <v>-0.52255781179374472</v>
      </c>
      <c r="W3567" s="17">
        <v>-0.66835579592337224</v>
      </c>
      <c r="X3567" s="17">
        <v>-1.6139256024373154</v>
      </c>
      <c r="Y3567" s="17">
        <v>0</v>
      </c>
      <c r="Z3567" s="17">
        <v>17.257403896478259</v>
      </c>
      <c r="AA3567" s="17">
        <v>-0.33425274724250115</v>
      </c>
      <c r="AB3567" s="17">
        <v>-0.1472085642265627</v>
      </c>
      <c r="AC3567" s="17">
        <v>3.7713995992259974</v>
      </c>
      <c r="AD3567" s="17">
        <v>-0.32470568545271017</v>
      </c>
      <c r="AE3567" s="17">
        <v>-3.2470568545271014E-2</v>
      </c>
      <c r="AF3567" s="17">
        <v>27.835166854393844</v>
      </c>
      <c r="AG3567" s="17">
        <v>-31.187689879181502</v>
      </c>
      <c r="AH3567" s="17">
        <v>-1</v>
      </c>
      <c r="AI3567" s="17">
        <v>-1</v>
      </c>
      <c r="AJ3567" s="17">
        <v>-1</v>
      </c>
      <c r="AK3567" s="17">
        <v>-1</v>
      </c>
      <c r="AL3567" s="17">
        <v>-1</v>
      </c>
      <c r="AM3567" s="17">
        <v>-1</v>
      </c>
      <c r="AN3567" s="17">
        <v>-1</v>
      </c>
      <c r="AO3567" s="17">
        <v>-1</v>
      </c>
      <c r="AP3567" s="17">
        <v>-1</v>
      </c>
      <c r="AQ3567" s="17">
        <v>-1</v>
      </c>
      <c r="AR3567" s="17">
        <v>-0.16235284272635508</v>
      </c>
      <c r="AS3567" s="17">
        <v>-1.948234112716261</v>
      </c>
      <c r="AT3567" s="17">
        <v>1.4672956534688604</v>
      </c>
      <c r="AU3567" s="17">
        <v>-1</v>
      </c>
      <c r="AV3567" s="17">
        <v>-1</v>
      </c>
      <c r="AW3567" s="17">
        <v>-1</v>
      </c>
      <c r="AX3567" s="17">
        <v>-1</v>
      </c>
      <c r="AY3567" s="17">
        <v>-3.2470568545271014E-2</v>
      </c>
      <c r="AZ3567" s="17">
        <v>0.64999991647873501</v>
      </c>
      <c r="BA3567" s="17">
        <v>-0.13717940365822218</v>
      </c>
      <c r="BB3567" s="17">
        <v>0.24373326638725484</v>
      </c>
      <c r="BC3567" s="17">
        <v>-6.4246086900075286E-2</v>
      </c>
      <c r="BD3567" s="17">
        <v>8.8755511614786737</v>
      </c>
      <c r="BE3567" s="17">
        <v>-1.8242691101966289</v>
      </c>
      <c r="BF3567" s="17">
        <v>-1</v>
      </c>
      <c r="BG3567" s="22">
        <v>0</v>
      </c>
    </row>
    <row r="3568" spans="1:59" x14ac:dyDescent="0.25">
      <c r="A3568">
        <v>7223</v>
      </c>
      <c r="B3568" t="s">
        <v>2971</v>
      </c>
      <c r="C3568" s="49">
        <v>0</v>
      </c>
      <c r="D3568" s="22">
        <v>1450</v>
      </c>
      <c r="E3568" s="17">
        <v>42.510834345099084</v>
      </c>
      <c r="F3568" s="17">
        <v>-34.162466733731819</v>
      </c>
      <c r="G3568" s="17">
        <v>9.7588733186206644E-2</v>
      </c>
      <c r="H3568" s="17">
        <v>1.5658069454695622</v>
      </c>
      <c r="I3568" s="17">
        <v>31.883730774475264</v>
      </c>
      <c r="J3568" s="17">
        <v>0.93163294809285269</v>
      </c>
      <c r="K3568" s="17">
        <v>-1</v>
      </c>
      <c r="L3568" s="17">
        <v>-1</v>
      </c>
      <c r="M3568" s="17">
        <v>-1</v>
      </c>
      <c r="N3568" s="17">
        <v>0.16666666666666666</v>
      </c>
      <c r="O3568" s="17">
        <v>-1</v>
      </c>
      <c r="P3568" s="17">
        <v>-1</v>
      </c>
      <c r="Q3568" s="17">
        <v>1.5814579933319561</v>
      </c>
      <c r="R3568" s="17">
        <v>-1</v>
      </c>
      <c r="S3568" s="17">
        <v>-0.35349720193228051</v>
      </c>
      <c r="T3568" s="17">
        <v>-3.7116137603193253E-2</v>
      </c>
      <c r="U3568" s="17">
        <v>-0.25976454836216811</v>
      </c>
      <c r="V3568" s="17">
        <v>-0.52255781179374472</v>
      </c>
      <c r="W3568" s="17">
        <v>-0.66835579592337224</v>
      </c>
      <c r="X3568" s="17">
        <v>-1.6139256024373154</v>
      </c>
      <c r="Y3568" s="17">
        <v>0</v>
      </c>
      <c r="Z3568" s="17">
        <v>17.257403896478259</v>
      </c>
      <c r="AA3568" s="17">
        <v>-0.33425274724250115</v>
      </c>
      <c r="AB3568" s="17">
        <v>-0.1472085642265627</v>
      </c>
      <c r="AC3568" s="17">
        <v>3.7713995992259974</v>
      </c>
      <c r="AD3568" s="17">
        <v>-0.32470568545271017</v>
      </c>
      <c r="AE3568" s="17">
        <v>-3.2470568545271014E-2</v>
      </c>
      <c r="AF3568" s="17">
        <v>27.835166854393844</v>
      </c>
      <c r="AG3568" s="17">
        <v>-31.187689879181502</v>
      </c>
      <c r="AH3568" s="17">
        <v>-1</v>
      </c>
      <c r="AI3568" s="17">
        <v>-1</v>
      </c>
      <c r="AJ3568" s="17">
        <v>-1</v>
      </c>
      <c r="AK3568" s="17">
        <v>-1</v>
      </c>
      <c r="AL3568" s="17">
        <v>-1</v>
      </c>
      <c r="AM3568" s="17">
        <v>-1</v>
      </c>
      <c r="AN3568" s="17">
        <v>-1</v>
      </c>
      <c r="AO3568" s="17">
        <v>-1</v>
      </c>
      <c r="AP3568" s="17">
        <v>-1</v>
      </c>
      <c r="AQ3568" s="17">
        <v>-1</v>
      </c>
      <c r="AR3568" s="17">
        <v>-0.16235284272635508</v>
      </c>
      <c r="AS3568" s="17">
        <v>-1.948234112716261</v>
      </c>
      <c r="AT3568" s="17">
        <v>1.4672956534688604</v>
      </c>
      <c r="AU3568" s="17">
        <v>-1</v>
      </c>
      <c r="AV3568" s="17">
        <v>-1</v>
      </c>
      <c r="AW3568" s="17">
        <v>-1</v>
      </c>
      <c r="AX3568" s="17">
        <v>-1</v>
      </c>
      <c r="AY3568" s="17">
        <v>-3.2470568545271014E-2</v>
      </c>
      <c r="AZ3568" s="17">
        <v>0.64999991647873501</v>
      </c>
      <c r="BA3568" s="17">
        <v>-0.13717940365822218</v>
      </c>
      <c r="BB3568" s="17">
        <v>0.24373326638725484</v>
      </c>
      <c r="BC3568" s="17">
        <v>-6.4246086900075286E-2</v>
      </c>
      <c r="BD3568" s="17">
        <v>8.8755511614786737</v>
      </c>
      <c r="BE3568" s="17">
        <v>-1.8242691101966289</v>
      </c>
      <c r="BF3568" s="17">
        <v>-1</v>
      </c>
      <c r="BG3568" s="22">
        <v>0</v>
      </c>
    </row>
    <row r="3569" spans="1:59" x14ac:dyDescent="0.25">
      <c r="A3569">
        <v>7224</v>
      </c>
      <c r="B3569" t="s">
        <v>3590</v>
      </c>
      <c r="C3569" s="49">
        <v>0</v>
      </c>
      <c r="D3569" s="22">
        <v>1450</v>
      </c>
      <c r="E3569" s="17">
        <v>42.510834345099084</v>
      </c>
      <c r="F3569" s="17">
        <v>-34.162466733731819</v>
      </c>
      <c r="G3569" s="17">
        <v>9.7588733186206644E-2</v>
      </c>
      <c r="H3569" s="17">
        <v>1.5658069454695622</v>
      </c>
      <c r="I3569" s="17">
        <v>31.883730774475264</v>
      </c>
      <c r="J3569" s="17">
        <v>0.93163294809285269</v>
      </c>
      <c r="K3569" s="17">
        <v>-1</v>
      </c>
      <c r="L3569" s="17">
        <v>-1</v>
      </c>
      <c r="M3569" s="17">
        <v>-1</v>
      </c>
      <c r="N3569" s="17">
        <v>0.16666666666666666</v>
      </c>
      <c r="O3569" s="17">
        <v>-1</v>
      </c>
      <c r="P3569" s="17">
        <v>-1</v>
      </c>
      <c r="Q3569" s="17">
        <v>1.5814579933319561</v>
      </c>
      <c r="R3569" s="17">
        <v>-1</v>
      </c>
      <c r="S3569" s="17">
        <v>-0.35349720193228051</v>
      </c>
      <c r="T3569" s="17">
        <v>-3.7116137603193253E-2</v>
      </c>
      <c r="U3569" s="17">
        <v>-0.25976454836216811</v>
      </c>
      <c r="V3569" s="17">
        <v>-0.52255781179374472</v>
      </c>
      <c r="W3569" s="17">
        <v>-0.66835579592337224</v>
      </c>
      <c r="X3569" s="17">
        <v>-1.6139256024373154</v>
      </c>
      <c r="Y3569" s="17">
        <v>0</v>
      </c>
      <c r="Z3569" s="17">
        <v>17.257403896478259</v>
      </c>
      <c r="AA3569" s="17">
        <v>-0.33425274724250115</v>
      </c>
      <c r="AB3569" s="17">
        <v>-0.1472085642265627</v>
      </c>
      <c r="AC3569" s="17">
        <v>3.7713995992259974</v>
      </c>
      <c r="AD3569" s="17">
        <v>-0.32470568545271017</v>
      </c>
      <c r="AE3569" s="17">
        <v>-3.2470568545271014E-2</v>
      </c>
      <c r="AF3569" s="17">
        <v>27.835166854393844</v>
      </c>
      <c r="AG3569" s="17">
        <v>-31.187689879181502</v>
      </c>
      <c r="AH3569" s="17">
        <v>-1</v>
      </c>
      <c r="AI3569" s="17">
        <v>-1</v>
      </c>
      <c r="AJ3569" s="17">
        <v>-1</v>
      </c>
      <c r="AK3569" s="17">
        <v>-1</v>
      </c>
      <c r="AL3569" s="17">
        <v>-1</v>
      </c>
      <c r="AM3569" s="17">
        <v>-1</v>
      </c>
      <c r="AN3569" s="17">
        <v>-1</v>
      </c>
      <c r="AO3569" s="17">
        <v>-1</v>
      </c>
      <c r="AP3569" s="17">
        <v>-1</v>
      </c>
      <c r="AQ3569" s="17">
        <v>-1</v>
      </c>
      <c r="AR3569" s="17">
        <v>-0.16235284272635508</v>
      </c>
      <c r="AS3569" s="17">
        <v>-1.948234112716261</v>
      </c>
      <c r="AT3569" s="17">
        <v>1.4672956534688604</v>
      </c>
      <c r="AU3569" s="17">
        <v>-1</v>
      </c>
      <c r="AV3569" s="17">
        <v>-1</v>
      </c>
      <c r="AW3569" s="17">
        <v>-1</v>
      </c>
      <c r="AX3569" s="17">
        <v>-1</v>
      </c>
      <c r="AY3569" s="17">
        <v>-3.2470568545271014E-2</v>
      </c>
      <c r="AZ3569" s="17">
        <v>0.64999991647873501</v>
      </c>
      <c r="BA3569" s="17">
        <v>-0.13717940365822218</v>
      </c>
      <c r="BB3569" s="17">
        <v>0.24373326638725484</v>
      </c>
      <c r="BC3569" s="17">
        <v>-6.4246086900075286E-2</v>
      </c>
      <c r="BD3569" s="17">
        <v>8.8755511614786737</v>
      </c>
      <c r="BE3569" s="17">
        <v>-1.8242691101966289</v>
      </c>
      <c r="BF3569" s="17">
        <v>-1</v>
      </c>
      <c r="BG3569" s="22">
        <v>0</v>
      </c>
    </row>
    <row r="3570" spans="1:59" x14ac:dyDescent="0.25">
      <c r="A3570">
        <v>7225</v>
      </c>
      <c r="B3570" t="s">
        <v>3591</v>
      </c>
      <c r="C3570" s="49">
        <v>0</v>
      </c>
      <c r="D3570" s="22">
        <v>1450</v>
      </c>
      <c r="E3570" s="17">
        <v>42.510834345099084</v>
      </c>
      <c r="F3570" s="17">
        <v>-34.162466733731819</v>
      </c>
      <c r="G3570" s="17">
        <v>9.7588733186206644E-2</v>
      </c>
      <c r="H3570" s="17">
        <v>1.5658069454695622</v>
      </c>
      <c r="I3570" s="17">
        <v>31.883730774475264</v>
      </c>
      <c r="J3570" s="17">
        <v>0.93163294809285269</v>
      </c>
      <c r="K3570" s="17">
        <v>-1</v>
      </c>
      <c r="L3570" s="17">
        <v>-1</v>
      </c>
      <c r="M3570" s="17">
        <v>-1</v>
      </c>
      <c r="N3570" s="17">
        <v>0.16666666666666666</v>
      </c>
      <c r="O3570" s="17">
        <v>-1</v>
      </c>
      <c r="P3570" s="17">
        <v>-1</v>
      </c>
      <c r="Q3570" s="17">
        <v>1.5814579933319561</v>
      </c>
      <c r="R3570" s="17">
        <v>-1</v>
      </c>
      <c r="S3570" s="17">
        <v>-0.35349720193228051</v>
      </c>
      <c r="T3570" s="17">
        <v>-3.7116137603193253E-2</v>
      </c>
      <c r="U3570" s="17">
        <v>-0.25976454836216811</v>
      </c>
      <c r="V3570" s="17">
        <v>-0.52255781179374472</v>
      </c>
      <c r="W3570" s="17">
        <v>-0.66835579592337224</v>
      </c>
      <c r="X3570" s="17">
        <v>-1.6139256024373154</v>
      </c>
      <c r="Y3570" s="17">
        <v>0</v>
      </c>
      <c r="Z3570" s="17">
        <v>17.257403896478259</v>
      </c>
      <c r="AA3570" s="17">
        <v>-0.33425274724250115</v>
      </c>
      <c r="AB3570" s="17">
        <v>-0.1472085642265627</v>
      </c>
      <c r="AC3570" s="17">
        <v>3.7713995992259974</v>
      </c>
      <c r="AD3570" s="17">
        <v>-0.32470568545271017</v>
      </c>
      <c r="AE3570" s="17">
        <v>-3.2470568545271014E-2</v>
      </c>
      <c r="AF3570" s="17">
        <v>27.835166854393844</v>
      </c>
      <c r="AG3570" s="17">
        <v>-31.187689879181502</v>
      </c>
      <c r="AH3570" s="17">
        <v>-1</v>
      </c>
      <c r="AI3570" s="17">
        <v>-1</v>
      </c>
      <c r="AJ3570" s="17">
        <v>-1</v>
      </c>
      <c r="AK3570" s="17">
        <v>-1</v>
      </c>
      <c r="AL3570" s="17">
        <v>-1</v>
      </c>
      <c r="AM3570" s="17">
        <v>-1</v>
      </c>
      <c r="AN3570" s="17">
        <v>-1</v>
      </c>
      <c r="AO3570" s="17">
        <v>-1</v>
      </c>
      <c r="AP3570" s="17">
        <v>-1</v>
      </c>
      <c r="AQ3570" s="17">
        <v>-1</v>
      </c>
      <c r="AR3570" s="17">
        <v>-0.16235284272635508</v>
      </c>
      <c r="AS3570" s="17">
        <v>-1.948234112716261</v>
      </c>
      <c r="AT3570" s="17">
        <v>1.4672956534688604</v>
      </c>
      <c r="AU3570" s="17">
        <v>-1</v>
      </c>
      <c r="AV3570" s="17">
        <v>-1</v>
      </c>
      <c r="AW3570" s="17">
        <v>-1</v>
      </c>
      <c r="AX3570" s="17">
        <v>-1</v>
      </c>
      <c r="AY3570" s="17">
        <v>-3.2470568545271014E-2</v>
      </c>
      <c r="AZ3570" s="17">
        <v>0.64999991647873501</v>
      </c>
      <c r="BA3570" s="17">
        <v>-0.13717940365822218</v>
      </c>
      <c r="BB3570" s="17">
        <v>0.24373326638725484</v>
      </c>
      <c r="BC3570" s="17">
        <v>-6.4246086900075286E-2</v>
      </c>
      <c r="BD3570" s="17">
        <v>8.8755511614786737</v>
      </c>
      <c r="BE3570" s="17">
        <v>-1.8242691101966289</v>
      </c>
      <c r="BF3570" s="17">
        <v>-1</v>
      </c>
      <c r="BG3570" s="22">
        <v>0</v>
      </c>
    </row>
    <row r="3571" spans="1:59" x14ac:dyDescent="0.25">
      <c r="A3571">
        <v>7226</v>
      </c>
      <c r="B3571" t="s">
        <v>3592</v>
      </c>
      <c r="C3571" s="49">
        <v>0</v>
      </c>
      <c r="D3571" s="22">
        <v>1450</v>
      </c>
      <c r="E3571" s="17">
        <v>42.510834345099084</v>
      </c>
      <c r="F3571" s="17">
        <v>-34.162466733731819</v>
      </c>
      <c r="G3571" s="17">
        <v>9.7588733186206644E-2</v>
      </c>
      <c r="H3571" s="17">
        <v>1.5658069454695622</v>
      </c>
      <c r="I3571" s="17">
        <v>31.883730774475264</v>
      </c>
      <c r="J3571" s="17">
        <v>0.93163294809285269</v>
      </c>
      <c r="K3571" s="17">
        <v>-1</v>
      </c>
      <c r="L3571" s="17">
        <v>-1</v>
      </c>
      <c r="M3571" s="17">
        <v>-1</v>
      </c>
      <c r="N3571" s="17">
        <v>0.16666666666666666</v>
      </c>
      <c r="O3571" s="17">
        <v>-1</v>
      </c>
      <c r="P3571" s="17">
        <v>-1</v>
      </c>
      <c r="Q3571" s="17">
        <v>1.5814579933319561</v>
      </c>
      <c r="R3571" s="17">
        <v>-1</v>
      </c>
      <c r="S3571" s="17">
        <v>-0.35349720193228051</v>
      </c>
      <c r="T3571" s="17">
        <v>-3.7116137603193253E-2</v>
      </c>
      <c r="U3571" s="17">
        <v>-0.25976454836216811</v>
      </c>
      <c r="V3571" s="17">
        <v>-0.52255781179374472</v>
      </c>
      <c r="W3571" s="17">
        <v>-0.66835579592337224</v>
      </c>
      <c r="X3571" s="17">
        <v>-1.6139256024373154</v>
      </c>
      <c r="Y3571" s="17">
        <v>0</v>
      </c>
      <c r="Z3571" s="17">
        <v>17.257403896478259</v>
      </c>
      <c r="AA3571" s="17">
        <v>-0.33425274724250115</v>
      </c>
      <c r="AB3571" s="17">
        <v>-0.1472085642265627</v>
      </c>
      <c r="AC3571" s="17">
        <v>3.7713995992259974</v>
      </c>
      <c r="AD3571" s="17">
        <v>-0.32470568545271017</v>
      </c>
      <c r="AE3571" s="17">
        <v>-3.2470568545271014E-2</v>
      </c>
      <c r="AF3571" s="17">
        <v>27.835166854393844</v>
      </c>
      <c r="AG3571" s="17">
        <v>-31.187689879181502</v>
      </c>
      <c r="AH3571" s="17">
        <v>-1</v>
      </c>
      <c r="AI3571" s="17">
        <v>-1</v>
      </c>
      <c r="AJ3571" s="17">
        <v>-1</v>
      </c>
      <c r="AK3571" s="17">
        <v>-1</v>
      </c>
      <c r="AL3571" s="17">
        <v>-1</v>
      </c>
      <c r="AM3571" s="17">
        <v>-1</v>
      </c>
      <c r="AN3571" s="17">
        <v>-1</v>
      </c>
      <c r="AO3571" s="17">
        <v>-1</v>
      </c>
      <c r="AP3571" s="17">
        <v>-1</v>
      </c>
      <c r="AQ3571" s="17">
        <v>-1</v>
      </c>
      <c r="AR3571" s="17">
        <v>-0.16235284272635508</v>
      </c>
      <c r="AS3571" s="17">
        <v>-1.948234112716261</v>
      </c>
      <c r="AT3571" s="17">
        <v>1.4672956534688604</v>
      </c>
      <c r="AU3571" s="17">
        <v>-1</v>
      </c>
      <c r="AV3571" s="17">
        <v>-1</v>
      </c>
      <c r="AW3571" s="17">
        <v>-1</v>
      </c>
      <c r="AX3571" s="17">
        <v>-1</v>
      </c>
      <c r="AY3571" s="17">
        <v>-3.2470568545271014E-2</v>
      </c>
      <c r="AZ3571" s="17">
        <v>0.64999991647873501</v>
      </c>
      <c r="BA3571" s="17">
        <v>-0.13717940365822218</v>
      </c>
      <c r="BB3571" s="17">
        <v>0.24373326638725484</v>
      </c>
      <c r="BC3571" s="17">
        <v>-6.4246086900075286E-2</v>
      </c>
      <c r="BD3571" s="17">
        <v>8.8755511614786737</v>
      </c>
      <c r="BE3571" s="17">
        <v>-1.8242691101966289</v>
      </c>
      <c r="BF3571" s="17">
        <v>-1</v>
      </c>
      <c r="BG3571" s="22">
        <v>0</v>
      </c>
    </row>
    <row r="3572" spans="1:59" x14ac:dyDescent="0.25">
      <c r="A3572">
        <v>7227</v>
      </c>
      <c r="B3572" t="s">
        <v>3593</v>
      </c>
      <c r="C3572" s="49">
        <v>0</v>
      </c>
      <c r="D3572" s="22">
        <v>1450</v>
      </c>
      <c r="E3572" s="17">
        <v>42.510834345099084</v>
      </c>
      <c r="F3572" s="17">
        <v>-34.162466733731819</v>
      </c>
      <c r="G3572" s="17">
        <v>9.7588733186206644E-2</v>
      </c>
      <c r="H3572" s="17">
        <v>1.5658069454695622</v>
      </c>
      <c r="I3572" s="17">
        <v>31.883730774475264</v>
      </c>
      <c r="J3572" s="17">
        <v>0.93163294809285269</v>
      </c>
      <c r="K3572" s="17">
        <v>-1</v>
      </c>
      <c r="L3572" s="17">
        <v>-1</v>
      </c>
      <c r="M3572" s="17">
        <v>-1</v>
      </c>
      <c r="N3572" s="17">
        <v>0.16666666666666666</v>
      </c>
      <c r="O3572" s="17">
        <v>-1</v>
      </c>
      <c r="P3572" s="17">
        <v>-1</v>
      </c>
      <c r="Q3572" s="17">
        <v>1.5814579933319561</v>
      </c>
      <c r="R3572" s="17">
        <v>-1</v>
      </c>
      <c r="S3572" s="17">
        <v>-0.35349720193228051</v>
      </c>
      <c r="T3572" s="17">
        <v>-3.7116137603193253E-2</v>
      </c>
      <c r="U3572" s="17">
        <v>-0.25976454836216811</v>
      </c>
      <c r="V3572" s="17">
        <v>-0.52255781179374472</v>
      </c>
      <c r="W3572" s="17">
        <v>-0.66835579592337224</v>
      </c>
      <c r="X3572" s="17">
        <v>-1.6139256024373154</v>
      </c>
      <c r="Y3572" s="17">
        <v>0</v>
      </c>
      <c r="Z3572" s="17">
        <v>17.257403896478259</v>
      </c>
      <c r="AA3572" s="17">
        <v>-0.33425274724250115</v>
      </c>
      <c r="AB3572" s="17">
        <v>-0.1472085642265627</v>
      </c>
      <c r="AC3572" s="17">
        <v>3.7713995992259974</v>
      </c>
      <c r="AD3572" s="17">
        <v>-0.32470568545271017</v>
      </c>
      <c r="AE3572" s="17">
        <v>-3.2470568545271014E-2</v>
      </c>
      <c r="AF3572" s="17">
        <v>27.835166854393844</v>
      </c>
      <c r="AG3572" s="17">
        <v>-31.187689879181502</v>
      </c>
      <c r="AH3572" s="17">
        <v>-1</v>
      </c>
      <c r="AI3572" s="17">
        <v>-1</v>
      </c>
      <c r="AJ3572" s="17">
        <v>-1</v>
      </c>
      <c r="AK3572" s="17">
        <v>-1</v>
      </c>
      <c r="AL3572" s="17">
        <v>-1</v>
      </c>
      <c r="AM3572" s="17">
        <v>-1</v>
      </c>
      <c r="AN3572" s="17">
        <v>-1</v>
      </c>
      <c r="AO3572" s="17">
        <v>-1</v>
      </c>
      <c r="AP3572" s="17">
        <v>-1</v>
      </c>
      <c r="AQ3572" s="17">
        <v>-1</v>
      </c>
      <c r="AR3572" s="17">
        <v>-0.16235284272635508</v>
      </c>
      <c r="AS3572" s="17">
        <v>-1.948234112716261</v>
      </c>
      <c r="AT3572" s="17">
        <v>1.4672956534688604</v>
      </c>
      <c r="AU3572" s="17">
        <v>-1</v>
      </c>
      <c r="AV3572" s="17">
        <v>-1</v>
      </c>
      <c r="AW3572" s="17">
        <v>-1</v>
      </c>
      <c r="AX3572" s="17">
        <v>-1</v>
      </c>
      <c r="AY3572" s="17">
        <v>-3.2470568545271014E-2</v>
      </c>
      <c r="AZ3572" s="17">
        <v>0.64999991647873501</v>
      </c>
      <c r="BA3572" s="17">
        <v>-0.13717940365822218</v>
      </c>
      <c r="BB3572" s="17">
        <v>0.24373326638725484</v>
      </c>
      <c r="BC3572" s="17">
        <v>-6.4246086900075286E-2</v>
      </c>
      <c r="BD3572" s="17">
        <v>8.8755511614786737</v>
      </c>
      <c r="BE3572" s="17">
        <v>-1.8242691101966289</v>
      </c>
      <c r="BF3572" s="17">
        <v>-1</v>
      </c>
      <c r="BG3572" s="22">
        <v>0</v>
      </c>
    </row>
    <row r="3573" spans="1:59" x14ac:dyDescent="0.25">
      <c r="A3573">
        <v>7228</v>
      </c>
      <c r="B3573" t="s">
        <v>779</v>
      </c>
      <c r="C3573" s="49">
        <v>0</v>
      </c>
      <c r="D3573" s="22">
        <v>1450</v>
      </c>
      <c r="E3573" s="17">
        <v>42.510834345099084</v>
      </c>
      <c r="F3573" s="17">
        <v>-34.162466733731819</v>
      </c>
      <c r="G3573" s="17">
        <v>9.7588733186206644E-2</v>
      </c>
      <c r="H3573" s="17">
        <v>1.5658069454695622</v>
      </c>
      <c r="I3573" s="17">
        <v>31.883730774475264</v>
      </c>
      <c r="J3573" s="17">
        <v>0.93163294809285269</v>
      </c>
      <c r="K3573" s="17">
        <v>-1</v>
      </c>
      <c r="L3573" s="17">
        <v>-1</v>
      </c>
      <c r="M3573" s="17">
        <v>-1</v>
      </c>
      <c r="N3573" s="17">
        <v>0.16666666666666666</v>
      </c>
      <c r="O3573" s="17">
        <v>-1</v>
      </c>
      <c r="P3573" s="17">
        <v>-1</v>
      </c>
      <c r="Q3573" s="17">
        <v>1.5814579933319561</v>
      </c>
      <c r="R3573" s="17">
        <v>-1</v>
      </c>
      <c r="S3573" s="17">
        <v>-0.35349720193228051</v>
      </c>
      <c r="T3573" s="17">
        <v>-3.7116137603193253E-2</v>
      </c>
      <c r="U3573" s="17">
        <v>-0.25976454836216811</v>
      </c>
      <c r="V3573" s="17">
        <v>-0.52255781179374472</v>
      </c>
      <c r="W3573" s="17">
        <v>-0.66835579592337224</v>
      </c>
      <c r="X3573" s="17">
        <v>-1.6139256024373154</v>
      </c>
      <c r="Y3573" s="17">
        <v>0</v>
      </c>
      <c r="Z3573" s="17">
        <v>17.257403896478259</v>
      </c>
      <c r="AA3573" s="17">
        <v>-0.33425274724250115</v>
      </c>
      <c r="AB3573" s="17">
        <v>-0.1472085642265627</v>
      </c>
      <c r="AC3573" s="17">
        <v>3.7713995992259974</v>
      </c>
      <c r="AD3573" s="17">
        <v>-0.32470568545271017</v>
      </c>
      <c r="AE3573" s="17">
        <v>-3.2470568545271014E-2</v>
      </c>
      <c r="AF3573" s="17">
        <v>27.835166854393844</v>
      </c>
      <c r="AG3573" s="17">
        <v>-31.187689879181502</v>
      </c>
      <c r="AH3573" s="17">
        <v>-1</v>
      </c>
      <c r="AI3573" s="17">
        <v>-1</v>
      </c>
      <c r="AJ3573" s="17">
        <v>-1</v>
      </c>
      <c r="AK3573" s="17">
        <v>-1</v>
      </c>
      <c r="AL3573" s="17">
        <v>-1</v>
      </c>
      <c r="AM3573" s="17">
        <v>-1</v>
      </c>
      <c r="AN3573" s="17">
        <v>-1</v>
      </c>
      <c r="AO3573" s="17">
        <v>-1</v>
      </c>
      <c r="AP3573" s="17">
        <v>-1</v>
      </c>
      <c r="AQ3573" s="17">
        <v>-1</v>
      </c>
      <c r="AR3573" s="17">
        <v>-0.16235284272635508</v>
      </c>
      <c r="AS3573" s="17">
        <v>-1.948234112716261</v>
      </c>
      <c r="AT3573" s="17">
        <v>1.4672956534688604</v>
      </c>
      <c r="AU3573" s="17">
        <v>-1</v>
      </c>
      <c r="AV3573" s="17">
        <v>-1</v>
      </c>
      <c r="AW3573" s="17">
        <v>-1</v>
      </c>
      <c r="AX3573" s="17">
        <v>-1</v>
      </c>
      <c r="AY3573" s="17">
        <v>-3.2470568545271014E-2</v>
      </c>
      <c r="AZ3573" s="17">
        <v>0.64999991647873501</v>
      </c>
      <c r="BA3573" s="17">
        <v>-0.13717940365822218</v>
      </c>
      <c r="BB3573" s="17">
        <v>0.24373326638725484</v>
      </c>
      <c r="BC3573" s="17">
        <v>-6.4246086900075286E-2</v>
      </c>
      <c r="BD3573" s="17">
        <v>8.8755511614786737</v>
      </c>
      <c r="BE3573" s="17">
        <v>-1.8242691101966289</v>
      </c>
      <c r="BF3573" s="17">
        <v>-1</v>
      </c>
      <c r="BG3573" s="22">
        <v>0</v>
      </c>
    </row>
    <row r="3574" spans="1:59" x14ac:dyDescent="0.25">
      <c r="A3574">
        <v>7229</v>
      </c>
      <c r="B3574" t="s">
        <v>3594</v>
      </c>
      <c r="C3574" s="49">
        <v>0</v>
      </c>
      <c r="D3574" s="22">
        <v>1450</v>
      </c>
      <c r="E3574" s="17">
        <v>42.510834345099084</v>
      </c>
      <c r="F3574" s="17">
        <v>-34.162466733731819</v>
      </c>
      <c r="G3574" s="17">
        <v>9.7588733186206644E-2</v>
      </c>
      <c r="H3574" s="17">
        <v>1.5658069454695622</v>
      </c>
      <c r="I3574" s="17">
        <v>31.883730774475264</v>
      </c>
      <c r="J3574" s="17">
        <v>0.93163294809285269</v>
      </c>
      <c r="K3574" s="17">
        <v>-1</v>
      </c>
      <c r="L3574" s="17">
        <v>-1</v>
      </c>
      <c r="M3574" s="17">
        <v>-1</v>
      </c>
      <c r="N3574" s="17">
        <v>0.16666666666666666</v>
      </c>
      <c r="O3574" s="17">
        <v>-1</v>
      </c>
      <c r="P3574" s="17">
        <v>-1</v>
      </c>
      <c r="Q3574" s="17">
        <v>1.5814579933319561</v>
      </c>
      <c r="R3574" s="17">
        <v>-1</v>
      </c>
      <c r="S3574" s="17">
        <v>-0.35349720193228051</v>
      </c>
      <c r="T3574" s="17">
        <v>-3.7116137603193253E-2</v>
      </c>
      <c r="U3574" s="17">
        <v>-0.25976454836216811</v>
      </c>
      <c r="V3574" s="17">
        <v>-0.52255781179374472</v>
      </c>
      <c r="W3574" s="17">
        <v>-0.66835579592337224</v>
      </c>
      <c r="X3574" s="17">
        <v>-1.6139256024373154</v>
      </c>
      <c r="Y3574" s="17">
        <v>0</v>
      </c>
      <c r="Z3574" s="17">
        <v>17.257403896478259</v>
      </c>
      <c r="AA3574" s="17">
        <v>-0.33425274724250115</v>
      </c>
      <c r="AB3574" s="17">
        <v>-0.1472085642265627</v>
      </c>
      <c r="AC3574" s="17">
        <v>3.7713995992259974</v>
      </c>
      <c r="AD3574" s="17">
        <v>-0.32470568545271017</v>
      </c>
      <c r="AE3574" s="17">
        <v>-3.2470568545271014E-2</v>
      </c>
      <c r="AF3574" s="17">
        <v>27.835166854393844</v>
      </c>
      <c r="AG3574" s="17">
        <v>-31.187689879181502</v>
      </c>
      <c r="AH3574" s="17">
        <v>-1</v>
      </c>
      <c r="AI3574" s="17">
        <v>-1</v>
      </c>
      <c r="AJ3574" s="17">
        <v>-1</v>
      </c>
      <c r="AK3574" s="17">
        <v>-1</v>
      </c>
      <c r="AL3574" s="17">
        <v>-1</v>
      </c>
      <c r="AM3574" s="17">
        <v>-1</v>
      </c>
      <c r="AN3574" s="17">
        <v>-1</v>
      </c>
      <c r="AO3574" s="17">
        <v>-1</v>
      </c>
      <c r="AP3574" s="17">
        <v>-1</v>
      </c>
      <c r="AQ3574" s="17">
        <v>-1</v>
      </c>
      <c r="AR3574" s="17">
        <v>-0.16235284272635508</v>
      </c>
      <c r="AS3574" s="17">
        <v>-1.948234112716261</v>
      </c>
      <c r="AT3574" s="17">
        <v>1.4672956534688604</v>
      </c>
      <c r="AU3574" s="17">
        <v>-1</v>
      </c>
      <c r="AV3574" s="17">
        <v>-1</v>
      </c>
      <c r="AW3574" s="17">
        <v>-1</v>
      </c>
      <c r="AX3574" s="17">
        <v>-1</v>
      </c>
      <c r="AY3574" s="17">
        <v>-3.2470568545271014E-2</v>
      </c>
      <c r="AZ3574" s="17">
        <v>0.64999991647873501</v>
      </c>
      <c r="BA3574" s="17">
        <v>-0.13717940365822218</v>
      </c>
      <c r="BB3574" s="17">
        <v>0.24373326638725484</v>
      </c>
      <c r="BC3574" s="17">
        <v>-6.4246086900075286E-2</v>
      </c>
      <c r="BD3574" s="17">
        <v>8.8755511614786737</v>
      </c>
      <c r="BE3574" s="17">
        <v>-1.8242691101966289</v>
      </c>
      <c r="BF3574" s="17">
        <v>-1</v>
      </c>
      <c r="BG3574" s="22">
        <v>0</v>
      </c>
    </row>
    <row r="3575" spans="1:59" x14ac:dyDescent="0.25">
      <c r="A3575">
        <v>7230</v>
      </c>
      <c r="B3575" t="s">
        <v>3595</v>
      </c>
      <c r="C3575" s="49">
        <v>0</v>
      </c>
      <c r="D3575" s="22">
        <v>1450</v>
      </c>
      <c r="E3575" s="17">
        <v>42.510834345099084</v>
      </c>
      <c r="F3575" s="17">
        <v>-34.162466733731819</v>
      </c>
      <c r="G3575" s="17">
        <v>9.7588733186206644E-2</v>
      </c>
      <c r="H3575" s="17">
        <v>1.5658069454695622</v>
      </c>
      <c r="I3575" s="17">
        <v>31.883730774475264</v>
      </c>
      <c r="J3575" s="17">
        <v>0.93163294809285269</v>
      </c>
      <c r="K3575" s="17">
        <v>-1</v>
      </c>
      <c r="L3575" s="17">
        <v>-1</v>
      </c>
      <c r="M3575" s="17">
        <v>-1</v>
      </c>
      <c r="N3575" s="17">
        <v>0.16666666666666666</v>
      </c>
      <c r="O3575" s="17">
        <v>-1</v>
      </c>
      <c r="P3575" s="17">
        <v>-1</v>
      </c>
      <c r="Q3575" s="17">
        <v>1.5814579933319561</v>
      </c>
      <c r="R3575" s="17">
        <v>-1</v>
      </c>
      <c r="S3575" s="17">
        <v>-0.35349720193228051</v>
      </c>
      <c r="T3575" s="17">
        <v>-3.7116137603193253E-2</v>
      </c>
      <c r="U3575" s="17">
        <v>-0.25976454836216811</v>
      </c>
      <c r="V3575" s="17">
        <v>-0.52255781179374472</v>
      </c>
      <c r="W3575" s="17">
        <v>-0.66835579592337224</v>
      </c>
      <c r="X3575" s="17">
        <v>-1.6139256024373154</v>
      </c>
      <c r="Y3575" s="17">
        <v>0</v>
      </c>
      <c r="Z3575" s="17">
        <v>17.257403896478259</v>
      </c>
      <c r="AA3575" s="17">
        <v>-0.33425274724250115</v>
      </c>
      <c r="AB3575" s="17">
        <v>-0.1472085642265627</v>
      </c>
      <c r="AC3575" s="17">
        <v>3.7713995992259974</v>
      </c>
      <c r="AD3575" s="17">
        <v>-0.32470568545271017</v>
      </c>
      <c r="AE3575" s="17">
        <v>-3.2470568545271014E-2</v>
      </c>
      <c r="AF3575" s="17">
        <v>27.835166854393844</v>
      </c>
      <c r="AG3575" s="17">
        <v>-31.187689879181502</v>
      </c>
      <c r="AH3575" s="17">
        <v>-1</v>
      </c>
      <c r="AI3575" s="17">
        <v>-1</v>
      </c>
      <c r="AJ3575" s="17">
        <v>-1</v>
      </c>
      <c r="AK3575" s="17">
        <v>-1</v>
      </c>
      <c r="AL3575" s="17">
        <v>-1</v>
      </c>
      <c r="AM3575" s="17">
        <v>-1</v>
      </c>
      <c r="AN3575" s="17">
        <v>-1</v>
      </c>
      <c r="AO3575" s="17">
        <v>-1</v>
      </c>
      <c r="AP3575" s="17">
        <v>-1</v>
      </c>
      <c r="AQ3575" s="17">
        <v>-1</v>
      </c>
      <c r="AR3575" s="17">
        <v>-0.16235284272635508</v>
      </c>
      <c r="AS3575" s="17">
        <v>-1.948234112716261</v>
      </c>
      <c r="AT3575" s="17">
        <v>1.4672956534688604</v>
      </c>
      <c r="AU3575" s="17">
        <v>-1</v>
      </c>
      <c r="AV3575" s="17">
        <v>-1</v>
      </c>
      <c r="AW3575" s="17">
        <v>-1</v>
      </c>
      <c r="AX3575" s="17">
        <v>-1</v>
      </c>
      <c r="AY3575" s="17">
        <v>-3.2470568545271014E-2</v>
      </c>
      <c r="AZ3575" s="17">
        <v>0.64999991647873501</v>
      </c>
      <c r="BA3575" s="17">
        <v>-0.13717940365822218</v>
      </c>
      <c r="BB3575" s="17">
        <v>0.24373326638725484</v>
      </c>
      <c r="BC3575" s="17">
        <v>-6.4246086900075286E-2</v>
      </c>
      <c r="BD3575" s="17">
        <v>8.8755511614786737</v>
      </c>
      <c r="BE3575" s="17">
        <v>-1.8242691101966289</v>
      </c>
      <c r="BF3575" s="17">
        <v>-1</v>
      </c>
      <c r="BG3575" s="22">
        <v>0</v>
      </c>
    </row>
    <row r="3576" spans="1:59" x14ac:dyDescent="0.25">
      <c r="A3576">
        <v>7231</v>
      </c>
      <c r="B3576" t="s">
        <v>3596</v>
      </c>
      <c r="C3576" s="49">
        <v>0</v>
      </c>
      <c r="D3576" s="22">
        <v>1450</v>
      </c>
      <c r="E3576" s="17">
        <v>42.510834345099084</v>
      </c>
      <c r="F3576" s="17">
        <v>-34.162466733731819</v>
      </c>
      <c r="G3576" s="17">
        <v>9.7588733186206644E-2</v>
      </c>
      <c r="H3576" s="17">
        <v>1.5658069454695622</v>
      </c>
      <c r="I3576" s="17">
        <v>31.883730774475264</v>
      </c>
      <c r="J3576" s="17">
        <v>0.93163294809285269</v>
      </c>
      <c r="K3576" s="17">
        <v>-1</v>
      </c>
      <c r="L3576" s="17">
        <v>-1</v>
      </c>
      <c r="M3576" s="17">
        <v>-1</v>
      </c>
      <c r="N3576" s="17">
        <v>0.16666666666666666</v>
      </c>
      <c r="O3576" s="17">
        <v>-1</v>
      </c>
      <c r="P3576" s="17">
        <v>-1</v>
      </c>
      <c r="Q3576" s="17">
        <v>1.5814579933319561</v>
      </c>
      <c r="R3576" s="17">
        <v>-1</v>
      </c>
      <c r="S3576" s="17">
        <v>-0.35349720193228051</v>
      </c>
      <c r="T3576" s="17">
        <v>-3.7116137603193253E-2</v>
      </c>
      <c r="U3576" s="17">
        <v>-0.25976454836216811</v>
      </c>
      <c r="V3576" s="17">
        <v>-0.52255781179374472</v>
      </c>
      <c r="W3576" s="17">
        <v>-0.66835579592337224</v>
      </c>
      <c r="X3576" s="17">
        <v>-1.6139256024373154</v>
      </c>
      <c r="Y3576" s="17">
        <v>0</v>
      </c>
      <c r="Z3576" s="17">
        <v>17.257403896478259</v>
      </c>
      <c r="AA3576" s="17">
        <v>-0.33425274724250115</v>
      </c>
      <c r="AB3576" s="17">
        <v>-0.1472085642265627</v>
      </c>
      <c r="AC3576" s="17">
        <v>3.7713995992259974</v>
      </c>
      <c r="AD3576" s="17">
        <v>-0.32470568545271017</v>
      </c>
      <c r="AE3576" s="17">
        <v>-3.2470568545271014E-2</v>
      </c>
      <c r="AF3576" s="17">
        <v>27.835166854393844</v>
      </c>
      <c r="AG3576" s="17">
        <v>-31.187689879181502</v>
      </c>
      <c r="AH3576" s="17">
        <v>-1</v>
      </c>
      <c r="AI3576" s="17">
        <v>-1</v>
      </c>
      <c r="AJ3576" s="17">
        <v>-1</v>
      </c>
      <c r="AK3576" s="17">
        <v>-1</v>
      </c>
      <c r="AL3576" s="17">
        <v>-1</v>
      </c>
      <c r="AM3576" s="17">
        <v>-1</v>
      </c>
      <c r="AN3576" s="17">
        <v>-1</v>
      </c>
      <c r="AO3576" s="17">
        <v>-1</v>
      </c>
      <c r="AP3576" s="17">
        <v>-1</v>
      </c>
      <c r="AQ3576" s="17">
        <v>-1</v>
      </c>
      <c r="AR3576" s="17">
        <v>-0.16235284272635508</v>
      </c>
      <c r="AS3576" s="17">
        <v>-1.948234112716261</v>
      </c>
      <c r="AT3576" s="17">
        <v>1.4672956534688604</v>
      </c>
      <c r="AU3576" s="17">
        <v>-1</v>
      </c>
      <c r="AV3576" s="17">
        <v>-1</v>
      </c>
      <c r="AW3576" s="17">
        <v>-1</v>
      </c>
      <c r="AX3576" s="17">
        <v>-1</v>
      </c>
      <c r="AY3576" s="17">
        <v>-3.2470568545271014E-2</v>
      </c>
      <c r="AZ3576" s="17">
        <v>0.64999991647873501</v>
      </c>
      <c r="BA3576" s="17">
        <v>-0.13717940365822218</v>
      </c>
      <c r="BB3576" s="17">
        <v>0.24373326638725484</v>
      </c>
      <c r="BC3576" s="17">
        <v>-6.4246086900075286E-2</v>
      </c>
      <c r="BD3576" s="17">
        <v>8.8755511614786737</v>
      </c>
      <c r="BE3576" s="17">
        <v>-1.8242691101966289</v>
      </c>
      <c r="BF3576" s="17">
        <v>-1</v>
      </c>
      <c r="BG3576" s="22">
        <v>0</v>
      </c>
    </row>
    <row r="3577" spans="1:59" x14ac:dyDescent="0.25">
      <c r="A3577">
        <v>7232</v>
      </c>
      <c r="B3577" t="s">
        <v>3597</v>
      </c>
      <c r="C3577" s="49">
        <v>0</v>
      </c>
      <c r="D3577" s="22">
        <v>1450</v>
      </c>
      <c r="E3577" s="17">
        <v>42.510834345099084</v>
      </c>
      <c r="F3577" s="17">
        <v>-34.162466733731819</v>
      </c>
      <c r="G3577" s="17">
        <v>9.7588733186206644E-2</v>
      </c>
      <c r="H3577" s="17">
        <v>1.5658069454695622</v>
      </c>
      <c r="I3577" s="17">
        <v>31.883730774475264</v>
      </c>
      <c r="J3577" s="17">
        <v>0.93163294809285269</v>
      </c>
      <c r="K3577" s="17">
        <v>-1</v>
      </c>
      <c r="L3577" s="17">
        <v>-1</v>
      </c>
      <c r="M3577" s="17">
        <v>-1</v>
      </c>
      <c r="N3577" s="17">
        <v>0.16666666666666666</v>
      </c>
      <c r="O3577" s="17">
        <v>-1</v>
      </c>
      <c r="P3577" s="17">
        <v>-1</v>
      </c>
      <c r="Q3577" s="17">
        <v>1.5814579933319561</v>
      </c>
      <c r="R3577" s="17">
        <v>-1</v>
      </c>
      <c r="S3577" s="17">
        <v>-0.35349720193228051</v>
      </c>
      <c r="T3577" s="17">
        <v>-3.7116137603193253E-2</v>
      </c>
      <c r="U3577" s="17">
        <v>-0.25976454836216811</v>
      </c>
      <c r="V3577" s="17">
        <v>-0.52255781179374472</v>
      </c>
      <c r="W3577" s="17">
        <v>-0.66835579592337224</v>
      </c>
      <c r="X3577" s="17">
        <v>-1.6139256024373154</v>
      </c>
      <c r="Y3577" s="17">
        <v>0</v>
      </c>
      <c r="Z3577" s="17">
        <v>17.257403896478259</v>
      </c>
      <c r="AA3577" s="17">
        <v>-0.33425274724250115</v>
      </c>
      <c r="AB3577" s="17">
        <v>-0.1472085642265627</v>
      </c>
      <c r="AC3577" s="17">
        <v>3.7713995992259974</v>
      </c>
      <c r="AD3577" s="17">
        <v>-0.32470568545271017</v>
      </c>
      <c r="AE3577" s="17">
        <v>-3.2470568545271014E-2</v>
      </c>
      <c r="AF3577" s="17">
        <v>27.835166854393844</v>
      </c>
      <c r="AG3577" s="17">
        <v>-31.187689879181502</v>
      </c>
      <c r="AH3577" s="17">
        <v>-1</v>
      </c>
      <c r="AI3577" s="17">
        <v>-1</v>
      </c>
      <c r="AJ3577" s="17">
        <v>-1</v>
      </c>
      <c r="AK3577" s="17">
        <v>-1</v>
      </c>
      <c r="AL3577" s="17">
        <v>-1</v>
      </c>
      <c r="AM3577" s="17">
        <v>-1</v>
      </c>
      <c r="AN3577" s="17">
        <v>-1</v>
      </c>
      <c r="AO3577" s="17">
        <v>-1</v>
      </c>
      <c r="AP3577" s="17">
        <v>-1</v>
      </c>
      <c r="AQ3577" s="17">
        <v>-1</v>
      </c>
      <c r="AR3577" s="17">
        <v>-0.16235284272635508</v>
      </c>
      <c r="AS3577" s="17">
        <v>-1.948234112716261</v>
      </c>
      <c r="AT3577" s="17">
        <v>1.4672956534688604</v>
      </c>
      <c r="AU3577" s="17">
        <v>-1</v>
      </c>
      <c r="AV3577" s="17">
        <v>-1</v>
      </c>
      <c r="AW3577" s="17">
        <v>-1</v>
      </c>
      <c r="AX3577" s="17">
        <v>-1</v>
      </c>
      <c r="AY3577" s="17">
        <v>-3.2470568545271014E-2</v>
      </c>
      <c r="AZ3577" s="17">
        <v>0.64999991647873501</v>
      </c>
      <c r="BA3577" s="17">
        <v>-0.13717940365822218</v>
      </c>
      <c r="BB3577" s="17">
        <v>0.24373326638725484</v>
      </c>
      <c r="BC3577" s="17">
        <v>-6.4246086900075286E-2</v>
      </c>
      <c r="BD3577" s="17">
        <v>8.8755511614786737</v>
      </c>
      <c r="BE3577" s="17">
        <v>-1.8242691101966289</v>
      </c>
      <c r="BF3577" s="17">
        <v>-1</v>
      </c>
      <c r="BG3577" s="22">
        <v>0</v>
      </c>
    </row>
    <row r="3578" spans="1:59" x14ac:dyDescent="0.25">
      <c r="A3578">
        <v>7234</v>
      </c>
      <c r="B3578" t="s">
        <v>3598</v>
      </c>
      <c r="C3578" s="49">
        <v>0</v>
      </c>
      <c r="D3578" s="22">
        <v>1450</v>
      </c>
      <c r="E3578" s="17">
        <v>42.510834345099084</v>
      </c>
      <c r="F3578" s="17">
        <v>-34.162466733731819</v>
      </c>
      <c r="G3578" s="17">
        <v>9.7588733186206644E-2</v>
      </c>
      <c r="H3578" s="17">
        <v>1.5658069454695622</v>
      </c>
      <c r="I3578" s="17">
        <v>31.883730774475264</v>
      </c>
      <c r="J3578" s="17">
        <v>0.93163294809285269</v>
      </c>
      <c r="K3578" s="17">
        <v>-1</v>
      </c>
      <c r="L3578" s="17">
        <v>-1</v>
      </c>
      <c r="M3578" s="17">
        <v>-1</v>
      </c>
      <c r="N3578" s="17">
        <v>0.16666666666666666</v>
      </c>
      <c r="O3578" s="17">
        <v>-1</v>
      </c>
      <c r="P3578" s="17">
        <v>-1</v>
      </c>
      <c r="Q3578" s="17">
        <v>1.5814579933319561</v>
      </c>
      <c r="R3578" s="17">
        <v>-1</v>
      </c>
      <c r="S3578" s="17">
        <v>-0.35349720193228051</v>
      </c>
      <c r="T3578" s="17">
        <v>-3.7116137603193253E-2</v>
      </c>
      <c r="U3578" s="17">
        <v>-0.25976454836216811</v>
      </c>
      <c r="V3578" s="17">
        <v>-0.52255781179374472</v>
      </c>
      <c r="W3578" s="17">
        <v>-0.66835579592337224</v>
      </c>
      <c r="X3578" s="17">
        <v>-1.6139256024373154</v>
      </c>
      <c r="Y3578" s="17">
        <v>0</v>
      </c>
      <c r="Z3578" s="17">
        <v>17.257403896478259</v>
      </c>
      <c r="AA3578" s="17">
        <v>-0.33425274724250115</v>
      </c>
      <c r="AB3578" s="17">
        <v>-0.1472085642265627</v>
      </c>
      <c r="AC3578" s="17">
        <v>3.7713995992259974</v>
      </c>
      <c r="AD3578" s="17">
        <v>-0.32470568545271017</v>
      </c>
      <c r="AE3578" s="17">
        <v>-3.2470568545271014E-2</v>
      </c>
      <c r="AF3578" s="17">
        <v>27.835166854393844</v>
      </c>
      <c r="AG3578" s="17">
        <v>-31.187689879181502</v>
      </c>
      <c r="AH3578" s="17">
        <v>-1</v>
      </c>
      <c r="AI3578" s="17">
        <v>-1</v>
      </c>
      <c r="AJ3578" s="17">
        <v>-1</v>
      </c>
      <c r="AK3578" s="17">
        <v>-1</v>
      </c>
      <c r="AL3578" s="17">
        <v>-1</v>
      </c>
      <c r="AM3578" s="17">
        <v>-1</v>
      </c>
      <c r="AN3578" s="17">
        <v>-1</v>
      </c>
      <c r="AO3578" s="17">
        <v>-1</v>
      </c>
      <c r="AP3578" s="17">
        <v>-1</v>
      </c>
      <c r="AQ3578" s="17">
        <v>-1</v>
      </c>
      <c r="AR3578" s="17">
        <v>-0.16235284272635508</v>
      </c>
      <c r="AS3578" s="17">
        <v>-1.948234112716261</v>
      </c>
      <c r="AT3578" s="17">
        <v>1.4672956534688604</v>
      </c>
      <c r="AU3578" s="17">
        <v>-1</v>
      </c>
      <c r="AV3578" s="17">
        <v>-1</v>
      </c>
      <c r="AW3578" s="17">
        <v>-1</v>
      </c>
      <c r="AX3578" s="17">
        <v>-1</v>
      </c>
      <c r="AY3578" s="17">
        <v>-3.2470568545271014E-2</v>
      </c>
      <c r="AZ3578" s="17">
        <v>0.64999991647873501</v>
      </c>
      <c r="BA3578" s="17">
        <v>-0.13717940365822218</v>
      </c>
      <c r="BB3578" s="17">
        <v>0.24373326638725484</v>
      </c>
      <c r="BC3578" s="17">
        <v>-6.4246086900075286E-2</v>
      </c>
      <c r="BD3578" s="17">
        <v>8.8755511614786737</v>
      </c>
      <c r="BE3578" s="17">
        <v>-1.8242691101966289</v>
      </c>
      <c r="BF3578" s="17">
        <v>-1</v>
      </c>
      <c r="BG3578" s="22">
        <v>0</v>
      </c>
    </row>
    <row r="3579" spans="1:59" x14ac:dyDescent="0.25">
      <c r="A3579">
        <v>7235</v>
      </c>
      <c r="B3579" t="s">
        <v>3599</v>
      </c>
      <c r="C3579" s="49">
        <v>0</v>
      </c>
      <c r="D3579" s="22">
        <v>1450</v>
      </c>
      <c r="E3579" s="17">
        <v>42.510834345099084</v>
      </c>
      <c r="F3579" s="17">
        <v>-34.162466733731819</v>
      </c>
      <c r="G3579" s="17">
        <v>9.7588733186206644E-2</v>
      </c>
      <c r="H3579" s="17">
        <v>1.5658069454695622</v>
      </c>
      <c r="I3579" s="17">
        <v>31.883730774475264</v>
      </c>
      <c r="J3579" s="17">
        <v>0.93163294809285269</v>
      </c>
      <c r="K3579" s="17">
        <v>-1</v>
      </c>
      <c r="L3579" s="17">
        <v>-1</v>
      </c>
      <c r="M3579" s="17">
        <v>-1</v>
      </c>
      <c r="N3579" s="17">
        <v>0.16666666666666666</v>
      </c>
      <c r="O3579" s="17">
        <v>-1</v>
      </c>
      <c r="P3579" s="17">
        <v>-1</v>
      </c>
      <c r="Q3579" s="17">
        <v>1.5814579933319561</v>
      </c>
      <c r="R3579" s="17">
        <v>-1</v>
      </c>
      <c r="S3579" s="17">
        <v>-0.35349720193228051</v>
      </c>
      <c r="T3579" s="17">
        <v>-3.7116137603193253E-2</v>
      </c>
      <c r="U3579" s="17">
        <v>-0.25976454836216811</v>
      </c>
      <c r="V3579" s="17">
        <v>-0.52255781179374472</v>
      </c>
      <c r="W3579" s="17">
        <v>-0.66835579592337224</v>
      </c>
      <c r="X3579" s="17">
        <v>-1.6139256024373154</v>
      </c>
      <c r="Y3579" s="17">
        <v>0</v>
      </c>
      <c r="Z3579" s="17">
        <v>17.257403896478259</v>
      </c>
      <c r="AA3579" s="17">
        <v>-0.33425274724250115</v>
      </c>
      <c r="AB3579" s="17">
        <v>-0.1472085642265627</v>
      </c>
      <c r="AC3579" s="17">
        <v>3.7713995992259974</v>
      </c>
      <c r="AD3579" s="17">
        <v>-0.32470568545271017</v>
      </c>
      <c r="AE3579" s="17">
        <v>-3.2470568545271014E-2</v>
      </c>
      <c r="AF3579" s="17">
        <v>27.835166854393844</v>
      </c>
      <c r="AG3579" s="17">
        <v>-31.187689879181502</v>
      </c>
      <c r="AH3579" s="17">
        <v>-1</v>
      </c>
      <c r="AI3579" s="17">
        <v>-1</v>
      </c>
      <c r="AJ3579" s="17">
        <v>-1</v>
      </c>
      <c r="AK3579" s="17">
        <v>-1</v>
      </c>
      <c r="AL3579" s="17">
        <v>-1</v>
      </c>
      <c r="AM3579" s="17">
        <v>-1</v>
      </c>
      <c r="AN3579" s="17">
        <v>-1</v>
      </c>
      <c r="AO3579" s="17">
        <v>-1</v>
      </c>
      <c r="AP3579" s="17">
        <v>-1</v>
      </c>
      <c r="AQ3579" s="17">
        <v>-1</v>
      </c>
      <c r="AR3579" s="17">
        <v>-0.16235284272635508</v>
      </c>
      <c r="AS3579" s="17">
        <v>-1.948234112716261</v>
      </c>
      <c r="AT3579" s="17">
        <v>1.4672956534688604</v>
      </c>
      <c r="AU3579" s="17">
        <v>-1</v>
      </c>
      <c r="AV3579" s="17">
        <v>-1</v>
      </c>
      <c r="AW3579" s="17">
        <v>-1</v>
      </c>
      <c r="AX3579" s="17">
        <v>-1</v>
      </c>
      <c r="AY3579" s="17">
        <v>-3.2470568545271014E-2</v>
      </c>
      <c r="AZ3579" s="17">
        <v>0.64999991647873501</v>
      </c>
      <c r="BA3579" s="17">
        <v>-0.13717940365822218</v>
      </c>
      <c r="BB3579" s="17">
        <v>0.24373326638725484</v>
      </c>
      <c r="BC3579" s="17">
        <v>-6.4246086900075286E-2</v>
      </c>
      <c r="BD3579" s="17">
        <v>8.8755511614786737</v>
      </c>
      <c r="BE3579" s="17">
        <v>-1.8242691101966289</v>
      </c>
      <c r="BF3579" s="17">
        <v>-1</v>
      </c>
      <c r="BG3579" s="22">
        <v>0</v>
      </c>
    </row>
    <row r="3580" spans="1:59" x14ac:dyDescent="0.25">
      <c r="A3580">
        <v>7237</v>
      </c>
      <c r="B3580" t="s">
        <v>3600</v>
      </c>
      <c r="C3580" s="49">
        <v>0</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0</v>
      </c>
    </row>
    <row r="3581" spans="1:59" x14ac:dyDescent="0.25">
      <c r="A3581">
        <v>7238</v>
      </c>
      <c r="B3581" t="s">
        <v>3601</v>
      </c>
      <c r="C3581" s="49">
        <v>0</v>
      </c>
      <c r="D3581" s="22">
        <v>1450</v>
      </c>
      <c r="E3581" s="17">
        <v>42.510834345099084</v>
      </c>
      <c r="F3581" s="17">
        <v>-34.162466733731819</v>
      </c>
      <c r="G3581" s="17">
        <v>9.7588733186206644E-2</v>
      </c>
      <c r="H3581" s="17">
        <v>1.5658069454695622</v>
      </c>
      <c r="I3581" s="17">
        <v>31.883730774475264</v>
      </c>
      <c r="J3581" s="17">
        <v>0.93163294809285269</v>
      </c>
      <c r="K3581" s="17">
        <v>-1</v>
      </c>
      <c r="L3581" s="17">
        <v>-1</v>
      </c>
      <c r="M3581" s="17">
        <v>-1</v>
      </c>
      <c r="N3581" s="17">
        <v>0.16666666666666666</v>
      </c>
      <c r="O3581" s="17">
        <v>-1</v>
      </c>
      <c r="P3581" s="17">
        <v>-1</v>
      </c>
      <c r="Q3581" s="17">
        <v>1.5814579933319561</v>
      </c>
      <c r="R3581" s="17">
        <v>-1</v>
      </c>
      <c r="S3581" s="17">
        <v>-0.35349720193228051</v>
      </c>
      <c r="T3581" s="17">
        <v>-3.7116137603193253E-2</v>
      </c>
      <c r="U3581" s="17">
        <v>-0.25976454836216811</v>
      </c>
      <c r="V3581" s="17">
        <v>-0.52255781179374472</v>
      </c>
      <c r="W3581" s="17">
        <v>-0.66835579592337224</v>
      </c>
      <c r="X3581" s="17">
        <v>-1.6139256024373154</v>
      </c>
      <c r="Y3581" s="17">
        <v>0</v>
      </c>
      <c r="Z3581" s="17">
        <v>17.257403896478259</v>
      </c>
      <c r="AA3581" s="17">
        <v>-0.33425274724250115</v>
      </c>
      <c r="AB3581" s="17">
        <v>-0.1472085642265627</v>
      </c>
      <c r="AC3581" s="17">
        <v>3.7713995992259974</v>
      </c>
      <c r="AD3581" s="17">
        <v>-0.32470568545271017</v>
      </c>
      <c r="AE3581" s="17">
        <v>-3.2470568545271014E-2</v>
      </c>
      <c r="AF3581" s="17">
        <v>27.835166854393844</v>
      </c>
      <c r="AG3581" s="17">
        <v>-31.187689879181502</v>
      </c>
      <c r="AH3581" s="17">
        <v>-1</v>
      </c>
      <c r="AI3581" s="17">
        <v>-1</v>
      </c>
      <c r="AJ3581" s="17">
        <v>-1</v>
      </c>
      <c r="AK3581" s="17">
        <v>-1</v>
      </c>
      <c r="AL3581" s="17">
        <v>-1</v>
      </c>
      <c r="AM3581" s="17">
        <v>-1</v>
      </c>
      <c r="AN3581" s="17">
        <v>-1</v>
      </c>
      <c r="AO3581" s="17">
        <v>-1</v>
      </c>
      <c r="AP3581" s="17">
        <v>-1</v>
      </c>
      <c r="AQ3581" s="17">
        <v>-1</v>
      </c>
      <c r="AR3581" s="17">
        <v>-0.16235284272635508</v>
      </c>
      <c r="AS3581" s="17">
        <v>-1.948234112716261</v>
      </c>
      <c r="AT3581" s="17">
        <v>1.4672956534688604</v>
      </c>
      <c r="AU3581" s="17">
        <v>-1</v>
      </c>
      <c r="AV3581" s="17">
        <v>-1</v>
      </c>
      <c r="AW3581" s="17">
        <v>-1</v>
      </c>
      <c r="AX3581" s="17">
        <v>-1</v>
      </c>
      <c r="AY3581" s="17">
        <v>-3.2470568545271014E-2</v>
      </c>
      <c r="AZ3581" s="17">
        <v>0.64999991647873501</v>
      </c>
      <c r="BA3581" s="17">
        <v>-0.13717940365822218</v>
      </c>
      <c r="BB3581" s="17">
        <v>0.24373326638725484</v>
      </c>
      <c r="BC3581" s="17">
        <v>-6.4246086900075286E-2</v>
      </c>
      <c r="BD3581" s="17">
        <v>8.8755511614786737</v>
      </c>
      <c r="BE3581" s="17">
        <v>-1.8242691101966289</v>
      </c>
      <c r="BF3581" s="17">
        <v>-1</v>
      </c>
      <c r="BG3581" s="22">
        <v>0</v>
      </c>
    </row>
    <row r="3582" spans="1:59" x14ac:dyDescent="0.25">
      <c r="A3582">
        <v>7239</v>
      </c>
      <c r="B3582" t="s">
        <v>3602</v>
      </c>
      <c r="C3582" s="49">
        <v>0</v>
      </c>
      <c r="D3582" s="22">
        <v>1450</v>
      </c>
      <c r="E3582" s="17">
        <v>42.510834345099084</v>
      </c>
      <c r="F3582" s="17">
        <v>-34.162466733731819</v>
      </c>
      <c r="G3582" s="17">
        <v>9.7588733186206644E-2</v>
      </c>
      <c r="H3582" s="17">
        <v>1.5658069454695622</v>
      </c>
      <c r="I3582" s="17">
        <v>31.883730774475264</v>
      </c>
      <c r="J3582" s="17">
        <v>0.93163294809285269</v>
      </c>
      <c r="K3582" s="17">
        <v>-1</v>
      </c>
      <c r="L3582" s="17">
        <v>-1</v>
      </c>
      <c r="M3582" s="17">
        <v>-1</v>
      </c>
      <c r="N3582" s="17">
        <v>0.16666666666666666</v>
      </c>
      <c r="O3582" s="17">
        <v>-1</v>
      </c>
      <c r="P3582" s="17">
        <v>-1</v>
      </c>
      <c r="Q3582" s="17">
        <v>1.5814579933319561</v>
      </c>
      <c r="R3582" s="17">
        <v>-1</v>
      </c>
      <c r="S3582" s="17">
        <v>-0.35349720193228051</v>
      </c>
      <c r="T3582" s="17">
        <v>-3.7116137603193253E-2</v>
      </c>
      <c r="U3582" s="17">
        <v>-0.25976454836216811</v>
      </c>
      <c r="V3582" s="17">
        <v>-0.52255781179374472</v>
      </c>
      <c r="W3582" s="17">
        <v>-0.66835579592337224</v>
      </c>
      <c r="X3582" s="17">
        <v>-1.6139256024373154</v>
      </c>
      <c r="Y3582" s="17">
        <v>0</v>
      </c>
      <c r="Z3582" s="17">
        <v>17.257403896478259</v>
      </c>
      <c r="AA3582" s="17">
        <v>-0.33425274724250115</v>
      </c>
      <c r="AB3582" s="17">
        <v>-0.1472085642265627</v>
      </c>
      <c r="AC3582" s="17">
        <v>3.7713995992259974</v>
      </c>
      <c r="AD3582" s="17">
        <v>-0.32470568545271017</v>
      </c>
      <c r="AE3582" s="17">
        <v>-3.2470568545271014E-2</v>
      </c>
      <c r="AF3582" s="17">
        <v>27.835166854393844</v>
      </c>
      <c r="AG3582" s="17">
        <v>-31.187689879181502</v>
      </c>
      <c r="AH3582" s="17">
        <v>-1</v>
      </c>
      <c r="AI3582" s="17">
        <v>-1</v>
      </c>
      <c r="AJ3582" s="17">
        <v>-1</v>
      </c>
      <c r="AK3582" s="17">
        <v>-1</v>
      </c>
      <c r="AL3582" s="17">
        <v>-1</v>
      </c>
      <c r="AM3582" s="17">
        <v>-1</v>
      </c>
      <c r="AN3582" s="17">
        <v>-1</v>
      </c>
      <c r="AO3582" s="17">
        <v>-1</v>
      </c>
      <c r="AP3582" s="17">
        <v>-1</v>
      </c>
      <c r="AQ3582" s="17">
        <v>-1</v>
      </c>
      <c r="AR3582" s="17">
        <v>-0.16235284272635508</v>
      </c>
      <c r="AS3582" s="17">
        <v>-1.948234112716261</v>
      </c>
      <c r="AT3582" s="17">
        <v>1.4672956534688604</v>
      </c>
      <c r="AU3582" s="17">
        <v>-1</v>
      </c>
      <c r="AV3582" s="17">
        <v>-1</v>
      </c>
      <c r="AW3582" s="17">
        <v>-1</v>
      </c>
      <c r="AX3582" s="17">
        <v>-1</v>
      </c>
      <c r="AY3582" s="17">
        <v>-3.2470568545271014E-2</v>
      </c>
      <c r="AZ3582" s="17">
        <v>0.64999991647873501</v>
      </c>
      <c r="BA3582" s="17">
        <v>-0.13717940365822218</v>
      </c>
      <c r="BB3582" s="17">
        <v>0.24373326638725484</v>
      </c>
      <c r="BC3582" s="17">
        <v>-6.4246086900075286E-2</v>
      </c>
      <c r="BD3582" s="17">
        <v>8.8755511614786737</v>
      </c>
      <c r="BE3582" s="17">
        <v>-1.8242691101966289</v>
      </c>
      <c r="BF3582" s="17">
        <v>-1</v>
      </c>
      <c r="BG3582" s="22">
        <v>0</v>
      </c>
    </row>
    <row r="3583" spans="1:59" x14ac:dyDescent="0.25">
      <c r="A3583">
        <v>7240</v>
      </c>
      <c r="B3583" t="s">
        <v>3603</v>
      </c>
      <c r="C3583" s="49">
        <v>0</v>
      </c>
      <c r="D3583" s="22">
        <v>1450</v>
      </c>
      <c r="E3583" s="17">
        <v>42.510834345099084</v>
      </c>
      <c r="F3583" s="17">
        <v>-34.162466733731819</v>
      </c>
      <c r="G3583" s="17">
        <v>9.7588733186206644E-2</v>
      </c>
      <c r="H3583" s="17">
        <v>1.5658069454695622</v>
      </c>
      <c r="I3583" s="17">
        <v>31.883730774475264</v>
      </c>
      <c r="J3583" s="17">
        <v>0.93163294809285269</v>
      </c>
      <c r="K3583" s="17">
        <v>-1</v>
      </c>
      <c r="L3583" s="17">
        <v>-1</v>
      </c>
      <c r="M3583" s="17">
        <v>-1</v>
      </c>
      <c r="N3583" s="17">
        <v>0.16666666666666666</v>
      </c>
      <c r="O3583" s="17">
        <v>-1</v>
      </c>
      <c r="P3583" s="17">
        <v>-1</v>
      </c>
      <c r="Q3583" s="17">
        <v>1.5814579933319561</v>
      </c>
      <c r="R3583" s="17">
        <v>-1</v>
      </c>
      <c r="S3583" s="17">
        <v>-0.35349720193228051</v>
      </c>
      <c r="T3583" s="17">
        <v>-3.7116137603193253E-2</v>
      </c>
      <c r="U3583" s="17">
        <v>-0.25976454836216811</v>
      </c>
      <c r="V3583" s="17">
        <v>-0.52255781179374472</v>
      </c>
      <c r="W3583" s="17">
        <v>-0.66835579592337224</v>
      </c>
      <c r="X3583" s="17">
        <v>-1.6139256024373154</v>
      </c>
      <c r="Y3583" s="17">
        <v>0</v>
      </c>
      <c r="Z3583" s="17">
        <v>17.257403896478259</v>
      </c>
      <c r="AA3583" s="17">
        <v>-0.33425274724250115</v>
      </c>
      <c r="AB3583" s="17">
        <v>-0.1472085642265627</v>
      </c>
      <c r="AC3583" s="17">
        <v>3.7713995992259974</v>
      </c>
      <c r="AD3583" s="17">
        <v>-0.32470568545271017</v>
      </c>
      <c r="AE3583" s="17">
        <v>-3.2470568545271014E-2</v>
      </c>
      <c r="AF3583" s="17">
        <v>27.835166854393844</v>
      </c>
      <c r="AG3583" s="17">
        <v>-31.187689879181502</v>
      </c>
      <c r="AH3583" s="17">
        <v>-1</v>
      </c>
      <c r="AI3583" s="17">
        <v>-1</v>
      </c>
      <c r="AJ3583" s="17">
        <v>-1</v>
      </c>
      <c r="AK3583" s="17">
        <v>-1</v>
      </c>
      <c r="AL3583" s="17">
        <v>-1</v>
      </c>
      <c r="AM3583" s="17">
        <v>-1</v>
      </c>
      <c r="AN3583" s="17">
        <v>-1</v>
      </c>
      <c r="AO3583" s="17">
        <v>-1</v>
      </c>
      <c r="AP3583" s="17">
        <v>-1</v>
      </c>
      <c r="AQ3583" s="17">
        <v>-1</v>
      </c>
      <c r="AR3583" s="17">
        <v>-0.16235284272635508</v>
      </c>
      <c r="AS3583" s="17">
        <v>-1.948234112716261</v>
      </c>
      <c r="AT3583" s="17">
        <v>1.4672956534688604</v>
      </c>
      <c r="AU3583" s="17">
        <v>-1</v>
      </c>
      <c r="AV3583" s="17">
        <v>-1</v>
      </c>
      <c r="AW3583" s="17">
        <v>-1</v>
      </c>
      <c r="AX3583" s="17">
        <v>-1</v>
      </c>
      <c r="AY3583" s="17">
        <v>-3.2470568545271014E-2</v>
      </c>
      <c r="AZ3583" s="17">
        <v>0.64999991647873501</v>
      </c>
      <c r="BA3583" s="17">
        <v>-0.13717940365822218</v>
      </c>
      <c r="BB3583" s="17">
        <v>0.24373326638725484</v>
      </c>
      <c r="BC3583" s="17">
        <v>-6.4246086900075286E-2</v>
      </c>
      <c r="BD3583" s="17">
        <v>8.8755511614786737</v>
      </c>
      <c r="BE3583" s="17">
        <v>-1.8242691101966289</v>
      </c>
      <c r="BF3583" s="17">
        <v>-1</v>
      </c>
      <c r="BG3583" s="22">
        <v>0</v>
      </c>
    </row>
    <row r="3584" spans="1:59" x14ac:dyDescent="0.25">
      <c r="A3584">
        <v>7242</v>
      </c>
      <c r="B3584" t="s">
        <v>3604</v>
      </c>
      <c r="C3584" s="49">
        <v>0</v>
      </c>
      <c r="D3584" s="22">
        <v>1450</v>
      </c>
      <c r="E3584" s="17">
        <v>42.510834345099084</v>
      </c>
      <c r="F3584" s="17">
        <v>-34.162466733731819</v>
      </c>
      <c r="G3584" s="17">
        <v>9.7588733186206644E-2</v>
      </c>
      <c r="H3584" s="17">
        <v>1.5658069454695622</v>
      </c>
      <c r="I3584" s="17">
        <v>31.883730774475264</v>
      </c>
      <c r="J3584" s="17">
        <v>0.93163294809285269</v>
      </c>
      <c r="K3584" s="17">
        <v>-1</v>
      </c>
      <c r="L3584" s="17">
        <v>-1</v>
      </c>
      <c r="M3584" s="17">
        <v>-1</v>
      </c>
      <c r="N3584" s="17">
        <v>0.16666666666666666</v>
      </c>
      <c r="O3584" s="17">
        <v>-1</v>
      </c>
      <c r="P3584" s="17">
        <v>-1</v>
      </c>
      <c r="Q3584" s="17">
        <v>1.5814579933319561</v>
      </c>
      <c r="R3584" s="17">
        <v>-1</v>
      </c>
      <c r="S3584" s="17">
        <v>-0.35349720193228051</v>
      </c>
      <c r="T3584" s="17">
        <v>-3.7116137603193253E-2</v>
      </c>
      <c r="U3584" s="17">
        <v>-0.25976454836216811</v>
      </c>
      <c r="V3584" s="17">
        <v>-0.52255781179374472</v>
      </c>
      <c r="W3584" s="17">
        <v>-0.66835579592337224</v>
      </c>
      <c r="X3584" s="17">
        <v>-1.6139256024373154</v>
      </c>
      <c r="Y3584" s="17">
        <v>0</v>
      </c>
      <c r="Z3584" s="17">
        <v>17.257403896478259</v>
      </c>
      <c r="AA3584" s="17">
        <v>-0.33425274724250115</v>
      </c>
      <c r="AB3584" s="17">
        <v>-0.1472085642265627</v>
      </c>
      <c r="AC3584" s="17">
        <v>3.7713995992259974</v>
      </c>
      <c r="AD3584" s="17">
        <v>-0.32470568545271017</v>
      </c>
      <c r="AE3584" s="17">
        <v>-3.2470568545271014E-2</v>
      </c>
      <c r="AF3584" s="17">
        <v>27.835166854393844</v>
      </c>
      <c r="AG3584" s="17">
        <v>-31.187689879181502</v>
      </c>
      <c r="AH3584" s="17">
        <v>-1</v>
      </c>
      <c r="AI3584" s="17">
        <v>-1</v>
      </c>
      <c r="AJ3584" s="17">
        <v>-1</v>
      </c>
      <c r="AK3584" s="17">
        <v>-1</v>
      </c>
      <c r="AL3584" s="17">
        <v>-1</v>
      </c>
      <c r="AM3584" s="17">
        <v>-1</v>
      </c>
      <c r="AN3584" s="17">
        <v>-1</v>
      </c>
      <c r="AO3584" s="17">
        <v>-1</v>
      </c>
      <c r="AP3584" s="17">
        <v>-1</v>
      </c>
      <c r="AQ3584" s="17">
        <v>-1</v>
      </c>
      <c r="AR3584" s="17">
        <v>-0.16235284272635508</v>
      </c>
      <c r="AS3584" s="17">
        <v>-1.948234112716261</v>
      </c>
      <c r="AT3584" s="17">
        <v>1.4672956534688604</v>
      </c>
      <c r="AU3584" s="17">
        <v>-1</v>
      </c>
      <c r="AV3584" s="17">
        <v>-1</v>
      </c>
      <c r="AW3584" s="17">
        <v>-1</v>
      </c>
      <c r="AX3584" s="17">
        <v>-1</v>
      </c>
      <c r="AY3584" s="17">
        <v>-3.2470568545271014E-2</v>
      </c>
      <c r="AZ3584" s="17">
        <v>0.64999991647873501</v>
      </c>
      <c r="BA3584" s="17">
        <v>-0.13717940365822218</v>
      </c>
      <c r="BB3584" s="17">
        <v>0.24373326638725484</v>
      </c>
      <c r="BC3584" s="17">
        <v>-6.4246086900075286E-2</v>
      </c>
      <c r="BD3584" s="17">
        <v>8.8755511614786737</v>
      </c>
      <c r="BE3584" s="17">
        <v>-1.8242691101966289</v>
      </c>
      <c r="BF3584" s="17">
        <v>-1</v>
      </c>
      <c r="BG3584" s="22">
        <v>0</v>
      </c>
    </row>
    <row r="3585" spans="1:59" x14ac:dyDescent="0.25">
      <c r="A3585">
        <v>7243</v>
      </c>
      <c r="B3585" t="s">
        <v>3605</v>
      </c>
      <c r="C3585" s="49">
        <v>0</v>
      </c>
      <c r="D3585" s="22">
        <v>1450</v>
      </c>
      <c r="E3585" s="17">
        <v>42.510834345099084</v>
      </c>
      <c r="F3585" s="17">
        <v>-34.162466733731819</v>
      </c>
      <c r="G3585" s="17">
        <v>9.7588733186206644E-2</v>
      </c>
      <c r="H3585" s="17">
        <v>1.5658069454695622</v>
      </c>
      <c r="I3585" s="17">
        <v>31.883730774475264</v>
      </c>
      <c r="J3585" s="17">
        <v>0.93163294809285269</v>
      </c>
      <c r="K3585" s="17">
        <v>-1</v>
      </c>
      <c r="L3585" s="17">
        <v>-1</v>
      </c>
      <c r="M3585" s="17">
        <v>-1</v>
      </c>
      <c r="N3585" s="17">
        <v>0.16666666666666666</v>
      </c>
      <c r="O3585" s="17">
        <v>-1</v>
      </c>
      <c r="P3585" s="17">
        <v>-1</v>
      </c>
      <c r="Q3585" s="17">
        <v>1.5814579933319561</v>
      </c>
      <c r="R3585" s="17">
        <v>-1</v>
      </c>
      <c r="S3585" s="17">
        <v>-0.35349720193228051</v>
      </c>
      <c r="T3585" s="17">
        <v>-3.7116137603193253E-2</v>
      </c>
      <c r="U3585" s="17">
        <v>-0.25976454836216811</v>
      </c>
      <c r="V3585" s="17">
        <v>-0.52255781179374472</v>
      </c>
      <c r="W3585" s="17">
        <v>-0.66835579592337224</v>
      </c>
      <c r="X3585" s="17">
        <v>-1.6139256024373154</v>
      </c>
      <c r="Y3585" s="17">
        <v>0</v>
      </c>
      <c r="Z3585" s="17">
        <v>17.257403896478259</v>
      </c>
      <c r="AA3585" s="17">
        <v>-0.33425274724250115</v>
      </c>
      <c r="AB3585" s="17">
        <v>-0.1472085642265627</v>
      </c>
      <c r="AC3585" s="17">
        <v>3.7713995992259974</v>
      </c>
      <c r="AD3585" s="17">
        <v>-0.32470568545271017</v>
      </c>
      <c r="AE3585" s="17">
        <v>-3.2470568545271014E-2</v>
      </c>
      <c r="AF3585" s="17">
        <v>27.835166854393844</v>
      </c>
      <c r="AG3585" s="17">
        <v>-31.187689879181502</v>
      </c>
      <c r="AH3585" s="17">
        <v>-1</v>
      </c>
      <c r="AI3585" s="17">
        <v>-1</v>
      </c>
      <c r="AJ3585" s="17">
        <v>-1</v>
      </c>
      <c r="AK3585" s="17">
        <v>-1</v>
      </c>
      <c r="AL3585" s="17">
        <v>-1</v>
      </c>
      <c r="AM3585" s="17">
        <v>-1</v>
      </c>
      <c r="AN3585" s="17">
        <v>-1</v>
      </c>
      <c r="AO3585" s="17">
        <v>-1</v>
      </c>
      <c r="AP3585" s="17">
        <v>-1</v>
      </c>
      <c r="AQ3585" s="17">
        <v>-1</v>
      </c>
      <c r="AR3585" s="17">
        <v>-0.16235284272635508</v>
      </c>
      <c r="AS3585" s="17">
        <v>-1.948234112716261</v>
      </c>
      <c r="AT3585" s="17">
        <v>1.4672956534688604</v>
      </c>
      <c r="AU3585" s="17">
        <v>-1</v>
      </c>
      <c r="AV3585" s="17">
        <v>-1</v>
      </c>
      <c r="AW3585" s="17">
        <v>-1</v>
      </c>
      <c r="AX3585" s="17">
        <v>-1</v>
      </c>
      <c r="AY3585" s="17">
        <v>-3.2470568545271014E-2</v>
      </c>
      <c r="AZ3585" s="17">
        <v>0.64999991647873501</v>
      </c>
      <c r="BA3585" s="17">
        <v>-0.13717940365822218</v>
      </c>
      <c r="BB3585" s="17">
        <v>0.24373326638725484</v>
      </c>
      <c r="BC3585" s="17">
        <v>-6.4246086900075286E-2</v>
      </c>
      <c r="BD3585" s="17">
        <v>8.8755511614786737</v>
      </c>
      <c r="BE3585" s="17">
        <v>-1.8242691101966289</v>
      </c>
      <c r="BF3585" s="17">
        <v>-1</v>
      </c>
      <c r="BG3585" s="22">
        <v>0</v>
      </c>
    </row>
    <row r="3586" spans="1:59" x14ac:dyDescent="0.25">
      <c r="A3586">
        <v>7244</v>
      </c>
      <c r="B3586" t="s">
        <v>3606</v>
      </c>
      <c r="C3586" s="49">
        <v>0</v>
      </c>
      <c r="D3586" s="22">
        <v>1450</v>
      </c>
      <c r="E3586" s="17">
        <v>42.510834345099084</v>
      </c>
      <c r="F3586" s="17">
        <v>-34.162466733731819</v>
      </c>
      <c r="G3586" s="17">
        <v>9.7588733186206644E-2</v>
      </c>
      <c r="H3586" s="17">
        <v>1.5658069454695622</v>
      </c>
      <c r="I3586" s="17">
        <v>31.883730774475264</v>
      </c>
      <c r="J3586" s="17">
        <v>0.93163294809285269</v>
      </c>
      <c r="K3586" s="17">
        <v>-1</v>
      </c>
      <c r="L3586" s="17">
        <v>-1</v>
      </c>
      <c r="M3586" s="17">
        <v>-1</v>
      </c>
      <c r="N3586" s="17">
        <v>0.16666666666666666</v>
      </c>
      <c r="O3586" s="17">
        <v>-1</v>
      </c>
      <c r="P3586" s="17">
        <v>-1</v>
      </c>
      <c r="Q3586" s="17">
        <v>1.5814579933319561</v>
      </c>
      <c r="R3586" s="17">
        <v>-1</v>
      </c>
      <c r="S3586" s="17">
        <v>-0.35349720193228051</v>
      </c>
      <c r="T3586" s="17">
        <v>-3.7116137603193253E-2</v>
      </c>
      <c r="U3586" s="17">
        <v>-0.25976454836216811</v>
      </c>
      <c r="V3586" s="17">
        <v>-0.52255781179374472</v>
      </c>
      <c r="W3586" s="17">
        <v>-0.66835579592337224</v>
      </c>
      <c r="X3586" s="17">
        <v>-1.6139256024373154</v>
      </c>
      <c r="Y3586" s="17">
        <v>0</v>
      </c>
      <c r="Z3586" s="17">
        <v>17.257403896478259</v>
      </c>
      <c r="AA3586" s="17">
        <v>-0.33425274724250115</v>
      </c>
      <c r="AB3586" s="17">
        <v>-0.1472085642265627</v>
      </c>
      <c r="AC3586" s="17">
        <v>3.7713995992259974</v>
      </c>
      <c r="AD3586" s="17">
        <v>-0.32470568545271017</v>
      </c>
      <c r="AE3586" s="17">
        <v>-3.2470568545271014E-2</v>
      </c>
      <c r="AF3586" s="17">
        <v>27.835166854393844</v>
      </c>
      <c r="AG3586" s="17">
        <v>-31.187689879181502</v>
      </c>
      <c r="AH3586" s="17">
        <v>-1</v>
      </c>
      <c r="AI3586" s="17">
        <v>-1</v>
      </c>
      <c r="AJ3586" s="17">
        <v>-1</v>
      </c>
      <c r="AK3586" s="17">
        <v>-1</v>
      </c>
      <c r="AL3586" s="17">
        <v>-1</v>
      </c>
      <c r="AM3586" s="17">
        <v>-1</v>
      </c>
      <c r="AN3586" s="17">
        <v>-1</v>
      </c>
      <c r="AO3586" s="17">
        <v>-1</v>
      </c>
      <c r="AP3586" s="17">
        <v>-1</v>
      </c>
      <c r="AQ3586" s="17">
        <v>-1</v>
      </c>
      <c r="AR3586" s="17">
        <v>-0.16235284272635508</v>
      </c>
      <c r="AS3586" s="17">
        <v>-1.948234112716261</v>
      </c>
      <c r="AT3586" s="17">
        <v>1.4672956534688604</v>
      </c>
      <c r="AU3586" s="17">
        <v>-1</v>
      </c>
      <c r="AV3586" s="17">
        <v>-1</v>
      </c>
      <c r="AW3586" s="17">
        <v>-1</v>
      </c>
      <c r="AX3586" s="17">
        <v>-1</v>
      </c>
      <c r="AY3586" s="17">
        <v>-3.2470568545271014E-2</v>
      </c>
      <c r="AZ3586" s="17">
        <v>0.64999991647873501</v>
      </c>
      <c r="BA3586" s="17">
        <v>-0.13717940365822218</v>
      </c>
      <c r="BB3586" s="17">
        <v>0.24373326638725484</v>
      </c>
      <c r="BC3586" s="17">
        <v>-6.4246086900075286E-2</v>
      </c>
      <c r="BD3586" s="17">
        <v>8.8755511614786737</v>
      </c>
      <c r="BE3586" s="17">
        <v>-1.8242691101966289</v>
      </c>
      <c r="BF3586" s="17">
        <v>-1</v>
      </c>
      <c r="BG3586" s="22">
        <v>0</v>
      </c>
    </row>
    <row r="3587" spans="1:59" x14ac:dyDescent="0.25">
      <c r="A3587">
        <v>7245</v>
      </c>
      <c r="B3587" t="s">
        <v>3607</v>
      </c>
      <c r="C3587" s="49">
        <v>0</v>
      </c>
      <c r="D3587" s="22">
        <v>1450</v>
      </c>
      <c r="E3587" s="17">
        <v>42.510834345099084</v>
      </c>
      <c r="F3587" s="17">
        <v>-34.162466733731819</v>
      </c>
      <c r="G3587" s="17">
        <v>9.7588733186206644E-2</v>
      </c>
      <c r="H3587" s="17">
        <v>1.5658069454695622</v>
      </c>
      <c r="I3587" s="17">
        <v>31.883730774475264</v>
      </c>
      <c r="J3587" s="17">
        <v>0.93163294809285269</v>
      </c>
      <c r="K3587" s="17">
        <v>-1</v>
      </c>
      <c r="L3587" s="17">
        <v>-1</v>
      </c>
      <c r="M3587" s="17">
        <v>-1</v>
      </c>
      <c r="N3587" s="17">
        <v>0.16666666666666666</v>
      </c>
      <c r="O3587" s="17">
        <v>-1</v>
      </c>
      <c r="P3587" s="17">
        <v>-1</v>
      </c>
      <c r="Q3587" s="17">
        <v>1.5814579933319561</v>
      </c>
      <c r="R3587" s="17">
        <v>-1</v>
      </c>
      <c r="S3587" s="17">
        <v>-0.35349720193228051</v>
      </c>
      <c r="T3587" s="17">
        <v>-3.7116137603193253E-2</v>
      </c>
      <c r="U3587" s="17">
        <v>-0.25976454836216811</v>
      </c>
      <c r="V3587" s="17">
        <v>-0.52255781179374472</v>
      </c>
      <c r="W3587" s="17">
        <v>-0.66835579592337224</v>
      </c>
      <c r="X3587" s="17">
        <v>-1.6139256024373154</v>
      </c>
      <c r="Y3587" s="17">
        <v>0</v>
      </c>
      <c r="Z3587" s="17">
        <v>17.257403896478259</v>
      </c>
      <c r="AA3587" s="17">
        <v>-0.33425274724250115</v>
      </c>
      <c r="AB3587" s="17">
        <v>-0.1472085642265627</v>
      </c>
      <c r="AC3587" s="17">
        <v>3.7713995992259974</v>
      </c>
      <c r="AD3587" s="17">
        <v>-0.32470568545271017</v>
      </c>
      <c r="AE3587" s="17">
        <v>-3.2470568545271014E-2</v>
      </c>
      <c r="AF3587" s="17">
        <v>27.835166854393844</v>
      </c>
      <c r="AG3587" s="17">
        <v>-31.187689879181502</v>
      </c>
      <c r="AH3587" s="17">
        <v>-1</v>
      </c>
      <c r="AI3587" s="17">
        <v>-1</v>
      </c>
      <c r="AJ3587" s="17">
        <v>-1</v>
      </c>
      <c r="AK3587" s="17">
        <v>-1</v>
      </c>
      <c r="AL3587" s="17">
        <v>-1</v>
      </c>
      <c r="AM3587" s="17">
        <v>-1</v>
      </c>
      <c r="AN3587" s="17">
        <v>-1</v>
      </c>
      <c r="AO3587" s="17">
        <v>-1</v>
      </c>
      <c r="AP3587" s="17">
        <v>-1</v>
      </c>
      <c r="AQ3587" s="17">
        <v>-1</v>
      </c>
      <c r="AR3587" s="17">
        <v>-0.16235284272635508</v>
      </c>
      <c r="AS3587" s="17">
        <v>-1.948234112716261</v>
      </c>
      <c r="AT3587" s="17">
        <v>1.4672956534688604</v>
      </c>
      <c r="AU3587" s="17">
        <v>-1</v>
      </c>
      <c r="AV3587" s="17">
        <v>-1</v>
      </c>
      <c r="AW3587" s="17">
        <v>-1</v>
      </c>
      <c r="AX3587" s="17">
        <v>-1</v>
      </c>
      <c r="AY3587" s="17">
        <v>-3.2470568545271014E-2</v>
      </c>
      <c r="AZ3587" s="17">
        <v>0.64999991647873501</v>
      </c>
      <c r="BA3587" s="17">
        <v>-0.13717940365822218</v>
      </c>
      <c r="BB3587" s="17">
        <v>0.24373326638725484</v>
      </c>
      <c r="BC3587" s="17">
        <v>-6.4246086900075286E-2</v>
      </c>
      <c r="BD3587" s="17">
        <v>8.8755511614786737</v>
      </c>
      <c r="BE3587" s="17">
        <v>-1.8242691101966289</v>
      </c>
      <c r="BF3587" s="17">
        <v>-1</v>
      </c>
      <c r="BG3587" s="22">
        <v>0</v>
      </c>
    </row>
    <row r="3588" spans="1:59" x14ac:dyDescent="0.25">
      <c r="A3588">
        <v>7246</v>
      </c>
      <c r="B3588" t="s">
        <v>3608</v>
      </c>
      <c r="C3588" s="49">
        <v>0</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0</v>
      </c>
    </row>
    <row r="3589" spans="1:59" x14ac:dyDescent="0.25">
      <c r="A3589">
        <v>7247</v>
      </c>
      <c r="B3589" t="s">
        <v>3609</v>
      </c>
      <c r="C3589" s="49">
        <v>0</v>
      </c>
      <c r="D3589" s="22">
        <v>1450</v>
      </c>
      <c r="E3589" s="17">
        <v>42.510834345099084</v>
      </c>
      <c r="F3589" s="17">
        <v>-34.162466733731819</v>
      </c>
      <c r="G3589" s="17">
        <v>9.7588733186206644E-2</v>
      </c>
      <c r="H3589" s="17">
        <v>1.5658069454695622</v>
      </c>
      <c r="I3589" s="17">
        <v>31.883730774475264</v>
      </c>
      <c r="J3589" s="17">
        <v>0.93163294809285269</v>
      </c>
      <c r="K3589" s="17">
        <v>-1</v>
      </c>
      <c r="L3589" s="17">
        <v>-1</v>
      </c>
      <c r="M3589" s="17">
        <v>-1</v>
      </c>
      <c r="N3589" s="17">
        <v>0.16666666666666666</v>
      </c>
      <c r="O3589" s="17">
        <v>-1</v>
      </c>
      <c r="P3589" s="17">
        <v>-1</v>
      </c>
      <c r="Q3589" s="17">
        <v>1.5814579933319561</v>
      </c>
      <c r="R3589" s="17">
        <v>-1</v>
      </c>
      <c r="S3589" s="17">
        <v>-0.35349720193228051</v>
      </c>
      <c r="T3589" s="17">
        <v>-3.7116137603193253E-2</v>
      </c>
      <c r="U3589" s="17">
        <v>-0.25976454836216811</v>
      </c>
      <c r="V3589" s="17">
        <v>-0.52255781179374472</v>
      </c>
      <c r="W3589" s="17">
        <v>-0.66835579592337224</v>
      </c>
      <c r="X3589" s="17">
        <v>-1.6139256024373154</v>
      </c>
      <c r="Y3589" s="17">
        <v>0</v>
      </c>
      <c r="Z3589" s="17">
        <v>17.257403896478259</v>
      </c>
      <c r="AA3589" s="17">
        <v>-0.33425274724250115</v>
      </c>
      <c r="AB3589" s="17">
        <v>-0.1472085642265627</v>
      </c>
      <c r="AC3589" s="17">
        <v>3.7713995992259974</v>
      </c>
      <c r="AD3589" s="17">
        <v>-0.32470568545271017</v>
      </c>
      <c r="AE3589" s="17">
        <v>-3.2470568545271014E-2</v>
      </c>
      <c r="AF3589" s="17">
        <v>27.835166854393844</v>
      </c>
      <c r="AG3589" s="17">
        <v>-31.187689879181502</v>
      </c>
      <c r="AH3589" s="17">
        <v>-1</v>
      </c>
      <c r="AI3589" s="17">
        <v>-1</v>
      </c>
      <c r="AJ3589" s="17">
        <v>-1</v>
      </c>
      <c r="AK3589" s="17">
        <v>-1</v>
      </c>
      <c r="AL3589" s="17">
        <v>-1</v>
      </c>
      <c r="AM3589" s="17">
        <v>-1</v>
      </c>
      <c r="AN3589" s="17">
        <v>-1</v>
      </c>
      <c r="AO3589" s="17">
        <v>-1</v>
      </c>
      <c r="AP3589" s="17">
        <v>-1</v>
      </c>
      <c r="AQ3589" s="17">
        <v>-1</v>
      </c>
      <c r="AR3589" s="17">
        <v>-0.16235284272635508</v>
      </c>
      <c r="AS3589" s="17">
        <v>-1.948234112716261</v>
      </c>
      <c r="AT3589" s="17">
        <v>1.4672956534688604</v>
      </c>
      <c r="AU3589" s="17">
        <v>-1</v>
      </c>
      <c r="AV3589" s="17">
        <v>-1</v>
      </c>
      <c r="AW3589" s="17">
        <v>-1</v>
      </c>
      <c r="AX3589" s="17">
        <v>-1</v>
      </c>
      <c r="AY3589" s="17">
        <v>-3.2470568545271014E-2</v>
      </c>
      <c r="AZ3589" s="17">
        <v>0.64999991647873501</v>
      </c>
      <c r="BA3589" s="17">
        <v>-0.13717940365822218</v>
      </c>
      <c r="BB3589" s="17">
        <v>0.24373326638725484</v>
      </c>
      <c r="BC3589" s="17">
        <v>-6.4246086900075286E-2</v>
      </c>
      <c r="BD3589" s="17">
        <v>8.8755511614786737</v>
      </c>
      <c r="BE3589" s="17">
        <v>-1.8242691101966289</v>
      </c>
      <c r="BF3589" s="17">
        <v>-1</v>
      </c>
      <c r="BG3589" s="22">
        <v>0</v>
      </c>
    </row>
    <row r="3590" spans="1:59" x14ac:dyDescent="0.25">
      <c r="A3590">
        <v>7248</v>
      </c>
      <c r="B3590" t="s">
        <v>3610</v>
      </c>
      <c r="C3590" s="49">
        <v>0</v>
      </c>
      <c r="D3590" s="22">
        <v>1450</v>
      </c>
      <c r="E3590" s="17">
        <v>42.510834345099084</v>
      </c>
      <c r="F3590" s="17">
        <v>-34.162466733731819</v>
      </c>
      <c r="G3590" s="17">
        <v>9.7588733186206644E-2</v>
      </c>
      <c r="H3590" s="17">
        <v>1.5658069454695622</v>
      </c>
      <c r="I3590" s="17">
        <v>31.883730774475264</v>
      </c>
      <c r="J3590" s="17">
        <v>0.93163294809285269</v>
      </c>
      <c r="K3590" s="17">
        <v>-1</v>
      </c>
      <c r="L3590" s="17">
        <v>-1</v>
      </c>
      <c r="M3590" s="17">
        <v>-1</v>
      </c>
      <c r="N3590" s="17">
        <v>0.16666666666666666</v>
      </c>
      <c r="O3590" s="17">
        <v>-1</v>
      </c>
      <c r="P3590" s="17">
        <v>-1</v>
      </c>
      <c r="Q3590" s="17">
        <v>1.5814579933319561</v>
      </c>
      <c r="R3590" s="17">
        <v>-1</v>
      </c>
      <c r="S3590" s="17">
        <v>-0.35349720193228051</v>
      </c>
      <c r="T3590" s="17">
        <v>-3.7116137603193253E-2</v>
      </c>
      <c r="U3590" s="17">
        <v>-0.25976454836216811</v>
      </c>
      <c r="V3590" s="17">
        <v>-0.52255781179374472</v>
      </c>
      <c r="W3590" s="17">
        <v>-0.66835579592337224</v>
      </c>
      <c r="X3590" s="17">
        <v>-1.6139256024373154</v>
      </c>
      <c r="Y3590" s="17">
        <v>0</v>
      </c>
      <c r="Z3590" s="17">
        <v>17.257403896478259</v>
      </c>
      <c r="AA3590" s="17">
        <v>-0.33425274724250115</v>
      </c>
      <c r="AB3590" s="17">
        <v>-0.1472085642265627</v>
      </c>
      <c r="AC3590" s="17">
        <v>3.7713995992259974</v>
      </c>
      <c r="AD3590" s="17">
        <v>-0.32470568545271017</v>
      </c>
      <c r="AE3590" s="17">
        <v>-3.2470568545271014E-2</v>
      </c>
      <c r="AF3590" s="17">
        <v>27.835166854393844</v>
      </c>
      <c r="AG3590" s="17">
        <v>-31.187689879181502</v>
      </c>
      <c r="AH3590" s="17">
        <v>-1</v>
      </c>
      <c r="AI3590" s="17">
        <v>-1</v>
      </c>
      <c r="AJ3590" s="17">
        <v>-1</v>
      </c>
      <c r="AK3590" s="17">
        <v>-1</v>
      </c>
      <c r="AL3590" s="17">
        <v>-1</v>
      </c>
      <c r="AM3590" s="17">
        <v>-1</v>
      </c>
      <c r="AN3590" s="17">
        <v>-1</v>
      </c>
      <c r="AO3590" s="17">
        <v>-1</v>
      </c>
      <c r="AP3590" s="17">
        <v>-1</v>
      </c>
      <c r="AQ3590" s="17">
        <v>-1</v>
      </c>
      <c r="AR3590" s="17">
        <v>-0.16235284272635508</v>
      </c>
      <c r="AS3590" s="17">
        <v>-1.948234112716261</v>
      </c>
      <c r="AT3590" s="17">
        <v>1.4672956534688604</v>
      </c>
      <c r="AU3590" s="17">
        <v>-1</v>
      </c>
      <c r="AV3590" s="17">
        <v>-1</v>
      </c>
      <c r="AW3590" s="17">
        <v>-1</v>
      </c>
      <c r="AX3590" s="17">
        <v>-1</v>
      </c>
      <c r="AY3590" s="17">
        <v>-3.2470568545271014E-2</v>
      </c>
      <c r="AZ3590" s="17">
        <v>0.64999991647873501</v>
      </c>
      <c r="BA3590" s="17">
        <v>-0.13717940365822218</v>
      </c>
      <c r="BB3590" s="17">
        <v>0.24373326638725484</v>
      </c>
      <c r="BC3590" s="17">
        <v>-6.4246086900075286E-2</v>
      </c>
      <c r="BD3590" s="17">
        <v>8.8755511614786737</v>
      </c>
      <c r="BE3590" s="17">
        <v>-1.8242691101966289</v>
      </c>
      <c r="BF3590" s="17">
        <v>-1</v>
      </c>
      <c r="BG3590" s="22">
        <v>0</v>
      </c>
    </row>
    <row r="3591" spans="1:59" x14ac:dyDescent="0.25">
      <c r="A3591">
        <v>7249</v>
      </c>
      <c r="B3591" t="s">
        <v>3611</v>
      </c>
      <c r="C3591" s="49">
        <v>0</v>
      </c>
      <c r="D3591" s="22">
        <v>1450</v>
      </c>
      <c r="E3591" s="17">
        <v>42.510834345099084</v>
      </c>
      <c r="F3591" s="17">
        <v>-34.162466733731819</v>
      </c>
      <c r="G3591" s="17">
        <v>9.7588733186206644E-2</v>
      </c>
      <c r="H3591" s="17">
        <v>1.5658069454695622</v>
      </c>
      <c r="I3591" s="17">
        <v>31.883730774475264</v>
      </c>
      <c r="J3591" s="17">
        <v>0.93163294809285269</v>
      </c>
      <c r="K3591" s="17">
        <v>-1</v>
      </c>
      <c r="L3591" s="17">
        <v>-1</v>
      </c>
      <c r="M3591" s="17">
        <v>-1</v>
      </c>
      <c r="N3591" s="17">
        <v>0.16666666666666666</v>
      </c>
      <c r="O3591" s="17">
        <v>-1</v>
      </c>
      <c r="P3591" s="17">
        <v>-1</v>
      </c>
      <c r="Q3591" s="17">
        <v>1.5814579933319561</v>
      </c>
      <c r="R3591" s="17">
        <v>-1</v>
      </c>
      <c r="S3591" s="17">
        <v>-0.35349720193228051</v>
      </c>
      <c r="T3591" s="17">
        <v>-3.7116137603193253E-2</v>
      </c>
      <c r="U3591" s="17">
        <v>-0.25976454836216811</v>
      </c>
      <c r="V3591" s="17">
        <v>-0.52255781179374472</v>
      </c>
      <c r="W3591" s="17">
        <v>-0.66835579592337224</v>
      </c>
      <c r="X3591" s="17">
        <v>-1.6139256024373154</v>
      </c>
      <c r="Y3591" s="17">
        <v>0</v>
      </c>
      <c r="Z3591" s="17">
        <v>17.257403896478259</v>
      </c>
      <c r="AA3591" s="17">
        <v>-0.33425274724250115</v>
      </c>
      <c r="AB3591" s="17">
        <v>-0.1472085642265627</v>
      </c>
      <c r="AC3591" s="17">
        <v>3.7713995992259974</v>
      </c>
      <c r="AD3591" s="17">
        <v>-0.32470568545271017</v>
      </c>
      <c r="AE3591" s="17">
        <v>-3.2470568545271014E-2</v>
      </c>
      <c r="AF3591" s="17">
        <v>27.835166854393844</v>
      </c>
      <c r="AG3591" s="17">
        <v>-31.187689879181502</v>
      </c>
      <c r="AH3591" s="17">
        <v>-1</v>
      </c>
      <c r="AI3591" s="17">
        <v>-1</v>
      </c>
      <c r="AJ3591" s="17">
        <v>-1</v>
      </c>
      <c r="AK3591" s="17">
        <v>-1</v>
      </c>
      <c r="AL3591" s="17">
        <v>-1</v>
      </c>
      <c r="AM3591" s="17">
        <v>-1</v>
      </c>
      <c r="AN3591" s="17">
        <v>-1</v>
      </c>
      <c r="AO3591" s="17">
        <v>-1</v>
      </c>
      <c r="AP3591" s="17">
        <v>-1</v>
      </c>
      <c r="AQ3591" s="17">
        <v>-1</v>
      </c>
      <c r="AR3591" s="17">
        <v>-0.16235284272635508</v>
      </c>
      <c r="AS3591" s="17">
        <v>-1.948234112716261</v>
      </c>
      <c r="AT3591" s="17">
        <v>1.4672956534688604</v>
      </c>
      <c r="AU3591" s="17">
        <v>-1</v>
      </c>
      <c r="AV3591" s="17">
        <v>-1</v>
      </c>
      <c r="AW3591" s="17">
        <v>-1</v>
      </c>
      <c r="AX3591" s="17">
        <v>-1</v>
      </c>
      <c r="AY3591" s="17">
        <v>-3.2470568545271014E-2</v>
      </c>
      <c r="AZ3591" s="17">
        <v>0.64999991647873501</v>
      </c>
      <c r="BA3591" s="17">
        <v>-0.13717940365822218</v>
      </c>
      <c r="BB3591" s="17">
        <v>0.24373326638725484</v>
      </c>
      <c r="BC3591" s="17">
        <v>-6.4246086900075286E-2</v>
      </c>
      <c r="BD3591" s="17">
        <v>8.8755511614786737</v>
      </c>
      <c r="BE3591" s="17">
        <v>-1.8242691101966289</v>
      </c>
      <c r="BF3591" s="17">
        <v>-1</v>
      </c>
      <c r="BG3591" s="22">
        <v>0</v>
      </c>
    </row>
    <row r="3592" spans="1:59" x14ac:dyDescent="0.25">
      <c r="A3592">
        <v>7250</v>
      </c>
      <c r="B3592" t="s">
        <v>3612</v>
      </c>
      <c r="C3592" s="49">
        <v>0</v>
      </c>
      <c r="D3592" s="22">
        <v>1450</v>
      </c>
      <c r="E3592" s="17">
        <v>42.510834345099084</v>
      </c>
      <c r="F3592" s="17">
        <v>-34.162466733731819</v>
      </c>
      <c r="G3592" s="17">
        <v>9.7588733186206644E-2</v>
      </c>
      <c r="H3592" s="17">
        <v>1.5658069454695622</v>
      </c>
      <c r="I3592" s="17">
        <v>31.883730774475264</v>
      </c>
      <c r="J3592" s="17">
        <v>0.93163294809285269</v>
      </c>
      <c r="K3592" s="17">
        <v>-1</v>
      </c>
      <c r="L3592" s="17">
        <v>-1</v>
      </c>
      <c r="M3592" s="17">
        <v>-1</v>
      </c>
      <c r="N3592" s="17">
        <v>0.16666666666666666</v>
      </c>
      <c r="O3592" s="17">
        <v>-1</v>
      </c>
      <c r="P3592" s="17">
        <v>-1</v>
      </c>
      <c r="Q3592" s="17">
        <v>1.5814579933319561</v>
      </c>
      <c r="R3592" s="17">
        <v>-1</v>
      </c>
      <c r="S3592" s="17">
        <v>-0.35349720193228051</v>
      </c>
      <c r="T3592" s="17">
        <v>-3.7116137603193253E-2</v>
      </c>
      <c r="U3592" s="17">
        <v>-0.25976454836216811</v>
      </c>
      <c r="V3592" s="17">
        <v>-0.52255781179374472</v>
      </c>
      <c r="W3592" s="17">
        <v>-0.66835579592337224</v>
      </c>
      <c r="X3592" s="17">
        <v>-1.6139256024373154</v>
      </c>
      <c r="Y3592" s="17">
        <v>0</v>
      </c>
      <c r="Z3592" s="17">
        <v>17.257403896478259</v>
      </c>
      <c r="AA3592" s="17">
        <v>-0.33425274724250115</v>
      </c>
      <c r="AB3592" s="17">
        <v>-0.1472085642265627</v>
      </c>
      <c r="AC3592" s="17">
        <v>3.7713995992259974</v>
      </c>
      <c r="AD3592" s="17">
        <v>-0.32470568545271017</v>
      </c>
      <c r="AE3592" s="17">
        <v>-3.2470568545271014E-2</v>
      </c>
      <c r="AF3592" s="17">
        <v>27.835166854393844</v>
      </c>
      <c r="AG3592" s="17">
        <v>-31.187689879181502</v>
      </c>
      <c r="AH3592" s="17">
        <v>-1</v>
      </c>
      <c r="AI3592" s="17">
        <v>-1</v>
      </c>
      <c r="AJ3592" s="17">
        <v>-1</v>
      </c>
      <c r="AK3592" s="17">
        <v>-1</v>
      </c>
      <c r="AL3592" s="17">
        <v>-1</v>
      </c>
      <c r="AM3592" s="17">
        <v>-1</v>
      </c>
      <c r="AN3592" s="17">
        <v>-1</v>
      </c>
      <c r="AO3592" s="17">
        <v>-1</v>
      </c>
      <c r="AP3592" s="17">
        <v>-1</v>
      </c>
      <c r="AQ3592" s="17">
        <v>-1</v>
      </c>
      <c r="AR3592" s="17">
        <v>-0.16235284272635508</v>
      </c>
      <c r="AS3592" s="17">
        <v>-1.948234112716261</v>
      </c>
      <c r="AT3592" s="17">
        <v>1.4672956534688604</v>
      </c>
      <c r="AU3592" s="17">
        <v>-1</v>
      </c>
      <c r="AV3592" s="17">
        <v>-1</v>
      </c>
      <c r="AW3592" s="17">
        <v>-1</v>
      </c>
      <c r="AX3592" s="17">
        <v>-1</v>
      </c>
      <c r="AY3592" s="17">
        <v>-3.2470568545271014E-2</v>
      </c>
      <c r="AZ3592" s="17">
        <v>0.64999991647873501</v>
      </c>
      <c r="BA3592" s="17">
        <v>-0.13717940365822218</v>
      </c>
      <c r="BB3592" s="17">
        <v>0.24373326638725484</v>
      </c>
      <c r="BC3592" s="17">
        <v>-6.4246086900075286E-2</v>
      </c>
      <c r="BD3592" s="17">
        <v>8.8755511614786737</v>
      </c>
      <c r="BE3592" s="17">
        <v>-1.8242691101966289</v>
      </c>
      <c r="BF3592" s="17">
        <v>-1</v>
      </c>
      <c r="BG3592" s="22">
        <v>0</v>
      </c>
    </row>
    <row r="3593" spans="1:59" x14ac:dyDescent="0.25">
      <c r="A3593">
        <v>7251</v>
      </c>
      <c r="B3593" t="s">
        <v>3613</v>
      </c>
      <c r="C3593" s="49">
        <v>0</v>
      </c>
      <c r="D3593" s="22">
        <v>1450</v>
      </c>
      <c r="E3593" s="17">
        <v>42.510834345099084</v>
      </c>
      <c r="F3593" s="17">
        <v>-34.162466733731819</v>
      </c>
      <c r="G3593" s="17">
        <v>9.7588733186206644E-2</v>
      </c>
      <c r="H3593" s="17">
        <v>1.5658069454695622</v>
      </c>
      <c r="I3593" s="17">
        <v>31.883730774475264</v>
      </c>
      <c r="J3593" s="17">
        <v>0.93163294809285269</v>
      </c>
      <c r="K3593" s="17">
        <v>-1</v>
      </c>
      <c r="L3593" s="17">
        <v>-1</v>
      </c>
      <c r="M3593" s="17">
        <v>-1</v>
      </c>
      <c r="N3593" s="17">
        <v>0.16666666666666666</v>
      </c>
      <c r="O3593" s="17">
        <v>-1</v>
      </c>
      <c r="P3593" s="17">
        <v>-1</v>
      </c>
      <c r="Q3593" s="17">
        <v>1.5814579933319561</v>
      </c>
      <c r="R3593" s="17">
        <v>-1</v>
      </c>
      <c r="S3593" s="17">
        <v>-0.35349720193228051</v>
      </c>
      <c r="T3593" s="17">
        <v>-3.7116137603193253E-2</v>
      </c>
      <c r="U3593" s="17">
        <v>-0.25976454836216811</v>
      </c>
      <c r="V3593" s="17">
        <v>-0.52255781179374472</v>
      </c>
      <c r="W3593" s="17">
        <v>-0.66835579592337224</v>
      </c>
      <c r="X3593" s="17">
        <v>-1.6139256024373154</v>
      </c>
      <c r="Y3593" s="17">
        <v>0</v>
      </c>
      <c r="Z3593" s="17">
        <v>17.257403896478259</v>
      </c>
      <c r="AA3593" s="17">
        <v>-0.33425274724250115</v>
      </c>
      <c r="AB3593" s="17">
        <v>-0.1472085642265627</v>
      </c>
      <c r="AC3593" s="17">
        <v>3.7713995992259974</v>
      </c>
      <c r="AD3593" s="17">
        <v>-0.32470568545271017</v>
      </c>
      <c r="AE3593" s="17">
        <v>-3.2470568545271014E-2</v>
      </c>
      <c r="AF3593" s="17">
        <v>27.835166854393844</v>
      </c>
      <c r="AG3593" s="17">
        <v>-31.187689879181502</v>
      </c>
      <c r="AH3593" s="17">
        <v>-1</v>
      </c>
      <c r="AI3593" s="17">
        <v>-1</v>
      </c>
      <c r="AJ3593" s="17">
        <v>-1</v>
      </c>
      <c r="AK3593" s="17">
        <v>-1</v>
      </c>
      <c r="AL3593" s="17">
        <v>-1</v>
      </c>
      <c r="AM3593" s="17">
        <v>-1</v>
      </c>
      <c r="AN3593" s="17">
        <v>-1</v>
      </c>
      <c r="AO3593" s="17">
        <v>-1</v>
      </c>
      <c r="AP3593" s="17">
        <v>-1</v>
      </c>
      <c r="AQ3593" s="17">
        <v>-1</v>
      </c>
      <c r="AR3593" s="17">
        <v>-0.16235284272635508</v>
      </c>
      <c r="AS3593" s="17">
        <v>-1.948234112716261</v>
      </c>
      <c r="AT3593" s="17">
        <v>1.4672956534688604</v>
      </c>
      <c r="AU3593" s="17">
        <v>-1</v>
      </c>
      <c r="AV3593" s="17">
        <v>-1</v>
      </c>
      <c r="AW3593" s="17">
        <v>-1</v>
      </c>
      <c r="AX3593" s="17">
        <v>-1</v>
      </c>
      <c r="AY3593" s="17">
        <v>-3.2470568545271014E-2</v>
      </c>
      <c r="AZ3593" s="17">
        <v>0.64999991647873501</v>
      </c>
      <c r="BA3593" s="17">
        <v>-0.13717940365822218</v>
      </c>
      <c r="BB3593" s="17">
        <v>0.24373326638725484</v>
      </c>
      <c r="BC3593" s="17">
        <v>-6.4246086900075286E-2</v>
      </c>
      <c r="BD3593" s="17">
        <v>8.8755511614786737</v>
      </c>
      <c r="BE3593" s="17">
        <v>-1.8242691101966289</v>
      </c>
      <c r="BF3593" s="17">
        <v>-1</v>
      </c>
      <c r="BG3593" s="22">
        <v>0</v>
      </c>
    </row>
    <row r="3594" spans="1:59" x14ac:dyDescent="0.25">
      <c r="A3594">
        <v>7254</v>
      </c>
      <c r="B3594" t="s">
        <v>3614</v>
      </c>
      <c r="C3594" s="49">
        <v>0</v>
      </c>
      <c r="D3594" s="22">
        <v>1450</v>
      </c>
      <c r="E3594" s="17">
        <v>42.510834345099084</v>
      </c>
      <c r="F3594" s="17">
        <v>-34.162466733731819</v>
      </c>
      <c r="G3594" s="17">
        <v>9.7588733186206644E-2</v>
      </c>
      <c r="H3594" s="17">
        <v>1.5658069454695622</v>
      </c>
      <c r="I3594" s="17">
        <v>31.883730774475264</v>
      </c>
      <c r="J3594" s="17">
        <v>0.93163294809285269</v>
      </c>
      <c r="K3594" s="17">
        <v>-1</v>
      </c>
      <c r="L3594" s="17">
        <v>-1</v>
      </c>
      <c r="M3594" s="17">
        <v>-1</v>
      </c>
      <c r="N3594" s="17">
        <v>0.16666666666666666</v>
      </c>
      <c r="O3594" s="17">
        <v>-1</v>
      </c>
      <c r="P3594" s="17">
        <v>-1</v>
      </c>
      <c r="Q3594" s="17">
        <v>1.5814579933319561</v>
      </c>
      <c r="R3594" s="17">
        <v>-1</v>
      </c>
      <c r="S3594" s="17">
        <v>-0.35349720193228051</v>
      </c>
      <c r="T3594" s="17">
        <v>-3.7116137603193253E-2</v>
      </c>
      <c r="U3594" s="17">
        <v>-0.25976454836216811</v>
      </c>
      <c r="V3594" s="17">
        <v>-0.52255781179374472</v>
      </c>
      <c r="W3594" s="17">
        <v>-0.66835579592337224</v>
      </c>
      <c r="X3594" s="17">
        <v>-1.6139256024373154</v>
      </c>
      <c r="Y3594" s="17">
        <v>0</v>
      </c>
      <c r="Z3594" s="17">
        <v>17.257403896478259</v>
      </c>
      <c r="AA3594" s="17">
        <v>-0.33425274724250115</v>
      </c>
      <c r="AB3594" s="17">
        <v>-0.1472085642265627</v>
      </c>
      <c r="AC3594" s="17">
        <v>3.7713995992259974</v>
      </c>
      <c r="AD3594" s="17">
        <v>-0.32470568545271017</v>
      </c>
      <c r="AE3594" s="17">
        <v>-3.2470568545271014E-2</v>
      </c>
      <c r="AF3594" s="17">
        <v>27.835166854393844</v>
      </c>
      <c r="AG3594" s="17">
        <v>-31.187689879181502</v>
      </c>
      <c r="AH3594" s="17">
        <v>-1</v>
      </c>
      <c r="AI3594" s="17">
        <v>-1</v>
      </c>
      <c r="AJ3594" s="17">
        <v>-1</v>
      </c>
      <c r="AK3594" s="17">
        <v>-1</v>
      </c>
      <c r="AL3594" s="17">
        <v>-1</v>
      </c>
      <c r="AM3594" s="17">
        <v>-1</v>
      </c>
      <c r="AN3594" s="17">
        <v>-1</v>
      </c>
      <c r="AO3594" s="17">
        <v>-1</v>
      </c>
      <c r="AP3594" s="17">
        <v>-1</v>
      </c>
      <c r="AQ3594" s="17">
        <v>-1</v>
      </c>
      <c r="AR3594" s="17">
        <v>-0.16235284272635508</v>
      </c>
      <c r="AS3594" s="17">
        <v>-1.948234112716261</v>
      </c>
      <c r="AT3594" s="17">
        <v>1.4672956534688604</v>
      </c>
      <c r="AU3594" s="17">
        <v>-1</v>
      </c>
      <c r="AV3594" s="17">
        <v>-1</v>
      </c>
      <c r="AW3594" s="17">
        <v>-1</v>
      </c>
      <c r="AX3594" s="17">
        <v>-1</v>
      </c>
      <c r="AY3594" s="17">
        <v>-3.2470568545271014E-2</v>
      </c>
      <c r="AZ3594" s="17">
        <v>0.64999991647873501</v>
      </c>
      <c r="BA3594" s="17">
        <v>-0.13717940365822218</v>
      </c>
      <c r="BB3594" s="17">
        <v>0.24373326638725484</v>
      </c>
      <c r="BC3594" s="17">
        <v>-6.4246086900075286E-2</v>
      </c>
      <c r="BD3594" s="17">
        <v>8.8755511614786737</v>
      </c>
      <c r="BE3594" s="17">
        <v>-1.8242691101966289</v>
      </c>
      <c r="BF3594" s="17">
        <v>-1</v>
      </c>
      <c r="BG3594" s="22">
        <v>0</v>
      </c>
    </row>
    <row r="3595" spans="1:59" x14ac:dyDescent="0.25">
      <c r="A3595">
        <v>7255</v>
      </c>
      <c r="B3595" t="s">
        <v>3615</v>
      </c>
      <c r="C3595" s="49">
        <v>0</v>
      </c>
      <c r="D3595" s="22">
        <v>1450</v>
      </c>
      <c r="E3595" s="17">
        <v>42.510834345099084</v>
      </c>
      <c r="F3595" s="17">
        <v>-34.162466733731819</v>
      </c>
      <c r="G3595" s="17">
        <v>9.7588733186206644E-2</v>
      </c>
      <c r="H3595" s="17">
        <v>1.5658069454695622</v>
      </c>
      <c r="I3595" s="17">
        <v>31.883730774475264</v>
      </c>
      <c r="J3595" s="17">
        <v>0.93163294809285269</v>
      </c>
      <c r="K3595" s="17">
        <v>-1</v>
      </c>
      <c r="L3595" s="17">
        <v>-1</v>
      </c>
      <c r="M3595" s="17">
        <v>-1</v>
      </c>
      <c r="N3595" s="17">
        <v>0.16666666666666666</v>
      </c>
      <c r="O3595" s="17">
        <v>-1</v>
      </c>
      <c r="P3595" s="17">
        <v>-1</v>
      </c>
      <c r="Q3595" s="17">
        <v>1.5814579933319561</v>
      </c>
      <c r="R3595" s="17">
        <v>-1</v>
      </c>
      <c r="S3595" s="17">
        <v>-0.35349720193228051</v>
      </c>
      <c r="T3595" s="17">
        <v>-3.7116137603193253E-2</v>
      </c>
      <c r="U3595" s="17">
        <v>-0.25976454836216811</v>
      </c>
      <c r="V3595" s="17">
        <v>-0.52255781179374472</v>
      </c>
      <c r="W3595" s="17">
        <v>-0.66835579592337224</v>
      </c>
      <c r="X3595" s="17">
        <v>-1.6139256024373154</v>
      </c>
      <c r="Y3595" s="17">
        <v>0</v>
      </c>
      <c r="Z3595" s="17">
        <v>17.257403896478259</v>
      </c>
      <c r="AA3595" s="17">
        <v>-0.33425274724250115</v>
      </c>
      <c r="AB3595" s="17">
        <v>-0.1472085642265627</v>
      </c>
      <c r="AC3595" s="17">
        <v>3.7713995992259974</v>
      </c>
      <c r="AD3595" s="17">
        <v>-0.32470568545271017</v>
      </c>
      <c r="AE3595" s="17">
        <v>-3.2470568545271014E-2</v>
      </c>
      <c r="AF3595" s="17">
        <v>27.835166854393844</v>
      </c>
      <c r="AG3595" s="17">
        <v>-31.187689879181502</v>
      </c>
      <c r="AH3595" s="17">
        <v>-1</v>
      </c>
      <c r="AI3595" s="17">
        <v>-1</v>
      </c>
      <c r="AJ3595" s="17">
        <v>-1</v>
      </c>
      <c r="AK3595" s="17">
        <v>-1</v>
      </c>
      <c r="AL3595" s="17">
        <v>-1</v>
      </c>
      <c r="AM3595" s="17">
        <v>-1</v>
      </c>
      <c r="AN3595" s="17">
        <v>-1</v>
      </c>
      <c r="AO3595" s="17">
        <v>-1</v>
      </c>
      <c r="AP3595" s="17">
        <v>-1</v>
      </c>
      <c r="AQ3595" s="17">
        <v>-1</v>
      </c>
      <c r="AR3595" s="17">
        <v>-0.16235284272635508</v>
      </c>
      <c r="AS3595" s="17">
        <v>-1.948234112716261</v>
      </c>
      <c r="AT3595" s="17">
        <v>1.4672956534688604</v>
      </c>
      <c r="AU3595" s="17">
        <v>-1</v>
      </c>
      <c r="AV3595" s="17">
        <v>-1</v>
      </c>
      <c r="AW3595" s="17">
        <v>-1</v>
      </c>
      <c r="AX3595" s="17">
        <v>-1</v>
      </c>
      <c r="AY3595" s="17">
        <v>-3.2470568545271014E-2</v>
      </c>
      <c r="AZ3595" s="17">
        <v>0.64999991647873501</v>
      </c>
      <c r="BA3595" s="17">
        <v>-0.13717940365822218</v>
      </c>
      <c r="BB3595" s="17">
        <v>0.24373326638725484</v>
      </c>
      <c r="BC3595" s="17">
        <v>-6.4246086900075286E-2</v>
      </c>
      <c r="BD3595" s="17">
        <v>8.8755511614786737</v>
      </c>
      <c r="BE3595" s="17">
        <v>-1.8242691101966289</v>
      </c>
      <c r="BF3595" s="17">
        <v>-1</v>
      </c>
      <c r="BG3595" s="22">
        <v>0</v>
      </c>
    </row>
    <row r="3596" spans="1:59" x14ac:dyDescent="0.25">
      <c r="A3596">
        <v>7256</v>
      </c>
      <c r="B3596" t="s">
        <v>913</v>
      </c>
      <c r="C3596" s="49">
        <v>0</v>
      </c>
      <c r="D3596" s="22">
        <v>1450</v>
      </c>
      <c r="E3596" s="17">
        <v>42.510834345099084</v>
      </c>
      <c r="F3596" s="17">
        <v>-34.162466733731819</v>
      </c>
      <c r="G3596" s="17">
        <v>9.7588733186206644E-2</v>
      </c>
      <c r="H3596" s="17">
        <v>1.5658069454695622</v>
      </c>
      <c r="I3596" s="17">
        <v>31.883730774475264</v>
      </c>
      <c r="J3596" s="17">
        <v>0.93163294809285269</v>
      </c>
      <c r="K3596" s="17">
        <v>-1</v>
      </c>
      <c r="L3596" s="17">
        <v>-1</v>
      </c>
      <c r="M3596" s="17">
        <v>-1</v>
      </c>
      <c r="N3596" s="17">
        <v>0.16666666666666666</v>
      </c>
      <c r="O3596" s="17">
        <v>-1</v>
      </c>
      <c r="P3596" s="17">
        <v>-1</v>
      </c>
      <c r="Q3596" s="17">
        <v>1.5814579933319561</v>
      </c>
      <c r="R3596" s="17">
        <v>-1</v>
      </c>
      <c r="S3596" s="17">
        <v>-0.35349720193228051</v>
      </c>
      <c r="T3596" s="17">
        <v>-3.7116137603193253E-2</v>
      </c>
      <c r="U3596" s="17">
        <v>-0.25976454836216811</v>
      </c>
      <c r="V3596" s="17">
        <v>-0.52255781179374472</v>
      </c>
      <c r="W3596" s="17">
        <v>-0.66835579592337224</v>
      </c>
      <c r="X3596" s="17">
        <v>-1.6139256024373154</v>
      </c>
      <c r="Y3596" s="17">
        <v>0</v>
      </c>
      <c r="Z3596" s="17">
        <v>17.257403896478259</v>
      </c>
      <c r="AA3596" s="17">
        <v>-0.33425274724250115</v>
      </c>
      <c r="AB3596" s="17">
        <v>-0.1472085642265627</v>
      </c>
      <c r="AC3596" s="17">
        <v>3.7713995992259974</v>
      </c>
      <c r="AD3596" s="17">
        <v>-0.32470568545271017</v>
      </c>
      <c r="AE3596" s="17">
        <v>-3.2470568545271014E-2</v>
      </c>
      <c r="AF3596" s="17">
        <v>27.835166854393844</v>
      </c>
      <c r="AG3596" s="17">
        <v>-31.187689879181502</v>
      </c>
      <c r="AH3596" s="17">
        <v>-1</v>
      </c>
      <c r="AI3596" s="17">
        <v>-1</v>
      </c>
      <c r="AJ3596" s="17">
        <v>-1</v>
      </c>
      <c r="AK3596" s="17">
        <v>-1</v>
      </c>
      <c r="AL3596" s="17">
        <v>-1</v>
      </c>
      <c r="AM3596" s="17">
        <v>-1</v>
      </c>
      <c r="AN3596" s="17">
        <v>-1</v>
      </c>
      <c r="AO3596" s="17">
        <v>-1</v>
      </c>
      <c r="AP3596" s="17">
        <v>-1</v>
      </c>
      <c r="AQ3596" s="17">
        <v>-1</v>
      </c>
      <c r="AR3596" s="17">
        <v>-0.16235284272635508</v>
      </c>
      <c r="AS3596" s="17">
        <v>-1.948234112716261</v>
      </c>
      <c r="AT3596" s="17">
        <v>1.4672956534688604</v>
      </c>
      <c r="AU3596" s="17">
        <v>-1</v>
      </c>
      <c r="AV3596" s="17">
        <v>-1</v>
      </c>
      <c r="AW3596" s="17">
        <v>-1</v>
      </c>
      <c r="AX3596" s="17">
        <v>-1</v>
      </c>
      <c r="AY3596" s="17">
        <v>-3.2470568545271014E-2</v>
      </c>
      <c r="AZ3596" s="17">
        <v>0.64999991647873501</v>
      </c>
      <c r="BA3596" s="17">
        <v>-0.13717940365822218</v>
      </c>
      <c r="BB3596" s="17">
        <v>0.24373326638725484</v>
      </c>
      <c r="BC3596" s="17">
        <v>-6.4246086900075286E-2</v>
      </c>
      <c r="BD3596" s="17">
        <v>8.8755511614786737</v>
      </c>
      <c r="BE3596" s="17">
        <v>-1.8242691101966289</v>
      </c>
      <c r="BF3596" s="17">
        <v>-1</v>
      </c>
      <c r="BG3596" s="22">
        <v>0</v>
      </c>
    </row>
    <row r="3597" spans="1:59" x14ac:dyDescent="0.25">
      <c r="A3597">
        <v>7257</v>
      </c>
      <c r="B3597" t="s">
        <v>3616</v>
      </c>
      <c r="C3597" s="49">
        <v>0</v>
      </c>
      <c r="D3597" s="22">
        <v>1450</v>
      </c>
      <c r="E3597" s="17">
        <v>42.510834345099084</v>
      </c>
      <c r="F3597" s="17">
        <v>-34.162466733731819</v>
      </c>
      <c r="G3597" s="17">
        <v>9.7588733186206644E-2</v>
      </c>
      <c r="H3597" s="17">
        <v>1.5658069454695622</v>
      </c>
      <c r="I3597" s="17">
        <v>31.883730774475264</v>
      </c>
      <c r="J3597" s="17">
        <v>0.93163294809285269</v>
      </c>
      <c r="K3597" s="17">
        <v>-1</v>
      </c>
      <c r="L3597" s="17">
        <v>-1</v>
      </c>
      <c r="M3597" s="17">
        <v>-1</v>
      </c>
      <c r="N3597" s="17">
        <v>0.16666666666666666</v>
      </c>
      <c r="O3597" s="17">
        <v>-1</v>
      </c>
      <c r="P3597" s="17">
        <v>-1</v>
      </c>
      <c r="Q3597" s="17">
        <v>1.5814579933319561</v>
      </c>
      <c r="R3597" s="17">
        <v>-1</v>
      </c>
      <c r="S3597" s="17">
        <v>-0.35349720193228051</v>
      </c>
      <c r="T3597" s="17">
        <v>-3.7116137603193253E-2</v>
      </c>
      <c r="U3597" s="17">
        <v>-0.25976454836216811</v>
      </c>
      <c r="V3597" s="17">
        <v>-0.52255781179374472</v>
      </c>
      <c r="W3597" s="17">
        <v>-0.66835579592337224</v>
      </c>
      <c r="X3597" s="17">
        <v>-1.6139256024373154</v>
      </c>
      <c r="Y3597" s="17">
        <v>0</v>
      </c>
      <c r="Z3597" s="17">
        <v>17.257403896478259</v>
      </c>
      <c r="AA3597" s="17">
        <v>-0.33425274724250115</v>
      </c>
      <c r="AB3597" s="17">
        <v>-0.1472085642265627</v>
      </c>
      <c r="AC3597" s="17">
        <v>3.7713995992259974</v>
      </c>
      <c r="AD3597" s="17">
        <v>-0.32470568545271017</v>
      </c>
      <c r="AE3597" s="17">
        <v>-3.2470568545271014E-2</v>
      </c>
      <c r="AF3597" s="17">
        <v>27.835166854393844</v>
      </c>
      <c r="AG3597" s="17">
        <v>-31.187689879181502</v>
      </c>
      <c r="AH3597" s="17">
        <v>-1</v>
      </c>
      <c r="AI3597" s="17">
        <v>-1</v>
      </c>
      <c r="AJ3597" s="17">
        <v>-1</v>
      </c>
      <c r="AK3597" s="17">
        <v>-1</v>
      </c>
      <c r="AL3597" s="17">
        <v>-1</v>
      </c>
      <c r="AM3597" s="17">
        <v>-1</v>
      </c>
      <c r="AN3597" s="17">
        <v>-1</v>
      </c>
      <c r="AO3597" s="17">
        <v>-1</v>
      </c>
      <c r="AP3597" s="17">
        <v>-1</v>
      </c>
      <c r="AQ3597" s="17">
        <v>-1</v>
      </c>
      <c r="AR3597" s="17">
        <v>-0.16235284272635508</v>
      </c>
      <c r="AS3597" s="17">
        <v>-1.948234112716261</v>
      </c>
      <c r="AT3597" s="17">
        <v>1.4672956534688604</v>
      </c>
      <c r="AU3597" s="17">
        <v>-1</v>
      </c>
      <c r="AV3597" s="17">
        <v>-1</v>
      </c>
      <c r="AW3597" s="17">
        <v>-1</v>
      </c>
      <c r="AX3597" s="17">
        <v>-1</v>
      </c>
      <c r="AY3597" s="17">
        <v>-3.2470568545271014E-2</v>
      </c>
      <c r="AZ3597" s="17">
        <v>0.64999991647873501</v>
      </c>
      <c r="BA3597" s="17">
        <v>-0.13717940365822218</v>
      </c>
      <c r="BB3597" s="17">
        <v>0.24373326638725484</v>
      </c>
      <c r="BC3597" s="17">
        <v>-6.4246086900075286E-2</v>
      </c>
      <c r="BD3597" s="17">
        <v>8.8755511614786737</v>
      </c>
      <c r="BE3597" s="17">
        <v>-1.8242691101966289</v>
      </c>
      <c r="BF3597" s="17">
        <v>-1</v>
      </c>
      <c r="BG3597" s="22">
        <v>0</v>
      </c>
    </row>
    <row r="3598" spans="1:59" x14ac:dyDescent="0.25">
      <c r="A3598">
        <v>7258</v>
      </c>
      <c r="B3598" t="s">
        <v>3617</v>
      </c>
      <c r="C3598" s="49">
        <v>0</v>
      </c>
      <c r="D3598" s="22">
        <v>1450</v>
      </c>
      <c r="E3598" s="17">
        <v>42.510834345099084</v>
      </c>
      <c r="F3598" s="17">
        <v>-34.162466733731819</v>
      </c>
      <c r="G3598" s="17">
        <v>9.7588733186206644E-2</v>
      </c>
      <c r="H3598" s="17">
        <v>1.5658069454695622</v>
      </c>
      <c r="I3598" s="17">
        <v>31.883730774475264</v>
      </c>
      <c r="J3598" s="17">
        <v>0.93163294809285269</v>
      </c>
      <c r="K3598" s="17">
        <v>-1</v>
      </c>
      <c r="L3598" s="17">
        <v>-1</v>
      </c>
      <c r="M3598" s="17">
        <v>-1</v>
      </c>
      <c r="N3598" s="17">
        <v>0.16666666666666666</v>
      </c>
      <c r="O3598" s="17">
        <v>-1</v>
      </c>
      <c r="P3598" s="17">
        <v>-1</v>
      </c>
      <c r="Q3598" s="17">
        <v>1.5814579933319561</v>
      </c>
      <c r="R3598" s="17">
        <v>-1</v>
      </c>
      <c r="S3598" s="17">
        <v>-0.35349720193228051</v>
      </c>
      <c r="T3598" s="17">
        <v>-3.7116137603193253E-2</v>
      </c>
      <c r="U3598" s="17">
        <v>-0.25976454836216811</v>
      </c>
      <c r="V3598" s="17">
        <v>-0.52255781179374472</v>
      </c>
      <c r="W3598" s="17">
        <v>-0.66835579592337224</v>
      </c>
      <c r="X3598" s="17">
        <v>-1.6139256024373154</v>
      </c>
      <c r="Y3598" s="17">
        <v>0</v>
      </c>
      <c r="Z3598" s="17">
        <v>17.257403896478259</v>
      </c>
      <c r="AA3598" s="17">
        <v>-0.33425274724250115</v>
      </c>
      <c r="AB3598" s="17">
        <v>-0.1472085642265627</v>
      </c>
      <c r="AC3598" s="17">
        <v>3.7713995992259974</v>
      </c>
      <c r="AD3598" s="17">
        <v>-0.32470568545271017</v>
      </c>
      <c r="AE3598" s="17">
        <v>-3.2470568545271014E-2</v>
      </c>
      <c r="AF3598" s="17">
        <v>27.835166854393844</v>
      </c>
      <c r="AG3598" s="17">
        <v>-31.187689879181502</v>
      </c>
      <c r="AH3598" s="17">
        <v>-1</v>
      </c>
      <c r="AI3598" s="17">
        <v>-1</v>
      </c>
      <c r="AJ3598" s="17">
        <v>-1</v>
      </c>
      <c r="AK3598" s="17">
        <v>-1</v>
      </c>
      <c r="AL3598" s="17">
        <v>-1</v>
      </c>
      <c r="AM3598" s="17">
        <v>-1</v>
      </c>
      <c r="AN3598" s="17">
        <v>-1</v>
      </c>
      <c r="AO3598" s="17">
        <v>-1</v>
      </c>
      <c r="AP3598" s="17">
        <v>-1</v>
      </c>
      <c r="AQ3598" s="17">
        <v>-1</v>
      </c>
      <c r="AR3598" s="17">
        <v>-0.16235284272635508</v>
      </c>
      <c r="AS3598" s="17">
        <v>-1.948234112716261</v>
      </c>
      <c r="AT3598" s="17">
        <v>1.4672956534688604</v>
      </c>
      <c r="AU3598" s="17">
        <v>-1</v>
      </c>
      <c r="AV3598" s="17">
        <v>-1</v>
      </c>
      <c r="AW3598" s="17">
        <v>-1</v>
      </c>
      <c r="AX3598" s="17">
        <v>-1</v>
      </c>
      <c r="AY3598" s="17">
        <v>-3.2470568545271014E-2</v>
      </c>
      <c r="AZ3598" s="17">
        <v>0.64999991647873501</v>
      </c>
      <c r="BA3598" s="17">
        <v>-0.13717940365822218</v>
      </c>
      <c r="BB3598" s="17">
        <v>0.24373326638725484</v>
      </c>
      <c r="BC3598" s="17">
        <v>-6.4246086900075286E-2</v>
      </c>
      <c r="BD3598" s="17">
        <v>8.8755511614786737</v>
      </c>
      <c r="BE3598" s="17">
        <v>-1.8242691101966289</v>
      </c>
      <c r="BF3598" s="17">
        <v>-1</v>
      </c>
      <c r="BG3598" s="22">
        <v>0</v>
      </c>
    </row>
    <row r="3599" spans="1:59" x14ac:dyDescent="0.25">
      <c r="A3599">
        <v>7259</v>
      </c>
      <c r="B3599" t="s">
        <v>1187</v>
      </c>
      <c r="C3599" s="49">
        <v>0</v>
      </c>
      <c r="D3599" s="22">
        <v>1450</v>
      </c>
      <c r="E3599" s="17">
        <v>42.510834345099084</v>
      </c>
      <c r="F3599" s="17">
        <v>-34.162466733731819</v>
      </c>
      <c r="G3599" s="17">
        <v>9.7588733186206644E-2</v>
      </c>
      <c r="H3599" s="17">
        <v>1.5658069454695622</v>
      </c>
      <c r="I3599" s="17">
        <v>31.883730774475264</v>
      </c>
      <c r="J3599" s="17">
        <v>0.93163294809285269</v>
      </c>
      <c r="K3599" s="17">
        <v>-1</v>
      </c>
      <c r="L3599" s="17">
        <v>-1</v>
      </c>
      <c r="M3599" s="17">
        <v>-1</v>
      </c>
      <c r="N3599" s="17">
        <v>0.16666666666666666</v>
      </c>
      <c r="O3599" s="17">
        <v>-1</v>
      </c>
      <c r="P3599" s="17">
        <v>-1</v>
      </c>
      <c r="Q3599" s="17">
        <v>1.5814579933319561</v>
      </c>
      <c r="R3599" s="17">
        <v>-1</v>
      </c>
      <c r="S3599" s="17">
        <v>-0.35349720193228051</v>
      </c>
      <c r="T3599" s="17">
        <v>-3.7116137603193253E-2</v>
      </c>
      <c r="U3599" s="17">
        <v>-0.25976454836216811</v>
      </c>
      <c r="V3599" s="17">
        <v>-0.52255781179374472</v>
      </c>
      <c r="W3599" s="17">
        <v>-0.66835579592337224</v>
      </c>
      <c r="X3599" s="17">
        <v>-1.6139256024373154</v>
      </c>
      <c r="Y3599" s="17">
        <v>0</v>
      </c>
      <c r="Z3599" s="17">
        <v>17.257403896478259</v>
      </c>
      <c r="AA3599" s="17">
        <v>-0.33425274724250115</v>
      </c>
      <c r="AB3599" s="17">
        <v>-0.1472085642265627</v>
      </c>
      <c r="AC3599" s="17">
        <v>3.7713995992259974</v>
      </c>
      <c r="AD3599" s="17">
        <v>-0.32470568545271017</v>
      </c>
      <c r="AE3599" s="17">
        <v>-3.2470568545271014E-2</v>
      </c>
      <c r="AF3599" s="17">
        <v>27.835166854393844</v>
      </c>
      <c r="AG3599" s="17">
        <v>-31.187689879181502</v>
      </c>
      <c r="AH3599" s="17">
        <v>-1</v>
      </c>
      <c r="AI3599" s="17">
        <v>-1</v>
      </c>
      <c r="AJ3599" s="17">
        <v>-1</v>
      </c>
      <c r="AK3599" s="17">
        <v>-1</v>
      </c>
      <c r="AL3599" s="17">
        <v>-1</v>
      </c>
      <c r="AM3599" s="17">
        <v>-1</v>
      </c>
      <c r="AN3599" s="17">
        <v>-1</v>
      </c>
      <c r="AO3599" s="17">
        <v>-1</v>
      </c>
      <c r="AP3599" s="17">
        <v>-1</v>
      </c>
      <c r="AQ3599" s="17">
        <v>-1</v>
      </c>
      <c r="AR3599" s="17">
        <v>-0.16235284272635508</v>
      </c>
      <c r="AS3599" s="17">
        <v>-1.948234112716261</v>
      </c>
      <c r="AT3599" s="17">
        <v>1.4672956534688604</v>
      </c>
      <c r="AU3599" s="17">
        <v>-1</v>
      </c>
      <c r="AV3599" s="17">
        <v>-1</v>
      </c>
      <c r="AW3599" s="17">
        <v>-1</v>
      </c>
      <c r="AX3599" s="17">
        <v>-1</v>
      </c>
      <c r="AY3599" s="17">
        <v>-3.2470568545271014E-2</v>
      </c>
      <c r="AZ3599" s="17">
        <v>0.64999991647873501</v>
      </c>
      <c r="BA3599" s="17">
        <v>-0.13717940365822218</v>
      </c>
      <c r="BB3599" s="17">
        <v>0.24373326638725484</v>
      </c>
      <c r="BC3599" s="17">
        <v>-6.4246086900075286E-2</v>
      </c>
      <c r="BD3599" s="17">
        <v>8.8755511614786737</v>
      </c>
      <c r="BE3599" s="17">
        <v>-1.8242691101966289</v>
      </c>
      <c r="BF3599" s="17">
        <v>-1</v>
      </c>
      <c r="BG3599" s="22">
        <v>0</v>
      </c>
    </row>
    <row r="3600" spans="1:59" x14ac:dyDescent="0.25">
      <c r="A3600">
        <v>7260</v>
      </c>
      <c r="B3600" t="s">
        <v>3618</v>
      </c>
      <c r="C3600" s="49">
        <v>0</v>
      </c>
      <c r="D3600" s="22">
        <v>1450</v>
      </c>
      <c r="E3600" s="17">
        <v>42.510834345099084</v>
      </c>
      <c r="F3600" s="17">
        <v>-34.162466733731819</v>
      </c>
      <c r="G3600" s="17">
        <v>9.7588733186206644E-2</v>
      </c>
      <c r="H3600" s="17">
        <v>1.5658069454695622</v>
      </c>
      <c r="I3600" s="17">
        <v>31.883730774475264</v>
      </c>
      <c r="J3600" s="17">
        <v>0.93163294809285269</v>
      </c>
      <c r="K3600" s="17">
        <v>-1</v>
      </c>
      <c r="L3600" s="17">
        <v>-1</v>
      </c>
      <c r="M3600" s="17">
        <v>-1</v>
      </c>
      <c r="N3600" s="17">
        <v>0.16666666666666666</v>
      </c>
      <c r="O3600" s="17">
        <v>-1</v>
      </c>
      <c r="P3600" s="17">
        <v>-1</v>
      </c>
      <c r="Q3600" s="17">
        <v>1.5814579933319561</v>
      </c>
      <c r="R3600" s="17">
        <v>-1</v>
      </c>
      <c r="S3600" s="17">
        <v>-0.35349720193228051</v>
      </c>
      <c r="T3600" s="17">
        <v>-3.7116137603193253E-2</v>
      </c>
      <c r="U3600" s="17">
        <v>-0.25976454836216811</v>
      </c>
      <c r="V3600" s="17">
        <v>-0.52255781179374472</v>
      </c>
      <c r="W3600" s="17">
        <v>-0.66835579592337224</v>
      </c>
      <c r="X3600" s="17">
        <v>-1.6139256024373154</v>
      </c>
      <c r="Y3600" s="17">
        <v>0</v>
      </c>
      <c r="Z3600" s="17">
        <v>17.257403896478259</v>
      </c>
      <c r="AA3600" s="17">
        <v>-0.33425274724250115</v>
      </c>
      <c r="AB3600" s="17">
        <v>-0.1472085642265627</v>
      </c>
      <c r="AC3600" s="17">
        <v>3.7713995992259974</v>
      </c>
      <c r="AD3600" s="17">
        <v>-0.32470568545271017</v>
      </c>
      <c r="AE3600" s="17">
        <v>-3.2470568545271014E-2</v>
      </c>
      <c r="AF3600" s="17">
        <v>27.835166854393844</v>
      </c>
      <c r="AG3600" s="17">
        <v>-31.187689879181502</v>
      </c>
      <c r="AH3600" s="17">
        <v>-1</v>
      </c>
      <c r="AI3600" s="17">
        <v>-1</v>
      </c>
      <c r="AJ3600" s="17">
        <v>-1</v>
      </c>
      <c r="AK3600" s="17">
        <v>-1</v>
      </c>
      <c r="AL3600" s="17">
        <v>-1</v>
      </c>
      <c r="AM3600" s="17">
        <v>-1</v>
      </c>
      <c r="AN3600" s="17">
        <v>-1</v>
      </c>
      <c r="AO3600" s="17">
        <v>-1</v>
      </c>
      <c r="AP3600" s="17">
        <v>-1</v>
      </c>
      <c r="AQ3600" s="17">
        <v>-1</v>
      </c>
      <c r="AR3600" s="17">
        <v>-0.16235284272635508</v>
      </c>
      <c r="AS3600" s="17">
        <v>-1.948234112716261</v>
      </c>
      <c r="AT3600" s="17">
        <v>1.4672956534688604</v>
      </c>
      <c r="AU3600" s="17">
        <v>-1</v>
      </c>
      <c r="AV3600" s="17">
        <v>-1</v>
      </c>
      <c r="AW3600" s="17">
        <v>-1</v>
      </c>
      <c r="AX3600" s="17">
        <v>-1</v>
      </c>
      <c r="AY3600" s="17">
        <v>-3.2470568545271014E-2</v>
      </c>
      <c r="AZ3600" s="17">
        <v>0.64999991647873501</v>
      </c>
      <c r="BA3600" s="17">
        <v>-0.13717940365822218</v>
      </c>
      <c r="BB3600" s="17">
        <v>0.24373326638725484</v>
      </c>
      <c r="BC3600" s="17">
        <v>-6.4246086900075286E-2</v>
      </c>
      <c r="BD3600" s="17">
        <v>8.8755511614786737</v>
      </c>
      <c r="BE3600" s="17">
        <v>-1.8242691101966289</v>
      </c>
      <c r="BF3600" s="17">
        <v>-1</v>
      </c>
      <c r="BG3600" s="22">
        <v>0</v>
      </c>
    </row>
    <row r="3601" spans="1:59" x14ac:dyDescent="0.25">
      <c r="A3601">
        <v>7262</v>
      </c>
      <c r="B3601" t="s">
        <v>3619</v>
      </c>
      <c r="C3601" s="49">
        <v>0</v>
      </c>
      <c r="D3601" s="22">
        <v>1450</v>
      </c>
      <c r="E3601" s="17">
        <v>42.510834345099084</v>
      </c>
      <c r="F3601" s="17">
        <v>-34.162466733731819</v>
      </c>
      <c r="G3601" s="17">
        <v>9.7588733186206644E-2</v>
      </c>
      <c r="H3601" s="17">
        <v>1.5658069454695622</v>
      </c>
      <c r="I3601" s="17">
        <v>31.883730774475264</v>
      </c>
      <c r="J3601" s="17">
        <v>0.93163294809285269</v>
      </c>
      <c r="K3601" s="17">
        <v>-1</v>
      </c>
      <c r="L3601" s="17">
        <v>-1</v>
      </c>
      <c r="M3601" s="17">
        <v>-1</v>
      </c>
      <c r="N3601" s="17">
        <v>0.16666666666666666</v>
      </c>
      <c r="O3601" s="17">
        <v>-1</v>
      </c>
      <c r="P3601" s="17">
        <v>-1</v>
      </c>
      <c r="Q3601" s="17">
        <v>1.5814579933319561</v>
      </c>
      <c r="R3601" s="17">
        <v>-1</v>
      </c>
      <c r="S3601" s="17">
        <v>-0.35349720193228051</v>
      </c>
      <c r="T3601" s="17">
        <v>-3.7116137603193253E-2</v>
      </c>
      <c r="U3601" s="17">
        <v>-0.25976454836216811</v>
      </c>
      <c r="V3601" s="17">
        <v>-0.52255781179374472</v>
      </c>
      <c r="W3601" s="17">
        <v>-0.66835579592337224</v>
      </c>
      <c r="X3601" s="17">
        <v>-1.6139256024373154</v>
      </c>
      <c r="Y3601" s="17">
        <v>0</v>
      </c>
      <c r="Z3601" s="17">
        <v>17.257403896478259</v>
      </c>
      <c r="AA3601" s="17">
        <v>-0.33425274724250115</v>
      </c>
      <c r="AB3601" s="17">
        <v>-0.1472085642265627</v>
      </c>
      <c r="AC3601" s="17">
        <v>3.7713995992259974</v>
      </c>
      <c r="AD3601" s="17">
        <v>-0.32470568545271017</v>
      </c>
      <c r="AE3601" s="17">
        <v>-3.2470568545271014E-2</v>
      </c>
      <c r="AF3601" s="17">
        <v>27.835166854393844</v>
      </c>
      <c r="AG3601" s="17">
        <v>-31.187689879181502</v>
      </c>
      <c r="AH3601" s="17">
        <v>-1</v>
      </c>
      <c r="AI3601" s="17">
        <v>-1</v>
      </c>
      <c r="AJ3601" s="17">
        <v>-1</v>
      </c>
      <c r="AK3601" s="17">
        <v>-1</v>
      </c>
      <c r="AL3601" s="17">
        <v>-1</v>
      </c>
      <c r="AM3601" s="17">
        <v>-1</v>
      </c>
      <c r="AN3601" s="17">
        <v>-1</v>
      </c>
      <c r="AO3601" s="17">
        <v>-1</v>
      </c>
      <c r="AP3601" s="17">
        <v>-1</v>
      </c>
      <c r="AQ3601" s="17">
        <v>-1</v>
      </c>
      <c r="AR3601" s="17">
        <v>-0.16235284272635508</v>
      </c>
      <c r="AS3601" s="17">
        <v>-1.948234112716261</v>
      </c>
      <c r="AT3601" s="17">
        <v>1.4672956534688604</v>
      </c>
      <c r="AU3601" s="17">
        <v>-1</v>
      </c>
      <c r="AV3601" s="17">
        <v>-1</v>
      </c>
      <c r="AW3601" s="17">
        <v>-1</v>
      </c>
      <c r="AX3601" s="17">
        <v>-1</v>
      </c>
      <c r="AY3601" s="17">
        <v>-3.2470568545271014E-2</v>
      </c>
      <c r="AZ3601" s="17">
        <v>0.64999991647873501</v>
      </c>
      <c r="BA3601" s="17">
        <v>-0.13717940365822218</v>
      </c>
      <c r="BB3601" s="17">
        <v>0.24373326638725484</v>
      </c>
      <c r="BC3601" s="17">
        <v>-6.4246086900075286E-2</v>
      </c>
      <c r="BD3601" s="17">
        <v>8.8755511614786737</v>
      </c>
      <c r="BE3601" s="17">
        <v>-1.8242691101966289</v>
      </c>
      <c r="BF3601" s="17">
        <v>-1</v>
      </c>
      <c r="BG3601" s="22">
        <v>0</v>
      </c>
    </row>
    <row r="3602" spans="1:59" x14ac:dyDescent="0.25">
      <c r="A3602">
        <v>7263</v>
      </c>
      <c r="B3602" t="s">
        <v>3620</v>
      </c>
      <c r="C3602" s="49">
        <v>0</v>
      </c>
      <c r="D3602" s="22">
        <v>1450</v>
      </c>
      <c r="E3602" s="17">
        <v>42.510834345099084</v>
      </c>
      <c r="F3602" s="17">
        <v>-34.162466733731819</v>
      </c>
      <c r="G3602" s="17">
        <v>9.7588733186206644E-2</v>
      </c>
      <c r="H3602" s="17">
        <v>1.5658069454695622</v>
      </c>
      <c r="I3602" s="17">
        <v>31.883730774475264</v>
      </c>
      <c r="J3602" s="17">
        <v>0.93163294809285269</v>
      </c>
      <c r="K3602" s="17">
        <v>-1</v>
      </c>
      <c r="L3602" s="17">
        <v>-1</v>
      </c>
      <c r="M3602" s="17">
        <v>-1</v>
      </c>
      <c r="N3602" s="17">
        <v>0.16666666666666666</v>
      </c>
      <c r="O3602" s="17">
        <v>-1</v>
      </c>
      <c r="P3602" s="17">
        <v>-1</v>
      </c>
      <c r="Q3602" s="17">
        <v>1.5814579933319561</v>
      </c>
      <c r="R3602" s="17">
        <v>-1</v>
      </c>
      <c r="S3602" s="17">
        <v>-0.35349720193228051</v>
      </c>
      <c r="T3602" s="17">
        <v>-3.7116137603193253E-2</v>
      </c>
      <c r="U3602" s="17">
        <v>-0.25976454836216811</v>
      </c>
      <c r="V3602" s="17">
        <v>-0.52255781179374472</v>
      </c>
      <c r="W3602" s="17">
        <v>-0.66835579592337224</v>
      </c>
      <c r="X3602" s="17">
        <v>-1.6139256024373154</v>
      </c>
      <c r="Y3602" s="17">
        <v>0</v>
      </c>
      <c r="Z3602" s="17">
        <v>17.257403896478259</v>
      </c>
      <c r="AA3602" s="17">
        <v>-0.33425274724250115</v>
      </c>
      <c r="AB3602" s="17">
        <v>-0.1472085642265627</v>
      </c>
      <c r="AC3602" s="17">
        <v>3.7713995992259974</v>
      </c>
      <c r="AD3602" s="17">
        <v>-0.32470568545271017</v>
      </c>
      <c r="AE3602" s="17">
        <v>-3.2470568545271014E-2</v>
      </c>
      <c r="AF3602" s="17">
        <v>27.835166854393844</v>
      </c>
      <c r="AG3602" s="17">
        <v>-31.187689879181502</v>
      </c>
      <c r="AH3602" s="17">
        <v>-1</v>
      </c>
      <c r="AI3602" s="17">
        <v>-1</v>
      </c>
      <c r="AJ3602" s="17">
        <v>-1</v>
      </c>
      <c r="AK3602" s="17">
        <v>-1</v>
      </c>
      <c r="AL3602" s="17">
        <v>-1</v>
      </c>
      <c r="AM3602" s="17">
        <v>-1</v>
      </c>
      <c r="AN3602" s="17">
        <v>-1</v>
      </c>
      <c r="AO3602" s="17">
        <v>-1</v>
      </c>
      <c r="AP3602" s="17">
        <v>-1</v>
      </c>
      <c r="AQ3602" s="17">
        <v>-1</v>
      </c>
      <c r="AR3602" s="17">
        <v>-0.16235284272635508</v>
      </c>
      <c r="AS3602" s="17">
        <v>-1.948234112716261</v>
      </c>
      <c r="AT3602" s="17">
        <v>1.4672956534688604</v>
      </c>
      <c r="AU3602" s="17">
        <v>-1</v>
      </c>
      <c r="AV3602" s="17">
        <v>-1</v>
      </c>
      <c r="AW3602" s="17">
        <v>-1</v>
      </c>
      <c r="AX3602" s="17">
        <v>-1</v>
      </c>
      <c r="AY3602" s="17">
        <v>-3.2470568545271014E-2</v>
      </c>
      <c r="AZ3602" s="17">
        <v>0.64999991647873501</v>
      </c>
      <c r="BA3602" s="17">
        <v>-0.13717940365822218</v>
      </c>
      <c r="BB3602" s="17">
        <v>0.24373326638725484</v>
      </c>
      <c r="BC3602" s="17">
        <v>-6.4246086900075286E-2</v>
      </c>
      <c r="BD3602" s="17">
        <v>8.8755511614786737</v>
      </c>
      <c r="BE3602" s="17">
        <v>-1.8242691101966289</v>
      </c>
      <c r="BF3602" s="17">
        <v>-1</v>
      </c>
      <c r="BG3602" s="22">
        <v>0</v>
      </c>
    </row>
    <row r="3603" spans="1:59" x14ac:dyDescent="0.25">
      <c r="A3603">
        <v>7264</v>
      </c>
      <c r="B3603" t="s">
        <v>312</v>
      </c>
      <c r="C3603" s="49">
        <v>0</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0</v>
      </c>
    </row>
    <row r="3604" spans="1:59" x14ac:dyDescent="0.25">
      <c r="A3604">
        <v>7265</v>
      </c>
      <c r="B3604" t="s">
        <v>3621</v>
      </c>
      <c r="C3604" s="49">
        <v>0</v>
      </c>
      <c r="D3604" s="22">
        <v>1450</v>
      </c>
      <c r="E3604" s="17">
        <v>42.510834345099084</v>
      </c>
      <c r="F3604" s="17">
        <v>-34.162466733731819</v>
      </c>
      <c r="G3604" s="17">
        <v>9.7588733186206644E-2</v>
      </c>
      <c r="H3604" s="17">
        <v>1.5658069454695622</v>
      </c>
      <c r="I3604" s="17">
        <v>31.883730774475264</v>
      </c>
      <c r="J3604" s="17">
        <v>0.93163294809285269</v>
      </c>
      <c r="K3604" s="17">
        <v>-1</v>
      </c>
      <c r="L3604" s="17">
        <v>-1</v>
      </c>
      <c r="M3604" s="17">
        <v>-1</v>
      </c>
      <c r="N3604" s="17">
        <v>0.16666666666666666</v>
      </c>
      <c r="O3604" s="17">
        <v>-1</v>
      </c>
      <c r="P3604" s="17">
        <v>-1</v>
      </c>
      <c r="Q3604" s="17">
        <v>1.5814579933319561</v>
      </c>
      <c r="R3604" s="17">
        <v>-1</v>
      </c>
      <c r="S3604" s="17">
        <v>-0.35349720193228051</v>
      </c>
      <c r="T3604" s="17">
        <v>-3.7116137603193253E-2</v>
      </c>
      <c r="U3604" s="17">
        <v>-0.25976454836216811</v>
      </c>
      <c r="V3604" s="17">
        <v>-0.52255781179374472</v>
      </c>
      <c r="W3604" s="17">
        <v>-0.66835579592337224</v>
      </c>
      <c r="X3604" s="17">
        <v>-1.6139256024373154</v>
      </c>
      <c r="Y3604" s="17">
        <v>0</v>
      </c>
      <c r="Z3604" s="17">
        <v>17.257403896478259</v>
      </c>
      <c r="AA3604" s="17">
        <v>-0.33425274724250115</v>
      </c>
      <c r="AB3604" s="17">
        <v>-0.1472085642265627</v>
      </c>
      <c r="AC3604" s="17">
        <v>3.7713995992259974</v>
      </c>
      <c r="AD3604" s="17">
        <v>-0.32470568545271017</v>
      </c>
      <c r="AE3604" s="17">
        <v>-3.2470568545271014E-2</v>
      </c>
      <c r="AF3604" s="17">
        <v>27.835166854393844</v>
      </c>
      <c r="AG3604" s="17">
        <v>-31.187689879181502</v>
      </c>
      <c r="AH3604" s="17">
        <v>-1</v>
      </c>
      <c r="AI3604" s="17">
        <v>-1</v>
      </c>
      <c r="AJ3604" s="17">
        <v>-1</v>
      </c>
      <c r="AK3604" s="17">
        <v>-1</v>
      </c>
      <c r="AL3604" s="17">
        <v>-1</v>
      </c>
      <c r="AM3604" s="17">
        <v>-1</v>
      </c>
      <c r="AN3604" s="17">
        <v>-1</v>
      </c>
      <c r="AO3604" s="17">
        <v>-1</v>
      </c>
      <c r="AP3604" s="17">
        <v>-1</v>
      </c>
      <c r="AQ3604" s="17">
        <v>-1</v>
      </c>
      <c r="AR3604" s="17">
        <v>-0.16235284272635508</v>
      </c>
      <c r="AS3604" s="17">
        <v>-1.948234112716261</v>
      </c>
      <c r="AT3604" s="17">
        <v>1.4672956534688604</v>
      </c>
      <c r="AU3604" s="17">
        <v>-1</v>
      </c>
      <c r="AV3604" s="17">
        <v>-1</v>
      </c>
      <c r="AW3604" s="17">
        <v>-1</v>
      </c>
      <c r="AX3604" s="17">
        <v>-1</v>
      </c>
      <c r="AY3604" s="17">
        <v>-3.2470568545271014E-2</v>
      </c>
      <c r="AZ3604" s="17">
        <v>0.64999991647873501</v>
      </c>
      <c r="BA3604" s="17">
        <v>-0.13717940365822218</v>
      </c>
      <c r="BB3604" s="17">
        <v>0.24373326638725484</v>
      </c>
      <c r="BC3604" s="17">
        <v>-6.4246086900075286E-2</v>
      </c>
      <c r="BD3604" s="17">
        <v>8.8755511614786737</v>
      </c>
      <c r="BE3604" s="17">
        <v>-1.8242691101966289</v>
      </c>
      <c r="BF3604" s="17">
        <v>-1</v>
      </c>
      <c r="BG3604" s="22">
        <v>0</v>
      </c>
    </row>
    <row r="3605" spans="1:59" x14ac:dyDescent="0.25">
      <c r="A3605">
        <v>7266</v>
      </c>
      <c r="B3605" t="s">
        <v>3622</v>
      </c>
      <c r="C3605" s="49">
        <v>0</v>
      </c>
      <c r="D3605" s="22">
        <v>1450</v>
      </c>
      <c r="E3605" s="17">
        <v>42.510834345099084</v>
      </c>
      <c r="F3605" s="17">
        <v>-34.162466733731819</v>
      </c>
      <c r="G3605" s="17">
        <v>9.7588733186206644E-2</v>
      </c>
      <c r="H3605" s="17">
        <v>1.5658069454695622</v>
      </c>
      <c r="I3605" s="17">
        <v>31.883730774475264</v>
      </c>
      <c r="J3605" s="17">
        <v>0.93163294809285269</v>
      </c>
      <c r="K3605" s="17">
        <v>-1</v>
      </c>
      <c r="L3605" s="17">
        <v>-1</v>
      </c>
      <c r="M3605" s="17">
        <v>-1</v>
      </c>
      <c r="N3605" s="17">
        <v>0.16666666666666666</v>
      </c>
      <c r="O3605" s="17">
        <v>-1</v>
      </c>
      <c r="P3605" s="17">
        <v>-1</v>
      </c>
      <c r="Q3605" s="17">
        <v>1.5814579933319561</v>
      </c>
      <c r="R3605" s="17">
        <v>-1</v>
      </c>
      <c r="S3605" s="17">
        <v>-0.35349720193228051</v>
      </c>
      <c r="T3605" s="17">
        <v>-3.7116137603193253E-2</v>
      </c>
      <c r="U3605" s="17">
        <v>-0.25976454836216811</v>
      </c>
      <c r="V3605" s="17">
        <v>-0.52255781179374472</v>
      </c>
      <c r="W3605" s="17">
        <v>-0.66835579592337224</v>
      </c>
      <c r="X3605" s="17">
        <v>-1.6139256024373154</v>
      </c>
      <c r="Y3605" s="17">
        <v>0</v>
      </c>
      <c r="Z3605" s="17">
        <v>17.257403896478259</v>
      </c>
      <c r="AA3605" s="17">
        <v>-0.33425274724250115</v>
      </c>
      <c r="AB3605" s="17">
        <v>-0.1472085642265627</v>
      </c>
      <c r="AC3605" s="17">
        <v>3.7713995992259974</v>
      </c>
      <c r="AD3605" s="17">
        <v>-0.32470568545271017</v>
      </c>
      <c r="AE3605" s="17">
        <v>-3.2470568545271014E-2</v>
      </c>
      <c r="AF3605" s="17">
        <v>27.835166854393844</v>
      </c>
      <c r="AG3605" s="17">
        <v>-31.187689879181502</v>
      </c>
      <c r="AH3605" s="17">
        <v>-1</v>
      </c>
      <c r="AI3605" s="17">
        <v>-1</v>
      </c>
      <c r="AJ3605" s="17">
        <v>-1</v>
      </c>
      <c r="AK3605" s="17">
        <v>-1</v>
      </c>
      <c r="AL3605" s="17">
        <v>-1</v>
      </c>
      <c r="AM3605" s="17">
        <v>-1</v>
      </c>
      <c r="AN3605" s="17">
        <v>-1</v>
      </c>
      <c r="AO3605" s="17">
        <v>-1</v>
      </c>
      <c r="AP3605" s="17">
        <v>-1</v>
      </c>
      <c r="AQ3605" s="17">
        <v>-1</v>
      </c>
      <c r="AR3605" s="17">
        <v>-0.16235284272635508</v>
      </c>
      <c r="AS3605" s="17">
        <v>-1.948234112716261</v>
      </c>
      <c r="AT3605" s="17">
        <v>1.4672956534688604</v>
      </c>
      <c r="AU3605" s="17">
        <v>-1</v>
      </c>
      <c r="AV3605" s="17">
        <v>-1</v>
      </c>
      <c r="AW3605" s="17">
        <v>-1</v>
      </c>
      <c r="AX3605" s="17">
        <v>-1</v>
      </c>
      <c r="AY3605" s="17">
        <v>-3.2470568545271014E-2</v>
      </c>
      <c r="AZ3605" s="17">
        <v>0.64999991647873501</v>
      </c>
      <c r="BA3605" s="17">
        <v>-0.13717940365822218</v>
      </c>
      <c r="BB3605" s="17">
        <v>0.24373326638725484</v>
      </c>
      <c r="BC3605" s="17">
        <v>-6.4246086900075286E-2</v>
      </c>
      <c r="BD3605" s="17">
        <v>8.8755511614786737</v>
      </c>
      <c r="BE3605" s="17">
        <v>-1.8242691101966289</v>
      </c>
      <c r="BF3605" s="17">
        <v>-1</v>
      </c>
      <c r="BG3605" s="22">
        <v>0</v>
      </c>
    </row>
    <row r="3606" spans="1:59" x14ac:dyDescent="0.25">
      <c r="A3606">
        <v>7267</v>
      </c>
      <c r="B3606" t="s">
        <v>3623</v>
      </c>
      <c r="C3606" s="49">
        <v>0</v>
      </c>
      <c r="D3606" s="22">
        <v>1450</v>
      </c>
      <c r="E3606" s="17">
        <v>42.510834345099084</v>
      </c>
      <c r="F3606" s="17">
        <v>-34.162466733731819</v>
      </c>
      <c r="G3606" s="17">
        <v>9.7588733186206644E-2</v>
      </c>
      <c r="H3606" s="17">
        <v>1.5658069454695622</v>
      </c>
      <c r="I3606" s="17">
        <v>31.883730774475264</v>
      </c>
      <c r="J3606" s="17">
        <v>0.93163294809285269</v>
      </c>
      <c r="K3606" s="17">
        <v>-1</v>
      </c>
      <c r="L3606" s="17">
        <v>-1</v>
      </c>
      <c r="M3606" s="17">
        <v>-1</v>
      </c>
      <c r="N3606" s="17">
        <v>0.16666666666666666</v>
      </c>
      <c r="O3606" s="17">
        <v>-1</v>
      </c>
      <c r="P3606" s="17">
        <v>-1</v>
      </c>
      <c r="Q3606" s="17">
        <v>1.5814579933319561</v>
      </c>
      <c r="R3606" s="17">
        <v>-1</v>
      </c>
      <c r="S3606" s="17">
        <v>-0.35349720193228051</v>
      </c>
      <c r="T3606" s="17">
        <v>-3.7116137603193253E-2</v>
      </c>
      <c r="U3606" s="17">
        <v>-0.25976454836216811</v>
      </c>
      <c r="V3606" s="17">
        <v>-0.52255781179374472</v>
      </c>
      <c r="W3606" s="17">
        <v>-0.66835579592337224</v>
      </c>
      <c r="X3606" s="17">
        <v>-1.6139256024373154</v>
      </c>
      <c r="Y3606" s="17">
        <v>0</v>
      </c>
      <c r="Z3606" s="17">
        <v>17.257403896478259</v>
      </c>
      <c r="AA3606" s="17">
        <v>-0.33425274724250115</v>
      </c>
      <c r="AB3606" s="17">
        <v>-0.1472085642265627</v>
      </c>
      <c r="AC3606" s="17">
        <v>3.7713995992259974</v>
      </c>
      <c r="AD3606" s="17">
        <v>-0.32470568545271017</v>
      </c>
      <c r="AE3606" s="17">
        <v>-3.2470568545271014E-2</v>
      </c>
      <c r="AF3606" s="17">
        <v>27.835166854393844</v>
      </c>
      <c r="AG3606" s="17">
        <v>-31.187689879181502</v>
      </c>
      <c r="AH3606" s="17">
        <v>-1</v>
      </c>
      <c r="AI3606" s="17">
        <v>-1</v>
      </c>
      <c r="AJ3606" s="17">
        <v>-1</v>
      </c>
      <c r="AK3606" s="17">
        <v>-1</v>
      </c>
      <c r="AL3606" s="17">
        <v>-1</v>
      </c>
      <c r="AM3606" s="17">
        <v>-1</v>
      </c>
      <c r="AN3606" s="17">
        <v>-1</v>
      </c>
      <c r="AO3606" s="17">
        <v>-1</v>
      </c>
      <c r="AP3606" s="17">
        <v>-1</v>
      </c>
      <c r="AQ3606" s="17">
        <v>-1</v>
      </c>
      <c r="AR3606" s="17">
        <v>-0.16235284272635508</v>
      </c>
      <c r="AS3606" s="17">
        <v>-1.948234112716261</v>
      </c>
      <c r="AT3606" s="17">
        <v>1.4672956534688604</v>
      </c>
      <c r="AU3606" s="17">
        <v>-1</v>
      </c>
      <c r="AV3606" s="17">
        <v>-1</v>
      </c>
      <c r="AW3606" s="17">
        <v>-1</v>
      </c>
      <c r="AX3606" s="17">
        <v>-1</v>
      </c>
      <c r="AY3606" s="17">
        <v>-3.2470568545271014E-2</v>
      </c>
      <c r="AZ3606" s="17">
        <v>0.64999991647873501</v>
      </c>
      <c r="BA3606" s="17">
        <v>-0.13717940365822218</v>
      </c>
      <c r="BB3606" s="17">
        <v>0.24373326638725484</v>
      </c>
      <c r="BC3606" s="17">
        <v>-6.4246086900075286E-2</v>
      </c>
      <c r="BD3606" s="17">
        <v>8.8755511614786737</v>
      </c>
      <c r="BE3606" s="17">
        <v>-1.8242691101966289</v>
      </c>
      <c r="BF3606" s="17">
        <v>-1</v>
      </c>
      <c r="BG3606" s="22">
        <v>0</v>
      </c>
    </row>
    <row r="3607" spans="1:59" x14ac:dyDescent="0.25">
      <c r="A3607">
        <v>7268</v>
      </c>
      <c r="B3607" t="s">
        <v>3624</v>
      </c>
      <c r="C3607" s="49">
        <v>0</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0</v>
      </c>
    </row>
    <row r="3608" spans="1:59" x14ac:dyDescent="0.25">
      <c r="A3608">
        <v>7269</v>
      </c>
      <c r="B3608" t="s">
        <v>3625</v>
      </c>
      <c r="C3608" s="49">
        <v>0</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0</v>
      </c>
    </row>
    <row r="3609" spans="1:59" x14ac:dyDescent="0.25">
      <c r="A3609">
        <v>7270</v>
      </c>
      <c r="B3609" t="s">
        <v>1053</v>
      </c>
      <c r="C3609" s="49">
        <v>0</v>
      </c>
      <c r="D3609" s="22">
        <v>1450</v>
      </c>
      <c r="E3609" s="17">
        <v>42.510834345099084</v>
      </c>
      <c r="F3609" s="17">
        <v>-34.162466733731819</v>
      </c>
      <c r="G3609" s="17">
        <v>9.7588733186206644E-2</v>
      </c>
      <c r="H3609" s="17">
        <v>1.5658069454695622</v>
      </c>
      <c r="I3609" s="17">
        <v>31.883730774475264</v>
      </c>
      <c r="J3609" s="17">
        <v>0.93163294809285269</v>
      </c>
      <c r="K3609" s="17">
        <v>-1</v>
      </c>
      <c r="L3609" s="17">
        <v>-1</v>
      </c>
      <c r="M3609" s="17">
        <v>-1</v>
      </c>
      <c r="N3609" s="17">
        <v>0.16666666666666666</v>
      </c>
      <c r="O3609" s="17">
        <v>-1</v>
      </c>
      <c r="P3609" s="17">
        <v>-1</v>
      </c>
      <c r="Q3609" s="17">
        <v>1.5814579933319561</v>
      </c>
      <c r="R3609" s="17">
        <v>-1</v>
      </c>
      <c r="S3609" s="17">
        <v>-0.35349720193228051</v>
      </c>
      <c r="T3609" s="17">
        <v>-3.7116137603193253E-2</v>
      </c>
      <c r="U3609" s="17">
        <v>-0.25976454836216811</v>
      </c>
      <c r="V3609" s="17">
        <v>-0.52255781179374472</v>
      </c>
      <c r="W3609" s="17">
        <v>-0.66835579592337224</v>
      </c>
      <c r="X3609" s="17">
        <v>-1.6139256024373154</v>
      </c>
      <c r="Y3609" s="17">
        <v>0</v>
      </c>
      <c r="Z3609" s="17">
        <v>17.257403896478259</v>
      </c>
      <c r="AA3609" s="17">
        <v>-0.33425274724250115</v>
      </c>
      <c r="AB3609" s="17">
        <v>-0.1472085642265627</v>
      </c>
      <c r="AC3609" s="17">
        <v>3.7713995992259974</v>
      </c>
      <c r="AD3609" s="17">
        <v>-0.32470568545271017</v>
      </c>
      <c r="AE3609" s="17">
        <v>-3.2470568545271014E-2</v>
      </c>
      <c r="AF3609" s="17">
        <v>27.835166854393844</v>
      </c>
      <c r="AG3609" s="17">
        <v>-31.187689879181502</v>
      </c>
      <c r="AH3609" s="17">
        <v>-1</v>
      </c>
      <c r="AI3609" s="17">
        <v>-1</v>
      </c>
      <c r="AJ3609" s="17">
        <v>-1</v>
      </c>
      <c r="AK3609" s="17">
        <v>-1</v>
      </c>
      <c r="AL3609" s="17">
        <v>-1</v>
      </c>
      <c r="AM3609" s="17">
        <v>-1</v>
      </c>
      <c r="AN3609" s="17">
        <v>-1</v>
      </c>
      <c r="AO3609" s="17">
        <v>-1</v>
      </c>
      <c r="AP3609" s="17">
        <v>-1</v>
      </c>
      <c r="AQ3609" s="17">
        <v>-1</v>
      </c>
      <c r="AR3609" s="17">
        <v>-0.16235284272635508</v>
      </c>
      <c r="AS3609" s="17">
        <v>-1.948234112716261</v>
      </c>
      <c r="AT3609" s="17">
        <v>1.4672956534688604</v>
      </c>
      <c r="AU3609" s="17">
        <v>-1</v>
      </c>
      <c r="AV3609" s="17">
        <v>-1</v>
      </c>
      <c r="AW3609" s="17">
        <v>-1</v>
      </c>
      <c r="AX3609" s="17">
        <v>-1</v>
      </c>
      <c r="AY3609" s="17">
        <v>-3.2470568545271014E-2</v>
      </c>
      <c r="AZ3609" s="17">
        <v>0.64999991647873501</v>
      </c>
      <c r="BA3609" s="17">
        <v>-0.13717940365822218</v>
      </c>
      <c r="BB3609" s="17">
        <v>0.24373326638725484</v>
      </c>
      <c r="BC3609" s="17">
        <v>-6.4246086900075286E-2</v>
      </c>
      <c r="BD3609" s="17">
        <v>8.8755511614786737</v>
      </c>
      <c r="BE3609" s="17">
        <v>-1.8242691101966289</v>
      </c>
      <c r="BF3609" s="17">
        <v>-1</v>
      </c>
      <c r="BG3609" s="22">
        <v>0</v>
      </c>
    </row>
    <row r="3610" spans="1:59" x14ac:dyDescent="0.25">
      <c r="A3610">
        <v>7271</v>
      </c>
      <c r="B3610" t="s">
        <v>3626</v>
      </c>
      <c r="C3610" s="49">
        <v>0</v>
      </c>
      <c r="D3610" s="22">
        <v>1450</v>
      </c>
      <c r="E3610" s="17">
        <v>42.510834345099084</v>
      </c>
      <c r="F3610" s="17">
        <v>-34.162466733731819</v>
      </c>
      <c r="G3610" s="17">
        <v>9.7588733186206644E-2</v>
      </c>
      <c r="H3610" s="17">
        <v>1.5658069454695622</v>
      </c>
      <c r="I3610" s="17">
        <v>31.883730774475264</v>
      </c>
      <c r="J3610" s="17">
        <v>0.93163294809285269</v>
      </c>
      <c r="K3610" s="17">
        <v>-1</v>
      </c>
      <c r="L3610" s="17">
        <v>-1</v>
      </c>
      <c r="M3610" s="17">
        <v>-1</v>
      </c>
      <c r="N3610" s="17">
        <v>0.16666666666666666</v>
      </c>
      <c r="O3610" s="17">
        <v>-1</v>
      </c>
      <c r="P3610" s="17">
        <v>-1</v>
      </c>
      <c r="Q3610" s="17">
        <v>1.5814579933319561</v>
      </c>
      <c r="R3610" s="17">
        <v>-1</v>
      </c>
      <c r="S3610" s="17">
        <v>-0.35349720193228051</v>
      </c>
      <c r="T3610" s="17">
        <v>-3.7116137603193253E-2</v>
      </c>
      <c r="U3610" s="17">
        <v>-0.25976454836216811</v>
      </c>
      <c r="V3610" s="17">
        <v>-0.52255781179374472</v>
      </c>
      <c r="W3610" s="17">
        <v>-0.66835579592337224</v>
      </c>
      <c r="X3610" s="17">
        <v>-1.6139256024373154</v>
      </c>
      <c r="Y3610" s="17">
        <v>0</v>
      </c>
      <c r="Z3610" s="17">
        <v>17.257403896478259</v>
      </c>
      <c r="AA3610" s="17">
        <v>-0.33425274724250115</v>
      </c>
      <c r="AB3610" s="17">
        <v>-0.1472085642265627</v>
      </c>
      <c r="AC3610" s="17">
        <v>3.7713995992259974</v>
      </c>
      <c r="AD3610" s="17">
        <v>-0.32470568545271017</v>
      </c>
      <c r="AE3610" s="17">
        <v>-3.2470568545271014E-2</v>
      </c>
      <c r="AF3610" s="17">
        <v>27.835166854393844</v>
      </c>
      <c r="AG3610" s="17">
        <v>-31.187689879181502</v>
      </c>
      <c r="AH3610" s="17">
        <v>-1</v>
      </c>
      <c r="AI3610" s="17">
        <v>-1</v>
      </c>
      <c r="AJ3610" s="17">
        <v>-1</v>
      </c>
      <c r="AK3610" s="17">
        <v>-1</v>
      </c>
      <c r="AL3610" s="17">
        <v>-1</v>
      </c>
      <c r="AM3610" s="17">
        <v>-1</v>
      </c>
      <c r="AN3610" s="17">
        <v>-1</v>
      </c>
      <c r="AO3610" s="17">
        <v>-1</v>
      </c>
      <c r="AP3610" s="17">
        <v>-1</v>
      </c>
      <c r="AQ3610" s="17">
        <v>-1</v>
      </c>
      <c r="AR3610" s="17">
        <v>-0.16235284272635508</v>
      </c>
      <c r="AS3610" s="17">
        <v>-1.948234112716261</v>
      </c>
      <c r="AT3610" s="17">
        <v>1.4672956534688604</v>
      </c>
      <c r="AU3610" s="17">
        <v>-1</v>
      </c>
      <c r="AV3610" s="17">
        <v>-1</v>
      </c>
      <c r="AW3610" s="17">
        <v>-1</v>
      </c>
      <c r="AX3610" s="17">
        <v>-1</v>
      </c>
      <c r="AY3610" s="17">
        <v>-3.2470568545271014E-2</v>
      </c>
      <c r="AZ3610" s="17">
        <v>0.64999991647873501</v>
      </c>
      <c r="BA3610" s="17">
        <v>-0.13717940365822218</v>
      </c>
      <c r="BB3610" s="17">
        <v>0.24373326638725484</v>
      </c>
      <c r="BC3610" s="17">
        <v>-6.4246086900075286E-2</v>
      </c>
      <c r="BD3610" s="17">
        <v>8.8755511614786737</v>
      </c>
      <c r="BE3610" s="17">
        <v>-1.8242691101966289</v>
      </c>
      <c r="BF3610" s="17">
        <v>-1</v>
      </c>
      <c r="BG3610" s="22">
        <v>0</v>
      </c>
    </row>
    <row r="3611" spans="1:59" x14ac:dyDescent="0.25">
      <c r="A3611">
        <v>7272</v>
      </c>
      <c r="B3611" t="s">
        <v>3627</v>
      </c>
      <c r="C3611" s="49">
        <v>0</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0</v>
      </c>
    </row>
    <row r="3612" spans="1:59" x14ac:dyDescent="0.25">
      <c r="A3612">
        <v>7273</v>
      </c>
      <c r="B3612" t="s">
        <v>3628</v>
      </c>
      <c r="C3612" s="49">
        <v>0</v>
      </c>
      <c r="D3612" s="22">
        <v>1450</v>
      </c>
      <c r="E3612" s="17">
        <v>42.510834345099084</v>
      </c>
      <c r="F3612" s="17">
        <v>-34.162466733731819</v>
      </c>
      <c r="G3612" s="17">
        <v>9.7588733186206644E-2</v>
      </c>
      <c r="H3612" s="17">
        <v>1.5658069454695622</v>
      </c>
      <c r="I3612" s="17">
        <v>31.883730774475264</v>
      </c>
      <c r="J3612" s="17">
        <v>0.93163294809285269</v>
      </c>
      <c r="K3612" s="17">
        <v>-1</v>
      </c>
      <c r="L3612" s="17">
        <v>-1</v>
      </c>
      <c r="M3612" s="17">
        <v>-1</v>
      </c>
      <c r="N3612" s="17">
        <v>0.16666666666666666</v>
      </c>
      <c r="O3612" s="17">
        <v>-1</v>
      </c>
      <c r="P3612" s="17">
        <v>-1</v>
      </c>
      <c r="Q3612" s="17">
        <v>1.5814579933319561</v>
      </c>
      <c r="R3612" s="17">
        <v>-1</v>
      </c>
      <c r="S3612" s="17">
        <v>-0.35349720193228051</v>
      </c>
      <c r="T3612" s="17">
        <v>-3.7116137603193253E-2</v>
      </c>
      <c r="U3612" s="17">
        <v>-0.25976454836216811</v>
      </c>
      <c r="V3612" s="17">
        <v>-0.52255781179374472</v>
      </c>
      <c r="W3612" s="17">
        <v>-0.66835579592337224</v>
      </c>
      <c r="X3612" s="17">
        <v>-1.6139256024373154</v>
      </c>
      <c r="Y3612" s="17">
        <v>0</v>
      </c>
      <c r="Z3612" s="17">
        <v>17.257403896478259</v>
      </c>
      <c r="AA3612" s="17">
        <v>-0.33425274724250115</v>
      </c>
      <c r="AB3612" s="17">
        <v>-0.1472085642265627</v>
      </c>
      <c r="AC3612" s="17">
        <v>3.7713995992259974</v>
      </c>
      <c r="AD3612" s="17">
        <v>-0.32470568545271017</v>
      </c>
      <c r="AE3612" s="17">
        <v>-3.2470568545271014E-2</v>
      </c>
      <c r="AF3612" s="17">
        <v>27.835166854393844</v>
      </c>
      <c r="AG3612" s="17">
        <v>-31.187689879181502</v>
      </c>
      <c r="AH3612" s="17">
        <v>-1</v>
      </c>
      <c r="AI3612" s="17">
        <v>-1</v>
      </c>
      <c r="AJ3612" s="17">
        <v>-1</v>
      </c>
      <c r="AK3612" s="17">
        <v>-1</v>
      </c>
      <c r="AL3612" s="17">
        <v>-1</v>
      </c>
      <c r="AM3612" s="17">
        <v>-1</v>
      </c>
      <c r="AN3612" s="17">
        <v>-1</v>
      </c>
      <c r="AO3612" s="17">
        <v>-1</v>
      </c>
      <c r="AP3612" s="17">
        <v>-1</v>
      </c>
      <c r="AQ3612" s="17">
        <v>-1</v>
      </c>
      <c r="AR3612" s="17">
        <v>-0.16235284272635508</v>
      </c>
      <c r="AS3612" s="17">
        <v>-1.948234112716261</v>
      </c>
      <c r="AT3612" s="17">
        <v>1.4672956534688604</v>
      </c>
      <c r="AU3612" s="17">
        <v>-1</v>
      </c>
      <c r="AV3612" s="17">
        <v>-1</v>
      </c>
      <c r="AW3612" s="17">
        <v>-1</v>
      </c>
      <c r="AX3612" s="17">
        <v>-1</v>
      </c>
      <c r="AY3612" s="17">
        <v>-3.2470568545271014E-2</v>
      </c>
      <c r="AZ3612" s="17">
        <v>0.64999991647873501</v>
      </c>
      <c r="BA3612" s="17">
        <v>-0.13717940365822218</v>
      </c>
      <c r="BB3612" s="17">
        <v>0.24373326638725484</v>
      </c>
      <c r="BC3612" s="17">
        <v>-6.4246086900075286E-2</v>
      </c>
      <c r="BD3612" s="17">
        <v>8.8755511614786737</v>
      </c>
      <c r="BE3612" s="17">
        <v>-1.8242691101966289</v>
      </c>
      <c r="BF3612" s="17">
        <v>-1</v>
      </c>
      <c r="BG3612" s="22">
        <v>0</v>
      </c>
    </row>
    <row r="3613" spans="1:59" x14ac:dyDescent="0.25">
      <c r="A3613">
        <v>7274</v>
      </c>
      <c r="B3613" t="s">
        <v>3629</v>
      </c>
      <c r="C3613" s="49">
        <v>0</v>
      </c>
      <c r="D3613" s="22">
        <v>1450</v>
      </c>
      <c r="E3613" s="17">
        <v>42.510834345099084</v>
      </c>
      <c r="F3613" s="17">
        <v>-34.162466733731819</v>
      </c>
      <c r="G3613" s="17">
        <v>9.7588733186206644E-2</v>
      </c>
      <c r="H3613" s="17">
        <v>1.5658069454695622</v>
      </c>
      <c r="I3613" s="17">
        <v>31.883730774475264</v>
      </c>
      <c r="J3613" s="17">
        <v>0.93163294809285269</v>
      </c>
      <c r="K3613" s="17">
        <v>-1</v>
      </c>
      <c r="L3613" s="17">
        <v>-1</v>
      </c>
      <c r="M3613" s="17">
        <v>-1</v>
      </c>
      <c r="N3613" s="17">
        <v>0.16666666666666666</v>
      </c>
      <c r="O3613" s="17">
        <v>-1</v>
      </c>
      <c r="P3613" s="17">
        <v>-1</v>
      </c>
      <c r="Q3613" s="17">
        <v>1.5814579933319561</v>
      </c>
      <c r="R3613" s="17">
        <v>-1</v>
      </c>
      <c r="S3613" s="17">
        <v>-0.35349720193228051</v>
      </c>
      <c r="T3613" s="17">
        <v>-3.7116137603193253E-2</v>
      </c>
      <c r="U3613" s="17">
        <v>-0.25976454836216811</v>
      </c>
      <c r="V3613" s="17">
        <v>-0.52255781179374472</v>
      </c>
      <c r="W3613" s="17">
        <v>-0.66835579592337224</v>
      </c>
      <c r="X3613" s="17">
        <v>-1.6139256024373154</v>
      </c>
      <c r="Y3613" s="17">
        <v>0</v>
      </c>
      <c r="Z3613" s="17">
        <v>17.257403896478259</v>
      </c>
      <c r="AA3613" s="17">
        <v>-0.33425274724250115</v>
      </c>
      <c r="AB3613" s="17">
        <v>-0.1472085642265627</v>
      </c>
      <c r="AC3613" s="17">
        <v>3.7713995992259974</v>
      </c>
      <c r="AD3613" s="17">
        <v>-0.32470568545271017</v>
      </c>
      <c r="AE3613" s="17">
        <v>-3.2470568545271014E-2</v>
      </c>
      <c r="AF3613" s="17">
        <v>27.835166854393844</v>
      </c>
      <c r="AG3613" s="17">
        <v>-31.187689879181502</v>
      </c>
      <c r="AH3613" s="17">
        <v>-1</v>
      </c>
      <c r="AI3613" s="17">
        <v>-1</v>
      </c>
      <c r="AJ3613" s="17">
        <v>-1</v>
      </c>
      <c r="AK3613" s="17">
        <v>-1</v>
      </c>
      <c r="AL3613" s="17">
        <v>-1</v>
      </c>
      <c r="AM3613" s="17">
        <v>-1</v>
      </c>
      <c r="AN3613" s="17">
        <v>-1</v>
      </c>
      <c r="AO3613" s="17">
        <v>-1</v>
      </c>
      <c r="AP3613" s="17">
        <v>-1</v>
      </c>
      <c r="AQ3613" s="17">
        <v>-1</v>
      </c>
      <c r="AR3613" s="17">
        <v>-0.16235284272635508</v>
      </c>
      <c r="AS3613" s="17">
        <v>-1.948234112716261</v>
      </c>
      <c r="AT3613" s="17">
        <v>1.4672956534688604</v>
      </c>
      <c r="AU3613" s="17">
        <v>-1</v>
      </c>
      <c r="AV3613" s="17">
        <v>-1</v>
      </c>
      <c r="AW3613" s="17">
        <v>-1</v>
      </c>
      <c r="AX3613" s="17">
        <v>-1</v>
      </c>
      <c r="AY3613" s="17">
        <v>-3.2470568545271014E-2</v>
      </c>
      <c r="AZ3613" s="17">
        <v>0.64999991647873501</v>
      </c>
      <c r="BA3613" s="17">
        <v>-0.13717940365822218</v>
      </c>
      <c r="BB3613" s="17">
        <v>0.24373326638725484</v>
      </c>
      <c r="BC3613" s="17">
        <v>-6.4246086900075286E-2</v>
      </c>
      <c r="BD3613" s="17">
        <v>8.8755511614786737</v>
      </c>
      <c r="BE3613" s="17">
        <v>-1.8242691101966289</v>
      </c>
      <c r="BF3613" s="17">
        <v>-1</v>
      </c>
      <c r="BG3613" s="22">
        <v>0</v>
      </c>
    </row>
    <row r="3614" spans="1:59" x14ac:dyDescent="0.25">
      <c r="A3614">
        <v>7275</v>
      </c>
      <c r="B3614" t="s">
        <v>1940</v>
      </c>
      <c r="C3614" s="49">
        <v>0</v>
      </c>
      <c r="D3614" s="22">
        <v>1450</v>
      </c>
      <c r="E3614" s="17">
        <v>42.510834345099084</v>
      </c>
      <c r="F3614" s="17">
        <v>-34.162466733731819</v>
      </c>
      <c r="G3614" s="17">
        <v>9.7588733186206644E-2</v>
      </c>
      <c r="H3614" s="17">
        <v>1.5658069454695622</v>
      </c>
      <c r="I3614" s="17">
        <v>31.883730774475264</v>
      </c>
      <c r="J3614" s="17">
        <v>0.93163294809285269</v>
      </c>
      <c r="K3614" s="17">
        <v>-1</v>
      </c>
      <c r="L3614" s="17">
        <v>-1</v>
      </c>
      <c r="M3614" s="17">
        <v>-1</v>
      </c>
      <c r="N3614" s="17">
        <v>0.16666666666666666</v>
      </c>
      <c r="O3614" s="17">
        <v>-1</v>
      </c>
      <c r="P3614" s="17">
        <v>-1</v>
      </c>
      <c r="Q3614" s="17">
        <v>1.5814579933319561</v>
      </c>
      <c r="R3614" s="17">
        <v>-1</v>
      </c>
      <c r="S3614" s="17">
        <v>-0.35349720193228051</v>
      </c>
      <c r="T3614" s="17">
        <v>-3.7116137603193253E-2</v>
      </c>
      <c r="U3614" s="17">
        <v>-0.25976454836216811</v>
      </c>
      <c r="V3614" s="17">
        <v>-0.52255781179374472</v>
      </c>
      <c r="W3614" s="17">
        <v>-0.66835579592337224</v>
      </c>
      <c r="X3614" s="17">
        <v>-1.6139256024373154</v>
      </c>
      <c r="Y3614" s="17">
        <v>0</v>
      </c>
      <c r="Z3614" s="17">
        <v>17.257403896478259</v>
      </c>
      <c r="AA3614" s="17">
        <v>-0.33425274724250115</v>
      </c>
      <c r="AB3614" s="17">
        <v>-0.1472085642265627</v>
      </c>
      <c r="AC3614" s="17">
        <v>3.7713995992259974</v>
      </c>
      <c r="AD3614" s="17">
        <v>-0.32470568545271017</v>
      </c>
      <c r="AE3614" s="17">
        <v>-3.2470568545271014E-2</v>
      </c>
      <c r="AF3614" s="17">
        <v>27.835166854393844</v>
      </c>
      <c r="AG3614" s="17">
        <v>-31.187689879181502</v>
      </c>
      <c r="AH3614" s="17">
        <v>-1</v>
      </c>
      <c r="AI3614" s="17">
        <v>-1</v>
      </c>
      <c r="AJ3614" s="17">
        <v>-1</v>
      </c>
      <c r="AK3614" s="17">
        <v>-1</v>
      </c>
      <c r="AL3614" s="17">
        <v>-1</v>
      </c>
      <c r="AM3614" s="17">
        <v>-1</v>
      </c>
      <c r="AN3614" s="17">
        <v>-1</v>
      </c>
      <c r="AO3614" s="17">
        <v>-1</v>
      </c>
      <c r="AP3614" s="17">
        <v>-1</v>
      </c>
      <c r="AQ3614" s="17">
        <v>-1</v>
      </c>
      <c r="AR3614" s="17">
        <v>-0.16235284272635508</v>
      </c>
      <c r="AS3614" s="17">
        <v>-1.948234112716261</v>
      </c>
      <c r="AT3614" s="17">
        <v>1.4672956534688604</v>
      </c>
      <c r="AU3614" s="17">
        <v>-1</v>
      </c>
      <c r="AV3614" s="17">
        <v>-1</v>
      </c>
      <c r="AW3614" s="17">
        <v>-1</v>
      </c>
      <c r="AX3614" s="17">
        <v>-1</v>
      </c>
      <c r="AY3614" s="17">
        <v>-3.2470568545271014E-2</v>
      </c>
      <c r="AZ3614" s="17">
        <v>0.64999991647873501</v>
      </c>
      <c r="BA3614" s="17">
        <v>-0.13717940365822218</v>
      </c>
      <c r="BB3614" s="17">
        <v>0.24373326638725484</v>
      </c>
      <c r="BC3614" s="17">
        <v>-6.4246086900075286E-2</v>
      </c>
      <c r="BD3614" s="17">
        <v>8.8755511614786737</v>
      </c>
      <c r="BE3614" s="17">
        <v>-1.8242691101966289</v>
      </c>
      <c r="BF3614" s="17">
        <v>-1</v>
      </c>
      <c r="BG3614" s="22">
        <v>0</v>
      </c>
    </row>
    <row r="3615" spans="1:59" x14ac:dyDescent="0.25">
      <c r="A3615">
        <v>7277</v>
      </c>
      <c r="B3615" t="s">
        <v>3630</v>
      </c>
      <c r="C3615" s="49">
        <v>0</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0</v>
      </c>
    </row>
    <row r="3616" spans="1:59" x14ac:dyDescent="0.25">
      <c r="A3616">
        <v>7278</v>
      </c>
      <c r="B3616" t="s">
        <v>3631</v>
      </c>
      <c r="C3616" s="49">
        <v>0</v>
      </c>
      <c r="D3616" s="22">
        <v>1450</v>
      </c>
      <c r="E3616" s="17">
        <v>42.510834345099084</v>
      </c>
      <c r="F3616" s="17">
        <v>-34.162466733731819</v>
      </c>
      <c r="G3616" s="17">
        <v>9.7588733186206644E-2</v>
      </c>
      <c r="H3616" s="17">
        <v>1.5658069454695622</v>
      </c>
      <c r="I3616" s="17">
        <v>31.883730774475264</v>
      </c>
      <c r="J3616" s="17">
        <v>0.93163294809285269</v>
      </c>
      <c r="K3616" s="17">
        <v>-1</v>
      </c>
      <c r="L3616" s="17">
        <v>-1</v>
      </c>
      <c r="M3616" s="17">
        <v>-1</v>
      </c>
      <c r="N3616" s="17">
        <v>0.16666666666666666</v>
      </c>
      <c r="O3616" s="17">
        <v>-1</v>
      </c>
      <c r="P3616" s="17">
        <v>-1</v>
      </c>
      <c r="Q3616" s="17">
        <v>1.5814579933319561</v>
      </c>
      <c r="R3616" s="17">
        <v>-1</v>
      </c>
      <c r="S3616" s="17">
        <v>-0.35349720193228051</v>
      </c>
      <c r="T3616" s="17">
        <v>-3.7116137603193253E-2</v>
      </c>
      <c r="U3616" s="17">
        <v>-0.25976454836216811</v>
      </c>
      <c r="V3616" s="17">
        <v>-0.52255781179374472</v>
      </c>
      <c r="W3616" s="17">
        <v>-0.66835579592337224</v>
      </c>
      <c r="X3616" s="17">
        <v>-1.6139256024373154</v>
      </c>
      <c r="Y3616" s="17">
        <v>0</v>
      </c>
      <c r="Z3616" s="17">
        <v>17.257403896478259</v>
      </c>
      <c r="AA3616" s="17">
        <v>-0.33425274724250115</v>
      </c>
      <c r="AB3616" s="17">
        <v>-0.1472085642265627</v>
      </c>
      <c r="AC3616" s="17">
        <v>3.7713995992259974</v>
      </c>
      <c r="AD3616" s="17">
        <v>-0.32470568545271017</v>
      </c>
      <c r="AE3616" s="17">
        <v>-3.2470568545271014E-2</v>
      </c>
      <c r="AF3616" s="17">
        <v>27.835166854393844</v>
      </c>
      <c r="AG3616" s="17">
        <v>-31.187689879181502</v>
      </c>
      <c r="AH3616" s="17">
        <v>-1</v>
      </c>
      <c r="AI3616" s="17">
        <v>-1</v>
      </c>
      <c r="AJ3616" s="17">
        <v>-1</v>
      </c>
      <c r="AK3616" s="17">
        <v>-1</v>
      </c>
      <c r="AL3616" s="17">
        <v>-1</v>
      </c>
      <c r="AM3616" s="17">
        <v>-1</v>
      </c>
      <c r="AN3616" s="17">
        <v>-1</v>
      </c>
      <c r="AO3616" s="17">
        <v>-1</v>
      </c>
      <c r="AP3616" s="17">
        <v>-1</v>
      </c>
      <c r="AQ3616" s="17">
        <v>-1</v>
      </c>
      <c r="AR3616" s="17">
        <v>-0.16235284272635508</v>
      </c>
      <c r="AS3616" s="17">
        <v>-1.948234112716261</v>
      </c>
      <c r="AT3616" s="17">
        <v>1.4672956534688604</v>
      </c>
      <c r="AU3616" s="17">
        <v>-1</v>
      </c>
      <c r="AV3616" s="17">
        <v>-1</v>
      </c>
      <c r="AW3616" s="17">
        <v>-1</v>
      </c>
      <c r="AX3616" s="17">
        <v>-1</v>
      </c>
      <c r="AY3616" s="17">
        <v>-3.2470568545271014E-2</v>
      </c>
      <c r="AZ3616" s="17">
        <v>0.64999991647873501</v>
      </c>
      <c r="BA3616" s="17">
        <v>-0.13717940365822218</v>
      </c>
      <c r="BB3616" s="17">
        <v>0.24373326638725484</v>
      </c>
      <c r="BC3616" s="17">
        <v>-6.4246086900075286E-2</v>
      </c>
      <c r="BD3616" s="17">
        <v>8.8755511614786737</v>
      </c>
      <c r="BE3616" s="17">
        <v>-1.8242691101966289</v>
      </c>
      <c r="BF3616" s="17">
        <v>-1</v>
      </c>
      <c r="BG3616" s="22">
        <v>0</v>
      </c>
    </row>
    <row r="3617" spans="1:59" x14ac:dyDescent="0.25">
      <c r="A3617">
        <v>7279</v>
      </c>
      <c r="B3617" t="s">
        <v>3632</v>
      </c>
      <c r="C3617" s="49">
        <v>0</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0</v>
      </c>
    </row>
    <row r="3618" spans="1:59" x14ac:dyDescent="0.25">
      <c r="A3618">
        <v>7280</v>
      </c>
      <c r="B3618" t="s">
        <v>3633</v>
      </c>
      <c r="C3618" s="49">
        <v>0</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0</v>
      </c>
    </row>
    <row r="3619" spans="1:59" x14ac:dyDescent="0.25">
      <c r="A3619">
        <v>7281</v>
      </c>
      <c r="B3619" t="s">
        <v>3634</v>
      </c>
      <c r="C3619" s="49">
        <v>0</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0</v>
      </c>
    </row>
    <row r="3620" spans="1:59" x14ac:dyDescent="0.25">
      <c r="A3620">
        <v>7282</v>
      </c>
      <c r="B3620" t="s">
        <v>3635</v>
      </c>
      <c r="C3620" s="49">
        <v>0</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0</v>
      </c>
    </row>
    <row r="3621" spans="1:59" x14ac:dyDescent="0.25">
      <c r="A3621">
        <v>7283</v>
      </c>
      <c r="B3621" t="s">
        <v>3636</v>
      </c>
      <c r="C3621" s="49">
        <v>0</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0</v>
      </c>
    </row>
    <row r="3622" spans="1:59" x14ac:dyDescent="0.25">
      <c r="A3622">
        <v>7284</v>
      </c>
      <c r="B3622" t="s">
        <v>3637</v>
      </c>
      <c r="C3622" s="49">
        <v>0</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0</v>
      </c>
    </row>
    <row r="3623" spans="1:59" x14ac:dyDescent="0.25">
      <c r="A3623">
        <v>7286</v>
      </c>
      <c r="B3623" t="s">
        <v>3638</v>
      </c>
      <c r="C3623" s="49">
        <v>0</v>
      </c>
      <c r="D3623" s="22">
        <v>1450</v>
      </c>
      <c r="E3623" s="17">
        <v>42.510834345099084</v>
      </c>
      <c r="F3623" s="17">
        <v>-34.162466733731819</v>
      </c>
      <c r="G3623" s="17">
        <v>9.7588733186206644E-2</v>
      </c>
      <c r="H3623" s="17">
        <v>1.5658069454695622</v>
      </c>
      <c r="I3623" s="17">
        <v>31.883730774475264</v>
      </c>
      <c r="J3623" s="17">
        <v>0.93163294809285269</v>
      </c>
      <c r="K3623" s="17">
        <v>-1</v>
      </c>
      <c r="L3623" s="17">
        <v>-1</v>
      </c>
      <c r="M3623" s="17">
        <v>-1</v>
      </c>
      <c r="N3623" s="17">
        <v>0.16666666666666666</v>
      </c>
      <c r="O3623" s="17">
        <v>-1</v>
      </c>
      <c r="P3623" s="17">
        <v>-1</v>
      </c>
      <c r="Q3623" s="17">
        <v>1.5814579933319561</v>
      </c>
      <c r="R3623" s="17">
        <v>-1</v>
      </c>
      <c r="S3623" s="17">
        <v>-0.35349720193228051</v>
      </c>
      <c r="T3623" s="17">
        <v>-3.7116137603193253E-2</v>
      </c>
      <c r="U3623" s="17">
        <v>-0.25976454836216811</v>
      </c>
      <c r="V3623" s="17">
        <v>-0.52255781179374472</v>
      </c>
      <c r="W3623" s="17">
        <v>-0.66835579592337224</v>
      </c>
      <c r="X3623" s="17">
        <v>-1.6139256024373154</v>
      </c>
      <c r="Y3623" s="17">
        <v>0</v>
      </c>
      <c r="Z3623" s="17">
        <v>17.257403896478259</v>
      </c>
      <c r="AA3623" s="17">
        <v>-0.33425274724250115</v>
      </c>
      <c r="AB3623" s="17">
        <v>-0.1472085642265627</v>
      </c>
      <c r="AC3623" s="17">
        <v>3.7713995992259974</v>
      </c>
      <c r="AD3623" s="17">
        <v>-0.32470568545271017</v>
      </c>
      <c r="AE3623" s="17">
        <v>-3.2470568545271014E-2</v>
      </c>
      <c r="AF3623" s="17">
        <v>27.835166854393844</v>
      </c>
      <c r="AG3623" s="17">
        <v>-31.187689879181502</v>
      </c>
      <c r="AH3623" s="17">
        <v>-1</v>
      </c>
      <c r="AI3623" s="17">
        <v>-1</v>
      </c>
      <c r="AJ3623" s="17">
        <v>-1</v>
      </c>
      <c r="AK3623" s="17">
        <v>-1</v>
      </c>
      <c r="AL3623" s="17">
        <v>-1</v>
      </c>
      <c r="AM3623" s="17">
        <v>-1</v>
      </c>
      <c r="AN3623" s="17">
        <v>-1</v>
      </c>
      <c r="AO3623" s="17">
        <v>-1</v>
      </c>
      <c r="AP3623" s="17">
        <v>-1</v>
      </c>
      <c r="AQ3623" s="17">
        <v>-1</v>
      </c>
      <c r="AR3623" s="17">
        <v>-0.16235284272635508</v>
      </c>
      <c r="AS3623" s="17">
        <v>-1.948234112716261</v>
      </c>
      <c r="AT3623" s="17">
        <v>1.4672956534688604</v>
      </c>
      <c r="AU3623" s="17">
        <v>-1</v>
      </c>
      <c r="AV3623" s="17">
        <v>-1</v>
      </c>
      <c r="AW3623" s="17">
        <v>-1</v>
      </c>
      <c r="AX3623" s="17">
        <v>-1</v>
      </c>
      <c r="AY3623" s="17">
        <v>-3.2470568545271014E-2</v>
      </c>
      <c r="AZ3623" s="17">
        <v>0.64999991647873501</v>
      </c>
      <c r="BA3623" s="17">
        <v>-0.13717940365822218</v>
      </c>
      <c r="BB3623" s="17">
        <v>0.24373326638725484</v>
      </c>
      <c r="BC3623" s="17">
        <v>-6.4246086900075286E-2</v>
      </c>
      <c r="BD3623" s="17">
        <v>8.8755511614786737</v>
      </c>
      <c r="BE3623" s="17">
        <v>-1.8242691101966289</v>
      </c>
      <c r="BF3623" s="17">
        <v>-1</v>
      </c>
      <c r="BG3623" s="22">
        <v>0</v>
      </c>
    </row>
    <row r="3624" spans="1:59" x14ac:dyDescent="0.25">
      <c r="A3624">
        <v>7287</v>
      </c>
      <c r="B3624" t="s">
        <v>3639</v>
      </c>
      <c r="C3624" s="49">
        <v>0</v>
      </c>
      <c r="D3624" s="22">
        <v>1450</v>
      </c>
      <c r="E3624" s="17">
        <v>42.510834345099084</v>
      </c>
      <c r="F3624" s="17">
        <v>-34.162466733731819</v>
      </c>
      <c r="G3624" s="17">
        <v>9.7588733186206644E-2</v>
      </c>
      <c r="H3624" s="17">
        <v>1.5658069454695622</v>
      </c>
      <c r="I3624" s="17">
        <v>31.883730774475264</v>
      </c>
      <c r="J3624" s="17">
        <v>0.93163294809285269</v>
      </c>
      <c r="K3624" s="17">
        <v>-1</v>
      </c>
      <c r="L3624" s="17">
        <v>-1</v>
      </c>
      <c r="M3624" s="17">
        <v>-1</v>
      </c>
      <c r="N3624" s="17">
        <v>0.16666666666666666</v>
      </c>
      <c r="O3624" s="17">
        <v>-1</v>
      </c>
      <c r="P3624" s="17">
        <v>-1</v>
      </c>
      <c r="Q3624" s="17">
        <v>1.5814579933319561</v>
      </c>
      <c r="R3624" s="17">
        <v>-1</v>
      </c>
      <c r="S3624" s="17">
        <v>-0.35349720193228051</v>
      </c>
      <c r="T3624" s="17">
        <v>-3.7116137603193253E-2</v>
      </c>
      <c r="U3624" s="17">
        <v>-0.25976454836216811</v>
      </c>
      <c r="V3624" s="17">
        <v>-0.52255781179374472</v>
      </c>
      <c r="W3624" s="17">
        <v>-0.66835579592337224</v>
      </c>
      <c r="X3624" s="17">
        <v>-1.6139256024373154</v>
      </c>
      <c r="Y3624" s="17">
        <v>0</v>
      </c>
      <c r="Z3624" s="17">
        <v>17.257403896478259</v>
      </c>
      <c r="AA3624" s="17">
        <v>-0.33425274724250115</v>
      </c>
      <c r="AB3624" s="17">
        <v>-0.1472085642265627</v>
      </c>
      <c r="AC3624" s="17">
        <v>3.7713995992259974</v>
      </c>
      <c r="AD3624" s="17">
        <v>-0.32470568545271017</v>
      </c>
      <c r="AE3624" s="17">
        <v>-3.2470568545271014E-2</v>
      </c>
      <c r="AF3624" s="17">
        <v>27.835166854393844</v>
      </c>
      <c r="AG3624" s="17">
        <v>-31.187689879181502</v>
      </c>
      <c r="AH3624" s="17">
        <v>-1</v>
      </c>
      <c r="AI3624" s="17">
        <v>-1</v>
      </c>
      <c r="AJ3624" s="17">
        <v>-1</v>
      </c>
      <c r="AK3624" s="17">
        <v>-1</v>
      </c>
      <c r="AL3624" s="17">
        <v>-1</v>
      </c>
      <c r="AM3624" s="17">
        <v>-1</v>
      </c>
      <c r="AN3624" s="17">
        <v>-1</v>
      </c>
      <c r="AO3624" s="17">
        <v>-1</v>
      </c>
      <c r="AP3624" s="17">
        <v>-1</v>
      </c>
      <c r="AQ3624" s="17">
        <v>-1</v>
      </c>
      <c r="AR3624" s="17">
        <v>-0.16235284272635508</v>
      </c>
      <c r="AS3624" s="17">
        <v>-1.948234112716261</v>
      </c>
      <c r="AT3624" s="17">
        <v>1.4672956534688604</v>
      </c>
      <c r="AU3624" s="17">
        <v>-1</v>
      </c>
      <c r="AV3624" s="17">
        <v>-1</v>
      </c>
      <c r="AW3624" s="17">
        <v>-1</v>
      </c>
      <c r="AX3624" s="17">
        <v>-1</v>
      </c>
      <c r="AY3624" s="17">
        <v>-3.2470568545271014E-2</v>
      </c>
      <c r="AZ3624" s="17">
        <v>0.64999991647873501</v>
      </c>
      <c r="BA3624" s="17">
        <v>-0.13717940365822218</v>
      </c>
      <c r="BB3624" s="17">
        <v>0.24373326638725484</v>
      </c>
      <c r="BC3624" s="17">
        <v>-6.4246086900075286E-2</v>
      </c>
      <c r="BD3624" s="17">
        <v>8.8755511614786737</v>
      </c>
      <c r="BE3624" s="17">
        <v>-1.8242691101966289</v>
      </c>
      <c r="BF3624" s="17">
        <v>-1</v>
      </c>
      <c r="BG3624" s="22">
        <v>0</v>
      </c>
    </row>
    <row r="3625" spans="1:59" x14ac:dyDescent="0.25">
      <c r="A3625">
        <v>7288</v>
      </c>
      <c r="B3625" t="s">
        <v>3640</v>
      </c>
      <c r="C3625" s="49">
        <v>0</v>
      </c>
      <c r="D3625" s="22">
        <v>1450</v>
      </c>
      <c r="E3625" s="17">
        <v>42.510834345099084</v>
      </c>
      <c r="F3625" s="17">
        <v>-34.162466733731819</v>
      </c>
      <c r="G3625" s="17">
        <v>9.7588733186206644E-2</v>
      </c>
      <c r="H3625" s="17">
        <v>1.5658069454695622</v>
      </c>
      <c r="I3625" s="17">
        <v>31.883730774475264</v>
      </c>
      <c r="J3625" s="17">
        <v>0.93163294809285269</v>
      </c>
      <c r="K3625" s="17">
        <v>-1</v>
      </c>
      <c r="L3625" s="17">
        <v>-1</v>
      </c>
      <c r="M3625" s="17">
        <v>-1</v>
      </c>
      <c r="N3625" s="17">
        <v>0.16666666666666666</v>
      </c>
      <c r="O3625" s="17">
        <v>-1</v>
      </c>
      <c r="P3625" s="17">
        <v>-1</v>
      </c>
      <c r="Q3625" s="17">
        <v>1.5814579933319561</v>
      </c>
      <c r="R3625" s="17">
        <v>-1</v>
      </c>
      <c r="S3625" s="17">
        <v>-0.35349720193228051</v>
      </c>
      <c r="T3625" s="17">
        <v>-3.7116137603193253E-2</v>
      </c>
      <c r="U3625" s="17">
        <v>-0.25976454836216811</v>
      </c>
      <c r="V3625" s="17">
        <v>-0.52255781179374472</v>
      </c>
      <c r="W3625" s="17">
        <v>-0.66835579592337224</v>
      </c>
      <c r="X3625" s="17">
        <v>-1.6139256024373154</v>
      </c>
      <c r="Y3625" s="17">
        <v>0</v>
      </c>
      <c r="Z3625" s="17">
        <v>17.257403896478259</v>
      </c>
      <c r="AA3625" s="17">
        <v>-0.33425274724250115</v>
      </c>
      <c r="AB3625" s="17">
        <v>-0.1472085642265627</v>
      </c>
      <c r="AC3625" s="17">
        <v>3.7713995992259974</v>
      </c>
      <c r="AD3625" s="17">
        <v>-0.32470568545271017</v>
      </c>
      <c r="AE3625" s="17">
        <v>-3.2470568545271014E-2</v>
      </c>
      <c r="AF3625" s="17">
        <v>27.835166854393844</v>
      </c>
      <c r="AG3625" s="17">
        <v>-31.187689879181502</v>
      </c>
      <c r="AH3625" s="17">
        <v>-1</v>
      </c>
      <c r="AI3625" s="17">
        <v>-1</v>
      </c>
      <c r="AJ3625" s="17">
        <v>-1</v>
      </c>
      <c r="AK3625" s="17">
        <v>-1</v>
      </c>
      <c r="AL3625" s="17">
        <v>-1</v>
      </c>
      <c r="AM3625" s="17">
        <v>-1</v>
      </c>
      <c r="AN3625" s="17">
        <v>-1</v>
      </c>
      <c r="AO3625" s="17">
        <v>-1</v>
      </c>
      <c r="AP3625" s="17">
        <v>-1</v>
      </c>
      <c r="AQ3625" s="17">
        <v>-1</v>
      </c>
      <c r="AR3625" s="17">
        <v>-0.16235284272635508</v>
      </c>
      <c r="AS3625" s="17">
        <v>-1.948234112716261</v>
      </c>
      <c r="AT3625" s="17">
        <v>1.4672956534688604</v>
      </c>
      <c r="AU3625" s="17">
        <v>-1</v>
      </c>
      <c r="AV3625" s="17">
        <v>-1</v>
      </c>
      <c r="AW3625" s="17">
        <v>-1</v>
      </c>
      <c r="AX3625" s="17">
        <v>-1</v>
      </c>
      <c r="AY3625" s="17">
        <v>-3.2470568545271014E-2</v>
      </c>
      <c r="AZ3625" s="17">
        <v>0.64999991647873501</v>
      </c>
      <c r="BA3625" s="17">
        <v>-0.13717940365822218</v>
      </c>
      <c r="BB3625" s="17">
        <v>0.24373326638725484</v>
      </c>
      <c r="BC3625" s="17">
        <v>-6.4246086900075286E-2</v>
      </c>
      <c r="BD3625" s="17">
        <v>8.8755511614786737</v>
      </c>
      <c r="BE3625" s="17">
        <v>-1.8242691101966289</v>
      </c>
      <c r="BF3625" s="17">
        <v>-1</v>
      </c>
      <c r="BG3625" s="22">
        <v>0</v>
      </c>
    </row>
    <row r="3626" spans="1:59" x14ac:dyDescent="0.25">
      <c r="A3626">
        <v>7289</v>
      </c>
      <c r="B3626" t="s">
        <v>3641</v>
      </c>
      <c r="C3626" s="49">
        <v>0</v>
      </c>
      <c r="D3626" s="22">
        <v>1450</v>
      </c>
      <c r="E3626" s="17">
        <v>42.510834345099084</v>
      </c>
      <c r="F3626" s="17">
        <v>-34.162466733731819</v>
      </c>
      <c r="G3626" s="17">
        <v>9.7588733186206644E-2</v>
      </c>
      <c r="H3626" s="17">
        <v>1.5658069454695622</v>
      </c>
      <c r="I3626" s="17">
        <v>31.883730774475264</v>
      </c>
      <c r="J3626" s="17">
        <v>0.93163294809285269</v>
      </c>
      <c r="K3626" s="17">
        <v>-1</v>
      </c>
      <c r="L3626" s="17">
        <v>-1</v>
      </c>
      <c r="M3626" s="17">
        <v>-1</v>
      </c>
      <c r="N3626" s="17">
        <v>0.16666666666666666</v>
      </c>
      <c r="O3626" s="17">
        <v>-1</v>
      </c>
      <c r="P3626" s="17">
        <v>-1</v>
      </c>
      <c r="Q3626" s="17">
        <v>1.5814579933319561</v>
      </c>
      <c r="R3626" s="17">
        <v>-1</v>
      </c>
      <c r="S3626" s="17">
        <v>-0.35349720193228051</v>
      </c>
      <c r="T3626" s="17">
        <v>-3.7116137603193253E-2</v>
      </c>
      <c r="U3626" s="17">
        <v>-0.25976454836216811</v>
      </c>
      <c r="V3626" s="17">
        <v>-0.52255781179374472</v>
      </c>
      <c r="W3626" s="17">
        <v>-0.66835579592337224</v>
      </c>
      <c r="X3626" s="17">
        <v>-1.6139256024373154</v>
      </c>
      <c r="Y3626" s="17">
        <v>0</v>
      </c>
      <c r="Z3626" s="17">
        <v>17.257403896478259</v>
      </c>
      <c r="AA3626" s="17">
        <v>-0.33425274724250115</v>
      </c>
      <c r="AB3626" s="17">
        <v>-0.1472085642265627</v>
      </c>
      <c r="AC3626" s="17">
        <v>3.7713995992259974</v>
      </c>
      <c r="AD3626" s="17">
        <v>-0.32470568545271017</v>
      </c>
      <c r="AE3626" s="17">
        <v>-3.2470568545271014E-2</v>
      </c>
      <c r="AF3626" s="17">
        <v>27.835166854393844</v>
      </c>
      <c r="AG3626" s="17">
        <v>-31.187689879181502</v>
      </c>
      <c r="AH3626" s="17">
        <v>-1</v>
      </c>
      <c r="AI3626" s="17">
        <v>-1</v>
      </c>
      <c r="AJ3626" s="17">
        <v>-1</v>
      </c>
      <c r="AK3626" s="17">
        <v>-1</v>
      </c>
      <c r="AL3626" s="17">
        <v>-1</v>
      </c>
      <c r="AM3626" s="17">
        <v>-1</v>
      </c>
      <c r="AN3626" s="17">
        <v>-1</v>
      </c>
      <c r="AO3626" s="17">
        <v>-1</v>
      </c>
      <c r="AP3626" s="17">
        <v>-1</v>
      </c>
      <c r="AQ3626" s="17">
        <v>-1</v>
      </c>
      <c r="AR3626" s="17">
        <v>-0.16235284272635508</v>
      </c>
      <c r="AS3626" s="17">
        <v>-1.948234112716261</v>
      </c>
      <c r="AT3626" s="17">
        <v>1.4672956534688604</v>
      </c>
      <c r="AU3626" s="17">
        <v>-1</v>
      </c>
      <c r="AV3626" s="17">
        <v>-1</v>
      </c>
      <c r="AW3626" s="17">
        <v>-1</v>
      </c>
      <c r="AX3626" s="17">
        <v>-1</v>
      </c>
      <c r="AY3626" s="17">
        <v>-3.2470568545271014E-2</v>
      </c>
      <c r="AZ3626" s="17">
        <v>0.64999991647873501</v>
      </c>
      <c r="BA3626" s="17">
        <v>-0.13717940365822218</v>
      </c>
      <c r="BB3626" s="17">
        <v>0.24373326638725484</v>
      </c>
      <c r="BC3626" s="17">
        <v>-6.4246086900075286E-2</v>
      </c>
      <c r="BD3626" s="17">
        <v>8.8755511614786737</v>
      </c>
      <c r="BE3626" s="17">
        <v>-1.8242691101966289</v>
      </c>
      <c r="BF3626" s="17">
        <v>-1</v>
      </c>
      <c r="BG3626" s="22">
        <v>0</v>
      </c>
    </row>
    <row r="3627" spans="1:59" x14ac:dyDescent="0.25">
      <c r="A3627">
        <v>7290</v>
      </c>
      <c r="B3627" t="s">
        <v>3642</v>
      </c>
      <c r="C3627" s="49">
        <v>0</v>
      </c>
      <c r="D3627" s="22">
        <v>1450</v>
      </c>
      <c r="E3627" s="17">
        <v>42.510834345099084</v>
      </c>
      <c r="F3627" s="17">
        <v>-34.162466733731819</v>
      </c>
      <c r="G3627" s="17">
        <v>9.7588733186206644E-2</v>
      </c>
      <c r="H3627" s="17">
        <v>1.5658069454695622</v>
      </c>
      <c r="I3627" s="17">
        <v>31.883730774475264</v>
      </c>
      <c r="J3627" s="17">
        <v>0.93163294809285269</v>
      </c>
      <c r="K3627" s="17">
        <v>-1</v>
      </c>
      <c r="L3627" s="17">
        <v>-1</v>
      </c>
      <c r="M3627" s="17">
        <v>-1</v>
      </c>
      <c r="N3627" s="17">
        <v>0.16666666666666666</v>
      </c>
      <c r="O3627" s="17">
        <v>-1</v>
      </c>
      <c r="P3627" s="17">
        <v>-1</v>
      </c>
      <c r="Q3627" s="17">
        <v>1.5814579933319561</v>
      </c>
      <c r="R3627" s="17">
        <v>-1</v>
      </c>
      <c r="S3627" s="17">
        <v>-0.35349720193228051</v>
      </c>
      <c r="T3627" s="17">
        <v>-3.7116137603193253E-2</v>
      </c>
      <c r="U3627" s="17">
        <v>-0.25976454836216811</v>
      </c>
      <c r="V3627" s="17">
        <v>-0.52255781179374472</v>
      </c>
      <c r="W3627" s="17">
        <v>-0.66835579592337224</v>
      </c>
      <c r="X3627" s="17">
        <v>-1.6139256024373154</v>
      </c>
      <c r="Y3627" s="17">
        <v>0</v>
      </c>
      <c r="Z3627" s="17">
        <v>17.257403896478259</v>
      </c>
      <c r="AA3627" s="17">
        <v>-0.33425274724250115</v>
      </c>
      <c r="AB3627" s="17">
        <v>-0.1472085642265627</v>
      </c>
      <c r="AC3627" s="17">
        <v>3.7713995992259974</v>
      </c>
      <c r="AD3627" s="17">
        <v>-0.32470568545271017</v>
      </c>
      <c r="AE3627" s="17">
        <v>-3.2470568545271014E-2</v>
      </c>
      <c r="AF3627" s="17">
        <v>27.835166854393844</v>
      </c>
      <c r="AG3627" s="17">
        <v>-31.187689879181502</v>
      </c>
      <c r="AH3627" s="17">
        <v>-1</v>
      </c>
      <c r="AI3627" s="17">
        <v>-1</v>
      </c>
      <c r="AJ3627" s="17">
        <v>-1</v>
      </c>
      <c r="AK3627" s="17">
        <v>-1</v>
      </c>
      <c r="AL3627" s="17">
        <v>-1</v>
      </c>
      <c r="AM3627" s="17">
        <v>-1</v>
      </c>
      <c r="AN3627" s="17">
        <v>-1</v>
      </c>
      <c r="AO3627" s="17">
        <v>-1</v>
      </c>
      <c r="AP3627" s="17">
        <v>-1</v>
      </c>
      <c r="AQ3627" s="17">
        <v>-1</v>
      </c>
      <c r="AR3627" s="17">
        <v>-0.16235284272635508</v>
      </c>
      <c r="AS3627" s="17">
        <v>-1.948234112716261</v>
      </c>
      <c r="AT3627" s="17">
        <v>1.4672956534688604</v>
      </c>
      <c r="AU3627" s="17">
        <v>-1</v>
      </c>
      <c r="AV3627" s="17">
        <v>-1</v>
      </c>
      <c r="AW3627" s="17">
        <v>-1</v>
      </c>
      <c r="AX3627" s="17">
        <v>-1</v>
      </c>
      <c r="AY3627" s="17">
        <v>-3.2470568545271014E-2</v>
      </c>
      <c r="AZ3627" s="17">
        <v>0.64999991647873501</v>
      </c>
      <c r="BA3627" s="17">
        <v>-0.13717940365822218</v>
      </c>
      <c r="BB3627" s="17">
        <v>0.24373326638725484</v>
      </c>
      <c r="BC3627" s="17">
        <v>-6.4246086900075286E-2</v>
      </c>
      <c r="BD3627" s="17">
        <v>8.8755511614786737</v>
      </c>
      <c r="BE3627" s="17">
        <v>-1.8242691101966289</v>
      </c>
      <c r="BF3627" s="17">
        <v>-1</v>
      </c>
      <c r="BG3627" s="22">
        <v>0</v>
      </c>
    </row>
    <row r="3628" spans="1:59" x14ac:dyDescent="0.25">
      <c r="A3628">
        <v>7291</v>
      </c>
      <c r="B3628" t="s">
        <v>3643</v>
      </c>
      <c r="C3628" s="49">
        <v>0</v>
      </c>
      <c r="D3628" s="22">
        <v>1450</v>
      </c>
      <c r="E3628" s="17">
        <v>42.510834345099084</v>
      </c>
      <c r="F3628" s="17">
        <v>-34.162466733731819</v>
      </c>
      <c r="G3628" s="17">
        <v>9.7588733186206644E-2</v>
      </c>
      <c r="H3628" s="17">
        <v>1.5658069454695622</v>
      </c>
      <c r="I3628" s="17">
        <v>31.883730774475264</v>
      </c>
      <c r="J3628" s="17">
        <v>0.93163294809285269</v>
      </c>
      <c r="K3628" s="17">
        <v>-1</v>
      </c>
      <c r="L3628" s="17">
        <v>-1</v>
      </c>
      <c r="M3628" s="17">
        <v>-1</v>
      </c>
      <c r="N3628" s="17">
        <v>0.16666666666666666</v>
      </c>
      <c r="O3628" s="17">
        <v>-1</v>
      </c>
      <c r="P3628" s="17">
        <v>-1</v>
      </c>
      <c r="Q3628" s="17">
        <v>1.5814579933319561</v>
      </c>
      <c r="R3628" s="17">
        <v>-1</v>
      </c>
      <c r="S3628" s="17">
        <v>-0.35349720193228051</v>
      </c>
      <c r="T3628" s="17">
        <v>-3.7116137603193253E-2</v>
      </c>
      <c r="U3628" s="17">
        <v>-0.25976454836216811</v>
      </c>
      <c r="V3628" s="17">
        <v>-0.52255781179374472</v>
      </c>
      <c r="W3628" s="17">
        <v>-0.66835579592337224</v>
      </c>
      <c r="X3628" s="17">
        <v>-1.6139256024373154</v>
      </c>
      <c r="Y3628" s="17">
        <v>0</v>
      </c>
      <c r="Z3628" s="17">
        <v>17.257403896478259</v>
      </c>
      <c r="AA3628" s="17">
        <v>-0.33425274724250115</v>
      </c>
      <c r="AB3628" s="17">
        <v>-0.1472085642265627</v>
      </c>
      <c r="AC3628" s="17">
        <v>3.7713995992259974</v>
      </c>
      <c r="AD3628" s="17">
        <v>-0.32470568545271017</v>
      </c>
      <c r="AE3628" s="17">
        <v>-3.2470568545271014E-2</v>
      </c>
      <c r="AF3628" s="17">
        <v>27.835166854393844</v>
      </c>
      <c r="AG3628" s="17">
        <v>-31.187689879181502</v>
      </c>
      <c r="AH3628" s="17">
        <v>-1</v>
      </c>
      <c r="AI3628" s="17">
        <v>-1</v>
      </c>
      <c r="AJ3628" s="17">
        <v>-1</v>
      </c>
      <c r="AK3628" s="17">
        <v>-1</v>
      </c>
      <c r="AL3628" s="17">
        <v>-1</v>
      </c>
      <c r="AM3628" s="17">
        <v>-1</v>
      </c>
      <c r="AN3628" s="17">
        <v>-1</v>
      </c>
      <c r="AO3628" s="17">
        <v>-1</v>
      </c>
      <c r="AP3628" s="17">
        <v>-1</v>
      </c>
      <c r="AQ3628" s="17">
        <v>-1</v>
      </c>
      <c r="AR3628" s="17">
        <v>-0.16235284272635508</v>
      </c>
      <c r="AS3628" s="17">
        <v>-1.948234112716261</v>
      </c>
      <c r="AT3628" s="17">
        <v>1.4672956534688604</v>
      </c>
      <c r="AU3628" s="17">
        <v>-1</v>
      </c>
      <c r="AV3628" s="17">
        <v>-1</v>
      </c>
      <c r="AW3628" s="17">
        <v>-1</v>
      </c>
      <c r="AX3628" s="17">
        <v>-1</v>
      </c>
      <c r="AY3628" s="17">
        <v>-3.2470568545271014E-2</v>
      </c>
      <c r="AZ3628" s="17">
        <v>0.64999991647873501</v>
      </c>
      <c r="BA3628" s="17">
        <v>-0.13717940365822218</v>
      </c>
      <c r="BB3628" s="17">
        <v>0.24373326638725484</v>
      </c>
      <c r="BC3628" s="17">
        <v>-6.4246086900075286E-2</v>
      </c>
      <c r="BD3628" s="17">
        <v>8.8755511614786737</v>
      </c>
      <c r="BE3628" s="17">
        <v>-1.8242691101966289</v>
      </c>
      <c r="BF3628" s="17">
        <v>-1</v>
      </c>
      <c r="BG3628" s="22">
        <v>0</v>
      </c>
    </row>
    <row r="3629" spans="1:59" x14ac:dyDescent="0.25">
      <c r="A3629">
        <v>7292</v>
      </c>
      <c r="B3629" t="s">
        <v>3644</v>
      </c>
      <c r="C3629" s="49">
        <v>0</v>
      </c>
      <c r="D3629" s="22">
        <v>1450</v>
      </c>
      <c r="E3629" s="17">
        <v>42.510834345099084</v>
      </c>
      <c r="F3629" s="17">
        <v>-34.162466733731819</v>
      </c>
      <c r="G3629" s="17">
        <v>9.7588733186206644E-2</v>
      </c>
      <c r="H3629" s="17">
        <v>1.5658069454695622</v>
      </c>
      <c r="I3629" s="17">
        <v>31.883730774475264</v>
      </c>
      <c r="J3629" s="17">
        <v>0.93163294809285269</v>
      </c>
      <c r="K3629" s="17">
        <v>-1</v>
      </c>
      <c r="L3629" s="17">
        <v>-1</v>
      </c>
      <c r="M3629" s="17">
        <v>-1</v>
      </c>
      <c r="N3629" s="17">
        <v>0.16666666666666666</v>
      </c>
      <c r="O3629" s="17">
        <v>-1</v>
      </c>
      <c r="P3629" s="17">
        <v>-1</v>
      </c>
      <c r="Q3629" s="17">
        <v>1.5814579933319561</v>
      </c>
      <c r="R3629" s="17">
        <v>-1</v>
      </c>
      <c r="S3629" s="17">
        <v>-0.35349720193228051</v>
      </c>
      <c r="T3629" s="17">
        <v>-3.7116137603193253E-2</v>
      </c>
      <c r="U3629" s="17">
        <v>-0.25976454836216811</v>
      </c>
      <c r="V3629" s="17">
        <v>-0.52255781179374472</v>
      </c>
      <c r="W3629" s="17">
        <v>-0.66835579592337224</v>
      </c>
      <c r="X3629" s="17">
        <v>-1.6139256024373154</v>
      </c>
      <c r="Y3629" s="17">
        <v>0</v>
      </c>
      <c r="Z3629" s="17">
        <v>17.257403896478259</v>
      </c>
      <c r="AA3629" s="17">
        <v>-0.33425274724250115</v>
      </c>
      <c r="AB3629" s="17">
        <v>-0.1472085642265627</v>
      </c>
      <c r="AC3629" s="17">
        <v>3.7713995992259974</v>
      </c>
      <c r="AD3629" s="17">
        <v>-0.32470568545271017</v>
      </c>
      <c r="AE3629" s="17">
        <v>-3.2470568545271014E-2</v>
      </c>
      <c r="AF3629" s="17">
        <v>27.835166854393844</v>
      </c>
      <c r="AG3629" s="17">
        <v>-31.187689879181502</v>
      </c>
      <c r="AH3629" s="17">
        <v>-1</v>
      </c>
      <c r="AI3629" s="17">
        <v>-1</v>
      </c>
      <c r="AJ3629" s="17">
        <v>-1</v>
      </c>
      <c r="AK3629" s="17">
        <v>-1</v>
      </c>
      <c r="AL3629" s="17">
        <v>-1</v>
      </c>
      <c r="AM3629" s="17">
        <v>-1</v>
      </c>
      <c r="AN3629" s="17">
        <v>-1</v>
      </c>
      <c r="AO3629" s="17">
        <v>-1</v>
      </c>
      <c r="AP3629" s="17">
        <v>-1</v>
      </c>
      <c r="AQ3629" s="17">
        <v>-1</v>
      </c>
      <c r="AR3629" s="17">
        <v>-0.16235284272635508</v>
      </c>
      <c r="AS3629" s="17">
        <v>-1.948234112716261</v>
      </c>
      <c r="AT3629" s="17">
        <v>1.4672956534688604</v>
      </c>
      <c r="AU3629" s="17">
        <v>-1</v>
      </c>
      <c r="AV3629" s="17">
        <v>-1</v>
      </c>
      <c r="AW3629" s="17">
        <v>-1</v>
      </c>
      <c r="AX3629" s="17">
        <v>-1</v>
      </c>
      <c r="AY3629" s="17">
        <v>-3.2470568545271014E-2</v>
      </c>
      <c r="AZ3629" s="17">
        <v>0.64999991647873501</v>
      </c>
      <c r="BA3629" s="17">
        <v>-0.13717940365822218</v>
      </c>
      <c r="BB3629" s="17">
        <v>0.24373326638725484</v>
      </c>
      <c r="BC3629" s="17">
        <v>-6.4246086900075286E-2</v>
      </c>
      <c r="BD3629" s="17">
        <v>8.8755511614786737</v>
      </c>
      <c r="BE3629" s="17">
        <v>-1.8242691101966289</v>
      </c>
      <c r="BF3629" s="17">
        <v>-1</v>
      </c>
      <c r="BG3629" s="22">
        <v>0</v>
      </c>
    </row>
    <row r="3630" spans="1:59" x14ac:dyDescent="0.25">
      <c r="A3630">
        <v>7293</v>
      </c>
      <c r="B3630" t="s">
        <v>3645</v>
      </c>
      <c r="C3630" s="49">
        <v>0</v>
      </c>
      <c r="D3630" s="22">
        <v>1450</v>
      </c>
      <c r="E3630" s="17">
        <v>42.510834345099084</v>
      </c>
      <c r="F3630" s="17">
        <v>-34.162466733731819</v>
      </c>
      <c r="G3630" s="17">
        <v>9.7588733186206644E-2</v>
      </c>
      <c r="H3630" s="17">
        <v>1.5658069454695622</v>
      </c>
      <c r="I3630" s="17">
        <v>31.883730774475264</v>
      </c>
      <c r="J3630" s="17">
        <v>0.93163294809285269</v>
      </c>
      <c r="K3630" s="17">
        <v>-1</v>
      </c>
      <c r="L3630" s="17">
        <v>-1</v>
      </c>
      <c r="M3630" s="17">
        <v>-1</v>
      </c>
      <c r="N3630" s="17">
        <v>0.16666666666666666</v>
      </c>
      <c r="O3630" s="17">
        <v>-1</v>
      </c>
      <c r="P3630" s="17">
        <v>-1</v>
      </c>
      <c r="Q3630" s="17">
        <v>1.5814579933319561</v>
      </c>
      <c r="R3630" s="17">
        <v>-1</v>
      </c>
      <c r="S3630" s="17">
        <v>-0.35349720193228051</v>
      </c>
      <c r="T3630" s="17">
        <v>-3.7116137603193253E-2</v>
      </c>
      <c r="U3630" s="17">
        <v>-0.25976454836216811</v>
      </c>
      <c r="V3630" s="17">
        <v>-0.52255781179374472</v>
      </c>
      <c r="W3630" s="17">
        <v>-0.66835579592337224</v>
      </c>
      <c r="X3630" s="17">
        <v>-1.6139256024373154</v>
      </c>
      <c r="Y3630" s="17">
        <v>0</v>
      </c>
      <c r="Z3630" s="17">
        <v>17.257403896478259</v>
      </c>
      <c r="AA3630" s="17">
        <v>-0.33425274724250115</v>
      </c>
      <c r="AB3630" s="17">
        <v>-0.1472085642265627</v>
      </c>
      <c r="AC3630" s="17">
        <v>3.7713995992259974</v>
      </c>
      <c r="AD3630" s="17">
        <v>-0.32470568545271017</v>
      </c>
      <c r="AE3630" s="17">
        <v>-3.2470568545271014E-2</v>
      </c>
      <c r="AF3630" s="17">
        <v>27.835166854393844</v>
      </c>
      <c r="AG3630" s="17">
        <v>-31.187689879181502</v>
      </c>
      <c r="AH3630" s="17">
        <v>-1</v>
      </c>
      <c r="AI3630" s="17">
        <v>-1</v>
      </c>
      <c r="AJ3630" s="17">
        <v>-1</v>
      </c>
      <c r="AK3630" s="17">
        <v>-1</v>
      </c>
      <c r="AL3630" s="17">
        <v>-1</v>
      </c>
      <c r="AM3630" s="17">
        <v>-1</v>
      </c>
      <c r="AN3630" s="17">
        <v>-1</v>
      </c>
      <c r="AO3630" s="17">
        <v>-1</v>
      </c>
      <c r="AP3630" s="17">
        <v>-1</v>
      </c>
      <c r="AQ3630" s="17">
        <v>-1</v>
      </c>
      <c r="AR3630" s="17">
        <v>-0.16235284272635508</v>
      </c>
      <c r="AS3630" s="17">
        <v>-1.948234112716261</v>
      </c>
      <c r="AT3630" s="17">
        <v>1.4672956534688604</v>
      </c>
      <c r="AU3630" s="17">
        <v>-1</v>
      </c>
      <c r="AV3630" s="17">
        <v>-1</v>
      </c>
      <c r="AW3630" s="17">
        <v>-1</v>
      </c>
      <c r="AX3630" s="17">
        <v>-1</v>
      </c>
      <c r="AY3630" s="17">
        <v>-3.2470568545271014E-2</v>
      </c>
      <c r="AZ3630" s="17">
        <v>0.64999991647873501</v>
      </c>
      <c r="BA3630" s="17">
        <v>-0.13717940365822218</v>
      </c>
      <c r="BB3630" s="17">
        <v>0.24373326638725484</v>
      </c>
      <c r="BC3630" s="17">
        <v>-6.4246086900075286E-2</v>
      </c>
      <c r="BD3630" s="17">
        <v>8.8755511614786737</v>
      </c>
      <c r="BE3630" s="17">
        <v>-1.8242691101966289</v>
      </c>
      <c r="BF3630" s="17">
        <v>-1</v>
      </c>
      <c r="BG3630" s="22">
        <v>0</v>
      </c>
    </row>
    <row r="3631" spans="1:59" x14ac:dyDescent="0.25">
      <c r="A3631">
        <v>7294</v>
      </c>
      <c r="B3631" t="s">
        <v>3646</v>
      </c>
      <c r="C3631" s="49">
        <v>0</v>
      </c>
      <c r="D3631" s="22">
        <v>1450</v>
      </c>
      <c r="E3631" s="17">
        <v>42.510834345099084</v>
      </c>
      <c r="F3631" s="17">
        <v>-34.162466733731819</v>
      </c>
      <c r="G3631" s="17">
        <v>9.7588733186206644E-2</v>
      </c>
      <c r="H3631" s="17">
        <v>1.5658069454695622</v>
      </c>
      <c r="I3631" s="17">
        <v>31.883730774475264</v>
      </c>
      <c r="J3631" s="17">
        <v>0.93163294809285269</v>
      </c>
      <c r="K3631" s="17">
        <v>-1</v>
      </c>
      <c r="L3631" s="17">
        <v>-1</v>
      </c>
      <c r="M3631" s="17">
        <v>-1</v>
      </c>
      <c r="N3631" s="17">
        <v>0.16666666666666666</v>
      </c>
      <c r="O3631" s="17">
        <v>-1</v>
      </c>
      <c r="P3631" s="17">
        <v>-1</v>
      </c>
      <c r="Q3631" s="17">
        <v>1.5814579933319561</v>
      </c>
      <c r="R3631" s="17">
        <v>-1</v>
      </c>
      <c r="S3631" s="17">
        <v>-0.35349720193228051</v>
      </c>
      <c r="T3631" s="17">
        <v>-3.7116137603193253E-2</v>
      </c>
      <c r="U3631" s="17">
        <v>-0.25976454836216811</v>
      </c>
      <c r="V3631" s="17">
        <v>-0.52255781179374472</v>
      </c>
      <c r="W3631" s="17">
        <v>-0.66835579592337224</v>
      </c>
      <c r="X3631" s="17">
        <v>-1.6139256024373154</v>
      </c>
      <c r="Y3631" s="17">
        <v>0</v>
      </c>
      <c r="Z3631" s="17">
        <v>17.257403896478259</v>
      </c>
      <c r="AA3631" s="17">
        <v>-0.33425274724250115</v>
      </c>
      <c r="AB3631" s="17">
        <v>-0.1472085642265627</v>
      </c>
      <c r="AC3631" s="17">
        <v>3.7713995992259974</v>
      </c>
      <c r="AD3631" s="17">
        <v>-0.32470568545271017</v>
      </c>
      <c r="AE3631" s="17">
        <v>-3.2470568545271014E-2</v>
      </c>
      <c r="AF3631" s="17">
        <v>27.835166854393844</v>
      </c>
      <c r="AG3631" s="17">
        <v>-31.187689879181502</v>
      </c>
      <c r="AH3631" s="17">
        <v>-1</v>
      </c>
      <c r="AI3631" s="17">
        <v>-1</v>
      </c>
      <c r="AJ3631" s="17">
        <v>-1</v>
      </c>
      <c r="AK3631" s="17">
        <v>-1</v>
      </c>
      <c r="AL3631" s="17">
        <v>-1</v>
      </c>
      <c r="AM3631" s="17">
        <v>-1</v>
      </c>
      <c r="AN3631" s="17">
        <v>-1</v>
      </c>
      <c r="AO3631" s="17">
        <v>-1</v>
      </c>
      <c r="AP3631" s="17">
        <v>-1</v>
      </c>
      <c r="AQ3631" s="17">
        <v>-1</v>
      </c>
      <c r="AR3631" s="17">
        <v>-0.16235284272635508</v>
      </c>
      <c r="AS3631" s="17">
        <v>-1.948234112716261</v>
      </c>
      <c r="AT3631" s="17">
        <v>1.4672956534688604</v>
      </c>
      <c r="AU3631" s="17">
        <v>-1</v>
      </c>
      <c r="AV3631" s="17">
        <v>-1</v>
      </c>
      <c r="AW3631" s="17">
        <v>-1</v>
      </c>
      <c r="AX3631" s="17">
        <v>-1</v>
      </c>
      <c r="AY3631" s="17">
        <v>-3.2470568545271014E-2</v>
      </c>
      <c r="AZ3631" s="17">
        <v>0.64999991647873501</v>
      </c>
      <c r="BA3631" s="17">
        <v>-0.13717940365822218</v>
      </c>
      <c r="BB3631" s="17">
        <v>0.24373326638725484</v>
      </c>
      <c r="BC3631" s="17">
        <v>-6.4246086900075286E-2</v>
      </c>
      <c r="BD3631" s="17">
        <v>8.8755511614786737</v>
      </c>
      <c r="BE3631" s="17">
        <v>-1.8242691101966289</v>
      </c>
      <c r="BF3631" s="17">
        <v>-1</v>
      </c>
      <c r="BG3631" s="22">
        <v>0</v>
      </c>
    </row>
    <row r="3632" spans="1:59" x14ac:dyDescent="0.25">
      <c r="A3632">
        <v>7295</v>
      </c>
      <c r="B3632" t="s">
        <v>3647</v>
      </c>
      <c r="C3632" s="49">
        <v>0</v>
      </c>
      <c r="D3632" s="22">
        <v>1450</v>
      </c>
      <c r="E3632" s="17">
        <v>42.510834345099084</v>
      </c>
      <c r="F3632" s="17">
        <v>-34.162466733731819</v>
      </c>
      <c r="G3632" s="17">
        <v>9.7588733186206644E-2</v>
      </c>
      <c r="H3632" s="17">
        <v>1.5658069454695622</v>
      </c>
      <c r="I3632" s="17">
        <v>31.883730774475264</v>
      </c>
      <c r="J3632" s="17">
        <v>0.93163294809285269</v>
      </c>
      <c r="K3632" s="17">
        <v>-1</v>
      </c>
      <c r="L3632" s="17">
        <v>-1</v>
      </c>
      <c r="M3632" s="17">
        <v>-1</v>
      </c>
      <c r="N3632" s="17">
        <v>0.16666666666666666</v>
      </c>
      <c r="O3632" s="17">
        <v>-1</v>
      </c>
      <c r="P3632" s="17">
        <v>-1</v>
      </c>
      <c r="Q3632" s="17">
        <v>1.5814579933319561</v>
      </c>
      <c r="R3632" s="17">
        <v>-1</v>
      </c>
      <c r="S3632" s="17">
        <v>-0.35349720193228051</v>
      </c>
      <c r="T3632" s="17">
        <v>-3.7116137603193253E-2</v>
      </c>
      <c r="U3632" s="17">
        <v>-0.25976454836216811</v>
      </c>
      <c r="V3632" s="17">
        <v>-0.52255781179374472</v>
      </c>
      <c r="W3632" s="17">
        <v>-0.66835579592337224</v>
      </c>
      <c r="X3632" s="17">
        <v>-1.6139256024373154</v>
      </c>
      <c r="Y3632" s="17">
        <v>0</v>
      </c>
      <c r="Z3632" s="17">
        <v>17.257403896478259</v>
      </c>
      <c r="AA3632" s="17">
        <v>-0.33425274724250115</v>
      </c>
      <c r="AB3632" s="17">
        <v>-0.1472085642265627</v>
      </c>
      <c r="AC3632" s="17">
        <v>3.7713995992259974</v>
      </c>
      <c r="AD3632" s="17">
        <v>-0.32470568545271017</v>
      </c>
      <c r="AE3632" s="17">
        <v>-3.2470568545271014E-2</v>
      </c>
      <c r="AF3632" s="17">
        <v>27.835166854393844</v>
      </c>
      <c r="AG3632" s="17">
        <v>-31.187689879181502</v>
      </c>
      <c r="AH3632" s="17">
        <v>-1</v>
      </c>
      <c r="AI3632" s="17">
        <v>-1</v>
      </c>
      <c r="AJ3632" s="17">
        <v>-1</v>
      </c>
      <c r="AK3632" s="17">
        <v>-1</v>
      </c>
      <c r="AL3632" s="17">
        <v>-1</v>
      </c>
      <c r="AM3632" s="17">
        <v>-1</v>
      </c>
      <c r="AN3632" s="17">
        <v>-1</v>
      </c>
      <c r="AO3632" s="17">
        <v>-1</v>
      </c>
      <c r="AP3632" s="17">
        <v>-1</v>
      </c>
      <c r="AQ3632" s="17">
        <v>-1</v>
      </c>
      <c r="AR3632" s="17">
        <v>-0.16235284272635508</v>
      </c>
      <c r="AS3632" s="17">
        <v>-1.948234112716261</v>
      </c>
      <c r="AT3632" s="17">
        <v>1.4672956534688604</v>
      </c>
      <c r="AU3632" s="17">
        <v>-1</v>
      </c>
      <c r="AV3632" s="17">
        <v>-1</v>
      </c>
      <c r="AW3632" s="17">
        <v>-1</v>
      </c>
      <c r="AX3632" s="17">
        <v>-1</v>
      </c>
      <c r="AY3632" s="17">
        <v>-3.2470568545271014E-2</v>
      </c>
      <c r="AZ3632" s="17">
        <v>0.64999991647873501</v>
      </c>
      <c r="BA3632" s="17">
        <v>-0.13717940365822218</v>
      </c>
      <c r="BB3632" s="17">
        <v>0.24373326638725484</v>
      </c>
      <c r="BC3632" s="17">
        <v>-6.4246086900075286E-2</v>
      </c>
      <c r="BD3632" s="17">
        <v>8.8755511614786737</v>
      </c>
      <c r="BE3632" s="17">
        <v>-1.8242691101966289</v>
      </c>
      <c r="BF3632" s="17">
        <v>-1</v>
      </c>
      <c r="BG3632" s="22">
        <v>0</v>
      </c>
    </row>
    <row r="3633" spans="1:59" x14ac:dyDescent="0.25">
      <c r="A3633">
        <v>7296</v>
      </c>
      <c r="B3633" t="s">
        <v>3648</v>
      </c>
      <c r="C3633" s="49">
        <v>0</v>
      </c>
      <c r="D3633" s="22">
        <v>1450</v>
      </c>
      <c r="E3633" s="17">
        <v>42.510834345099084</v>
      </c>
      <c r="F3633" s="17">
        <v>-34.162466733731819</v>
      </c>
      <c r="G3633" s="17">
        <v>9.7588733186206644E-2</v>
      </c>
      <c r="H3633" s="17">
        <v>1.5658069454695622</v>
      </c>
      <c r="I3633" s="17">
        <v>31.883730774475264</v>
      </c>
      <c r="J3633" s="17">
        <v>0.93163294809285269</v>
      </c>
      <c r="K3633" s="17">
        <v>-1</v>
      </c>
      <c r="L3633" s="17">
        <v>-1</v>
      </c>
      <c r="M3633" s="17">
        <v>-1</v>
      </c>
      <c r="N3633" s="17">
        <v>0.16666666666666666</v>
      </c>
      <c r="O3633" s="17">
        <v>-1</v>
      </c>
      <c r="P3633" s="17">
        <v>-1</v>
      </c>
      <c r="Q3633" s="17">
        <v>1.5814579933319561</v>
      </c>
      <c r="R3633" s="17">
        <v>-1</v>
      </c>
      <c r="S3633" s="17">
        <v>-0.35349720193228051</v>
      </c>
      <c r="T3633" s="17">
        <v>-3.7116137603193253E-2</v>
      </c>
      <c r="U3633" s="17">
        <v>-0.25976454836216811</v>
      </c>
      <c r="V3633" s="17">
        <v>-0.52255781179374472</v>
      </c>
      <c r="W3633" s="17">
        <v>-0.66835579592337224</v>
      </c>
      <c r="X3633" s="17">
        <v>-1.6139256024373154</v>
      </c>
      <c r="Y3633" s="17">
        <v>0</v>
      </c>
      <c r="Z3633" s="17">
        <v>17.257403896478259</v>
      </c>
      <c r="AA3633" s="17">
        <v>-0.33425274724250115</v>
      </c>
      <c r="AB3633" s="17">
        <v>-0.1472085642265627</v>
      </c>
      <c r="AC3633" s="17">
        <v>3.7713995992259974</v>
      </c>
      <c r="AD3633" s="17">
        <v>-0.32470568545271017</v>
      </c>
      <c r="AE3633" s="17">
        <v>-3.2470568545271014E-2</v>
      </c>
      <c r="AF3633" s="17">
        <v>27.835166854393844</v>
      </c>
      <c r="AG3633" s="17">
        <v>-31.187689879181502</v>
      </c>
      <c r="AH3633" s="17">
        <v>-1</v>
      </c>
      <c r="AI3633" s="17">
        <v>-1</v>
      </c>
      <c r="AJ3633" s="17">
        <v>-1</v>
      </c>
      <c r="AK3633" s="17">
        <v>-1</v>
      </c>
      <c r="AL3633" s="17">
        <v>-1</v>
      </c>
      <c r="AM3633" s="17">
        <v>-1</v>
      </c>
      <c r="AN3633" s="17">
        <v>-1</v>
      </c>
      <c r="AO3633" s="17">
        <v>-1</v>
      </c>
      <c r="AP3633" s="17">
        <v>-1</v>
      </c>
      <c r="AQ3633" s="17">
        <v>-1</v>
      </c>
      <c r="AR3633" s="17">
        <v>-0.16235284272635508</v>
      </c>
      <c r="AS3633" s="17">
        <v>-1.948234112716261</v>
      </c>
      <c r="AT3633" s="17">
        <v>1.4672956534688604</v>
      </c>
      <c r="AU3633" s="17">
        <v>-1</v>
      </c>
      <c r="AV3633" s="17">
        <v>-1</v>
      </c>
      <c r="AW3633" s="17">
        <v>-1</v>
      </c>
      <c r="AX3633" s="17">
        <v>-1</v>
      </c>
      <c r="AY3633" s="17">
        <v>-3.2470568545271014E-2</v>
      </c>
      <c r="AZ3633" s="17">
        <v>0.64999991647873501</v>
      </c>
      <c r="BA3633" s="17">
        <v>-0.13717940365822218</v>
      </c>
      <c r="BB3633" s="17">
        <v>0.24373326638725484</v>
      </c>
      <c r="BC3633" s="17">
        <v>-6.4246086900075286E-2</v>
      </c>
      <c r="BD3633" s="17">
        <v>8.8755511614786737</v>
      </c>
      <c r="BE3633" s="17">
        <v>-1.8242691101966289</v>
      </c>
      <c r="BF3633" s="17">
        <v>-1</v>
      </c>
      <c r="BG3633" s="22">
        <v>0</v>
      </c>
    </row>
    <row r="3634" spans="1:59" x14ac:dyDescent="0.25">
      <c r="A3634">
        <v>7297</v>
      </c>
      <c r="B3634" t="s">
        <v>3649</v>
      </c>
      <c r="C3634" s="49">
        <v>0</v>
      </c>
      <c r="D3634" s="22">
        <v>1450</v>
      </c>
      <c r="E3634" s="17">
        <v>42.510834345099084</v>
      </c>
      <c r="F3634" s="17">
        <v>-34.162466733731819</v>
      </c>
      <c r="G3634" s="17">
        <v>9.7588733186206644E-2</v>
      </c>
      <c r="H3634" s="17">
        <v>1.5658069454695622</v>
      </c>
      <c r="I3634" s="17">
        <v>31.883730774475264</v>
      </c>
      <c r="J3634" s="17">
        <v>0.93163294809285269</v>
      </c>
      <c r="K3634" s="17">
        <v>-1</v>
      </c>
      <c r="L3634" s="17">
        <v>-1</v>
      </c>
      <c r="M3634" s="17">
        <v>-1</v>
      </c>
      <c r="N3634" s="17">
        <v>0.16666666666666666</v>
      </c>
      <c r="O3634" s="17">
        <v>-1</v>
      </c>
      <c r="P3634" s="17">
        <v>-1</v>
      </c>
      <c r="Q3634" s="17">
        <v>1.5814579933319561</v>
      </c>
      <c r="R3634" s="17">
        <v>-1</v>
      </c>
      <c r="S3634" s="17">
        <v>-0.35349720193228051</v>
      </c>
      <c r="T3634" s="17">
        <v>-3.7116137603193253E-2</v>
      </c>
      <c r="U3634" s="17">
        <v>-0.25976454836216811</v>
      </c>
      <c r="V3634" s="17">
        <v>-0.52255781179374472</v>
      </c>
      <c r="W3634" s="17">
        <v>-0.66835579592337224</v>
      </c>
      <c r="X3634" s="17">
        <v>-1.6139256024373154</v>
      </c>
      <c r="Y3634" s="17">
        <v>0</v>
      </c>
      <c r="Z3634" s="17">
        <v>17.257403896478259</v>
      </c>
      <c r="AA3634" s="17">
        <v>-0.33425274724250115</v>
      </c>
      <c r="AB3634" s="17">
        <v>-0.1472085642265627</v>
      </c>
      <c r="AC3634" s="17">
        <v>3.7713995992259974</v>
      </c>
      <c r="AD3634" s="17">
        <v>-0.32470568545271017</v>
      </c>
      <c r="AE3634" s="17">
        <v>-3.2470568545271014E-2</v>
      </c>
      <c r="AF3634" s="17">
        <v>27.835166854393844</v>
      </c>
      <c r="AG3634" s="17">
        <v>-31.187689879181502</v>
      </c>
      <c r="AH3634" s="17">
        <v>-1</v>
      </c>
      <c r="AI3634" s="17">
        <v>-1</v>
      </c>
      <c r="AJ3634" s="17">
        <v>-1</v>
      </c>
      <c r="AK3634" s="17">
        <v>-1</v>
      </c>
      <c r="AL3634" s="17">
        <v>-1</v>
      </c>
      <c r="AM3634" s="17">
        <v>-1</v>
      </c>
      <c r="AN3634" s="17">
        <v>-1</v>
      </c>
      <c r="AO3634" s="17">
        <v>-1</v>
      </c>
      <c r="AP3634" s="17">
        <v>-1</v>
      </c>
      <c r="AQ3634" s="17">
        <v>-1</v>
      </c>
      <c r="AR3634" s="17">
        <v>-0.16235284272635508</v>
      </c>
      <c r="AS3634" s="17">
        <v>-1.948234112716261</v>
      </c>
      <c r="AT3634" s="17">
        <v>1.4672956534688604</v>
      </c>
      <c r="AU3634" s="17">
        <v>-1</v>
      </c>
      <c r="AV3634" s="17">
        <v>-1</v>
      </c>
      <c r="AW3634" s="17">
        <v>-1</v>
      </c>
      <c r="AX3634" s="17">
        <v>-1</v>
      </c>
      <c r="AY3634" s="17">
        <v>-3.2470568545271014E-2</v>
      </c>
      <c r="AZ3634" s="17">
        <v>0.64999991647873501</v>
      </c>
      <c r="BA3634" s="17">
        <v>-0.13717940365822218</v>
      </c>
      <c r="BB3634" s="17">
        <v>0.24373326638725484</v>
      </c>
      <c r="BC3634" s="17">
        <v>-6.4246086900075286E-2</v>
      </c>
      <c r="BD3634" s="17">
        <v>8.8755511614786737</v>
      </c>
      <c r="BE3634" s="17">
        <v>-1.8242691101966289</v>
      </c>
      <c r="BF3634" s="17">
        <v>-1</v>
      </c>
      <c r="BG3634" s="22">
        <v>0</v>
      </c>
    </row>
    <row r="3635" spans="1:59" x14ac:dyDescent="0.25">
      <c r="A3635">
        <v>7298</v>
      </c>
      <c r="B3635" t="s">
        <v>3650</v>
      </c>
      <c r="C3635" s="49">
        <v>0</v>
      </c>
      <c r="D3635" s="22">
        <v>1450</v>
      </c>
      <c r="E3635" s="17">
        <v>42.510834345099084</v>
      </c>
      <c r="F3635" s="17">
        <v>-34.162466733731819</v>
      </c>
      <c r="G3635" s="17">
        <v>9.7588733186206644E-2</v>
      </c>
      <c r="H3635" s="17">
        <v>1.5658069454695622</v>
      </c>
      <c r="I3635" s="17">
        <v>31.883730774475264</v>
      </c>
      <c r="J3635" s="17">
        <v>0.93163294809285269</v>
      </c>
      <c r="K3635" s="17">
        <v>-1</v>
      </c>
      <c r="L3635" s="17">
        <v>-1</v>
      </c>
      <c r="M3635" s="17">
        <v>-1</v>
      </c>
      <c r="N3635" s="17">
        <v>0.16666666666666666</v>
      </c>
      <c r="O3635" s="17">
        <v>-1</v>
      </c>
      <c r="P3635" s="17">
        <v>-1</v>
      </c>
      <c r="Q3635" s="17">
        <v>1.5814579933319561</v>
      </c>
      <c r="R3635" s="17">
        <v>-1</v>
      </c>
      <c r="S3635" s="17">
        <v>-0.35349720193228051</v>
      </c>
      <c r="T3635" s="17">
        <v>-3.7116137603193253E-2</v>
      </c>
      <c r="U3635" s="17">
        <v>-0.25976454836216811</v>
      </c>
      <c r="V3635" s="17">
        <v>-0.52255781179374472</v>
      </c>
      <c r="W3635" s="17">
        <v>-0.66835579592337224</v>
      </c>
      <c r="X3635" s="17">
        <v>-1.6139256024373154</v>
      </c>
      <c r="Y3635" s="17">
        <v>0</v>
      </c>
      <c r="Z3635" s="17">
        <v>17.257403896478259</v>
      </c>
      <c r="AA3635" s="17">
        <v>-0.33425274724250115</v>
      </c>
      <c r="AB3635" s="17">
        <v>-0.1472085642265627</v>
      </c>
      <c r="AC3635" s="17">
        <v>3.7713995992259974</v>
      </c>
      <c r="AD3635" s="17">
        <v>-0.32470568545271017</v>
      </c>
      <c r="AE3635" s="17">
        <v>-3.2470568545271014E-2</v>
      </c>
      <c r="AF3635" s="17">
        <v>27.835166854393844</v>
      </c>
      <c r="AG3635" s="17">
        <v>-31.187689879181502</v>
      </c>
      <c r="AH3635" s="17">
        <v>-1</v>
      </c>
      <c r="AI3635" s="17">
        <v>-1</v>
      </c>
      <c r="AJ3635" s="17">
        <v>-1</v>
      </c>
      <c r="AK3635" s="17">
        <v>-1</v>
      </c>
      <c r="AL3635" s="17">
        <v>-1</v>
      </c>
      <c r="AM3635" s="17">
        <v>-1</v>
      </c>
      <c r="AN3635" s="17">
        <v>-1</v>
      </c>
      <c r="AO3635" s="17">
        <v>-1</v>
      </c>
      <c r="AP3635" s="17">
        <v>-1</v>
      </c>
      <c r="AQ3635" s="17">
        <v>-1</v>
      </c>
      <c r="AR3635" s="17">
        <v>-0.16235284272635508</v>
      </c>
      <c r="AS3635" s="17">
        <v>-1.948234112716261</v>
      </c>
      <c r="AT3635" s="17">
        <v>1.4672956534688604</v>
      </c>
      <c r="AU3635" s="17">
        <v>-1</v>
      </c>
      <c r="AV3635" s="17">
        <v>-1</v>
      </c>
      <c r="AW3635" s="17">
        <v>-1</v>
      </c>
      <c r="AX3635" s="17">
        <v>-1</v>
      </c>
      <c r="AY3635" s="17">
        <v>-3.2470568545271014E-2</v>
      </c>
      <c r="AZ3635" s="17">
        <v>0.64999991647873501</v>
      </c>
      <c r="BA3635" s="17">
        <v>-0.13717940365822218</v>
      </c>
      <c r="BB3635" s="17">
        <v>0.24373326638725484</v>
      </c>
      <c r="BC3635" s="17">
        <v>-6.4246086900075286E-2</v>
      </c>
      <c r="BD3635" s="17">
        <v>8.8755511614786737</v>
      </c>
      <c r="BE3635" s="17">
        <v>-1.8242691101966289</v>
      </c>
      <c r="BF3635" s="17">
        <v>-1</v>
      </c>
      <c r="BG3635" s="22">
        <v>0</v>
      </c>
    </row>
    <row r="3636" spans="1:59" x14ac:dyDescent="0.25">
      <c r="A3636">
        <v>7299</v>
      </c>
      <c r="B3636" t="s">
        <v>235</v>
      </c>
      <c r="C3636" s="49">
        <v>0</v>
      </c>
      <c r="D3636" s="22">
        <v>1450</v>
      </c>
      <c r="E3636" s="17">
        <v>42.510834345099084</v>
      </c>
      <c r="F3636" s="17">
        <v>-34.162466733731819</v>
      </c>
      <c r="G3636" s="17">
        <v>9.7588733186206644E-2</v>
      </c>
      <c r="H3636" s="17">
        <v>1.5658069454695622</v>
      </c>
      <c r="I3636" s="17">
        <v>31.883730774475264</v>
      </c>
      <c r="J3636" s="17">
        <v>0.93163294809285269</v>
      </c>
      <c r="K3636" s="17">
        <v>-1</v>
      </c>
      <c r="L3636" s="17">
        <v>-1</v>
      </c>
      <c r="M3636" s="17">
        <v>-1</v>
      </c>
      <c r="N3636" s="17">
        <v>0.16666666666666666</v>
      </c>
      <c r="O3636" s="17">
        <v>-1</v>
      </c>
      <c r="P3636" s="17">
        <v>-1</v>
      </c>
      <c r="Q3636" s="17">
        <v>1.5814579933319561</v>
      </c>
      <c r="R3636" s="17">
        <v>-1</v>
      </c>
      <c r="S3636" s="17">
        <v>-0.35349720193228051</v>
      </c>
      <c r="T3636" s="17">
        <v>-3.7116137603193253E-2</v>
      </c>
      <c r="U3636" s="17">
        <v>-0.25976454836216811</v>
      </c>
      <c r="V3636" s="17">
        <v>-0.52255781179374472</v>
      </c>
      <c r="W3636" s="17">
        <v>-0.66835579592337224</v>
      </c>
      <c r="X3636" s="17">
        <v>-1.6139256024373154</v>
      </c>
      <c r="Y3636" s="17">
        <v>0</v>
      </c>
      <c r="Z3636" s="17">
        <v>17.257403896478259</v>
      </c>
      <c r="AA3636" s="17">
        <v>-0.33425274724250115</v>
      </c>
      <c r="AB3636" s="17">
        <v>-0.1472085642265627</v>
      </c>
      <c r="AC3636" s="17">
        <v>3.7713995992259974</v>
      </c>
      <c r="AD3636" s="17">
        <v>-0.32470568545271017</v>
      </c>
      <c r="AE3636" s="17">
        <v>-3.2470568545271014E-2</v>
      </c>
      <c r="AF3636" s="17">
        <v>27.835166854393844</v>
      </c>
      <c r="AG3636" s="17">
        <v>-31.187689879181502</v>
      </c>
      <c r="AH3636" s="17">
        <v>-1</v>
      </c>
      <c r="AI3636" s="17">
        <v>-1</v>
      </c>
      <c r="AJ3636" s="17">
        <v>-1</v>
      </c>
      <c r="AK3636" s="17">
        <v>-1</v>
      </c>
      <c r="AL3636" s="17">
        <v>-1</v>
      </c>
      <c r="AM3636" s="17">
        <v>-1</v>
      </c>
      <c r="AN3636" s="17">
        <v>-1</v>
      </c>
      <c r="AO3636" s="17">
        <v>-1</v>
      </c>
      <c r="AP3636" s="17">
        <v>-1</v>
      </c>
      <c r="AQ3636" s="17">
        <v>-1</v>
      </c>
      <c r="AR3636" s="17">
        <v>-0.16235284272635508</v>
      </c>
      <c r="AS3636" s="17">
        <v>-1.948234112716261</v>
      </c>
      <c r="AT3636" s="17">
        <v>1.4672956534688604</v>
      </c>
      <c r="AU3636" s="17">
        <v>-1</v>
      </c>
      <c r="AV3636" s="17">
        <v>-1</v>
      </c>
      <c r="AW3636" s="17">
        <v>-1</v>
      </c>
      <c r="AX3636" s="17">
        <v>-1</v>
      </c>
      <c r="AY3636" s="17">
        <v>-3.2470568545271014E-2</v>
      </c>
      <c r="AZ3636" s="17">
        <v>0.64999991647873501</v>
      </c>
      <c r="BA3636" s="17">
        <v>-0.13717940365822218</v>
      </c>
      <c r="BB3636" s="17">
        <v>0.24373326638725484</v>
      </c>
      <c r="BC3636" s="17">
        <v>-6.4246086900075286E-2</v>
      </c>
      <c r="BD3636" s="17">
        <v>8.8755511614786737</v>
      </c>
      <c r="BE3636" s="17">
        <v>-1.8242691101966289</v>
      </c>
      <c r="BF3636" s="17">
        <v>-1</v>
      </c>
      <c r="BG3636" s="22">
        <v>0</v>
      </c>
    </row>
    <row r="3637" spans="1:59" x14ac:dyDescent="0.25">
      <c r="A3637">
        <v>7301</v>
      </c>
      <c r="B3637" t="s">
        <v>3651</v>
      </c>
      <c r="C3637" s="49">
        <v>0</v>
      </c>
      <c r="D3637" s="22">
        <v>1450</v>
      </c>
      <c r="E3637" s="17">
        <v>42.510834345099084</v>
      </c>
      <c r="F3637" s="17">
        <v>-34.162466733731819</v>
      </c>
      <c r="G3637" s="17">
        <v>9.7588733186206644E-2</v>
      </c>
      <c r="H3637" s="17">
        <v>1.5658069454695622</v>
      </c>
      <c r="I3637" s="17">
        <v>31.883730774475264</v>
      </c>
      <c r="J3637" s="17">
        <v>0.93163294809285269</v>
      </c>
      <c r="K3637" s="17">
        <v>-1</v>
      </c>
      <c r="L3637" s="17">
        <v>-1</v>
      </c>
      <c r="M3637" s="17">
        <v>-1</v>
      </c>
      <c r="N3637" s="17">
        <v>0.16666666666666666</v>
      </c>
      <c r="O3637" s="17">
        <v>-1</v>
      </c>
      <c r="P3637" s="17">
        <v>-1</v>
      </c>
      <c r="Q3637" s="17">
        <v>1.5814579933319561</v>
      </c>
      <c r="R3637" s="17">
        <v>-1</v>
      </c>
      <c r="S3637" s="17">
        <v>-0.35349720193228051</v>
      </c>
      <c r="T3637" s="17">
        <v>-3.7116137603193253E-2</v>
      </c>
      <c r="U3637" s="17">
        <v>-0.25976454836216811</v>
      </c>
      <c r="V3637" s="17">
        <v>-0.52255781179374472</v>
      </c>
      <c r="W3637" s="17">
        <v>-0.66835579592337224</v>
      </c>
      <c r="X3637" s="17">
        <v>-1.6139256024373154</v>
      </c>
      <c r="Y3637" s="17">
        <v>0</v>
      </c>
      <c r="Z3637" s="17">
        <v>17.257403896478259</v>
      </c>
      <c r="AA3637" s="17">
        <v>-0.33425274724250115</v>
      </c>
      <c r="AB3637" s="17">
        <v>-0.1472085642265627</v>
      </c>
      <c r="AC3637" s="17">
        <v>3.7713995992259974</v>
      </c>
      <c r="AD3637" s="17">
        <v>-0.32470568545271017</v>
      </c>
      <c r="AE3637" s="17">
        <v>-3.2470568545271014E-2</v>
      </c>
      <c r="AF3637" s="17">
        <v>27.835166854393844</v>
      </c>
      <c r="AG3637" s="17">
        <v>-31.187689879181502</v>
      </c>
      <c r="AH3637" s="17">
        <v>-1</v>
      </c>
      <c r="AI3637" s="17">
        <v>-1</v>
      </c>
      <c r="AJ3637" s="17">
        <v>-1</v>
      </c>
      <c r="AK3637" s="17">
        <v>-1</v>
      </c>
      <c r="AL3637" s="17">
        <v>-1</v>
      </c>
      <c r="AM3637" s="17">
        <v>-1</v>
      </c>
      <c r="AN3637" s="17">
        <v>-1</v>
      </c>
      <c r="AO3637" s="17">
        <v>-1</v>
      </c>
      <c r="AP3637" s="17">
        <v>-1</v>
      </c>
      <c r="AQ3637" s="17">
        <v>-1</v>
      </c>
      <c r="AR3637" s="17">
        <v>-0.16235284272635508</v>
      </c>
      <c r="AS3637" s="17">
        <v>-1.948234112716261</v>
      </c>
      <c r="AT3637" s="17">
        <v>1.4672956534688604</v>
      </c>
      <c r="AU3637" s="17">
        <v>-1</v>
      </c>
      <c r="AV3637" s="17">
        <v>-1</v>
      </c>
      <c r="AW3637" s="17">
        <v>-1</v>
      </c>
      <c r="AX3637" s="17">
        <v>-1</v>
      </c>
      <c r="AY3637" s="17">
        <v>-3.2470568545271014E-2</v>
      </c>
      <c r="AZ3637" s="17">
        <v>0.64999991647873501</v>
      </c>
      <c r="BA3637" s="17">
        <v>-0.13717940365822218</v>
      </c>
      <c r="BB3637" s="17">
        <v>0.24373326638725484</v>
      </c>
      <c r="BC3637" s="17">
        <v>-6.4246086900075286E-2</v>
      </c>
      <c r="BD3637" s="17">
        <v>8.8755511614786737</v>
      </c>
      <c r="BE3637" s="17">
        <v>-1.8242691101966289</v>
      </c>
      <c r="BF3637" s="17">
        <v>-1</v>
      </c>
      <c r="BG3637" s="22">
        <v>0</v>
      </c>
    </row>
    <row r="3638" spans="1:59" x14ac:dyDescent="0.25">
      <c r="A3638">
        <v>7302</v>
      </c>
      <c r="B3638" t="s">
        <v>3652</v>
      </c>
      <c r="C3638" s="49">
        <v>0</v>
      </c>
      <c r="D3638" s="22">
        <v>1450</v>
      </c>
      <c r="E3638" s="17">
        <v>42.510834345099084</v>
      </c>
      <c r="F3638" s="17">
        <v>-34.162466733731819</v>
      </c>
      <c r="G3638" s="17">
        <v>9.7588733186206644E-2</v>
      </c>
      <c r="H3638" s="17">
        <v>1.5658069454695622</v>
      </c>
      <c r="I3638" s="17">
        <v>31.883730774475264</v>
      </c>
      <c r="J3638" s="17">
        <v>0.93163294809285269</v>
      </c>
      <c r="K3638" s="17">
        <v>-1</v>
      </c>
      <c r="L3638" s="17">
        <v>-1</v>
      </c>
      <c r="M3638" s="17">
        <v>-1</v>
      </c>
      <c r="N3638" s="17">
        <v>0.16666666666666666</v>
      </c>
      <c r="O3638" s="17">
        <v>-1</v>
      </c>
      <c r="P3638" s="17">
        <v>-1</v>
      </c>
      <c r="Q3638" s="17">
        <v>1.5814579933319561</v>
      </c>
      <c r="R3638" s="17">
        <v>-1</v>
      </c>
      <c r="S3638" s="17">
        <v>-0.35349720193228051</v>
      </c>
      <c r="T3638" s="17">
        <v>-3.7116137603193253E-2</v>
      </c>
      <c r="U3638" s="17">
        <v>-0.25976454836216811</v>
      </c>
      <c r="V3638" s="17">
        <v>-0.52255781179374472</v>
      </c>
      <c r="W3638" s="17">
        <v>-0.66835579592337224</v>
      </c>
      <c r="X3638" s="17">
        <v>-1.6139256024373154</v>
      </c>
      <c r="Y3638" s="17">
        <v>0</v>
      </c>
      <c r="Z3638" s="17">
        <v>17.257403896478259</v>
      </c>
      <c r="AA3638" s="17">
        <v>-0.33425274724250115</v>
      </c>
      <c r="AB3638" s="17">
        <v>-0.1472085642265627</v>
      </c>
      <c r="AC3638" s="17">
        <v>3.7713995992259974</v>
      </c>
      <c r="AD3638" s="17">
        <v>-0.32470568545271017</v>
      </c>
      <c r="AE3638" s="17">
        <v>-3.2470568545271014E-2</v>
      </c>
      <c r="AF3638" s="17">
        <v>27.835166854393844</v>
      </c>
      <c r="AG3638" s="17">
        <v>-31.187689879181502</v>
      </c>
      <c r="AH3638" s="17">
        <v>-1</v>
      </c>
      <c r="AI3638" s="17">
        <v>-1</v>
      </c>
      <c r="AJ3638" s="17">
        <v>-1</v>
      </c>
      <c r="AK3638" s="17">
        <v>-1</v>
      </c>
      <c r="AL3638" s="17">
        <v>-1</v>
      </c>
      <c r="AM3638" s="17">
        <v>-1</v>
      </c>
      <c r="AN3638" s="17">
        <v>-1</v>
      </c>
      <c r="AO3638" s="17">
        <v>-1</v>
      </c>
      <c r="AP3638" s="17">
        <v>-1</v>
      </c>
      <c r="AQ3638" s="17">
        <v>-1</v>
      </c>
      <c r="AR3638" s="17">
        <v>-0.16235284272635508</v>
      </c>
      <c r="AS3638" s="17">
        <v>-1.948234112716261</v>
      </c>
      <c r="AT3638" s="17">
        <v>1.4672956534688604</v>
      </c>
      <c r="AU3638" s="17">
        <v>-1</v>
      </c>
      <c r="AV3638" s="17">
        <v>-1</v>
      </c>
      <c r="AW3638" s="17">
        <v>-1</v>
      </c>
      <c r="AX3638" s="17">
        <v>-1</v>
      </c>
      <c r="AY3638" s="17">
        <v>-3.2470568545271014E-2</v>
      </c>
      <c r="AZ3638" s="17">
        <v>0.64999991647873501</v>
      </c>
      <c r="BA3638" s="17">
        <v>-0.13717940365822218</v>
      </c>
      <c r="BB3638" s="17">
        <v>0.24373326638725484</v>
      </c>
      <c r="BC3638" s="17">
        <v>-6.4246086900075286E-2</v>
      </c>
      <c r="BD3638" s="17">
        <v>8.8755511614786737</v>
      </c>
      <c r="BE3638" s="17">
        <v>-1.8242691101966289</v>
      </c>
      <c r="BF3638" s="17">
        <v>-1</v>
      </c>
      <c r="BG3638" s="22">
        <v>0</v>
      </c>
    </row>
    <row r="3639" spans="1:59" x14ac:dyDescent="0.25">
      <c r="A3639">
        <v>7303</v>
      </c>
      <c r="B3639" t="s">
        <v>3653</v>
      </c>
      <c r="C3639" s="49">
        <v>0</v>
      </c>
      <c r="D3639" s="22">
        <v>1450</v>
      </c>
      <c r="E3639" s="17">
        <v>42.510834345099084</v>
      </c>
      <c r="F3639" s="17">
        <v>-34.162466733731819</v>
      </c>
      <c r="G3639" s="17">
        <v>9.7588733186206644E-2</v>
      </c>
      <c r="H3639" s="17">
        <v>1.5658069454695622</v>
      </c>
      <c r="I3639" s="17">
        <v>31.883730774475264</v>
      </c>
      <c r="J3639" s="17">
        <v>0.93163294809285269</v>
      </c>
      <c r="K3639" s="17">
        <v>-1</v>
      </c>
      <c r="L3639" s="17">
        <v>-1</v>
      </c>
      <c r="M3639" s="17">
        <v>-1</v>
      </c>
      <c r="N3639" s="17">
        <v>0.16666666666666666</v>
      </c>
      <c r="O3639" s="17">
        <v>-1</v>
      </c>
      <c r="P3639" s="17">
        <v>-1</v>
      </c>
      <c r="Q3639" s="17">
        <v>1.5814579933319561</v>
      </c>
      <c r="R3639" s="17">
        <v>-1</v>
      </c>
      <c r="S3639" s="17">
        <v>-0.35349720193228051</v>
      </c>
      <c r="T3639" s="17">
        <v>-3.7116137603193253E-2</v>
      </c>
      <c r="U3639" s="17">
        <v>-0.25976454836216811</v>
      </c>
      <c r="V3639" s="17">
        <v>-0.52255781179374472</v>
      </c>
      <c r="W3639" s="17">
        <v>-0.66835579592337224</v>
      </c>
      <c r="X3639" s="17">
        <v>-1.6139256024373154</v>
      </c>
      <c r="Y3639" s="17">
        <v>0</v>
      </c>
      <c r="Z3639" s="17">
        <v>17.257403896478259</v>
      </c>
      <c r="AA3639" s="17">
        <v>-0.33425274724250115</v>
      </c>
      <c r="AB3639" s="17">
        <v>-0.1472085642265627</v>
      </c>
      <c r="AC3639" s="17">
        <v>3.7713995992259974</v>
      </c>
      <c r="AD3639" s="17">
        <v>-0.32470568545271017</v>
      </c>
      <c r="AE3639" s="17">
        <v>-3.2470568545271014E-2</v>
      </c>
      <c r="AF3639" s="17">
        <v>27.835166854393844</v>
      </c>
      <c r="AG3639" s="17">
        <v>-31.187689879181502</v>
      </c>
      <c r="AH3639" s="17">
        <v>-1</v>
      </c>
      <c r="AI3639" s="17">
        <v>-1</v>
      </c>
      <c r="AJ3639" s="17">
        <v>-1</v>
      </c>
      <c r="AK3639" s="17">
        <v>-1</v>
      </c>
      <c r="AL3639" s="17">
        <v>-1</v>
      </c>
      <c r="AM3639" s="17">
        <v>-1</v>
      </c>
      <c r="AN3639" s="17">
        <v>-1</v>
      </c>
      <c r="AO3639" s="17">
        <v>-1</v>
      </c>
      <c r="AP3639" s="17">
        <v>-1</v>
      </c>
      <c r="AQ3639" s="17">
        <v>-1</v>
      </c>
      <c r="AR3639" s="17">
        <v>-0.16235284272635508</v>
      </c>
      <c r="AS3639" s="17">
        <v>-1.948234112716261</v>
      </c>
      <c r="AT3639" s="17">
        <v>1.4672956534688604</v>
      </c>
      <c r="AU3639" s="17">
        <v>-1</v>
      </c>
      <c r="AV3639" s="17">
        <v>-1</v>
      </c>
      <c r="AW3639" s="17">
        <v>-1</v>
      </c>
      <c r="AX3639" s="17">
        <v>-1</v>
      </c>
      <c r="AY3639" s="17">
        <v>-3.2470568545271014E-2</v>
      </c>
      <c r="AZ3639" s="17">
        <v>0.64999991647873501</v>
      </c>
      <c r="BA3639" s="17">
        <v>-0.13717940365822218</v>
      </c>
      <c r="BB3639" s="17">
        <v>0.24373326638725484</v>
      </c>
      <c r="BC3639" s="17">
        <v>-6.4246086900075286E-2</v>
      </c>
      <c r="BD3639" s="17">
        <v>8.8755511614786737</v>
      </c>
      <c r="BE3639" s="17">
        <v>-1.8242691101966289</v>
      </c>
      <c r="BF3639" s="17">
        <v>-1</v>
      </c>
      <c r="BG3639" s="22">
        <v>0</v>
      </c>
    </row>
    <row r="3640" spans="1:59" x14ac:dyDescent="0.25">
      <c r="A3640">
        <v>7305</v>
      </c>
      <c r="B3640" t="s">
        <v>3654</v>
      </c>
      <c r="C3640" s="49">
        <v>0</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0</v>
      </c>
    </row>
    <row r="3641" spans="1:59" x14ac:dyDescent="0.25">
      <c r="A3641">
        <v>7306</v>
      </c>
      <c r="B3641" t="s">
        <v>3655</v>
      </c>
      <c r="C3641" s="49">
        <v>0</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0</v>
      </c>
    </row>
    <row r="3642" spans="1:59" x14ac:dyDescent="0.25">
      <c r="A3642">
        <v>7308</v>
      </c>
      <c r="B3642" t="s">
        <v>3656</v>
      </c>
      <c r="C3642" s="49">
        <v>0</v>
      </c>
      <c r="D3642" s="22">
        <v>1450</v>
      </c>
      <c r="E3642" s="17">
        <v>42.510834345099084</v>
      </c>
      <c r="F3642" s="17">
        <v>-34.162466733731819</v>
      </c>
      <c r="G3642" s="17">
        <v>9.7588733186206644E-2</v>
      </c>
      <c r="H3642" s="17">
        <v>1.5658069454695622</v>
      </c>
      <c r="I3642" s="17">
        <v>31.883730774475264</v>
      </c>
      <c r="J3642" s="17">
        <v>0.93163294809285269</v>
      </c>
      <c r="K3642" s="17">
        <v>-1</v>
      </c>
      <c r="L3642" s="17">
        <v>-1</v>
      </c>
      <c r="M3642" s="17">
        <v>-1</v>
      </c>
      <c r="N3642" s="17">
        <v>0.16666666666666666</v>
      </c>
      <c r="O3642" s="17">
        <v>-1</v>
      </c>
      <c r="P3642" s="17">
        <v>-1</v>
      </c>
      <c r="Q3642" s="17">
        <v>1.5814579933319561</v>
      </c>
      <c r="R3642" s="17">
        <v>-1</v>
      </c>
      <c r="S3642" s="17">
        <v>-0.35349720193228051</v>
      </c>
      <c r="T3642" s="17">
        <v>-3.7116137603193253E-2</v>
      </c>
      <c r="U3642" s="17">
        <v>-0.25976454836216811</v>
      </c>
      <c r="V3642" s="17">
        <v>-0.52255781179374472</v>
      </c>
      <c r="W3642" s="17">
        <v>-0.66835579592337224</v>
      </c>
      <c r="X3642" s="17">
        <v>-1.6139256024373154</v>
      </c>
      <c r="Y3642" s="17">
        <v>0</v>
      </c>
      <c r="Z3642" s="17">
        <v>17.257403896478259</v>
      </c>
      <c r="AA3642" s="17">
        <v>-0.33425274724250115</v>
      </c>
      <c r="AB3642" s="17">
        <v>-0.1472085642265627</v>
      </c>
      <c r="AC3642" s="17">
        <v>3.7713995992259974</v>
      </c>
      <c r="AD3642" s="17">
        <v>-0.32470568545271017</v>
      </c>
      <c r="AE3642" s="17">
        <v>-3.2470568545271014E-2</v>
      </c>
      <c r="AF3642" s="17">
        <v>27.835166854393844</v>
      </c>
      <c r="AG3642" s="17">
        <v>-31.187689879181502</v>
      </c>
      <c r="AH3642" s="17">
        <v>-1</v>
      </c>
      <c r="AI3642" s="17">
        <v>-1</v>
      </c>
      <c r="AJ3642" s="17">
        <v>-1</v>
      </c>
      <c r="AK3642" s="17">
        <v>-1</v>
      </c>
      <c r="AL3642" s="17">
        <v>-1</v>
      </c>
      <c r="AM3642" s="17">
        <v>-1</v>
      </c>
      <c r="AN3642" s="17">
        <v>-1</v>
      </c>
      <c r="AO3642" s="17">
        <v>-1</v>
      </c>
      <c r="AP3642" s="17">
        <v>-1</v>
      </c>
      <c r="AQ3642" s="17">
        <v>-1</v>
      </c>
      <c r="AR3642" s="17">
        <v>-0.16235284272635508</v>
      </c>
      <c r="AS3642" s="17">
        <v>-1.948234112716261</v>
      </c>
      <c r="AT3642" s="17">
        <v>1.4672956534688604</v>
      </c>
      <c r="AU3642" s="17">
        <v>-1</v>
      </c>
      <c r="AV3642" s="17">
        <v>-1</v>
      </c>
      <c r="AW3642" s="17">
        <v>-1</v>
      </c>
      <c r="AX3642" s="17">
        <v>-1</v>
      </c>
      <c r="AY3642" s="17">
        <v>-3.2470568545271014E-2</v>
      </c>
      <c r="AZ3642" s="17">
        <v>0.64999991647873501</v>
      </c>
      <c r="BA3642" s="17">
        <v>-0.13717940365822218</v>
      </c>
      <c r="BB3642" s="17">
        <v>0.24373326638725484</v>
      </c>
      <c r="BC3642" s="17">
        <v>-6.4246086900075286E-2</v>
      </c>
      <c r="BD3642" s="17">
        <v>8.8755511614786737</v>
      </c>
      <c r="BE3642" s="17">
        <v>-1.8242691101966289</v>
      </c>
      <c r="BF3642" s="17">
        <v>-1</v>
      </c>
      <c r="BG3642" s="22">
        <v>0</v>
      </c>
    </row>
    <row r="3643" spans="1:59" x14ac:dyDescent="0.25">
      <c r="A3643">
        <v>7309</v>
      </c>
      <c r="B3643" t="s">
        <v>3657</v>
      </c>
      <c r="C3643" s="49">
        <v>0</v>
      </c>
      <c r="D3643" s="22">
        <v>1450</v>
      </c>
      <c r="E3643" s="17">
        <v>42.510834345099084</v>
      </c>
      <c r="F3643" s="17">
        <v>-34.162466733731819</v>
      </c>
      <c r="G3643" s="17">
        <v>9.7588733186206644E-2</v>
      </c>
      <c r="H3643" s="17">
        <v>1.5658069454695622</v>
      </c>
      <c r="I3643" s="17">
        <v>31.883730774475264</v>
      </c>
      <c r="J3643" s="17">
        <v>0.93163294809285269</v>
      </c>
      <c r="K3643" s="17">
        <v>-1</v>
      </c>
      <c r="L3643" s="17">
        <v>-1</v>
      </c>
      <c r="M3643" s="17">
        <v>-1</v>
      </c>
      <c r="N3643" s="17">
        <v>0.16666666666666666</v>
      </c>
      <c r="O3643" s="17">
        <v>-1</v>
      </c>
      <c r="P3643" s="17">
        <v>-1</v>
      </c>
      <c r="Q3643" s="17">
        <v>1.5814579933319561</v>
      </c>
      <c r="R3643" s="17">
        <v>-1</v>
      </c>
      <c r="S3643" s="17">
        <v>-0.35349720193228051</v>
      </c>
      <c r="T3643" s="17">
        <v>-3.7116137603193253E-2</v>
      </c>
      <c r="U3643" s="17">
        <v>-0.25976454836216811</v>
      </c>
      <c r="V3643" s="17">
        <v>-0.52255781179374472</v>
      </c>
      <c r="W3643" s="17">
        <v>-0.66835579592337224</v>
      </c>
      <c r="X3643" s="17">
        <v>-1.6139256024373154</v>
      </c>
      <c r="Y3643" s="17">
        <v>0</v>
      </c>
      <c r="Z3643" s="17">
        <v>17.257403896478259</v>
      </c>
      <c r="AA3643" s="17">
        <v>-0.33425274724250115</v>
      </c>
      <c r="AB3643" s="17">
        <v>-0.1472085642265627</v>
      </c>
      <c r="AC3643" s="17">
        <v>3.7713995992259974</v>
      </c>
      <c r="AD3643" s="17">
        <v>-0.32470568545271017</v>
      </c>
      <c r="AE3643" s="17">
        <v>-3.2470568545271014E-2</v>
      </c>
      <c r="AF3643" s="17">
        <v>27.835166854393844</v>
      </c>
      <c r="AG3643" s="17">
        <v>-31.187689879181502</v>
      </c>
      <c r="AH3643" s="17">
        <v>-1</v>
      </c>
      <c r="AI3643" s="17">
        <v>-1</v>
      </c>
      <c r="AJ3643" s="17">
        <v>-1</v>
      </c>
      <c r="AK3643" s="17">
        <v>-1</v>
      </c>
      <c r="AL3643" s="17">
        <v>-1</v>
      </c>
      <c r="AM3643" s="17">
        <v>-1</v>
      </c>
      <c r="AN3643" s="17">
        <v>-1</v>
      </c>
      <c r="AO3643" s="17">
        <v>-1</v>
      </c>
      <c r="AP3643" s="17">
        <v>-1</v>
      </c>
      <c r="AQ3643" s="17">
        <v>-1</v>
      </c>
      <c r="AR3643" s="17">
        <v>-0.16235284272635508</v>
      </c>
      <c r="AS3643" s="17">
        <v>-1.948234112716261</v>
      </c>
      <c r="AT3643" s="17">
        <v>1.4672956534688604</v>
      </c>
      <c r="AU3643" s="17">
        <v>-1</v>
      </c>
      <c r="AV3643" s="17">
        <v>-1</v>
      </c>
      <c r="AW3643" s="17">
        <v>-1</v>
      </c>
      <c r="AX3643" s="17">
        <v>-1</v>
      </c>
      <c r="AY3643" s="17">
        <v>-3.2470568545271014E-2</v>
      </c>
      <c r="AZ3643" s="17">
        <v>0.64999991647873501</v>
      </c>
      <c r="BA3643" s="17">
        <v>-0.13717940365822218</v>
      </c>
      <c r="BB3643" s="17">
        <v>0.24373326638725484</v>
      </c>
      <c r="BC3643" s="17">
        <v>-6.4246086900075286E-2</v>
      </c>
      <c r="BD3643" s="17">
        <v>8.8755511614786737</v>
      </c>
      <c r="BE3643" s="17">
        <v>-1.8242691101966289</v>
      </c>
      <c r="BF3643" s="17">
        <v>-1</v>
      </c>
      <c r="BG3643" s="22">
        <v>0</v>
      </c>
    </row>
    <row r="3644" spans="1:59" x14ac:dyDescent="0.25">
      <c r="A3644">
        <v>7311</v>
      </c>
      <c r="B3644" t="s">
        <v>3658</v>
      </c>
      <c r="C3644" s="49">
        <v>0</v>
      </c>
      <c r="D3644" s="22">
        <v>1450</v>
      </c>
      <c r="E3644" s="17">
        <v>42.510834345099084</v>
      </c>
      <c r="F3644" s="17">
        <v>-34.162466733731819</v>
      </c>
      <c r="G3644" s="17">
        <v>9.7588733186206644E-2</v>
      </c>
      <c r="H3644" s="17">
        <v>1.5658069454695622</v>
      </c>
      <c r="I3644" s="17">
        <v>31.883730774475264</v>
      </c>
      <c r="J3644" s="17">
        <v>0.93163294809285269</v>
      </c>
      <c r="K3644" s="17">
        <v>-1</v>
      </c>
      <c r="L3644" s="17">
        <v>-1</v>
      </c>
      <c r="M3644" s="17">
        <v>-1</v>
      </c>
      <c r="N3644" s="17">
        <v>0.16666666666666666</v>
      </c>
      <c r="O3644" s="17">
        <v>-1</v>
      </c>
      <c r="P3644" s="17">
        <v>-1</v>
      </c>
      <c r="Q3644" s="17">
        <v>1.5814579933319561</v>
      </c>
      <c r="R3644" s="17">
        <v>-1</v>
      </c>
      <c r="S3644" s="17">
        <v>-0.35349720193228051</v>
      </c>
      <c r="T3644" s="17">
        <v>-3.7116137603193253E-2</v>
      </c>
      <c r="U3644" s="17">
        <v>-0.25976454836216811</v>
      </c>
      <c r="V3644" s="17">
        <v>-0.52255781179374472</v>
      </c>
      <c r="W3644" s="17">
        <v>-0.66835579592337224</v>
      </c>
      <c r="X3644" s="17">
        <v>-1.6139256024373154</v>
      </c>
      <c r="Y3644" s="17">
        <v>0</v>
      </c>
      <c r="Z3644" s="17">
        <v>17.257403896478259</v>
      </c>
      <c r="AA3644" s="17">
        <v>-0.33425274724250115</v>
      </c>
      <c r="AB3644" s="17">
        <v>-0.1472085642265627</v>
      </c>
      <c r="AC3644" s="17">
        <v>3.7713995992259974</v>
      </c>
      <c r="AD3644" s="17">
        <v>-0.32470568545271017</v>
      </c>
      <c r="AE3644" s="17">
        <v>-3.2470568545271014E-2</v>
      </c>
      <c r="AF3644" s="17">
        <v>27.835166854393844</v>
      </c>
      <c r="AG3644" s="17">
        <v>-31.187689879181502</v>
      </c>
      <c r="AH3644" s="17">
        <v>-1</v>
      </c>
      <c r="AI3644" s="17">
        <v>-1</v>
      </c>
      <c r="AJ3644" s="17">
        <v>-1</v>
      </c>
      <c r="AK3644" s="17">
        <v>-1</v>
      </c>
      <c r="AL3644" s="17">
        <v>-1</v>
      </c>
      <c r="AM3644" s="17">
        <v>-1</v>
      </c>
      <c r="AN3644" s="17">
        <v>-1</v>
      </c>
      <c r="AO3644" s="17">
        <v>-1</v>
      </c>
      <c r="AP3644" s="17">
        <v>-1</v>
      </c>
      <c r="AQ3644" s="17">
        <v>-1</v>
      </c>
      <c r="AR3644" s="17">
        <v>-0.16235284272635508</v>
      </c>
      <c r="AS3644" s="17">
        <v>-1.948234112716261</v>
      </c>
      <c r="AT3644" s="17">
        <v>1.4672956534688604</v>
      </c>
      <c r="AU3644" s="17">
        <v>-1</v>
      </c>
      <c r="AV3644" s="17">
        <v>-1</v>
      </c>
      <c r="AW3644" s="17">
        <v>-1</v>
      </c>
      <c r="AX3644" s="17">
        <v>-1</v>
      </c>
      <c r="AY3644" s="17">
        <v>-3.2470568545271014E-2</v>
      </c>
      <c r="AZ3644" s="17">
        <v>0.64999991647873501</v>
      </c>
      <c r="BA3644" s="17">
        <v>-0.13717940365822218</v>
      </c>
      <c r="BB3644" s="17">
        <v>0.24373326638725484</v>
      </c>
      <c r="BC3644" s="17">
        <v>-6.4246086900075286E-2</v>
      </c>
      <c r="BD3644" s="17">
        <v>8.8755511614786737</v>
      </c>
      <c r="BE3644" s="17">
        <v>-1.8242691101966289</v>
      </c>
      <c r="BF3644" s="17">
        <v>-1</v>
      </c>
      <c r="BG3644" s="22">
        <v>0</v>
      </c>
    </row>
    <row r="3645" spans="1:59" x14ac:dyDescent="0.25">
      <c r="A3645">
        <v>7312</v>
      </c>
      <c r="B3645" t="s">
        <v>3659</v>
      </c>
      <c r="C3645" s="49">
        <v>0</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0</v>
      </c>
    </row>
    <row r="3646" spans="1:59" x14ac:dyDescent="0.25">
      <c r="A3646">
        <v>7313</v>
      </c>
      <c r="B3646" t="s">
        <v>3660</v>
      </c>
      <c r="C3646" s="49">
        <v>0</v>
      </c>
      <c r="D3646" s="22">
        <v>1450</v>
      </c>
      <c r="E3646" s="17">
        <v>42.510834345099084</v>
      </c>
      <c r="F3646" s="17">
        <v>-34.162466733731819</v>
      </c>
      <c r="G3646" s="17">
        <v>9.7588733186206644E-2</v>
      </c>
      <c r="H3646" s="17">
        <v>1.5658069454695622</v>
      </c>
      <c r="I3646" s="17">
        <v>31.883730774475264</v>
      </c>
      <c r="J3646" s="17">
        <v>0.93163294809285269</v>
      </c>
      <c r="K3646" s="17">
        <v>-1</v>
      </c>
      <c r="L3646" s="17">
        <v>-1</v>
      </c>
      <c r="M3646" s="17">
        <v>-1</v>
      </c>
      <c r="N3646" s="17">
        <v>0.16666666666666666</v>
      </c>
      <c r="O3646" s="17">
        <v>-1</v>
      </c>
      <c r="P3646" s="17">
        <v>-1</v>
      </c>
      <c r="Q3646" s="17">
        <v>1.5814579933319561</v>
      </c>
      <c r="R3646" s="17">
        <v>-1</v>
      </c>
      <c r="S3646" s="17">
        <v>-0.35349720193228051</v>
      </c>
      <c r="T3646" s="17">
        <v>-3.7116137603193253E-2</v>
      </c>
      <c r="U3646" s="17">
        <v>-0.25976454836216811</v>
      </c>
      <c r="V3646" s="17">
        <v>-0.52255781179374472</v>
      </c>
      <c r="W3646" s="17">
        <v>-0.66835579592337224</v>
      </c>
      <c r="X3646" s="17">
        <v>-1.6139256024373154</v>
      </c>
      <c r="Y3646" s="17">
        <v>0</v>
      </c>
      <c r="Z3646" s="17">
        <v>17.257403896478259</v>
      </c>
      <c r="AA3646" s="17">
        <v>-0.33425274724250115</v>
      </c>
      <c r="AB3646" s="17">
        <v>-0.1472085642265627</v>
      </c>
      <c r="AC3646" s="17">
        <v>3.7713995992259974</v>
      </c>
      <c r="AD3646" s="17">
        <v>-0.32470568545271017</v>
      </c>
      <c r="AE3646" s="17">
        <v>-3.2470568545271014E-2</v>
      </c>
      <c r="AF3646" s="17">
        <v>27.835166854393844</v>
      </c>
      <c r="AG3646" s="17">
        <v>-31.187689879181502</v>
      </c>
      <c r="AH3646" s="17">
        <v>-1</v>
      </c>
      <c r="AI3646" s="17">
        <v>-1</v>
      </c>
      <c r="AJ3646" s="17">
        <v>-1</v>
      </c>
      <c r="AK3646" s="17">
        <v>-1</v>
      </c>
      <c r="AL3646" s="17">
        <v>-1</v>
      </c>
      <c r="AM3646" s="17">
        <v>-1</v>
      </c>
      <c r="AN3646" s="17">
        <v>-1</v>
      </c>
      <c r="AO3646" s="17">
        <v>-1</v>
      </c>
      <c r="AP3646" s="17">
        <v>-1</v>
      </c>
      <c r="AQ3646" s="17">
        <v>-1</v>
      </c>
      <c r="AR3646" s="17">
        <v>-0.16235284272635508</v>
      </c>
      <c r="AS3646" s="17">
        <v>-1.948234112716261</v>
      </c>
      <c r="AT3646" s="17">
        <v>1.4672956534688604</v>
      </c>
      <c r="AU3646" s="17">
        <v>-1</v>
      </c>
      <c r="AV3646" s="17">
        <v>-1</v>
      </c>
      <c r="AW3646" s="17">
        <v>-1</v>
      </c>
      <c r="AX3646" s="17">
        <v>-1</v>
      </c>
      <c r="AY3646" s="17">
        <v>-3.2470568545271014E-2</v>
      </c>
      <c r="AZ3646" s="17">
        <v>0.64999991647873501</v>
      </c>
      <c r="BA3646" s="17">
        <v>-0.13717940365822218</v>
      </c>
      <c r="BB3646" s="17">
        <v>0.24373326638725484</v>
      </c>
      <c r="BC3646" s="17">
        <v>-6.4246086900075286E-2</v>
      </c>
      <c r="BD3646" s="17">
        <v>8.8755511614786737</v>
      </c>
      <c r="BE3646" s="17">
        <v>-1.8242691101966289</v>
      </c>
      <c r="BF3646" s="17">
        <v>-1</v>
      </c>
      <c r="BG3646" s="22">
        <v>0</v>
      </c>
    </row>
    <row r="3647" spans="1:59" x14ac:dyDescent="0.25">
      <c r="A3647">
        <v>7314</v>
      </c>
      <c r="B3647" t="s">
        <v>3661</v>
      </c>
      <c r="C3647" s="49">
        <v>0</v>
      </c>
      <c r="D3647" s="22">
        <v>1450</v>
      </c>
      <c r="E3647" s="17">
        <v>42.510834345099084</v>
      </c>
      <c r="F3647" s="17">
        <v>-34.162466733731819</v>
      </c>
      <c r="G3647" s="17">
        <v>9.7588733186206644E-2</v>
      </c>
      <c r="H3647" s="17">
        <v>1.5658069454695622</v>
      </c>
      <c r="I3647" s="17">
        <v>31.883730774475264</v>
      </c>
      <c r="J3647" s="17">
        <v>0.93163294809285269</v>
      </c>
      <c r="K3647" s="17">
        <v>-1</v>
      </c>
      <c r="L3647" s="17">
        <v>-1</v>
      </c>
      <c r="M3647" s="17">
        <v>-1</v>
      </c>
      <c r="N3647" s="17">
        <v>0.16666666666666666</v>
      </c>
      <c r="O3647" s="17">
        <v>-1</v>
      </c>
      <c r="P3647" s="17">
        <v>-1</v>
      </c>
      <c r="Q3647" s="17">
        <v>1.5814579933319561</v>
      </c>
      <c r="R3647" s="17">
        <v>-1</v>
      </c>
      <c r="S3647" s="17">
        <v>-0.35349720193228051</v>
      </c>
      <c r="T3647" s="17">
        <v>-3.7116137603193253E-2</v>
      </c>
      <c r="U3647" s="17">
        <v>-0.25976454836216811</v>
      </c>
      <c r="V3647" s="17">
        <v>-0.52255781179374472</v>
      </c>
      <c r="W3647" s="17">
        <v>-0.66835579592337224</v>
      </c>
      <c r="X3647" s="17">
        <v>-1.6139256024373154</v>
      </c>
      <c r="Y3647" s="17">
        <v>0</v>
      </c>
      <c r="Z3647" s="17">
        <v>17.257403896478259</v>
      </c>
      <c r="AA3647" s="17">
        <v>-0.33425274724250115</v>
      </c>
      <c r="AB3647" s="17">
        <v>-0.1472085642265627</v>
      </c>
      <c r="AC3647" s="17">
        <v>3.7713995992259974</v>
      </c>
      <c r="AD3647" s="17">
        <v>-0.32470568545271017</v>
      </c>
      <c r="AE3647" s="17">
        <v>-3.2470568545271014E-2</v>
      </c>
      <c r="AF3647" s="17">
        <v>27.835166854393844</v>
      </c>
      <c r="AG3647" s="17">
        <v>-31.187689879181502</v>
      </c>
      <c r="AH3647" s="17">
        <v>-1</v>
      </c>
      <c r="AI3647" s="17">
        <v>-1</v>
      </c>
      <c r="AJ3647" s="17">
        <v>-1</v>
      </c>
      <c r="AK3647" s="17">
        <v>-1</v>
      </c>
      <c r="AL3647" s="17">
        <v>-1</v>
      </c>
      <c r="AM3647" s="17">
        <v>-1</v>
      </c>
      <c r="AN3647" s="17">
        <v>-1</v>
      </c>
      <c r="AO3647" s="17">
        <v>-1</v>
      </c>
      <c r="AP3647" s="17">
        <v>-1</v>
      </c>
      <c r="AQ3647" s="17">
        <v>-1</v>
      </c>
      <c r="AR3647" s="17">
        <v>-0.16235284272635508</v>
      </c>
      <c r="AS3647" s="17">
        <v>-1.948234112716261</v>
      </c>
      <c r="AT3647" s="17">
        <v>1.4672956534688604</v>
      </c>
      <c r="AU3647" s="17">
        <v>-1</v>
      </c>
      <c r="AV3647" s="17">
        <v>-1</v>
      </c>
      <c r="AW3647" s="17">
        <v>-1</v>
      </c>
      <c r="AX3647" s="17">
        <v>-1</v>
      </c>
      <c r="AY3647" s="17">
        <v>-3.2470568545271014E-2</v>
      </c>
      <c r="AZ3647" s="17">
        <v>0.64999991647873501</v>
      </c>
      <c r="BA3647" s="17">
        <v>-0.13717940365822218</v>
      </c>
      <c r="BB3647" s="17">
        <v>0.24373326638725484</v>
      </c>
      <c r="BC3647" s="17">
        <v>-6.4246086900075286E-2</v>
      </c>
      <c r="BD3647" s="17">
        <v>8.8755511614786737</v>
      </c>
      <c r="BE3647" s="17">
        <v>-1.8242691101966289</v>
      </c>
      <c r="BF3647" s="17">
        <v>-1</v>
      </c>
      <c r="BG3647" s="22">
        <v>0</v>
      </c>
    </row>
    <row r="3648" spans="1:59" x14ac:dyDescent="0.25">
      <c r="A3648">
        <v>7315</v>
      </c>
      <c r="B3648" t="s">
        <v>3662</v>
      </c>
      <c r="C3648" s="49">
        <v>0</v>
      </c>
      <c r="D3648" s="22">
        <v>1450</v>
      </c>
      <c r="E3648" s="17">
        <v>42.510834345099084</v>
      </c>
      <c r="F3648" s="17">
        <v>-34.162466733731819</v>
      </c>
      <c r="G3648" s="17">
        <v>9.7588733186206644E-2</v>
      </c>
      <c r="H3648" s="17">
        <v>1.5658069454695622</v>
      </c>
      <c r="I3648" s="17">
        <v>31.883730774475264</v>
      </c>
      <c r="J3648" s="17">
        <v>0.93163294809285269</v>
      </c>
      <c r="K3648" s="17">
        <v>-1</v>
      </c>
      <c r="L3648" s="17">
        <v>-1</v>
      </c>
      <c r="M3648" s="17">
        <v>-1</v>
      </c>
      <c r="N3648" s="17">
        <v>0.16666666666666666</v>
      </c>
      <c r="O3648" s="17">
        <v>-1</v>
      </c>
      <c r="P3648" s="17">
        <v>-1</v>
      </c>
      <c r="Q3648" s="17">
        <v>1.5814579933319561</v>
      </c>
      <c r="R3648" s="17">
        <v>-1</v>
      </c>
      <c r="S3648" s="17">
        <v>-0.35349720193228051</v>
      </c>
      <c r="T3648" s="17">
        <v>-3.7116137603193253E-2</v>
      </c>
      <c r="U3648" s="17">
        <v>-0.25976454836216811</v>
      </c>
      <c r="V3648" s="17">
        <v>-0.52255781179374472</v>
      </c>
      <c r="W3648" s="17">
        <v>-0.66835579592337224</v>
      </c>
      <c r="X3648" s="17">
        <v>-1.6139256024373154</v>
      </c>
      <c r="Y3648" s="17">
        <v>0</v>
      </c>
      <c r="Z3648" s="17">
        <v>17.257403896478259</v>
      </c>
      <c r="AA3648" s="17">
        <v>-0.33425274724250115</v>
      </c>
      <c r="AB3648" s="17">
        <v>-0.1472085642265627</v>
      </c>
      <c r="AC3648" s="17">
        <v>3.7713995992259974</v>
      </c>
      <c r="AD3648" s="17">
        <v>-0.32470568545271017</v>
      </c>
      <c r="AE3648" s="17">
        <v>-3.2470568545271014E-2</v>
      </c>
      <c r="AF3648" s="17">
        <v>27.835166854393844</v>
      </c>
      <c r="AG3648" s="17">
        <v>-31.187689879181502</v>
      </c>
      <c r="AH3648" s="17">
        <v>-1</v>
      </c>
      <c r="AI3648" s="17">
        <v>-1</v>
      </c>
      <c r="AJ3648" s="17">
        <v>-1</v>
      </c>
      <c r="AK3648" s="17">
        <v>-1</v>
      </c>
      <c r="AL3648" s="17">
        <v>-1</v>
      </c>
      <c r="AM3648" s="17">
        <v>-1</v>
      </c>
      <c r="AN3648" s="17">
        <v>-1</v>
      </c>
      <c r="AO3648" s="17">
        <v>-1</v>
      </c>
      <c r="AP3648" s="17">
        <v>-1</v>
      </c>
      <c r="AQ3648" s="17">
        <v>-1</v>
      </c>
      <c r="AR3648" s="17">
        <v>-0.16235284272635508</v>
      </c>
      <c r="AS3648" s="17">
        <v>-1.948234112716261</v>
      </c>
      <c r="AT3648" s="17">
        <v>1.4672956534688604</v>
      </c>
      <c r="AU3648" s="17">
        <v>-1</v>
      </c>
      <c r="AV3648" s="17">
        <v>-1</v>
      </c>
      <c r="AW3648" s="17">
        <v>-1</v>
      </c>
      <c r="AX3648" s="17">
        <v>-1</v>
      </c>
      <c r="AY3648" s="17">
        <v>-3.2470568545271014E-2</v>
      </c>
      <c r="AZ3648" s="17">
        <v>0.64999991647873501</v>
      </c>
      <c r="BA3648" s="17">
        <v>-0.13717940365822218</v>
      </c>
      <c r="BB3648" s="17">
        <v>0.24373326638725484</v>
      </c>
      <c r="BC3648" s="17">
        <v>-6.4246086900075286E-2</v>
      </c>
      <c r="BD3648" s="17">
        <v>8.8755511614786737</v>
      </c>
      <c r="BE3648" s="17">
        <v>-1.8242691101966289</v>
      </c>
      <c r="BF3648" s="17">
        <v>-1</v>
      </c>
      <c r="BG3648" s="22">
        <v>0</v>
      </c>
    </row>
    <row r="3649" spans="1:59" x14ac:dyDescent="0.25">
      <c r="A3649">
        <v>7316</v>
      </c>
      <c r="B3649" t="s">
        <v>3663</v>
      </c>
      <c r="C3649" s="49">
        <v>0</v>
      </c>
      <c r="D3649" s="22">
        <v>1450</v>
      </c>
      <c r="E3649" s="17">
        <v>42.510834345099084</v>
      </c>
      <c r="F3649" s="17">
        <v>-34.162466733731819</v>
      </c>
      <c r="G3649" s="17">
        <v>9.7588733186206644E-2</v>
      </c>
      <c r="H3649" s="17">
        <v>1.5658069454695622</v>
      </c>
      <c r="I3649" s="17">
        <v>31.883730774475264</v>
      </c>
      <c r="J3649" s="17">
        <v>0.93163294809285269</v>
      </c>
      <c r="K3649" s="17">
        <v>-1</v>
      </c>
      <c r="L3649" s="17">
        <v>-1</v>
      </c>
      <c r="M3649" s="17">
        <v>-1</v>
      </c>
      <c r="N3649" s="17">
        <v>0.16666666666666666</v>
      </c>
      <c r="O3649" s="17">
        <v>-1</v>
      </c>
      <c r="P3649" s="17">
        <v>-1</v>
      </c>
      <c r="Q3649" s="17">
        <v>1.5814579933319561</v>
      </c>
      <c r="R3649" s="17">
        <v>-1</v>
      </c>
      <c r="S3649" s="17">
        <v>-0.35349720193228051</v>
      </c>
      <c r="T3649" s="17">
        <v>-3.7116137603193253E-2</v>
      </c>
      <c r="U3649" s="17">
        <v>-0.25976454836216811</v>
      </c>
      <c r="V3649" s="17">
        <v>-0.52255781179374472</v>
      </c>
      <c r="W3649" s="17">
        <v>-0.66835579592337224</v>
      </c>
      <c r="X3649" s="17">
        <v>-1.6139256024373154</v>
      </c>
      <c r="Y3649" s="17">
        <v>0</v>
      </c>
      <c r="Z3649" s="17">
        <v>17.257403896478259</v>
      </c>
      <c r="AA3649" s="17">
        <v>-0.33425274724250115</v>
      </c>
      <c r="AB3649" s="17">
        <v>-0.1472085642265627</v>
      </c>
      <c r="AC3649" s="17">
        <v>3.7713995992259974</v>
      </c>
      <c r="AD3649" s="17">
        <v>-0.32470568545271017</v>
      </c>
      <c r="AE3649" s="17">
        <v>-3.2470568545271014E-2</v>
      </c>
      <c r="AF3649" s="17">
        <v>27.835166854393844</v>
      </c>
      <c r="AG3649" s="17">
        <v>-31.187689879181502</v>
      </c>
      <c r="AH3649" s="17">
        <v>-1</v>
      </c>
      <c r="AI3649" s="17">
        <v>-1</v>
      </c>
      <c r="AJ3649" s="17">
        <v>-1</v>
      </c>
      <c r="AK3649" s="17">
        <v>-1</v>
      </c>
      <c r="AL3649" s="17">
        <v>-1</v>
      </c>
      <c r="AM3649" s="17">
        <v>-1</v>
      </c>
      <c r="AN3649" s="17">
        <v>-1</v>
      </c>
      <c r="AO3649" s="17">
        <v>-1</v>
      </c>
      <c r="AP3649" s="17">
        <v>-1</v>
      </c>
      <c r="AQ3649" s="17">
        <v>-1</v>
      </c>
      <c r="AR3649" s="17">
        <v>-0.16235284272635508</v>
      </c>
      <c r="AS3649" s="17">
        <v>-1.948234112716261</v>
      </c>
      <c r="AT3649" s="17">
        <v>1.4672956534688604</v>
      </c>
      <c r="AU3649" s="17">
        <v>-1</v>
      </c>
      <c r="AV3649" s="17">
        <v>-1</v>
      </c>
      <c r="AW3649" s="17">
        <v>-1</v>
      </c>
      <c r="AX3649" s="17">
        <v>-1</v>
      </c>
      <c r="AY3649" s="17">
        <v>-3.2470568545271014E-2</v>
      </c>
      <c r="AZ3649" s="17">
        <v>0.64999991647873501</v>
      </c>
      <c r="BA3649" s="17">
        <v>-0.13717940365822218</v>
      </c>
      <c r="BB3649" s="17">
        <v>0.24373326638725484</v>
      </c>
      <c r="BC3649" s="17">
        <v>-6.4246086900075286E-2</v>
      </c>
      <c r="BD3649" s="17">
        <v>8.8755511614786737</v>
      </c>
      <c r="BE3649" s="17">
        <v>-1.8242691101966289</v>
      </c>
      <c r="BF3649" s="17">
        <v>-1</v>
      </c>
      <c r="BG3649" s="22">
        <v>0</v>
      </c>
    </row>
    <row r="3650" spans="1:59" x14ac:dyDescent="0.25">
      <c r="A3650">
        <v>7317</v>
      </c>
      <c r="B3650" t="s">
        <v>3664</v>
      </c>
      <c r="C3650" s="49">
        <v>0</v>
      </c>
      <c r="D3650" s="22">
        <v>1450</v>
      </c>
      <c r="E3650" s="17">
        <v>42.510834345099084</v>
      </c>
      <c r="F3650" s="17">
        <v>-34.162466733731819</v>
      </c>
      <c r="G3650" s="17">
        <v>9.7588733186206644E-2</v>
      </c>
      <c r="H3650" s="17">
        <v>1.5658069454695622</v>
      </c>
      <c r="I3650" s="17">
        <v>31.883730774475264</v>
      </c>
      <c r="J3650" s="17">
        <v>0.93163294809285269</v>
      </c>
      <c r="K3650" s="17">
        <v>-1</v>
      </c>
      <c r="L3650" s="17">
        <v>-1</v>
      </c>
      <c r="M3650" s="17">
        <v>-1</v>
      </c>
      <c r="N3650" s="17">
        <v>0.16666666666666666</v>
      </c>
      <c r="O3650" s="17">
        <v>-1</v>
      </c>
      <c r="P3650" s="17">
        <v>-1</v>
      </c>
      <c r="Q3650" s="17">
        <v>1.5814579933319561</v>
      </c>
      <c r="R3650" s="17">
        <v>-1</v>
      </c>
      <c r="S3650" s="17">
        <v>-0.35349720193228051</v>
      </c>
      <c r="T3650" s="17">
        <v>-3.7116137603193253E-2</v>
      </c>
      <c r="U3650" s="17">
        <v>-0.25976454836216811</v>
      </c>
      <c r="V3650" s="17">
        <v>-0.52255781179374472</v>
      </c>
      <c r="W3650" s="17">
        <v>-0.66835579592337224</v>
      </c>
      <c r="X3650" s="17">
        <v>-1.6139256024373154</v>
      </c>
      <c r="Y3650" s="17">
        <v>0</v>
      </c>
      <c r="Z3650" s="17">
        <v>17.257403896478259</v>
      </c>
      <c r="AA3650" s="17">
        <v>-0.33425274724250115</v>
      </c>
      <c r="AB3650" s="17">
        <v>-0.1472085642265627</v>
      </c>
      <c r="AC3650" s="17">
        <v>3.7713995992259974</v>
      </c>
      <c r="AD3650" s="17">
        <v>-0.32470568545271017</v>
      </c>
      <c r="AE3650" s="17">
        <v>-3.2470568545271014E-2</v>
      </c>
      <c r="AF3650" s="17">
        <v>27.835166854393844</v>
      </c>
      <c r="AG3650" s="17">
        <v>-31.187689879181502</v>
      </c>
      <c r="AH3650" s="17">
        <v>-1</v>
      </c>
      <c r="AI3650" s="17">
        <v>-1</v>
      </c>
      <c r="AJ3650" s="17">
        <v>-1</v>
      </c>
      <c r="AK3650" s="17">
        <v>-1</v>
      </c>
      <c r="AL3650" s="17">
        <v>-1</v>
      </c>
      <c r="AM3650" s="17">
        <v>-1</v>
      </c>
      <c r="AN3650" s="17">
        <v>-1</v>
      </c>
      <c r="AO3650" s="17">
        <v>-1</v>
      </c>
      <c r="AP3650" s="17">
        <v>-1</v>
      </c>
      <c r="AQ3650" s="17">
        <v>-1</v>
      </c>
      <c r="AR3650" s="17">
        <v>-0.16235284272635508</v>
      </c>
      <c r="AS3650" s="17">
        <v>-1.948234112716261</v>
      </c>
      <c r="AT3650" s="17">
        <v>1.4672956534688604</v>
      </c>
      <c r="AU3650" s="17">
        <v>-1</v>
      </c>
      <c r="AV3650" s="17">
        <v>-1</v>
      </c>
      <c r="AW3650" s="17">
        <v>-1</v>
      </c>
      <c r="AX3650" s="17">
        <v>-1</v>
      </c>
      <c r="AY3650" s="17">
        <v>-3.2470568545271014E-2</v>
      </c>
      <c r="AZ3650" s="17">
        <v>0.64999991647873501</v>
      </c>
      <c r="BA3650" s="17">
        <v>-0.13717940365822218</v>
      </c>
      <c r="BB3650" s="17">
        <v>0.24373326638725484</v>
      </c>
      <c r="BC3650" s="17">
        <v>-6.4246086900075286E-2</v>
      </c>
      <c r="BD3650" s="17">
        <v>8.8755511614786737</v>
      </c>
      <c r="BE3650" s="17">
        <v>-1.8242691101966289</v>
      </c>
      <c r="BF3650" s="17">
        <v>-1</v>
      </c>
      <c r="BG3650" s="22">
        <v>0</v>
      </c>
    </row>
    <row r="3651" spans="1:59" x14ac:dyDescent="0.25">
      <c r="A3651">
        <v>7318</v>
      </c>
      <c r="B3651" t="s">
        <v>3665</v>
      </c>
      <c r="C3651" s="49">
        <v>0</v>
      </c>
      <c r="D3651" s="22">
        <v>1450</v>
      </c>
      <c r="E3651" s="17">
        <v>42.510834345099084</v>
      </c>
      <c r="F3651" s="17">
        <v>-34.162466733731819</v>
      </c>
      <c r="G3651" s="17">
        <v>9.7588733186206644E-2</v>
      </c>
      <c r="H3651" s="17">
        <v>1.5658069454695622</v>
      </c>
      <c r="I3651" s="17">
        <v>31.883730774475264</v>
      </c>
      <c r="J3651" s="17">
        <v>0.93163294809285269</v>
      </c>
      <c r="K3651" s="17">
        <v>-1</v>
      </c>
      <c r="L3651" s="17">
        <v>-1</v>
      </c>
      <c r="M3651" s="17">
        <v>-1</v>
      </c>
      <c r="N3651" s="17">
        <v>0.16666666666666666</v>
      </c>
      <c r="O3651" s="17">
        <v>-1</v>
      </c>
      <c r="P3651" s="17">
        <v>-1</v>
      </c>
      <c r="Q3651" s="17">
        <v>1.5814579933319561</v>
      </c>
      <c r="R3651" s="17">
        <v>-1</v>
      </c>
      <c r="S3651" s="17">
        <v>-0.35349720193228051</v>
      </c>
      <c r="T3651" s="17">
        <v>-3.7116137603193253E-2</v>
      </c>
      <c r="U3651" s="17">
        <v>-0.25976454836216811</v>
      </c>
      <c r="V3651" s="17">
        <v>-0.52255781179374472</v>
      </c>
      <c r="W3651" s="17">
        <v>-0.66835579592337224</v>
      </c>
      <c r="X3651" s="17">
        <v>-1.6139256024373154</v>
      </c>
      <c r="Y3651" s="17">
        <v>0</v>
      </c>
      <c r="Z3651" s="17">
        <v>17.257403896478259</v>
      </c>
      <c r="AA3651" s="17">
        <v>-0.33425274724250115</v>
      </c>
      <c r="AB3651" s="17">
        <v>-0.1472085642265627</v>
      </c>
      <c r="AC3651" s="17">
        <v>3.7713995992259974</v>
      </c>
      <c r="AD3651" s="17">
        <v>-0.32470568545271017</v>
      </c>
      <c r="AE3651" s="17">
        <v>-3.2470568545271014E-2</v>
      </c>
      <c r="AF3651" s="17">
        <v>27.835166854393844</v>
      </c>
      <c r="AG3651" s="17">
        <v>-31.187689879181502</v>
      </c>
      <c r="AH3651" s="17">
        <v>-1</v>
      </c>
      <c r="AI3651" s="17">
        <v>-1</v>
      </c>
      <c r="AJ3651" s="17">
        <v>-1</v>
      </c>
      <c r="AK3651" s="17">
        <v>-1</v>
      </c>
      <c r="AL3651" s="17">
        <v>-1</v>
      </c>
      <c r="AM3651" s="17">
        <v>-1</v>
      </c>
      <c r="AN3651" s="17">
        <v>-1</v>
      </c>
      <c r="AO3651" s="17">
        <v>-1</v>
      </c>
      <c r="AP3651" s="17">
        <v>-1</v>
      </c>
      <c r="AQ3651" s="17">
        <v>-1</v>
      </c>
      <c r="AR3651" s="17">
        <v>-0.16235284272635508</v>
      </c>
      <c r="AS3651" s="17">
        <v>-1.948234112716261</v>
      </c>
      <c r="AT3651" s="17">
        <v>1.4672956534688604</v>
      </c>
      <c r="AU3651" s="17">
        <v>-1</v>
      </c>
      <c r="AV3651" s="17">
        <v>-1</v>
      </c>
      <c r="AW3651" s="17">
        <v>-1</v>
      </c>
      <c r="AX3651" s="17">
        <v>-1</v>
      </c>
      <c r="AY3651" s="17">
        <v>-3.2470568545271014E-2</v>
      </c>
      <c r="AZ3651" s="17">
        <v>0.64999991647873501</v>
      </c>
      <c r="BA3651" s="17">
        <v>-0.13717940365822218</v>
      </c>
      <c r="BB3651" s="17">
        <v>0.24373326638725484</v>
      </c>
      <c r="BC3651" s="17">
        <v>-6.4246086900075286E-2</v>
      </c>
      <c r="BD3651" s="17">
        <v>8.8755511614786737</v>
      </c>
      <c r="BE3651" s="17">
        <v>-1.8242691101966289</v>
      </c>
      <c r="BF3651" s="17">
        <v>-1</v>
      </c>
      <c r="BG3651" s="22">
        <v>0</v>
      </c>
    </row>
    <row r="3652" spans="1:59" x14ac:dyDescent="0.25">
      <c r="A3652">
        <v>7319</v>
      </c>
      <c r="B3652" t="s">
        <v>3666</v>
      </c>
      <c r="C3652" s="49">
        <v>0</v>
      </c>
      <c r="D3652" s="22">
        <v>1450</v>
      </c>
      <c r="E3652" s="17">
        <v>42.510834345099084</v>
      </c>
      <c r="F3652" s="17">
        <v>-34.162466733731819</v>
      </c>
      <c r="G3652" s="17">
        <v>9.7588733186206644E-2</v>
      </c>
      <c r="H3652" s="17">
        <v>1.5658069454695622</v>
      </c>
      <c r="I3652" s="17">
        <v>31.883730774475264</v>
      </c>
      <c r="J3652" s="17">
        <v>0.93163294809285269</v>
      </c>
      <c r="K3652" s="17">
        <v>-1</v>
      </c>
      <c r="L3652" s="17">
        <v>-1</v>
      </c>
      <c r="M3652" s="17">
        <v>-1</v>
      </c>
      <c r="N3652" s="17">
        <v>0.16666666666666666</v>
      </c>
      <c r="O3652" s="17">
        <v>-1</v>
      </c>
      <c r="P3652" s="17">
        <v>-1</v>
      </c>
      <c r="Q3652" s="17">
        <v>1.5814579933319561</v>
      </c>
      <c r="R3652" s="17">
        <v>-1</v>
      </c>
      <c r="S3652" s="17">
        <v>-0.35349720193228051</v>
      </c>
      <c r="T3652" s="17">
        <v>-3.7116137603193253E-2</v>
      </c>
      <c r="U3652" s="17">
        <v>-0.25976454836216811</v>
      </c>
      <c r="V3652" s="17">
        <v>-0.52255781179374472</v>
      </c>
      <c r="W3652" s="17">
        <v>-0.66835579592337224</v>
      </c>
      <c r="X3652" s="17">
        <v>-1.6139256024373154</v>
      </c>
      <c r="Y3652" s="17">
        <v>0</v>
      </c>
      <c r="Z3652" s="17">
        <v>17.257403896478259</v>
      </c>
      <c r="AA3652" s="17">
        <v>-0.33425274724250115</v>
      </c>
      <c r="AB3652" s="17">
        <v>-0.1472085642265627</v>
      </c>
      <c r="AC3652" s="17">
        <v>3.7713995992259974</v>
      </c>
      <c r="AD3652" s="17">
        <v>-0.32470568545271017</v>
      </c>
      <c r="AE3652" s="17">
        <v>-3.2470568545271014E-2</v>
      </c>
      <c r="AF3652" s="17">
        <v>27.835166854393844</v>
      </c>
      <c r="AG3652" s="17">
        <v>-31.187689879181502</v>
      </c>
      <c r="AH3652" s="17">
        <v>-1</v>
      </c>
      <c r="AI3652" s="17">
        <v>-1</v>
      </c>
      <c r="AJ3652" s="17">
        <v>-1</v>
      </c>
      <c r="AK3652" s="17">
        <v>-1</v>
      </c>
      <c r="AL3652" s="17">
        <v>-1</v>
      </c>
      <c r="AM3652" s="17">
        <v>-1</v>
      </c>
      <c r="AN3652" s="17">
        <v>-1</v>
      </c>
      <c r="AO3652" s="17">
        <v>-1</v>
      </c>
      <c r="AP3652" s="17">
        <v>-1</v>
      </c>
      <c r="AQ3652" s="17">
        <v>-1</v>
      </c>
      <c r="AR3652" s="17">
        <v>-0.16235284272635508</v>
      </c>
      <c r="AS3652" s="17">
        <v>-1.948234112716261</v>
      </c>
      <c r="AT3652" s="17">
        <v>1.4672956534688604</v>
      </c>
      <c r="AU3652" s="17">
        <v>-1</v>
      </c>
      <c r="AV3652" s="17">
        <v>-1</v>
      </c>
      <c r="AW3652" s="17">
        <v>-1</v>
      </c>
      <c r="AX3652" s="17">
        <v>-1</v>
      </c>
      <c r="AY3652" s="17">
        <v>-3.2470568545271014E-2</v>
      </c>
      <c r="AZ3652" s="17">
        <v>0.64999991647873501</v>
      </c>
      <c r="BA3652" s="17">
        <v>-0.13717940365822218</v>
      </c>
      <c r="BB3652" s="17">
        <v>0.24373326638725484</v>
      </c>
      <c r="BC3652" s="17">
        <v>-6.4246086900075286E-2</v>
      </c>
      <c r="BD3652" s="17">
        <v>8.8755511614786737</v>
      </c>
      <c r="BE3652" s="17">
        <v>-1.8242691101966289</v>
      </c>
      <c r="BF3652" s="17">
        <v>-1</v>
      </c>
      <c r="BG3652" s="22">
        <v>0</v>
      </c>
    </row>
    <row r="3653" spans="1:59" x14ac:dyDescent="0.25">
      <c r="A3653">
        <v>7321</v>
      </c>
      <c r="B3653" t="s">
        <v>3667</v>
      </c>
      <c r="C3653" s="49">
        <v>0</v>
      </c>
      <c r="D3653" s="22">
        <v>1450</v>
      </c>
      <c r="E3653" s="17">
        <v>42.510834345099084</v>
      </c>
      <c r="F3653" s="17">
        <v>-34.162466733731819</v>
      </c>
      <c r="G3653" s="17">
        <v>9.7588733186206644E-2</v>
      </c>
      <c r="H3653" s="17">
        <v>1.5658069454695622</v>
      </c>
      <c r="I3653" s="17">
        <v>31.883730774475264</v>
      </c>
      <c r="J3653" s="17">
        <v>0.93163294809285269</v>
      </c>
      <c r="K3653" s="17">
        <v>-1</v>
      </c>
      <c r="L3653" s="17">
        <v>-1</v>
      </c>
      <c r="M3653" s="17">
        <v>-1</v>
      </c>
      <c r="N3653" s="17">
        <v>0.16666666666666666</v>
      </c>
      <c r="O3653" s="17">
        <v>-1</v>
      </c>
      <c r="P3653" s="17">
        <v>-1</v>
      </c>
      <c r="Q3653" s="17">
        <v>1.5814579933319561</v>
      </c>
      <c r="R3653" s="17">
        <v>-1</v>
      </c>
      <c r="S3653" s="17">
        <v>-0.35349720193228051</v>
      </c>
      <c r="T3653" s="17">
        <v>-3.7116137603193253E-2</v>
      </c>
      <c r="U3653" s="17">
        <v>-0.25976454836216811</v>
      </c>
      <c r="V3653" s="17">
        <v>-0.52255781179374472</v>
      </c>
      <c r="W3653" s="17">
        <v>-0.66835579592337224</v>
      </c>
      <c r="X3653" s="17">
        <v>-1.6139256024373154</v>
      </c>
      <c r="Y3653" s="17">
        <v>0</v>
      </c>
      <c r="Z3653" s="17">
        <v>17.257403896478259</v>
      </c>
      <c r="AA3653" s="17">
        <v>-0.33425274724250115</v>
      </c>
      <c r="AB3653" s="17">
        <v>-0.1472085642265627</v>
      </c>
      <c r="AC3653" s="17">
        <v>3.7713995992259974</v>
      </c>
      <c r="AD3653" s="17">
        <v>-0.32470568545271017</v>
      </c>
      <c r="AE3653" s="17">
        <v>-3.2470568545271014E-2</v>
      </c>
      <c r="AF3653" s="17">
        <v>27.835166854393844</v>
      </c>
      <c r="AG3653" s="17">
        <v>-31.187689879181502</v>
      </c>
      <c r="AH3653" s="17">
        <v>-1</v>
      </c>
      <c r="AI3653" s="17">
        <v>-1</v>
      </c>
      <c r="AJ3653" s="17">
        <v>-1</v>
      </c>
      <c r="AK3653" s="17">
        <v>-1</v>
      </c>
      <c r="AL3653" s="17">
        <v>-1</v>
      </c>
      <c r="AM3653" s="17">
        <v>-1</v>
      </c>
      <c r="AN3653" s="17">
        <v>-1</v>
      </c>
      <c r="AO3653" s="17">
        <v>-1</v>
      </c>
      <c r="AP3653" s="17">
        <v>-1</v>
      </c>
      <c r="AQ3653" s="17">
        <v>-1</v>
      </c>
      <c r="AR3653" s="17">
        <v>-0.16235284272635508</v>
      </c>
      <c r="AS3653" s="17">
        <v>-1.948234112716261</v>
      </c>
      <c r="AT3653" s="17">
        <v>1.4672956534688604</v>
      </c>
      <c r="AU3653" s="17">
        <v>-1</v>
      </c>
      <c r="AV3653" s="17">
        <v>-1</v>
      </c>
      <c r="AW3653" s="17">
        <v>-1</v>
      </c>
      <c r="AX3653" s="17">
        <v>-1</v>
      </c>
      <c r="AY3653" s="17">
        <v>-3.2470568545271014E-2</v>
      </c>
      <c r="AZ3653" s="17">
        <v>0.64999991647873501</v>
      </c>
      <c r="BA3653" s="17">
        <v>-0.13717940365822218</v>
      </c>
      <c r="BB3653" s="17">
        <v>0.24373326638725484</v>
      </c>
      <c r="BC3653" s="17">
        <v>-6.4246086900075286E-2</v>
      </c>
      <c r="BD3653" s="17">
        <v>8.8755511614786737</v>
      </c>
      <c r="BE3653" s="17">
        <v>-1.8242691101966289</v>
      </c>
      <c r="BF3653" s="17">
        <v>-1</v>
      </c>
      <c r="BG3653" s="22">
        <v>0</v>
      </c>
    </row>
    <row r="3654" spans="1:59" x14ac:dyDescent="0.25">
      <c r="A3654">
        <v>7322</v>
      </c>
      <c r="B3654" t="s">
        <v>3668</v>
      </c>
      <c r="C3654" s="49">
        <v>0</v>
      </c>
      <c r="D3654" s="22">
        <v>1450</v>
      </c>
      <c r="E3654" s="17">
        <v>42.510834345099084</v>
      </c>
      <c r="F3654" s="17">
        <v>-34.162466733731819</v>
      </c>
      <c r="G3654" s="17">
        <v>9.7588733186206644E-2</v>
      </c>
      <c r="H3654" s="17">
        <v>1.5658069454695622</v>
      </c>
      <c r="I3654" s="17">
        <v>31.883730774475264</v>
      </c>
      <c r="J3654" s="17">
        <v>0.93163294809285269</v>
      </c>
      <c r="K3654" s="17">
        <v>-1</v>
      </c>
      <c r="L3654" s="17">
        <v>-1</v>
      </c>
      <c r="M3654" s="17">
        <v>-1</v>
      </c>
      <c r="N3654" s="17">
        <v>0.16666666666666666</v>
      </c>
      <c r="O3654" s="17">
        <v>-1</v>
      </c>
      <c r="P3654" s="17">
        <v>-1</v>
      </c>
      <c r="Q3654" s="17">
        <v>1.5814579933319561</v>
      </c>
      <c r="R3654" s="17">
        <v>-1</v>
      </c>
      <c r="S3654" s="17">
        <v>-0.35349720193228051</v>
      </c>
      <c r="T3654" s="17">
        <v>-3.7116137603193253E-2</v>
      </c>
      <c r="U3654" s="17">
        <v>-0.25976454836216811</v>
      </c>
      <c r="V3654" s="17">
        <v>-0.52255781179374472</v>
      </c>
      <c r="W3654" s="17">
        <v>-0.66835579592337224</v>
      </c>
      <c r="X3654" s="17">
        <v>-1.6139256024373154</v>
      </c>
      <c r="Y3654" s="17">
        <v>0</v>
      </c>
      <c r="Z3654" s="17">
        <v>17.257403896478259</v>
      </c>
      <c r="AA3654" s="17">
        <v>-0.33425274724250115</v>
      </c>
      <c r="AB3654" s="17">
        <v>-0.1472085642265627</v>
      </c>
      <c r="AC3654" s="17">
        <v>3.7713995992259974</v>
      </c>
      <c r="AD3654" s="17">
        <v>-0.32470568545271017</v>
      </c>
      <c r="AE3654" s="17">
        <v>-3.2470568545271014E-2</v>
      </c>
      <c r="AF3654" s="17">
        <v>27.835166854393844</v>
      </c>
      <c r="AG3654" s="17">
        <v>-31.187689879181502</v>
      </c>
      <c r="AH3654" s="17">
        <v>-1</v>
      </c>
      <c r="AI3654" s="17">
        <v>-1</v>
      </c>
      <c r="AJ3654" s="17">
        <v>-1</v>
      </c>
      <c r="AK3654" s="17">
        <v>-1</v>
      </c>
      <c r="AL3654" s="17">
        <v>-1</v>
      </c>
      <c r="AM3654" s="17">
        <v>-1</v>
      </c>
      <c r="AN3654" s="17">
        <v>-1</v>
      </c>
      <c r="AO3654" s="17">
        <v>-1</v>
      </c>
      <c r="AP3654" s="17">
        <v>-1</v>
      </c>
      <c r="AQ3654" s="17">
        <v>-1</v>
      </c>
      <c r="AR3654" s="17">
        <v>-0.16235284272635508</v>
      </c>
      <c r="AS3654" s="17">
        <v>-1.948234112716261</v>
      </c>
      <c r="AT3654" s="17">
        <v>1.4672956534688604</v>
      </c>
      <c r="AU3654" s="17">
        <v>-1</v>
      </c>
      <c r="AV3654" s="17">
        <v>-1</v>
      </c>
      <c r="AW3654" s="17">
        <v>-1</v>
      </c>
      <c r="AX3654" s="17">
        <v>-1</v>
      </c>
      <c r="AY3654" s="17">
        <v>-3.2470568545271014E-2</v>
      </c>
      <c r="AZ3654" s="17">
        <v>0.64999991647873501</v>
      </c>
      <c r="BA3654" s="17">
        <v>-0.13717940365822218</v>
      </c>
      <c r="BB3654" s="17">
        <v>0.24373326638725484</v>
      </c>
      <c r="BC3654" s="17">
        <v>-6.4246086900075286E-2</v>
      </c>
      <c r="BD3654" s="17">
        <v>8.8755511614786737</v>
      </c>
      <c r="BE3654" s="17">
        <v>-1.8242691101966289</v>
      </c>
      <c r="BF3654" s="17">
        <v>-1</v>
      </c>
      <c r="BG3654" s="22">
        <v>0</v>
      </c>
    </row>
    <row r="3655" spans="1:59" x14ac:dyDescent="0.25">
      <c r="A3655">
        <v>7323</v>
      </c>
      <c r="B3655" t="s">
        <v>3669</v>
      </c>
      <c r="C3655" s="49">
        <v>0</v>
      </c>
      <c r="D3655" s="22">
        <v>1450</v>
      </c>
      <c r="E3655" s="17">
        <v>42.510834345099084</v>
      </c>
      <c r="F3655" s="17">
        <v>-34.162466733731819</v>
      </c>
      <c r="G3655" s="17">
        <v>9.7588733186206644E-2</v>
      </c>
      <c r="H3655" s="17">
        <v>1.5658069454695622</v>
      </c>
      <c r="I3655" s="17">
        <v>31.883730774475264</v>
      </c>
      <c r="J3655" s="17">
        <v>0.93163294809285269</v>
      </c>
      <c r="K3655" s="17">
        <v>-1</v>
      </c>
      <c r="L3655" s="17">
        <v>-1</v>
      </c>
      <c r="M3655" s="17">
        <v>-1</v>
      </c>
      <c r="N3655" s="17">
        <v>0.16666666666666666</v>
      </c>
      <c r="O3655" s="17">
        <v>-1</v>
      </c>
      <c r="P3655" s="17">
        <v>-1</v>
      </c>
      <c r="Q3655" s="17">
        <v>1.5814579933319561</v>
      </c>
      <c r="R3655" s="17">
        <v>-1</v>
      </c>
      <c r="S3655" s="17">
        <v>-0.35349720193228051</v>
      </c>
      <c r="T3655" s="17">
        <v>-3.7116137603193253E-2</v>
      </c>
      <c r="U3655" s="17">
        <v>-0.25976454836216811</v>
      </c>
      <c r="V3655" s="17">
        <v>-0.52255781179374472</v>
      </c>
      <c r="W3655" s="17">
        <v>-0.66835579592337224</v>
      </c>
      <c r="X3655" s="17">
        <v>-1.6139256024373154</v>
      </c>
      <c r="Y3655" s="17">
        <v>0</v>
      </c>
      <c r="Z3655" s="17">
        <v>17.257403896478259</v>
      </c>
      <c r="AA3655" s="17">
        <v>-0.33425274724250115</v>
      </c>
      <c r="AB3655" s="17">
        <v>-0.1472085642265627</v>
      </c>
      <c r="AC3655" s="17">
        <v>3.7713995992259974</v>
      </c>
      <c r="AD3655" s="17">
        <v>-0.32470568545271017</v>
      </c>
      <c r="AE3655" s="17">
        <v>-3.2470568545271014E-2</v>
      </c>
      <c r="AF3655" s="17">
        <v>27.835166854393844</v>
      </c>
      <c r="AG3655" s="17">
        <v>-31.187689879181502</v>
      </c>
      <c r="AH3655" s="17">
        <v>-1</v>
      </c>
      <c r="AI3655" s="17">
        <v>-1</v>
      </c>
      <c r="AJ3655" s="17">
        <v>-1</v>
      </c>
      <c r="AK3655" s="17">
        <v>-1</v>
      </c>
      <c r="AL3655" s="17">
        <v>-1</v>
      </c>
      <c r="AM3655" s="17">
        <v>-1</v>
      </c>
      <c r="AN3655" s="17">
        <v>-1</v>
      </c>
      <c r="AO3655" s="17">
        <v>-1</v>
      </c>
      <c r="AP3655" s="17">
        <v>-1</v>
      </c>
      <c r="AQ3655" s="17">
        <v>-1</v>
      </c>
      <c r="AR3655" s="17">
        <v>-0.16235284272635508</v>
      </c>
      <c r="AS3655" s="17">
        <v>-1.948234112716261</v>
      </c>
      <c r="AT3655" s="17">
        <v>1.4672956534688604</v>
      </c>
      <c r="AU3655" s="17">
        <v>-1</v>
      </c>
      <c r="AV3655" s="17">
        <v>-1</v>
      </c>
      <c r="AW3655" s="17">
        <v>-1</v>
      </c>
      <c r="AX3655" s="17">
        <v>-1</v>
      </c>
      <c r="AY3655" s="17">
        <v>-3.2470568545271014E-2</v>
      </c>
      <c r="AZ3655" s="17">
        <v>0.64999991647873501</v>
      </c>
      <c r="BA3655" s="17">
        <v>-0.13717940365822218</v>
      </c>
      <c r="BB3655" s="17">
        <v>0.24373326638725484</v>
      </c>
      <c r="BC3655" s="17">
        <v>-6.4246086900075286E-2</v>
      </c>
      <c r="BD3655" s="17">
        <v>8.8755511614786737</v>
      </c>
      <c r="BE3655" s="17">
        <v>-1.8242691101966289</v>
      </c>
      <c r="BF3655" s="17">
        <v>-1</v>
      </c>
      <c r="BG3655" s="22">
        <v>0</v>
      </c>
    </row>
    <row r="3656" spans="1:59" x14ac:dyDescent="0.25">
      <c r="A3656">
        <v>7324</v>
      </c>
      <c r="B3656" t="s">
        <v>3670</v>
      </c>
      <c r="C3656" s="49">
        <v>0</v>
      </c>
      <c r="D3656" s="22">
        <v>1450</v>
      </c>
      <c r="E3656" s="17">
        <v>42.510834345099084</v>
      </c>
      <c r="F3656" s="17">
        <v>-34.162466733731819</v>
      </c>
      <c r="G3656" s="17">
        <v>9.7588733186206644E-2</v>
      </c>
      <c r="H3656" s="17">
        <v>1.5658069454695622</v>
      </c>
      <c r="I3656" s="17">
        <v>31.883730774475264</v>
      </c>
      <c r="J3656" s="17">
        <v>0.93163294809285269</v>
      </c>
      <c r="K3656" s="17">
        <v>-1</v>
      </c>
      <c r="L3656" s="17">
        <v>-1</v>
      </c>
      <c r="M3656" s="17">
        <v>-1</v>
      </c>
      <c r="N3656" s="17">
        <v>0.16666666666666666</v>
      </c>
      <c r="O3656" s="17">
        <v>-1</v>
      </c>
      <c r="P3656" s="17">
        <v>-1</v>
      </c>
      <c r="Q3656" s="17">
        <v>1.5814579933319561</v>
      </c>
      <c r="R3656" s="17">
        <v>-1</v>
      </c>
      <c r="S3656" s="17">
        <v>-0.35349720193228051</v>
      </c>
      <c r="T3656" s="17">
        <v>-3.7116137603193253E-2</v>
      </c>
      <c r="U3656" s="17">
        <v>-0.25976454836216811</v>
      </c>
      <c r="V3656" s="17">
        <v>-0.52255781179374472</v>
      </c>
      <c r="W3656" s="17">
        <v>-0.66835579592337224</v>
      </c>
      <c r="X3656" s="17">
        <v>-1.6139256024373154</v>
      </c>
      <c r="Y3656" s="17">
        <v>0</v>
      </c>
      <c r="Z3656" s="17">
        <v>17.257403896478259</v>
      </c>
      <c r="AA3656" s="17">
        <v>-0.33425274724250115</v>
      </c>
      <c r="AB3656" s="17">
        <v>-0.1472085642265627</v>
      </c>
      <c r="AC3656" s="17">
        <v>3.7713995992259974</v>
      </c>
      <c r="AD3656" s="17">
        <v>-0.32470568545271017</v>
      </c>
      <c r="AE3656" s="17">
        <v>-3.2470568545271014E-2</v>
      </c>
      <c r="AF3656" s="17">
        <v>27.835166854393844</v>
      </c>
      <c r="AG3656" s="17">
        <v>-31.187689879181502</v>
      </c>
      <c r="AH3656" s="17">
        <v>-1</v>
      </c>
      <c r="AI3656" s="17">
        <v>-1</v>
      </c>
      <c r="AJ3656" s="17">
        <v>-1</v>
      </c>
      <c r="AK3656" s="17">
        <v>-1</v>
      </c>
      <c r="AL3656" s="17">
        <v>-1</v>
      </c>
      <c r="AM3656" s="17">
        <v>-1</v>
      </c>
      <c r="AN3656" s="17">
        <v>-1</v>
      </c>
      <c r="AO3656" s="17">
        <v>-1</v>
      </c>
      <c r="AP3656" s="17">
        <v>-1</v>
      </c>
      <c r="AQ3656" s="17">
        <v>-1</v>
      </c>
      <c r="AR3656" s="17">
        <v>-0.16235284272635508</v>
      </c>
      <c r="AS3656" s="17">
        <v>-1.948234112716261</v>
      </c>
      <c r="AT3656" s="17">
        <v>1.4672956534688604</v>
      </c>
      <c r="AU3656" s="17">
        <v>-1</v>
      </c>
      <c r="AV3656" s="17">
        <v>-1</v>
      </c>
      <c r="AW3656" s="17">
        <v>-1</v>
      </c>
      <c r="AX3656" s="17">
        <v>-1</v>
      </c>
      <c r="AY3656" s="17">
        <v>-3.2470568545271014E-2</v>
      </c>
      <c r="AZ3656" s="17">
        <v>0.64999991647873501</v>
      </c>
      <c r="BA3656" s="17">
        <v>-0.13717940365822218</v>
      </c>
      <c r="BB3656" s="17">
        <v>0.24373326638725484</v>
      </c>
      <c r="BC3656" s="17">
        <v>-6.4246086900075286E-2</v>
      </c>
      <c r="BD3656" s="17">
        <v>8.8755511614786737</v>
      </c>
      <c r="BE3656" s="17">
        <v>-1.8242691101966289</v>
      </c>
      <c r="BF3656" s="17">
        <v>-1</v>
      </c>
      <c r="BG3656" s="22">
        <v>0</v>
      </c>
    </row>
    <row r="3657" spans="1:59" x14ac:dyDescent="0.25">
      <c r="A3657">
        <v>7325</v>
      </c>
      <c r="B3657" t="s">
        <v>3671</v>
      </c>
      <c r="C3657" s="49">
        <v>0</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0</v>
      </c>
    </row>
    <row r="3658" spans="1:59" x14ac:dyDescent="0.25">
      <c r="A3658">
        <v>7326</v>
      </c>
      <c r="B3658" t="s">
        <v>3672</v>
      </c>
      <c r="C3658" s="49">
        <v>0</v>
      </c>
      <c r="D3658" s="22">
        <v>1450</v>
      </c>
      <c r="E3658" s="17">
        <v>42.510834345099084</v>
      </c>
      <c r="F3658" s="17">
        <v>-34.162466733731819</v>
      </c>
      <c r="G3658" s="17">
        <v>9.7588733186206644E-2</v>
      </c>
      <c r="H3658" s="17">
        <v>1.5658069454695622</v>
      </c>
      <c r="I3658" s="17">
        <v>31.883730774475264</v>
      </c>
      <c r="J3658" s="17">
        <v>0.93163294809285269</v>
      </c>
      <c r="K3658" s="17">
        <v>-1</v>
      </c>
      <c r="L3658" s="17">
        <v>-1</v>
      </c>
      <c r="M3658" s="17">
        <v>-1</v>
      </c>
      <c r="N3658" s="17">
        <v>0.16666666666666666</v>
      </c>
      <c r="O3658" s="17">
        <v>-1</v>
      </c>
      <c r="P3658" s="17">
        <v>-1</v>
      </c>
      <c r="Q3658" s="17">
        <v>1.5814579933319561</v>
      </c>
      <c r="R3658" s="17">
        <v>-1</v>
      </c>
      <c r="S3658" s="17">
        <v>-0.35349720193228051</v>
      </c>
      <c r="T3658" s="17">
        <v>-3.7116137603193253E-2</v>
      </c>
      <c r="U3658" s="17">
        <v>-0.25976454836216811</v>
      </c>
      <c r="V3658" s="17">
        <v>-0.52255781179374472</v>
      </c>
      <c r="W3658" s="17">
        <v>-0.66835579592337224</v>
      </c>
      <c r="X3658" s="17">
        <v>-1.6139256024373154</v>
      </c>
      <c r="Y3658" s="17">
        <v>0</v>
      </c>
      <c r="Z3658" s="17">
        <v>17.257403896478259</v>
      </c>
      <c r="AA3658" s="17">
        <v>-0.33425274724250115</v>
      </c>
      <c r="AB3658" s="17">
        <v>-0.1472085642265627</v>
      </c>
      <c r="AC3658" s="17">
        <v>3.7713995992259974</v>
      </c>
      <c r="AD3658" s="17">
        <v>-0.32470568545271017</v>
      </c>
      <c r="AE3658" s="17">
        <v>-3.2470568545271014E-2</v>
      </c>
      <c r="AF3658" s="17">
        <v>27.835166854393844</v>
      </c>
      <c r="AG3658" s="17">
        <v>-31.187689879181502</v>
      </c>
      <c r="AH3658" s="17">
        <v>-1</v>
      </c>
      <c r="AI3658" s="17">
        <v>-1</v>
      </c>
      <c r="AJ3658" s="17">
        <v>-1</v>
      </c>
      <c r="AK3658" s="17">
        <v>-1</v>
      </c>
      <c r="AL3658" s="17">
        <v>-1</v>
      </c>
      <c r="AM3658" s="17">
        <v>-1</v>
      </c>
      <c r="AN3658" s="17">
        <v>-1</v>
      </c>
      <c r="AO3658" s="17">
        <v>-1</v>
      </c>
      <c r="AP3658" s="17">
        <v>-1</v>
      </c>
      <c r="AQ3658" s="17">
        <v>-1</v>
      </c>
      <c r="AR3658" s="17">
        <v>-0.16235284272635508</v>
      </c>
      <c r="AS3658" s="17">
        <v>-1.948234112716261</v>
      </c>
      <c r="AT3658" s="17">
        <v>1.4672956534688604</v>
      </c>
      <c r="AU3658" s="17">
        <v>-1</v>
      </c>
      <c r="AV3658" s="17">
        <v>-1</v>
      </c>
      <c r="AW3658" s="17">
        <v>-1</v>
      </c>
      <c r="AX3658" s="17">
        <v>-1</v>
      </c>
      <c r="AY3658" s="17">
        <v>-3.2470568545271014E-2</v>
      </c>
      <c r="AZ3658" s="17">
        <v>0.64999991647873501</v>
      </c>
      <c r="BA3658" s="17">
        <v>-0.13717940365822218</v>
      </c>
      <c r="BB3658" s="17">
        <v>0.24373326638725484</v>
      </c>
      <c r="BC3658" s="17">
        <v>-6.4246086900075286E-2</v>
      </c>
      <c r="BD3658" s="17">
        <v>8.8755511614786737</v>
      </c>
      <c r="BE3658" s="17">
        <v>-1.8242691101966289</v>
      </c>
      <c r="BF3658" s="17">
        <v>-1</v>
      </c>
      <c r="BG3658" s="22">
        <v>0</v>
      </c>
    </row>
    <row r="3659" spans="1:59" x14ac:dyDescent="0.25">
      <c r="A3659">
        <v>7327</v>
      </c>
      <c r="B3659" t="s">
        <v>3673</v>
      </c>
      <c r="C3659" s="49">
        <v>0</v>
      </c>
      <c r="D3659" s="22">
        <v>1450</v>
      </c>
      <c r="E3659" s="17">
        <v>42.510834345099084</v>
      </c>
      <c r="F3659" s="17">
        <v>-34.162466733731819</v>
      </c>
      <c r="G3659" s="17">
        <v>9.7588733186206644E-2</v>
      </c>
      <c r="H3659" s="17">
        <v>1.5658069454695622</v>
      </c>
      <c r="I3659" s="17">
        <v>31.883730774475264</v>
      </c>
      <c r="J3659" s="17">
        <v>0.93163294809285269</v>
      </c>
      <c r="K3659" s="17">
        <v>-1</v>
      </c>
      <c r="L3659" s="17">
        <v>-1</v>
      </c>
      <c r="M3659" s="17">
        <v>-1</v>
      </c>
      <c r="N3659" s="17">
        <v>0.16666666666666666</v>
      </c>
      <c r="O3659" s="17">
        <v>-1</v>
      </c>
      <c r="P3659" s="17">
        <v>-1</v>
      </c>
      <c r="Q3659" s="17">
        <v>1.5814579933319561</v>
      </c>
      <c r="R3659" s="17">
        <v>-1</v>
      </c>
      <c r="S3659" s="17">
        <v>-0.35349720193228051</v>
      </c>
      <c r="T3659" s="17">
        <v>-3.7116137603193253E-2</v>
      </c>
      <c r="U3659" s="17">
        <v>-0.25976454836216811</v>
      </c>
      <c r="V3659" s="17">
        <v>-0.52255781179374472</v>
      </c>
      <c r="W3659" s="17">
        <v>-0.66835579592337224</v>
      </c>
      <c r="X3659" s="17">
        <v>-1.6139256024373154</v>
      </c>
      <c r="Y3659" s="17">
        <v>0</v>
      </c>
      <c r="Z3659" s="17">
        <v>17.257403896478259</v>
      </c>
      <c r="AA3659" s="17">
        <v>-0.33425274724250115</v>
      </c>
      <c r="AB3659" s="17">
        <v>-0.1472085642265627</v>
      </c>
      <c r="AC3659" s="17">
        <v>3.7713995992259974</v>
      </c>
      <c r="AD3659" s="17">
        <v>-0.32470568545271017</v>
      </c>
      <c r="AE3659" s="17">
        <v>-3.2470568545271014E-2</v>
      </c>
      <c r="AF3659" s="17">
        <v>27.835166854393844</v>
      </c>
      <c r="AG3659" s="17">
        <v>-31.187689879181502</v>
      </c>
      <c r="AH3659" s="17">
        <v>-1</v>
      </c>
      <c r="AI3659" s="17">
        <v>-1</v>
      </c>
      <c r="AJ3659" s="17">
        <v>-1</v>
      </c>
      <c r="AK3659" s="17">
        <v>-1</v>
      </c>
      <c r="AL3659" s="17">
        <v>-1</v>
      </c>
      <c r="AM3659" s="17">
        <v>-1</v>
      </c>
      <c r="AN3659" s="17">
        <v>-1</v>
      </c>
      <c r="AO3659" s="17">
        <v>-1</v>
      </c>
      <c r="AP3659" s="17">
        <v>-1</v>
      </c>
      <c r="AQ3659" s="17">
        <v>-1</v>
      </c>
      <c r="AR3659" s="17">
        <v>-0.16235284272635508</v>
      </c>
      <c r="AS3659" s="17">
        <v>-1.948234112716261</v>
      </c>
      <c r="AT3659" s="17">
        <v>1.4672956534688604</v>
      </c>
      <c r="AU3659" s="17">
        <v>-1</v>
      </c>
      <c r="AV3659" s="17">
        <v>-1</v>
      </c>
      <c r="AW3659" s="17">
        <v>-1</v>
      </c>
      <c r="AX3659" s="17">
        <v>-1</v>
      </c>
      <c r="AY3659" s="17">
        <v>-3.2470568545271014E-2</v>
      </c>
      <c r="AZ3659" s="17">
        <v>0.64999991647873501</v>
      </c>
      <c r="BA3659" s="17">
        <v>-0.13717940365822218</v>
      </c>
      <c r="BB3659" s="17">
        <v>0.24373326638725484</v>
      </c>
      <c r="BC3659" s="17">
        <v>-6.4246086900075286E-2</v>
      </c>
      <c r="BD3659" s="17">
        <v>8.8755511614786737</v>
      </c>
      <c r="BE3659" s="17">
        <v>-1.8242691101966289</v>
      </c>
      <c r="BF3659" s="17">
        <v>-1</v>
      </c>
      <c r="BG3659" s="22">
        <v>0</v>
      </c>
    </row>
    <row r="3660" spans="1:59" x14ac:dyDescent="0.25">
      <c r="A3660">
        <v>7328</v>
      </c>
      <c r="B3660" t="s">
        <v>3674</v>
      </c>
      <c r="C3660" s="49">
        <v>0</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0</v>
      </c>
    </row>
    <row r="3661" spans="1:59" x14ac:dyDescent="0.25">
      <c r="A3661">
        <v>7329</v>
      </c>
      <c r="B3661" t="s">
        <v>3675</v>
      </c>
      <c r="C3661" s="49">
        <v>0</v>
      </c>
      <c r="D3661" s="22">
        <v>1450</v>
      </c>
      <c r="E3661" s="17">
        <v>42.510834345099084</v>
      </c>
      <c r="F3661" s="17">
        <v>-34.162466733731819</v>
      </c>
      <c r="G3661" s="17">
        <v>9.7588733186206644E-2</v>
      </c>
      <c r="H3661" s="17">
        <v>1.5658069454695622</v>
      </c>
      <c r="I3661" s="17">
        <v>31.883730774475264</v>
      </c>
      <c r="J3661" s="17">
        <v>0.93163294809285269</v>
      </c>
      <c r="K3661" s="17">
        <v>-1</v>
      </c>
      <c r="L3661" s="17">
        <v>-1</v>
      </c>
      <c r="M3661" s="17">
        <v>-1</v>
      </c>
      <c r="N3661" s="17">
        <v>0.16666666666666666</v>
      </c>
      <c r="O3661" s="17">
        <v>-1</v>
      </c>
      <c r="P3661" s="17">
        <v>-1</v>
      </c>
      <c r="Q3661" s="17">
        <v>1.5814579933319561</v>
      </c>
      <c r="R3661" s="17">
        <v>-1</v>
      </c>
      <c r="S3661" s="17">
        <v>-0.35349720193228051</v>
      </c>
      <c r="T3661" s="17">
        <v>-3.7116137603193253E-2</v>
      </c>
      <c r="U3661" s="17">
        <v>-0.25976454836216811</v>
      </c>
      <c r="V3661" s="17">
        <v>-0.52255781179374472</v>
      </c>
      <c r="W3661" s="17">
        <v>-0.66835579592337224</v>
      </c>
      <c r="X3661" s="17">
        <v>-1.6139256024373154</v>
      </c>
      <c r="Y3661" s="17">
        <v>0</v>
      </c>
      <c r="Z3661" s="17">
        <v>17.257403896478259</v>
      </c>
      <c r="AA3661" s="17">
        <v>-0.33425274724250115</v>
      </c>
      <c r="AB3661" s="17">
        <v>-0.1472085642265627</v>
      </c>
      <c r="AC3661" s="17">
        <v>3.7713995992259974</v>
      </c>
      <c r="AD3661" s="17">
        <v>-0.32470568545271017</v>
      </c>
      <c r="AE3661" s="17">
        <v>-3.2470568545271014E-2</v>
      </c>
      <c r="AF3661" s="17">
        <v>27.835166854393844</v>
      </c>
      <c r="AG3661" s="17">
        <v>-31.187689879181502</v>
      </c>
      <c r="AH3661" s="17">
        <v>-1</v>
      </c>
      <c r="AI3661" s="17">
        <v>-1</v>
      </c>
      <c r="AJ3661" s="17">
        <v>-1</v>
      </c>
      <c r="AK3661" s="17">
        <v>-1</v>
      </c>
      <c r="AL3661" s="17">
        <v>-1</v>
      </c>
      <c r="AM3661" s="17">
        <v>-1</v>
      </c>
      <c r="AN3661" s="17">
        <v>-1</v>
      </c>
      <c r="AO3661" s="17">
        <v>-1</v>
      </c>
      <c r="AP3661" s="17">
        <v>-1</v>
      </c>
      <c r="AQ3661" s="17">
        <v>-1</v>
      </c>
      <c r="AR3661" s="17">
        <v>-0.16235284272635508</v>
      </c>
      <c r="AS3661" s="17">
        <v>-1.948234112716261</v>
      </c>
      <c r="AT3661" s="17">
        <v>1.4672956534688604</v>
      </c>
      <c r="AU3661" s="17">
        <v>-1</v>
      </c>
      <c r="AV3661" s="17">
        <v>-1</v>
      </c>
      <c r="AW3661" s="17">
        <v>-1</v>
      </c>
      <c r="AX3661" s="17">
        <v>-1</v>
      </c>
      <c r="AY3661" s="17">
        <v>-3.2470568545271014E-2</v>
      </c>
      <c r="AZ3661" s="17">
        <v>0.64999991647873501</v>
      </c>
      <c r="BA3661" s="17">
        <v>-0.13717940365822218</v>
      </c>
      <c r="BB3661" s="17">
        <v>0.24373326638725484</v>
      </c>
      <c r="BC3661" s="17">
        <v>-6.4246086900075286E-2</v>
      </c>
      <c r="BD3661" s="17">
        <v>8.8755511614786737</v>
      </c>
      <c r="BE3661" s="17">
        <v>-1.8242691101966289</v>
      </c>
      <c r="BF3661" s="17">
        <v>-1</v>
      </c>
      <c r="BG3661" s="22">
        <v>0</v>
      </c>
    </row>
    <row r="3662" spans="1:59" x14ac:dyDescent="0.25">
      <c r="A3662">
        <v>7330</v>
      </c>
      <c r="B3662" t="s">
        <v>3676</v>
      </c>
      <c r="C3662" s="49">
        <v>0</v>
      </c>
      <c r="D3662" s="22">
        <v>1450</v>
      </c>
      <c r="E3662" s="17">
        <v>42.510834345099084</v>
      </c>
      <c r="F3662" s="17">
        <v>-34.162466733731819</v>
      </c>
      <c r="G3662" s="17">
        <v>9.7588733186206644E-2</v>
      </c>
      <c r="H3662" s="17">
        <v>1.5658069454695622</v>
      </c>
      <c r="I3662" s="17">
        <v>31.883730774475264</v>
      </c>
      <c r="J3662" s="17">
        <v>0.93163294809285269</v>
      </c>
      <c r="K3662" s="17">
        <v>-1</v>
      </c>
      <c r="L3662" s="17">
        <v>-1</v>
      </c>
      <c r="M3662" s="17">
        <v>-1</v>
      </c>
      <c r="N3662" s="17">
        <v>0.16666666666666666</v>
      </c>
      <c r="O3662" s="17">
        <v>-1</v>
      </c>
      <c r="P3662" s="17">
        <v>-1</v>
      </c>
      <c r="Q3662" s="17">
        <v>1.5814579933319561</v>
      </c>
      <c r="R3662" s="17">
        <v>-1</v>
      </c>
      <c r="S3662" s="17">
        <v>-0.35349720193228051</v>
      </c>
      <c r="T3662" s="17">
        <v>-3.7116137603193253E-2</v>
      </c>
      <c r="U3662" s="17">
        <v>-0.25976454836216811</v>
      </c>
      <c r="V3662" s="17">
        <v>-0.52255781179374472</v>
      </c>
      <c r="W3662" s="17">
        <v>-0.66835579592337224</v>
      </c>
      <c r="X3662" s="17">
        <v>-1.6139256024373154</v>
      </c>
      <c r="Y3662" s="17">
        <v>0</v>
      </c>
      <c r="Z3662" s="17">
        <v>17.257403896478259</v>
      </c>
      <c r="AA3662" s="17">
        <v>-0.33425274724250115</v>
      </c>
      <c r="AB3662" s="17">
        <v>-0.1472085642265627</v>
      </c>
      <c r="AC3662" s="17">
        <v>3.7713995992259974</v>
      </c>
      <c r="AD3662" s="17">
        <v>-0.32470568545271017</v>
      </c>
      <c r="AE3662" s="17">
        <v>-3.2470568545271014E-2</v>
      </c>
      <c r="AF3662" s="17">
        <v>27.835166854393844</v>
      </c>
      <c r="AG3662" s="17">
        <v>-31.187689879181502</v>
      </c>
      <c r="AH3662" s="17">
        <v>-1</v>
      </c>
      <c r="AI3662" s="17">
        <v>-1</v>
      </c>
      <c r="AJ3662" s="17">
        <v>-1</v>
      </c>
      <c r="AK3662" s="17">
        <v>-1</v>
      </c>
      <c r="AL3662" s="17">
        <v>-1</v>
      </c>
      <c r="AM3662" s="17">
        <v>-1</v>
      </c>
      <c r="AN3662" s="17">
        <v>-1</v>
      </c>
      <c r="AO3662" s="17">
        <v>-1</v>
      </c>
      <c r="AP3662" s="17">
        <v>-1</v>
      </c>
      <c r="AQ3662" s="17">
        <v>-1</v>
      </c>
      <c r="AR3662" s="17">
        <v>-0.16235284272635508</v>
      </c>
      <c r="AS3662" s="17">
        <v>-1.948234112716261</v>
      </c>
      <c r="AT3662" s="17">
        <v>1.4672956534688604</v>
      </c>
      <c r="AU3662" s="17">
        <v>-1</v>
      </c>
      <c r="AV3662" s="17">
        <v>-1</v>
      </c>
      <c r="AW3662" s="17">
        <v>-1</v>
      </c>
      <c r="AX3662" s="17">
        <v>-1</v>
      </c>
      <c r="AY3662" s="17">
        <v>-3.2470568545271014E-2</v>
      </c>
      <c r="AZ3662" s="17">
        <v>0.64999991647873501</v>
      </c>
      <c r="BA3662" s="17">
        <v>-0.13717940365822218</v>
      </c>
      <c r="BB3662" s="17">
        <v>0.24373326638725484</v>
      </c>
      <c r="BC3662" s="17">
        <v>-6.4246086900075286E-2</v>
      </c>
      <c r="BD3662" s="17">
        <v>8.8755511614786737</v>
      </c>
      <c r="BE3662" s="17">
        <v>-1.8242691101966289</v>
      </c>
      <c r="BF3662" s="17">
        <v>-1</v>
      </c>
      <c r="BG3662" s="22">
        <v>0</v>
      </c>
    </row>
    <row r="3663" spans="1:59" x14ac:dyDescent="0.25">
      <c r="A3663">
        <v>7331</v>
      </c>
      <c r="B3663" t="s">
        <v>3677</v>
      </c>
      <c r="C3663" s="49">
        <v>0</v>
      </c>
      <c r="D3663" s="22">
        <v>1450</v>
      </c>
      <c r="E3663" s="17">
        <v>42.510834345099084</v>
      </c>
      <c r="F3663" s="17">
        <v>-34.162466733731819</v>
      </c>
      <c r="G3663" s="17">
        <v>9.7588733186206644E-2</v>
      </c>
      <c r="H3663" s="17">
        <v>1.5658069454695622</v>
      </c>
      <c r="I3663" s="17">
        <v>31.883730774475264</v>
      </c>
      <c r="J3663" s="17">
        <v>0.93163294809285269</v>
      </c>
      <c r="K3663" s="17">
        <v>-1</v>
      </c>
      <c r="L3663" s="17">
        <v>-1</v>
      </c>
      <c r="M3663" s="17">
        <v>-1</v>
      </c>
      <c r="N3663" s="17">
        <v>0.16666666666666666</v>
      </c>
      <c r="O3663" s="17">
        <v>-1</v>
      </c>
      <c r="P3663" s="17">
        <v>-1</v>
      </c>
      <c r="Q3663" s="17">
        <v>1.5814579933319561</v>
      </c>
      <c r="R3663" s="17">
        <v>-1</v>
      </c>
      <c r="S3663" s="17">
        <v>-0.35349720193228051</v>
      </c>
      <c r="T3663" s="17">
        <v>-3.7116137603193253E-2</v>
      </c>
      <c r="U3663" s="17">
        <v>-0.25976454836216811</v>
      </c>
      <c r="V3663" s="17">
        <v>-0.52255781179374472</v>
      </c>
      <c r="W3663" s="17">
        <v>-0.66835579592337224</v>
      </c>
      <c r="X3663" s="17">
        <v>-1.6139256024373154</v>
      </c>
      <c r="Y3663" s="17">
        <v>0</v>
      </c>
      <c r="Z3663" s="17">
        <v>17.257403896478259</v>
      </c>
      <c r="AA3663" s="17">
        <v>-0.33425274724250115</v>
      </c>
      <c r="AB3663" s="17">
        <v>-0.1472085642265627</v>
      </c>
      <c r="AC3663" s="17">
        <v>3.7713995992259974</v>
      </c>
      <c r="AD3663" s="17">
        <v>-0.32470568545271017</v>
      </c>
      <c r="AE3663" s="17">
        <v>-3.2470568545271014E-2</v>
      </c>
      <c r="AF3663" s="17">
        <v>27.835166854393844</v>
      </c>
      <c r="AG3663" s="17">
        <v>-31.187689879181502</v>
      </c>
      <c r="AH3663" s="17">
        <v>-1</v>
      </c>
      <c r="AI3663" s="17">
        <v>-1</v>
      </c>
      <c r="AJ3663" s="17">
        <v>-1</v>
      </c>
      <c r="AK3663" s="17">
        <v>-1</v>
      </c>
      <c r="AL3663" s="17">
        <v>-1</v>
      </c>
      <c r="AM3663" s="17">
        <v>-1</v>
      </c>
      <c r="AN3663" s="17">
        <v>-1</v>
      </c>
      <c r="AO3663" s="17">
        <v>-1</v>
      </c>
      <c r="AP3663" s="17">
        <v>-1</v>
      </c>
      <c r="AQ3663" s="17">
        <v>-1</v>
      </c>
      <c r="AR3663" s="17">
        <v>-0.16235284272635508</v>
      </c>
      <c r="AS3663" s="17">
        <v>-1.948234112716261</v>
      </c>
      <c r="AT3663" s="17">
        <v>1.4672956534688604</v>
      </c>
      <c r="AU3663" s="17">
        <v>-1</v>
      </c>
      <c r="AV3663" s="17">
        <v>-1</v>
      </c>
      <c r="AW3663" s="17">
        <v>-1</v>
      </c>
      <c r="AX3663" s="17">
        <v>-1</v>
      </c>
      <c r="AY3663" s="17">
        <v>-3.2470568545271014E-2</v>
      </c>
      <c r="AZ3663" s="17">
        <v>0.64999991647873501</v>
      </c>
      <c r="BA3663" s="17">
        <v>-0.13717940365822218</v>
      </c>
      <c r="BB3663" s="17">
        <v>0.24373326638725484</v>
      </c>
      <c r="BC3663" s="17">
        <v>-6.4246086900075286E-2</v>
      </c>
      <c r="BD3663" s="17">
        <v>8.8755511614786737</v>
      </c>
      <c r="BE3663" s="17">
        <v>-1.8242691101966289</v>
      </c>
      <c r="BF3663" s="17">
        <v>-1</v>
      </c>
      <c r="BG3663" s="22">
        <v>0</v>
      </c>
    </row>
  </sheetData>
  <autoFilter ref="A4:CD4" xr:uid="{00000000-0009-0000-0000-000001000000}">
    <sortState ref="A5:CD3663">
      <sortCondition ref="A4"/>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BG2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59" x14ac:dyDescent="0.25">
      <c r="D1" s="22" t="s">
        <v>12</v>
      </c>
      <c r="Q1" s="17" t="s">
        <v>2</v>
      </c>
      <c r="Z1" s="17" t="s">
        <v>2854</v>
      </c>
      <c r="AH1" s="17" t="s">
        <v>2855</v>
      </c>
      <c r="AR1" s="17" t="s">
        <v>4</v>
      </c>
      <c r="AZ1" s="17" t="s">
        <v>5</v>
      </c>
      <c r="BG1" s="22" t="s">
        <v>2876</v>
      </c>
    </row>
    <row r="2" spans="1:59" s="1" customFormat="1" ht="97.5" customHeight="1" x14ac:dyDescent="0.25">
      <c r="A2" s="1" t="s">
        <v>17</v>
      </c>
      <c r="B2" s="1" t="s">
        <v>18</v>
      </c>
      <c r="C2" s="24" t="s">
        <v>2738</v>
      </c>
      <c r="D2" s="24" t="s">
        <v>15</v>
      </c>
      <c r="E2" s="25" t="s">
        <v>14</v>
      </c>
      <c r="F2" s="25" t="s">
        <v>16</v>
      </c>
      <c r="G2" s="25" t="s">
        <v>2740</v>
      </c>
      <c r="H2" s="25" t="s">
        <v>3</v>
      </c>
      <c r="I2" s="25" t="s">
        <v>2856</v>
      </c>
      <c r="J2" s="25" t="s">
        <v>2837</v>
      </c>
      <c r="K2" s="25" t="s">
        <v>2877</v>
      </c>
      <c r="L2" s="25" t="s">
        <v>2878</v>
      </c>
      <c r="M2" s="25" t="s">
        <v>2879</v>
      </c>
      <c r="N2" s="25" t="s">
        <v>13</v>
      </c>
      <c r="O2" s="25" t="s">
        <v>2880</v>
      </c>
      <c r="P2" s="25" t="s">
        <v>2881</v>
      </c>
      <c r="Q2" s="25" t="s">
        <v>2833</v>
      </c>
      <c r="R2" s="25" t="s">
        <v>2882</v>
      </c>
      <c r="S2" s="25" t="s">
        <v>2836</v>
      </c>
      <c r="T2" s="25" t="s">
        <v>2835</v>
      </c>
      <c r="U2" s="25" t="s">
        <v>2834</v>
      </c>
      <c r="V2" s="25" t="s">
        <v>2862</v>
      </c>
      <c r="W2" s="25" t="s">
        <v>2831</v>
      </c>
      <c r="X2" s="25" t="s">
        <v>2860</v>
      </c>
      <c r="Y2" s="25" t="s">
        <v>2832</v>
      </c>
      <c r="Z2" s="25" t="s">
        <v>2846</v>
      </c>
      <c r="AA2" s="25" t="s">
        <v>2845</v>
      </c>
      <c r="AB2" s="25" t="s">
        <v>2844</v>
      </c>
      <c r="AC2" s="25" t="s">
        <v>2843</v>
      </c>
      <c r="AD2" s="25" t="s">
        <v>2842</v>
      </c>
      <c r="AE2" s="25" t="s">
        <v>2841</v>
      </c>
      <c r="AF2" s="25" t="s">
        <v>2840</v>
      </c>
      <c r="AG2" s="25" t="s">
        <v>2861</v>
      </c>
      <c r="AH2" s="25" t="s">
        <v>2849</v>
      </c>
      <c r="AI2" s="25" t="s">
        <v>2850</v>
      </c>
      <c r="AJ2" s="25" t="s">
        <v>2883</v>
      </c>
      <c r="AK2" s="25" t="s">
        <v>2851</v>
      </c>
      <c r="AL2" s="25" t="s">
        <v>2852</v>
      </c>
      <c r="AM2" s="25" t="s">
        <v>2884</v>
      </c>
      <c r="AN2" s="25" t="s">
        <v>2847</v>
      </c>
      <c r="AO2" s="25" t="s">
        <v>2848</v>
      </c>
      <c r="AP2" s="25" t="s">
        <v>2885</v>
      </c>
      <c r="AQ2" s="25" t="s">
        <v>2853</v>
      </c>
      <c r="AR2" s="25" t="s">
        <v>2858</v>
      </c>
      <c r="AS2" s="25" t="s">
        <v>2859</v>
      </c>
      <c r="AT2" s="25" t="s">
        <v>2857</v>
      </c>
      <c r="AU2" s="25" t="s">
        <v>2886</v>
      </c>
      <c r="AV2" s="25" t="s">
        <v>2887</v>
      </c>
      <c r="AW2" s="25" t="s">
        <v>2888</v>
      </c>
      <c r="AX2" s="25" t="s">
        <v>2889</v>
      </c>
      <c r="AY2" s="25" t="s">
        <v>2838</v>
      </c>
      <c r="AZ2" s="25" t="s">
        <v>6</v>
      </c>
      <c r="BA2" s="25" t="s">
        <v>7</v>
      </c>
      <c r="BB2" s="25" t="s">
        <v>8</v>
      </c>
      <c r="BC2" s="25" t="s">
        <v>9</v>
      </c>
      <c r="BD2" s="25" t="s">
        <v>10</v>
      </c>
      <c r="BE2" s="25" t="s">
        <v>11</v>
      </c>
      <c r="BF2" s="25" t="s">
        <v>2839</v>
      </c>
      <c r="BG2" s="24" t="s">
        <v>2890</v>
      </c>
    </row>
    <row r="3" spans="1:59" x14ac:dyDescent="0.25">
      <c r="A3">
        <v>58</v>
      </c>
      <c r="B3" t="s">
        <v>92</v>
      </c>
      <c r="C3" s="22">
        <v>0</v>
      </c>
      <c r="D3" s="22">
        <v>1539.4539160156251</v>
      </c>
      <c r="E3" s="17">
        <v>106.22064068919673</v>
      </c>
      <c r="F3" s="17">
        <v>72.665231847169608</v>
      </c>
      <c r="G3" s="17">
        <v>0.87486395668802142</v>
      </c>
      <c r="H3" s="17">
        <v>7.4537614271367172</v>
      </c>
      <c r="I3" s="17">
        <v>88.774729854211898</v>
      </c>
      <c r="J3" s="17">
        <v>16.259488965331851</v>
      </c>
      <c r="K3" s="17">
        <v>-1</v>
      </c>
      <c r="L3" s="17">
        <v>-1</v>
      </c>
      <c r="M3" s="17">
        <v>-1</v>
      </c>
      <c r="N3" s="17">
        <v>0.16666666666666666</v>
      </c>
      <c r="O3" s="17">
        <v>-1</v>
      </c>
      <c r="P3" s="17">
        <v>-1</v>
      </c>
      <c r="Q3" s="17">
        <v>5.2555909880416589</v>
      </c>
      <c r="R3" s="17">
        <v>-1</v>
      </c>
      <c r="S3" s="17">
        <v>1.5136227791853754</v>
      </c>
      <c r="T3" s="17">
        <v>0.15912857069318251</v>
      </c>
      <c r="U3" s="17">
        <v>0.87325480325735327</v>
      </c>
      <c r="V3" s="17">
        <v>1.1115059355491141</v>
      </c>
      <c r="W3" s="17">
        <v>3.5865052515448976</v>
      </c>
      <c r="X3" s="17">
        <v>4.7157902114214911</v>
      </c>
      <c r="Y3" s="17">
        <v>0</v>
      </c>
      <c r="Z3" s="17">
        <v>54.057254992167636</v>
      </c>
      <c r="AA3" s="17">
        <v>1.7132310968984412</v>
      </c>
      <c r="AB3" s="17">
        <v>3.119445584154799</v>
      </c>
      <c r="AC3" s="17">
        <v>41.329292819687154</v>
      </c>
      <c r="AD3" s="17">
        <v>1.0915685040716916</v>
      </c>
      <c r="AE3" s="17">
        <v>0.10915685040716916</v>
      </c>
      <c r="AF3" s="17">
        <v>83.755497362072219</v>
      </c>
      <c r="AG3" s="17">
        <v>66.337736484662457</v>
      </c>
      <c r="AH3" s="17">
        <v>-1</v>
      </c>
      <c r="AI3" s="17">
        <v>-1</v>
      </c>
      <c r="AJ3" s="17">
        <v>-1</v>
      </c>
      <c r="AK3" s="17">
        <v>-1</v>
      </c>
      <c r="AL3" s="17">
        <v>-1</v>
      </c>
      <c r="AM3" s="17">
        <v>-1</v>
      </c>
      <c r="AN3" s="17">
        <v>-1</v>
      </c>
      <c r="AO3" s="17">
        <v>-1</v>
      </c>
      <c r="AP3" s="17">
        <v>-1</v>
      </c>
      <c r="AQ3" s="17">
        <v>-1</v>
      </c>
      <c r="AR3" s="17">
        <v>0.5457842520358458</v>
      </c>
      <c r="AS3" s="17">
        <v>6.5494110244301487</v>
      </c>
      <c r="AT3" s="17">
        <v>12.514234331759194</v>
      </c>
      <c r="AU3" s="17">
        <v>-1</v>
      </c>
      <c r="AV3" s="17">
        <v>-1</v>
      </c>
      <c r="AW3" s="17">
        <v>-1</v>
      </c>
      <c r="AX3" s="17">
        <v>-1</v>
      </c>
      <c r="AY3" s="17">
        <v>0.10915685040716916</v>
      </c>
      <c r="AZ3" s="17">
        <v>-0.58077413441375003</v>
      </c>
      <c r="BA3" s="17">
        <v>1.0935946472342633</v>
      </c>
      <c r="BB3" s="17">
        <v>-0.23779995805104187</v>
      </c>
      <c r="BC3" s="17">
        <v>0.41728713753822128</v>
      </c>
      <c r="BD3" s="17">
        <v>-7.8538785919606333</v>
      </c>
      <c r="BE3" s="17">
        <v>14.905160643242697</v>
      </c>
      <c r="BF3" s="17">
        <v>-1</v>
      </c>
      <c r="BG3" s="22">
        <v>1264.1381203607195</v>
      </c>
    </row>
    <row r="4" spans="1:59" x14ac:dyDescent="0.25">
      <c r="A4">
        <v>78</v>
      </c>
      <c r="B4" t="s">
        <v>104</v>
      </c>
      <c r="C4" s="22">
        <v>0</v>
      </c>
      <c r="D4" s="22">
        <v>1601.635263671875</v>
      </c>
      <c r="E4" s="17">
        <v>141.10777227581303</v>
      </c>
      <c r="F4" s="17">
        <v>131.16347868468446</v>
      </c>
      <c r="G4" s="17">
        <v>1.3004954969075224</v>
      </c>
      <c r="H4" s="17">
        <v>10.677972181576717</v>
      </c>
      <c r="I4" s="17">
        <v>119.92792093862835</v>
      </c>
      <c r="J4" s="17">
        <v>24.652936701241771</v>
      </c>
      <c r="K4" s="17">
        <v>-1</v>
      </c>
      <c r="L4" s="17">
        <v>-1</v>
      </c>
      <c r="M4" s="17">
        <v>-1</v>
      </c>
      <c r="N4" s="17">
        <v>0.16666666666666666</v>
      </c>
      <c r="O4" s="17">
        <v>-1</v>
      </c>
      <c r="P4" s="17">
        <v>-1</v>
      </c>
      <c r="Q4" s="17">
        <v>7.2675255489609665</v>
      </c>
      <c r="R4" s="17">
        <v>-1</v>
      </c>
      <c r="S4" s="17">
        <v>2.5360471783028116</v>
      </c>
      <c r="T4" s="17">
        <v>0.26659106908056113</v>
      </c>
      <c r="U4" s="17">
        <v>1.4936898269747814</v>
      </c>
      <c r="V4" s="17">
        <v>2.0063100519918748</v>
      </c>
      <c r="W4" s="17">
        <v>5.9164432275617695</v>
      </c>
      <c r="X4" s="17">
        <v>8.181906986463872</v>
      </c>
      <c r="Y4" s="17">
        <v>0</v>
      </c>
      <c r="Z4" s="17">
        <v>74.208646453148631</v>
      </c>
      <c r="AA4" s="17">
        <v>2.8344217328614052</v>
      </c>
      <c r="AB4" s="17">
        <v>4.9082470208916238</v>
      </c>
      <c r="AC4" s="17">
        <v>61.895783884209195</v>
      </c>
      <c r="AD4" s="17">
        <v>1.8671122837184764</v>
      </c>
      <c r="AE4" s="17">
        <v>0.18671122837184767</v>
      </c>
      <c r="AF4" s="17">
        <v>114.37715579643648</v>
      </c>
      <c r="AG4" s="17">
        <v>119.74211138136148</v>
      </c>
      <c r="AH4" s="17">
        <v>-1</v>
      </c>
      <c r="AI4" s="17">
        <v>-1</v>
      </c>
      <c r="AJ4" s="17">
        <v>-1</v>
      </c>
      <c r="AK4" s="17">
        <v>-1</v>
      </c>
      <c r="AL4" s="17">
        <v>-1</v>
      </c>
      <c r="AM4" s="17">
        <v>-1</v>
      </c>
      <c r="AN4" s="17">
        <v>-1</v>
      </c>
      <c r="AO4" s="17">
        <v>-1</v>
      </c>
      <c r="AP4" s="17">
        <v>-1</v>
      </c>
      <c r="AQ4" s="17">
        <v>-1</v>
      </c>
      <c r="AR4" s="17">
        <v>0.93355614185923819</v>
      </c>
      <c r="AS4" s="17">
        <v>11.202673702310857</v>
      </c>
      <c r="AT4" s="17">
        <v>18.563475813004118</v>
      </c>
      <c r="AU4" s="17">
        <v>-1</v>
      </c>
      <c r="AV4" s="17">
        <v>-1</v>
      </c>
      <c r="AW4" s="17">
        <v>-1</v>
      </c>
      <c r="AX4" s="17">
        <v>-1</v>
      </c>
      <c r="AY4" s="17">
        <v>0.18671122837184767</v>
      </c>
      <c r="AZ4" s="17">
        <v>-1.2547390815832518</v>
      </c>
      <c r="BA4" s="17">
        <v>1.767559594403765</v>
      </c>
      <c r="BB4" s="17">
        <v>-0.50148484313094877</v>
      </c>
      <c r="BC4" s="17">
        <v>0.68097202261812806</v>
      </c>
      <c r="BD4" s="17">
        <v>-17.014820221967057</v>
      </c>
      <c r="BE4" s="17">
        <v>24.066102273249133</v>
      </c>
      <c r="BF4" s="17">
        <v>-1</v>
      </c>
      <c r="BG4" s="22">
        <v>4224.4522791480977</v>
      </c>
    </row>
    <row r="5" spans="1:59" x14ac:dyDescent="0.25">
      <c r="A5">
        <v>125</v>
      </c>
      <c r="B5" t="s">
        <v>128</v>
      </c>
      <c r="C5" s="22">
        <v>0</v>
      </c>
      <c r="D5" s="22">
        <v>1680.6014257812501</v>
      </c>
      <c r="E5" s="17">
        <v>157.31680819412958</v>
      </c>
      <c r="F5" s="17">
        <v>158.34255993972181</v>
      </c>
      <c r="G5" s="17">
        <v>1.4982497005243356</v>
      </c>
      <c r="H5" s="17">
        <v>12.175984358278264</v>
      </c>
      <c r="I5" s="17">
        <v>134.40211730538272</v>
      </c>
      <c r="J5" s="17">
        <v>28.552646698668696</v>
      </c>
      <c r="K5" s="17">
        <v>-1</v>
      </c>
      <c r="L5" s="17">
        <v>-1</v>
      </c>
      <c r="M5" s="17">
        <v>-1</v>
      </c>
      <c r="N5" s="17">
        <v>0.16666666666666666</v>
      </c>
      <c r="O5" s="17">
        <v>-1</v>
      </c>
      <c r="P5" s="17">
        <v>-1</v>
      </c>
      <c r="Q5" s="17">
        <v>8.2022977150898111</v>
      </c>
      <c r="R5" s="17">
        <v>-1</v>
      </c>
      <c r="S5" s="17">
        <v>3.0110794625682051</v>
      </c>
      <c r="T5" s="17">
        <v>0.31651960768535947</v>
      </c>
      <c r="U5" s="17">
        <v>1.7819523790120304</v>
      </c>
      <c r="V5" s="17">
        <v>2.422048216858439</v>
      </c>
      <c r="W5" s="17">
        <v>6.9989641062686694</v>
      </c>
      <c r="X5" s="17">
        <v>9.7923119910786571</v>
      </c>
      <c r="Y5" s="17">
        <v>0</v>
      </c>
      <c r="Z5" s="17">
        <v>83.571257053109917</v>
      </c>
      <c r="AA5" s="17">
        <v>3.3553421543206365</v>
      </c>
      <c r="AB5" s="17">
        <v>5.7393485021589052</v>
      </c>
      <c r="AC5" s="17">
        <v>71.45125540673645</v>
      </c>
      <c r="AD5" s="17">
        <v>2.2274404737650384</v>
      </c>
      <c r="AE5" s="17">
        <v>0.2227440473765038</v>
      </c>
      <c r="AF5" s="17">
        <v>128.60439486333195</v>
      </c>
      <c r="AG5" s="17">
        <v>144.55451043878119</v>
      </c>
      <c r="AH5" s="17">
        <v>-1</v>
      </c>
      <c r="AI5" s="17">
        <v>-1</v>
      </c>
      <c r="AJ5" s="17">
        <v>-1</v>
      </c>
      <c r="AK5" s="17">
        <v>-1</v>
      </c>
      <c r="AL5" s="17">
        <v>-1</v>
      </c>
      <c r="AM5" s="17">
        <v>-1</v>
      </c>
      <c r="AN5" s="17">
        <v>-1</v>
      </c>
      <c r="AO5" s="17">
        <v>-1</v>
      </c>
      <c r="AP5" s="17">
        <v>-1</v>
      </c>
      <c r="AQ5" s="17">
        <v>-1</v>
      </c>
      <c r="AR5" s="17">
        <v>1.1137202368825192</v>
      </c>
      <c r="AS5" s="17">
        <v>13.364642842590229</v>
      </c>
      <c r="AT5" s="17">
        <v>21.374035695367297</v>
      </c>
      <c r="AU5" s="17">
        <v>-1</v>
      </c>
      <c r="AV5" s="17">
        <v>-1</v>
      </c>
      <c r="AW5" s="17">
        <v>-1</v>
      </c>
      <c r="AX5" s="17">
        <v>-1</v>
      </c>
      <c r="AY5" s="17">
        <v>0.2227440473765038</v>
      </c>
      <c r="AZ5" s="17">
        <v>-1.5678723642446337</v>
      </c>
      <c r="BA5" s="17">
        <v>2.0806928770651467</v>
      </c>
      <c r="BB5" s="17">
        <v>-0.62399642774677977</v>
      </c>
      <c r="BC5" s="17">
        <v>0.80348360723395895</v>
      </c>
      <c r="BD5" s="17">
        <v>-21.271118323108173</v>
      </c>
      <c r="BE5" s="17">
        <v>28.322400374390252</v>
      </c>
      <c r="BF5" s="17">
        <v>-1</v>
      </c>
      <c r="BG5" s="22">
        <v>6223.0450008418375</v>
      </c>
    </row>
    <row r="6" spans="1:59" x14ac:dyDescent="0.25">
      <c r="A6">
        <v>238</v>
      </c>
      <c r="B6" t="s">
        <v>185</v>
      </c>
      <c r="C6" s="22">
        <v>0</v>
      </c>
      <c r="D6" s="22">
        <v>1579.541025390625</v>
      </c>
      <c r="E6" s="17">
        <v>113.53609678879083</v>
      </c>
      <c r="F6" s="17">
        <v>84.931684753467877</v>
      </c>
      <c r="G6" s="17">
        <v>0.96411431077195764</v>
      </c>
      <c r="H6" s="17">
        <v>8.1298437290417986</v>
      </c>
      <c r="I6" s="17">
        <v>95.307218808613186</v>
      </c>
      <c r="J6" s="17">
        <v>18.019504639989439</v>
      </c>
      <c r="K6" s="17">
        <v>-1</v>
      </c>
      <c r="L6" s="17">
        <v>-1</v>
      </c>
      <c r="M6" s="17">
        <v>-1</v>
      </c>
      <c r="N6" s="17">
        <v>0.16666666666666666</v>
      </c>
      <c r="O6" s="17">
        <v>-1</v>
      </c>
      <c r="P6" s="17">
        <v>-1</v>
      </c>
      <c r="Q6" s="17">
        <v>5.677472016555555</v>
      </c>
      <c r="R6" s="17">
        <v>-1</v>
      </c>
      <c r="S6" s="17">
        <v>1.7280141741422148</v>
      </c>
      <c r="T6" s="17">
        <v>0.1816623002820936</v>
      </c>
      <c r="U6" s="17">
        <v>1.0033533516973938</v>
      </c>
      <c r="V6" s="17">
        <v>1.2991367304547148</v>
      </c>
      <c r="W6" s="17">
        <v>4.0750681744097665</v>
      </c>
      <c r="X6" s="17">
        <v>5.4425976028785925</v>
      </c>
      <c r="Y6" s="17">
        <v>0</v>
      </c>
      <c r="Z6" s="17">
        <v>58.282784947605279</v>
      </c>
      <c r="AA6" s="17">
        <v>1.9483327089727795</v>
      </c>
      <c r="AB6" s="17">
        <v>3.4945379974949438</v>
      </c>
      <c r="AC6" s="17">
        <v>45.641864695413489</v>
      </c>
      <c r="AD6" s="17">
        <v>1.2541916896217422</v>
      </c>
      <c r="AE6" s="17">
        <v>0.12541916896217423</v>
      </c>
      <c r="AF6" s="17">
        <v>90.176529639179648</v>
      </c>
      <c r="AG6" s="17">
        <v>77.536059256287004</v>
      </c>
      <c r="AH6" s="17">
        <v>-1</v>
      </c>
      <c r="AI6" s="17">
        <v>-1</v>
      </c>
      <c r="AJ6" s="17">
        <v>-1</v>
      </c>
      <c r="AK6" s="17">
        <v>-1</v>
      </c>
      <c r="AL6" s="17">
        <v>-1</v>
      </c>
      <c r="AM6" s="17">
        <v>-1</v>
      </c>
      <c r="AN6" s="17">
        <v>-1</v>
      </c>
      <c r="AO6" s="17">
        <v>-1</v>
      </c>
      <c r="AP6" s="17">
        <v>-1</v>
      </c>
      <c r="AQ6" s="17">
        <v>-1</v>
      </c>
      <c r="AR6" s="17">
        <v>0.62709584481087111</v>
      </c>
      <c r="AS6" s="17">
        <v>7.5251501377304537</v>
      </c>
      <c r="AT6" s="17">
        <v>13.78269517904959</v>
      </c>
      <c r="AU6" s="17">
        <v>-1</v>
      </c>
      <c r="AV6" s="17">
        <v>-1</v>
      </c>
      <c r="AW6" s="17">
        <v>-1</v>
      </c>
      <c r="AX6" s="17">
        <v>-1</v>
      </c>
      <c r="AY6" s="17">
        <v>0.12541916896217423</v>
      </c>
      <c r="AZ6" s="17">
        <v>-0.72209733180654401</v>
      </c>
      <c r="BA6" s="17">
        <v>1.2349178446270572</v>
      </c>
      <c r="BB6" s="17">
        <v>-0.29309184113805919</v>
      </c>
      <c r="BC6" s="17">
        <v>0.47257902062523849</v>
      </c>
      <c r="BD6" s="17">
        <v>-9.7748294777871276</v>
      </c>
      <c r="BE6" s="17">
        <v>16.826111529069195</v>
      </c>
      <c r="BF6" s="17">
        <v>-1</v>
      </c>
      <c r="BG6" s="22">
        <v>1862.8820741245065</v>
      </c>
    </row>
    <row r="7" spans="1:59" x14ac:dyDescent="0.25">
      <c r="A7">
        <v>319</v>
      </c>
      <c r="B7" t="s">
        <v>216</v>
      </c>
      <c r="C7" s="22">
        <v>0</v>
      </c>
      <c r="D7" s="22">
        <v>1585.3541210937501</v>
      </c>
      <c r="E7" s="17">
        <v>72.212682565218756</v>
      </c>
      <c r="F7" s="17">
        <v>15.641170587300268</v>
      </c>
      <c r="G7" s="17">
        <v>0.45995854779559187</v>
      </c>
      <c r="H7" s="17">
        <v>4.3108024238250415</v>
      </c>
      <c r="I7" s="17">
        <v>58.406615032368684</v>
      </c>
      <c r="J7" s="17">
        <v>8.0775603820107023</v>
      </c>
      <c r="K7" s="17">
        <v>-1</v>
      </c>
      <c r="L7" s="17">
        <v>-1</v>
      </c>
      <c r="M7" s="17">
        <v>-1</v>
      </c>
      <c r="N7" s="17">
        <v>0.16666666666666666</v>
      </c>
      <c r="O7" s="17">
        <v>-1</v>
      </c>
      <c r="P7" s="17">
        <v>-1</v>
      </c>
      <c r="Q7" s="17">
        <v>3.2943582015039361</v>
      </c>
      <c r="R7" s="17">
        <v>-1</v>
      </c>
      <c r="S7" s="17">
        <v>0.51696399502044099</v>
      </c>
      <c r="T7" s="17">
        <v>5.4374181930019735E-2</v>
      </c>
      <c r="U7" s="17">
        <v>0.26845505774528589</v>
      </c>
      <c r="V7" s="17">
        <v>0.23925133801658197</v>
      </c>
      <c r="W7" s="17">
        <v>1.3152828977345015</v>
      </c>
      <c r="X7" s="17">
        <v>1.3370213422812365</v>
      </c>
      <c r="Y7" s="17">
        <v>0</v>
      </c>
      <c r="Z7" s="17">
        <v>34.413688846768849</v>
      </c>
      <c r="AA7" s="17">
        <v>0.62029503529765917</v>
      </c>
      <c r="AB7" s="17">
        <v>1.3757228535650783</v>
      </c>
      <c r="AC7" s="17">
        <v>21.28108779191264</v>
      </c>
      <c r="AD7" s="17">
        <v>0.33556882218160733</v>
      </c>
      <c r="AE7" s="17">
        <v>3.3556882218160736E-2</v>
      </c>
      <c r="AF7" s="17">
        <v>53.905520297115736</v>
      </c>
      <c r="AG7" s="17">
        <v>14.279179001510252</v>
      </c>
      <c r="AH7" s="17">
        <v>-1</v>
      </c>
      <c r="AI7" s="17">
        <v>-1</v>
      </c>
      <c r="AJ7" s="17">
        <v>-1</v>
      </c>
      <c r="AK7" s="17">
        <v>-1</v>
      </c>
      <c r="AL7" s="17">
        <v>-1</v>
      </c>
      <c r="AM7" s="17">
        <v>-1</v>
      </c>
      <c r="AN7" s="17">
        <v>-1</v>
      </c>
      <c r="AO7" s="17">
        <v>-1</v>
      </c>
      <c r="AP7" s="17">
        <v>-1</v>
      </c>
      <c r="AQ7" s="17">
        <v>-1</v>
      </c>
      <c r="AR7" s="17">
        <v>0.16778441109080366</v>
      </c>
      <c r="AS7" s="17">
        <v>2.013412933089644</v>
      </c>
      <c r="AT7" s="17">
        <v>6.6174368130165373</v>
      </c>
      <c r="AU7" s="17">
        <v>-1</v>
      </c>
      <c r="AV7" s="17">
        <v>-1</v>
      </c>
      <c r="AW7" s="17">
        <v>-1</v>
      </c>
      <c r="AX7" s="17">
        <v>-1</v>
      </c>
      <c r="AY7" s="17">
        <v>3.3556882218160736E-2</v>
      </c>
      <c r="AZ7" s="17">
        <v>7.6206553249383774E-2</v>
      </c>
      <c r="BA7" s="17">
        <v>0.43661395957112914</v>
      </c>
      <c r="BB7" s="17">
        <v>1.9239933791586811E-2</v>
      </c>
      <c r="BC7" s="17">
        <v>0.16024724569559262</v>
      </c>
      <c r="BD7" s="17">
        <v>1.0762026489110634</v>
      </c>
      <c r="BE7" s="17">
        <v>5.9750794023709908</v>
      </c>
      <c r="BF7" s="17">
        <v>-1</v>
      </c>
      <c r="BG7" s="22">
        <v>1018.9521088938609</v>
      </c>
    </row>
    <row r="8" spans="1:59" x14ac:dyDescent="0.25">
      <c r="A8">
        <v>501</v>
      </c>
      <c r="B8" t="s">
        <v>272</v>
      </c>
      <c r="C8" s="22">
        <v>0</v>
      </c>
      <c r="D8" s="22">
        <v>1588.4969628906251</v>
      </c>
      <c r="E8" s="17">
        <v>107.24959195499758</v>
      </c>
      <c r="F8" s="17">
        <v>74.390562718271752</v>
      </c>
      <c r="G8" s="17">
        <v>0.88741741385563877</v>
      </c>
      <c r="H8" s="17">
        <v>7.5488553940555239</v>
      </c>
      <c r="I8" s="17">
        <v>89.693553327000458</v>
      </c>
      <c r="J8" s="17">
        <v>16.507042956718493</v>
      </c>
      <c r="K8" s="17">
        <v>-1</v>
      </c>
      <c r="L8" s="17">
        <v>-1</v>
      </c>
      <c r="M8" s="17">
        <v>-1</v>
      </c>
      <c r="N8" s="17">
        <v>0.16666666666666666</v>
      </c>
      <c r="O8" s="17">
        <v>-1</v>
      </c>
      <c r="P8" s="17">
        <v>-1</v>
      </c>
      <c r="Q8" s="17">
        <v>5.3149304212084889</v>
      </c>
      <c r="R8" s="17">
        <v>-1</v>
      </c>
      <c r="S8" s="17">
        <v>1.5437778774067823</v>
      </c>
      <c r="T8" s="17">
        <v>0.16229803945467378</v>
      </c>
      <c r="U8" s="17">
        <v>0.89155373968370422</v>
      </c>
      <c r="V8" s="17">
        <v>1.1378970369777799</v>
      </c>
      <c r="W8" s="17">
        <v>3.655223788169438</v>
      </c>
      <c r="X8" s="17">
        <v>4.8180188866061728</v>
      </c>
      <c r="Y8" s="17">
        <v>0</v>
      </c>
      <c r="Z8" s="17">
        <v>54.651594475192937</v>
      </c>
      <c r="AA8" s="17">
        <v>1.7462991787845639</v>
      </c>
      <c r="AB8" s="17">
        <v>3.1722039915929976</v>
      </c>
      <c r="AC8" s="17">
        <v>41.935875133896104</v>
      </c>
      <c r="AD8" s="17">
        <v>1.1144421746046302</v>
      </c>
      <c r="AE8" s="17">
        <v>0.11144421746046303</v>
      </c>
      <c r="AF8" s="17">
        <v>84.658643960087403</v>
      </c>
      <c r="AG8" s="17">
        <v>67.912830126649993</v>
      </c>
      <c r="AH8" s="17">
        <v>-1</v>
      </c>
      <c r="AI8" s="17">
        <v>-1</v>
      </c>
      <c r="AJ8" s="17">
        <v>-1</v>
      </c>
      <c r="AK8" s="17">
        <v>-1</v>
      </c>
      <c r="AL8" s="17">
        <v>-1</v>
      </c>
      <c r="AM8" s="17">
        <v>-1</v>
      </c>
      <c r="AN8" s="17">
        <v>-1</v>
      </c>
      <c r="AO8" s="17">
        <v>-1</v>
      </c>
      <c r="AP8" s="17">
        <v>-1</v>
      </c>
      <c r="AQ8" s="17">
        <v>-1</v>
      </c>
      <c r="AR8" s="17">
        <v>0.55722108730231512</v>
      </c>
      <c r="AS8" s="17">
        <v>6.6866530476277815</v>
      </c>
      <c r="AT8" s="17">
        <v>12.692648961916117</v>
      </c>
      <c r="AU8" s="17">
        <v>-1</v>
      </c>
      <c r="AV8" s="17">
        <v>-1</v>
      </c>
      <c r="AW8" s="17">
        <v>-1</v>
      </c>
      <c r="AX8" s="17">
        <v>-1</v>
      </c>
      <c r="AY8" s="17">
        <v>0.11144421746046303</v>
      </c>
      <c r="AZ8" s="17">
        <v>-0.60065186737593801</v>
      </c>
      <c r="BA8" s="17">
        <v>1.113472380196451</v>
      </c>
      <c r="BB8" s="17">
        <v>-0.24557700603224109</v>
      </c>
      <c r="BC8" s="17">
        <v>0.42506418551942038</v>
      </c>
      <c r="BD8" s="17">
        <v>-8.1240688328154889</v>
      </c>
      <c r="BE8" s="17">
        <v>15.175350884097552</v>
      </c>
      <c r="BF8" s="17">
        <v>-1</v>
      </c>
      <c r="BG8" s="22">
        <v>1425.3709547080562</v>
      </c>
    </row>
    <row r="9" spans="1:59" x14ac:dyDescent="0.25">
      <c r="A9">
        <v>509</v>
      </c>
      <c r="B9" t="s">
        <v>274</v>
      </c>
      <c r="C9" s="22">
        <v>0</v>
      </c>
      <c r="D9" s="22">
        <v>1484.984375</v>
      </c>
      <c r="E9" s="17">
        <v>54.14177705203668</v>
      </c>
      <c r="F9" s="17">
        <v>-14.659867165344112</v>
      </c>
      <c r="G9" s="17">
        <v>0.23948907962964344</v>
      </c>
      <c r="H9" s="17">
        <v>2.6407193516924332</v>
      </c>
      <c r="I9" s="17">
        <v>42.269823415583389</v>
      </c>
      <c r="J9" s="17">
        <v>3.7299057005450647</v>
      </c>
      <c r="K9" s="17">
        <v>-1</v>
      </c>
      <c r="L9" s="17">
        <v>-1</v>
      </c>
      <c r="M9" s="17">
        <v>-1</v>
      </c>
      <c r="N9" s="17">
        <v>0.16666666666666666</v>
      </c>
      <c r="O9" s="17">
        <v>-1</v>
      </c>
      <c r="P9" s="17">
        <v>-1</v>
      </c>
      <c r="Q9" s="17">
        <v>2.2522123530035678</v>
      </c>
      <c r="R9" s="17">
        <v>-1</v>
      </c>
      <c r="S9" s="17">
        <v>-1.2633420145416546E-2</v>
      </c>
      <c r="T9" s="17">
        <v>-1.2894558140986376E-3</v>
      </c>
      <c r="U9" s="17">
        <v>-5.2919104611119691E-2</v>
      </c>
      <c r="V9" s="17">
        <v>-0.22424107037754173</v>
      </c>
      <c r="W9" s="17">
        <v>0.10841701047629304</v>
      </c>
      <c r="X9" s="17">
        <v>-0.45836468949774573</v>
      </c>
      <c r="Y9" s="17">
        <v>0</v>
      </c>
      <c r="Z9" s="17">
        <v>23.975631187989265</v>
      </c>
      <c r="AA9" s="17">
        <v>3.9538489164072821E-2</v>
      </c>
      <c r="AB9" s="17">
        <v>0.44915594264379294</v>
      </c>
      <c r="AC9" s="17">
        <v>10.628016018386308</v>
      </c>
      <c r="AD9" s="17">
        <v>-6.6148880763899631E-2</v>
      </c>
      <c r="AE9" s="17">
        <v>-6.6148880763899614E-3</v>
      </c>
      <c r="AF9" s="17">
        <v>38.044053015104616</v>
      </c>
      <c r="AG9" s="17">
        <v>-13.383324874819529</v>
      </c>
      <c r="AH9" s="17">
        <v>-1</v>
      </c>
      <c r="AI9" s="17">
        <v>-1</v>
      </c>
      <c r="AJ9" s="17">
        <v>-1</v>
      </c>
      <c r="AK9" s="17">
        <v>-1</v>
      </c>
      <c r="AL9" s="17">
        <v>-1</v>
      </c>
      <c r="AM9" s="17">
        <v>-1</v>
      </c>
      <c r="AN9" s="17">
        <v>-1</v>
      </c>
      <c r="AO9" s="17">
        <v>-1</v>
      </c>
      <c r="AP9" s="17">
        <v>-1</v>
      </c>
      <c r="AQ9" s="17">
        <v>-1</v>
      </c>
      <c r="AR9" s="17">
        <v>-3.3074440381949816E-2</v>
      </c>
      <c r="AS9" s="17">
        <v>-0.3968932845833979</v>
      </c>
      <c r="AT9" s="17">
        <v>3.4840387300415827</v>
      </c>
      <c r="AU9" s="17">
        <v>-1</v>
      </c>
      <c r="AV9" s="17">
        <v>-1</v>
      </c>
      <c r="AW9" s="17">
        <v>-1</v>
      </c>
      <c r="AX9" s="17">
        <v>-1</v>
      </c>
      <c r="AY9" s="17">
        <v>-6.6148880763899614E-3</v>
      </c>
      <c r="AZ9" s="17">
        <v>0.42530825137148098</v>
      </c>
      <c r="BA9" s="17">
        <v>8.751226144903182E-2</v>
      </c>
      <c r="BB9" s="17">
        <v>0.15582395279305924</v>
      </c>
      <c r="BC9" s="17">
        <v>2.3663226694120285E-2</v>
      </c>
      <c r="BD9" s="17">
        <v>5.82140533766208</v>
      </c>
      <c r="BE9" s="17">
        <v>1.2298767136199684</v>
      </c>
      <c r="BF9" s="17">
        <v>-1</v>
      </c>
      <c r="BG9" s="22">
        <v>603.49487127915143</v>
      </c>
    </row>
    <row r="10" spans="1:59" x14ac:dyDescent="0.25">
      <c r="A10">
        <v>811</v>
      </c>
      <c r="B10" t="s">
        <v>354</v>
      </c>
      <c r="C10" s="22">
        <v>0</v>
      </c>
      <c r="D10" s="22">
        <v>1479.9702734375001</v>
      </c>
      <c r="E10" s="17">
        <v>41.439848057668272</v>
      </c>
      <c r="F10" s="17">
        <v>-35.958281332194147</v>
      </c>
      <c r="G10" s="17">
        <v>8.4522438471165695E-2</v>
      </c>
      <c r="H10" s="17">
        <v>1.4668281716710045</v>
      </c>
      <c r="I10" s="17">
        <v>30.927371253249348</v>
      </c>
      <c r="J10" s="17">
        <v>0.67396580778615878</v>
      </c>
      <c r="K10" s="17">
        <v>-1</v>
      </c>
      <c r="L10" s="17">
        <v>-1</v>
      </c>
      <c r="M10" s="17">
        <v>-1</v>
      </c>
      <c r="N10" s="17">
        <v>0.16666666666666666</v>
      </c>
      <c r="O10" s="17">
        <v>-1</v>
      </c>
      <c r="P10" s="17">
        <v>-1</v>
      </c>
      <c r="Q10" s="17">
        <v>1.5196944080798125</v>
      </c>
      <c r="R10" s="17">
        <v>-1</v>
      </c>
      <c r="S10" s="17">
        <v>-0.38488420515066901</v>
      </c>
      <c r="T10" s="17">
        <v>-4.0415086440537359E-2</v>
      </c>
      <c r="U10" s="17">
        <v>-0.27881103835500237</v>
      </c>
      <c r="V10" s="17">
        <v>-0.550027050308455</v>
      </c>
      <c r="W10" s="17">
        <v>-0.73988164254343858</v>
      </c>
      <c r="X10" s="17">
        <v>-1.7203305537153504</v>
      </c>
      <c r="Y10" s="17">
        <v>0</v>
      </c>
      <c r="Z10" s="17">
        <v>16.638784280996873</v>
      </c>
      <c r="AA10" s="17">
        <v>-0.36867173619637744</v>
      </c>
      <c r="AB10" s="17">
        <v>-0.20212227373934588</v>
      </c>
      <c r="AC10" s="17">
        <v>3.1400370047981561</v>
      </c>
      <c r="AD10" s="17">
        <v>-0.34851379794375292</v>
      </c>
      <c r="AE10" s="17">
        <v>-3.4851379794375296E-2</v>
      </c>
      <c r="AF10" s="17">
        <v>26.895124644269135</v>
      </c>
      <c r="AG10" s="17">
        <v>-32.827129712782529</v>
      </c>
      <c r="AH10" s="17">
        <v>-1</v>
      </c>
      <c r="AI10" s="17">
        <v>-1</v>
      </c>
      <c r="AJ10" s="17">
        <v>-1</v>
      </c>
      <c r="AK10" s="17">
        <v>-1</v>
      </c>
      <c r="AL10" s="17">
        <v>-1</v>
      </c>
      <c r="AM10" s="17">
        <v>-1</v>
      </c>
      <c r="AN10" s="17">
        <v>-1</v>
      </c>
      <c r="AO10" s="17">
        <v>-1</v>
      </c>
      <c r="AP10" s="17">
        <v>-1</v>
      </c>
      <c r="AQ10" s="17">
        <v>-1</v>
      </c>
      <c r="AR10" s="17">
        <v>-0.17425689897187646</v>
      </c>
      <c r="AS10" s="17">
        <v>-2.091082787662518</v>
      </c>
      <c r="AT10" s="17">
        <v>1.2815923760387267</v>
      </c>
      <c r="AU10" s="17">
        <v>-1</v>
      </c>
      <c r="AV10" s="17">
        <v>-1</v>
      </c>
      <c r="AW10" s="17">
        <v>-1</v>
      </c>
      <c r="AX10" s="17">
        <v>-1</v>
      </c>
      <c r="AY10" s="17">
        <v>-3.4851379794375296E-2</v>
      </c>
      <c r="AZ10" s="17">
        <v>0.67068970047073506</v>
      </c>
      <c r="BA10" s="17">
        <v>-0.15786918765022218</v>
      </c>
      <c r="BB10" s="17">
        <v>0.25182802463420939</v>
      </c>
      <c r="BC10" s="17">
        <v>-7.2340845147029834E-2</v>
      </c>
      <c r="BD10" s="17">
        <v>9.1567792940160828</v>
      </c>
      <c r="BE10" s="17">
        <v>-2.1054972427340388</v>
      </c>
      <c r="BF10" s="17">
        <v>-1</v>
      </c>
      <c r="BG10" s="22">
        <v>2557.3298977786017</v>
      </c>
    </row>
    <row r="11" spans="1:59" x14ac:dyDescent="0.25">
      <c r="A11">
        <v>1153</v>
      </c>
      <c r="B11" t="s">
        <v>2918</v>
      </c>
      <c r="C11" s="22">
        <v>0</v>
      </c>
      <c r="D11" s="22">
        <v>1599.1702246093748</v>
      </c>
      <c r="E11" s="17">
        <v>125.04536965333679</v>
      </c>
      <c r="F11" s="17">
        <v>104.23027005787873</v>
      </c>
      <c r="G11" s="17">
        <v>1.104530255372645</v>
      </c>
      <c r="H11" s="17">
        <v>9.1935116105218952</v>
      </c>
      <c r="I11" s="17">
        <v>105.58466382875463</v>
      </c>
      <c r="J11" s="17">
        <v>20.788505009855104</v>
      </c>
      <c r="K11" s="17">
        <v>-1</v>
      </c>
      <c r="L11" s="17">
        <v>-1</v>
      </c>
      <c r="M11" s="17">
        <v>-1</v>
      </c>
      <c r="N11" s="17">
        <v>0.16666666666666666</v>
      </c>
      <c r="O11" s="17">
        <v>-1</v>
      </c>
      <c r="P11" s="17">
        <v>-1</v>
      </c>
      <c r="Q11" s="17">
        <v>6.3412096984495303</v>
      </c>
      <c r="R11" s="17">
        <v>-1</v>
      </c>
      <c r="S11" s="17">
        <v>2.065312222380904</v>
      </c>
      <c r="T11" s="17">
        <v>0.21711420361715161</v>
      </c>
      <c r="U11" s="17">
        <v>1.2080350110351972</v>
      </c>
      <c r="V11" s="17">
        <v>1.594332817610516</v>
      </c>
      <c r="W11" s="17">
        <v>4.8437152572709286</v>
      </c>
      <c r="X11" s="17">
        <v>6.5860703370957765</v>
      </c>
      <c r="Y11" s="17">
        <v>0</v>
      </c>
      <c r="Z11" s="17">
        <v>64.930733700539889</v>
      </c>
      <c r="AA11" s="17">
        <v>2.3182137618313052</v>
      </c>
      <c r="AB11" s="17">
        <v>4.0846640095685194</v>
      </c>
      <c r="AC11" s="17">
        <v>52.426754904576953</v>
      </c>
      <c r="AD11" s="17">
        <v>1.5100437637939965</v>
      </c>
      <c r="AE11" s="17">
        <v>0.15100437637939965</v>
      </c>
      <c r="AF11" s="17">
        <v>100.27862191383448</v>
      </c>
      <c r="AG11" s="17">
        <v>95.154175016839048</v>
      </c>
      <c r="AH11" s="17">
        <v>-1</v>
      </c>
      <c r="AI11" s="17">
        <v>-1</v>
      </c>
      <c r="AJ11" s="17">
        <v>-1</v>
      </c>
      <c r="AK11" s="17">
        <v>-1</v>
      </c>
      <c r="AL11" s="17">
        <v>-1</v>
      </c>
      <c r="AM11" s="17">
        <v>-1</v>
      </c>
      <c r="AN11" s="17">
        <v>-1</v>
      </c>
      <c r="AO11" s="17">
        <v>-1</v>
      </c>
      <c r="AP11" s="17">
        <v>-1</v>
      </c>
      <c r="AQ11" s="17">
        <v>-1</v>
      </c>
      <c r="AR11" s="17">
        <v>0.75502188189699826</v>
      </c>
      <c r="AS11" s="17">
        <v>9.0602625827639791</v>
      </c>
      <c r="AT11" s="17">
        <v>15.778341357593174</v>
      </c>
      <c r="AU11" s="17">
        <v>-1</v>
      </c>
      <c r="AV11" s="17">
        <v>-1</v>
      </c>
      <c r="AW11" s="17">
        <v>-1</v>
      </c>
      <c r="AX11" s="17">
        <v>-1</v>
      </c>
      <c r="AY11" s="17">
        <v>0.15100437637939965</v>
      </c>
      <c r="AZ11" s="17">
        <v>-0.94443852540266171</v>
      </c>
      <c r="BA11" s="17">
        <v>1.4572590382231749</v>
      </c>
      <c r="BB11" s="17">
        <v>-0.38008154635662561</v>
      </c>
      <c r="BC11" s="17">
        <v>0.5595687258438049</v>
      </c>
      <c r="BD11" s="17">
        <v>-12.797026262700523</v>
      </c>
      <c r="BE11" s="17">
        <v>19.848308313982592</v>
      </c>
      <c r="BF11" s="17">
        <v>-1</v>
      </c>
      <c r="BG11" s="22">
        <v>1454.9665023759603</v>
      </c>
    </row>
    <row r="12" spans="1:59" x14ac:dyDescent="0.25">
      <c r="A12">
        <v>1247</v>
      </c>
      <c r="B12" t="s">
        <v>2922</v>
      </c>
      <c r="C12" s="22">
        <v>0</v>
      </c>
      <c r="D12" s="22">
        <v>1480.1812109375001</v>
      </c>
      <c r="E12" s="17">
        <v>69.448115486286113</v>
      </c>
      <c r="F12" s="17">
        <v>11.005583766963603</v>
      </c>
      <c r="G12" s="17">
        <v>0.42623015310298717</v>
      </c>
      <c r="H12" s="17">
        <v>4.0553057262781183</v>
      </c>
      <c r="I12" s="17">
        <v>55.937937254665812</v>
      </c>
      <c r="J12" s="17">
        <v>7.4124369329295483</v>
      </c>
      <c r="K12" s="17">
        <v>-1</v>
      </c>
      <c r="L12" s="17">
        <v>-1</v>
      </c>
      <c r="M12" s="17">
        <v>-1</v>
      </c>
      <c r="N12" s="17">
        <v>0.16666666666666666</v>
      </c>
      <c r="O12" s="17">
        <v>-1</v>
      </c>
      <c r="P12" s="17">
        <v>-1</v>
      </c>
      <c r="Q12" s="17">
        <v>3.1349261186949806</v>
      </c>
      <c r="R12" s="17">
        <v>-1</v>
      </c>
      <c r="S12" s="17">
        <v>0.43594383927963754</v>
      </c>
      <c r="T12" s="17">
        <v>4.5858512347841454E-2</v>
      </c>
      <c r="U12" s="17">
        <v>0.21928981648928048</v>
      </c>
      <c r="V12" s="17">
        <v>0.16834421868894792</v>
      </c>
      <c r="W12" s="17">
        <v>1.1306512146034566</v>
      </c>
      <c r="X12" s="17">
        <v>1.0623552435729546</v>
      </c>
      <c r="Y12" s="17">
        <v>0</v>
      </c>
      <c r="Z12" s="17">
        <v>32.81682860363312</v>
      </c>
      <c r="AA12" s="17">
        <v>0.53144832935122177</v>
      </c>
      <c r="AB12" s="17">
        <v>1.233972547998335</v>
      </c>
      <c r="AC12" s="17">
        <v>19.651333738187219</v>
      </c>
      <c r="AD12" s="17">
        <v>0.27411227061160059</v>
      </c>
      <c r="AE12" s="17">
        <v>2.7411227061160059E-2</v>
      </c>
      <c r="AF12" s="17">
        <v>51.478962854300917</v>
      </c>
      <c r="AG12" s="17">
        <v>10.047246767590792</v>
      </c>
      <c r="AH12" s="17">
        <v>-1</v>
      </c>
      <c r="AI12" s="17">
        <v>-1</v>
      </c>
      <c r="AJ12" s="17">
        <v>-1</v>
      </c>
      <c r="AK12" s="17">
        <v>-1</v>
      </c>
      <c r="AL12" s="17">
        <v>-1</v>
      </c>
      <c r="AM12" s="17">
        <v>-1</v>
      </c>
      <c r="AN12" s="17">
        <v>-1</v>
      </c>
      <c r="AO12" s="17">
        <v>-1</v>
      </c>
      <c r="AP12" s="17">
        <v>-1</v>
      </c>
      <c r="AQ12" s="17">
        <v>-1</v>
      </c>
      <c r="AR12" s="17">
        <v>0.1370561353058003</v>
      </c>
      <c r="AS12" s="17">
        <v>1.6446736236696033</v>
      </c>
      <c r="AT12" s="17">
        <v>6.1380757107704849</v>
      </c>
      <c r="AU12" s="17">
        <v>-1</v>
      </c>
      <c r="AV12" s="17">
        <v>-1</v>
      </c>
      <c r="AW12" s="17">
        <v>-1</v>
      </c>
      <c r="AX12" s="17">
        <v>-1</v>
      </c>
      <c r="AY12" s="17">
        <v>2.7411227061160059E-2</v>
      </c>
      <c r="AZ12" s="17">
        <v>0.12961367560547252</v>
      </c>
      <c r="BA12" s="17">
        <v>0.3832068372150404</v>
      </c>
      <c r="BB12" s="17">
        <v>4.0135161325389128E-2</v>
      </c>
      <c r="BC12" s="17">
        <v>0.13935201816179033</v>
      </c>
      <c r="BD12" s="17">
        <v>1.802144751071596</v>
      </c>
      <c r="BE12" s="17">
        <v>5.2491373002104575</v>
      </c>
      <c r="BF12" s="17">
        <v>-1</v>
      </c>
      <c r="BG12" s="22">
        <v>57.127884097813649</v>
      </c>
    </row>
    <row r="13" spans="1:59" x14ac:dyDescent="0.25">
      <c r="A13">
        <v>1519</v>
      </c>
      <c r="B13" t="s">
        <v>538</v>
      </c>
      <c r="C13" s="22">
        <v>0</v>
      </c>
      <c r="D13" s="22">
        <v>1655.79125</v>
      </c>
      <c r="E13" s="17">
        <v>113.96812546459758</v>
      </c>
      <c r="F13" s="17">
        <v>85.656104302133869</v>
      </c>
      <c r="G13" s="17">
        <v>0.96938516630922278</v>
      </c>
      <c r="H13" s="17">
        <v>8.1697711016692729</v>
      </c>
      <c r="I13" s="17">
        <v>95.693007816744711</v>
      </c>
      <c r="J13" s="17">
        <v>18.12344583394502</v>
      </c>
      <c r="K13" s="17">
        <v>-1</v>
      </c>
      <c r="L13" s="17">
        <v>-1</v>
      </c>
      <c r="M13" s="17">
        <v>-1</v>
      </c>
      <c r="N13" s="17">
        <v>0.16666666666666666</v>
      </c>
      <c r="O13" s="17">
        <v>-1</v>
      </c>
      <c r="P13" s="17">
        <v>-1</v>
      </c>
      <c r="Q13" s="17">
        <v>5.7023870320536272</v>
      </c>
      <c r="R13" s="17">
        <v>-1</v>
      </c>
      <c r="S13" s="17">
        <v>1.7406754804512916</v>
      </c>
      <c r="T13" s="17">
        <v>0.18299307408795715</v>
      </c>
      <c r="U13" s="17">
        <v>1.0110365778478521</v>
      </c>
      <c r="V13" s="17">
        <v>1.3102176367933001</v>
      </c>
      <c r="W13" s="17">
        <v>4.1039212205821434</v>
      </c>
      <c r="X13" s="17">
        <v>5.4855206456284753</v>
      </c>
      <c r="Y13" s="17">
        <v>0</v>
      </c>
      <c r="Z13" s="17">
        <v>58.532331945957267</v>
      </c>
      <c r="AA13" s="17">
        <v>1.9622170979653049</v>
      </c>
      <c r="AB13" s="17">
        <v>3.5166898191222367</v>
      </c>
      <c r="AC13" s="17">
        <v>45.896552125893024</v>
      </c>
      <c r="AD13" s="17">
        <v>1.2637957223098151</v>
      </c>
      <c r="AE13" s="17">
        <v>0.12637957223098151</v>
      </c>
      <c r="AF13" s="17">
        <v>90.555736353596956</v>
      </c>
      <c r="AG13" s="17">
        <v>78.1973982749915</v>
      </c>
      <c r="AH13" s="17">
        <v>-1</v>
      </c>
      <c r="AI13" s="17">
        <v>-1</v>
      </c>
      <c r="AJ13" s="17">
        <v>-1</v>
      </c>
      <c r="AK13" s="17">
        <v>-1</v>
      </c>
      <c r="AL13" s="17">
        <v>-1</v>
      </c>
      <c r="AM13" s="17">
        <v>-1</v>
      </c>
      <c r="AN13" s="17">
        <v>-1</v>
      </c>
      <c r="AO13" s="17">
        <v>-1</v>
      </c>
      <c r="AP13" s="17">
        <v>-1</v>
      </c>
      <c r="AQ13" s="17">
        <v>-1</v>
      </c>
      <c r="AR13" s="17">
        <v>0.63189786115490754</v>
      </c>
      <c r="AS13" s="17">
        <v>7.5827743338588904</v>
      </c>
      <c r="AT13" s="17">
        <v>13.857606634016557</v>
      </c>
      <c r="AU13" s="17">
        <v>-1</v>
      </c>
      <c r="AV13" s="17">
        <v>-1</v>
      </c>
      <c r="AW13" s="17">
        <v>-1</v>
      </c>
      <c r="AX13" s="17">
        <v>-1</v>
      </c>
      <c r="AY13" s="17">
        <v>0.12637957223098151</v>
      </c>
      <c r="AZ13" s="17">
        <v>-0.73044345172021163</v>
      </c>
      <c r="BA13" s="17">
        <v>1.2432639645407249</v>
      </c>
      <c r="BB13" s="17">
        <v>-0.2963572122520039</v>
      </c>
      <c r="BC13" s="17">
        <v>0.47584439173918319</v>
      </c>
      <c r="BD13" s="17">
        <v>-9.8882750177773779</v>
      </c>
      <c r="BE13" s="17">
        <v>16.939557069059443</v>
      </c>
      <c r="BF13" s="17">
        <v>-1</v>
      </c>
      <c r="BG13" s="22">
        <v>6081.9550179090902</v>
      </c>
    </row>
    <row r="14" spans="1:59" x14ac:dyDescent="0.25">
      <c r="A14">
        <v>1721</v>
      </c>
      <c r="B14" t="s">
        <v>610</v>
      </c>
      <c r="C14" s="22">
        <v>0</v>
      </c>
      <c r="D14" s="22">
        <v>1516.6605078125001</v>
      </c>
      <c r="E14" s="17">
        <v>125.40653314841576</v>
      </c>
      <c r="F14" s="17">
        <v>104.83586387780556</v>
      </c>
      <c r="G14" s="17">
        <v>1.1089365383684213</v>
      </c>
      <c r="H14" s="17">
        <v>9.2268897408520907</v>
      </c>
      <c r="I14" s="17">
        <v>105.90717229715582</v>
      </c>
      <c r="J14" s="17">
        <v>20.875396845962001</v>
      </c>
      <c r="K14" s="17">
        <v>-1</v>
      </c>
      <c r="L14" s="17">
        <v>-1</v>
      </c>
      <c r="M14" s="17">
        <v>-1</v>
      </c>
      <c r="N14" s="17">
        <v>0.16666666666666666</v>
      </c>
      <c r="O14" s="17">
        <v>-1</v>
      </c>
      <c r="P14" s="17">
        <v>-1</v>
      </c>
      <c r="Q14" s="17">
        <v>6.3620379318079454</v>
      </c>
      <c r="R14" s="17">
        <v>-1</v>
      </c>
      <c r="S14" s="17">
        <v>2.0758967087701756</v>
      </c>
      <c r="T14" s="17">
        <v>0.21822669208331122</v>
      </c>
      <c r="U14" s="17">
        <v>1.2144579661892734</v>
      </c>
      <c r="V14" s="17">
        <v>1.6035961352697268</v>
      </c>
      <c r="W14" s="17">
        <v>4.8678355705344662</v>
      </c>
      <c r="X14" s="17">
        <v>6.6219527611270594</v>
      </c>
      <c r="Y14" s="17">
        <v>0</v>
      </c>
      <c r="Z14" s="17">
        <v>65.139347783720766</v>
      </c>
      <c r="AA14" s="17">
        <v>2.3298207100187436</v>
      </c>
      <c r="AB14" s="17">
        <v>4.1031822926578059</v>
      </c>
      <c r="AC14" s="17">
        <v>52.639666240549978</v>
      </c>
      <c r="AD14" s="17">
        <v>1.5180724577365916</v>
      </c>
      <c r="AE14" s="17">
        <v>0.15180724577365917</v>
      </c>
      <c r="AF14" s="17">
        <v>100.59562777480105</v>
      </c>
      <c r="AG14" s="17">
        <v>95.707035335616254</v>
      </c>
      <c r="AH14" s="17">
        <v>-1</v>
      </c>
      <c r="AI14" s="17">
        <v>-1</v>
      </c>
      <c r="AJ14" s="17">
        <v>-1</v>
      </c>
      <c r="AK14" s="17">
        <v>-1</v>
      </c>
      <c r="AL14" s="17">
        <v>-1</v>
      </c>
      <c r="AM14" s="17">
        <v>-1</v>
      </c>
      <c r="AN14" s="17">
        <v>-1</v>
      </c>
      <c r="AO14" s="17">
        <v>-1</v>
      </c>
      <c r="AP14" s="17">
        <v>-1</v>
      </c>
      <c r="AQ14" s="17">
        <v>-1</v>
      </c>
      <c r="AR14" s="17">
        <v>0.7590362288682958</v>
      </c>
      <c r="AS14" s="17">
        <v>9.1084347464195474</v>
      </c>
      <c r="AT14" s="17">
        <v>15.840965170345415</v>
      </c>
      <c r="AU14" s="17">
        <v>-1</v>
      </c>
      <c r="AV14" s="17">
        <v>-1</v>
      </c>
      <c r="AW14" s="17">
        <v>-1</v>
      </c>
      <c r="AX14" s="17">
        <v>-1</v>
      </c>
      <c r="AY14" s="17">
        <v>0.15180724577365917</v>
      </c>
      <c r="AZ14" s="17">
        <v>-0.95141564059701689</v>
      </c>
      <c r="BA14" s="17">
        <v>1.4642361534175301</v>
      </c>
      <c r="BB14" s="17">
        <v>-0.38281130229710797</v>
      </c>
      <c r="BC14" s="17">
        <v>0.56229848178428721</v>
      </c>
      <c r="BD14" s="17">
        <v>-12.891863457586926</v>
      </c>
      <c r="BE14" s="17">
        <v>19.943145508868994</v>
      </c>
      <c r="BF14" s="17">
        <v>-1</v>
      </c>
      <c r="BG14" s="22">
        <v>906.30267858322838</v>
      </c>
    </row>
    <row r="15" spans="1:59" x14ac:dyDescent="0.25">
      <c r="A15">
        <v>1729</v>
      </c>
      <c r="B15" t="s">
        <v>613</v>
      </c>
      <c r="C15" s="22">
        <v>0</v>
      </c>
      <c r="D15" s="22">
        <v>1514.4881835937501</v>
      </c>
      <c r="E15" s="17">
        <v>69.699035737319548</v>
      </c>
      <c r="F15" s="17">
        <v>11.42632328075946</v>
      </c>
      <c r="G15" s="17">
        <v>0.42929144155126409</v>
      </c>
      <c r="H15" s="17">
        <v>4.0784953591053448</v>
      </c>
      <c r="I15" s="17">
        <v>56.162001721186556</v>
      </c>
      <c r="J15" s="17">
        <v>7.4728054962693466</v>
      </c>
      <c r="K15" s="17">
        <v>-1</v>
      </c>
      <c r="L15" s="17">
        <v>-1</v>
      </c>
      <c r="M15" s="17">
        <v>-1</v>
      </c>
      <c r="N15" s="17">
        <v>0.16666666666666666</v>
      </c>
      <c r="O15" s="17">
        <v>-1</v>
      </c>
      <c r="P15" s="17">
        <v>-1</v>
      </c>
      <c r="Q15" s="17">
        <v>3.1493966441331449</v>
      </c>
      <c r="R15" s="17">
        <v>-1</v>
      </c>
      <c r="S15" s="17">
        <v>0.44329746725711427</v>
      </c>
      <c r="T15" s="17">
        <v>4.6631419601769586E-2</v>
      </c>
      <c r="U15" s="17">
        <v>0.22375219860042067</v>
      </c>
      <c r="V15" s="17">
        <v>0.17477995769391969</v>
      </c>
      <c r="W15" s="17">
        <v>1.1474089299915216</v>
      </c>
      <c r="X15" s="17">
        <v>1.0872847477124834</v>
      </c>
      <c r="Y15" s="17">
        <v>0</v>
      </c>
      <c r="Z15" s="17">
        <v>32.961764342804123</v>
      </c>
      <c r="AA15" s="17">
        <v>0.53951231807823108</v>
      </c>
      <c r="AB15" s="17">
        <v>1.246838223252851</v>
      </c>
      <c r="AC15" s="17">
        <v>19.799255016495078</v>
      </c>
      <c r="AD15" s="17">
        <v>0.27969024825052585</v>
      </c>
      <c r="AE15" s="17">
        <v>2.7969024825052584E-2</v>
      </c>
      <c r="AF15" s="17">
        <v>51.69920435516304</v>
      </c>
      <c r="AG15" s="17">
        <v>10.431349402170932</v>
      </c>
      <c r="AH15" s="17">
        <v>-1</v>
      </c>
      <c r="AI15" s="17">
        <v>-1</v>
      </c>
      <c r="AJ15" s="17">
        <v>-1</v>
      </c>
      <c r="AK15" s="17">
        <v>-1</v>
      </c>
      <c r="AL15" s="17">
        <v>-1</v>
      </c>
      <c r="AM15" s="17">
        <v>-1</v>
      </c>
      <c r="AN15" s="17">
        <v>-1</v>
      </c>
      <c r="AO15" s="17">
        <v>-1</v>
      </c>
      <c r="AP15" s="17">
        <v>-1</v>
      </c>
      <c r="AQ15" s="17">
        <v>-1</v>
      </c>
      <c r="AR15" s="17">
        <v>0.13984512412526293</v>
      </c>
      <c r="AS15" s="17">
        <v>1.678141489503155</v>
      </c>
      <c r="AT15" s="17">
        <v>6.1815839363541016</v>
      </c>
      <c r="AU15" s="17">
        <v>-1</v>
      </c>
      <c r="AV15" s="17">
        <v>-1</v>
      </c>
      <c r="AW15" s="17">
        <v>-1</v>
      </c>
      <c r="AX15" s="17">
        <v>-1</v>
      </c>
      <c r="AY15" s="17">
        <v>2.7969024825052584E-2</v>
      </c>
      <c r="AZ15" s="17">
        <v>0.12476628787135502</v>
      </c>
      <c r="BA15" s="17">
        <v>0.38805422494915787</v>
      </c>
      <c r="BB15" s="17">
        <v>3.8238648928154526E-2</v>
      </c>
      <c r="BC15" s="17">
        <v>0.14124853055902492</v>
      </c>
      <c r="BD15" s="17">
        <v>1.7362561076387926</v>
      </c>
      <c r="BE15" s="17">
        <v>5.3150259436432599</v>
      </c>
      <c r="BF15" s="17">
        <v>-1</v>
      </c>
      <c r="BG15" s="22">
        <v>282.10592327340646</v>
      </c>
    </row>
    <row r="16" spans="1:59" x14ac:dyDescent="0.25">
      <c r="A16">
        <v>2084</v>
      </c>
      <c r="B16" t="s">
        <v>730</v>
      </c>
      <c r="C16" s="22">
        <v>0</v>
      </c>
      <c r="D16" s="22">
        <v>1599.413310546875</v>
      </c>
      <c r="E16" s="17">
        <v>157.40474252666263</v>
      </c>
      <c r="F16" s="17">
        <v>158.4900069798214</v>
      </c>
      <c r="G16" s="17">
        <v>1.4993225208936829</v>
      </c>
      <c r="H16" s="17">
        <v>12.184111103233885</v>
      </c>
      <c r="I16" s="17">
        <v>134.48064009988309</v>
      </c>
      <c r="J16" s="17">
        <v>28.573802700631084</v>
      </c>
      <c r="K16" s="17">
        <v>-1</v>
      </c>
      <c r="L16" s="17">
        <v>-1</v>
      </c>
      <c r="M16" s="17">
        <v>-1</v>
      </c>
      <c r="N16" s="17">
        <v>0.16666666666666666</v>
      </c>
      <c r="O16" s="17">
        <v>-1</v>
      </c>
      <c r="P16" s="17">
        <v>-1</v>
      </c>
      <c r="Q16" s="17">
        <v>8.2073688721230411</v>
      </c>
      <c r="R16" s="17">
        <v>-1</v>
      </c>
      <c r="S16" s="17">
        <v>3.0136565218738318</v>
      </c>
      <c r="T16" s="17">
        <v>0.31679047097042407</v>
      </c>
      <c r="U16" s="17">
        <v>1.7835162089174867</v>
      </c>
      <c r="V16" s="17">
        <v>2.424303604422529</v>
      </c>
      <c r="W16" s="17">
        <v>7.004836802917743</v>
      </c>
      <c r="X16" s="17">
        <v>9.8010484692937911</v>
      </c>
      <c r="Y16" s="17">
        <v>0</v>
      </c>
      <c r="Z16" s="17">
        <v>83.622049396221712</v>
      </c>
      <c r="AA16" s="17">
        <v>3.358168157655733</v>
      </c>
      <c r="AB16" s="17">
        <v>5.7438572437269277</v>
      </c>
      <c r="AC16" s="17">
        <v>71.503094024073505</v>
      </c>
      <c r="AD16" s="17">
        <v>2.2293952611468582</v>
      </c>
      <c r="AE16" s="17">
        <v>0.22293952611468584</v>
      </c>
      <c r="AF16" s="17">
        <v>128.68157790971671</v>
      </c>
      <c r="AG16" s="17">
        <v>144.68911818230484</v>
      </c>
      <c r="AH16" s="17">
        <v>-1</v>
      </c>
      <c r="AI16" s="17">
        <v>-1</v>
      </c>
      <c r="AJ16" s="17">
        <v>-1</v>
      </c>
      <c r="AK16" s="17">
        <v>-1</v>
      </c>
      <c r="AL16" s="17">
        <v>-1</v>
      </c>
      <c r="AM16" s="17">
        <v>-1</v>
      </c>
      <c r="AN16" s="17">
        <v>-1</v>
      </c>
      <c r="AO16" s="17">
        <v>-1</v>
      </c>
      <c r="AP16" s="17">
        <v>-1</v>
      </c>
      <c r="AQ16" s="17">
        <v>-1</v>
      </c>
      <c r="AR16" s="17">
        <v>1.1146976305734291</v>
      </c>
      <c r="AS16" s="17">
        <v>13.376371566881147</v>
      </c>
      <c r="AT16" s="17">
        <v>21.389283036945493</v>
      </c>
      <c r="AU16" s="17">
        <v>-1</v>
      </c>
      <c r="AV16" s="17">
        <v>-1</v>
      </c>
      <c r="AW16" s="17">
        <v>-1</v>
      </c>
      <c r="AX16" s="17">
        <v>-1</v>
      </c>
      <c r="AY16" s="17">
        <v>0.22293952611468584</v>
      </c>
      <c r="AZ16" s="17">
        <v>-1.5695711183434882</v>
      </c>
      <c r="BA16" s="17">
        <v>2.0823916311640014</v>
      </c>
      <c r="BB16" s="17">
        <v>-0.62466105545659867</v>
      </c>
      <c r="BC16" s="17">
        <v>0.80414823494377785</v>
      </c>
      <c r="BD16" s="17">
        <v>-21.294208822411875</v>
      </c>
      <c r="BE16" s="17">
        <v>28.345490873693954</v>
      </c>
      <c r="BF16" s="17">
        <v>-1</v>
      </c>
      <c r="BG16" s="22">
        <v>1498.8977599101938</v>
      </c>
    </row>
    <row r="17" spans="1:59" x14ac:dyDescent="0.25">
      <c r="A17">
        <v>2342</v>
      </c>
      <c r="B17" t="s">
        <v>334</v>
      </c>
      <c r="C17" s="22">
        <v>0</v>
      </c>
      <c r="D17" s="22">
        <v>1561.5180468750002</v>
      </c>
      <c r="E17" s="17">
        <v>106.35335653884064</v>
      </c>
      <c r="F17" s="17">
        <v>72.887767899250747</v>
      </c>
      <c r="G17" s="17">
        <v>0.87648312252156768</v>
      </c>
      <c r="H17" s="17">
        <v>7.4660268055225609</v>
      </c>
      <c r="I17" s="17">
        <v>88.893241237517316</v>
      </c>
      <c r="J17" s="17">
        <v>16.291418891842078</v>
      </c>
      <c r="K17" s="17">
        <v>-1</v>
      </c>
      <c r="L17" s="17">
        <v>-1</v>
      </c>
      <c r="M17" s="17">
        <v>-1</v>
      </c>
      <c r="N17" s="17">
        <v>0.16666666666666666</v>
      </c>
      <c r="O17" s="17">
        <v>-1</v>
      </c>
      <c r="P17" s="17">
        <v>-1</v>
      </c>
      <c r="Q17" s="17">
        <v>5.2632446870572247</v>
      </c>
      <c r="R17" s="17">
        <v>-1</v>
      </c>
      <c r="S17" s="17">
        <v>1.5175122340260134</v>
      </c>
      <c r="T17" s="17">
        <v>0.15953737405791116</v>
      </c>
      <c r="U17" s="17">
        <v>0.87561503058407031</v>
      </c>
      <c r="V17" s="17">
        <v>1.114909903808406</v>
      </c>
      <c r="W17" s="17">
        <v>3.5953686829604905</v>
      </c>
      <c r="X17" s="17">
        <v>4.728975836373853</v>
      </c>
      <c r="Y17" s="17">
        <v>0</v>
      </c>
      <c r="Z17" s="17">
        <v>54.133913889520997</v>
      </c>
      <c r="AA17" s="17">
        <v>1.7174962732284358</v>
      </c>
      <c r="AB17" s="17">
        <v>3.1262504515005536</v>
      </c>
      <c r="AC17" s="17">
        <v>41.407530817816799</v>
      </c>
      <c r="AD17" s="17">
        <v>1.094518788230088</v>
      </c>
      <c r="AE17" s="17">
        <v>0.10945187882300879</v>
      </c>
      <c r="AF17" s="17">
        <v>83.871986715934199</v>
      </c>
      <c r="AG17" s="17">
        <v>66.540894688469535</v>
      </c>
      <c r="AH17" s="17">
        <v>-1</v>
      </c>
      <c r="AI17" s="17">
        <v>-1</v>
      </c>
      <c r="AJ17" s="17">
        <v>-1</v>
      </c>
      <c r="AK17" s="17">
        <v>-1</v>
      </c>
      <c r="AL17" s="17">
        <v>-1</v>
      </c>
      <c r="AM17" s="17">
        <v>-1</v>
      </c>
      <c r="AN17" s="17">
        <v>-1</v>
      </c>
      <c r="AO17" s="17">
        <v>-1</v>
      </c>
      <c r="AP17" s="17">
        <v>-1</v>
      </c>
      <c r="AQ17" s="17">
        <v>-1</v>
      </c>
      <c r="AR17" s="17">
        <v>0.54725939411504398</v>
      </c>
      <c r="AS17" s="17">
        <v>6.5671127293805274</v>
      </c>
      <c r="AT17" s="17">
        <v>12.537246548194686</v>
      </c>
      <c r="AU17" s="17">
        <v>-1</v>
      </c>
      <c r="AV17" s="17">
        <v>-1</v>
      </c>
      <c r="AW17" s="17">
        <v>-1</v>
      </c>
      <c r="AX17" s="17">
        <v>-1</v>
      </c>
      <c r="AY17" s="17">
        <v>0.10945187882300879</v>
      </c>
      <c r="AZ17" s="17">
        <v>-0.58333799754969617</v>
      </c>
      <c r="BA17" s="17">
        <v>1.0961585103702092</v>
      </c>
      <c r="BB17" s="17">
        <v>-0.23880305466489671</v>
      </c>
      <c r="BC17" s="17">
        <v>0.41829023415207606</v>
      </c>
      <c r="BD17" s="17">
        <v>-7.8887281796645166</v>
      </c>
      <c r="BE17" s="17">
        <v>14.94001023094658</v>
      </c>
      <c r="BF17" s="17">
        <v>-1</v>
      </c>
      <c r="BG17" s="22">
        <v>2351.4234692021428</v>
      </c>
    </row>
    <row r="18" spans="1:59" x14ac:dyDescent="0.25">
      <c r="A18">
        <v>3236</v>
      </c>
      <c r="B18" t="s">
        <v>1146</v>
      </c>
      <c r="C18" s="22">
        <v>0</v>
      </c>
      <c r="D18" s="22">
        <v>1508.6311718750001</v>
      </c>
      <c r="E18" s="17">
        <v>70.468868855620457</v>
      </c>
      <c r="F18" s="17">
        <v>12.717168521683096</v>
      </c>
      <c r="G18" s="17">
        <v>0.43868359392816225</v>
      </c>
      <c r="H18" s="17">
        <v>4.1496420572220245</v>
      </c>
      <c r="I18" s="17">
        <v>56.849440244987143</v>
      </c>
      <c r="J18" s="17">
        <v>7.6580186035088671</v>
      </c>
      <c r="K18" s="17">
        <v>-1</v>
      </c>
      <c r="L18" s="17">
        <v>-1</v>
      </c>
      <c r="M18" s="17">
        <v>-1</v>
      </c>
      <c r="N18" s="17">
        <v>0.16666666666666666</v>
      </c>
      <c r="O18" s="17">
        <v>-1</v>
      </c>
      <c r="P18" s="17">
        <v>-1</v>
      </c>
      <c r="Q18" s="17">
        <v>3.1937927806571365</v>
      </c>
      <c r="R18" s="17">
        <v>-1</v>
      </c>
      <c r="S18" s="17">
        <v>0.46585868474916692</v>
      </c>
      <c r="T18" s="17">
        <v>4.9002729207105522E-2</v>
      </c>
      <c r="U18" s="17">
        <v>0.23744296099014717</v>
      </c>
      <c r="V18" s="17">
        <v>0.19452505601246076</v>
      </c>
      <c r="W18" s="17">
        <v>1.1988222545026392</v>
      </c>
      <c r="X18" s="17">
        <v>1.1637694388858217</v>
      </c>
      <c r="Y18" s="17">
        <v>0</v>
      </c>
      <c r="Z18" s="17">
        <v>33.406432844368766</v>
      </c>
      <c r="AA18" s="17">
        <v>0.56425295006026155</v>
      </c>
      <c r="AB18" s="17">
        <v>1.2863106168099223</v>
      </c>
      <c r="AC18" s="17">
        <v>20.253083268594274</v>
      </c>
      <c r="AD18" s="17">
        <v>0.29680370123768396</v>
      </c>
      <c r="AE18" s="17">
        <v>2.9680370123768396E-2</v>
      </c>
      <c r="AF18" s="17">
        <v>52.374913871193172</v>
      </c>
      <c r="AG18" s="17">
        <v>11.609791268495318</v>
      </c>
      <c r="AH18" s="17">
        <v>-1</v>
      </c>
      <c r="AI18" s="17">
        <v>-1</v>
      </c>
      <c r="AJ18" s="17">
        <v>-1</v>
      </c>
      <c r="AK18" s="17">
        <v>-1</v>
      </c>
      <c r="AL18" s="17">
        <v>-1</v>
      </c>
      <c r="AM18" s="17">
        <v>-1</v>
      </c>
      <c r="AN18" s="17">
        <v>-1</v>
      </c>
      <c r="AO18" s="17">
        <v>-1</v>
      </c>
      <c r="AP18" s="17">
        <v>-1</v>
      </c>
      <c r="AQ18" s="17">
        <v>-1</v>
      </c>
      <c r="AR18" s="17">
        <v>0.14840185061884198</v>
      </c>
      <c r="AS18" s="17">
        <v>1.7808222074261035</v>
      </c>
      <c r="AT18" s="17">
        <v>6.3150688696539348</v>
      </c>
      <c r="AU18" s="17">
        <v>-1</v>
      </c>
      <c r="AV18" s="17">
        <v>-1</v>
      </c>
      <c r="AW18" s="17">
        <v>-1</v>
      </c>
      <c r="AX18" s="17">
        <v>-1</v>
      </c>
      <c r="AY18" s="17">
        <v>2.9680370123768396E-2</v>
      </c>
      <c r="AZ18" s="17">
        <v>0.10989431321167717</v>
      </c>
      <c r="BA18" s="17">
        <v>0.40292619960883574</v>
      </c>
      <c r="BB18" s="17">
        <v>3.2420074912520774E-2</v>
      </c>
      <c r="BC18" s="17">
        <v>0.14706710457465869</v>
      </c>
      <c r="BD18" s="17">
        <v>1.5341071793415191</v>
      </c>
      <c r="BE18" s="17">
        <v>5.5171748719405347</v>
      </c>
      <c r="BF18" s="17">
        <v>-1</v>
      </c>
      <c r="BG18" s="22">
        <v>493.64570479682311</v>
      </c>
    </row>
    <row r="19" spans="1:59" x14ac:dyDescent="0.25">
      <c r="A19">
        <v>3323</v>
      </c>
      <c r="B19" t="s">
        <v>1191</v>
      </c>
      <c r="C19" s="22">
        <v>0</v>
      </c>
      <c r="D19" s="22">
        <v>1469.065166015625</v>
      </c>
      <c r="E19" s="17">
        <v>38.875899532954087</v>
      </c>
      <c r="F19" s="17">
        <v>-40.257473809656268</v>
      </c>
      <c r="G19" s="17">
        <v>5.3241639219780146E-2</v>
      </c>
      <c r="H19" s="17">
        <v>1.2298723076817342</v>
      </c>
      <c r="I19" s="17">
        <v>28.637839993772833</v>
      </c>
      <c r="J19" s="17">
        <v>5.710890493870302E-2</v>
      </c>
      <c r="K19" s="17">
        <v>-1</v>
      </c>
      <c r="L19" s="17">
        <v>-1</v>
      </c>
      <c r="M19" s="17">
        <v>-1</v>
      </c>
      <c r="N19" s="17">
        <v>0.16666666666666666</v>
      </c>
      <c r="O19" s="17">
        <v>-1</v>
      </c>
      <c r="P19" s="17">
        <v>-1</v>
      </c>
      <c r="Q19" s="17">
        <v>1.371831960962794</v>
      </c>
      <c r="R19" s="17">
        <v>-1</v>
      </c>
      <c r="S19" s="17">
        <v>-0.46002490633558935</v>
      </c>
      <c r="T19" s="17">
        <v>-4.8312792605297541E-2</v>
      </c>
      <c r="U19" s="17">
        <v>-0.32440846615705099</v>
      </c>
      <c r="V19" s="17">
        <v>-0.61578859589627633</v>
      </c>
      <c r="W19" s="17">
        <v>-0.91111501039577691</v>
      </c>
      <c r="X19" s="17">
        <v>-1.9750647375731682</v>
      </c>
      <c r="Y19" s="17">
        <v>0</v>
      </c>
      <c r="Z19" s="17">
        <v>15.157804674546764</v>
      </c>
      <c r="AA19" s="17">
        <v>-0.45107103204744131</v>
      </c>
      <c r="AB19" s="17">
        <v>-0.33358607131012274</v>
      </c>
      <c r="AC19" s="17">
        <v>1.6285506192663064</v>
      </c>
      <c r="AD19" s="17">
        <v>-0.40551058269631379</v>
      </c>
      <c r="AE19" s="17">
        <v>-4.0551058269631374E-2</v>
      </c>
      <c r="AF19" s="17">
        <v>24.644657139591583</v>
      </c>
      <c r="AG19" s="17">
        <v>-36.751959929612482</v>
      </c>
      <c r="AH19" s="17">
        <v>-1</v>
      </c>
      <c r="AI19" s="17">
        <v>-1</v>
      </c>
      <c r="AJ19" s="17">
        <v>-1</v>
      </c>
      <c r="AK19" s="17">
        <v>-1</v>
      </c>
      <c r="AL19" s="17">
        <v>-1</v>
      </c>
      <c r="AM19" s="17">
        <v>-1</v>
      </c>
      <c r="AN19" s="17">
        <v>-1</v>
      </c>
      <c r="AO19" s="17">
        <v>-1</v>
      </c>
      <c r="AP19" s="17">
        <v>-1</v>
      </c>
      <c r="AQ19" s="17">
        <v>-1</v>
      </c>
      <c r="AR19" s="17">
        <v>-0.2027552913481569</v>
      </c>
      <c r="AS19" s="17">
        <v>-2.4330634961778825</v>
      </c>
      <c r="AT19" s="17">
        <v>0.83701745496875279</v>
      </c>
      <c r="AU19" s="17">
        <v>-1</v>
      </c>
      <c r="AV19" s="17">
        <v>-1</v>
      </c>
      <c r="AW19" s="17">
        <v>-1</v>
      </c>
      <c r="AX19" s="17">
        <v>-1</v>
      </c>
      <c r="AY19" s="17">
        <v>-4.0551058269631374E-2</v>
      </c>
      <c r="AZ19" s="17">
        <v>0.72022118538843527</v>
      </c>
      <c r="BA19" s="17">
        <v>-0.20740067256792255</v>
      </c>
      <c r="BB19" s="17">
        <v>0.27120693145008007</v>
      </c>
      <c r="BC19" s="17">
        <v>-9.1719751962900484E-2</v>
      </c>
      <c r="BD19" s="17">
        <v>9.8300413740163322</v>
      </c>
      <c r="BE19" s="17">
        <v>-2.7787593227342891</v>
      </c>
      <c r="BF19" s="17">
        <v>-1</v>
      </c>
      <c r="BG19" s="22">
        <v>52.11572966276011</v>
      </c>
    </row>
    <row r="20" spans="1:59" x14ac:dyDescent="0.25">
      <c r="A20">
        <v>3467</v>
      </c>
      <c r="B20" t="s">
        <v>1234</v>
      </c>
      <c r="C20" s="22">
        <v>0</v>
      </c>
      <c r="D20" s="22">
        <v>1591.4973828125001</v>
      </c>
      <c r="E20" s="17">
        <v>99.773126924681392</v>
      </c>
      <c r="F20" s="17">
        <v>61.85413232331009</v>
      </c>
      <c r="G20" s="17">
        <v>0.79620271142732268</v>
      </c>
      <c r="H20" s="17">
        <v>6.8578929142055722</v>
      </c>
      <c r="I20" s="17">
        <v>83.017288093009427</v>
      </c>
      <c r="J20" s="17">
        <v>14.708290361495362</v>
      </c>
      <c r="K20" s="17">
        <v>-1</v>
      </c>
      <c r="L20" s="17">
        <v>-1</v>
      </c>
      <c r="M20" s="17">
        <v>-1</v>
      </c>
      <c r="N20" s="17">
        <v>0.16666666666666666</v>
      </c>
      <c r="O20" s="17">
        <v>-1</v>
      </c>
      <c r="P20" s="17">
        <v>-1</v>
      </c>
      <c r="Q20" s="17">
        <v>4.8837640368168209</v>
      </c>
      <c r="R20" s="17">
        <v>-1</v>
      </c>
      <c r="S20" s="17">
        <v>1.3246678526354698</v>
      </c>
      <c r="T20" s="17">
        <v>0.13926835559347991</v>
      </c>
      <c r="U20" s="17">
        <v>0.75859179791758147</v>
      </c>
      <c r="V20" s="17">
        <v>0.94613659748857493</v>
      </c>
      <c r="W20" s="17">
        <v>3.1559078797449547</v>
      </c>
      <c r="X20" s="17">
        <v>4.0752148875081753</v>
      </c>
      <c r="Y20" s="17">
        <v>0</v>
      </c>
      <c r="Z20" s="17">
        <v>50.333063064945534</v>
      </c>
      <c r="AA20" s="17">
        <v>1.506023117071573</v>
      </c>
      <c r="AB20" s="17">
        <v>2.7888560125613022</v>
      </c>
      <c r="AC20" s="17">
        <v>37.528386061358034</v>
      </c>
      <c r="AD20" s="17">
        <v>0.94823974739697681</v>
      </c>
      <c r="AE20" s="17">
        <v>9.4823974739697683E-2</v>
      </c>
      <c r="AF20" s="17">
        <v>78.096288499983046</v>
      </c>
      <c r="AG20" s="17">
        <v>56.468038788911045</v>
      </c>
      <c r="AH20" s="17">
        <v>-1</v>
      </c>
      <c r="AI20" s="17">
        <v>-1</v>
      </c>
      <c r="AJ20" s="17">
        <v>-1</v>
      </c>
      <c r="AK20" s="17">
        <v>-1</v>
      </c>
      <c r="AL20" s="17">
        <v>-1</v>
      </c>
      <c r="AM20" s="17">
        <v>-1</v>
      </c>
      <c r="AN20" s="17">
        <v>-1</v>
      </c>
      <c r="AO20" s="17">
        <v>-1</v>
      </c>
      <c r="AP20" s="17">
        <v>-1</v>
      </c>
      <c r="AQ20" s="17">
        <v>-1</v>
      </c>
      <c r="AR20" s="17">
        <v>0.4741198736984884</v>
      </c>
      <c r="AS20" s="17">
        <v>5.6894384843818617</v>
      </c>
      <c r="AT20" s="17">
        <v>11.396270029696421</v>
      </c>
      <c r="AU20" s="17">
        <v>-1</v>
      </c>
      <c r="AV20" s="17">
        <v>-1</v>
      </c>
      <c r="AW20" s="17">
        <v>-1</v>
      </c>
      <c r="AX20" s="17">
        <v>-1</v>
      </c>
      <c r="AY20" s="17">
        <v>9.4823974739697683E-2</v>
      </c>
      <c r="AZ20" s="17">
        <v>-0.45621822866702438</v>
      </c>
      <c r="BA20" s="17">
        <v>0.96903874148753744</v>
      </c>
      <c r="BB20" s="17">
        <v>-0.18906818078163889</v>
      </c>
      <c r="BC20" s="17">
        <v>0.36855536026881824</v>
      </c>
      <c r="BD20" s="17">
        <v>-6.1608389360994771</v>
      </c>
      <c r="BE20" s="17">
        <v>13.212120987381537</v>
      </c>
      <c r="BF20" s="17">
        <v>-1</v>
      </c>
      <c r="BG20" s="22">
        <v>3465.2039870688918</v>
      </c>
    </row>
    <row r="21" spans="1:59" x14ac:dyDescent="0.25">
      <c r="A21">
        <v>4905</v>
      </c>
      <c r="B21" t="s">
        <v>1827</v>
      </c>
      <c r="C21" s="22">
        <v>0</v>
      </c>
      <c r="D21" s="22">
        <v>1564.5305664062498</v>
      </c>
      <c r="E21" s="17">
        <v>105.74297879598601</v>
      </c>
      <c r="F21" s="17">
        <v>71.864295167564961</v>
      </c>
      <c r="G21" s="17">
        <v>0.86903636473461932</v>
      </c>
      <c r="H21" s="17">
        <v>7.4096167083525861</v>
      </c>
      <c r="I21" s="17">
        <v>88.34819171375193</v>
      </c>
      <c r="J21" s="17">
        <v>16.14456893740849</v>
      </c>
      <c r="K21" s="17">
        <v>-1</v>
      </c>
      <c r="L21" s="17">
        <v>-1</v>
      </c>
      <c r="M21" s="17">
        <v>-1</v>
      </c>
      <c r="N21" s="17">
        <v>0.16666666666666666</v>
      </c>
      <c r="O21" s="17">
        <v>-1</v>
      </c>
      <c r="P21" s="17">
        <v>-1</v>
      </c>
      <c r="Q21" s="17">
        <v>5.2280443131595824</v>
      </c>
      <c r="R21" s="17">
        <v>-1</v>
      </c>
      <c r="S21" s="17">
        <v>1.4996241168724607</v>
      </c>
      <c r="T21" s="17">
        <v>0.15765723332337248</v>
      </c>
      <c r="U21" s="17">
        <v>0.86476003299206738</v>
      </c>
      <c r="V21" s="17">
        <v>1.0992546036432043</v>
      </c>
      <c r="W21" s="17">
        <v>3.5546045897801251</v>
      </c>
      <c r="X21" s="17">
        <v>4.6683334035510695</v>
      </c>
      <c r="Y21" s="17">
        <v>0</v>
      </c>
      <c r="Z21" s="17">
        <v>53.781349483221319</v>
      </c>
      <c r="AA21" s="17">
        <v>1.697880163259929</v>
      </c>
      <c r="AB21" s="17">
        <v>3.0949539667018602</v>
      </c>
      <c r="AC21" s="17">
        <v>41.047703918226723</v>
      </c>
      <c r="AD21" s="17">
        <v>1.0809500412400843</v>
      </c>
      <c r="AE21" s="17">
        <v>0.10809500412400842</v>
      </c>
      <c r="AF21" s="17">
        <v>83.336236772972342</v>
      </c>
      <c r="AG21" s="17">
        <v>65.606543243522566</v>
      </c>
      <c r="AH21" s="17">
        <v>-1</v>
      </c>
      <c r="AI21" s="17">
        <v>-1</v>
      </c>
      <c r="AJ21" s="17">
        <v>-1</v>
      </c>
      <c r="AK21" s="17">
        <v>-1</v>
      </c>
      <c r="AL21" s="17">
        <v>-1</v>
      </c>
      <c r="AM21" s="17">
        <v>-1</v>
      </c>
      <c r="AN21" s="17">
        <v>-1</v>
      </c>
      <c r="AO21" s="17">
        <v>-1</v>
      </c>
      <c r="AP21" s="17">
        <v>-1</v>
      </c>
      <c r="AQ21" s="17">
        <v>-1</v>
      </c>
      <c r="AR21" s="17">
        <v>0.54047502062004216</v>
      </c>
      <c r="AS21" s="17">
        <v>6.4857002474405059</v>
      </c>
      <c r="AT21" s="17">
        <v>12.431410321672658</v>
      </c>
      <c r="AU21" s="17">
        <v>-1</v>
      </c>
      <c r="AV21" s="17">
        <v>-1</v>
      </c>
      <c r="AW21" s="17">
        <v>-1</v>
      </c>
      <c r="AX21" s="17">
        <v>-1</v>
      </c>
      <c r="AY21" s="17">
        <v>0.10809500412400842</v>
      </c>
      <c r="AZ21" s="17">
        <v>-0.57154645194225262</v>
      </c>
      <c r="BA21" s="17">
        <v>1.0843669647627658</v>
      </c>
      <c r="BB21" s="17">
        <v>-0.23418968068829543</v>
      </c>
      <c r="BC21" s="17">
        <v>0.41367686017547484</v>
      </c>
      <c r="BD21" s="17">
        <v>-7.7284503173053345</v>
      </c>
      <c r="BE21" s="17">
        <v>14.779732368587398</v>
      </c>
      <c r="BF21" s="17">
        <v>-1</v>
      </c>
      <c r="BG21" s="22">
        <v>3551.2518008107554</v>
      </c>
    </row>
    <row r="22" spans="1:59" x14ac:dyDescent="0.25">
      <c r="A22">
        <v>4909</v>
      </c>
      <c r="B22" t="s">
        <v>1831</v>
      </c>
      <c r="C22" s="22">
        <v>0</v>
      </c>
      <c r="D22" s="22">
        <v>1554.5779296875</v>
      </c>
      <c r="E22" s="17">
        <v>99.676975503753994</v>
      </c>
      <c r="F22" s="17">
        <v>61.692906986075805</v>
      </c>
      <c r="G22" s="17">
        <v>0.79502964056931824</v>
      </c>
      <c r="H22" s="17">
        <v>6.8490067595889581</v>
      </c>
      <c r="I22" s="17">
        <v>82.931427678209985</v>
      </c>
      <c r="J22" s="17">
        <v>14.685157421365734</v>
      </c>
      <c r="K22" s="17">
        <v>-1</v>
      </c>
      <c r="L22" s="17">
        <v>-1</v>
      </c>
      <c r="M22" s="17">
        <v>-1</v>
      </c>
      <c r="N22" s="17">
        <v>0.16666666666666666</v>
      </c>
      <c r="O22" s="17">
        <v>-1</v>
      </c>
      <c r="P22" s="17">
        <v>-1</v>
      </c>
      <c r="Q22" s="17">
        <v>4.8782190017839158</v>
      </c>
      <c r="R22" s="17">
        <v>-1</v>
      </c>
      <c r="S22" s="17">
        <v>1.3218499781271595</v>
      </c>
      <c r="T22" s="17">
        <v>0.13897218128947608</v>
      </c>
      <c r="U22" s="17">
        <v>0.75688183477614501</v>
      </c>
      <c r="V22" s="17">
        <v>0.94367045357433377</v>
      </c>
      <c r="W22" s="17">
        <v>3.1494864046371336</v>
      </c>
      <c r="X22" s="17">
        <v>4.0656620226590485</v>
      </c>
      <c r="Y22" s="17">
        <v>0</v>
      </c>
      <c r="Z22" s="17">
        <v>50.27752439396518</v>
      </c>
      <c r="AA22" s="17">
        <v>1.5029330357758182</v>
      </c>
      <c r="AB22" s="17">
        <v>2.783925948320503</v>
      </c>
      <c r="AC22" s="17">
        <v>37.471703346287725</v>
      </c>
      <c r="AD22" s="17">
        <v>0.94610229347018127</v>
      </c>
      <c r="AE22" s="17">
        <v>9.4610229347018127E-2</v>
      </c>
      <c r="AF22" s="17">
        <v>78.011893027047478</v>
      </c>
      <c r="AG22" s="17">
        <v>56.320852525766739</v>
      </c>
      <c r="AH22" s="17">
        <v>-1</v>
      </c>
      <c r="AI22" s="17">
        <v>-1</v>
      </c>
      <c r="AJ22" s="17">
        <v>-1</v>
      </c>
      <c r="AK22" s="17">
        <v>-1</v>
      </c>
      <c r="AL22" s="17">
        <v>-1</v>
      </c>
      <c r="AM22" s="17">
        <v>-1</v>
      </c>
      <c r="AN22" s="17">
        <v>-1</v>
      </c>
      <c r="AO22" s="17">
        <v>-1</v>
      </c>
      <c r="AP22" s="17">
        <v>-1</v>
      </c>
      <c r="AQ22" s="17">
        <v>-1</v>
      </c>
      <c r="AR22" s="17">
        <v>0.47305114673509063</v>
      </c>
      <c r="AS22" s="17">
        <v>5.6766137608210876</v>
      </c>
      <c r="AT22" s="17">
        <v>11.379597889067414</v>
      </c>
      <c r="AU22" s="17">
        <v>-1</v>
      </c>
      <c r="AV22" s="17">
        <v>-1</v>
      </c>
      <c r="AW22" s="17">
        <v>-1</v>
      </c>
      <c r="AX22" s="17">
        <v>-1</v>
      </c>
      <c r="AY22" s="17">
        <v>9.4610229347018127E-2</v>
      </c>
      <c r="AZ22" s="17">
        <v>-0.45436073324167753</v>
      </c>
      <c r="BA22" s="17">
        <v>0.96718124606219047</v>
      </c>
      <c r="BB22" s="17">
        <v>-0.18834144644652834</v>
      </c>
      <c r="BC22" s="17">
        <v>0.36782862593370774</v>
      </c>
      <c r="BD22" s="17">
        <v>-6.1355907281013113</v>
      </c>
      <c r="BE22" s="17">
        <v>13.186872779383373</v>
      </c>
      <c r="BF22" s="17">
        <v>-1</v>
      </c>
      <c r="BG22" s="22">
        <v>831.39881271105526</v>
      </c>
    </row>
    <row r="23" spans="1:59" x14ac:dyDescent="0.25">
      <c r="A23">
        <v>5459</v>
      </c>
      <c r="B23" t="s">
        <v>3066</v>
      </c>
      <c r="C23" s="22">
        <v>0</v>
      </c>
      <c r="D23" s="22">
        <v>1470.3993554687499</v>
      </c>
      <c r="E23" s="17">
        <v>65.479629842503286</v>
      </c>
      <c r="F23" s="17">
        <v>4.3512833930629684</v>
      </c>
      <c r="G23" s="17">
        <v>0.37781365738998762</v>
      </c>
      <c r="H23" s="17">
        <v>3.6885448746512699</v>
      </c>
      <c r="I23" s="17">
        <v>52.394195308739882</v>
      </c>
      <c r="J23" s="17">
        <v>6.4576643469661228</v>
      </c>
      <c r="K23" s="17">
        <v>-1</v>
      </c>
      <c r="L23" s="17">
        <v>-1</v>
      </c>
      <c r="M23" s="17">
        <v>-1</v>
      </c>
      <c r="N23" s="17">
        <v>0.16666666666666666</v>
      </c>
      <c r="O23" s="17">
        <v>-1</v>
      </c>
      <c r="P23" s="17">
        <v>-1</v>
      </c>
      <c r="Q23" s="17">
        <v>2.9060642702677004</v>
      </c>
      <c r="R23" s="17">
        <v>-1</v>
      </c>
      <c r="S23" s="17">
        <v>0.31964088271019042</v>
      </c>
      <c r="T23" s="17">
        <v>3.3634423903179805E-2</v>
      </c>
      <c r="U23" s="17">
        <v>0.14871400894804851</v>
      </c>
      <c r="V23" s="17">
        <v>6.6558341530071993E-2</v>
      </c>
      <c r="W23" s="17">
        <v>0.86561579930223109</v>
      </c>
      <c r="X23" s="17">
        <v>0.66807706603693162</v>
      </c>
      <c r="Y23" s="17">
        <v>0</v>
      </c>
      <c r="Z23" s="17">
        <v>30.524564835355022</v>
      </c>
      <c r="AA23" s="17">
        <v>0.40391050263950434</v>
      </c>
      <c r="AB23" s="17">
        <v>1.030492568463661</v>
      </c>
      <c r="AC23" s="17">
        <v>17.311851504461409</v>
      </c>
      <c r="AD23" s="17">
        <v>0.18589251118506064</v>
      </c>
      <c r="AE23" s="17">
        <v>1.8589251118506064E-2</v>
      </c>
      <c r="AF23" s="17">
        <v>47.995683881253598</v>
      </c>
      <c r="AG23" s="17">
        <v>3.9723851938737402</v>
      </c>
      <c r="AH23" s="17">
        <v>-1</v>
      </c>
      <c r="AI23" s="17">
        <v>-1</v>
      </c>
      <c r="AJ23" s="17">
        <v>-1</v>
      </c>
      <c r="AK23" s="17">
        <v>-1</v>
      </c>
      <c r="AL23" s="17">
        <v>-1</v>
      </c>
      <c r="AM23" s="17">
        <v>-1</v>
      </c>
      <c r="AN23" s="17">
        <v>-1</v>
      </c>
      <c r="AO23" s="17">
        <v>-1</v>
      </c>
      <c r="AP23" s="17">
        <v>-1</v>
      </c>
      <c r="AQ23" s="17">
        <v>-1</v>
      </c>
      <c r="AR23" s="17">
        <v>9.2946255592530322E-2</v>
      </c>
      <c r="AS23" s="17">
        <v>1.1153550671103636</v>
      </c>
      <c r="AT23" s="17">
        <v>5.4499615872434726</v>
      </c>
      <c r="AU23" s="17">
        <v>-1</v>
      </c>
      <c r="AV23" s="17">
        <v>-1</v>
      </c>
      <c r="AW23" s="17">
        <v>-1</v>
      </c>
      <c r="AX23" s="17">
        <v>-1</v>
      </c>
      <c r="AY23" s="17">
        <v>1.8589251118506064E-2</v>
      </c>
      <c r="AZ23" s="17">
        <v>0.20627862613643203</v>
      </c>
      <c r="BA23" s="17">
        <v>0.30654188668408089</v>
      </c>
      <c r="BB23" s="17">
        <v>7.012987953041272E-2</v>
      </c>
      <c r="BC23" s="17">
        <v>0.10935729995676677</v>
      </c>
      <c r="BD23" s="17">
        <v>2.8442214048071444</v>
      </c>
      <c r="BE23" s="17">
        <v>4.2070606464749076</v>
      </c>
      <c r="BF23" s="17">
        <v>-1</v>
      </c>
      <c r="BG23" s="22">
        <v>116.560595419004</v>
      </c>
    </row>
    <row r="24" spans="1:59" x14ac:dyDescent="0.25">
      <c r="A24">
        <v>5687</v>
      </c>
      <c r="B24" t="s">
        <v>2195</v>
      </c>
      <c r="C24" s="22">
        <v>0</v>
      </c>
      <c r="D24" s="22">
        <v>1656.127412109375</v>
      </c>
      <c r="E24" s="17">
        <v>151.43866518045255</v>
      </c>
      <c r="F24" s="17">
        <v>148.48617320564571</v>
      </c>
      <c r="G24" s="17">
        <v>1.4265349177159474</v>
      </c>
      <c r="H24" s="17">
        <v>11.632736144426699</v>
      </c>
      <c r="I24" s="17">
        <v>129.15310701997254</v>
      </c>
      <c r="J24" s="17">
        <v>27.138432232598078</v>
      </c>
      <c r="K24" s="17">
        <v>-1</v>
      </c>
      <c r="L24" s="17">
        <v>-1</v>
      </c>
      <c r="M24" s="17">
        <v>-1</v>
      </c>
      <c r="N24" s="17">
        <v>0.16666666666666666</v>
      </c>
      <c r="O24" s="17">
        <v>-1</v>
      </c>
      <c r="P24" s="17">
        <v>-1</v>
      </c>
      <c r="Q24" s="17">
        <v>7.8633062719589546</v>
      </c>
      <c r="R24" s="17">
        <v>-1</v>
      </c>
      <c r="S24" s="17">
        <v>2.8388108762625692</v>
      </c>
      <c r="T24" s="17">
        <v>0.29841321987414782</v>
      </c>
      <c r="U24" s="17">
        <v>1.6774151002434823</v>
      </c>
      <c r="V24" s="17">
        <v>2.2712824093394492</v>
      </c>
      <c r="W24" s="17">
        <v>6.6063921746376266</v>
      </c>
      <c r="X24" s="17">
        <v>9.2083049610016907</v>
      </c>
      <c r="Y24" s="17">
        <v>0</v>
      </c>
      <c r="Z24" s="17">
        <v>80.175943206852693</v>
      </c>
      <c r="AA24" s="17">
        <v>3.1664324158566668</v>
      </c>
      <c r="AB24" s="17">
        <v>5.4379528244401971</v>
      </c>
      <c r="AC24" s="17">
        <v>67.986001306764848</v>
      </c>
      <c r="AD24" s="17">
        <v>2.096768875304353</v>
      </c>
      <c r="AE24" s="17">
        <v>0.20967688753043529</v>
      </c>
      <c r="AF24" s="17">
        <v>123.44494266972671</v>
      </c>
      <c r="AG24" s="17">
        <v>135.55639167916246</v>
      </c>
      <c r="AH24" s="17">
        <v>-1</v>
      </c>
      <c r="AI24" s="17">
        <v>-1</v>
      </c>
      <c r="AJ24" s="17">
        <v>-1</v>
      </c>
      <c r="AK24" s="17">
        <v>-1</v>
      </c>
      <c r="AL24" s="17">
        <v>-1</v>
      </c>
      <c r="AM24" s="17">
        <v>-1</v>
      </c>
      <c r="AN24" s="17">
        <v>-1</v>
      </c>
      <c r="AO24" s="17">
        <v>-1</v>
      </c>
      <c r="AP24" s="17">
        <v>-1</v>
      </c>
      <c r="AQ24" s="17">
        <v>-1</v>
      </c>
      <c r="AR24" s="17">
        <v>1.0483844376521765</v>
      </c>
      <c r="AS24" s="17">
        <v>12.580613251826115</v>
      </c>
      <c r="AT24" s="17">
        <v>20.35479722737395</v>
      </c>
      <c r="AU24" s="17">
        <v>-1</v>
      </c>
      <c r="AV24" s="17">
        <v>-1</v>
      </c>
      <c r="AW24" s="17">
        <v>-1</v>
      </c>
      <c r="AX24" s="17">
        <v>-1</v>
      </c>
      <c r="AY24" s="17">
        <v>0.20967688753043529</v>
      </c>
      <c r="AZ24" s="17">
        <v>-1.4543158130036193</v>
      </c>
      <c r="BA24" s="17">
        <v>1.9671363258241326</v>
      </c>
      <c r="BB24" s="17">
        <v>-0.57956808427014683</v>
      </c>
      <c r="BC24" s="17">
        <v>0.7590552637573259</v>
      </c>
      <c r="BD24" s="17">
        <v>-19.727588586149711</v>
      </c>
      <c r="BE24" s="17">
        <v>26.778870637431787</v>
      </c>
      <c r="BF24" s="17">
        <v>-1</v>
      </c>
      <c r="BG24" s="22">
        <v>1416.2532598462265</v>
      </c>
    </row>
    <row r="25" spans="1:59" x14ac:dyDescent="0.25">
      <c r="A25">
        <v>5813</v>
      </c>
      <c r="B25" t="s">
        <v>2251</v>
      </c>
      <c r="C25" s="22">
        <v>0</v>
      </c>
      <c r="D25" s="22">
        <v>1600.609345703125</v>
      </c>
      <c r="E25" s="17">
        <v>100.04564382585761</v>
      </c>
      <c r="F25" s="17">
        <v>62.311084793386954</v>
      </c>
      <c r="G25" s="17">
        <v>0.79952748429079235</v>
      </c>
      <c r="H25" s="17">
        <v>6.8830784735674113</v>
      </c>
      <c r="I25" s="17">
        <v>83.260637738278973</v>
      </c>
      <c r="J25" s="17">
        <v>14.77385483364165</v>
      </c>
      <c r="K25" s="17">
        <v>-1</v>
      </c>
      <c r="L25" s="17">
        <v>-1</v>
      </c>
      <c r="M25" s="17">
        <v>-1</v>
      </c>
      <c r="N25" s="17">
        <v>0.16666666666666666</v>
      </c>
      <c r="O25" s="17">
        <v>-1</v>
      </c>
      <c r="P25" s="17">
        <v>-1</v>
      </c>
      <c r="Q25" s="17">
        <v>4.8994800371578</v>
      </c>
      <c r="R25" s="17">
        <v>-1</v>
      </c>
      <c r="S25" s="17">
        <v>1.3326544057357919</v>
      </c>
      <c r="T25" s="17">
        <v>0.1401077868026773</v>
      </c>
      <c r="U25" s="17">
        <v>0.76343825626354445</v>
      </c>
      <c r="V25" s="17">
        <v>0.95312625911688287</v>
      </c>
      <c r="W25" s="17">
        <v>3.1741079279656139</v>
      </c>
      <c r="X25" s="17">
        <v>4.1022900685188084</v>
      </c>
      <c r="Y25" s="17">
        <v>0</v>
      </c>
      <c r="Z25" s="17">
        <v>50.490473390919206</v>
      </c>
      <c r="AA25" s="17">
        <v>1.5147811715129886</v>
      </c>
      <c r="AB25" s="17">
        <v>2.8028290336206227</v>
      </c>
      <c r="AC25" s="17">
        <v>37.689038891157374</v>
      </c>
      <c r="AD25" s="17">
        <v>0.95429782032943056</v>
      </c>
      <c r="AE25" s="17">
        <v>9.5429782032943056E-2</v>
      </c>
      <c r="AF25" s="17">
        <v>78.335486137790866</v>
      </c>
      <c r="AG25" s="17">
        <v>56.88520105173474</v>
      </c>
      <c r="AH25" s="17">
        <v>-1</v>
      </c>
      <c r="AI25" s="17">
        <v>-1</v>
      </c>
      <c r="AJ25" s="17">
        <v>-1</v>
      </c>
      <c r="AK25" s="17">
        <v>-1</v>
      </c>
      <c r="AL25" s="17">
        <v>-1</v>
      </c>
      <c r="AM25" s="17">
        <v>-1</v>
      </c>
      <c r="AN25" s="17">
        <v>-1</v>
      </c>
      <c r="AO25" s="17">
        <v>-1</v>
      </c>
      <c r="AP25" s="17">
        <v>-1</v>
      </c>
      <c r="AQ25" s="17">
        <v>-1</v>
      </c>
      <c r="AR25" s="17">
        <v>0.47714891016471528</v>
      </c>
      <c r="AS25" s="17">
        <v>5.7257869219765825</v>
      </c>
      <c r="AT25" s="17">
        <v>11.443522998569559</v>
      </c>
      <c r="AU25" s="17">
        <v>-1</v>
      </c>
      <c r="AV25" s="17">
        <v>-1</v>
      </c>
      <c r="AW25" s="17">
        <v>-1</v>
      </c>
      <c r="AX25" s="17">
        <v>-1</v>
      </c>
      <c r="AY25" s="17">
        <v>9.5429782032943056E-2</v>
      </c>
      <c r="AZ25" s="17">
        <v>-0.46148282998421836</v>
      </c>
      <c r="BA25" s="17">
        <v>0.97430334280473141</v>
      </c>
      <c r="BB25" s="17">
        <v>-0.19112792557867314</v>
      </c>
      <c r="BC25" s="17">
        <v>0.37061510506585249</v>
      </c>
      <c r="BD25" s="17">
        <v>-6.2323986004034122</v>
      </c>
      <c r="BE25" s="17">
        <v>13.283680651685474</v>
      </c>
      <c r="BF25" s="17">
        <v>-1</v>
      </c>
      <c r="BG25" s="22">
        <v>531.02014322969808</v>
      </c>
    </row>
    <row r="26" spans="1:59" x14ac:dyDescent="0.25">
      <c r="A26">
        <v>6153</v>
      </c>
      <c r="B26" t="s">
        <v>2453</v>
      </c>
      <c r="C26" s="22">
        <v>0</v>
      </c>
      <c r="D26" s="22">
        <v>1495.2269921874999</v>
      </c>
      <c r="E26" s="17">
        <v>62.360137451871836</v>
      </c>
      <c r="F26" s="17">
        <v>-0.87943714989259847</v>
      </c>
      <c r="G26" s="17">
        <v>0.33975508706496721</v>
      </c>
      <c r="H26" s="17">
        <v>3.4002465693206543</v>
      </c>
      <c r="I26" s="17">
        <v>49.608579578468536</v>
      </c>
      <c r="J26" s="17">
        <v>5.7071498978682662</v>
      </c>
      <c r="K26" s="17">
        <v>-1</v>
      </c>
      <c r="L26" s="17">
        <v>-1</v>
      </c>
      <c r="M26" s="17">
        <v>-1</v>
      </c>
      <c r="N26" s="17">
        <v>0.16666666666666666</v>
      </c>
      <c r="O26" s="17">
        <v>-1</v>
      </c>
      <c r="P26" s="17">
        <v>-1</v>
      </c>
      <c r="Q26" s="17">
        <v>2.726163709006197</v>
      </c>
      <c r="R26" s="17">
        <v>-1</v>
      </c>
      <c r="S26" s="17">
        <v>0.22821906073769166</v>
      </c>
      <c r="T26" s="17">
        <v>2.4025481271556997E-2</v>
      </c>
      <c r="U26" s="17">
        <v>9.3236752798097497E-2</v>
      </c>
      <c r="V26" s="17">
        <v>-1.3452095138207337E-2</v>
      </c>
      <c r="W26" s="17">
        <v>0.65728042014437071</v>
      </c>
      <c r="X26" s="17">
        <v>0.35814832116606565</v>
      </c>
      <c r="Y26" s="17">
        <v>0</v>
      </c>
      <c r="Z26" s="17">
        <v>28.722693788229968</v>
      </c>
      <c r="AA26" s="17">
        <v>0.30365732909755977</v>
      </c>
      <c r="AB26" s="17">
        <v>0.87054383618118703</v>
      </c>
      <c r="AC26" s="17">
        <v>15.472863618097639</v>
      </c>
      <c r="AD26" s="17">
        <v>0.11654594099762187</v>
      </c>
      <c r="AE26" s="17">
        <v>1.1654594099762187E-2</v>
      </c>
      <c r="AF26" s="17">
        <v>45.257596049717442</v>
      </c>
      <c r="AG26" s="17">
        <v>-0.80285809900254523</v>
      </c>
      <c r="AH26" s="17">
        <v>-1</v>
      </c>
      <c r="AI26" s="17">
        <v>-1</v>
      </c>
      <c r="AJ26" s="17">
        <v>-1</v>
      </c>
      <c r="AK26" s="17">
        <v>-1</v>
      </c>
      <c r="AL26" s="17">
        <v>-1</v>
      </c>
      <c r="AM26" s="17">
        <v>-1</v>
      </c>
      <c r="AN26" s="17">
        <v>-1</v>
      </c>
      <c r="AO26" s="17">
        <v>-1</v>
      </c>
      <c r="AP26" s="17">
        <v>-1</v>
      </c>
      <c r="AQ26" s="17">
        <v>-1</v>
      </c>
      <c r="AR26" s="17">
        <v>5.8272970498810937E-2</v>
      </c>
      <c r="AS26" s="17">
        <v>0.69927564598573111</v>
      </c>
      <c r="AT26" s="17">
        <v>4.9090583397814509</v>
      </c>
      <c r="AU26" s="17">
        <v>-1</v>
      </c>
      <c r="AV26" s="17">
        <v>-1</v>
      </c>
      <c r="AW26" s="17">
        <v>-1</v>
      </c>
      <c r="AX26" s="17">
        <v>-1</v>
      </c>
      <c r="AY26" s="17">
        <v>1.1654594099762187E-2</v>
      </c>
      <c r="AZ26" s="17">
        <v>0.26654235171753254</v>
      </c>
      <c r="BA26" s="17">
        <v>0.24627816110298037</v>
      </c>
      <c r="BB26" s="17">
        <v>9.3707713394141898E-2</v>
      </c>
      <c r="BC26" s="17">
        <v>8.577946609303759E-2</v>
      </c>
      <c r="BD26" s="17">
        <v>3.6633626298423105</v>
      </c>
      <c r="BE26" s="17">
        <v>3.3879194214397401</v>
      </c>
      <c r="BF26" s="17">
        <v>-1</v>
      </c>
      <c r="BG26" s="22">
        <v>168.12781204490281</v>
      </c>
    </row>
    <row r="27" spans="1:59" x14ac:dyDescent="0.25">
      <c r="A27">
        <v>7314</v>
      </c>
      <c r="B27" t="s">
        <v>3661</v>
      </c>
      <c r="C27" s="22">
        <v>0</v>
      </c>
      <c r="D27" s="22">
        <v>1450</v>
      </c>
      <c r="E27" s="17">
        <v>42.510834345099084</v>
      </c>
      <c r="F27" s="17">
        <v>-34.162466733731819</v>
      </c>
      <c r="G27" s="17">
        <v>9.7588733186206644E-2</v>
      </c>
      <c r="H27" s="17">
        <v>1.5658069454695622</v>
      </c>
      <c r="I27" s="17">
        <v>31.883730774475264</v>
      </c>
      <c r="J27" s="17">
        <v>0.93163294809285269</v>
      </c>
      <c r="K27" s="17">
        <v>-1</v>
      </c>
      <c r="L27" s="17">
        <v>-1</v>
      </c>
      <c r="M27" s="17">
        <v>-1</v>
      </c>
      <c r="N27" s="17">
        <v>0.16666666666666666</v>
      </c>
      <c r="O27" s="17">
        <v>-1</v>
      </c>
      <c r="P27" s="17">
        <v>-1</v>
      </c>
      <c r="Q27" s="17">
        <v>1.5814579933319561</v>
      </c>
      <c r="R27" s="17">
        <v>-1</v>
      </c>
      <c r="S27" s="17">
        <v>-0.35349720193228051</v>
      </c>
      <c r="T27" s="17">
        <v>-3.7116137603193253E-2</v>
      </c>
      <c r="U27" s="17">
        <v>-0.25976454836216811</v>
      </c>
      <c r="V27" s="17">
        <v>-0.52255781179374472</v>
      </c>
      <c r="W27" s="17">
        <v>-0.66835579592337224</v>
      </c>
      <c r="X27" s="17">
        <v>-1.6139256024373154</v>
      </c>
      <c r="Y27" s="17">
        <v>0</v>
      </c>
      <c r="Z27" s="17">
        <v>17.257403896478259</v>
      </c>
      <c r="AA27" s="17">
        <v>-0.33425274724250115</v>
      </c>
      <c r="AB27" s="17">
        <v>-0.1472085642265627</v>
      </c>
      <c r="AC27" s="17">
        <v>3.7713995992259974</v>
      </c>
      <c r="AD27" s="17">
        <v>-0.32470568545271017</v>
      </c>
      <c r="AE27" s="17">
        <v>-3.2470568545271014E-2</v>
      </c>
      <c r="AF27" s="17">
        <v>27.835166854393844</v>
      </c>
      <c r="AG27" s="17">
        <v>-31.187689879181502</v>
      </c>
      <c r="AH27" s="17">
        <v>-1</v>
      </c>
      <c r="AI27" s="17">
        <v>-1</v>
      </c>
      <c r="AJ27" s="17">
        <v>-1</v>
      </c>
      <c r="AK27" s="17">
        <v>-1</v>
      </c>
      <c r="AL27" s="17">
        <v>-1</v>
      </c>
      <c r="AM27" s="17">
        <v>-1</v>
      </c>
      <c r="AN27" s="17">
        <v>-1</v>
      </c>
      <c r="AO27" s="17">
        <v>-1</v>
      </c>
      <c r="AP27" s="17">
        <v>-1</v>
      </c>
      <c r="AQ27" s="17">
        <v>-1</v>
      </c>
      <c r="AR27" s="17">
        <v>-0.16235284272635508</v>
      </c>
      <c r="AS27" s="17">
        <v>-1.948234112716261</v>
      </c>
      <c r="AT27" s="17">
        <v>1.4672956534688604</v>
      </c>
      <c r="AU27" s="17">
        <v>-1</v>
      </c>
      <c r="AV27" s="17">
        <v>-1</v>
      </c>
      <c r="AW27" s="17">
        <v>-1</v>
      </c>
      <c r="AX27" s="17">
        <v>-1</v>
      </c>
      <c r="AY27" s="17">
        <v>-3.2470568545271014E-2</v>
      </c>
      <c r="AZ27" s="17">
        <v>0.64999991647873501</v>
      </c>
      <c r="BA27" s="17">
        <v>-0.13717940365822218</v>
      </c>
      <c r="BB27" s="17">
        <v>0.24373326638725484</v>
      </c>
      <c r="BC27" s="17">
        <v>-6.4246086900075286E-2</v>
      </c>
      <c r="BD27" s="17">
        <v>8.8755511614786737</v>
      </c>
      <c r="BE27" s="17">
        <v>-1.8242691101966289</v>
      </c>
      <c r="BF27" s="17">
        <v>-1</v>
      </c>
      <c r="BG27" s="22">
        <v>0</v>
      </c>
    </row>
  </sheetData>
  <autoFilter ref="A2:BJ2" xr:uid="{9E283B9B-C5B5-48C9-A68D-4256286B85E3}">
    <sortState ref="A3:BG27">
      <sortCondition ref="A2"/>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27"/>
  <sheetViews>
    <sheetView workbookViewId="0">
      <pane xSplit="2" ySplit="2" topLeftCell="AU3" activePane="bottomRight" state="frozen"/>
      <selection activeCell="L27" sqref="L27"/>
      <selection pane="topRight" activeCell="L27" sqref="L27"/>
      <selection pane="bottomLeft" activeCell="L27" sqref="L27"/>
      <selection pane="bottomRight" activeCell="C2" sqref="C2"/>
    </sheetView>
  </sheetViews>
  <sheetFormatPr defaultRowHeight="15" x14ac:dyDescent="0.25"/>
  <cols>
    <col min="1" max="1" width="6.28515625" customWidth="1"/>
    <col min="2" max="2" width="36.140625" customWidth="1"/>
    <col min="3" max="95" width="6.28515625" customWidth="1"/>
  </cols>
  <sheetData>
    <row r="1" spans="1:58" x14ac:dyDescent="0.25">
      <c r="A1" t="s">
        <v>2745</v>
      </c>
      <c r="C1" s="22" t="s">
        <v>12</v>
      </c>
      <c r="D1" s="17"/>
      <c r="E1" s="17"/>
      <c r="F1" s="17"/>
      <c r="G1" s="17"/>
      <c r="H1" s="17"/>
      <c r="I1" s="17"/>
      <c r="J1" s="17"/>
      <c r="K1" s="17"/>
      <c r="L1" s="17"/>
      <c r="M1" s="17"/>
      <c r="N1" s="17"/>
      <c r="O1" s="17"/>
      <c r="P1" s="17" t="s">
        <v>2</v>
      </c>
      <c r="Q1" s="17"/>
      <c r="R1" s="17"/>
      <c r="S1" s="17"/>
      <c r="T1" s="17"/>
      <c r="U1" s="17"/>
      <c r="V1" s="17"/>
      <c r="W1" s="17"/>
      <c r="X1" s="17"/>
      <c r="Y1" s="17" t="s">
        <v>2854</v>
      </c>
      <c r="Z1" s="17"/>
      <c r="AA1" s="17"/>
      <c r="AB1" s="17"/>
      <c r="AC1" s="17"/>
      <c r="AD1" s="17"/>
      <c r="AE1" s="17"/>
      <c r="AF1" s="17"/>
      <c r="AG1" s="17" t="s">
        <v>2855</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2876</v>
      </c>
    </row>
    <row r="2" spans="1:58" s="1" customFormat="1" ht="97.5" customHeight="1" x14ac:dyDescent="0.25">
      <c r="A2" s="1" t="s">
        <v>17</v>
      </c>
      <c r="B2" s="1" t="s">
        <v>18</v>
      </c>
      <c r="C2" s="24" t="s">
        <v>15</v>
      </c>
      <c r="D2" s="25" t="s">
        <v>14</v>
      </c>
      <c r="E2" s="25" t="s">
        <v>16</v>
      </c>
      <c r="F2" s="25" t="s">
        <v>2740</v>
      </c>
      <c r="G2" s="25" t="s">
        <v>3</v>
      </c>
      <c r="H2" s="25" t="s">
        <v>2856</v>
      </c>
      <c r="I2" s="25" t="s">
        <v>2837</v>
      </c>
      <c r="J2" s="25" t="s">
        <v>2877</v>
      </c>
      <c r="K2" s="25" t="s">
        <v>2878</v>
      </c>
      <c r="L2" s="25" t="s">
        <v>2879</v>
      </c>
      <c r="M2" s="25" t="s">
        <v>13</v>
      </c>
      <c r="N2" s="25" t="s">
        <v>2880</v>
      </c>
      <c r="O2" s="25" t="s">
        <v>2881</v>
      </c>
      <c r="P2" s="25" t="s">
        <v>2833</v>
      </c>
      <c r="Q2" s="25" t="s">
        <v>2882</v>
      </c>
      <c r="R2" s="25" t="s">
        <v>2836</v>
      </c>
      <c r="S2" s="25" t="s">
        <v>2835</v>
      </c>
      <c r="T2" s="25" t="s">
        <v>2834</v>
      </c>
      <c r="U2" s="25" t="s">
        <v>2862</v>
      </c>
      <c r="V2" s="25" t="s">
        <v>2831</v>
      </c>
      <c r="W2" s="25" t="s">
        <v>2860</v>
      </c>
      <c r="X2" s="25" t="s">
        <v>2832</v>
      </c>
      <c r="Y2" s="25" t="s">
        <v>2846</v>
      </c>
      <c r="Z2" s="25" t="s">
        <v>2845</v>
      </c>
      <c r="AA2" s="25" t="s">
        <v>2844</v>
      </c>
      <c r="AB2" s="25" t="s">
        <v>2843</v>
      </c>
      <c r="AC2" s="25" t="s">
        <v>2842</v>
      </c>
      <c r="AD2" s="25" t="s">
        <v>2841</v>
      </c>
      <c r="AE2" s="25" t="s">
        <v>2840</v>
      </c>
      <c r="AF2" s="25" t="s">
        <v>2861</v>
      </c>
      <c r="AG2" s="25" t="s">
        <v>2849</v>
      </c>
      <c r="AH2" s="25" t="s">
        <v>2850</v>
      </c>
      <c r="AI2" s="25" t="s">
        <v>2883</v>
      </c>
      <c r="AJ2" s="25" t="s">
        <v>2851</v>
      </c>
      <c r="AK2" s="25" t="s">
        <v>2852</v>
      </c>
      <c r="AL2" s="25" t="s">
        <v>2884</v>
      </c>
      <c r="AM2" s="25" t="s">
        <v>2847</v>
      </c>
      <c r="AN2" s="25" t="s">
        <v>2848</v>
      </c>
      <c r="AO2" s="25" t="s">
        <v>2885</v>
      </c>
      <c r="AP2" s="25" t="s">
        <v>2853</v>
      </c>
      <c r="AQ2" s="25" t="s">
        <v>2858</v>
      </c>
      <c r="AR2" s="25" t="s">
        <v>2859</v>
      </c>
      <c r="AS2" s="25" t="s">
        <v>2857</v>
      </c>
      <c r="AT2" s="25" t="s">
        <v>2886</v>
      </c>
      <c r="AU2" s="25" t="s">
        <v>2887</v>
      </c>
      <c r="AV2" s="25" t="s">
        <v>2888</v>
      </c>
      <c r="AW2" s="25" t="s">
        <v>2889</v>
      </c>
      <c r="AX2" s="25" t="s">
        <v>2838</v>
      </c>
      <c r="AY2" s="25" t="s">
        <v>6</v>
      </c>
      <c r="AZ2" s="25" t="s">
        <v>7</v>
      </c>
      <c r="BA2" s="25" t="s">
        <v>8</v>
      </c>
      <c r="BB2" s="25" t="s">
        <v>9</v>
      </c>
      <c r="BC2" s="25" t="s">
        <v>10</v>
      </c>
      <c r="BD2" s="25" t="s">
        <v>11</v>
      </c>
      <c r="BE2" s="25" t="s">
        <v>2839</v>
      </c>
      <c r="BF2" s="24" t="s">
        <v>2890</v>
      </c>
    </row>
    <row r="3" spans="1:58" x14ac:dyDescent="0.25">
      <c r="A3">
        <v>58</v>
      </c>
      <c r="B3" t="s">
        <v>92</v>
      </c>
      <c r="C3">
        <v>1527.8775153780571</v>
      </c>
      <c r="D3">
        <v>2411.4444444446053</v>
      </c>
      <c r="E3">
        <v>1472.4444444445614</v>
      </c>
      <c r="F3">
        <v>17.3333333333346</v>
      </c>
      <c r="G3">
        <v>208.0000000000143</v>
      </c>
      <c r="H3">
        <v>1596.2222222223256</v>
      </c>
      <c r="I3">
        <v>118.33333333334735</v>
      </c>
      <c r="J3">
        <v>-1</v>
      </c>
      <c r="K3">
        <v>-1</v>
      </c>
      <c r="L3">
        <v>-1</v>
      </c>
      <c r="M3">
        <v>5.8888888888891948</v>
      </c>
      <c r="N3">
        <v>-1</v>
      </c>
      <c r="O3">
        <v>-1</v>
      </c>
      <c r="P3">
        <v>86.666666666672668</v>
      </c>
      <c r="Q3">
        <v>-1</v>
      </c>
      <c r="R3">
        <v>55.333333333337144</v>
      </c>
      <c r="S3">
        <v>5.6666666666670551</v>
      </c>
      <c r="T3">
        <v>5.3333333333336554</v>
      </c>
      <c r="U3">
        <v>-16.000000000001194</v>
      </c>
      <c r="V3">
        <v>121.3333333333416</v>
      </c>
      <c r="W3">
        <v>154.00000000001015</v>
      </c>
      <c r="X3">
        <v>0</v>
      </c>
      <c r="Y3">
        <v>1093.3333333334065</v>
      </c>
      <c r="Z3">
        <v>13.888888888890349</v>
      </c>
      <c r="AA3">
        <v>57.777777777781637</v>
      </c>
      <c r="AB3">
        <v>343.44444444446208</v>
      </c>
      <c r="AC3">
        <v>13.333333333334068</v>
      </c>
      <c r="AD3">
        <v>-0.55555555555561753</v>
      </c>
      <c r="AE3">
        <v>1494.0000000000948</v>
      </c>
      <c r="AF3">
        <v>1239.8888888889894</v>
      </c>
      <c r="AG3">
        <v>-0.99999999999966249</v>
      </c>
      <c r="AH3">
        <v>-0.99999999999966249</v>
      </c>
      <c r="AI3">
        <v>-0.99999999999966249</v>
      </c>
      <c r="AJ3">
        <v>-0.99999999999966249</v>
      </c>
      <c r="AK3">
        <v>-0.99999999999966249</v>
      </c>
      <c r="AL3">
        <v>-0.99999999999966249</v>
      </c>
      <c r="AM3">
        <v>-0.99999999999966249</v>
      </c>
      <c r="AN3">
        <v>-0.99999999999966249</v>
      </c>
      <c r="AO3">
        <v>-0.99999999999966249</v>
      </c>
      <c r="AP3">
        <v>-0.99999999999966249</v>
      </c>
      <c r="AQ3">
        <v>-8.3333333333340942</v>
      </c>
      <c r="AR3">
        <v>40.000000000005826</v>
      </c>
      <c r="AS3">
        <v>86.666666666675638</v>
      </c>
      <c r="AT3">
        <v>-1</v>
      </c>
      <c r="AU3">
        <v>-1</v>
      </c>
      <c r="AV3">
        <v>-1</v>
      </c>
      <c r="AW3">
        <v>-1</v>
      </c>
      <c r="AX3">
        <v>0.66666666666676377</v>
      </c>
      <c r="AY3">
        <v>14.444444444445336</v>
      </c>
      <c r="AZ3">
        <v>29.444444444446422</v>
      </c>
      <c r="BA3">
        <v>9.6666666666674743</v>
      </c>
      <c r="BB3">
        <v>13.666666666667467</v>
      </c>
      <c r="BC3">
        <v>313.88888888891353</v>
      </c>
      <c r="BD3">
        <v>488.88888888891881</v>
      </c>
      <c r="BE3">
        <v>-0.99999999999966249</v>
      </c>
    </row>
    <row r="4" spans="1:58" x14ac:dyDescent="0.25">
      <c r="A4">
        <v>78</v>
      </c>
      <c r="B4" t="s">
        <v>104</v>
      </c>
      <c r="C4">
        <v>1605.1394798282511</v>
      </c>
      <c r="D4">
        <v>-655.66666666674303</v>
      </c>
      <c r="E4">
        <v>-72.333333333381333</v>
      </c>
      <c r="F4">
        <v>-4.0000000000005729</v>
      </c>
      <c r="G4">
        <v>-57.333333333339773</v>
      </c>
      <c r="H4">
        <v>-373.33333333338345</v>
      </c>
      <c r="I4">
        <v>-38.333333333340505</v>
      </c>
      <c r="J4">
        <v>-1</v>
      </c>
      <c r="K4">
        <v>-1</v>
      </c>
      <c r="L4">
        <v>-1</v>
      </c>
      <c r="M4">
        <v>-1.3333333333334956</v>
      </c>
      <c r="N4">
        <v>-1</v>
      </c>
      <c r="O4">
        <v>-1</v>
      </c>
      <c r="P4">
        <v>-30.000000000002927</v>
      </c>
      <c r="Q4">
        <v>-1</v>
      </c>
      <c r="R4">
        <v>-13.666666666668252</v>
      </c>
      <c r="S4">
        <v>-1.3333333333334956</v>
      </c>
      <c r="T4">
        <v>-1.7053025658242404E-13</v>
      </c>
      <c r="U4">
        <v>8.0000000000004405</v>
      </c>
      <c r="V4">
        <v>-27.333333333336846</v>
      </c>
      <c r="W4">
        <v>-42.666666666670871</v>
      </c>
      <c r="X4">
        <v>0</v>
      </c>
      <c r="Y4">
        <v>-296.00000000003433</v>
      </c>
      <c r="Z4">
        <v>-8.3333333333341297</v>
      </c>
      <c r="AA4">
        <v>-20.000000000001645</v>
      </c>
      <c r="AB4">
        <v>-31.000000000009585</v>
      </c>
      <c r="AC4">
        <v>3.3333333333329662</v>
      </c>
      <c r="AD4">
        <v>0.33333333333335169</v>
      </c>
      <c r="AE4">
        <v>-346.66666666671233</v>
      </c>
      <c r="AF4">
        <v>-126.66666666670875</v>
      </c>
      <c r="AG4">
        <v>-0.99999999999994849</v>
      </c>
      <c r="AH4">
        <v>-0.99999999999994849</v>
      </c>
      <c r="AI4">
        <v>-0.99999999999994849</v>
      </c>
      <c r="AJ4">
        <v>-0.99999999999994849</v>
      </c>
      <c r="AK4">
        <v>-0.99999999999994849</v>
      </c>
      <c r="AL4">
        <v>-0.99999999999994849</v>
      </c>
      <c r="AM4">
        <v>-0.99999999999994849</v>
      </c>
      <c r="AN4">
        <v>-0.99999999999994849</v>
      </c>
      <c r="AO4">
        <v>-0.99999999999994849</v>
      </c>
      <c r="AP4">
        <v>-0.99999999999994849</v>
      </c>
      <c r="AQ4">
        <v>1.6666666666669672</v>
      </c>
      <c r="AR4">
        <v>-2.7178259642823832E-12</v>
      </c>
      <c r="AS4">
        <v>-40.000000000004761</v>
      </c>
      <c r="AT4">
        <v>-1</v>
      </c>
      <c r="AU4">
        <v>-1</v>
      </c>
      <c r="AV4">
        <v>-1</v>
      </c>
      <c r="AW4">
        <v>-1</v>
      </c>
      <c r="AX4">
        <v>-4.5297099404706387E-14</v>
      </c>
      <c r="AY4">
        <v>-2.3333333333337158</v>
      </c>
      <c r="AZ4">
        <v>-12.333333333334151</v>
      </c>
      <c r="BA4">
        <v>-3.3333333333336554</v>
      </c>
      <c r="BB4">
        <v>-5.0000000000003428</v>
      </c>
      <c r="BC4">
        <v>-95.000000000009962</v>
      </c>
      <c r="BD4">
        <v>-186.66666666667933</v>
      </c>
      <c r="BE4">
        <v>-0.99999999999994849</v>
      </c>
    </row>
    <row r="5" spans="1:58" x14ac:dyDescent="0.25">
      <c r="A5">
        <v>125</v>
      </c>
      <c r="B5" t="s">
        <v>128</v>
      </c>
      <c r="C5">
        <v>1603.2238557338285</v>
      </c>
      <c r="D5">
        <v>-236.72222222220026</v>
      </c>
      <c r="E5">
        <v>-714.7222222222241</v>
      </c>
      <c r="F5">
        <v>-2.6666666666665524</v>
      </c>
      <c r="G5">
        <v>-8.9999999999985487</v>
      </c>
      <c r="H5">
        <v>-226.6111111110948</v>
      </c>
      <c r="I5">
        <v>-16.666666666664323</v>
      </c>
      <c r="J5">
        <v>-1</v>
      </c>
      <c r="K5">
        <v>-1</v>
      </c>
      <c r="L5">
        <v>-1</v>
      </c>
      <c r="M5">
        <v>-0.44444444444436859</v>
      </c>
      <c r="N5">
        <v>-1</v>
      </c>
      <c r="O5">
        <v>-1</v>
      </c>
      <c r="P5">
        <v>1.6666666666677916</v>
      </c>
      <c r="Q5">
        <v>-1</v>
      </c>
      <c r="R5">
        <v>-2.6666666666665266</v>
      </c>
      <c r="S5">
        <v>-0.33333333333331883</v>
      </c>
      <c r="T5">
        <v>-2.6666666666666456</v>
      </c>
      <c r="U5">
        <v>-1.3322676295501878E-14</v>
      </c>
      <c r="V5">
        <v>-10.666666666666343</v>
      </c>
      <c r="W5">
        <v>-20.999999999999758</v>
      </c>
      <c r="X5">
        <v>0</v>
      </c>
      <c r="Y5">
        <v>-136.16666666665651</v>
      </c>
      <c r="Z5">
        <v>5.5555555555558414</v>
      </c>
      <c r="AA5">
        <v>-3.8888888888886002</v>
      </c>
      <c r="AB5">
        <v>-80.722222222218079</v>
      </c>
      <c r="AC5">
        <v>-6.6666666666666208</v>
      </c>
      <c r="AD5">
        <v>0.27777777777778345</v>
      </c>
      <c r="AE5">
        <v>-220.49999999998542</v>
      </c>
      <c r="AF5">
        <v>-517.44444444444628</v>
      </c>
      <c r="AG5">
        <v>-1.0000000000003195</v>
      </c>
      <c r="AH5">
        <v>-1.0000000000003195</v>
      </c>
      <c r="AI5">
        <v>-1.0000000000003195</v>
      </c>
      <c r="AJ5">
        <v>-1.0000000000003195</v>
      </c>
      <c r="AK5">
        <v>-1.0000000000003195</v>
      </c>
      <c r="AL5">
        <v>-1.0000000000003195</v>
      </c>
      <c r="AM5">
        <v>-1.0000000000003195</v>
      </c>
      <c r="AN5">
        <v>-1.0000000000003195</v>
      </c>
      <c r="AO5">
        <v>-1.0000000000003195</v>
      </c>
      <c r="AP5">
        <v>-1.0000000000003195</v>
      </c>
      <c r="AQ5">
        <v>1.6666666666666652</v>
      </c>
      <c r="AR5">
        <v>-19.999999999999417</v>
      </c>
      <c r="AS5">
        <v>1.6666666666684216</v>
      </c>
      <c r="AT5">
        <v>-1</v>
      </c>
      <c r="AU5">
        <v>-1</v>
      </c>
      <c r="AV5">
        <v>-1</v>
      </c>
      <c r="AW5">
        <v>-1</v>
      </c>
      <c r="AX5">
        <v>-0.3333333333333236</v>
      </c>
      <c r="AY5">
        <v>-3.2222222222221699</v>
      </c>
      <c r="AZ5">
        <v>4.7777777777779136</v>
      </c>
      <c r="BA5">
        <v>-0.83333333333331105</v>
      </c>
      <c r="BB5">
        <v>-0.33333333333328918</v>
      </c>
      <c r="BC5">
        <v>-36.944444444443633</v>
      </c>
      <c r="BD5">
        <v>15.555555555557333</v>
      </c>
      <c r="BE5">
        <v>-1.0000000000003195</v>
      </c>
    </row>
    <row r="6" spans="1:58" x14ac:dyDescent="0.25">
      <c r="A6">
        <v>238</v>
      </c>
      <c r="B6" t="s">
        <v>185</v>
      </c>
      <c r="C6">
        <v>1587.4359230120422</v>
      </c>
      <c r="D6">
        <v>762.8333333333585</v>
      </c>
      <c r="E6">
        <v>445.1666666666963</v>
      </c>
      <c r="F6">
        <v>5.0000000000002318</v>
      </c>
      <c r="G6">
        <v>62.666666666669542</v>
      </c>
      <c r="H6">
        <v>490.16666666668027</v>
      </c>
      <c r="I6">
        <v>1.6666666666685224</v>
      </c>
      <c r="J6">
        <v>-1</v>
      </c>
      <c r="K6">
        <v>-1</v>
      </c>
      <c r="L6">
        <v>-1</v>
      </c>
      <c r="M6">
        <v>1.6666666666666936</v>
      </c>
      <c r="N6">
        <v>-1</v>
      </c>
      <c r="O6">
        <v>-1</v>
      </c>
      <c r="P6">
        <v>30.000000000000835</v>
      </c>
      <c r="Q6">
        <v>-1</v>
      </c>
      <c r="R6">
        <v>16.333333333334235</v>
      </c>
      <c r="S6">
        <v>1.6666666666667584</v>
      </c>
      <c r="T6">
        <v>1.1368683772161603E-13</v>
      </c>
      <c r="U6">
        <v>-8.0000000000002984</v>
      </c>
      <c r="V6">
        <v>32.666666666668696</v>
      </c>
      <c r="W6">
        <v>58.333333333336</v>
      </c>
      <c r="X6">
        <v>0</v>
      </c>
      <c r="Y6">
        <v>428.50000000001114</v>
      </c>
      <c r="Z6">
        <v>1.6666666666669538</v>
      </c>
      <c r="AA6">
        <v>15.000000000000803</v>
      </c>
      <c r="AB6">
        <v>28.500000000000668</v>
      </c>
      <c r="AC6">
        <v>3.3333333333334991</v>
      </c>
      <c r="AD6">
        <v>-0.16666666666668917</v>
      </c>
      <c r="AE6">
        <v>471.83333333334588</v>
      </c>
      <c r="AF6">
        <v>266.33333333335986</v>
      </c>
      <c r="AG6">
        <v>-0.9999999999996434</v>
      </c>
      <c r="AH6">
        <v>-0.9999999999996434</v>
      </c>
      <c r="AI6">
        <v>-0.9999999999996434</v>
      </c>
      <c r="AJ6">
        <v>-0.9999999999996434</v>
      </c>
      <c r="AK6">
        <v>-0.9999999999996434</v>
      </c>
      <c r="AL6">
        <v>-0.9999999999996434</v>
      </c>
      <c r="AM6">
        <v>-0.9999999999996434</v>
      </c>
      <c r="AN6">
        <v>-0.9999999999996434</v>
      </c>
      <c r="AO6">
        <v>-0.9999999999996434</v>
      </c>
      <c r="AP6">
        <v>-0.9999999999996434</v>
      </c>
      <c r="AQ6">
        <v>-3.3333333333335635</v>
      </c>
      <c r="AR6">
        <v>1.1191048088221578E-12</v>
      </c>
      <c r="AS6">
        <v>5.000000000000977</v>
      </c>
      <c r="AT6">
        <v>-1</v>
      </c>
      <c r="AU6">
        <v>-1</v>
      </c>
      <c r="AV6">
        <v>-1</v>
      </c>
      <c r="AW6">
        <v>-1</v>
      </c>
      <c r="AX6">
        <v>1.865174681370263E-14</v>
      </c>
      <c r="AY6">
        <v>0.66666666666688146</v>
      </c>
      <c r="AZ6">
        <v>11.666666666667073</v>
      </c>
      <c r="BA6">
        <v>2.1666666666668819</v>
      </c>
      <c r="BB6">
        <v>6.0000000000001918</v>
      </c>
      <c r="BC6">
        <v>57.500000000006445</v>
      </c>
      <c r="BD6">
        <v>208.33333333334016</v>
      </c>
      <c r="BE6">
        <v>-0.9999999999996434</v>
      </c>
    </row>
    <row r="7" spans="1:58" x14ac:dyDescent="0.25">
      <c r="A7">
        <v>319</v>
      </c>
      <c r="B7" t="s">
        <v>216</v>
      </c>
      <c r="C7">
        <v>1620.3677235714163</v>
      </c>
      <c r="D7">
        <v>-541.11111111112746</v>
      </c>
      <c r="E7">
        <v>-898.44444444446844</v>
      </c>
      <c r="F7">
        <v>-5.3333333333334938</v>
      </c>
      <c r="G7">
        <v>-47.666666666668242</v>
      </c>
      <c r="H7">
        <v>-404.55555555556458</v>
      </c>
      <c r="I7">
        <v>-45.000000000001471</v>
      </c>
      <c r="J7">
        <v>-1</v>
      </c>
      <c r="K7">
        <v>-1</v>
      </c>
      <c r="L7">
        <v>-1</v>
      </c>
      <c r="M7">
        <v>-1.2222222222222341</v>
      </c>
      <c r="N7">
        <v>-1</v>
      </c>
      <c r="O7">
        <v>-1</v>
      </c>
      <c r="P7">
        <v>-11.66666666666702</v>
      </c>
      <c r="Q7">
        <v>-1</v>
      </c>
      <c r="R7">
        <v>-12.666666666667222</v>
      </c>
      <c r="S7">
        <v>-1.3333333333333899</v>
      </c>
      <c r="T7">
        <v>-5.3333333333333854</v>
      </c>
      <c r="U7">
        <v>1.4388490399142029E-13</v>
      </c>
      <c r="V7">
        <v>-36.000000000001215</v>
      </c>
      <c r="W7">
        <v>-31.333333333334991</v>
      </c>
      <c r="X7">
        <v>0</v>
      </c>
      <c r="Y7">
        <v>-171.33333333333997</v>
      </c>
      <c r="Z7">
        <v>2.7777777777776036</v>
      </c>
      <c r="AA7">
        <v>-11.111111111111747</v>
      </c>
      <c r="AB7">
        <v>-214.77777777777891</v>
      </c>
      <c r="AC7">
        <v>-6.6666666666667673</v>
      </c>
      <c r="AD7">
        <v>-0.1111111111110954</v>
      </c>
      <c r="AE7">
        <v>-397.33333333334178</v>
      </c>
      <c r="AF7">
        <v>-742.88888888891006</v>
      </c>
      <c r="AG7">
        <v>-1.0000000000002309</v>
      </c>
      <c r="AH7">
        <v>-1.0000000000002309</v>
      </c>
      <c r="AI7">
        <v>-1.0000000000002309</v>
      </c>
      <c r="AJ7">
        <v>-1.0000000000002309</v>
      </c>
      <c r="AK7">
        <v>-1.0000000000002309</v>
      </c>
      <c r="AL7">
        <v>-1.0000000000002309</v>
      </c>
      <c r="AM7">
        <v>-1.0000000000002309</v>
      </c>
      <c r="AN7">
        <v>-1.0000000000002309</v>
      </c>
      <c r="AO7">
        <v>-1.0000000000002309</v>
      </c>
      <c r="AP7">
        <v>-1.0000000000002309</v>
      </c>
      <c r="AQ7">
        <v>1.6666666666667695</v>
      </c>
      <c r="AR7">
        <v>-40.000000000000817</v>
      </c>
      <c r="AS7">
        <v>-6.6666666666674317</v>
      </c>
      <c r="AT7">
        <v>-1</v>
      </c>
      <c r="AU7">
        <v>-1</v>
      </c>
      <c r="AV7">
        <v>-1</v>
      </c>
      <c r="AW7">
        <v>-1</v>
      </c>
      <c r="AX7">
        <v>-0.66666666666668029</v>
      </c>
      <c r="AY7">
        <v>-8.4444444444445814</v>
      </c>
      <c r="AZ7">
        <v>-0.44444444444469067</v>
      </c>
      <c r="BA7">
        <v>-3.3333333333334427</v>
      </c>
      <c r="BB7">
        <v>-1.6666666666667829</v>
      </c>
      <c r="BC7">
        <v>-125.55555555555898</v>
      </c>
      <c r="BD7">
        <v>-43.888888888893021</v>
      </c>
      <c r="BE7">
        <v>-1.0000000000002309</v>
      </c>
    </row>
    <row r="8" spans="1:58" x14ac:dyDescent="0.25">
      <c r="A8">
        <v>501</v>
      </c>
      <c r="B8" t="s">
        <v>272</v>
      </c>
      <c r="C8">
        <v>1568.6862621906514</v>
      </c>
      <c r="D8">
        <v>-280.27777777777868</v>
      </c>
      <c r="E8">
        <v>-656.61111111111586</v>
      </c>
      <c r="F8">
        <v>-2.3333333333333441</v>
      </c>
      <c r="G8">
        <v>-22.666666666666679</v>
      </c>
      <c r="H8">
        <v>-305.38888888888897</v>
      </c>
      <c r="I8">
        <v>-40.000000000000497</v>
      </c>
      <c r="J8">
        <v>-1</v>
      </c>
      <c r="K8">
        <v>-1</v>
      </c>
      <c r="L8">
        <v>-1</v>
      </c>
      <c r="M8">
        <v>-1.5555555555555451</v>
      </c>
      <c r="N8">
        <v>-1</v>
      </c>
      <c r="O8">
        <v>-1</v>
      </c>
      <c r="P8">
        <v>-6.6666666666666394</v>
      </c>
      <c r="Q8">
        <v>-1</v>
      </c>
      <c r="R8">
        <v>-2.6666666666666492</v>
      </c>
      <c r="S8">
        <v>-0.33333333333333098</v>
      </c>
      <c r="T8">
        <v>-5.3333333333333712</v>
      </c>
      <c r="U8">
        <v>-7.9999999999999929</v>
      </c>
      <c r="V8">
        <v>-16.000000000000043</v>
      </c>
      <c r="W8">
        <v>7.6666666666665382</v>
      </c>
      <c r="X8">
        <v>0</v>
      </c>
      <c r="Y8">
        <v>-40.833333333333236</v>
      </c>
      <c r="Z8">
        <v>4.4444444444444411</v>
      </c>
      <c r="AA8">
        <v>-12.777777777777997</v>
      </c>
      <c r="AB8">
        <v>-235.94444444444443</v>
      </c>
      <c r="AC8">
        <v>-6.6666666666666075</v>
      </c>
      <c r="AD8">
        <v>-0.27777777777777501</v>
      </c>
      <c r="AE8">
        <v>-289.83333333333354</v>
      </c>
      <c r="AF8">
        <v>-637.22222222222592</v>
      </c>
      <c r="AG8">
        <v>-1.0000000000000604</v>
      </c>
      <c r="AH8">
        <v>-1.0000000000000604</v>
      </c>
      <c r="AI8">
        <v>-1.0000000000000604</v>
      </c>
      <c r="AJ8">
        <v>-1.0000000000000604</v>
      </c>
      <c r="AK8">
        <v>-1.0000000000000604</v>
      </c>
      <c r="AL8">
        <v>-1.0000000000000604</v>
      </c>
      <c r="AM8">
        <v>-1.0000000000000604</v>
      </c>
      <c r="AN8">
        <v>-1.0000000000000604</v>
      </c>
      <c r="AO8">
        <v>-1.0000000000000604</v>
      </c>
      <c r="AP8">
        <v>-1.0000000000000604</v>
      </c>
      <c r="AQ8">
        <v>1.6666666666666452</v>
      </c>
      <c r="AR8">
        <v>-40.000000000000256</v>
      </c>
      <c r="AS8">
        <v>-1.6666666666668917</v>
      </c>
      <c r="AT8">
        <v>-1</v>
      </c>
      <c r="AU8">
        <v>-1</v>
      </c>
      <c r="AV8">
        <v>-1</v>
      </c>
      <c r="AW8">
        <v>-1</v>
      </c>
      <c r="AX8">
        <v>-0.66666666666667096</v>
      </c>
      <c r="AY8">
        <v>-8.1111111111111427</v>
      </c>
      <c r="AZ8">
        <v>5.8888888888888911</v>
      </c>
      <c r="BA8">
        <v>-2.8333333333333588</v>
      </c>
      <c r="BB8">
        <v>2.3333333333333206</v>
      </c>
      <c r="BC8">
        <v>-111.38888888888968</v>
      </c>
      <c r="BD8">
        <v>87.777777777777459</v>
      </c>
      <c r="BE8">
        <v>-1.0000000000000604</v>
      </c>
    </row>
    <row r="9" spans="1:58" x14ac:dyDescent="0.25">
      <c r="A9">
        <v>509</v>
      </c>
      <c r="B9" t="s">
        <v>274</v>
      </c>
      <c r="C9">
        <v>1540.6662529749428</v>
      </c>
      <c r="D9">
        <v>-1346.9166666668152</v>
      </c>
      <c r="E9">
        <v>-624.58333333341034</v>
      </c>
      <c r="F9">
        <v>-9.5000000000010729</v>
      </c>
      <c r="G9">
        <v>-117.83333333334555</v>
      </c>
      <c r="H9">
        <v>-849.0833333334341</v>
      </c>
      <c r="I9">
        <v>-145.83333333334639</v>
      </c>
      <c r="J9">
        <v>-1</v>
      </c>
      <c r="K9">
        <v>-1</v>
      </c>
      <c r="L9">
        <v>-1</v>
      </c>
      <c r="M9">
        <v>-2.8333333333336963</v>
      </c>
      <c r="N9">
        <v>-1</v>
      </c>
      <c r="O9">
        <v>-1</v>
      </c>
      <c r="P9">
        <v>-52.50000000000604</v>
      </c>
      <c r="Q9">
        <v>-1</v>
      </c>
      <c r="R9">
        <v>-32.666666666669506</v>
      </c>
      <c r="S9">
        <v>-3.3333333333336235</v>
      </c>
      <c r="T9">
        <v>-2.5579538487363607E-13</v>
      </c>
      <c r="U9">
        <v>8.0000000000008242</v>
      </c>
      <c r="V9">
        <v>-65.333333333339525</v>
      </c>
      <c r="W9">
        <v>-56.166666666673876</v>
      </c>
      <c r="X9">
        <v>0</v>
      </c>
      <c r="Y9">
        <v>-546.75000000006878</v>
      </c>
      <c r="Z9">
        <v>-20.83333333333476</v>
      </c>
      <c r="AA9">
        <v>-32.50000000000334</v>
      </c>
      <c r="AB9">
        <v>-175.75000000002001</v>
      </c>
      <c r="AC9">
        <v>-6.6666666666672825</v>
      </c>
      <c r="AD9">
        <v>8.3333333333371229E-2</v>
      </c>
      <c r="AE9">
        <v>-754.91666666675906</v>
      </c>
      <c r="AF9">
        <v>-656.66666666673359</v>
      </c>
      <c r="AG9">
        <v>-0.99999999999963229</v>
      </c>
      <c r="AH9">
        <v>-0.99999999999963229</v>
      </c>
      <c r="AI9">
        <v>-0.99999999999963229</v>
      </c>
      <c r="AJ9">
        <v>-0.99999999999963229</v>
      </c>
      <c r="AK9">
        <v>-0.99999999999963229</v>
      </c>
      <c r="AL9">
        <v>-0.99999999999963229</v>
      </c>
      <c r="AM9">
        <v>-0.99999999999963229</v>
      </c>
      <c r="AN9">
        <v>-0.99999999999963229</v>
      </c>
      <c r="AO9">
        <v>-0.99999999999963229</v>
      </c>
      <c r="AP9">
        <v>-0.99999999999963229</v>
      </c>
      <c r="AQ9">
        <v>6.6666666666671759</v>
      </c>
      <c r="AR9">
        <v>-60.000000000004476</v>
      </c>
      <c r="AS9">
        <v>-92.500000000009095</v>
      </c>
      <c r="AT9">
        <v>-1</v>
      </c>
      <c r="AU9">
        <v>-1</v>
      </c>
      <c r="AV9">
        <v>-1</v>
      </c>
      <c r="AW9">
        <v>-1</v>
      </c>
      <c r="AX9">
        <v>-1.0000000000000746</v>
      </c>
      <c r="AY9">
        <v>-9.8333333333341422</v>
      </c>
      <c r="AZ9">
        <v>-16.833333333334863</v>
      </c>
      <c r="BA9">
        <v>-6.5833333333339539</v>
      </c>
      <c r="BB9">
        <v>-6.000000000000604</v>
      </c>
      <c r="BC9">
        <v>-213.75000000001955</v>
      </c>
      <c r="BD9">
        <v>-234.16666666668942</v>
      </c>
      <c r="BE9">
        <v>-0.99999999999963229</v>
      </c>
    </row>
    <row r="10" spans="1:58" x14ac:dyDescent="0.25">
      <c r="A10">
        <v>811</v>
      </c>
      <c r="B10" t="s">
        <v>354</v>
      </c>
      <c r="C10">
        <v>1502.4943497262709</v>
      </c>
      <c r="D10">
        <v>2118.944444444598</v>
      </c>
      <c r="E10">
        <v>1495.9444444445453</v>
      </c>
      <c r="F10">
        <v>15.333333333334505</v>
      </c>
      <c r="G10">
        <v>178.0000000000129</v>
      </c>
      <c r="H10">
        <v>1433.7222222223231</v>
      </c>
      <c r="I10">
        <v>223.33333333334693</v>
      </c>
      <c r="J10">
        <v>-1</v>
      </c>
      <c r="K10">
        <v>-1</v>
      </c>
      <c r="L10">
        <v>-1</v>
      </c>
      <c r="M10">
        <v>4.8888888888892286</v>
      </c>
      <c r="N10">
        <v>-1</v>
      </c>
      <c r="O10">
        <v>-1</v>
      </c>
      <c r="P10">
        <v>76.666666666672612</v>
      </c>
      <c r="Q10">
        <v>-1</v>
      </c>
      <c r="R10">
        <v>45.333333333336526</v>
      </c>
      <c r="S10">
        <v>4.6666666666669911</v>
      </c>
      <c r="T10">
        <v>5.333333333333627</v>
      </c>
      <c r="U10">
        <v>-8.0000000000009663</v>
      </c>
      <c r="V10">
        <v>101.33333333334031</v>
      </c>
      <c r="W10">
        <v>89.000000000008569</v>
      </c>
      <c r="X10">
        <v>0</v>
      </c>
      <c r="Y10">
        <v>849.83333333340261</v>
      </c>
      <c r="Z10">
        <v>18.888888888890598</v>
      </c>
      <c r="AA10">
        <v>52.777777777781701</v>
      </c>
      <c r="AB10">
        <v>398.94444444446401</v>
      </c>
      <c r="AC10">
        <v>13.333333333333854</v>
      </c>
      <c r="AD10">
        <v>-5.5555555555610425E-2</v>
      </c>
      <c r="AE10">
        <v>1301.5000000000928</v>
      </c>
      <c r="AF10">
        <v>1343.8888888889776</v>
      </c>
      <c r="AG10">
        <v>-0.99999999999995381</v>
      </c>
      <c r="AH10">
        <v>-0.99999999999995381</v>
      </c>
      <c r="AI10">
        <v>-0.99999999999995381</v>
      </c>
      <c r="AJ10">
        <v>-0.99999999999995381</v>
      </c>
      <c r="AK10">
        <v>-0.99999999999995381</v>
      </c>
      <c r="AL10">
        <v>-0.99999999999995381</v>
      </c>
      <c r="AM10">
        <v>-0.99999999999995381</v>
      </c>
      <c r="AN10">
        <v>-0.99999999999995381</v>
      </c>
      <c r="AO10">
        <v>-0.99999999999995381</v>
      </c>
      <c r="AP10">
        <v>-0.99999999999995381</v>
      </c>
      <c r="AQ10">
        <v>-8.3333333333339574</v>
      </c>
      <c r="AR10">
        <v>100.0000000000054</v>
      </c>
      <c r="AS10">
        <v>131.66666666667544</v>
      </c>
      <c r="AT10">
        <v>-1</v>
      </c>
      <c r="AU10">
        <v>-1</v>
      </c>
      <c r="AV10">
        <v>-1</v>
      </c>
      <c r="AW10">
        <v>-1</v>
      </c>
      <c r="AX10">
        <v>1.6666666666667567</v>
      </c>
      <c r="AY10">
        <v>18.444444444445349</v>
      </c>
      <c r="AZ10">
        <v>18.444444444446162</v>
      </c>
      <c r="BA10">
        <v>10.166666666667373</v>
      </c>
      <c r="BB10">
        <v>7.6666666666673891</v>
      </c>
      <c r="BC10">
        <v>346.38888888891108</v>
      </c>
      <c r="BD10">
        <v>283.88888888891552</v>
      </c>
      <c r="BE10">
        <v>-0.99999999999995381</v>
      </c>
    </row>
    <row r="11" spans="1:58" x14ac:dyDescent="0.25">
      <c r="A11">
        <v>1153</v>
      </c>
      <c r="B11" t="s">
        <v>2918</v>
      </c>
      <c r="C11">
        <v>1636.4343344815497</v>
      </c>
      <c r="D11">
        <v>1449.7777777778847</v>
      </c>
      <c r="E11">
        <v>1112.7777777778476</v>
      </c>
      <c r="F11">
        <v>11.33333333333414</v>
      </c>
      <c r="G11">
        <v>133.00000000000918</v>
      </c>
      <c r="H11">
        <v>972.88888888895906</v>
      </c>
      <c r="I11">
        <v>113.33333333334323</v>
      </c>
      <c r="J11">
        <v>-1</v>
      </c>
      <c r="K11">
        <v>-1</v>
      </c>
      <c r="L11">
        <v>-1</v>
      </c>
      <c r="M11">
        <v>3.5555555555557863</v>
      </c>
      <c r="N11">
        <v>-1</v>
      </c>
      <c r="O11">
        <v>-1</v>
      </c>
      <c r="P11">
        <v>51.666666666670736</v>
      </c>
      <c r="Q11">
        <v>-1</v>
      </c>
      <c r="R11">
        <v>35.333333333335631</v>
      </c>
      <c r="S11">
        <v>3.6666666666669023</v>
      </c>
      <c r="T11">
        <v>5.3333333333335702</v>
      </c>
      <c r="U11">
        <v>-8.0000000000005969</v>
      </c>
      <c r="V11">
        <v>81.333333333338402</v>
      </c>
      <c r="W11">
        <v>92.000000000006153</v>
      </c>
      <c r="X11">
        <v>0</v>
      </c>
      <c r="Y11">
        <v>603.33333333338237</v>
      </c>
      <c r="Z11">
        <v>5.5555555555566016</v>
      </c>
      <c r="AA11">
        <v>31.11111111111353</v>
      </c>
      <c r="AB11">
        <v>259.77777777779056</v>
      </c>
      <c r="AC11">
        <v>13.33333333333389</v>
      </c>
      <c r="AD11">
        <v>-0.22222222222225696</v>
      </c>
      <c r="AE11">
        <v>894.00000000006412</v>
      </c>
      <c r="AF11">
        <v>938.55555555561546</v>
      </c>
      <c r="AG11">
        <v>-1.0000000000000391</v>
      </c>
      <c r="AH11">
        <v>-1.0000000000000391</v>
      </c>
      <c r="AI11">
        <v>-1.0000000000000391</v>
      </c>
      <c r="AJ11">
        <v>-1.0000000000000391</v>
      </c>
      <c r="AK11">
        <v>-1.0000000000000391</v>
      </c>
      <c r="AL11">
        <v>-1.0000000000000391</v>
      </c>
      <c r="AM11">
        <v>-1.0000000000000391</v>
      </c>
      <c r="AN11">
        <v>-1.0000000000000391</v>
      </c>
      <c r="AO11">
        <v>-1.0000000000000391</v>
      </c>
      <c r="AP11">
        <v>-1.0000000000000391</v>
      </c>
      <c r="AQ11">
        <v>-3.3333333333337345</v>
      </c>
      <c r="AR11">
        <v>40.000000000003801</v>
      </c>
      <c r="AS11">
        <v>76.666666666673166</v>
      </c>
      <c r="AT11">
        <v>-1</v>
      </c>
      <c r="AU11">
        <v>-1</v>
      </c>
      <c r="AV11">
        <v>-1</v>
      </c>
      <c r="AW11">
        <v>-1</v>
      </c>
      <c r="AX11">
        <v>0.66666666666673002</v>
      </c>
      <c r="AY11">
        <v>11.777777777778319</v>
      </c>
      <c r="AZ11">
        <v>12.777777777778926</v>
      </c>
      <c r="BA11">
        <v>6.6666666666671208</v>
      </c>
      <c r="BB11">
        <v>6.6666666666671439</v>
      </c>
      <c r="BC11">
        <v>225.55555555556958</v>
      </c>
      <c r="BD11">
        <v>230.55555555557322</v>
      </c>
      <c r="BE11">
        <v>-1.0000000000000391</v>
      </c>
    </row>
    <row r="12" spans="1:58" x14ac:dyDescent="0.25">
      <c r="A12">
        <v>1247</v>
      </c>
      <c r="B12" t="s">
        <v>2922</v>
      </c>
      <c r="C12">
        <v>1528.0194875941179</v>
      </c>
      <c r="D12">
        <v>-836.52777777780739</v>
      </c>
      <c r="E12">
        <v>-646.86111111115497</v>
      </c>
      <c r="F12">
        <v>-5.8333333333336457</v>
      </c>
      <c r="G12">
        <v>-85.166666666670025</v>
      </c>
      <c r="H12">
        <v>-524.13888888890608</v>
      </c>
      <c r="I12">
        <v>27.499999999998405</v>
      </c>
      <c r="J12">
        <v>-1</v>
      </c>
      <c r="K12">
        <v>-1</v>
      </c>
      <c r="L12">
        <v>-1</v>
      </c>
      <c r="M12">
        <v>-2.0555555555555856</v>
      </c>
      <c r="N12">
        <v>-1</v>
      </c>
      <c r="O12">
        <v>-1</v>
      </c>
      <c r="P12">
        <v>-29.166666666667396</v>
      </c>
      <c r="Q12">
        <v>-1</v>
      </c>
      <c r="R12">
        <v>-22.666666666667869</v>
      </c>
      <c r="S12">
        <v>-2.3333333333334565</v>
      </c>
      <c r="T12">
        <v>-5.3333333333334423</v>
      </c>
      <c r="U12">
        <v>8.0000000000003268</v>
      </c>
      <c r="V12">
        <v>-56.000000000002622</v>
      </c>
      <c r="W12">
        <v>-97.83333333333681</v>
      </c>
      <c r="X12">
        <v>0</v>
      </c>
      <c r="Y12">
        <v>-457.58333333334622</v>
      </c>
      <c r="Z12">
        <v>6.9444444444442777</v>
      </c>
      <c r="AA12">
        <v>-15.277777777778692</v>
      </c>
      <c r="AB12">
        <v>-48.694444444446702</v>
      </c>
      <c r="AC12">
        <v>-6.6666666666669627</v>
      </c>
      <c r="AD12">
        <v>0.47222222222225163</v>
      </c>
      <c r="AE12">
        <v>-521.0833333333494</v>
      </c>
      <c r="AF12">
        <v>-377.2222222222606</v>
      </c>
      <c r="AG12">
        <v>-1.0000000000004388</v>
      </c>
      <c r="AH12">
        <v>-1.0000000000004388</v>
      </c>
      <c r="AI12">
        <v>-1.0000000000004388</v>
      </c>
      <c r="AJ12">
        <v>-1.0000000000004388</v>
      </c>
      <c r="AK12">
        <v>-1.0000000000004388</v>
      </c>
      <c r="AL12">
        <v>-1.0000000000004388</v>
      </c>
      <c r="AM12">
        <v>-1.0000000000004388</v>
      </c>
      <c r="AN12">
        <v>-1.0000000000004388</v>
      </c>
      <c r="AO12">
        <v>-1.0000000000004388</v>
      </c>
      <c r="AP12">
        <v>-1.0000000000004388</v>
      </c>
      <c r="AQ12">
        <v>1.6666666666669494</v>
      </c>
      <c r="AR12">
        <v>19.99999999999913</v>
      </c>
      <c r="AS12">
        <v>5.8333333333323374</v>
      </c>
      <c r="AT12">
        <v>-1</v>
      </c>
      <c r="AU12">
        <v>-1</v>
      </c>
      <c r="AV12">
        <v>-1</v>
      </c>
      <c r="AW12">
        <v>-1</v>
      </c>
      <c r="AX12">
        <v>0.33333333333331883</v>
      </c>
      <c r="AY12">
        <v>-1.611111111111339</v>
      </c>
      <c r="AZ12">
        <v>-12.611111111111605</v>
      </c>
      <c r="BA12">
        <v>-3.0833333333335631</v>
      </c>
      <c r="BB12">
        <v>-7.6666666666668739</v>
      </c>
      <c r="BC12">
        <v>-85.138888888895778</v>
      </c>
      <c r="BD12">
        <v>-254.72222222222985</v>
      </c>
      <c r="BE12">
        <v>-1.0000000000004388</v>
      </c>
    </row>
    <row r="13" spans="1:58" x14ac:dyDescent="0.25">
      <c r="A13">
        <v>1519</v>
      </c>
      <c r="B13" t="s">
        <v>538</v>
      </c>
      <c r="C13">
        <v>1587.0876880714382</v>
      </c>
      <c r="D13">
        <v>906.47222222226492</v>
      </c>
      <c r="E13">
        <v>532.1388888889295</v>
      </c>
      <c r="F13">
        <v>6.1666666666670444</v>
      </c>
      <c r="G13">
        <v>68.833333333337777</v>
      </c>
      <c r="H13">
        <v>599.86111111113746</v>
      </c>
      <c r="I13">
        <v>52.500000000002487</v>
      </c>
      <c r="J13">
        <v>-1</v>
      </c>
      <c r="K13">
        <v>-1</v>
      </c>
      <c r="L13">
        <v>-1</v>
      </c>
      <c r="M13">
        <v>1.9444444444445326</v>
      </c>
      <c r="N13">
        <v>-1</v>
      </c>
      <c r="O13">
        <v>-1</v>
      </c>
      <c r="P13">
        <v>30.833333333334984</v>
      </c>
      <c r="Q13">
        <v>-1</v>
      </c>
      <c r="R13">
        <v>16.333333333334597</v>
      </c>
      <c r="S13">
        <v>1.6666666666667957</v>
      </c>
      <c r="T13">
        <v>2.6666666666667993</v>
      </c>
      <c r="U13">
        <v>-8.0000000000003411</v>
      </c>
      <c r="V13">
        <v>38.000000000002792</v>
      </c>
      <c r="W13">
        <v>62.166666666670174</v>
      </c>
      <c r="X13">
        <v>0</v>
      </c>
      <c r="Y13">
        <v>440.41666666668635</v>
      </c>
      <c r="Z13">
        <v>1.9444444444449971</v>
      </c>
      <c r="AA13">
        <v>24.722222222223245</v>
      </c>
      <c r="AB13">
        <v>103.30555555555944</v>
      </c>
      <c r="AC13">
        <v>3.3333333333336057</v>
      </c>
      <c r="AD13">
        <v>-0.52777777777780166</v>
      </c>
      <c r="AE13">
        <v>567.91666666669119</v>
      </c>
      <c r="AF13">
        <v>387.77777777781552</v>
      </c>
      <c r="AG13">
        <v>-0.99999999999969891</v>
      </c>
      <c r="AH13">
        <v>-0.99999999999969891</v>
      </c>
      <c r="AI13">
        <v>-0.99999999999969891</v>
      </c>
      <c r="AJ13">
        <v>-0.99999999999969891</v>
      </c>
      <c r="AK13">
        <v>-0.99999999999969891</v>
      </c>
      <c r="AL13">
        <v>-0.99999999999969891</v>
      </c>
      <c r="AM13">
        <v>-0.99999999999969891</v>
      </c>
      <c r="AN13">
        <v>-0.99999999999969891</v>
      </c>
      <c r="AO13">
        <v>-0.99999999999969891</v>
      </c>
      <c r="AP13">
        <v>-0.99999999999969891</v>
      </c>
      <c r="AQ13">
        <v>-3.3333333333336368</v>
      </c>
      <c r="AR13">
        <v>20.000000000001315</v>
      </c>
      <c r="AS13">
        <v>35.833333333334807</v>
      </c>
      <c r="AT13">
        <v>-1</v>
      </c>
      <c r="AU13">
        <v>-1</v>
      </c>
      <c r="AV13">
        <v>-1</v>
      </c>
      <c r="AW13">
        <v>-1</v>
      </c>
      <c r="AX13">
        <v>0.33333333333335524</v>
      </c>
      <c r="AY13">
        <v>5.3888888888891504</v>
      </c>
      <c r="AZ13">
        <v>10.388888888889472</v>
      </c>
      <c r="BA13">
        <v>3.9166666666669254</v>
      </c>
      <c r="BB13">
        <v>5.3333333333335844</v>
      </c>
      <c r="BC13">
        <v>124.86111111111887</v>
      </c>
      <c r="BD13">
        <v>185.27777777778695</v>
      </c>
      <c r="BE13">
        <v>-0.99999999999969891</v>
      </c>
    </row>
    <row r="14" spans="1:58" x14ac:dyDescent="0.25">
      <c r="A14">
        <v>1721</v>
      </c>
      <c r="B14" t="s">
        <v>610</v>
      </c>
      <c r="C14">
        <v>1502.3388523505616</v>
      </c>
      <c r="D14">
        <v>1035.0277777779031</v>
      </c>
      <c r="E14">
        <v>404.0277777778291</v>
      </c>
      <c r="F14">
        <v>7.8333333333341608</v>
      </c>
      <c r="G14">
        <v>91.50000000000955</v>
      </c>
      <c r="H14">
        <v>649.63888888897372</v>
      </c>
      <c r="I14">
        <v>105.83333333334588</v>
      </c>
      <c r="J14">
        <v>-1</v>
      </c>
      <c r="K14">
        <v>-1</v>
      </c>
      <c r="L14">
        <v>-1</v>
      </c>
      <c r="M14">
        <v>2.0555555555558733</v>
      </c>
      <c r="N14">
        <v>-1</v>
      </c>
      <c r="O14">
        <v>-1</v>
      </c>
      <c r="P14">
        <v>44.16666666667183</v>
      </c>
      <c r="Q14">
        <v>-1</v>
      </c>
      <c r="R14">
        <v>26.333333333335336</v>
      </c>
      <c r="S14">
        <v>2.6666666666668704</v>
      </c>
      <c r="T14">
        <v>-2.6666666666664725</v>
      </c>
      <c r="U14">
        <v>-8.0000000000006111</v>
      </c>
      <c r="V14">
        <v>47.333333333337727</v>
      </c>
      <c r="W14">
        <v>37.500000000005215</v>
      </c>
      <c r="X14">
        <v>0</v>
      </c>
      <c r="Y14">
        <v>494.08333333339016</v>
      </c>
      <c r="Z14">
        <v>23.05555555555685</v>
      </c>
      <c r="AA14">
        <v>23.611111111114191</v>
      </c>
      <c r="AB14">
        <v>55.527777777795464</v>
      </c>
      <c r="AC14">
        <v>3.3333333333336768</v>
      </c>
      <c r="AD14">
        <v>2.7777777777746593E-2</v>
      </c>
      <c r="AE14">
        <v>573.25000000007753</v>
      </c>
      <c r="AF14">
        <v>448.55555555559846</v>
      </c>
      <c r="AG14">
        <v>-1.000000000000524</v>
      </c>
      <c r="AH14">
        <v>-1.000000000000524</v>
      </c>
      <c r="AI14">
        <v>-1.000000000000524</v>
      </c>
      <c r="AJ14">
        <v>-1.000000000000524</v>
      </c>
      <c r="AK14">
        <v>-1.000000000000524</v>
      </c>
      <c r="AL14">
        <v>-1.000000000000524</v>
      </c>
      <c r="AM14">
        <v>-1.000000000000524</v>
      </c>
      <c r="AN14">
        <v>-1.000000000000524</v>
      </c>
      <c r="AO14">
        <v>-1.000000000000524</v>
      </c>
      <c r="AP14">
        <v>-1.000000000000524</v>
      </c>
      <c r="AQ14">
        <v>-3.3333333333336981</v>
      </c>
      <c r="AR14">
        <v>40.000000000004547</v>
      </c>
      <c r="AS14">
        <v>69.166666666675042</v>
      </c>
      <c r="AT14">
        <v>-1</v>
      </c>
      <c r="AU14">
        <v>-1</v>
      </c>
      <c r="AV14">
        <v>-1</v>
      </c>
      <c r="AW14">
        <v>-1</v>
      </c>
      <c r="AX14">
        <v>0.66666666666674246</v>
      </c>
      <c r="AY14">
        <v>6.2777777777784536</v>
      </c>
      <c r="AZ14">
        <v>14.277777777778965</v>
      </c>
      <c r="BA14">
        <v>3.9166666666671248</v>
      </c>
      <c r="BB14">
        <v>4.6666666666671617</v>
      </c>
      <c r="BC14">
        <v>129.30555555557038</v>
      </c>
      <c r="BD14">
        <v>188.05555555557385</v>
      </c>
      <c r="BE14">
        <v>-1.000000000000524</v>
      </c>
    </row>
    <row r="15" spans="1:58" x14ac:dyDescent="0.25">
      <c r="A15">
        <v>1729</v>
      </c>
      <c r="B15" t="s">
        <v>613</v>
      </c>
      <c r="C15">
        <v>1521.1981827676659</v>
      </c>
      <c r="D15">
        <v>-402.19444444449675</v>
      </c>
      <c r="E15">
        <v>181.47222222219142</v>
      </c>
      <c r="F15">
        <v>-1.8333333333337234</v>
      </c>
      <c r="G15">
        <v>-41.166666666671233</v>
      </c>
      <c r="H15">
        <v>-160.47222222225659</v>
      </c>
      <c r="I15">
        <v>17.499999999995495</v>
      </c>
      <c r="J15">
        <v>-1</v>
      </c>
      <c r="K15">
        <v>-1</v>
      </c>
      <c r="L15">
        <v>-1</v>
      </c>
      <c r="M15">
        <v>-0.38888888888901274</v>
      </c>
      <c r="N15">
        <v>-1</v>
      </c>
      <c r="O15">
        <v>-1</v>
      </c>
      <c r="P15">
        <v>-19.166666666668785</v>
      </c>
      <c r="Q15">
        <v>-1</v>
      </c>
      <c r="R15">
        <v>-13.666666666667783</v>
      </c>
      <c r="S15">
        <v>-1.3333333333334476</v>
      </c>
      <c r="T15">
        <v>2.6666666666665577</v>
      </c>
      <c r="U15">
        <v>8.0000000000003268</v>
      </c>
      <c r="V15">
        <v>-22.000000000002451</v>
      </c>
      <c r="W15">
        <v>-53.833333333336348</v>
      </c>
      <c r="X15">
        <v>0</v>
      </c>
      <c r="Y15">
        <v>-280.58333333335713</v>
      </c>
      <c r="Z15">
        <v>-6.3888888888894968</v>
      </c>
      <c r="AA15">
        <v>-11.944444444445601</v>
      </c>
      <c r="AB15">
        <v>132.63888888888238</v>
      </c>
      <c r="AC15">
        <v>3.3333333333330728</v>
      </c>
      <c r="AD15">
        <v>0.80555555555557135</v>
      </c>
      <c r="AE15">
        <v>-159.08333333336486</v>
      </c>
      <c r="AF15">
        <v>232.444444444417</v>
      </c>
      <c r="AG15">
        <v>-0.99999999999997247</v>
      </c>
      <c r="AH15">
        <v>-0.99999999999997247</v>
      </c>
      <c r="AI15">
        <v>-0.99999999999997247</v>
      </c>
      <c r="AJ15">
        <v>-0.99999999999997247</v>
      </c>
      <c r="AK15">
        <v>-0.99999999999997247</v>
      </c>
      <c r="AL15">
        <v>-0.99999999999997247</v>
      </c>
      <c r="AM15">
        <v>-0.99999999999997247</v>
      </c>
      <c r="AN15">
        <v>-0.99999999999997247</v>
      </c>
      <c r="AO15">
        <v>-0.99999999999997247</v>
      </c>
      <c r="AP15">
        <v>-0.99999999999997247</v>
      </c>
      <c r="AQ15">
        <v>1.666666666666905</v>
      </c>
      <c r="AR15">
        <v>19.999999999998252</v>
      </c>
      <c r="AS15">
        <v>-4.1666666666696646</v>
      </c>
      <c r="AT15">
        <v>-1</v>
      </c>
      <c r="AU15">
        <v>-1</v>
      </c>
      <c r="AV15">
        <v>-1</v>
      </c>
      <c r="AW15">
        <v>-1</v>
      </c>
      <c r="AX15">
        <v>0.33333333333330417</v>
      </c>
      <c r="AY15">
        <v>2.7222222222219545</v>
      </c>
      <c r="AZ15">
        <v>-15.27777777777834</v>
      </c>
      <c r="BA15">
        <v>-1.0833333333335595</v>
      </c>
      <c r="BB15">
        <v>-5.6666666666669094</v>
      </c>
      <c r="BC15">
        <v>-13.47222222222922</v>
      </c>
      <c r="BD15">
        <v>-218.05555555556441</v>
      </c>
      <c r="BE15">
        <v>-0.99999999999997247</v>
      </c>
    </row>
    <row r="16" spans="1:58" x14ac:dyDescent="0.25">
      <c r="A16">
        <v>2084</v>
      </c>
      <c r="B16" t="s">
        <v>730</v>
      </c>
      <c r="C16">
        <v>1599.9154370436008</v>
      </c>
      <c r="D16">
        <v>492.97222222224502</v>
      </c>
      <c r="E16">
        <v>300.63888888890779</v>
      </c>
      <c r="F16">
        <v>3.1666666666668579</v>
      </c>
      <c r="G16">
        <v>43.83333333333568</v>
      </c>
      <c r="H16">
        <v>336.36111111112484</v>
      </c>
      <c r="I16">
        <v>67.500000000001364</v>
      </c>
      <c r="J16">
        <v>-1</v>
      </c>
      <c r="K16">
        <v>-1</v>
      </c>
      <c r="L16">
        <v>-1</v>
      </c>
      <c r="M16">
        <v>1.9444444444444877</v>
      </c>
      <c r="N16">
        <v>-1</v>
      </c>
      <c r="O16">
        <v>-1</v>
      </c>
      <c r="P16">
        <v>25.833333333334203</v>
      </c>
      <c r="Q16">
        <v>-1</v>
      </c>
      <c r="R16">
        <v>6.333333333334016</v>
      </c>
      <c r="S16">
        <v>0.66666666666673624</v>
      </c>
      <c r="T16">
        <v>2.6666666666667211</v>
      </c>
      <c r="U16">
        <v>-2.5579538487363607E-13</v>
      </c>
      <c r="V16">
        <v>18.000000000001474</v>
      </c>
      <c r="W16">
        <v>17.166666666668444</v>
      </c>
      <c r="X16">
        <v>0</v>
      </c>
      <c r="Y16">
        <v>177.91666666667734</v>
      </c>
      <c r="Z16">
        <v>6.9444444444447351</v>
      </c>
      <c r="AA16">
        <v>9.722222222222852</v>
      </c>
      <c r="AB16">
        <v>111.80555555555692</v>
      </c>
      <c r="AC16">
        <v>3.3333333333334636</v>
      </c>
      <c r="AD16">
        <v>-2.7777777777788337E-2</v>
      </c>
      <c r="AE16">
        <v>299.41666666667936</v>
      </c>
      <c r="AF16">
        <v>286.77777777779573</v>
      </c>
      <c r="AG16">
        <v>-0.99999999999983036</v>
      </c>
      <c r="AH16">
        <v>-0.99999999999983036</v>
      </c>
      <c r="AI16">
        <v>-0.99999999999983036</v>
      </c>
      <c r="AJ16">
        <v>-0.99999999999983036</v>
      </c>
      <c r="AK16">
        <v>-0.99999999999983036</v>
      </c>
      <c r="AL16">
        <v>-0.99999999999983036</v>
      </c>
      <c r="AM16">
        <v>-0.99999999999983036</v>
      </c>
      <c r="AN16">
        <v>-0.99999999999983036</v>
      </c>
      <c r="AO16">
        <v>-0.99999999999983036</v>
      </c>
      <c r="AP16">
        <v>-0.99999999999983036</v>
      </c>
      <c r="AQ16">
        <v>-3.3333333333335133</v>
      </c>
      <c r="AR16">
        <v>20.000000000000622</v>
      </c>
      <c r="AS16">
        <v>50.833333333334267</v>
      </c>
      <c r="AT16">
        <v>-1</v>
      </c>
      <c r="AU16">
        <v>-1</v>
      </c>
      <c r="AV16">
        <v>-1</v>
      </c>
      <c r="AW16">
        <v>-1</v>
      </c>
      <c r="AX16">
        <v>0.3333333333333437</v>
      </c>
      <c r="AY16">
        <v>3.3888888888890971</v>
      </c>
      <c r="AZ16">
        <v>2.388888888889229</v>
      </c>
      <c r="BA16">
        <v>2.4166666666668353</v>
      </c>
      <c r="BB16">
        <v>1.3333333333334823</v>
      </c>
      <c r="BC16">
        <v>77.361111111116358</v>
      </c>
      <c r="BD16">
        <v>45.2777777777832</v>
      </c>
      <c r="BE16">
        <v>-0.99999999999983036</v>
      </c>
    </row>
    <row r="17" spans="1:57" x14ac:dyDescent="0.25">
      <c r="A17">
        <v>2342</v>
      </c>
      <c r="B17" t="s">
        <v>334</v>
      </c>
      <c r="C17">
        <v>1507.0365842864067</v>
      </c>
      <c r="D17">
        <v>-1547.4444444445344</v>
      </c>
      <c r="E17">
        <v>-1210.7777777778535</v>
      </c>
      <c r="F17">
        <v>-11.333333333334087</v>
      </c>
      <c r="G17">
        <v>-122.66666666667506</v>
      </c>
      <c r="H17">
        <v>-1029.222222222279</v>
      </c>
      <c r="I17">
        <v>-90.00000000000631</v>
      </c>
      <c r="J17">
        <v>-1</v>
      </c>
      <c r="K17">
        <v>-1</v>
      </c>
      <c r="L17">
        <v>-1</v>
      </c>
      <c r="M17">
        <v>-2.888888888889058</v>
      </c>
      <c r="N17">
        <v>-1</v>
      </c>
      <c r="O17">
        <v>-1</v>
      </c>
      <c r="P17">
        <v>-46.666666666669798</v>
      </c>
      <c r="Q17">
        <v>-1</v>
      </c>
      <c r="R17">
        <v>-32.666666666669123</v>
      </c>
      <c r="S17">
        <v>-3.3333333333335844</v>
      </c>
      <c r="T17">
        <v>-5.3333333333335133</v>
      </c>
      <c r="U17">
        <v>8.0000000000007958</v>
      </c>
      <c r="V17">
        <v>-76.000000000005272</v>
      </c>
      <c r="W17">
        <v>-99.333333333339837</v>
      </c>
      <c r="X17">
        <v>0</v>
      </c>
      <c r="Y17">
        <v>-674.33333333337418</v>
      </c>
      <c r="Z17">
        <v>-8.88888888888971</v>
      </c>
      <c r="AA17">
        <v>-34.444444444446717</v>
      </c>
      <c r="AB17">
        <v>-267.11111111112064</v>
      </c>
      <c r="AC17">
        <v>-6.6666666666672114</v>
      </c>
      <c r="AD17">
        <v>0.55555555555559621</v>
      </c>
      <c r="AE17">
        <v>-975.33333333338589</v>
      </c>
      <c r="AF17">
        <v>-1047.5555555556225</v>
      </c>
      <c r="AG17">
        <v>-1.0000000000004015</v>
      </c>
      <c r="AH17">
        <v>-1.0000000000004015</v>
      </c>
      <c r="AI17">
        <v>-1.0000000000004015</v>
      </c>
      <c r="AJ17">
        <v>-1.0000000000004015</v>
      </c>
      <c r="AK17">
        <v>-1.0000000000004015</v>
      </c>
      <c r="AL17">
        <v>-1.0000000000004015</v>
      </c>
      <c r="AM17">
        <v>-1.0000000000004015</v>
      </c>
      <c r="AN17">
        <v>-1.0000000000004015</v>
      </c>
      <c r="AO17">
        <v>-1.0000000000004015</v>
      </c>
      <c r="AP17">
        <v>-1.0000000000004015</v>
      </c>
      <c r="AQ17">
        <v>6.6666666666672381</v>
      </c>
      <c r="AR17">
        <v>-40.000000000002736</v>
      </c>
      <c r="AS17">
        <v>-56.6666666666708</v>
      </c>
      <c r="AT17">
        <v>-1</v>
      </c>
      <c r="AU17">
        <v>-1</v>
      </c>
      <c r="AV17">
        <v>-1</v>
      </c>
      <c r="AW17">
        <v>-1</v>
      </c>
      <c r="AX17">
        <v>-0.66666666666671226</v>
      </c>
      <c r="AY17">
        <v>-8.7777777777783683</v>
      </c>
      <c r="AZ17">
        <v>-17.777777777778958</v>
      </c>
      <c r="BA17">
        <v>-6.3333333333338402</v>
      </c>
      <c r="BB17">
        <v>-8.6666666666671581</v>
      </c>
      <c r="BC17">
        <v>-202.22222222223783</v>
      </c>
      <c r="BD17">
        <v>-305.55555555557373</v>
      </c>
      <c r="BE17">
        <v>-1.0000000000004015</v>
      </c>
    </row>
    <row r="18" spans="1:57" x14ac:dyDescent="0.25">
      <c r="A18">
        <v>3236</v>
      </c>
      <c r="B18" t="s">
        <v>1146</v>
      </c>
      <c r="C18">
        <v>1481.5682415212311</v>
      </c>
      <c r="D18">
        <v>1189.7222222222592</v>
      </c>
      <c r="E18">
        <v>1223.3888888889317</v>
      </c>
      <c r="F18">
        <v>8.6666666666670125</v>
      </c>
      <c r="G18">
        <v>110.33333333333714</v>
      </c>
      <c r="H18">
        <v>866.6111111111336</v>
      </c>
      <c r="I18">
        <v>45.000000000002174</v>
      </c>
      <c r="J18">
        <v>-1</v>
      </c>
      <c r="K18">
        <v>-1</v>
      </c>
      <c r="L18">
        <v>-1</v>
      </c>
      <c r="M18">
        <v>3.444444444444505</v>
      </c>
      <c r="N18">
        <v>-1</v>
      </c>
      <c r="O18">
        <v>-1</v>
      </c>
      <c r="P18">
        <v>38.33333333333448</v>
      </c>
      <c r="Q18">
        <v>-1</v>
      </c>
      <c r="R18">
        <v>25.333333333334526</v>
      </c>
      <c r="S18">
        <v>2.6666666666667886</v>
      </c>
      <c r="T18">
        <v>10.666666666666799</v>
      </c>
      <c r="U18">
        <v>-3.5527136788005009E-13</v>
      </c>
      <c r="V18">
        <v>72.000000000002643</v>
      </c>
      <c r="W18">
        <v>91.666666666670181</v>
      </c>
      <c r="X18">
        <v>0</v>
      </c>
      <c r="Y18">
        <v>502.16666666668317</v>
      </c>
      <c r="Z18">
        <v>-10.555555555555243</v>
      </c>
      <c r="AA18">
        <v>27.222222222223362</v>
      </c>
      <c r="AB18">
        <v>293.05555555555901</v>
      </c>
      <c r="AC18">
        <v>13.333333333333606</v>
      </c>
      <c r="AD18">
        <v>-0.27777777777780788</v>
      </c>
      <c r="AE18">
        <v>822.16666666668755</v>
      </c>
      <c r="AF18">
        <v>935.77777777781614</v>
      </c>
      <c r="AG18">
        <v>-0.99999999999964118</v>
      </c>
      <c r="AH18">
        <v>-0.99999999999964118</v>
      </c>
      <c r="AI18">
        <v>-0.99999999999964118</v>
      </c>
      <c r="AJ18">
        <v>-0.99999999999964118</v>
      </c>
      <c r="AK18">
        <v>-0.99999999999964118</v>
      </c>
      <c r="AL18">
        <v>-0.99999999999964118</v>
      </c>
      <c r="AM18">
        <v>-0.99999999999964118</v>
      </c>
      <c r="AN18">
        <v>-0.99999999999964118</v>
      </c>
      <c r="AO18">
        <v>-0.99999999999964118</v>
      </c>
      <c r="AP18">
        <v>-0.99999999999964118</v>
      </c>
      <c r="AQ18">
        <v>-3.3333333333336013</v>
      </c>
      <c r="AR18">
        <v>20.000000000001155</v>
      </c>
      <c r="AS18">
        <v>28.333333333334625</v>
      </c>
      <c r="AT18">
        <v>-1</v>
      </c>
      <c r="AU18">
        <v>-1</v>
      </c>
      <c r="AV18">
        <v>-1</v>
      </c>
      <c r="AW18">
        <v>-1</v>
      </c>
      <c r="AX18">
        <v>0.33333333333335258</v>
      </c>
      <c r="AY18">
        <v>9.8888888888891913</v>
      </c>
      <c r="AZ18">
        <v>6.888888888889416</v>
      </c>
      <c r="BA18">
        <v>6.166666666666921</v>
      </c>
      <c r="BB18">
        <v>5.3333333333335791</v>
      </c>
      <c r="BC18">
        <v>203.61111111111899</v>
      </c>
      <c r="BD18">
        <v>167.77777777778655</v>
      </c>
      <c r="BE18">
        <v>-0.99999999999964118</v>
      </c>
    </row>
    <row r="19" spans="1:57" x14ac:dyDescent="0.25">
      <c r="A19">
        <v>3323</v>
      </c>
      <c r="B19" t="s">
        <v>1191</v>
      </c>
      <c r="C19">
        <v>1479.4798743608724</v>
      </c>
      <c r="D19">
        <v>-1785.5833333334856</v>
      </c>
      <c r="E19">
        <v>-983.25000000009584</v>
      </c>
      <c r="F19">
        <v>-13.500000000001151</v>
      </c>
      <c r="G19">
        <v>-152.83333333334667</v>
      </c>
      <c r="H19">
        <v>-1104.4166666667666</v>
      </c>
      <c r="I19">
        <v>-155.83333333334576</v>
      </c>
      <c r="J19">
        <v>-1</v>
      </c>
      <c r="K19">
        <v>-1</v>
      </c>
      <c r="L19">
        <v>-1</v>
      </c>
      <c r="M19">
        <v>-3.1666666666670231</v>
      </c>
      <c r="N19">
        <v>-1</v>
      </c>
      <c r="O19">
        <v>-1</v>
      </c>
      <c r="P19">
        <v>-67.500000000006111</v>
      </c>
      <c r="Q19">
        <v>-1</v>
      </c>
      <c r="R19">
        <v>-42.666666666669968</v>
      </c>
      <c r="S19">
        <v>-4.3333333333336697</v>
      </c>
      <c r="T19">
        <v>-3.1263880373444408E-13</v>
      </c>
      <c r="U19">
        <v>16.000000000000909</v>
      </c>
      <c r="V19">
        <v>-85.333333333340562</v>
      </c>
      <c r="W19">
        <v>-98.166666666675496</v>
      </c>
      <c r="X19">
        <v>0</v>
      </c>
      <c r="Y19">
        <v>-812.75000000006969</v>
      </c>
      <c r="Z19">
        <v>-24.166666666668384</v>
      </c>
      <c r="AA19">
        <v>-39.166666666670309</v>
      </c>
      <c r="AB19">
        <v>-150.41666666668553</v>
      </c>
      <c r="AC19">
        <v>-6.6666666666672825</v>
      </c>
      <c r="AD19">
        <v>0.41666666666672469</v>
      </c>
      <c r="AE19">
        <v>-1001.9166666667587</v>
      </c>
      <c r="AF19">
        <v>-887.00000000008561</v>
      </c>
      <c r="AG19">
        <v>-1.0000000000000568</v>
      </c>
      <c r="AH19">
        <v>-1.0000000000000568</v>
      </c>
      <c r="AI19">
        <v>-1.0000000000000568</v>
      </c>
      <c r="AJ19">
        <v>-1.0000000000000568</v>
      </c>
      <c r="AK19">
        <v>-1.0000000000000568</v>
      </c>
      <c r="AL19">
        <v>-1.0000000000000568</v>
      </c>
      <c r="AM19">
        <v>-1.0000000000000568</v>
      </c>
      <c r="AN19">
        <v>-1.0000000000000568</v>
      </c>
      <c r="AO19">
        <v>-1.0000000000000568</v>
      </c>
      <c r="AP19">
        <v>-1.0000000000000568</v>
      </c>
      <c r="AQ19">
        <v>6.6666666666673668</v>
      </c>
      <c r="AR19">
        <v>-60.000000000005116</v>
      </c>
      <c r="AS19">
        <v>-102.50000000000801</v>
      </c>
      <c r="AT19">
        <v>-1</v>
      </c>
      <c r="AU19">
        <v>-1</v>
      </c>
      <c r="AV19">
        <v>-1</v>
      </c>
      <c r="AW19">
        <v>-1</v>
      </c>
      <c r="AX19">
        <v>-1.0000000000000853</v>
      </c>
      <c r="AY19">
        <v>-10.500000000000853</v>
      </c>
      <c r="AZ19">
        <v>-24.500000000001762</v>
      </c>
      <c r="BA19">
        <v>-7.5833333333340338</v>
      </c>
      <c r="BB19">
        <v>-10.000000000000721</v>
      </c>
      <c r="BC19">
        <v>-242.08333333335511</v>
      </c>
      <c r="BD19">
        <v>-372.50000000002683</v>
      </c>
      <c r="BE19">
        <v>-1.0000000000000568</v>
      </c>
    </row>
    <row r="20" spans="1:57" x14ac:dyDescent="0.25">
      <c r="A20">
        <v>3467</v>
      </c>
      <c r="B20" t="s">
        <v>1234</v>
      </c>
      <c r="C20">
        <v>1589.6035871321169</v>
      </c>
      <c r="D20">
        <v>1195.3888888889592</v>
      </c>
      <c r="E20">
        <v>873.05555555560568</v>
      </c>
      <c r="F20">
        <v>8.6666666666672114</v>
      </c>
      <c r="G20">
        <v>91.333333333339567</v>
      </c>
      <c r="H20">
        <v>787.94444444448959</v>
      </c>
      <c r="I20">
        <v>55.000000000005983</v>
      </c>
      <c r="J20">
        <v>-1</v>
      </c>
      <c r="K20">
        <v>-1</v>
      </c>
      <c r="L20">
        <v>-1</v>
      </c>
      <c r="M20">
        <v>1.7777777777779162</v>
      </c>
      <c r="N20">
        <v>-1</v>
      </c>
      <c r="O20">
        <v>-1</v>
      </c>
      <c r="P20">
        <v>33.333333333335851</v>
      </c>
      <c r="Q20">
        <v>-1</v>
      </c>
      <c r="R20">
        <v>26.333333333335013</v>
      </c>
      <c r="S20">
        <v>2.6666666666668384</v>
      </c>
      <c r="T20">
        <v>2.6666666666668419</v>
      </c>
      <c r="U20">
        <v>-8.0000000000004405</v>
      </c>
      <c r="V20">
        <v>58.000000000003709</v>
      </c>
      <c r="W20">
        <v>83.66666666667129</v>
      </c>
      <c r="X20">
        <v>0</v>
      </c>
      <c r="Y20">
        <v>568.16666666669812</v>
      </c>
      <c r="Z20">
        <v>2.7777777777783719</v>
      </c>
      <c r="AA20">
        <v>23.888888888890598</v>
      </c>
      <c r="AB20">
        <v>163.72222222223087</v>
      </c>
      <c r="AC20">
        <v>3.3333333333337123</v>
      </c>
      <c r="AD20">
        <v>-0.61111111111114091</v>
      </c>
      <c r="AE20">
        <v>755.16666666670847</v>
      </c>
      <c r="AF20">
        <v>670.11111111115395</v>
      </c>
      <c r="AG20">
        <v>-0.99999999999989786</v>
      </c>
      <c r="AH20">
        <v>-0.99999999999989786</v>
      </c>
      <c r="AI20">
        <v>-0.99999999999989786</v>
      </c>
      <c r="AJ20">
        <v>-0.99999999999989786</v>
      </c>
      <c r="AK20">
        <v>-0.99999999999989786</v>
      </c>
      <c r="AL20">
        <v>-0.99999999999989786</v>
      </c>
      <c r="AM20">
        <v>-0.99999999999989786</v>
      </c>
      <c r="AN20">
        <v>-0.99999999999989786</v>
      </c>
      <c r="AO20">
        <v>-0.99999999999989786</v>
      </c>
      <c r="AP20">
        <v>-0.99999999999989786</v>
      </c>
      <c r="AQ20">
        <v>-3.3333333333336679</v>
      </c>
      <c r="AR20">
        <v>20.000000000002593</v>
      </c>
      <c r="AS20">
        <v>38.333333333337052</v>
      </c>
      <c r="AT20">
        <v>-1</v>
      </c>
      <c r="AU20">
        <v>-1</v>
      </c>
      <c r="AV20">
        <v>-1</v>
      </c>
      <c r="AW20">
        <v>-1</v>
      </c>
      <c r="AX20">
        <v>0.33333333333337656</v>
      </c>
      <c r="AY20">
        <v>5.5555555555559355</v>
      </c>
      <c r="AZ20">
        <v>15.555555555556396</v>
      </c>
      <c r="BA20">
        <v>4.1666666666670018</v>
      </c>
      <c r="BB20">
        <v>7.3333333333336821</v>
      </c>
      <c r="BC20">
        <v>131.94444444445475</v>
      </c>
      <c r="BD20">
        <v>261.11111111112405</v>
      </c>
      <c r="BE20">
        <v>-0.99999999999989786</v>
      </c>
    </row>
    <row r="21" spans="1:57" x14ac:dyDescent="0.25">
      <c r="A21">
        <v>4905</v>
      </c>
      <c r="B21" t="s">
        <v>1827</v>
      </c>
      <c r="C21">
        <v>1557.8478302076594</v>
      </c>
      <c r="D21">
        <v>-1337.8055555556596</v>
      </c>
      <c r="E21">
        <v>-879.80555555562262</v>
      </c>
      <c r="F21">
        <v>-10.166666666667442</v>
      </c>
      <c r="G21">
        <v>-121.50000000000918</v>
      </c>
      <c r="H21">
        <v>-908.5277777778449</v>
      </c>
      <c r="I21">
        <v>-69.166666666675098</v>
      </c>
      <c r="J21">
        <v>-1</v>
      </c>
      <c r="K21">
        <v>-1</v>
      </c>
      <c r="L21">
        <v>-1</v>
      </c>
      <c r="M21">
        <v>-3.6111111111113434</v>
      </c>
      <c r="N21">
        <v>-1</v>
      </c>
      <c r="O21">
        <v>-1</v>
      </c>
      <c r="P21">
        <v>-50.833333333337436</v>
      </c>
      <c r="Q21">
        <v>-1</v>
      </c>
      <c r="R21">
        <v>-32.666666666668959</v>
      </c>
      <c r="S21">
        <v>-3.3333333333335666</v>
      </c>
      <c r="T21">
        <v>-2.666666666666913</v>
      </c>
      <c r="U21">
        <v>8.0000000000006821</v>
      </c>
      <c r="V21">
        <v>-70.666666666671745</v>
      </c>
      <c r="W21">
        <v>-75.50000000000631</v>
      </c>
      <c r="X21">
        <v>0</v>
      </c>
      <c r="Y21">
        <v>-616.41666666671426</v>
      </c>
      <c r="Z21">
        <v>-13.611111111112351</v>
      </c>
      <c r="AA21">
        <v>-34.7222222222249</v>
      </c>
      <c r="AB21">
        <v>-192.30555555556728</v>
      </c>
      <c r="AC21">
        <v>-6.6666666666670693</v>
      </c>
      <c r="AD21">
        <v>0.19444444444448905</v>
      </c>
      <c r="AE21">
        <v>-843.25000000006173</v>
      </c>
      <c r="AF21">
        <v>-847.11111111117066</v>
      </c>
      <c r="AG21">
        <v>-1.000000000000119</v>
      </c>
      <c r="AH21">
        <v>-1.000000000000119</v>
      </c>
      <c r="AI21">
        <v>-1.000000000000119</v>
      </c>
      <c r="AJ21">
        <v>-1.000000000000119</v>
      </c>
      <c r="AK21">
        <v>-1.000000000000119</v>
      </c>
      <c r="AL21">
        <v>-1.000000000000119</v>
      </c>
      <c r="AM21">
        <v>-1.000000000000119</v>
      </c>
      <c r="AN21">
        <v>-1.000000000000119</v>
      </c>
      <c r="AO21">
        <v>-1.000000000000119</v>
      </c>
      <c r="AP21">
        <v>-1.000000000000119</v>
      </c>
      <c r="AQ21">
        <v>6.6666666666671537</v>
      </c>
      <c r="AR21">
        <v>-20.000000000003553</v>
      </c>
      <c r="AS21">
        <v>-55.833333333338715</v>
      </c>
      <c r="AT21">
        <v>-1</v>
      </c>
      <c r="AU21">
        <v>-1</v>
      </c>
      <c r="AV21">
        <v>-1</v>
      </c>
      <c r="AW21">
        <v>-1</v>
      </c>
      <c r="AX21">
        <v>-0.33333333333339255</v>
      </c>
      <c r="AY21">
        <v>-10.055555555556207</v>
      </c>
      <c r="AZ21">
        <v>-16.055555555556786</v>
      </c>
      <c r="BA21">
        <v>-6.5833333333338455</v>
      </c>
      <c r="BB21">
        <v>-6.3333333333338651</v>
      </c>
      <c r="BC21">
        <v>-214.86111111112717</v>
      </c>
      <c r="BD21">
        <v>-238.61111111113055</v>
      </c>
      <c r="BE21">
        <v>-1.000000000000119</v>
      </c>
    </row>
    <row r="22" spans="1:57" x14ac:dyDescent="0.25">
      <c r="A22">
        <v>4909</v>
      </c>
      <c r="B22" t="s">
        <v>1831</v>
      </c>
      <c r="C22">
        <v>1543.7480444224491</v>
      </c>
      <c r="D22">
        <v>205.16666666667425</v>
      </c>
      <c r="E22">
        <v>92.500000000004263</v>
      </c>
      <c r="F22">
        <v>1.000000000000058</v>
      </c>
      <c r="G22">
        <v>12.666666666667403</v>
      </c>
      <c r="H22">
        <v>165.8333333333384</v>
      </c>
      <c r="I22">
        <v>26.666666666667087</v>
      </c>
      <c r="J22">
        <v>-1</v>
      </c>
      <c r="K22">
        <v>-1</v>
      </c>
      <c r="L22">
        <v>-1</v>
      </c>
      <c r="M22">
        <v>0.3333333333333528</v>
      </c>
      <c r="N22">
        <v>-1</v>
      </c>
      <c r="O22">
        <v>-1</v>
      </c>
      <c r="P22">
        <v>3.3661962106634746E-13</v>
      </c>
      <c r="Q22">
        <v>-1</v>
      </c>
      <c r="R22">
        <v>6.3333333333335009</v>
      </c>
      <c r="S22">
        <v>0.66666666666668384</v>
      </c>
      <c r="T22">
        <v>3.1974423109204508E-14</v>
      </c>
      <c r="U22">
        <v>-3.4638958368304884E-14</v>
      </c>
      <c r="V22">
        <v>12.666666666667066</v>
      </c>
      <c r="W22">
        <v>-3.6666666666661687</v>
      </c>
      <c r="X22">
        <v>0</v>
      </c>
      <c r="Y22">
        <v>60.500000000003411</v>
      </c>
      <c r="Z22">
        <v>-1.6666666666665941</v>
      </c>
      <c r="AA22">
        <v>8.3333333333334725</v>
      </c>
      <c r="AB22">
        <v>71.833333333334508</v>
      </c>
      <c r="AC22">
        <v>3.3333333333333703</v>
      </c>
      <c r="AD22">
        <v>0.16666666666666385</v>
      </c>
      <c r="AE22">
        <v>140.83333333333809</v>
      </c>
      <c r="AF22">
        <v>107.00000000000396</v>
      </c>
      <c r="AG22">
        <v>-1.000000000000008</v>
      </c>
      <c r="AH22">
        <v>-1.000000000000008</v>
      </c>
      <c r="AI22">
        <v>-1.000000000000008</v>
      </c>
      <c r="AJ22">
        <v>-1.000000000000008</v>
      </c>
      <c r="AK22">
        <v>-1.000000000000008</v>
      </c>
      <c r="AL22">
        <v>-1.000000000000008</v>
      </c>
      <c r="AM22">
        <v>-1.000000000000008</v>
      </c>
      <c r="AN22">
        <v>-1.000000000000008</v>
      </c>
      <c r="AO22">
        <v>-1.000000000000008</v>
      </c>
      <c r="AP22">
        <v>-1.000000000000008</v>
      </c>
      <c r="AQ22">
        <v>1.6666666666666352</v>
      </c>
      <c r="AR22">
        <v>1.3322676295501878E-13</v>
      </c>
      <c r="AS22">
        <v>25.00000000000032</v>
      </c>
      <c r="AT22">
        <v>-1</v>
      </c>
      <c r="AU22">
        <v>-1</v>
      </c>
      <c r="AV22">
        <v>-1</v>
      </c>
      <c r="AW22">
        <v>-1</v>
      </c>
      <c r="AX22">
        <v>2.2204460492503131E-15</v>
      </c>
      <c r="AY22">
        <v>6.0000000000000417</v>
      </c>
      <c r="AZ22">
        <v>8.5265128291212022E-14</v>
      </c>
      <c r="BA22">
        <v>1.1666666666667065</v>
      </c>
      <c r="BB22">
        <v>3.5749181392930041E-14</v>
      </c>
      <c r="BC22">
        <v>59.166666666667865</v>
      </c>
      <c r="BD22">
        <v>1.3180567748349858E-12</v>
      </c>
      <c r="BE22">
        <v>-1.000000000000008</v>
      </c>
    </row>
    <row r="23" spans="1:57" x14ac:dyDescent="0.25">
      <c r="A23">
        <v>5459</v>
      </c>
      <c r="B23" t="s">
        <v>3066</v>
      </c>
      <c r="C23">
        <v>1469.3824137999866</v>
      </c>
      <c r="D23">
        <v>-894.63888888894132</v>
      </c>
      <c r="E23">
        <v>-710.63888888893121</v>
      </c>
      <c r="F23">
        <v>-7.166666666667096</v>
      </c>
      <c r="G23">
        <v>-76.500000000004889</v>
      </c>
      <c r="H23">
        <v>-583.69444444447743</v>
      </c>
      <c r="I23">
        <v>-49.166666666670913</v>
      </c>
      <c r="J23">
        <v>-1</v>
      </c>
      <c r="K23">
        <v>-1</v>
      </c>
      <c r="L23">
        <v>-1</v>
      </c>
      <c r="M23">
        <v>-1.2777777777778789</v>
      </c>
      <c r="N23">
        <v>-1</v>
      </c>
      <c r="O23">
        <v>-1</v>
      </c>
      <c r="P23">
        <v>-25.833333333335244</v>
      </c>
      <c r="Q23">
        <v>-1</v>
      </c>
      <c r="R23">
        <v>-22.666666666667993</v>
      </c>
      <c r="S23">
        <v>-2.3333333333334689</v>
      </c>
      <c r="T23">
        <v>-2.6666666666668277</v>
      </c>
      <c r="U23">
        <v>8.0000000000003979</v>
      </c>
      <c r="V23">
        <v>-50.666666666669641</v>
      </c>
      <c r="W23">
        <v>-78.500000000003752</v>
      </c>
      <c r="X23">
        <v>0</v>
      </c>
      <c r="Y23">
        <v>-372.91666666668993</v>
      </c>
      <c r="Z23">
        <v>-0.27777777777830082</v>
      </c>
      <c r="AA23">
        <v>-23.055555555556893</v>
      </c>
      <c r="AB23">
        <v>-151.1388888888946</v>
      </c>
      <c r="AC23">
        <v>-6.6666666666669627</v>
      </c>
      <c r="AD23">
        <v>0.36111111111113559</v>
      </c>
      <c r="AE23">
        <v>-546.75000000003035</v>
      </c>
      <c r="AF23">
        <v>-520.77777777781557</v>
      </c>
      <c r="AG23">
        <v>-1.0000000000001981</v>
      </c>
      <c r="AH23">
        <v>-1.0000000000001981</v>
      </c>
      <c r="AI23">
        <v>-1.0000000000001981</v>
      </c>
      <c r="AJ23">
        <v>-1.0000000000001981</v>
      </c>
      <c r="AK23">
        <v>-1.0000000000001981</v>
      </c>
      <c r="AL23">
        <v>-1.0000000000001981</v>
      </c>
      <c r="AM23">
        <v>-1.0000000000001981</v>
      </c>
      <c r="AN23">
        <v>-1.0000000000001981</v>
      </c>
      <c r="AO23">
        <v>-1.0000000000001981</v>
      </c>
      <c r="AP23">
        <v>-1.0000000000001981</v>
      </c>
      <c r="AQ23">
        <v>1.6666666666669538</v>
      </c>
      <c r="AR23">
        <v>-20.000000000001847</v>
      </c>
      <c r="AS23">
        <v>-30.83333333333599</v>
      </c>
      <c r="AT23">
        <v>-1</v>
      </c>
      <c r="AU23">
        <v>-1</v>
      </c>
      <c r="AV23">
        <v>-1</v>
      </c>
      <c r="AW23">
        <v>-1</v>
      </c>
      <c r="AX23">
        <v>-0.33333333333336412</v>
      </c>
      <c r="AY23">
        <v>-3.3888888888892312</v>
      </c>
      <c r="AZ23">
        <v>-10.388888888889523</v>
      </c>
      <c r="BA23">
        <v>-3.0833333333336306</v>
      </c>
      <c r="BB23">
        <v>-5.3333333333336164</v>
      </c>
      <c r="BC23">
        <v>-94.027777777786923</v>
      </c>
      <c r="BD23">
        <v>-185.27777777778803</v>
      </c>
      <c r="BE23">
        <v>-1.0000000000001981</v>
      </c>
    </row>
    <row r="24" spans="1:57" x14ac:dyDescent="0.25">
      <c r="A24">
        <v>5687</v>
      </c>
      <c r="B24" t="s">
        <v>2195</v>
      </c>
      <c r="C24">
        <v>1709.2931075557442</v>
      </c>
      <c r="D24">
        <v>-399.13888888892666</v>
      </c>
      <c r="E24">
        <v>-312.13888888891495</v>
      </c>
      <c r="F24">
        <v>-2.1666666666669609</v>
      </c>
      <c r="G24">
        <v>-51.500000000003325</v>
      </c>
      <c r="H24">
        <v>-238.19444444446867</v>
      </c>
      <c r="I24">
        <v>-64.16666666666994</v>
      </c>
      <c r="J24">
        <v>-1</v>
      </c>
      <c r="K24">
        <v>-1</v>
      </c>
      <c r="L24">
        <v>-1</v>
      </c>
      <c r="M24">
        <v>-1.2777777777778514</v>
      </c>
      <c r="N24">
        <v>-1</v>
      </c>
      <c r="O24">
        <v>-1</v>
      </c>
      <c r="P24">
        <v>-20.833333333334743</v>
      </c>
      <c r="Q24">
        <v>-1</v>
      </c>
      <c r="R24">
        <v>-12.666666666667526</v>
      </c>
      <c r="S24">
        <v>-1.333333333333421</v>
      </c>
      <c r="T24">
        <v>-2.6666666666667638</v>
      </c>
      <c r="U24">
        <v>2.4868995751603507E-13</v>
      </c>
      <c r="V24">
        <v>-30.666666666668579</v>
      </c>
      <c r="W24">
        <v>-13.500000000002338</v>
      </c>
      <c r="X24">
        <v>0</v>
      </c>
      <c r="Y24">
        <v>-108.41666666668351</v>
      </c>
      <c r="Z24">
        <v>-5.2777777777781631</v>
      </c>
      <c r="AA24">
        <v>-8.055555555556424</v>
      </c>
      <c r="AB24">
        <v>-79.638888888893533</v>
      </c>
      <c r="AC24">
        <v>-6.6666666666668384</v>
      </c>
      <c r="AD24">
        <v>-0.13888888888887596</v>
      </c>
      <c r="AE24">
        <v>-196.25000000002211</v>
      </c>
      <c r="AF24">
        <v>-287.77777777780113</v>
      </c>
      <c r="AG24">
        <v>-1.0000000000000533</v>
      </c>
      <c r="AH24">
        <v>-1.0000000000000533</v>
      </c>
      <c r="AI24">
        <v>-1.0000000000000533</v>
      </c>
      <c r="AJ24">
        <v>-1.0000000000000533</v>
      </c>
      <c r="AK24">
        <v>-1.0000000000000533</v>
      </c>
      <c r="AL24">
        <v>-1.0000000000000533</v>
      </c>
      <c r="AM24">
        <v>-1.0000000000000533</v>
      </c>
      <c r="AN24">
        <v>-1.0000000000000533</v>
      </c>
      <c r="AO24">
        <v>-1.0000000000000533</v>
      </c>
      <c r="AP24">
        <v>-1.0000000000000533</v>
      </c>
      <c r="AQ24">
        <v>1.6666666666668384</v>
      </c>
      <c r="AR24">
        <v>-20.000000000001315</v>
      </c>
      <c r="AS24">
        <v>-45.833333333335467</v>
      </c>
      <c r="AT24">
        <v>-1</v>
      </c>
      <c r="AU24">
        <v>-1</v>
      </c>
      <c r="AV24">
        <v>-1</v>
      </c>
      <c r="AW24">
        <v>-1</v>
      </c>
      <c r="AX24">
        <v>-0.33333333333335524</v>
      </c>
      <c r="AY24">
        <v>-8.3888888888890989</v>
      </c>
      <c r="AZ24">
        <v>-2.3888888888893272</v>
      </c>
      <c r="BA24">
        <v>-3.5833333333335213</v>
      </c>
      <c r="BB24">
        <v>-1.3333333333335196</v>
      </c>
      <c r="BC24">
        <v>-131.52777777778354</v>
      </c>
      <c r="BD24">
        <v>-45.277777777784614</v>
      </c>
      <c r="BE24">
        <v>-1.0000000000000533</v>
      </c>
    </row>
    <row r="25" spans="1:57" x14ac:dyDescent="0.25">
      <c r="A25">
        <v>5813</v>
      </c>
      <c r="B25" t="s">
        <v>2251</v>
      </c>
      <c r="C25">
        <v>1650.407596519871</v>
      </c>
      <c r="D25">
        <v>554.80555555560284</v>
      </c>
      <c r="E25">
        <v>-38.527777777745719</v>
      </c>
      <c r="F25">
        <v>4.1666666666670382</v>
      </c>
      <c r="G25">
        <v>29.833333333337752</v>
      </c>
      <c r="H25">
        <v>340.52777777780739</v>
      </c>
      <c r="I25">
        <v>42.500000000004114</v>
      </c>
      <c r="J25">
        <v>-1</v>
      </c>
      <c r="K25">
        <v>-1</v>
      </c>
      <c r="L25">
        <v>-1</v>
      </c>
      <c r="M25">
        <v>0.61111111111120886</v>
      </c>
      <c r="N25">
        <v>-1</v>
      </c>
      <c r="O25">
        <v>-1</v>
      </c>
      <c r="P25">
        <v>25.833333333335258</v>
      </c>
      <c r="Q25">
        <v>-1</v>
      </c>
      <c r="R25">
        <v>7.3333333333344779</v>
      </c>
      <c r="S25">
        <v>0.66666666666678331</v>
      </c>
      <c r="T25">
        <v>-5.3333333333332291</v>
      </c>
      <c r="U25">
        <v>-8.0000000000003553</v>
      </c>
      <c r="V25">
        <v>4.0000000000024976</v>
      </c>
      <c r="W25">
        <v>6.1666666666696877</v>
      </c>
      <c r="X25">
        <v>0</v>
      </c>
      <c r="Y25">
        <v>291.41666666668812</v>
      </c>
      <c r="Z25">
        <v>18.611111111111768</v>
      </c>
      <c r="AA25">
        <v>8.0555555555566798</v>
      </c>
      <c r="AB25">
        <v>17.638888888893447</v>
      </c>
      <c r="AC25">
        <v>-6.6666666666664476</v>
      </c>
      <c r="AD25">
        <v>-0.19444444444446063</v>
      </c>
      <c r="AE25">
        <v>316.91666666669357</v>
      </c>
      <c r="AF25">
        <v>89.444444444474072</v>
      </c>
      <c r="AG25">
        <v>-0.99999999999987921</v>
      </c>
      <c r="AH25">
        <v>-0.99999999999987921</v>
      </c>
      <c r="AI25">
        <v>-0.99999999999987921</v>
      </c>
      <c r="AJ25">
        <v>-0.99999999999987921</v>
      </c>
      <c r="AK25">
        <v>-0.99999999999987921</v>
      </c>
      <c r="AL25">
        <v>-0.99999999999987921</v>
      </c>
      <c r="AM25">
        <v>-0.99999999999987921</v>
      </c>
      <c r="AN25">
        <v>-0.99999999999987921</v>
      </c>
      <c r="AO25">
        <v>-0.99999999999987921</v>
      </c>
      <c r="AP25">
        <v>-0.99999999999987921</v>
      </c>
      <c r="AQ25">
        <v>-3.3333333333335933</v>
      </c>
      <c r="AR25">
        <v>20.000000000001741</v>
      </c>
      <c r="AS25">
        <v>25.833333333335975</v>
      </c>
      <c r="AT25">
        <v>-1</v>
      </c>
      <c r="AU25">
        <v>-1</v>
      </c>
      <c r="AV25">
        <v>-1</v>
      </c>
      <c r="AW25">
        <v>-1</v>
      </c>
      <c r="AX25">
        <v>0.33333333333336235</v>
      </c>
      <c r="AY25">
        <v>-1.2777777777775059</v>
      </c>
      <c r="AZ25">
        <v>11.722222222222815</v>
      </c>
      <c r="BA25">
        <v>0.91666666666691432</v>
      </c>
      <c r="BB25">
        <v>3.33333333333358</v>
      </c>
      <c r="BC25">
        <v>16.527777777785339</v>
      </c>
      <c r="BD25">
        <v>141.94444444445355</v>
      </c>
      <c r="BE25">
        <v>-0.99999999999987921</v>
      </c>
    </row>
    <row r="26" spans="1:57" x14ac:dyDescent="0.25">
      <c r="A26">
        <v>6153</v>
      </c>
      <c r="B26" t="s">
        <v>2453</v>
      </c>
      <c r="C26">
        <v>1449.452391587321</v>
      </c>
      <c r="D26">
        <v>-786.00000000005207</v>
      </c>
      <c r="E26">
        <v>-565.66666666670494</v>
      </c>
      <c r="F26">
        <v>-6.0000000000004148</v>
      </c>
      <c r="G26">
        <v>-70.333333333338274</v>
      </c>
      <c r="H26">
        <v>-504.00000000003354</v>
      </c>
      <c r="I26">
        <v>-28.333333333336949</v>
      </c>
      <c r="J26">
        <v>-1</v>
      </c>
      <c r="K26">
        <v>-1</v>
      </c>
      <c r="L26">
        <v>-1</v>
      </c>
      <c r="M26">
        <v>-2.000000000000119</v>
      </c>
      <c r="N26">
        <v>-1</v>
      </c>
      <c r="O26">
        <v>-1</v>
      </c>
      <c r="P26">
        <v>-25.000000000002075</v>
      </c>
      <c r="Q26">
        <v>-1</v>
      </c>
      <c r="R26">
        <v>-22.666666666667957</v>
      </c>
      <c r="S26">
        <v>-2.3333333333334654</v>
      </c>
      <c r="T26">
        <v>-1.4210854715202004E-13</v>
      </c>
      <c r="U26">
        <v>8.0000000000003695</v>
      </c>
      <c r="V26">
        <v>-45.333333333336199</v>
      </c>
      <c r="W26">
        <v>-54.666666666670245</v>
      </c>
      <c r="X26">
        <v>0</v>
      </c>
      <c r="Y26">
        <v>-366.00000000002387</v>
      </c>
      <c r="Z26">
        <v>4.9999999999994227</v>
      </c>
      <c r="AA26">
        <v>-23.33333333333459</v>
      </c>
      <c r="AB26">
        <v>-76.333333333338999</v>
      </c>
      <c r="AC26">
        <v>-6.6666666666669627</v>
      </c>
      <c r="AD26">
        <v>2.3092638912203256E-14</v>
      </c>
      <c r="AE26">
        <v>-465.66666666669755</v>
      </c>
      <c r="AF26">
        <v>-401.33333333336776</v>
      </c>
      <c r="AG26">
        <v>-1.0000000000001341</v>
      </c>
      <c r="AH26">
        <v>-1.0000000000001341</v>
      </c>
      <c r="AI26">
        <v>-1.0000000000001341</v>
      </c>
      <c r="AJ26">
        <v>-1.0000000000001341</v>
      </c>
      <c r="AK26">
        <v>-1.0000000000001341</v>
      </c>
      <c r="AL26">
        <v>-1.0000000000001341</v>
      </c>
      <c r="AM26">
        <v>-1.0000000000001341</v>
      </c>
      <c r="AN26">
        <v>-1.0000000000001341</v>
      </c>
      <c r="AO26">
        <v>-1.0000000000001341</v>
      </c>
      <c r="AP26">
        <v>-1.0000000000001341</v>
      </c>
      <c r="AQ26">
        <v>1.6666666666669405</v>
      </c>
      <c r="AR26">
        <v>-1.5454304502782179E-12</v>
      </c>
      <c r="AS26">
        <v>-30.000000000002348</v>
      </c>
      <c r="AT26">
        <v>-1</v>
      </c>
      <c r="AU26">
        <v>-1</v>
      </c>
      <c r="AV26">
        <v>-1</v>
      </c>
      <c r="AW26">
        <v>-1</v>
      </c>
      <c r="AX26">
        <v>-2.5757174171303632E-14</v>
      </c>
      <c r="AY26">
        <v>-5.6666666666670089</v>
      </c>
      <c r="AZ26">
        <v>-11.666666666667313</v>
      </c>
      <c r="BA26">
        <v>-3.333333333333611</v>
      </c>
      <c r="BB26">
        <v>-5.0000000000002824</v>
      </c>
      <c r="BC26">
        <v>-111.66666666667534</v>
      </c>
      <c r="BD26">
        <v>-183.3333333333436</v>
      </c>
      <c r="BE26">
        <v>-1.0000000000001341</v>
      </c>
    </row>
    <row r="27" spans="1:57" x14ac:dyDescent="0.25">
      <c r="A27">
        <v>7314</v>
      </c>
      <c r="B27" t="s">
        <v>3661</v>
      </c>
      <c r="C27">
        <v>1459.2204038038228</v>
      </c>
      <c r="D27">
        <v>357.77777777779028</v>
      </c>
      <c r="E27">
        <v>265.77777777778806</v>
      </c>
      <c r="F27">
        <v>2.3333333333334365</v>
      </c>
      <c r="G27">
        <v>35.000000000001158</v>
      </c>
      <c r="H27">
        <v>273.88888888889716</v>
      </c>
      <c r="I27">
        <v>-1.6666666666660568</v>
      </c>
      <c r="J27">
        <v>-1</v>
      </c>
      <c r="K27">
        <v>-1</v>
      </c>
      <c r="L27">
        <v>-1</v>
      </c>
      <c r="M27">
        <v>1.5555555555555876</v>
      </c>
      <c r="N27">
        <v>-1</v>
      </c>
      <c r="O27">
        <v>-1</v>
      </c>
      <c r="P27">
        <v>11.666666666667119</v>
      </c>
      <c r="Q27">
        <v>-1</v>
      </c>
      <c r="R27">
        <v>6.3333333333336466</v>
      </c>
      <c r="S27">
        <v>0.66666666666669894</v>
      </c>
      <c r="T27">
        <v>5.3333333333333712</v>
      </c>
      <c r="U27">
        <v>-7.9936057773011271E-14</v>
      </c>
      <c r="V27">
        <v>23.333333333334036</v>
      </c>
      <c r="W27">
        <v>38.000000000000917</v>
      </c>
      <c r="X27">
        <v>0</v>
      </c>
      <c r="Y27">
        <v>122.33333333333928</v>
      </c>
      <c r="Z27">
        <v>-9.4444444444443558</v>
      </c>
      <c r="AA27">
        <v>11.1111111111114</v>
      </c>
      <c r="AB27">
        <v>136.77777777777939</v>
      </c>
      <c r="AC27">
        <v>3.3333333333334281</v>
      </c>
      <c r="AD27">
        <v>-0.22222222222222898</v>
      </c>
      <c r="AE27">
        <v>270.00000000000779</v>
      </c>
      <c r="AF27">
        <v>188.55555555556441</v>
      </c>
      <c r="AG27">
        <v>-0.99999999999997868</v>
      </c>
      <c r="AH27">
        <v>-0.99999999999997868</v>
      </c>
      <c r="AI27">
        <v>-0.99999999999997868</v>
      </c>
      <c r="AJ27">
        <v>-0.99999999999997868</v>
      </c>
      <c r="AK27">
        <v>-0.99999999999997868</v>
      </c>
      <c r="AL27">
        <v>-0.99999999999997868</v>
      </c>
      <c r="AM27">
        <v>-0.99999999999997868</v>
      </c>
      <c r="AN27">
        <v>-0.99999999999997868</v>
      </c>
      <c r="AO27">
        <v>-0.99999999999997868</v>
      </c>
      <c r="AP27">
        <v>-0.99999999999997868</v>
      </c>
      <c r="AQ27">
        <v>1.6666666666666097</v>
      </c>
      <c r="AR27">
        <v>-19.99999999999973</v>
      </c>
      <c r="AS27">
        <v>16.666666666667059</v>
      </c>
      <c r="AT27">
        <v>-1</v>
      </c>
      <c r="AU27">
        <v>-1</v>
      </c>
      <c r="AV27">
        <v>-1</v>
      </c>
      <c r="AW27">
        <v>-1</v>
      </c>
      <c r="AX27">
        <v>-0.33333333333332882</v>
      </c>
      <c r="AY27">
        <v>3.7777777777778621</v>
      </c>
      <c r="AZ27">
        <v>1.7777777777779222</v>
      </c>
      <c r="BA27">
        <v>2.6666666666667265</v>
      </c>
      <c r="BB27">
        <v>1.666666666666734</v>
      </c>
      <c r="BC27">
        <v>85.555555555557461</v>
      </c>
      <c r="BD27">
        <v>50.555555555557959</v>
      </c>
      <c r="BE27">
        <v>-0.99999999999997868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BF2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0" width="6.28515625" style="17" customWidth="1"/>
    <col min="51" max="51" width="7.85546875" style="17" customWidth="1"/>
    <col min="52" max="57" width="6.28515625" style="17" customWidth="1"/>
    <col min="58" max="58" width="6.28515625" style="22" customWidth="1"/>
    <col min="59" max="95" width="6.28515625" customWidth="1"/>
  </cols>
  <sheetData>
    <row r="1" spans="1:58" x14ac:dyDescent="0.25">
      <c r="C1" s="22" t="s">
        <v>12</v>
      </c>
      <c r="P1" s="17" t="s">
        <v>2</v>
      </c>
      <c r="Y1" s="17" t="s">
        <v>2854</v>
      </c>
      <c r="AG1" s="17" t="s">
        <v>2855</v>
      </c>
      <c r="AQ1" s="17" t="s">
        <v>4</v>
      </c>
      <c r="AY1" s="17" t="s">
        <v>5</v>
      </c>
      <c r="BF1" s="22" t="s">
        <v>2876</v>
      </c>
    </row>
    <row r="2" spans="1:58" s="1" customFormat="1" ht="97.5" customHeight="1" x14ac:dyDescent="0.25">
      <c r="A2" s="1" t="s">
        <v>17</v>
      </c>
      <c r="B2" s="1" t="s">
        <v>18</v>
      </c>
      <c r="C2" s="24" t="s">
        <v>15</v>
      </c>
      <c r="D2" s="25" t="s">
        <v>14</v>
      </c>
      <c r="E2" s="25" t="s">
        <v>16</v>
      </c>
      <c r="F2" s="25" t="s">
        <v>2740</v>
      </c>
      <c r="G2" s="25" t="s">
        <v>3</v>
      </c>
      <c r="H2" s="25" t="s">
        <v>2856</v>
      </c>
      <c r="I2" s="25" t="s">
        <v>2837</v>
      </c>
      <c r="J2" s="25" t="s">
        <v>2877</v>
      </c>
      <c r="K2" s="25" t="s">
        <v>2878</v>
      </c>
      <c r="L2" s="25" t="s">
        <v>2879</v>
      </c>
      <c r="M2" s="25" t="s">
        <v>13</v>
      </c>
      <c r="N2" s="25" t="s">
        <v>2880</v>
      </c>
      <c r="O2" s="25" t="s">
        <v>2881</v>
      </c>
      <c r="P2" s="25" t="s">
        <v>2833</v>
      </c>
      <c r="Q2" s="25" t="s">
        <v>2882</v>
      </c>
      <c r="R2" s="25" t="s">
        <v>2836</v>
      </c>
      <c r="S2" s="25" t="s">
        <v>2835</v>
      </c>
      <c r="T2" s="25" t="s">
        <v>2834</v>
      </c>
      <c r="U2" s="25" t="s">
        <v>2862</v>
      </c>
      <c r="V2" s="25" t="s">
        <v>2831</v>
      </c>
      <c r="W2" s="25" t="s">
        <v>2860</v>
      </c>
      <c r="X2" s="25" t="s">
        <v>2832</v>
      </c>
      <c r="Y2" s="25" t="s">
        <v>2846</v>
      </c>
      <c r="Z2" s="25" t="s">
        <v>2845</v>
      </c>
      <c r="AA2" s="25" t="s">
        <v>2844</v>
      </c>
      <c r="AB2" s="25" t="s">
        <v>2843</v>
      </c>
      <c r="AC2" s="25" t="s">
        <v>2842</v>
      </c>
      <c r="AD2" s="25" t="s">
        <v>2841</v>
      </c>
      <c r="AE2" s="25" t="s">
        <v>2840</v>
      </c>
      <c r="AF2" s="25" t="s">
        <v>2861</v>
      </c>
      <c r="AG2" s="25" t="s">
        <v>2849</v>
      </c>
      <c r="AH2" s="25" t="s">
        <v>2850</v>
      </c>
      <c r="AI2" s="25" t="s">
        <v>2883</v>
      </c>
      <c r="AJ2" s="25" t="s">
        <v>2851</v>
      </c>
      <c r="AK2" s="25" t="s">
        <v>2852</v>
      </c>
      <c r="AL2" s="25" t="s">
        <v>2884</v>
      </c>
      <c r="AM2" s="25" t="s">
        <v>2847</v>
      </c>
      <c r="AN2" s="25" t="s">
        <v>2848</v>
      </c>
      <c r="AO2" s="25" t="s">
        <v>2885</v>
      </c>
      <c r="AP2" s="25" t="s">
        <v>2853</v>
      </c>
      <c r="AQ2" s="25" t="s">
        <v>2858</v>
      </c>
      <c r="AR2" s="25" t="s">
        <v>2859</v>
      </c>
      <c r="AS2" s="25" t="s">
        <v>2857</v>
      </c>
      <c r="AT2" s="25" t="s">
        <v>2886</v>
      </c>
      <c r="AU2" s="25" t="s">
        <v>2887</v>
      </c>
      <c r="AV2" s="25" t="s">
        <v>2888</v>
      </c>
      <c r="AW2" s="25" t="s">
        <v>2889</v>
      </c>
      <c r="AX2" s="25" t="s">
        <v>2838</v>
      </c>
      <c r="AY2" s="25" t="s">
        <v>6</v>
      </c>
      <c r="AZ2" s="25" t="s">
        <v>7</v>
      </c>
      <c r="BA2" s="25" t="s">
        <v>8</v>
      </c>
      <c r="BB2" s="25" t="s">
        <v>9</v>
      </c>
      <c r="BC2" s="25" t="s">
        <v>10</v>
      </c>
      <c r="BD2" s="25" t="s">
        <v>11</v>
      </c>
      <c r="BE2" s="25" t="s">
        <v>2839</v>
      </c>
      <c r="BF2" s="24" t="s">
        <v>2890</v>
      </c>
    </row>
    <row r="3" spans="1:58" x14ac:dyDescent="0.25">
      <c r="A3">
        <v>58</v>
      </c>
      <c r="B3" t="s">
        <v>92</v>
      </c>
      <c r="C3" s="22">
        <v>1527.8775153780571</v>
      </c>
      <c r="D3" s="17">
        <v>2411.4444444446053</v>
      </c>
      <c r="E3" s="17">
        <v>1472.4444444445614</v>
      </c>
      <c r="F3" s="17">
        <v>17.3333333333346</v>
      </c>
      <c r="G3" s="17">
        <v>208.0000000000143</v>
      </c>
      <c r="H3" s="17">
        <v>1596.2222222223256</v>
      </c>
      <c r="I3" s="17">
        <v>118.33333333334735</v>
      </c>
      <c r="J3" s="17">
        <v>-1</v>
      </c>
      <c r="K3" s="17">
        <v>-1</v>
      </c>
      <c r="L3" s="17">
        <v>-1</v>
      </c>
      <c r="M3" s="17">
        <v>5.8888888888891948</v>
      </c>
      <c r="N3" s="17">
        <v>-1</v>
      </c>
      <c r="O3" s="17">
        <v>-1</v>
      </c>
      <c r="P3" s="17">
        <v>86.666666666672668</v>
      </c>
      <c r="Q3" s="17">
        <v>-1</v>
      </c>
      <c r="R3" s="17">
        <v>55.333333333337144</v>
      </c>
      <c r="S3" s="17">
        <v>5.6666666666670551</v>
      </c>
      <c r="T3" s="17">
        <v>5.3333333333336554</v>
      </c>
      <c r="U3" s="17">
        <v>-16.000000000001194</v>
      </c>
      <c r="V3" s="17">
        <v>121.3333333333416</v>
      </c>
      <c r="W3" s="17">
        <v>154.00000000001015</v>
      </c>
      <c r="X3" s="17">
        <v>0</v>
      </c>
      <c r="Y3" s="17">
        <v>1093.3333333334065</v>
      </c>
      <c r="Z3" s="17">
        <v>13.888888888890349</v>
      </c>
      <c r="AA3" s="17">
        <v>57.777777777781637</v>
      </c>
      <c r="AB3" s="17">
        <v>343.44444444446208</v>
      </c>
      <c r="AC3" s="17">
        <v>13.333333333334068</v>
      </c>
      <c r="AD3" s="17">
        <v>-0.55555555555561753</v>
      </c>
      <c r="AE3" s="17">
        <v>1494.0000000000948</v>
      </c>
      <c r="AF3" s="17">
        <v>1239.8888888889894</v>
      </c>
      <c r="AG3" s="17">
        <v>-0.99999999999966249</v>
      </c>
      <c r="AH3" s="17">
        <v>-0.99999999999966249</v>
      </c>
      <c r="AI3" s="17">
        <v>-0.99999999999966249</v>
      </c>
      <c r="AJ3" s="17">
        <v>-0.99999999999966249</v>
      </c>
      <c r="AK3" s="17">
        <v>-0.99999999999966249</v>
      </c>
      <c r="AL3" s="17">
        <v>-0.99999999999966249</v>
      </c>
      <c r="AM3" s="17">
        <v>-0.99999999999966249</v>
      </c>
      <c r="AN3" s="17">
        <v>-0.99999999999966249</v>
      </c>
      <c r="AO3" s="17">
        <v>-0.99999999999966249</v>
      </c>
      <c r="AP3" s="17">
        <v>-0.99999999999966249</v>
      </c>
      <c r="AQ3" s="17">
        <v>-8.3333333333340942</v>
      </c>
      <c r="AR3" s="17">
        <v>40.000000000005826</v>
      </c>
      <c r="AS3" s="17">
        <v>86.666666666675638</v>
      </c>
      <c r="AT3" s="17">
        <v>-1</v>
      </c>
      <c r="AU3" s="17">
        <v>-1</v>
      </c>
      <c r="AV3" s="17">
        <v>-1</v>
      </c>
      <c r="AW3" s="17">
        <v>-1</v>
      </c>
      <c r="AX3" s="17">
        <v>0.66666666666676377</v>
      </c>
      <c r="AY3" s="17">
        <v>14.444444444445336</v>
      </c>
      <c r="AZ3" s="17">
        <v>29.444444444446422</v>
      </c>
      <c r="BA3" s="17">
        <v>9.6666666666674743</v>
      </c>
      <c r="BB3" s="17">
        <v>13.666666666667467</v>
      </c>
      <c r="BC3" s="17">
        <v>313.88888888891353</v>
      </c>
      <c r="BD3" s="17">
        <v>488.88888888891881</v>
      </c>
      <c r="BE3" s="17">
        <v>-0.99999999999966249</v>
      </c>
    </row>
    <row r="4" spans="1:58" x14ac:dyDescent="0.25">
      <c r="A4">
        <v>78</v>
      </c>
      <c r="B4" t="s">
        <v>104</v>
      </c>
      <c r="C4" s="22">
        <v>1605.1394798282511</v>
      </c>
      <c r="D4" s="17">
        <v>-655.66666666674303</v>
      </c>
      <c r="E4" s="17">
        <v>-72.333333333381333</v>
      </c>
      <c r="F4" s="17">
        <v>-4.0000000000005729</v>
      </c>
      <c r="G4" s="17">
        <v>-57.333333333339773</v>
      </c>
      <c r="H4" s="17">
        <v>-373.33333333338345</v>
      </c>
      <c r="I4" s="17">
        <v>-38.333333333340505</v>
      </c>
      <c r="J4" s="17">
        <v>-1</v>
      </c>
      <c r="K4" s="17">
        <v>-1</v>
      </c>
      <c r="L4" s="17">
        <v>-1</v>
      </c>
      <c r="M4" s="17">
        <v>-1.3333333333334956</v>
      </c>
      <c r="N4" s="17">
        <v>-1</v>
      </c>
      <c r="O4" s="17">
        <v>-1</v>
      </c>
      <c r="P4" s="17">
        <v>-30.000000000002927</v>
      </c>
      <c r="Q4" s="17">
        <v>-1</v>
      </c>
      <c r="R4" s="17">
        <v>-13.666666666668252</v>
      </c>
      <c r="S4" s="17">
        <v>-1.3333333333334956</v>
      </c>
      <c r="T4" s="17">
        <v>-1.7053025658242404E-13</v>
      </c>
      <c r="U4" s="17">
        <v>8.0000000000004405</v>
      </c>
      <c r="V4" s="17">
        <v>-27.333333333336846</v>
      </c>
      <c r="W4" s="17">
        <v>-42.666666666670871</v>
      </c>
      <c r="X4" s="17">
        <v>0</v>
      </c>
      <c r="Y4" s="17">
        <v>-296.00000000003433</v>
      </c>
      <c r="Z4" s="17">
        <v>-8.3333333333341297</v>
      </c>
      <c r="AA4" s="17">
        <v>-20.000000000001645</v>
      </c>
      <c r="AB4" s="17">
        <v>-31.000000000009585</v>
      </c>
      <c r="AC4" s="17">
        <v>3.3333333333329662</v>
      </c>
      <c r="AD4" s="17">
        <v>0.33333333333335169</v>
      </c>
      <c r="AE4" s="17">
        <v>-346.66666666671233</v>
      </c>
      <c r="AF4" s="17">
        <v>-126.66666666670875</v>
      </c>
      <c r="AG4" s="17">
        <v>-0.99999999999994849</v>
      </c>
      <c r="AH4" s="17">
        <v>-0.99999999999994849</v>
      </c>
      <c r="AI4" s="17">
        <v>-0.99999999999994849</v>
      </c>
      <c r="AJ4" s="17">
        <v>-0.99999999999994849</v>
      </c>
      <c r="AK4" s="17">
        <v>-0.99999999999994849</v>
      </c>
      <c r="AL4" s="17">
        <v>-0.99999999999994849</v>
      </c>
      <c r="AM4" s="17">
        <v>-0.99999999999994849</v>
      </c>
      <c r="AN4" s="17">
        <v>-0.99999999999994849</v>
      </c>
      <c r="AO4" s="17">
        <v>-0.99999999999994849</v>
      </c>
      <c r="AP4" s="17">
        <v>-0.99999999999994849</v>
      </c>
      <c r="AQ4" s="17">
        <v>1.6666666666669672</v>
      </c>
      <c r="AR4" s="17">
        <v>-2.7178259642823832E-12</v>
      </c>
      <c r="AS4" s="17">
        <v>-40.000000000004761</v>
      </c>
      <c r="AT4" s="17">
        <v>-1</v>
      </c>
      <c r="AU4" s="17">
        <v>-1</v>
      </c>
      <c r="AV4" s="17">
        <v>-1</v>
      </c>
      <c r="AW4" s="17">
        <v>-1</v>
      </c>
      <c r="AX4" s="17">
        <v>-4.5297099404706387E-14</v>
      </c>
      <c r="AY4" s="17">
        <v>-2.3333333333337158</v>
      </c>
      <c r="AZ4" s="17">
        <v>-12.333333333334151</v>
      </c>
      <c r="BA4" s="17">
        <v>-3.3333333333336554</v>
      </c>
      <c r="BB4" s="17">
        <v>-5.0000000000003428</v>
      </c>
      <c r="BC4" s="17">
        <v>-95.000000000009962</v>
      </c>
      <c r="BD4" s="17">
        <v>-186.66666666667933</v>
      </c>
      <c r="BE4" s="17">
        <v>-0.99999999999994849</v>
      </c>
    </row>
    <row r="5" spans="1:58" x14ac:dyDescent="0.25">
      <c r="A5">
        <v>125</v>
      </c>
      <c r="B5" t="s">
        <v>128</v>
      </c>
      <c r="C5" s="22">
        <v>1603.2238557338285</v>
      </c>
      <c r="D5" s="17">
        <v>-236.72222222220026</v>
      </c>
      <c r="E5" s="17">
        <v>-714.7222222222241</v>
      </c>
      <c r="F5" s="17">
        <v>-2.6666666666665524</v>
      </c>
      <c r="G5" s="17">
        <v>-8.9999999999985487</v>
      </c>
      <c r="H5" s="17">
        <v>-226.6111111110948</v>
      </c>
      <c r="I5" s="17">
        <v>-16.666666666664323</v>
      </c>
      <c r="J5" s="17">
        <v>-1</v>
      </c>
      <c r="K5" s="17">
        <v>-1</v>
      </c>
      <c r="L5" s="17">
        <v>-1</v>
      </c>
      <c r="M5" s="17">
        <v>-0.44444444444436859</v>
      </c>
      <c r="N5" s="17">
        <v>-1</v>
      </c>
      <c r="O5" s="17">
        <v>-1</v>
      </c>
      <c r="P5" s="17">
        <v>1.6666666666677916</v>
      </c>
      <c r="Q5" s="17">
        <v>-1</v>
      </c>
      <c r="R5" s="17">
        <v>-2.6666666666665266</v>
      </c>
      <c r="S5" s="17">
        <v>-0.33333333333331883</v>
      </c>
      <c r="T5" s="17">
        <v>-2.6666666666666456</v>
      </c>
      <c r="U5" s="17">
        <v>-1.3322676295501878E-14</v>
      </c>
      <c r="V5" s="17">
        <v>-10.666666666666343</v>
      </c>
      <c r="W5" s="17">
        <v>-20.999999999999758</v>
      </c>
      <c r="X5" s="17">
        <v>0</v>
      </c>
      <c r="Y5" s="17">
        <v>-136.16666666665651</v>
      </c>
      <c r="Z5" s="17">
        <v>5.5555555555558414</v>
      </c>
      <c r="AA5" s="17">
        <v>-3.8888888888886002</v>
      </c>
      <c r="AB5" s="17">
        <v>-80.722222222218079</v>
      </c>
      <c r="AC5" s="17">
        <v>-6.6666666666666208</v>
      </c>
      <c r="AD5" s="17">
        <v>0.27777777777778345</v>
      </c>
      <c r="AE5" s="17">
        <v>-220.49999999998542</v>
      </c>
      <c r="AF5" s="17">
        <v>-517.44444444444628</v>
      </c>
      <c r="AG5" s="17">
        <v>-1.0000000000003195</v>
      </c>
      <c r="AH5" s="17">
        <v>-1.0000000000003195</v>
      </c>
      <c r="AI5" s="17">
        <v>-1.0000000000003195</v>
      </c>
      <c r="AJ5" s="17">
        <v>-1.0000000000003195</v>
      </c>
      <c r="AK5" s="17">
        <v>-1.0000000000003195</v>
      </c>
      <c r="AL5" s="17">
        <v>-1.0000000000003195</v>
      </c>
      <c r="AM5" s="17">
        <v>-1.0000000000003195</v>
      </c>
      <c r="AN5" s="17">
        <v>-1.0000000000003195</v>
      </c>
      <c r="AO5" s="17">
        <v>-1.0000000000003195</v>
      </c>
      <c r="AP5" s="17">
        <v>-1.0000000000003195</v>
      </c>
      <c r="AQ5" s="17">
        <v>1.6666666666666652</v>
      </c>
      <c r="AR5" s="17">
        <v>-19.999999999999417</v>
      </c>
      <c r="AS5" s="17">
        <v>1.6666666666684216</v>
      </c>
      <c r="AT5" s="17">
        <v>-1</v>
      </c>
      <c r="AU5" s="17">
        <v>-1</v>
      </c>
      <c r="AV5" s="17">
        <v>-1</v>
      </c>
      <c r="AW5" s="17">
        <v>-1</v>
      </c>
      <c r="AX5" s="17">
        <v>-0.3333333333333236</v>
      </c>
      <c r="AY5" s="17">
        <v>-3.2222222222221699</v>
      </c>
      <c r="AZ5" s="17">
        <v>4.7777777777779136</v>
      </c>
      <c r="BA5" s="17">
        <v>-0.83333333333331105</v>
      </c>
      <c r="BB5" s="17">
        <v>-0.33333333333328918</v>
      </c>
      <c r="BC5" s="17">
        <v>-36.944444444443633</v>
      </c>
      <c r="BD5" s="17">
        <v>15.555555555557333</v>
      </c>
      <c r="BE5" s="17">
        <v>-1.0000000000003195</v>
      </c>
    </row>
    <row r="6" spans="1:58" x14ac:dyDescent="0.25">
      <c r="A6">
        <v>238</v>
      </c>
      <c r="B6" t="s">
        <v>185</v>
      </c>
      <c r="C6" s="22">
        <v>1587.4359230120422</v>
      </c>
      <c r="D6" s="17">
        <v>762.8333333333585</v>
      </c>
      <c r="E6" s="17">
        <v>445.1666666666963</v>
      </c>
      <c r="F6" s="17">
        <v>5.0000000000002318</v>
      </c>
      <c r="G6" s="17">
        <v>62.666666666669542</v>
      </c>
      <c r="H6" s="17">
        <v>490.16666666668027</v>
      </c>
      <c r="I6" s="17">
        <v>1.6666666666685224</v>
      </c>
      <c r="J6" s="17">
        <v>-1</v>
      </c>
      <c r="K6" s="17">
        <v>-1</v>
      </c>
      <c r="L6" s="17">
        <v>-1</v>
      </c>
      <c r="M6" s="17">
        <v>1.6666666666666936</v>
      </c>
      <c r="N6" s="17">
        <v>-1</v>
      </c>
      <c r="O6" s="17">
        <v>-1</v>
      </c>
      <c r="P6" s="17">
        <v>30.000000000000835</v>
      </c>
      <c r="Q6" s="17">
        <v>-1</v>
      </c>
      <c r="R6" s="17">
        <v>16.333333333334235</v>
      </c>
      <c r="S6" s="17">
        <v>1.6666666666667584</v>
      </c>
      <c r="T6" s="17">
        <v>1.1368683772161603E-13</v>
      </c>
      <c r="U6" s="17">
        <v>-8.0000000000002984</v>
      </c>
      <c r="V6" s="17">
        <v>32.666666666668696</v>
      </c>
      <c r="W6" s="17">
        <v>58.333333333336</v>
      </c>
      <c r="X6" s="17">
        <v>0</v>
      </c>
      <c r="Y6" s="17">
        <v>428.50000000001114</v>
      </c>
      <c r="Z6" s="17">
        <v>1.6666666666669538</v>
      </c>
      <c r="AA6" s="17">
        <v>15.000000000000803</v>
      </c>
      <c r="AB6" s="17">
        <v>28.500000000000668</v>
      </c>
      <c r="AC6" s="17">
        <v>3.3333333333334991</v>
      </c>
      <c r="AD6" s="17">
        <v>-0.16666666666668917</v>
      </c>
      <c r="AE6" s="17">
        <v>471.83333333334588</v>
      </c>
      <c r="AF6" s="17">
        <v>266.33333333335986</v>
      </c>
      <c r="AG6" s="17">
        <v>-0.9999999999996434</v>
      </c>
      <c r="AH6" s="17">
        <v>-0.9999999999996434</v>
      </c>
      <c r="AI6" s="17">
        <v>-0.9999999999996434</v>
      </c>
      <c r="AJ6" s="17">
        <v>-0.9999999999996434</v>
      </c>
      <c r="AK6" s="17">
        <v>-0.9999999999996434</v>
      </c>
      <c r="AL6" s="17">
        <v>-0.9999999999996434</v>
      </c>
      <c r="AM6" s="17">
        <v>-0.9999999999996434</v>
      </c>
      <c r="AN6" s="17">
        <v>-0.9999999999996434</v>
      </c>
      <c r="AO6" s="17">
        <v>-0.9999999999996434</v>
      </c>
      <c r="AP6" s="17">
        <v>-0.9999999999996434</v>
      </c>
      <c r="AQ6" s="17">
        <v>-3.3333333333335635</v>
      </c>
      <c r="AR6" s="17">
        <v>1.1191048088221578E-12</v>
      </c>
      <c r="AS6" s="17">
        <v>5.000000000000977</v>
      </c>
      <c r="AT6" s="17">
        <v>-1</v>
      </c>
      <c r="AU6" s="17">
        <v>-1</v>
      </c>
      <c r="AV6" s="17">
        <v>-1</v>
      </c>
      <c r="AW6" s="17">
        <v>-1</v>
      </c>
      <c r="AX6" s="17">
        <v>1.865174681370263E-14</v>
      </c>
      <c r="AY6" s="17">
        <v>0.66666666666688146</v>
      </c>
      <c r="AZ6" s="17">
        <v>11.666666666667073</v>
      </c>
      <c r="BA6" s="17">
        <v>2.1666666666668819</v>
      </c>
      <c r="BB6" s="17">
        <v>6.0000000000001918</v>
      </c>
      <c r="BC6" s="17">
        <v>57.500000000006445</v>
      </c>
      <c r="BD6" s="17">
        <v>208.33333333334016</v>
      </c>
      <c r="BE6" s="17">
        <v>-0.9999999999996434</v>
      </c>
    </row>
    <row r="7" spans="1:58" x14ac:dyDescent="0.25">
      <c r="A7">
        <v>319</v>
      </c>
      <c r="B7" t="s">
        <v>216</v>
      </c>
      <c r="C7" s="22">
        <v>1620.3677235714163</v>
      </c>
      <c r="D7" s="17">
        <v>-541.11111111112746</v>
      </c>
      <c r="E7" s="17">
        <v>-898.44444444446844</v>
      </c>
      <c r="F7" s="17">
        <v>-5.3333333333334938</v>
      </c>
      <c r="G7" s="17">
        <v>-47.666666666668242</v>
      </c>
      <c r="H7" s="17">
        <v>-404.55555555556458</v>
      </c>
      <c r="I7" s="17">
        <v>-45.000000000001471</v>
      </c>
      <c r="J7" s="17">
        <v>-1</v>
      </c>
      <c r="K7" s="17">
        <v>-1</v>
      </c>
      <c r="L7" s="17">
        <v>-1</v>
      </c>
      <c r="M7" s="17">
        <v>-1.2222222222222341</v>
      </c>
      <c r="N7" s="17">
        <v>-1</v>
      </c>
      <c r="O7" s="17">
        <v>-1</v>
      </c>
      <c r="P7" s="17">
        <v>-11.66666666666702</v>
      </c>
      <c r="Q7" s="17">
        <v>-1</v>
      </c>
      <c r="R7" s="17">
        <v>-12.666666666667222</v>
      </c>
      <c r="S7" s="17">
        <v>-1.3333333333333899</v>
      </c>
      <c r="T7" s="17">
        <v>-5.3333333333333854</v>
      </c>
      <c r="U7" s="17">
        <v>1.4388490399142029E-13</v>
      </c>
      <c r="V7" s="17">
        <v>-36.000000000001215</v>
      </c>
      <c r="W7" s="17">
        <v>-31.333333333334991</v>
      </c>
      <c r="X7" s="17">
        <v>0</v>
      </c>
      <c r="Y7" s="17">
        <v>-171.33333333333997</v>
      </c>
      <c r="Z7" s="17">
        <v>2.7777777777776036</v>
      </c>
      <c r="AA7" s="17">
        <v>-11.111111111111747</v>
      </c>
      <c r="AB7" s="17">
        <v>-214.77777777777891</v>
      </c>
      <c r="AC7" s="17">
        <v>-6.6666666666667673</v>
      </c>
      <c r="AD7" s="17">
        <v>-0.1111111111110954</v>
      </c>
      <c r="AE7" s="17">
        <v>-397.33333333334178</v>
      </c>
      <c r="AF7" s="17">
        <v>-742.88888888891006</v>
      </c>
      <c r="AG7" s="17">
        <v>-1.0000000000002309</v>
      </c>
      <c r="AH7" s="17">
        <v>-1.0000000000002309</v>
      </c>
      <c r="AI7" s="17">
        <v>-1.0000000000002309</v>
      </c>
      <c r="AJ7" s="17">
        <v>-1.0000000000002309</v>
      </c>
      <c r="AK7" s="17">
        <v>-1.0000000000002309</v>
      </c>
      <c r="AL7" s="17">
        <v>-1.0000000000002309</v>
      </c>
      <c r="AM7" s="17">
        <v>-1.0000000000002309</v>
      </c>
      <c r="AN7" s="17">
        <v>-1.0000000000002309</v>
      </c>
      <c r="AO7" s="17">
        <v>-1.0000000000002309</v>
      </c>
      <c r="AP7" s="17">
        <v>-1.0000000000002309</v>
      </c>
      <c r="AQ7" s="17">
        <v>1.6666666666667695</v>
      </c>
      <c r="AR7" s="17">
        <v>-40.000000000000817</v>
      </c>
      <c r="AS7" s="17">
        <v>-6.6666666666674317</v>
      </c>
      <c r="AT7" s="17">
        <v>-1</v>
      </c>
      <c r="AU7" s="17">
        <v>-1</v>
      </c>
      <c r="AV7" s="17">
        <v>-1</v>
      </c>
      <c r="AW7" s="17">
        <v>-1</v>
      </c>
      <c r="AX7" s="17">
        <v>-0.66666666666668029</v>
      </c>
      <c r="AY7" s="17">
        <v>-8.4444444444445814</v>
      </c>
      <c r="AZ7" s="17">
        <v>-0.44444444444469067</v>
      </c>
      <c r="BA7" s="17">
        <v>-3.3333333333334427</v>
      </c>
      <c r="BB7" s="17">
        <v>-1.6666666666667829</v>
      </c>
      <c r="BC7" s="17">
        <v>-125.55555555555898</v>
      </c>
      <c r="BD7" s="17">
        <v>-43.888888888893021</v>
      </c>
      <c r="BE7" s="17">
        <v>-1.0000000000002309</v>
      </c>
    </row>
    <row r="8" spans="1:58" x14ac:dyDescent="0.25">
      <c r="A8">
        <v>501</v>
      </c>
      <c r="B8" t="s">
        <v>272</v>
      </c>
      <c r="C8" s="22">
        <v>1568.6862621906514</v>
      </c>
      <c r="D8" s="17">
        <v>-280.27777777777868</v>
      </c>
      <c r="E8" s="17">
        <v>-656.61111111111586</v>
      </c>
      <c r="F8" s="17">
        <v>-2.3333333333333441</v>
      </c>
      <c r="G8" s="17">
        <v>-22.666666666666679</v>
      </c>
      <c r="H8" s="17">
        <v>-305.38888888888897</v>
      </c>
      <c r="I8" s="17">
        <v>-40.000000000000497</v>
      </c>
      <c r="J8" s="17">
        <v>-1</v>
      </c>
      <c r="K8" s="17">
        <v>-1</v>
      </c>
      <c r="L8" s="17">
        <v>-1</v>
      </c>
      <c r="M8" s="17">
        <v>-1.5555555555555451</v>
      </c>
      <c r="N8" s="17">
        <v>-1</v>
      </c>
      <c r="O8" s="17">
        <v>-1</v>
      </c>
      <c r="P8" s="17">
        <v>-6.6666666666666394</v>
      </c>
      <c r="Q8" s="17">
        <v>-1</v>
      </c>
      <c r="R8" s="17">
        <v>-2.6666666666666492</v>
      </c>
      <c r="S8" s="17">
        <v>-0.33333333333333098</v>
      </c>
      <c r="T8" s="17">
        <v>-5.3333333333333712</v>
      </c>
      <c r="U8" s="17">
        <v>-7.9999999999999929</v>
      </c>
      <c r="V8" s="17">
        <v>-16.000000000000043</v>
      </c>
      <c r="W8" s="17">
        <v>7.6666666666665382</v>
      </c>
      <c r="X8" s="17">
        <v>0</v>
      </c>
      <c r="Y8" s="17">
        <v>-40.833333333333236</v>
      </c>
      <c r="Z8" s="17">
        <v>4.4444444444444411</v>
      </c>
      <c r="AA8" s="17">
        <v>-12.777777777777997</v>
      </c>
      <c r="AB8" s="17">
        <v>-235.94444444444443</v>
      </c>
      <c r="AC8" s="17">
        <v>-6.6666666666666075</v>
      </c>
      <c r="AD8" s="17">
        <v>-0.27777777777777501</v>
      </c>
      <c r="AE8" s="17">
        <v>-289.83333333333354</v>
      </c>
      <c r="AF8" s="17">
        <v>-637.22222222222592</v>
      </c>
      <c r="AG8" s="17">
        <v>-1.0000000000000604</v>
      </c>
      <c r="AH8" s="17">
        <v>-1.0000000000000604</v>
      </c>
      <c r="AI8" s="17">
        <v>-1.0000000000000604</v>
      </c>
      <c r="AJ8" s="17">
        <v>-1.0000000000000604</v>
      </c>
      <c r="AK8" s="17">
        <v>-1.0000000000000604</v>
      </c>
      <c r="AL8" s="17">
        <v>-1.0000000000000604</v>
      </c>
      <c r="AM8" s="17">
        <v>-1.0000000000000604</v>
      </c>
      <c r="AN8" s="17">
        <v>-1.0000000000000604</v>
      </c>
      <c r="AO8" s="17">
        <v>-1.0000000000000604</v>
      </c>
      <c r="AP8" s="17">
        <v>-1.0000000000000604</v>
      </c>
      <c r="AQ8" s="17">
        <v>1.6666666666666452</v>
      </c>
      <c r="AR8" s="17">
        <v>-40.000000000000256</v>
      </c>
      <c r="AS8" s="17">
        <v>-1.6666666666668917</v>
      </c>
      <c r="AT8" s="17">
        <v>-1</v>
      </c>
      <c r="AU8" s="17">
        <v>-1</v>
      </c>
      <c r="AV8" s="17">
        <v>-1</v>
      </c>
      <c r="AW8" s="17">
        <v>-1</v>
      </c>
      <c r="AX8" s="17">
        <v>-0.66666666666667096</v>
      </c>
      <c r="AY8" s="17">
        <v>-8.1111111111111427</v>
      </c>
      <c r="AZ8" s="17">
        <v>5.8888888888888911</v>
      </c>
      <c r="BA8" s="17">
        <v>-2.8333333333333588</v>
      </c>
      <c r="BB8" s="17">
        <v>2.3333333333333206</v>
      </c>
      <c r="BC8" s="17">
        <v>-111.38888888888968</v>
      </c>
      <c r="BD8" s="17">
        <v>87.777777777777459</v>
      </c>
      <c r="BE8" s="17">
        <v>-1.0000000000000604</v>
      </c>
    </row>
    <row r="9" spans="1:58" x14ac:dyDescent="0.25">
      <c r="A9">
        <v>509</v>
      </c>
      <c r="B9" t="s">
        <v>274</v>
      </c>
      <c r="C9" s="22">
        <v>1540.6662529749428</v>
      </c>
      <c r="D9" s="17">
        <v>-1346.9166666668152</v>
      </c>
      <c r="E9" s="17">
        <v>-624.58333333341034</v>
      </c>
      <c r="F9" s="17">
        <v>-9.5000000000010729</v>
      </c>
      <c r="G9" s="17">
        <v>-117.83333333334555</v>
      </c>
      <c r="H9" s="17">
        <v>-849.0833333334341</v>
      </c>
      <c r="I9" s="17">
        <v>-145.83333333334639</v>
      </c>
      <c r="J9" s="17">
        <v>-1</v>
      </c>
      <c r="K9" s="17">
        <v>-1</v>
      </c>
      <c r="L9" s="17">
        <v>-1</v>
      </c>
      <c r="M9" s="17">
        <v>-2.8333333333336963</v>
      </c>
      <c r="N9" s="17">
        <v>-1</v>
      </c>
      <c r="O9" s="17">
        <v>-1</v>
      </c>
      <c r="P9" s="17">
        <v>-52.50000000000604</v>
      </c>
      <c r="Q9" s="17">
        <v>-1</v>
      </c>
      <c r="R9" s="17">
        <v>-32.666666666669506</v>
      </c>
      <c r="S9" s="17">
        <v>-3.3333333333336235</v>
      </c>
      <c r="T9" s="17">
        <v>-2.5579538487363607E-13</v>
      </c>
      <c r="U9" s="17">
        <v>8.0000000000008242</v>
      </c>
      <c r="V9" s="17">
        <v>-65.333333333339525</v>
      </c>
      <c r="W9" s="17">
        <v>-56.166666666673876</v>
      </c>
      <c r="X9" s="17">
        <v>0</v>
      </c>
      <c r="Y9" s="17">
        <v>-546.75000000006878</v>
      </c>
      <c r="Z9" s="17">
        <v>-20.83333333333476</v>
      </c>
      <c r="AA9" s="17">
        <v>-32.50000000000334</v>
      </c>
      <c r="AB9" s="17">
        <v>-175.75000000002001</v>
      </c>
      <c r="AC9" s="17">
        <v>-6.6666666666672825</v>
      </c>
      <c r="AD9" s="17">
        <v>8.3333333333371229E-2</v>
      </c>
      <c r="AE9" s="17">
        <v>-754.91666666675906</v>
      </c>
      <c r="AF9" s="17">
        <v>-656.66666666673359</v>
      </c>
      <c r="AG9" s="17">
        <v>-0.99999999999963229</v>
      </c>
      <c r="AH9" s="17">
        <v>-0.99999999999963229</v>
      </c>
      <c r="AI9" s="17">
        <v>-0.99999999999963229</v>
      </c>
      <c r="AJ9" s="17">
        <v>-0.99999999999963229</v>
      </c>
      <c r="AK9" s="17">
        <v>-0.99999999999963229</v>
      </c>
      <c r="AL9" s="17">
        <v>-0.99999999999963229</v>
      </c>
      <c r="AM9" s="17">
        <v>-0.99999999999963229</v>
      </c>
      <c r="AN9" s="17">
        <v>-0.99999999999963229</v>
      </c>
      <c r="AO9" s="17">
        <v>-0.99999999999963229</v>
      </c>
      <c r="AP9" s="17">
        <v>-0.99999999999963229</v>
      </c>
      <c r="AQ9" s="17">
        <v>6.6666666666671759</v>
      </c>
      <c r="AR9" s="17">
        <v>-60.000000000004476</v>
      </c>
      <c r="AS9" s="17">
        <v>-92.500000000009095</v>
      </c>
      <c r="AT9" s="17">
        <v>-1</v>
      </c>
      <c r="AU9" s="17">
        <v>-1</v>
      </c>
      <c r="AV9" s="17">
        <v>-1</v>
      </c>
      <c r="AW9" s="17">
        <v>-1</v>
      </c>
      <c r="AX9" s="17">
        <v>-1.0000000000000746</v>
      </c>
      <c r="AY9" s="17">
        <v>-9.8333333333341422</v>
      </c>
      <c r="AZ9" s="17">
        <v>-16.833333333334863</v>
      </c>
      <c r="BA9" s="17">
        <v>-6.5833333333339539</v>
      </c>
      <c r="BB9" s="17">
        <v>-6.000000000000604</v>
      </c>
      <c r="BC9" s="17">
        <v>-213.75000000001955</v>
      </c>
      <c r="BD9" s="17">
        <v>-234.16666666668942</v>
      </c>
      <c r="BE9" s="17">
        <v>-0.99999999999963229</v>
      </c>
    </row>
    <row r="10" spans="1:58" x14ac:dyDescent="0.25">
      <c r="A10">
        <v>811</v>
      </c>
      <c r="B10" t="s">
        <v>354</v>
      </c>
      <c r="C10" s="22">
        <v>1502.4943497262709</v>
      </c>
      <c r="D10" s="17">
        <v>2118.944444444598</v>
      </c>
      <c r="E10" s="17">
        <v>1495.9444444445453</v>
      </c>
      <c r="F10" s="17">
        <v>15.333333333334505</v>
      </c>
      <c r="G10" s="17">
        <v>178.0000000000129</v>
      </c>
      <c r="H10" s="17">
        <v>1433.7222222223231</v>
      </c>
      <c r="I10" s="17">
        <v>223.33333333334693</v>
      </c>
      <c r="J10" s="17">
        <v>-1</v>
      </c>
      <c r="K10" s="17">
        <v>-1</v>
      </c>
      <c r="L10" s="17">
        <v>-1</v>
      </c>
      <c r="M10" s="17">
        <v>4.8888888888892286</v>
      </c>
      <c r="N10" s="17">
        <v>-1</v>
      </c>
      <c r="O10" s="17">
        <v>-1</v>
      </c>
      <c r="P10" s="17">
        <v>76.666666666672612</v>
      </c>
      <c r="Q10" s="17">
        <v>-1</v>
      </c>
      <c r="R10" s="17">
        <v>45.333333333336526</v>
      </c>
      <c r="S10" s="17">
        <v>4.6666666666669911</v>
      </c>
      <c r="T10" s="17">
        <v>5.333333333333627</v>
      </c>
      <c r="U10" s="17">
        <v>-8.0000000000009663</v>
      </c>
      <c r="V10" s="17">
        <v>101.33333333334031</v>
      </c>
      <c r="W10" s="17">
        <v>89.000000000008569</v>
      </c>
      <c r="X10" s="17">
        <v>0</v>
      </c>
      <c r="Y10" s="17">
        <v>849.83333333340261</v>
      </c>
      <c r="Z10" s="17">
        <v>18.888888888890598</v>
      </c>
      <c r="AA10" s="17">
        <v>52.777777777781701</v>
      </c>
      <c r="AB10" s="17">
        <v>398.94444444446401</v>
      </c>
      <c r="AC10" s="17">
        <v>13.333333333333854</v>
      </c>
      <c r="AD10" s="17">
        <v>-5.5555555555610425E-2</v>
      </c>
      <c r="AE10" s="17">
        <v>1301.5000000000928</v>
      </c>
      <c r="AF10" s="17">
        <v>1343.8888888889776</v>
      </c>
      <c r="AG10" s="17">
        <v>-0.99999999999995381</v>
      </c>
      <c r="AH10" s="17">
        <v>-0.99999999999995381</v>
      </c>
      <c r="AI10" s="17">
        <v>-0.99999999999995381</v>
      </c>
      <c r="AJ10" s="17">
        <v>-0.99999999999995381</v>
      </c>
      <c r="AK10" s="17">
        <v>-0.99999999999995381</v>
      </c>
      <c r="AL10" s="17">
        <v>-0.99999999999995381</v>
      </c>
      <c r="AM10" s="17">
        <v>-0.99999999999995381</v>
      </c>
      <c r="AN10" s="17">
        <v>-0.99999999999995381</v>
      </c>
      <c r="AO10" s="17">
        <v>-0.99999999999995381</v>
      </c>
      <c r="AP10" s="17">
        <v>-0.99999999999995381</v>
      </c>
      <c r="AQ10" s="17">
        <v>-8.3333333333339574</v>
      </c>
      <c r="AR10" s="17">
        <v>100.0000000000054</v>
      </c>
      <c r="AS10" s="17">
        <v>131.66666666667544</v>
      </c>
      <c r="AT10" s="17">
        <v>-1</v>
      </c>
      <c r="AU10" s="17">
        <v>-1</v>
      </c>
      <c r="AV10" s="17">
        <v>-1</v>
      </c>
      <c r="AW10" s="17">
        <v>-1</v>
      </c>
      <c r="AX10" s="17">
        <v>1.6666666666667567</v>
      </c>
      <c r="AY10" s="17">
        <v>18.444444444445349</v>
      </c>
      <c r="AZ10" s="17">
        <v>18.444444444446162</v>
      </c>
      <c r="BA10" s="17">
        <v>10.166666666667373</v>
      </c>
      <c r="BB10" s="17">
        <v>7.6666666666673891</v>
      </c>
      <c r="BC10" s="17">
        <v>346.38888888891108</v>
      </c>
      <c r="BD10" s="17">
        <v>283.88888888891552</v>
      </c>
      <c r="BE10" s="17">
        <v>-0.99999999999995381</v>
      </c>
    </row>
    <row r="11" spans="1:58" x14ac:dyDescent="0.25">
      <c r="A11">
        <v>1153</v>
      </c>
      <c r="B11" t="s">
        <v>2918</v>
      </c>
      <c r="C11" s="22">
        <v>1636.4343344815497</v>
      </c>
      <c r="D11" s="17">
        <v>1449.7777777778847</v>
      </c>
      <c r="E11" s="17">
        <v>1112.7777777778476</v>
      </c>
      <c r="F11" s="17">
        <v>11.33333333333414</v>
      </c>
      <c r="G11" s="17">
        <v>133.00000000000918</v>
      </c>
      <c r="H11" s="17">
        <v>972.88888888895906</v>
      </c>
      <c r="I11" s="17">
        <v>113.33333333334323</v>
      </c>
      <c r="J11" s="17">
        <v>-1</v>
      </c>
      <c r="K11" s="17">
        <v>-1</v>
      </c>
      <c r="L11" s="17">
        <v>-1</v>
      </c>
      <c r="M11" s="17">
        <v>3.5555555555557863</v>
      </c>
      <c r="N11" s="17">
        <v>-1</v>
      </c>
      <c r="O11" s="17">
        <v>-1</v>
      </c>
      <c r="P11" s="17">
        <v>51.666666666670736</v>
      </c>
      <c r="Q11" s="17">
        <v>-1</v>
      </c>
      <c r="R11" s="17">
        <v>35.333333333335631</v>
      </c>
      <c r="S11" s="17">
        <v>3.6666666666669023</v>
      </c>
      <c r="T11" s="17">
        <v>5.3333333333335702</v>
      </c>
      <c r="U11" s="17">
        <v>-8.0000000000005969</v>
      </c>
      <c r="V11" s="17">
        <v>81.333333333338402</v>
      </c>
      <c r="W11" s="17">
        <v>92.000000000006153</v>
      </c>
      <c r="X11" s="17">
        <v>0</v>
      </c>
      <c r="Y11" s="17">
        <v>603.33333333338237</v>
      </c>
      <c r="Z11" s="17">
        <v>5.5555555555566016</v>
      </c>
      <c r="AA11" s="17">
        <v>31.11111111111353</v>
      </c>
      <c r="AB11" s="17">
        <v>259.77777777779056</v>
      </c>
      <c r="AC11" s="17">
        <v>13.33333333333389</v>
      </c>
      <c r="AD11" s="17">
        <v>-0.22222222222225696</v>
      </c>
      <c r="AE11" s="17">
        <v>894.00000000006412</v>
      </c>
      <c r="AF11" s="17">
        <v>938.55555555561546</v>
      </c>
      <c r="AG11" s="17">
        <v>-1.0000000000000391</v>
      </c>
      <c r="AH11" s="17">
        <v>-1.0000000000000391</v>
      </c>
      <c r="AI11" s="17">
        <v>-1.0000000000000391</v>
      </c>
      <c r="AJ11" s="17">
        <v>-1.0000000000000391</v>
      </c>
      <c r="AK11" s="17">
        <v>-1.0000000000000391</v>
      </c>
      <c r="AL11" s="17">
        <v>-1.0000000000000391</v>
      </c>
      <c r="AM11" s="17">
        <v>-1.0000000000000391</v>
      </c>
      <c r="AN11" s="17">
        <v>-1.0000000000000391</v>
      </c>
      <c r="AO11" s="17">
        <v>-1.0000000000000391</v>
      </c>
      <c r="AP11" s="17">
        <v>-1.0000000000000391</v>
      </c>
      <c r="AQ11" s="17">
        <v>-3.3333333333337345</v>
      </c>
      <c r="AR11" s="17">
        <v>40.000000000003801</v>
      </c>
      <c r="AS11" s="17">
        <v>76.666666666673166</v>
      </c>
      <c r="AT11" s="17">
        <v>-1</v>
      </c>
      <c r="AU11" s="17">
        <v>-1</v>
      </c>
      <c r="AV11" s="17">
        <v>-1</v>
      </c>
      <c r="AW11" s="17">
        <v>-1</v>
      </c>
      <c r="AX11" s="17">
        <v>0.66666666666673002</v>
      </c>
      <c r="AY11" s="17">
        <v>11.777777777778319</v>
      </c>
      <c r="AZ11" s="17">
        <v>12.777777777778926</v>
      </c>
      <c r="BA11" s="17">
        <v>6.6666666666671208</v>
      </c>
      <c r="BB11" s="17">
        <v>6.6666666666671439</v>
      </c>
      <c r="BC11" s="17">
        <v>225.55555555556958</v>
      </c>
      <c r="BD11" s="17">
        <v>230.55555555557322</v>
      </c>
      <c r="BE11" s="17">
        <v>-1.0000000000000391</v>
      </c>
    </row>
    <row r="12" spans="1:58" x14ac:dyDescent="0.25">
      <c r="A12">
        <v>1247</v>
      </c>
      <c r="B12" t="s">
        <v>2922</v>
      </c>
      <c r="C12" s="22">
        <v>1528.0194875941179</v>
      </c>
      <c r="D12" s="17">
        <v>-836.52777777780739</v>
      </c>
      <c r="E12" s="17">
        <v>-646.86111111115497</v>
      </c>
      <c r="F12" s="17">
        <v>-5.8333333333336457</v>
      </c>
      <c r="G12" s="17">
        <v>-85.166666666670025</v>
      </c>
      <c r="H12" s="17">
        <v>-524.13888888890608</v>
      </c>
      <c r="I12" s="17">
        <v>27.499999999998405</v>
      </c>
      <c r="J12" s="17">
        <v>-1</v>
      </c>
      <c r="K12" s="17">
        <v>-1</v>
      </c>
      <c r="L12" s="17">
        <v>-1</v>
      </c>
      <c r="M12" s="17">
        <v>-2.0555555555555856</v>
      </c>
      <c r="N12" s="17">
        <v>-1</v>
      </c>
      <c r="O12" s="17">
        <v>-1</v>
      </c>
      <c r="P12" s="17">
        <v>-29.166666666667396</v>
      </c>
      <c r="Q12" s="17">
        <v>-1</v>
      </c>
      <c r="R12" s="17">
        <v>-22.666666666667869</v>
      </c>
      <c r="S12" s="17">
        <v>-2.3333333333334565</v>
      </c>
      <c r="T12" s="17">
        <v>-5.3333333333334423</v>
      </c>
      <c r="U12" s="17">
        <v>8.0000000000003268</v>
      </c>
      <c r="V12" s="17">
        <v>-56.000000000002622</v>
      </c>
      <c r="W12" s="17">
        <v>-97.83333333333681</v>
      </c>
      <c r="X12" s="17">
        <v>0</v>
      </c>
      <c r="Y12" s="17">
        <v>-457.58333333334622</v>
      </c>
      <c r="Z12" s="17">
        <v>6.9444444444442777</v>
      </c>
      <c r="AA12" s="17">
        <v>-15.277777777778692</v>
      </c>
      <c r="AB12" s="17">
        <v>-48.694444444446702</v>
      </c>
      <c r="AC12" s="17">
        <v>-6.6666666666669627</v>
      </c>
      <c r="AD12" s="17">
        <v>0.47222222222225163</v>
      </c>
      <c r="AE12" s="17">
        <v>-521.0833333333494</v>
      </c>
      <c r="AF12" s="17">
        <v>-377.2222222222606</v>
      </c>
      <c r="AG12" s="17">
        <v>-1.0000000000004388</v>
      </c>
      <c r="AH12" s="17">
        <v>-1.0000000000004388</v>
      </c>
      <c r="AI12" s="17">
        <v>-1.0000000000004388</v>
      </c>
      <c r="AJ12" s="17">
        <v>-1.0000000000004388</v>
      </c>
      <c r="AK12" s="17">
        <v>-1.0000000000004388</v>
      </c>
      <c r="AL12" s="17">
        <v>-1.0000000000004388</v>
      </c>
      <c r="AM12" s="17">
        <v>-1.0000000000004388</v>
      </c>
      <c r="AN12" s="17">
        <v>-1.0000000000004388</v>
      </c>
      <c r="AO12" s="17">
        <v>-1.0000000000004388</v>
      </c>
      <c r="AP12" s="17">
        <v>-1.0000000000004388</v>
      </c>
      <c r="AQ12" s="17">
        <v>1.6666666666669494</v>
      </c>
      <c r="AR12" s="17">
        <v>19.99999999999913</v>
      </c>
      <c r="AS12" s="17">
        <v>5.8333333333323374</v>
      </c>
      <c r="AT12" s="17">
        <v>-1</v>
      </c>
      <c r="AU12" s="17">
        <v>-1</v>
      </c>
      <c r="AV12" s="17">
        <v>-1</v>
      </c>
      <c r="AW12" s="17">
        <v>-1</v>
      </c>
      <c r="AX12" s="17">
        <v>0.33333333333331883</v>
      </c>
      <c r="AY12" s="17">
        <v>-1.611111111111339</v>
      </c>
      <c r="AZ12" s="17">
        <v>-12.611111111111605</v>
      </c>
      <c r="BA12" s="17">
        <v>-3.0833333333335631</v>
      </c>
      <c r="BB12" s="17">
        <v>-7.6666666666668739</v>
      </c>
      <c r="BC12" s="17">
        <v>-85.138888888895778</v>
      </c>
      <c r="BD12" s="17">
        <v>-254.72222222222985</v>
      </c>
      <c r="BE12" s="17">
        <v>-1.0000000000004388</v>
      </c>
    </row>
    <row r="13" spans="1:58" x14ac:dyDescent="0.25">
      <c r="A13">
        <v>1519</v>
      </c>
      <c r="B13" t="s">
        <v>538</v>
      </c>
      <c r="C13" s="22">
        <v>1587.0876880714382</v>
      </c>
      <c r="D13" s="17">
        <v>906.47222222226492</v>
      </c>
      <c r="E13" s="17">
        <v>532.1388888889295</v>
      </c>
      <c r="F13" s="17">
        <v>6.1666666666670444</v>
      </c>
      <c r="G13" s="17">
        <v>68.833333333337777</v>
      </c>
      <c r="H13" s="17">
        <v>599.86111111113746</v>
      </c>
      <c r="I13" s="17">
        <v>52.500000000002487</v>
      </c>
      <c r="J13" s="17">
        <v>-1</v>
      </c>
      <c r="K13" s="17">
        <v>-1</v>
      </c>
      <c r="L13" s="17">
        <v>-1</v>
      </c>
      <c r="M13" s="17">
        <v>1.9444444444445326</v>
      </c>
      <c r="N13" s="17">
        <v>-1</v>
      </c>
      <c r="O13" s="17">
        <v>-1</v>
      </c>
      <c r="P13" s="17">
        <v>30.833333333334984</v>
      </c>
      <c r="Q13" s="17">
        <v>-1</v>
      </c>
      <c r="R13" s="17">
        <v>16.333333333334597</v>
      </c>
      <c r="S13" s="17">
        <v>1.6666666666667957</v>
      </c>
      <c r="T13" s="17">
        <v>2.6666666666667993</v>
      </c>
      <c r="U13" s="17">
        <v>-8.0000000000003411</v>
      </c>
      <c r="V13" s="17">
        <v>38.000000000002792</v>
      </c>
      <c r="W13" s="17">
        <v>62.166666666670174</v>
      </c>
      <c r="X13" s="17">
        <v>0</v>
      </c>
      <c r="Y13" s="17">
        <v>440.41666666668635</v>
      </c>
      <c r="Z13" s="17">
        <v>1.9444444444449971</v>
      </c>
      <c r="AA13" s="17">
        <v>24.722222222223245</v>
      </c>
      <c r="AB13" s="17">
        <v>103.30555555555944</v>
      </c>
      <c r="AC13" s="17">
        <v>3.3333333333336057</v>
      </c>
      <c r="AD13" s="17">
        <v>-0.52777777777780166</v>
      </c>
      <c r="AE13" s="17">
        <v>567.91666666669119</v>
      </c>
      <c r="AF13" s="17">
        <v>387.77777777781552</v>
      </c>
      <c r="AG13" s="17">
        <v>-0.99999999999969891</v>
      </c>
      <c r="AH13" s="17">
        <v>-0.99999999999969891</v>
      </c>
      <c r="AI13" s="17">
        <v>-0.99999999999969891</v>
      </c>
      <c r="AJ13" s="17">
        <v>-0.99999999999969891</v>
      </c>
      <c r="AK13" s="17">
        <v>-0.99999999999969891</v>
      </c>
      <c r="AL13" s="17">
        <v>-0.99999999999969891</v>
      </c>
      <c r="AM13" s="17">
        <v>-0.99999999999969891</v>
      </c>
      <c r="AN13" s="17">
        <v>-0.99999999999969891</v>
      </c>
      <c r="AO13" s="17">
        <v>-0.99999999999969891</v>
      </c>
      <c r="AP13" s="17">
        <v>-0.99999999999969891</v>
      </c>
      <c r="AQ13" s="17">
        <v>-3.3333333333336368</v>
      </c>
      <c r="AR13" s="17">
        <v>20.000000000001315</v>
      </c>
      <c r="AS13" s="17">
        <v>35.833333333334807</v>
      </c>
      <c r="AT13" s="17">
        <v>-1</v>
      </c>
      <c r="AU13" s="17">
        <v>-1</v>
      </c>
      <c r="AV13" s="17">
        <v>-1</v>
      </c>
      <c r="AW13" s="17">
        <v>-1</v>
      </c>
      <c r="AX13" s="17">
        <v>0.33333333333335524</v>
      </c>
      <c r="AY13" s="17">
        <v>5.3888888888891504</v>
      </c>
      <c r="AZ13" s="17">
        <v>10.388888888889472</v>
      </c>
      <c r="BA13" s="17">
        <v>3.9166666666669254</v>
      </c>
      <c r="BB13" s="17">
        <v>5.3333333333335844</v>
      </c>
      <c r="BC13" s="17">
        <v>124.86111111111887</v>
      </c>
      <c r="BD13" s="17">
        <v>185.27777777778695</v>
      </c>
      <c r="BE13" s="17">
        <v>-0.99999999999969891</v>
      </c>
    </row>
    <row r="14" spans="1:58" x14ac:dyDescent="0.25">
      <c r="A14">
        <v>1721</v>
      </c>
      <c r="B14" t="s">
        <v>610</v>
      </c>
      <c r="C14" s="22">
        <v>1502.3388523505616</v>
      </c>
      <c r="D14" s="17">
        <v>1035.0277777779031</v>
      </c>
      <c r="E14" s="17">
        <v>404.0277777778291</v>
      </c>
      <c r="F14" s="17">
        <v>7.8333333333341608</v>
      </c>
      <c r="G14" s="17">
        <v>91.50000000000955</v>
      </c>
      <c r="H14" s="17">
        <v>649.63888888897372</v>
      </c>
      <c r="I14" s="17">
        <v>105.83333333334588</v>
      </c>
      <c r="J14" s="17">
        <v>-1</v>
      </c>
      <c r="K14" s="17">
        <v>-1</v>
      </c>
      <c r="L14" s="17">
        <v>-1</v>
      </c>
      <c r="M14" s="17">
        <v>2.0555555555558733</v>
      </c>
      <c r="N14" s="17">
        <v>-1</v>
      </c>
      <c r="O14" s="17">
        <v>-1</v>
      </c>
      <c r="P14" s="17">
        <v>44.16666666667183</v>
      </c>
      <c r="Q14" s="17">
        <v>-1</v>
      </c>
      <c r="R14" s="17">
        <v>26.333333333335336</v>
      </c>
      <c r="S14" s="17">
        <v>2.6666666666668704</v>
      </c>
      <c r="T14" s="17">
        <v>-2.6666666666664725</v>
      </c>
      <c r="U14" s="17">
        <v>-8.0000000000006111</v>
      </c>
      <c r="V14" s="17">
        <v>47.333333333337727</v>
      </c>
      <c r="W14" s="17">
        <v>37.500000000005215</v>
      </c>
      <c r="X14" s="17">
        <v>0</v>
      </c>
      <c r="Y14" s="17">
        <v>494.08333333339016</v>
      </c>
      <c r="Z14" s="17">
        <v>23.05555555555685</v>
      </c>
      <c r="AA14" s="17">
        <v>23.611111111114191</v>
      </c>
      <c r="AB14" s="17">
        <v>55.527777777795464</v>
      </c>
      <c r="AC14" s="17">
        <v>3.3333333333336768</v>
      </c>
      <c r="AD14" s="17">
        <v>2.7777777777746593E-2</v>
      </c>
      <c r="AE14" s="17">
        <v>573.25000000007753</v>
      </c>
      <c r="AF14" s="17">
        <v>448.55555555559846</v>
      </c>
      <c r="AG14" s="17">
        <v>-1.000000000000524</v>
      </c>
      <c r="AH14" s="17">
        <v>-1.000000000000524</v>
      </c>
      <c r="AI14" s="17">
        <v>-1.000000000000524</v>
      </c>
      <c r="AJ14" s="17">
        <v>-1.000000000000524</v>
      </c>
      <c r="AK14" s="17">
        <v>-1.000000000000524</v>
      </c>
      <c r="AL14" s="17">
        <v>-1.000000000000524</v>
      </c>
      <c r="AM14" s="17">
        <v>-1.000000000000524</v>
      </c>
      <c r="AN14" s="17">
        <v>-1.000000000000524</v>
      </c>
      <c r="AO14" s="17">
        <v>-1.000000000000524</v>
      </c>
      <c r="AP14" s="17">
        <v>-1.000000000000524</v>
      </c>
      <c r="AQ14" s="17">
        <v>-3.3333333333336981</v>
      </c>
      <c r="AR14" s="17">
        <v>40.000000000004547</v>
      </c>
      <c r="AS14" s="17">
        <v>69.166666666675042</v>
      </c>
      <c r="AT14" s="17">
        <v>-1</v>
      </c>
      <c r="AU14" s="17">
        <v>-1</v>
      </c>
      <c r="AV14" s="17">
        <v>-1</v>
      </c>
      <c r="AW14" s="17">
        <v>-1</v>
      </c>
      <c r="AX14" s="17">
        <v>0.66666666666674246</v>
      </c>
      <c r="AY14" s="17">
        <v>6.2777777777784536</v>
      </c>
      <c r="AZ14" s="17">
        <v>14.277777777778965</v>
      </c>
      <c r="BA14" s="17">
        <v>3.9166666666671248</v>
      </c>
      <c r="BB14" s="17">
        <v>4.6666666666671617</v>
      </c>
      <c r="BC14" s="17">
        <v>129.30555555557038</v>
      </c>
      <c r="BD14" s="17">
        <v>188.05555555557385</v>
      </c>
      <c r="BE14" s="17">
        <v>-1.000000000000524</v>
      </c>
    </row>
    <row r="15" spans="1:58" x14ac:dyDescent="0.25">
      <c r="A15">
        <v>1729</v>
      </c>
      <c r="B15" t="s">
        <v>613</v>
      </c>
      <c r="C15" s="22">
        <v>1521.1981827676659</v>
      </c>
      <c r="D15" s="17">
        <v>-402.19444444449675</v>
      </c>
      <c r="E15" s="17">
        <v>181.47222222219142</v>
      </c>
      <c r="F15" s="17">
        <v>-1.8333333333337234</v>
      </c>
      <c r="G15" s="17">
        <v>-41.166666666671233</v>
      </c>
      <c r="H15" s="17">
        <v>-160.47222222225659</v>
      </c>
      <c r="I15" s="17">
        <v>17.499999999995495</v>
      </c>
      <c r="J15" s="17">
        <v>-1</v>
      </c>
      <c r="K15" s="17">
        <v>-1</v>
      </c>
      <c r="L15" s="17">
        <v>-1</v>
      </c>
      <c r="M15" s="17">
        <v>-0.38888888888901274</v>
      </c>
      <c r="N15" s="17">
        <v>-1</v>
      </c>
      <c r="O15" s="17">
        <v>-1</v>
      </c>
      <c r="P15" s="17">
        <v>-19.166666666668785</v>
      </c>
      <c r="Q15" s="17">
        <v>-1</v>
      </c>
      <c r="R15" s="17">
        <v>-13.666666666667783</v>
      </c>
      <c r="S15" s="17">
        <v>-1.3333333333334476</v>
      </c>
      <c r="T15" s="17">
        <v>2.6666666666665577</v>
      </c>
      <c r="U15" s="17">
        <v>8.0000000000003268</v>
      </c>
      <c r="V15" s="17">
        <v>-22.000000000002451</v>
      </c>
      <c r="W15" s="17">
        <v>-53.833333333336348</v>
      </c>
      <c r="X15" s="17">
        <v>0</v>
      </c>
      <c r="Y15" s="17">
        <v>-280.58333333335713</v>
      </c>
      <c r="Z15" s="17">
        <v>-6.3888888888894968</v>
      </c>
      <c r="AA15" s="17">
        <v>-11.944444444445601</v>
      </c>
      <c r="AB15" s="17">
        <v>132.63888888888238</v>
      </c>
      <c r="AC15" s="17">
        <v>3.3333333333330728</v>
      </c>
      <c r="AD15" s="17">
        <v>0.80555555555557135</v>
      </c>
      <c r="AE15" s="17">
        <v>-159.08333333336486</v>
      </c>
      <c r="AF15" s="17">
        <v>232.444444444417</v>
      </c>
      <c r="AG15" s="17">
        <v>-0.99999999999997247</v>
      </c>
      <c r="AH15" s="17">
        <v>-0.99999999999997247</v>
      </c>
      <c r="AI15" s="17">
        <v>-0.99999999999997247</v>
      </c>
      <c r="AJ15" s="17">
        <v>-0.99999999999997247</v>
      </c>
      <c r="AK15" s="17">
        <v>-0.99999999999997247</v>
      </c>
      <c r="AL15" s="17">
        <v>-0.99999999999997247</v>
      </c>
      <c r="AM15" s="17">
        <v>-0.99999999999997247</v>
      </c>
      <c r="AN15" s="17">
        <v>-0.99999999999997247</v>
      </c>
      <c r="AO15" s="17">
        <v>-0.99999999999997247</v>
      </c>
      <c r="AP15" s="17">
        <v>-0.99999999999997247</v>
      </c>
      <c r="AQ15" s="17">
        <v>1.666666666666905</v>
      </c>
      <c r="AR15" s="17">
        <v>19.999999999998252</v>
      </c>
      <c r="AS15" s="17">
        <v>-4.1666666666696646</v>
      </c>
      <c r="AT15" s="17">
        <v>-1</v>
      </c>
      <c r="AU15" s="17">
        <v>-1</v>
      </c>
      <c r="AV15" s="17">
        <v>-1</v>
      </c>
      <c r="AW15" s="17">
        <v>-1</v>
      </c>
      <c r="AX15" s="17">
        <v>0.33333333333330417</v>
      </c>
      <c r="AY15" s="17">
        <v>2.7222222222219545</v>
      </c>
      <c r="AZ15" s="17">
        <v>-15.27777777777834</v>
      </c>
      <c r="BA15" s="17">
        <v>-1.0833333333335595</v>
      </c>
      <c r="BB15" s="17">
        <v>-5.6666666666669094</v>
      </c>
      <c r="BC15" s="17">
        <v>-13.47222222222922</v>
      </c>
      <c r="BD15" s="17">
        <v>-218.05555555556441</v>
      </c>
      <c r="BE15" s="17">
        <v>-0.99999999999997247</v>
      </c>
    </row>
    <row r="16" spans="1:58" x14ac:dyDescent="0.25">
      <c r="A16">
        <v>2084</v>
      </c>
      <c r="B16" t="s">
        <v>730</v>
      </c>
      <c r="C16" s="22">
        <v>1599.9154370436008</v>
      </c>
      <c r="D16" s="17">
        <v>492.97222222224502</v>
      </c>
      <c r="E16" s="17">
        <v>300.63888888890779</v>
      </c>
      <c r="F16" s="17">
        <v>3.1666666666668579</v>
      </c>
      <c r="G16" s="17">
        <v>43.83333333333568</v>
      </c>
      <c r="H16" s="17">
        <v>336.36111111112484</v>
      </c>
      <c r="I16" s="17">
        <v>67.500000000001364</v>
      </c>
      <c r="J16" s="17">
        <v>-1</v>
      </c>
      <c r="K16" s="17">
        <v>-1</v>
      </c>
      <c r="L16" s="17">
        <v>-1</v>
      </c>
      <c r="M16" s="17">
        <v>1.9444444444444877</v>
      </c>
      <c r="N16" s="17">
        <v>-1</v>
      </c>
      <c r="O16" s="17">
        <v>-1</v>
      </c>
      <c r="P16" s="17">
        <v>25.833333333334203</v>
      </c>
      <c r="Q16" s="17">
        <v>-1</v>
      </c>
      <c r="R16" s="17">
        <v>6.333333333334016</v>
      </c>
      <c r="S16" s="17">
        <v>0.66666666666673624</v>
      </c>
      <c r="T16" s="17">
        <v>2.6666666666667211</v>
      </c>
      <c r="U16" s="17">
        <v>-2.5579538487363607E-13</v>
      </c>
      <c r="V16" s="17">
        <v>18.000000000001474</v>
      </c>
      <c r="W16" s="17">
        <v>17.166666666668444</v>
      </c>
      <c r="X16" s="17">
        <v>0</v>
      </c>
      <c r="Y16" s="17">
        <v>177.91666666667734</v>
      </c>
      <c r="Z16" s="17">
        <v>6.9444444444447351</v>
      </c>
      <c r="AA16" s="17">
        <v>9.722222222222852</v>
      </c>
      <c r="AB16" s="17">
        <v>111.80555555555692</v>
      </c>
      <c r="AC16" s="17">
        <v>3.3333333333334636</v>
      </c>
      <c r="AD16" s="17">
        <v>-2.7777777777788337E-2</v>
      </c>
      <c r="AE16" s="17">
        <v>299.41666666667936</v>
      </c>
      <c r="AF16" s="17">
        <v>286.77777777779573</v>
      </c>
      <c r="AG16" s="17">
        <v>-0.99999999999983036</v>
      </c>
      <c r="AH16" s="17">
        <v>-0.99999999999983036</v>
      </c>
      <c r="AI16" s="17">
        <v>-0.99999999999983036</v>
      </c>
      <c r="AJ16" s="17">
        <v>-0.99999999999983036</v>
      </c>
      <c r="AK16" s="17">
        <v>-0.99999999999983036</v>
      </c>
      <c r="AL16" s="17">
        <v>-0.99999999999983036</v>
      </c>
      <c r="AM16" s="17">
        <v>-0.99999999999983036</v>
      </c>
      <c r="AN16" s="17">
        <v>-0.99999999999983036</v>
      </c>
      <c r="AO16" s="17">
        <v>-0.99999999999983036</v>
      </c>
      <c r="AP16" s="17">
        <v>-0.99999999999983036</v>
      </c>
      <c r="AQ16" s="17">
        <v>-3.3333333333335133</v>
      </c>
      <c r="AR16" s="17">
        <v>20.000000000000622</v>
      </c>
      <c r="AS16" s="17">
        <v>50.833333333334267</v>
      </c>
      <c r="AT16" s="17">
        <v>-1</v>
      </c>
      <c r="AU16" s="17">
        <v>-1</v>
      </c>
      <c r="AV16" s="17">
        <v>-1</v>
      </c>
      <c r="AW16" s="17">
        <v>-1</v>
      </c>
      <c r="AX16" s="17">
        <v>0.3333333333333437</v>
      </c>
      <c r="AY16" s="17">
        <v>3.3888888888890971</v>
      </c>
      <c r="AZ16" s="17">
        <v>2.388888888889229</v>
      </c>
      <c r="BA16" s="17">
        <v>2.4166666666668353</v>
      </c>
      <c r="BB16" s="17">
        <v>1.3333333333334823</v>
      </c>
      <c r="BC16" s="17">
        <v>77.361111111116358</v>
      </c>
      <c r="BD16" s="17">
        <v>45.2777777777832</v>
      </c>
      <c r="BE16" s="17">
        <v>-0.99999999999983036</v>
      </c>
    </row>
    <row r="17" spans="1:57" x14ac:dyDescent="0.25">
      <c r="A17">
        <v>2342</v>
      </c>
      <c r="B17" t="s">
        <v>334</v>
      </c>
      <c r="C17" s="22">
        <v>1507.0365842864067</v>
      </c>
      <c r="D17" s="17">
        <v>-1547.4444444445344</v>
      </c>
      <c r="E17" s="17">
        <v>-1210.7777777778535</v>
      </c>
      <c r="F17" s="17">
        <v>-11.333333333334087</v>
      </c>
      <c r="G17" s="17">
        <v>-122.66666666667506</v>
      </c>
      <c r="H17" s="17">
        <v>-1029.222222222279</v>
      </c>
      <c r="I17" s="17">
        <v>-90.00000000000631</v>
      </c>
      <c r="J17" s="17">
        <v>-1</v>
      </c>
      <c r="K17" s="17">
        <v>-1</v>
      </c>
      <c r="L17" s="17">
        <v>-1</v>
      </c>
      <c r="M17" s="17">
        <v>-2.888888888889058</v>
      </c>
      <c r="N17" s="17">
        <v>-1</v>
      </c>
      <c r="O17" s="17">
        <v>-1</v>
      </c>
      <c r="P17" s="17">
        <v>-46.666666666669798</v>
      </c>
      <c r="Q17" s="17">
        <v>-1</v>
      </c>
      <c r="R17" s="17">
        <v>-32.666666666669123</v>
      </c>
      <c r="S17" s="17">
        <v>-3.3333333333335844</v>
      </c>
      <c r="T17" s="17">
        <v>-5.3333333333335133</v>
      </c>
      <c r="U17" s="17">
        <v>8.0000000000007958</v>
      </c>
      <c r="V17" s="17">
        <v>-76.000000000005272</v>
      </c>
      <c r="W17" s="17">
        <v>-99.333333333339837</v>
      </c>
      <c r="X17" s="17">
        <v>0</v>
      </c>
      <c r="Y17" s="17">
        <v>-674.33333333337418</v>
      </c>
      <c r="Z17" s="17">
        <v>-8.88888888888971</v>
      </c>
      <c r="AA17" s="17">
        <v>-34.444444444446717</v>
      </c>
      <c r="AB17" s="17">
        <v>-267.11111111112064</v>
      </c>
      <c r="AC17" s="17">
        <v>-6.6666666666672114</v>
      </c>
      <c r="AD17" s="17">
        <v>0.55555555555559621</v>
      </c>
      <c r="AE17" s="17">
        <v>-975.33333333338589</v>
      </c>
      <c r="AF17" s="17">
        <v>-1047.5555555556225</v>
      </c>
      <c r="AG17" s="17">
        <v>-1.0000000000004015</v>
      </c>
      <c r="AH17" s="17">
        <v>-1.0000000000004015</v>
      </c>
      <c r="AI17" s="17">
        <v>-1.0000000000004015</v>
      </c>
      <c r="AJ17" s="17">
        <v>-1.0000000000004015</v>
      </c>
      <c r="AK17" s="17">
        <v>-1.0000000000004015</v>
      </c>
      <c r="AL17" s="17">
        <v>-1.0000000000004015</v>
      </c>
      <c r="AM17" s="17">
        <v>-1.0000000000004015</v>
      </c>
      <c r="AN17" s="17">
        <v>-1.0000000000004015</v>
      </c>
      <c r="AO17" s="17">
        <v>-1.0000000000004015</v>
      </c>
      <c r="AP17" s="17">
        <v>-1.0000000000004015</v>
      </c>
      <c r="AQ17" s="17">
        <v>6.6666666666672381</v>
      </c>
      <c r="AR17" s="17">
        <v>-40.000000000002736</v>
      </c>
      <c r="AS17" s="17">
        <v>-56.6666666666708</v>
      </c>
      <c r="AT17" s="17">
        <v>-1</v>
      </c>
      <c r="AU17" s="17">
        <v>-1</v>
      </c>
      <c r="AV17" s="17">
        <v>-1</v>
      </c>
      <c r="AW17" s="17">
        <v>-1</v>
      </c>
      <c r="AX17" s="17">
        <v>-0.66666666666671226</v>
      </c>
      <c r="AY17" s="17">
        <v>-8.7777777777783683</v>
      </c>
      <c r="AZ17" s="17">
        <v>-17.777777777778958</v>
      </c>
      <c r="BA17" s="17">
        <v>-6.3333333333338402</v>
      </c>
      <c r="BB17" s="17">
        <v>-8.6666666666671581</v>
      </c>
      <c r="BC17" s="17">
        <v>-202.22222222223783</v>
      </c>
      <c r="BD17" s="17">
        <v>-305.55555555557373</v>
      </c>
      <c r="BE17" s="17">
        <v>-1.0000000000004015</v>
      </c>
    </row>
    <row r="18" spans="1:57" x14ac:dyDescent="0.25">
      <c r="A18">
        <v>3236</v>
      </c>
      <c r="B18" t="s">
        <v>1146</v>
      </c>
      <c r="C18" s="22">
        <v>1481.5682415212311</v>
      </c>
      <c r="D18" s="17">
        <v>1189.7222222222592</v>
      </c>
      <c r="E18" s="17">
        <v>1223.3888888889317</v>
      </c>
      <c r="F18" s="17">
        <v>8.6666666666670125</v>
      </c>
      <c r="G18" s="17">
        <v>110.33333333333714</v>
      </c>
      <c r="H18" s="17">
        <v>866.6111111111336</v>
      </c>
      <c r="I18" s="17">
        <v>45.000000000002174</v>
      </c>
      <c r="J18" s="17">
        <v>-1</v>
      </c>
      <c r="K18" s="17">
        <v>-1</v>
      </c>
      <c r="L18" s="17">
        <v>-1</v>
      </c>
      <c r="M18" s="17">
        <v>3.444444444444505</v>
      </c>
      <c r="N18" s="17">
        <v>-1</v>
      </c>
      <c r="O18" s="17">
        <v>-1</v>
      </c>
      <c r="P18" s="17">
        <v>38.33333333333448</v>
      </c>
      <c r="Q18" s="17">
        <v>-1</v>
      </c>
      <c r="R18" s="17">
        <v>25.333333333334526</v>
      </c>
      <c r="S18" s="17">
        <v>2.6666666666667886</v>
      </c>
      <c r="T18" s="17">
        <v>10.666666666666799</v>
      </c>
      <c r="U18" s="17">
        <v>-3.5527136788005009E-13</v>
      </c>
      <c r="V18" s="17">
        <v>72.000000000002643</v>
      </c>
      <c r="W18" s="17">
        <v>91.666666666670181</v>
      </c>
      <c r="X18" s="17">
        <v>0</v>
      </c>
      <c r="Y18" s="17">
        <v>502.16666666668317</v>
      </c>
      <c r="Z18" s="17">
        <v>-10.555555555555243</v>
      </c>
      <c r="AA18" s="17">
        <v>27.222222222223362</v>
      </c>
      <c r="AB18" s="17">
        <v>293.05555555555901</v>
      </c>
      <c r="AC18" s="17">
        <v>13.333333333333606</v>
      </c>
      <c r="AD18" s="17">
        <v>-0.27777777777780788</v>
      </c>
      <c r="AE18" s="17">
        <v>822.16666666668755</v>
      </c>
      <c r="AF18" s="17">
        <v>935.77777777781614</v>
      </c>
      <c r="AG18" s="17">
        <v>-0.99999999999964118</v>
      </c>
      <c r="AH18" s="17">
        <v>-0.99999999999964118</v>
      </c>
      <c r="AI18" s="17">
        <v>-0.99999999999964118</v>
      </c>
      <c r="AJ18" s="17">
        <v>-0.99999999999964118</v>
      </c>
      <c r="AK18" s="17">
        <v>-0.99999999999964118</v>
      </c>
      <c r="AL18" s="17">
        <v>-0.99999999999964118</v>
      </c>
      <c r="AM18" s="17">
        <v>-0.99999999999964118</v>
      </c>
      <c r="AN18" s="17">
        <v>-0.99999999999964118</v>
      </c>
      <c r="AO18" s="17">
        <v>-0.99999999999964118</v>
      </c>
      <c r="AP18" s="17">
        <v>-0.99999999999964118</v>
      </c>
      <c r="AQ18" s="17">
        <v>-3.3333333333336013</v>
      </c>
      <c r="AR18" s="17">
        <v>20.000000000001155</v>
      </c>
      <c r="AS18" s="17">
        <v>28.333333333334625</v>
      </c>
      <c r="AT18" s="17">
        <v>-1</v>
      </c>
      <c r="AU18" s="17">
        <v>-1</v>
      </c>
      <c r="AV18" s="17">
        <v>-1</v>
      </c>
      <c r="AW18" s="17">
        <v>-1</v>
      </c>
      <c r="AX18" s="17">
        <v>0.33333333333335258</v>
      </c>
      <c r="AY18" s="17">
        <v>9.8888888888891913</v>
      </c>
      <c r="AZ18" s="17">
        <v>6.888888888889416</v>
      </c>
      <c r="BA18" s="17">
        <v>6.166666666666921</v>
      </c>
      <c r="BB18" s="17">
        <v>5.3333333333335791</v>
      </c>
      <c r="BC18" s="17">
        <v>203.61111111111899</v>
      </c>
      <c r="BD18" s="17">
        <v>167.77777777778655</v>
      </c>
      <c r="BE18" s="17">
        <v>-0.99999999999964118</v>
      </c>
    </row>
    <row r="19" spans="1:57" x14ac:dyDescent="0.25">
      <c r="A19">
        <v>3323</v>
      </c>
      <c r="B19" t="s">
        <v>1191</v>
      </c>
      <c r="C19" s="22">
        <v>1479.4798743608724</v>
      </c>
      <c r="D19" s="17">
        <v>-1785.5833333334856</v>
      </c>
      <c r="E19" s="17">
        <v>-983.25000000009584</v>
      </c>
      <c r="F19" s="17">
        <v>-13.500000000001151</v>
      </c>
      <c r="G19" s="17">
        <v>-152.83333333334667</v>
      </c>
      <c r="H19" s="17">
        <v>-1104.4166666667666</v>
      </c>
      <c r="I19" s="17">
        <v>-155.83333333334576</v>
      </c>
      <c r="J19" s="17">
        <v>-1</v>
      </c>
      <c r="K19" s="17">
        <v>-1</v>
      </c>
      <c r="L19" s="17">
        <v>-1</v>
      </c>
      <c r="M19" s="17">
        <v>-3.1666666666670231</v>
      </c>
      <c r="N19" s="17">
        <v>-1</v>
      </c>
      <c r="O19" s="17">
        <v>-1</v>
      </c>
      <c r="P19" s="17">
        <v>-67.500000000006111</v>
      </c>
      <c r="Q19" s="17">
        <v>-1</v>
      </c>
      <c r="R19" s="17">
        <v>-42.666666666669968</v>
      </c>
      <c r="S19" s="17">
        <v>-4.3333333333336697</v>
      </c>
      <c r="T19" s="17">
        <v>-3.1263880373444408E-13</v>
      </c>
      <c r="U19" s="17">
        <v>16.000000000000909</v>
      </c>
      <c r="V19" s="17">
        <v>-85.333333333340562</v>
      </c>
      <c r="W19" s="17">
        <v>-98.166666666675496</v>
      </c>
      <c r="X19" s="17">
        <v>0</v>
      </c>
      <c r="Y19" s="17">
        <v>-812.75000000006969</v>
      </c>
      <c r="Z19" s="17">
        <v>-24.166666666668384</v>
      </c>
      <c r="AA19" s="17">
        <v>-39.166666666670309</v>
      </c>
      <c r="AB19" s="17">
        <v>-150.41666666668553</v>
      </c>
      <c r="AC19" s="17">
        <v>-6.6666666666672825</v>
      </c>
      <c r="AD19" s="17">
        <v>0.41666666666672469</v>
      </c>
      <c r="AE19" s="17">
        <v>-1001.9166666667587</v>
      </c>
      <c r="AF19" s="17">
        <v>-887.00000000008561</v>
      </c>
      <c r="AG19" s="17">
        <v>-1.0000000000000568</v>
      </c>
      <c r="AH19" s="17">
        <v>-1.0000000000000568</v>
      </c>
      <c r="AI19" s="17">
        <v>-1.0000000000000568</v>
      </c>
      <c r="AJ19" s="17">
        <v>-1.0000000000000568</v>
      </c>
      <c r="AK19" s="17">
        <v>-1.0000000000000568</v>
      </c>
      <c r="AL19" s="17">
        <v>-1.0000000000000568</v>
      </c>
      <c r="AM19" s="17">
        <v>-1.0000000000000568</v>
      </c>
      <c r="AN19" s="17">
        <v>-1.0000000000000568</v>
      </c>
      <c r="AO19" s="17">
        <v>-1.0000000000000568</v>
      </c>
      <c r="AP19" s="17">
        <v>-1.0000000000000568</v>
      </c>
      <c r="AQ19" s="17">
        <v>6.6666666666673668</v>
      </c>
      <c r="AR19" s="17">
        <v>-60.000000000005116</v>
      </c>
      <c r="AS19" s="17">
        <v>-102.50000000000801</v>
      </c>
      <c r="AT19" s="17">
        <v>-1</v>
      </c>
      <c r="AU19" s="17">
        <v>-1</v>
      </c>
      <c r="AV19" s="17">
        <v>-1</v>
      </c>
      <c r="AW19" s="17">
        <v>-1</v>
      </c>
      <c r="AX19" s="17">
        <v>-1.0000000000000853</v>
      </c>
      <c r="AY19" s="17">
        <v>-10.500000000000853</v>
      </c>
      <c r="AZ19" s="17">
        <v>-24.500000000001762</v>
      </c>
      <c r="BA19" s="17">
        <v>-7.5833333333340338</v>
      </c>
      <c r="BB19" s="17">
        <v>-10.000000000000721</v>
      </c>
      <c r="BC19" s="17">
        <v>-242.08333333335511</v>
      </c>
      <c r="BD19" s="17">
        <v>-372.50000000002683</v>
      </c>
      <c r="BE19" s="17">
        <v>-1.0000000000000568</v>
      </c>
    </row>
    <row r="20" spans="1:57" x14ac:dyDescent="0.25">
      <c r="A20">
        <v>3467</v>
      </c>
      <c r="B20" t="s">
        <v>1234</v>
      </c>
      <c r="C20" s="22">
        <v>1589.6035871321169</v>
      </c>
      <c r="D20" s="17">
        <v>1195.3888888889592</v>
      </c>
      <c r="E20" s="17">
        <v>873.05555555560568</v>
      </c>
      <c r="F20" s="17">
        <v>8.6666666666672114</v>
      </c>
      <c r="G20" s="17">
        <v>91.333333333339567</v>
      </c>
      <c r="H20" s="17">
        <v>787.94444444448959</v>
      </c>
      <c r="I20" s="17">
        <v>55.000000000005983</v>
      </c>
      <c r="J20" s="17">
        <v>-1</v>
      </c>
      <c r="K20" s="17">
        <v>-1</v>
      </c>
      <c r="L20" s="17">
        <v>-1</v>
      </c>
      <c r="M20" s="17">
        <v>1.7777777777779162</v>
      </c>
      <c r="N20" s="17">
        <v>-1</v>
      </c>
      <c r="O20" s="17">
        <v>-1</v>
      </c>
      <c r="P20" s="17">
        <v>33.333333333335851</v>
      </c>
      <c r="Q20" s="17">
        <v>-1</v>
      </c>
      <c r="R20" s="17">
        <v>26.333333333335013</v>
      </c>
      <c r="S20" s="17">
        <v>2.6666666666668384</v>
      </c>
      <c r="T20" s="17">
        <v>2.6666666666668419</v>
      </c>
      <c r="U20" s="17">
        <v>-8.0000000000004405</v>
      </c>
      <c r="V20" s="17">
        <v>58.000000000003709</v>
      </c>
      <c r="W20" s="17">
        <v>83.66666666667129</v>
      </c>
      <c r="X20" s="17">
        <v>0</v>
      </c>
      <c r="Y20" s="17">
        <v>568.16666666669812</v>
      </c>
      <c r="Z20" s="17">
        <v>2.7777777777783719</v>
      </c>
      <c r="AA20" s="17">
        <v>23.888888888890598</v>
      </c>
      <c r="AB20" s="17">
        <v>163.72222222223087</v>
      </c>
      <c r="AC20" s="17">
        <v>3.3333333333337123</v>
      </c>
      <c r="AD20" s="17">
        <v>-0.61111111111114091</v>
      </c>
      <c r="AE20" s="17">
        <v>755.16666666670847</v>
      </c>
      <c r="AF20" s="17">
        <v>670.11111111115395</v>
      </c>
      <c r="AG20" s="17">
        <v>-0.99999999999989786</v>
      </c>
      <c r="AH20" s="17">
        <v>-0.99999999999989786</v>
      </c>
      <c r="AI20" s="17">
        <v>-0.99999999999989786</v>
      </c>
      <c r="AJ20" s="17">
        <v>-0.99999999999989786</v>
      </c>
      <c r="AK20" s="17">
        <v>-0.99999999999989786</v>
      </c>
      <c r="AL20" s="17">
        <v>-0.99999999999989786</v>
      </c>
      <c r="AM20" s="17">
        <v>-0.99999999999989786</v>
      </c>
      <c r="AN20" s="17">
        <v>-0.99999999999989786</v>
      </c>
      <c r="AO20" s="17">
        <v>-0.99999999999989786</v>
      </c>
      <c r="AP20" s="17">
        <v>-0.99999999999989786</v>
      </c>
      <c r="AQ20" s="17">
        <v>-3.3333333333336679</v>
      </c>
      <c r="AR20" s="17">
        <v>20.000000000002593</v>
      </c>
      <c r="AS20" s="17">
        <v>38.333333333337052</v>
      </c>
      <c r="AT20" s="17">
        <v>-1</v>
      </c>
      <c r="AU20" s="17">
        <v>-1</v>
      </c>
      <c r="AV20" s="17">
        <v>-1</v>
      </c>
      <c r="AW20" s="17">
        <v>-1</v>
      </c>
      <c r="AX20" s="17">
        <v>0.33333333333337656</v>
      </c>
      <c r="AY20" s="17">
        <v>5.5555555555559355</v>
      </c>
      <c r="AZ20" s="17">
        <v>15.555555555556396</v>
      </c>
      <c r="BA20" s="17">
        <v>4.1666666666670018</v>
      </c>
      <c r="BB20" s="17">
        <v>7.3333333333336821</v>
      </c>
      <c r="BC20" s="17">
        <v>131.94444444445475</v>
      </c>
      <c r="BD20" s="17">
        <v>261.11111111112405</v>
      </c>
      <c r="BE20" s="17">
        <v>-0.99999999999989786</v>
      </c>
    </row>
    <row r="21" spans="1:57" x14ac:dyDescent="0.25">
      <c r="A21">
        <v>4905</v>
      </c>
      <c r="B21" t="s">
        <v>1827</v>
      </c>
      <c r="C21" s="22">
        <v>1557.8478302076594</v>
      </c>
      <c r="D21" s="17">
        <v>-1337.8055555556596</v>
      </c>
      <c r="E21" s="17">
        <v>-879.80555555562262</v>
      </c>
      <c r="F21" s="17">
        <v>-10.166666666667442</v>
      </c>
      <c r="G21" s="17">
        <v>-121.50000000000918</v>
      </c>
      <c r="H21" s="17">
        <v>-908.5277777778449</v>
      </c>
      <c r="I21" s="17">
        <v>-69.166666666675098</v>
      </c>
      <c r="J21" s="17">
        <v>-1</v>
      </c>
      <c r="K21" s="17">
        <v>-1</v>
      </c>
      <c r="L21" s="17">
        <v>-1</v>
      </c>
      <c r="M21" s="17">
        <v>-3.6111111111113434</v>
      </c>
      <c r="N21" s="17">
        <v>-1</v>
      </c>
      <c r="O21" s="17">
        <v>-1</v>
      </c>
      <c r="P21" s="17">
        <v>-50.833333333337436</v>
      </c>
      <c r="Q21" s="17">
        <v>-1</v>
      </c>
      <c r="R21" s="17">
        <v>-32.666666666668959</v>
      </c>
      <c r="S21" s="17">
        <v>-3.3333333333335666</v>
      </c>
      <c r="T21" s="17">
        <v>-2.666666666666913</v>
      </c>
      <c r="U21" s="17">
        <v>8.0000000000006821</v>
      </c>
      <c r="V21" s="17">
        <v>-70.666666666671745</v>
      </c>
      <c r="W21" s="17">
        <v>-75.50000000000631</v>
      </c>
      <c r="X21" s="17">
        <v>0</v>
      </c>
      <c r="Y21" s="17">
        <v>-616.41666666671426</v>
      </c>
      <c r="Z21" s="17">
        <v>-13.611111111112351</v>
      </c>
      <c r="AA21" s="17">
        <v>-34.7222222222249</v>
      </c>
      <c r="AB21" s="17">
        <v>-192.30555555556728</v>
      </c>
      <c r="AC21" s="17">
        <v>-6.6666666666670693</v>
      </c>
      <c r="AD21" s="17">
        <v>0.19444444444448905</v>
      </c>
      <c r="AE21" s="17">
        <v>-843.25000000006173</v>
      </c>
      <c r="AF21" s="17">
        <v>-847.11111111117066</v>
      </c>
      <c r="AG21" s="17">
        <v>-1.000000000000119</v>
      </c>
      <c r="AH21" s="17">
        <v>-1.000000000000119</v>
      </c>
      <c r="AI21" s="17">
        <v>-1.000000000000119</v>
      </c>
      <c r="AJ21" s="17">
        <v>-1.000000000000119</v>
      </c>
      <c r="AK21" s="17">
        <v>-1.000000000000119</v>
      </c>
      <c r="AL21" s="17">
        <v>-1.000000000000119</v>
      </c>
      <c r="AM21" s="17">
        <v>-1.000000000000119</v>
      </c>
      <c r="AN21" s="17">
        <v>-1.000000000000119</v>
      </c>
      <c r="AO21" s="17">
        <v>-1.000000000000119</v>
      </c>
      <c r="AP21" s="17">
        <v>-1.000000000000119</v>
      </c>
      <c r="AQ21" s="17">
        <v>6.6666666666671537</v>
      </c>
      <c r="AR21" s="17">
        <v>-20.000000000003553</v>
      </c>
      <c r="AS21" s="17">
        <v>-55.833333333338715</v>
      </c>
      <c r="AT21" s="17">
        <v>-1</v>
      </c>
      <c r="AU21" s="17">
        <v>-1</v>
      </c>
      <c r="AV21" s="17">
        <v>-1</v>
      </c>
      <c r="AW21" s="17">
        <v>-1</v>
      </c>
      <c r="AX21" s="17">
        <v>-0.33333333333339255</v>
      </c>
      <c r="AY21" s="17">
        <v>-10.055555555556207</v>
      </c>
      <c r="AZ21" s="17">
        <v>-16.055555555556786</v>
      </c>
      <c r="BA21" s="17">
        <v>-6.5833333333338455</v>
      </c>
      <c r="BB21" s="17">
        <v>-6.3333333333338651</v>
      </c>
      <c r="BC21" s="17">
        <v>-214.86111111112717</v>
      </c>
      <c r="BD21" s="17">
        <v>-238.61111111113055</v>
      </c>
      <c r="BE21" s="17">
        <v>-1.000000000000119</v>
      </c>
    </row>
    <row r="22" spans="1:57" x14ac:dyDescent="0.25">
      <c r="A22">
        <v>4909</v>
      </c>
      <c r="B22" t="s">
        <v>1831</v>
      </c>
      <c r="C22" s="22">
        <v>1543.7480444224491</v>
      </c>
      <c r="D22" s="17">
        <v>205.16666666667425</v>
      </c>
      <c r="E22" s="17">
        <v>92.500000000004263</v>
      </c>
      <c r="F22" s="17">
        <v>1.000000000000058</v>
      </c>
      <c r="G22" s="17">
        <v>12.666666666667403</v>
      </c>
      <c r="H22" s="17">
        <v>165.8333333333384</v>
      </c>
      <c r="I22" s="17">
        <v>26.666666666667087</v>
      </c>
      <c r="J22" s="17">
        <v>-1</v>
      </c>
      <c r="K22" s="17">
        <v>-1</v>
      </c>
      <c r="L22" s="17">
        <v>-1</v>
      </c>
      <c r="M22" s="17">
        <v>0.3333333333333528</v>
      </c>
      <c r="N22" s="17">
        <v>-1</v>
      </c>
      <c r="O22" s="17">
        <v>-1</v>
      </c>
      <c r="P22" s="17">
        <v>3.3661962106634746E-13</v>
      </c>
      <c r="Q22" s="17">
        <v>-1</v>
      </c>
      <c r="R22" s="17">
        <v>6.3333333333335009</v>
      </c>
      <c r="S22" s="17">
        <v>0.66666666666668384</v>
      </c>
      <c r="T22" s="17">
        <v>3.1974423109204508E-14</v>
      </c>
      <c r="U22" s="17">
        <v>-3.4638958368304884E-14</v>
      </c>
      <c r="V22" s="17">
        <v>12.666666666667066</v>
      </c>
      <c r="W22" s="17">
        <v>-3.6666666666661687</v>
      </c>
      <c r="X22" s="17">
        <v>0</v>
      </c>
      <c r="Y22" s="17">
        <v>60.500000000003411</v>
      </c>
      <c r="Z22" s="17">
        <v>-1.6666666666665941</v>
      </c>
      <c r="AA22" s="17">
        <v>8.3333333333334725</v>
      </c>
      <c r="AB22" s="17">
        <v>71.833333333334508</v>
      </c>
      <c r="AC22" s="17">
        <v>3.3333333333333703</v>
      </c>
      <c r="AD22" s="17">
        <v>0.16666666666666385</v>
      </c>
      <c r="AE22" s="17">
        <v>140.83333333333809</v>
      </c>
      <c r="AF22" s="17">
        <v>107.00000000000396</v>
      </c>
      <c r="AG22" s="17">
        <v>-1.000000000000008</v>
      </c>
      <c r="AH22" s="17">
        <v>-1.000000000000008</v>
      </c>
      <c r="AI22" s="17">
        <v>-1.000000000000008</v>
      </c>
      <c r="AJ22" s="17">
        <v>-1.000000000000008</v>
      </c>
      <c r="AK22" s="17">
        <v>-1.000000000000008</v>
      </c>
      <c r="AL22" s="17">
        <v>-1.000000000000008</v>
      </c>
      <c r="AM22" s="17">
        <v>-1.000000000000008</v>
      </c>
      <c r="AN22" s="17">
        <v>-1.000000000000008</v>
      </c>
      <c r="AO22" s="17">
        <v>-1.000000000000008</v>
      </c>
      <c r="AP22" s="17">
        <v>-1.000000000000008</v>
      </c>
      <c r="AQ22" s="17">
        <v>1.6666666666666352</v>
      </c>
      <c r="AR22" s="17">
        <v>1.3322676295501878E-13</v>
      </c>
      <c r="AS22" s="17">
        <v>25.00000000000032</v>
      </c>
      <c r="AT22" s="17">
        <v>-1</v>
      </c>
      <c r="AU22" s="17">
        <v>-1</v>
      </c>
      <c r="AV22" s="17">
        <v>-1</v>
      </c>
      <c r="AW22" s="17">
        <v>-1</v>
      </c>
      <c r="AX22" s="17">
        <v>2.2204460492503131E-15</v>
      </c>
      <c r="AY22" s="17">
        <v>6.0000000000000417</v>
      </c>
      <c r="AZ22" s="17">
        <v>8.5265128291212022E-14</v>
      </c>
      <c r="BA22" s="17">
        <v>1.1666666666667065</v>
      </c>
      <c r="BB22" s="17">
        <v>3.5749181392930041E-14</v>
      </c>
      <c r="BC22" s="17">
        <v>59.166666666667865</v>
      </c>
      <c r="BD22" s="17">
        <v>1.3180567748349858E-12</v>
      </c>
      <c r="BE22" s="17">
        <v>-1.000000000000008</v>
      </c>
    </row>
    <row r="23" spans="1:57" x14ac:dyDescent="0.25">
      <c r="A23">
        <v>5459</v>
      </c>
      <c r="B23" t="s">
        <v>3066</v>
      </c>
      <c r="C23" s="22">
        <v>1469.3824137999866</v>
      </c>
      <c r="D23" s="17">
        <v>-894.63888888894132</v>
      </c>
      <c r="E23" s="17">
        <v>-710.63888888893121</v>
      </c>
      <c r="F23" s="17">
        <v>-7.166666666667096</v>
      </c>
      <c r="G23" s="17">
        <v>-76.500000000004889</v>
      </c>
      <c r="H23" s="17">
        <v>-583.69444444447743</v>
      </c>
      <c r="I23" s="17">
        <v>-49.166666666670913</v>
      </c>
      <c r="J23" s="17">
        <v>-1</v>
      </c>
      <c r="K23" s="17">
        <v>-1</v>
      </c>
      <c r="L23" s="17">
        <v>-1</v>
      </c>
      <c r="M23" s="17">
        <v>-1.2777777777778789</v>
      </c>
      <c r="N23" s="17">
        <v>-1</v>
      </c>
      <c r="O23" s="17">
        <v>-1</v>
      </c>
      <c r="P23" s="17">
        <v>-25.833333333335244</v>
      </c>
      <c r="Q23" s="17">
        <v>-1</v>
      </c>
      <c r="R23" s="17">
        <v>-22.666666666667993</v>
      </c>
      <c r="S23" s="17">
        <v>-2.3333333333334689</v>
      </c>
      <c r="T23" s="17">
        <v>-2.6666666666668277</v>
      </c>
      <c r="U23" s="17">
        <v>8.0000000000003979</v>
      </c>
      <c r="V23" s="17">
        <v>-50.666666666669641</v>
      </c>
      <c r="W23" s="17">
        <v>-78.500000000003752</v>
      </c>
      <c r="X23" s="17">
        <v>0</v>
      </c>
      <c r="Y23" s="17">
        <v>-372.91666666668993</v>
      </c>
      <c r="Z23" s="17">
        <v>-0.27777777777830082</v>
      </c>
      <c r="AA23" s="17">
        <v>-23.055555555556893</v>
      </c>
      <c r="AB23" s="17">
        <v>-151.1388888888946</v>
      </c>
      <c r="AC23" s="17">
        <v>-6.6666666666669627</v>
      </c>
      <c r="AD23" s="17">
        <v>0.36111111111113559</v>
      </c>
      <c r="AE23" s="17">
        <v>-546.75000000003035</v>
      </c>
      <c r="AF23" s="17">
        <v>-520.77777777781557</v>
      </c>
      <c r="AG23" s="17">
        <v>-1.0000000000001981</v>
      </c>
      <c r="AH23" s="17">
        <v>-1.0000000000001981</v>
      </c>
      <c r="AI23" s="17">
        <v>-1.0000000000001981</v>
      </c>
      <c r="AJ23" s="17">
        <v>-1.0000000000001981</v>
      </c>
      <c r="AK23" s="17">
        <v>-1.0000000000001981</v>
      </c>
      <c r="AL23" s="17">
        <v>-1.0000000000001981</v>
      </c>
      <c r="AM23" s="17">
        <v>-1.0000000000001981</v>
      </c>
      <c r="AN23" s="17">
        <v>-1.0000000000001981</v>
      </c>
      <c r="AO23" s="17">
        <v>-1.0000000000001981</v>
      </c>
      <c r="AP23" s="17">
        <v>-1.0000000000001981</v>
      </c>
      <c r="AQ23" s="17">
        <v>1.6666666666669538</v>
      </c>
      <c r="AR23" s="17">
        <v>-20.000000000001847</v>
      </c>
      <c r="AS23" s="17">
        <v>-30.83333333333599</v>
      </c>
      <c r="AT23" s="17">
        <v>-1</v>
      </c>
      <c r="AU23" s="17">
        <v>-1</v>
      </c>
      <c r="AV23" s="17">
        <v>-1</v>
      </c>
      <c r="AW23" s="17">
        <v>-1</v>
      </c>
      <c r="AX23" s="17">
        <v>-0.33333333333336412</v>
      </c>
      <c r="AY23" s="17">
        <v>-3.3888888888892312</v>
      </c>
      <c r="AZ23" s="17">
        <v>-10.388888888889523</v>
      </c>
      <c r="BA23" s="17">
        <v>-3.0833333333336306</v>
      </c>
      <c r="BB23" s="17">
        <v>-5.3333333333336164</v>
      </c>
      <c r="BC23" s="17">
        <v>-94.027777777786923</v>
      </c>
      <c r="BD23" s="17">
        <v>-185.27777777778803</v>
      </c>
      <c r="BE23" s="17">
        <v>-1.0000000000001981</v>
      </c>
    </row>
    <row r="24" spans="1:57" x14ac:dyDescent="0.25">
      <c r="A24">
        <v>5687</v>
      </c>
      <c r="B24" t="s">
        <v>2195</v>
      </c>
      <c r="C24" s="22">
        <v>1709.2931075557442</v>
      </c>
      <c r="D24" s="17">
        <v>-399.13888888892666</v>
      </c>
      <c r="E24" s="17">
        <v>-312.13888888891495</v>
      </c>
      <c r="F24" s="17">
        <v>-2.1666666666669609</v>
      </c>
      <c r="G24" s="17">
        <v>-51.500000000003325</v>
      </c>
      <c r="H24" s="17">
        <v>-238.19444444446867</v>
      </c>
      <c r="I24" s="17">
        <v>-64.16666666666994</v>
      </c>
      <c r="J24" s="17">
        <v>-1</v>
      </c>
      <c r="K24" s="17">
        <v>-1</v>
      </c>
      <c r="L24" s="17">
        <v>-1</v>
      </c>
      <c r="M24" s="17">
        <v>-1.2777777777778514</v>
      </c>
      <c r="N24" s="17">
        <v>-1</v>
      </c>
      <c r="O24" s="17">
        <v>-1</v>
      </c>
      <c r="P24" s="17">
        <v>-20.833333333334743</v>
      </c>
      <c r="Q24" s="17">
        <v>-1</v>
      </c>
      <c r="R24" s="17">
        <v>-12.666666666667526</v>
      </c>
      <c r="S24" s="17">
        <v>-1.333333333333421</v>
      </c>
      <c r="T24" s="17">
        <v>-2.6666666666667638</v>
      </c>
      <c r="U24" s="17">
        <v>2.4868995751603507E-13</v>
      </c>
      <c r="V24" s="17">
        <v>-30.666666666668579</v>
      </c>
      <c r="W24" s="17">
        <v>-13.500000000002338</v>
      </c>
      <c r="X24" s="17">
        <v>0</v>
      </c>
      <c r="Y24" s="17">
        <v>-108.41666666668351</v>
      </c>
      <c r="Z24" s="17">
        <v>-5.2777777777781631</v>
      </c>
      <c r="AA24" s="17">
        <v>-8.055555555556424</v>
      </c>
      <c r="AB24" s="17">
        <v>-79.638888888893533</v>
      </c>
      <c r="AC24" s="17">
        <v>-6.6666666666668384</v>
      </c>
      <c r="AD24" s="17">
        <v>-0.13888888888887596</v>
      </c>
      <c r="AE24" s="17">
        <v>-196.25000000002211</v>
      </c>
      <c r="AF24" s="17">
        <v>-287.77777777780113</v>
      </c>
      <c r="AG24" s="17">
        <v>-1.0000000000000533</v>
      </c>
      <c r="AH24" s="17">
        <v>-1.0000000000000533</v>
      </c>
      <c r="AI24" s="17">
        <v>-1.0000000000000533</v>
      </c>
      <c r="AJ24" s="17">
        <v>-1.0000000000000533</v>
      </c>
      <c r="AK24" s="17">
        <v>-1.0000000000000533</v>
      </c>
      <c r="AL24" s="17">
        <v>-1.0000000000000533</v>
      </c>
      <c r="AM24" s="17">
        <v>-1.0000000000000533</v>
      </c>
      <c r="AN24" s="17">
        <v>-1.0000000000000533</v>
      </c>
      <c r="AO24" s="17">
        <v>-1.0000000000000533</v>
      </c>
      <c r="AP24" s="17">
        <v>-1.0000000000000533</v>
      </c>
      <c r="AQ24" s="17">
        <v>1.6666666666668384</v>
      </c>
      <c r="AR24" s="17">
        <v>-20.000000000001315</v>
      </c>
      <c r="AS24" s="17">
        <v>-45.833333333335467</v>
      </c>
      <c r="AT24" s="17">
        <v>-1</v>
      </c>
      <c r="AU24" s="17">
        <v>-1</v>
      </c>
      <c r="AV24" s="17">
        <v>-1</v>
      </c>
      <c r="AW24" s="17">
        <v>-1</v>
      </c>
      <c r="AX24" s="17">
        <v>-0.33333333333335524</v>
      </c>
      <c r="AY24" s="17">
        <v>-8.3888888888890989</v>
      </c>
      <c r="AZ24" s="17">
        <v>-2.3888888888893272</v>
      </c>
      <c r="BA24" s="17">
        <v>-3.5833333333335213</v>
      </c>
      <c r="BB24" s="17">
        <v>-1.3333333333335196</v>
      </c>
      <c r="BC24" s="17">
        <v>-131.52777777778354</v>
      </c>
      <c r="BD24" s="17">
        <v>-45.277777777784614</v>
      </c>
      <c r="BE24" s="17">
        <v>-1.0000000000000533</v>
      </c>
    </row>
    <row r="25" spans="1:57" x14ac:dyDescent="0.25">
      <c r="A25">
        <v>5813</v>
      </c>
      <c r="B25" t="s">
        <v>2251</v>
      </c>
      <c r="C25" s="22">
        <v>1650.407596519871</v>
      </c>
      <c r="D25" s="17">
        <v>554.80555555560284</v>
      </c>
      <c r="E25" s="17">
        <v>-38.527777777745719</v>
      </c>
      <c r="F25" s="17">
        <v>4.1666666666670382</v>
      </c>
      <c r="G25" s="17">
        <v>29.833333333337752</v>
      </c>
      <c r="H25" s="17">
        <v>340.52777777780739</v>
      </c>
      <c r="I25" s="17">
        <v>42.500000000004114</v>
      </c>
      <c r="J25" s="17">
        <v>-1</v>
      </c>
      <c r="K25" s="17">
        <v>-1</v>
      </c>
      <c r="L25" s="17">
        <v>-1</v>
      </c>
      <c r="M25" s="17">
        <v>0.61111111111120886</v>
      </c>
      <c r="N25" s="17">
        <v>-1</v>
      </c>
      <c r="O25" s="17">
        <v>-1</v>
      </c>
      <c r="P25" s="17">
        <v>25.833333333335258</v>
      </c>
      <c r="Q25" s="17">
        <v>-1</v>
      </c>
      <c r="R25" s="17">
        <v>7.3333333333344779</v>
      </c>
      <c r="S25" s="17">
        <v>0.66666666666678331</v>
      </c>
      <c r="T25" s="17">
        <v>-5.3333333333332291</v>
      </c>
      <c r="U25" s="17">
        <v>-8.0000000000003553</v>
      </c>
      <c r="V25" s="17">
        <v>4.0000000000024976</v>
      </c>
      <c r="W25" s="17">
        <v>6.1666666666696877</v>
      </c>
      <c r="X25" s="17">
        <v>0</v>
      </c>
      <c r="Y25" s="17">
        <v>291.41666666668812</v>
      </c>
      <c r="Z25" s="17">
        <v>18.611111111111768</v>
      </c>
      <c r="AA25" s="17">
        <v>8.0555555555566798</v>
      </c>
      <c r="AB25" s="17">
        <v>17.638888888893447</v>
      </c>
      <c r="AC25" s="17">
        <v>-6.6666666666664476</v>
      </c>
      <c r="AD25" s="17">
        <v>-0.19444444444446063</v>
      </c>
      <c r="AE25" s="17">
        <v>316.91666666669357</v>
      </c>
      <c r="AF25" s="17">
        <v>89.444444444474072</v>
      </c>
      <c r="AG25" s="17">
        <v>-0.99999999999987921</v>
      </c>
      <c r="AH25" s="17">
        <v>-0.99999999999987921</v>
      </c>
      <c r="AI25" s="17">
        <v>-0.99999999999987921</v>
      </c>
      <c r="AJ25" s="17">
        <v>-0.99999999999987921</v>
      </c>
      <c r="AK25" s="17">
        <v>-0.99999999999987921</v>
      </c>
      <c r="AL25" s="17">
        <v>-0.99999999999987921</v>
      </c>
      <c r="AM25" s="17">
        <v>-0.99999999999987921</v>
      </c>
      <c r="AN25" s="17">
        <v>-0.99999999999987921</v>
      </c>
      <c r="AO25" s="17">
        <v>-0.99999999999987921</v>
      </c>
      <c r="AP25" s="17">
        <v>-0.99999999999987921</v>
      </c>
      <c r="AQ25" s="17">
        <v>-3.3333333333335933</v>
      </c>
      <c r="AR25" s="17">
        <v>20.000000000001741</v>
      </c>
      <c r="AS25" s="17">
        <v>25.833333333335975</v>
      </c>
      <c r="AT25" s="17">
        <v>-1</v>
      </c>
      <c r="AU25" s="17">
        <v>-1</v>
      </c>
      <c r="AV25" s="17">
        <v>-1</v>
      </c>
      <c r="AW25" s="17">
        <v>-1</v>
      </c>
      <c r="AX25" s="17">
        <v>0.33333333333336235</v>
      </c>
      <c r="AY25" s="17">
        <v>-1.2777777777775059</v>
      </c>
      <c r="AZ25" s="17">
        <v>11.722222222222815</v>
      </c>
      <c r="BA25" s="17">
        <v>0.91666666666691432</v>
      </c>
      <c r="BB25" s="17">
        <v>3.33333333333358</v>
      </c>
      <c r="BC25" s="17">
        <v>16.527777777785339</v>
      </c>
      <c r="BD25" s="17">
        <v>141.94444444445355</v>
      </c>
      <c r="BE25" s="17">
        <v>-0.99999999999987921</v>
      </c>
    </row>
    <row r="26" spans="1:57" x14ac:dyDescent="0.25">
      <c r="A26">
        <v>6153</v>
      </c>
      <c r="B26" t="s">
        <v>2453</v>
      </c>
      <c r="C26" s="22">
        <v>1449.452391587321</v>
      </c>
      <c r="D26" s="17">
        <v>-786.00000000005207</v>
      </c>
      <c r="E26" s="17">
        <v>-565.66666666670494</v>
      </c>
      <c r="F26" s="17">
        <v>-6.0000000000004148</v>
      </c>
      <c r="G26" s="17">
        <v>-70.333333333338274</v>
      </c>
      <c r="H26" s="17">
        <v>-504.00000000003354</v>
      </c>
      <c r="I26" s="17">
        <v>-28.333333333336949</v>
      </c>
      <c r="J26" s="17">
        <v>-1</v>
      </c>
      <c r="K26" s="17">
        <v>-1</v>
      </c>
      <c r="L26" s="17">
        <v>-1</v>
      </c>
      <c r="M26" s="17">
        <v>-2.000000000000119</v>
      </c>
      <c r="N26" s="17">
        <v>-1</v>
      </c>
      <c r="O26" s="17">
        <v>-1</v>
      </c>
      <c r="P26" s="17">
        <v>-25.000000000002075</v>
      </c>
      <c r="Q26" s="17">
        <v>-1</v>
      </c>
      <c r="R26" s="17">
        <v>-22.666666666667957</v>
      </c>
      <c r="S26" s="17">
        <v>-2.3333333333334654</v>
      </c>
      <c r="T26" s="17">
        <v>-1.4210854715202004E-13</v>
      </c>
      <c r="U26" s="17">
        <v>8.0000000000003695</v>
      </c>
      <c r="V26" s="17">
        <v>-45.333333333336199</v>
      </c>
      <c r="W26" s="17">
        <v>-54.666666666670245</v>
      </c>
      <c r="X26" s="17">
        <v>0</v>
      </c>
      <c r="Y26" s="17">
        <v>-366.00000000002387</v>
      </c>
      <c r="Z26" s="17">
        <v>4.9999999999994227</v>
      </c>
      <c r="AA26" s="17">
        <v>-23.33333333333459</v>
      </c>
      <c r="AB26" s="17">
        <v>-76.333333333338999</v>
      </c>
      <c r="AC26" s="17">
        <v>-6.6666666666669627</v>
      </c>
      <c r="AD26" s="17">
        <v>2.3092638912203256E-14</v>
      </c>
      <c r="AE26" s="17">
        <v>-465.66666666669755</v>
      </c>
      <c r="AF26" s="17">
        <v>-401.33333333336776</v>
      </c>
      <c r="AG26" s="17">
        <v>-1.0000000000001341</v>
      </c>
      <c r="AH26" s="17">
        <v>-1.0000000000001341</v>
      </c>
      <c r="AI26" s="17">
        <v>-1.0000000000001341</v>
      </c>
      <c r="AJ26" s="17">
        <v>-1.0000000000001341</v>
      </c>
      <c r="AK26" s="17">
        <v>-1.0000000000001341</v>
      </c>
      <c r="AL26" s="17">
        <v>-1.0000000000001341</v>
      </c>
      <c r="AM26" s="17">
        <v>-1.0000000000001341</v>
      </c>
      <c r="AN26" s="17">
        <v>-1.0000000000001341</v>
      </c>
      <c r="AO26" s="17">
        <v>-1.0000000000001341</v>
      </c>
      <c r="AP26" s="17">
        <v>-1.0000000000001341</v>
      </c>
      <c r="AQ26" s="17">
        <v>1.6666666666669405</v>
      </c>
      <c r="AR26" s="17">
        <v>-1.5454304502782179E-12</v>
      </c>
      <c r="AS26" s="17">
        <v>-30.000000000002348</v>
      </c>
      <c r="AT26" s="17">
        <v>-1</v>
      </c>
      <c r="AU26" s="17">
        <v>-1</v>
      </c>
      <c r="AV26" s="17">
        <v>-1</v>
      </c>
      <c r="AW26" s="17">
        <v>-1</v>
      </c>
      <c r="AX26" s="17">
        <v>-2.5757174171303632E-14</v>
      </c>
      <c r="AY26" s="17">
        <v>-5.6666666666670089</v>
      </c>
      <c r="AZ26" s="17">
        <v>-11.666666666667313</v>
      </c>
      <c r="BA26" s="17">
        <v>-3.333333333333611</v>
      </c>
      <c r="BB26" s="17">
        <v>-5.0000000000002824</v>
      </c>
      <c r="BC26" s="17">
        <v>-111.66666666667534</v>
      </c>
      <c r="BD26" s="17">
        <v>-183.3333333333436</v>
      </c>
      <c r="BE26" s="17">
        <v>-1.0000000000001341</v>
      </c>
    </row>
    <row r="27" spans="1:57" x14ac:dyDescent="0.25">
      <c r="A27">
        <v>7314</v>
      </c>
      <c r="B27" t="s">
        <v>3661</v>
      </c>
      <c r="C27" s="22">
        <v>1459.2204038038228</v>
      </c>
      <c r="D27" s="17">
        <v>357.77777777779028</v>
      </c>
      <c r="E27" s="17">
        <v>265.77777777778806</v>
      </c>
      <c r="F27" s="17">
        <v>2.3333333333334365</v>
      </c>
      <c r="G27" s="17">
        <v>35.000000000001158</v>
      </c>
      <c r="H27" s="17">
        <v>273.88888888889716</v>
      </c>
      <c r="I27" s="17">
        <v>-1.6666666666660568</v>
      </c>
      <c r="J27" s="17">
        <v>-1</v>
      </c>
      <c r="K27" s="17">
        <v>-1</v>
      </c>
      <c r="L27" s="17">
        <v>-1</v>
      </c>
      <c r="M27" s="17">
        <v>1.5555555555555876</v>
      </c>
      <c r="N27" s="17">
        <v>-1</v>
      </c>
      <c r="O27" s="17">
        <v>-1</v>
      </c>
      <c r="P27" s="17">
        <v>11.666666666667119</v>
      </c>
      <c r="Q27" s="17">
        <v>-1</v>
      </c>
      <c r="R27" s="17">
        <v>6.3333333333336466</v>
      </c>
      <c r="S27" s="17">
        <v>0.66666666666669894</v>
      </c>
      <c r="T27" s="17">
        <v>5.3333333333333712</v>
      </c>
      <c r="U27" s="17">
        <v>-7.9936057773011271E-14</v>
      </c>
      <c r="V27" s="17">
        <v>23.333333333334036</v>
      </c>
      <c r="W27" s="17">
        <v>38.000000000000917</v>
      </c>
      <c r="X27" s="17">
        <v>0</v>
      </c>
      <c r="Y27" s="17">
        <v>122.33333333333928</v>
      </c>
      <c r="Z27" s="17">
        <v>-9.4444444444443558</v>
      </c>
      <c r="AA27" s="17">
        <v>11.1111111111114</v>
      </c>
      <c r="AB27" s="17">
        <v>136.77777777777939</v>
      </c>
      <c r="AC27" s="17">
        <v>3.3333333333334281</v>
      </c>
      <c r="AD27" s="17">
        <v>-0.22222222222222898</v>
      </c>
      <c r="AE27" s="17">
        <v>270.00000000000779</v>
      </c>
      <c r="AF27" s="17">
        <v>188.55555555556441</v>
      </c>
      <c r="AG27" s="17">
        <v>-0.99999999999997868</v>
      </c>
      <c r="AH27" s="17">
        <v>-0.99999999999997868</v>
      </c>
      <c r="AI27" s="17">
        <v>-0.99999999999997868</v>
      </c>
      <c r="AJ27" s="17">
        <v>-0.99999999999997868</v>
      </c>
      <c r="AK27" s="17">
        <v>-0.99999999999997868</v>
      </c>
      <c r="AL27" s="17">
        <v>-0.99999999999997868</v>
      </c>
      <c r="AM27" s="17">
        <v>-0.99999999999997868</v>
      </c>
      <c r="AN27" s="17">
        <v>-0.99999999999997868</v>
      </c>
      <c r="AO27" s="17">
        <v>-0.99999999999997868</v>
      </c>
      <c r="AP27" s="17">
        <v>-0.99999999999997868</v>
      </c>
      <c r="AQ27" s="17">
        <v>1.6666666666666097</v>
      </c>
      <c r="AR27" s="17">
        <v>-19.99999999999973</v>
      </c>
      <c r="AS27" s="17">
        <v>16.666666666667059</v>
      </c>
      <c r="AT27" s="17">
        <v>-1</v>
      </c>
      <c r="AU27" s="17">
        <v>-1</v>
      </c>
      <c r="AV27" s="17">
        <v>-1</v>
      </c>
      <c r="AW27" s="17">
        <v>-1</v>
      </c>
      <c r="AX27" s="17">
        <v>-0.33333333333332882</v>
      </c>
      <c r="AY27" s="17">
        <v>3.7777777777778621</v>
      </c>
      <c r="AZ27" s="17">
        <v>1.7777777777779222</v>
      </c>
      <c r="BA27" s="17">
        <v>2.6666666666667265</v>
      </c>
      <c r="BB27" s="17">
        <v>1.666666666666734</v>
      </c>
      <c r="BC27" s="17">
        <v>85.555555555557461</v>
      </c>
      <c r="BD27" s="17">
        <v>50.555555555557959</v>
      </c>
      <c r="BE27" s="17">
        <v>-0.99999999999997868</v>
      </c>
    </row>
  </sheetData>
  <autoFilter ref="A2:AZ2" xr:uid="{00000000-0009-0000-0000-00000C000000}">
    <sortState ref="A3:AZ27">
      <sortCondition descending="1" ref="D2"/>
    </sortState>
  </autoFilter>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27"/>
  <sheetViews>
    <sheetView workbookViewId="0">
      <pane xSplit="2" ySplit="2" topLeftCell="C3" activePane="bottomRight" state="frozen"/>
      <selection activeCell="L27" sqref="L27"/>
      <selection pane="topRight" activeCell="L27" sqref="L27"/>
      <selection pane="bottomLeft" activeCell="L27" sqref="L27"/>
      <selection pane="bottomRight" activeCell="C3" sqref="C3"/>
    </sheetView>
  </sheetViews>
  <sheetFormatPr defaultRowHeight="15" x14ac:dyDescent="0.25"/>
  <cols>
    <col min="1" max="1" width="6.28515625" customWidth="1"/>
    <col min="2" max="2" width="36.140625" customWidth="1"/>
    <col min="3" max="95" width="6.28515625" customWidth="1"/>
  </cols>
  <sheetData>
    <row r="1" spans="1:58" x14ac:dyDescent="0.25">
      <c r="A1" t="s">
        <v>2745</v>
      </c>
      <c r="C1" s="22" t="s">
        <v>12</v>
      </c>
      <c r="D1" s="17"/>
      <c r="E1" s="17"/>
      <c r="F1" s="17"/>
      <c r="G1" s="17"/>
      <c r="H1" s="17"/>
      <c r="I1" s="17"/>
      <c r="J1" s="17"/>
      <c r="K1" s="17"/>
      <c r="L1" s="17"/>
      <c r="M1" s="17"/>
      <c r="N1" s="17"/>
      <c r="O1" s="17"/>
      <c r="P1" s="17" t="s">
        <v>2</v>
      </c>
      <c r="Q1" s="17"/>
      <c r="R1" s="17"/>
      <c r="S1" s="17"/>
      <c r="T1" s="17"/>
      <c r="U1" s="17"/>
      <c r="V1" s="17"/>
      <c r="W1" s="17"/>
      <c r="X1" s="17"/>
      <c r="Y1" s="17" t="s">
        <v>2854</v>
      </c>
      <c r="Z1" s="17"/>
      <c r="AA1" s="17"/>
      <c r="AB1" s="17"/>
      <c r="AC1" s="17"/>
      <c r="AD1" s="17"/>
      <c r="AE1" s="17"/>
      <c r="AF1" s="17"/>
      <c r="AG1" s="17" t="s">
        <v>2855</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2876</v>
      </c>
    </row>
    <row r="2" spans="1:58" s="1" customFormat="1" ht="97.5" customHeight="1" x14ac:dyDescent="0.25">
      <c r="A2" s="1" t="s">
        <v>17</v>
      </c>
      <c r="B2" s="1" t="s">
        <v>18</v>
      </c>
      <c r="C2" s="24" t="s">
        <v>15</v>
      </c>
      <c r="D2" s="25" t="s">
        <v>14</v>
      </c>
      <c r="E2" s="25" t="s">
        <v>16</v>
      </c>
      <c r="F2" s="25" t="s">
        <v>2740</v>
      </c>
      <c r="G2" s="25" t="s">
        <v>3</v>
      </c>
      <c r="H2" s="25" t="s">
        <v>2856</v>
      </c>
      <c r="I2" s="25" t="s">
        <v>2837</v>
      </c>
      <c r="J2" s="25" t="s">
        <v>2877</v>
      </c>
      <c r="K2" s="25" t="s">
        <v>2878</v>
      </c>
      <c r="L2" s="25" t="s">
        <v>2879</v>
      </c>
      <c r="M2" s="25" t="s">
        <v>13</v>
      </c>
      <c r="N2" s="25" t="s">
        <v>2880</v>
      </c>
      <c r="O2" s="25" t="s">
        <v>2881</v>
      </c>
      <c r="P2" s="25" t="s">
        <v>2833</v>
      </c>
      <c r="Q2" s="25" t="s">
        <v>2882</v>
      </c>
      <c r="R2" s="25" t="s">
        <v>2836</v>
      </c>
      <c r="S2" s="25" t="s">
        <v>2835</v>
      </c>
      <c r="T2" s="25" t="s">
        <v>2834</v>
      </c>
      <c r="U2" s="25" t="s">
        <v>2862</v>
      </c>
      <c r="V2" s="25" t="s">
        <v>2831</v>
      </c>
      <c r="W2" s="25" t="s">
        <v>2860</v>
      </c>
      <c r="X2" s="25" t="s">
        <v>2832</v>
      </c>
      <c r="Y2" s="25" t="s">
        <v>2846</v>
      </c>
      <c r="Z2" s="25" t="s">
        <v>2845</v>
      </c>
      <c r="AA2" s="25" t="s">
        <v>2844</v>
      </c>
      <c r="AB2" s="25" t="s">
        <v>2843</v>
      </c>
      <c r="AC2" s="25" t="s">
        <v>2842</v>
      </c>
      <c r="AD2" s="25" t="s">
        <v>2841</v>
      </c>
      <c r="AE2" s="25" t="s">
        <v>2840</v>
      </c>
      <c r="AF2" s="25" t="s">
        <v>2861</v>
      </c>
      <c r="AG2" s="25" t="s">
        <v>2849</v>
      </c>
      <c r="AH2" s="25" t="s">
        <v>2850</v>
      </c>
      <c r="AI2" s="25" t="s">
        <v>2883</v>
      </c>
      <c r="AJ2" s="25" t="s">
        <v>2851</v>
      </c>
      <c r="AK2" s="25" t="s">
        <v>2852</v>
      </c>
      <c r="AL2" s="25" t="s">
        <v>2884</v>
      </c>
      <c r="AM2" s="25" t="s">
        <v>2847</v>
      </c>
      <c r="AN2" s="25" t="s">
        <v>2848</v>
      </c>
      <c r="AO2" s="25" t="s">
        <v>2885</v>
      </c>
      <c r="AP2" s="25" t="s">
        <v>2853</v>
      </c>
      <c r="AQ2" s="25" t="s">
        <v>2858</v>
      </c>
      <c r="AR2" s="25" t="s">
        <v>2859</v>
      </c>
      <c r="AS2" s="25" t="s">
        <v>2857</v>
      </c>
      <c r="AT2" s="25" t="s">
        <v>2886</v>
      </c>
      <c r="AU2" s="25" t="s">
        <v>2887</v>
      </c>
      <c r="AV2" s="25" t="s">
        <v>2888</v>
      </c>
      <c r="AW2" s="25" t="s">
        <v>2889</v>
      </c>
      <c r="AX2" s="25" t="s">
        <v>2838</v>
      </c>
      <c r="AY2" s="25" t="s">
        <v>6</v>
      </c>
      <c r="AZ2" s="25" t="s">
        <v>7</v>
      </c>
      <c r="BA2" s="25" t="s">
        <v>8</v>
      </c>
      <c r="BB2" s="25" t="s">
        <v>9</v>
      </c>
      <c r="BC2" s="25" t="s">
        <v>10</v>
      </c>
      <c r="BD2" s="25" t="s">
        <v>11</v>
      </c>
      <c r="BE2" s="25" t="s">
        <v>2839</v>
      </c>
      <c r="BF2" s="24" t="s">
        <v>2890</v>
      </c>
    </row>
    <row r="3" spans="1:58" x14ac:dyDescent="0.25">
      <c r="A3">
        <v>58</v>
      </c>
      <c r="B3" t="s">
        <v>92</v>
      </c>
      <c r="C3">
        <v>1527.8775153780571</v>
      </c>
      <c r="D3">
        <v>2411.4444444446053</v>
      </c>
      <c r="E3">
        <v>1472.4444444445614</v>
      </c>
      <c r="F3">
        <v>17.3333333333346</v>
      </c>
      <c r="G3">
        <v>208.0000000000143</v>
      </c>
      <c r="H3">
        <v>1596.2222222223256</v>
      </c>
      <c r="I3">
        <v>118.33333333334735</v>
      </c>
      <c r="J3">
        <v>-1</v>
      </c>
      <c r="K3">
        <v>-1</v>
      </c>
      <c r="L3">
        <v>-1</v>
      </c>
      <c r="M3">
        <v>5.8888888888891948</v>
      </c>
      <c r="N3">
        <v>-1</v>
      </c>
      <c r="O3">
        <v>-1</v>
      </c>
      <c r="P3">
        <v>86.666666666672668</v>
      </c>
      <c r="Q3">
        <v>-1</v>
      </c>
      <c r="R3">
        <v>55.333333333337144</v>
      </c>
      <c r="S3">
        <v>5.6666666666670551</v>
      </c>
      <c r="T3">
        <v>5.3333333333336554</v>
      </c>
      <c r="U3">
        <v>-16.000000000001194</v>
      </c>
      <c r="V3">
        <v>121.3333333333416</v>
      </c>
      <c r="W3">
        <v>154.00000000001015</v>
      </c>
      <c r="X3">
        <v>0</v>
      </c>
      <c r="Y3">
        <v>1093.3333333334065</v>
      </c>
      <c r="Z3">
        <v>13.888888888890349</v>
      </c>
      <c r="AA3">
        <v>57.777777777781637</v>
      </c>
      <c r="AB3">
        <v>343.44444444446208</v>
      </c>
      <c r="AC3">
        <v>13.333333333334068</v>
      </c>
      <c r="AD3">
        <v>-0.55555555555561753</v>
      </c>
      <c r="AE3">
        <v>1494.0000000000948</v>
      </c>
      <c r="AF3">
        <v>1239.8888888889894</v>
      </c>
      <c r="AG3">
        <v>-0.99999999999966249</v>
      </c>
      <c r="AH3">
        <v>-0.99999999999966249</v>
      </c>
      <c r="AI3">
        <v>-0.99999999999966249</v>
      </c>
      <c r="AJ3">
        <v>-0.99999999999966249</v>
      </c>
      <c r="AK3">
        <v>-0.99999999999966249</v>
      </c>
      <c r="AL3">
        <v>-0.99999999999966249</v>
      </c>
      <c r="AM3">
        <v>-0.99999999999966249</v>
      </c>
      <c r="AN3">
        <v>-0.99999999999966249</v>
      </c>
      <c r="AO3">
        <v>-0.99999999999966249</v>
      </c>
      <c r="AP3">
        <v>-0.99999999999966249</v>
      </c>
      <c r="AQ3">
        <v>-8.3333333333340942</v>
      </c>
      <c r="AR3">
        <v>40.000000000005826</v>
      </c>
      <c r="AS3">
        <v>86.666666666675638</v>
      </c>
      <c r="AT3">
        <v>-1</v>
      </c>
      <c r="AU3">
        <v>-1</v>
      </c>
      <c r="AV3">
        <v>-1</v>
      </c>
      <c r="AW3">
        <v>-1</v>
      </c>
      <c r="AX3">
        <v>0.66666666666676377</v>
      </c>
      <c r="AY3">
        <v>14.444444444445336</v>
      </c>
      <c r="AZ3">
        <v>29.444444444446422</v>
      </c>
      <c r="BA3">
        <v>9.6666666666674743</v>
      </c>
      <c r="BB3">
        <v>13.666666666667467</v>
      </c>
      <c r="BC3">
        <v>313.88888888891353</v>
      </c>
      <c r="BD3">
        <v>488.88888888891881</v>
      </c>
      <c r="BE3">
        <v>-0.99999999999966249</v>
      </c>
    </row>
    <row r="4" spans="1:58" x14ac:dyDescent="0.25">
      <c r="A4">
        <v>78</v>
      </c>
      <c r="B4" t="s">
        <v>104</v>
      </c>
      <c r="C4">
        <v>1605.1394798282511</v>
      </c>
      <c r="D4">
        <v>-655.66666666674303</v>
      </c>
      <c r="E4">
        <v>-72.333333333381333</v>
      </c>
      <c r="F4">
        <v>-4.0000000000005729</v>
      </c>
      <c r="G4">
        <v>-57.333333333339773</v>
      </c>
      <c r="H4">
        <v>-373.33333333338345</v>
      </c>
      <c r="I4">
        <v>-38.333333333340505</v>
      </c>
      <c r="J4">
        <v>-1</v>
      </c>
      <c r="K4">
        <v>-1</v>
      </c>
      <c r="L4">
        <v>-1</v>
      </c>
      <c r="M4">
        <v>-1.3333333333334956</v>
      </c>
      <c r="N4">
        <v>-1</v>
      </c>
      <c r="O4">
        <v>-1</v>
      </c>
      <c r="P4">
        <v>-30.000000000002927</v>
      </c>
      <c r="Q4">
        <v>-1</v>
      </c>
      <c r="R4">
        <v>-13.666666666668252</v>
      </c>
      <c r="S4">
        <v>-1.3333333333334956</v>
      </c>
      <c r="T4">
        <v>-1.7053025658242404E-13</v>
      </c>
      <c r="U4">
        <v>8.0000000000004405</v>
      </c>
      <c r="V4">
        <v>-27.333333333336846</v>
      </c>
      <c r="W4">
        <v>-42.666666666670871</v>
      </c>
      <c r="X4">
        <v>0</v>
      </c>
      <c r="Y4">
        <v>-296.00000000003433</v>
      </c>
      <c r="Z4">
        <v>-8.3333333333341297</v>
      </c>
      <c r="AA4">
        <v>-20.000000000001645</v>
      </c>
      <c r="AB4">
        <v>-31.000000000009585</v>
      </c>
      <c r="AC4">
        <v>3.3333333333329662</v>
      </c>
      <c r="AD4">
        <v>0.33333333333335169</v>
      </c>
      <c r="AE4">
        <v>-346.66666666671233</v>
      </c>
      <c r="AF4">
        <v>-126.66666666670875</v>
      </c>
      <c r="AG4">
        <v>-0.99999999999994849</v>
      </c>
      <c r="AH4">
        <v>-0.99999999999994849</v>
      </c>
      <c r="AI4">
        <v>-0.99999999999994849</v>
      </c>
      <c r="AJ4">
        <v>-0.99999999999994849</v>
      </c>
      <c r="AK4">
        <v>-0.99999999999994849</v>
      </c>
      <c r="AL4">
        <v>-0.99999999999994849</v>
      </c>
      <c r="AM4">
        <v>-0.99999999999994849</v>
      </c>
      <c r="AN4">
        <v>-0.99999999999994849</v>
      </c>
      <c r="AO4">
        <v>-0.99999999999994849</v>
      </c>
      <c r="AP4">
        <v>-0.99999999999994849</v>
      </c>
      <c r="AQ4">
        <v>1.6666666666669672</v>
      </c>
      <c r="AR4">
        <v>-2.7178259642823832E-12</v>
      </c>
      <c r="AS4">
        <v>-40.000000000004761</v>
      </c>
      <c r="AT4">
        <v>-1</v>
      </c>
      <c r="AU4">
        <v>-1</v>
      </c>
      <c r="AV4">
        <v>-1</v>
      </c>
      <c r="AW4">
        <v>-1</v>
      </c>
      <c r="AX4">
        <v>-4.5297099404706387E-14</v>
      </c>
      <c r="AY4">
        <v>-2.3333333333337158</v>
      </c>
      <c r="AZ4">
        <v>-12.333333333334151</v>
      </c>
      <c r="BA4">
        <v>-3.3333333333336554</v>
      </c>
      <c r="BB4">
        <v>-5.0000000000003428</v>
      </c>
      <c r="BC4">
        <v>-95.000000000009962</v>
      </c>
      <c r="BD4">
        <v>-186.66666666667933</v>
      </c>
      <c r="BE4">
        <v>-0.99999999999994849</v>
      </c>
    </row>
    <row r="5" spans="1:58" x14ac:dyDescent="0.25">
      <c r="A5">
        <v>125</v>
      </c>
      <c r="B5" t="s">
        <v>128</v>
      </c>
      <c r="C5">
        <v>1603.2238557338285</v>
      </c>
      <c r="D5">
        <v>-236.72222222220026</v>
      </c>
      <c r="E5">
        <v>-714.7222222222241</v>
      </c>
      <c r="F5">
        <v>-2.6666666666665524</v>
      </c>
      <c r="G5">
        <v>-8.9999999999985487</v>
      </c>
      <c r="H5">
        <v>-226.6111111110948</v>
      </c>
      <c r="I5">
        <v>-16.666666666664323</v>
      </c>
      <c r="J5">
        <v>-1</v>
      </c>
      <c r="K5">
        <v>-1</v>
      </c>
      <c r="L5">
        <v>-1</v>
      </c>
      <c r="M5">
        <v>-0.44444444444436859</v>
      </c>
      <c r="N5">
        <v>-1</v>
      </c>
      <c r="O5">
        <v>-1</v>
      </c>
      <c r="P5">
        <v>1.6666666666677916</v>
      </c>
      <c r="Q5">
        <v>-1</v>
      </c>
      <c r="R5">
        <v>-2.6666666666665266</v>
      </c>
      <c r="S5">
        <v>-0.33333333333331883</v>
      </c>
      <c r="T5">
        <v>-2.6666666666666456</v>
      </c>
      <c r="U5">
        <v>-1.3322676295501878E-14</v>
      </c>
      <c r="V5">
        <v>-10.666666666666343</v>
      </c>
      <c r="W5">
        <v>-20.999999999999758</v>
      </c>
      <c r="X5">
        <v>0</v>
      </c>
      <c r="Y5">
        <v>-136.16666666665651</v>
      </c>
      <c r="Z5">
        <v>5.5555555555558414</v>
      </c>
      <c r="AA5">
        <v>-3.8888888888886002</v>
      </c>
      <c r="AB5">
        <v>-80.722222222218079</v>
      </c>
      <c r="AC5">
        <v>-6.6666666666666208</v>
      </c>
      <c r="AD5">
        <v>0.27777777777778345</v>
      </c>
      <c r="AE5">
        <v>-220.49999999998542</v>
      </c>
      <c r="AF5">
        <v>-517.44444444444628</v>
      </c>
      <c r="AG5">
        <v>-1.0000000000003195</v>
      </c>
      <c r="AH5">
        <v>-1.0000000000003195</v>
      </c>
      <c r="AI5">
        <v>-1.0000000000003195</v>
      </c>
      <c r="AJ5">
        <v>-1.0000000000003195</v>
      </c>
      <c r="AK5">
        <v>-1.0000000000003195</v>
      </c>
      <c r="AL5">
        <v>-1.0000000000003195</v>
      </c>
      <c r="AM5">
        <v>-1.0000000000003195</v>
      </c>
      <c r="AN5">
        <v>-1.0000000000003195</v>
      </c>
      <c r="AO5">
        <v>-1.0000000000003195</v>
      </c>
      <c r="AP5">
        <v>-1.0000000000003195</v>
      </c>
      <c r="AQ5">
        <v>1.6666666666666652</v>
      </c>
      <c r="AR5">
        <v>-19.999999999999417</v>
      </c>
      <c r="AS5">
        <v>1.6666666666684216</v>
      </c>
      <c r="AT5">
        <v>-1</v>
      </c>
      <c r="AU5">
        <v>-1</v>
      </c>
      <c r="AV5">
        <v>-1</v>
      </c>
      <c r="AW5">
        <v>-1</v>
      </c>
      <c r="AX5">
        <v>-0.3333333333333236</v>
      </c>
      <c r="AY5">
        <v>-3.2222222222221699</v>
      </c>
      <c r="AZ5">
        <v>4.7777777777779136</v>
      </c>
      <c r="BA5">
        <v>-0.83333333333331105</v>
      </c>
      <c r="BB5">
        <v>-0.33333333333328918</v>
      </c>
      <c r="BC5">
        <v>-36.944444444443633</v>
      </c>
      <c r="BD5">
        <v>15.555555555557333</v>
      </c>
      <c r="BE5">
        <v>-1.0000000000003195</v>
      </c>
    </row>
    <row r="6" spans="1:58" x14ac:dyDescent="0.25">
      <c r="A6">
        <v>238</v>
      </c>
      <c r="B6" t="s">
        <v>185</v>
      </c>
      <c r="C6">
        <v>1587.4359230120422</v>
      </c>
      <c r="D6">
        <v>762.8333333333585</v>
      </c>
      <c r="E6">
        <v>445.1666666666963</v>
      </c>
      <c r="F6">
        <v>5.0000000000002318</v>
      </c>
      <c r="G6">
        <v>62.666666666669542</v>
      </c>
      <c r="H6">
        <v>490.16666666668027</v>
      </c>
      <c r="I6">
        <v>1.6666666666685224</v>
      </c>
      <c r="J6">
        <v>-1</v>
      </c>
      <c r="K6">
        <v>-1</v>
      </c>
      <c r="L6">
        <v>-1</v>
      </c>
      <c r="M6">
        <v>1.6666666666666936</v>
      </c>
      <c r="N6">
        <v>-1</v>
      </c>
      <c r="O6">
        <v>-1</v>
      </c>
      <c r="P6">
        <v>30.000000000000835</v>
      </c>
      <c r="Q6">
        <v>-1</v>
      </c>
      <c r="R6">
        <v>16.333333333334235</v>
      </c>
      <c r="S6">
        <v>1.6666666666667584</v>
      </c>
      <c r="T6">
        <v>1.1368683772161603E-13</v>
      </c>
      <c r="U6">
        <v>-8.0000000000002984</v>
      </c>
      <c r="V6">
        <v>32.666666666668696</v>
      </c>
      <c r="W6">
        <v>58.333333333336</v>
      </c>
      <c r="X6">
        <v>0</v>
      </c>
      <c r="Y6">
        <v>428.50000000001114</v>
      </c>
      <c r="Z6">
        <v>1.6666666666669538</v>
      </c>
      <c r="AA6">
        <v>15.000000000000803</v>
      </c>
      <c r="AB6">
        <v>28.500000000000668</v>
      </c>
      <c r="AC6">
        <v>3.3333333333334991</v>
      </c>
      <c r="AD6">
        <v>-0.16666666666668917</v>
      </c>
      <c r="AE6">
        <v>471.83333333334588</v>
      </c>
      <c r="AF6">
        <v>266.33333333335986</v>
      </c>
      <c r="AG6">
        <v>-0.9999999999996434</v>
      </c>
      <c r="AH6">
        <v>-0.9999999999996434</v>
      </c>
      <c r="AI6">
        <v>-0.9999999999996434</v>
      </c>
      <c r="AJ6">
        <v>-0.9999999999996434</v>
      </c>
      <c r="AK6">
        <v>-0.9999999999996434</v>
      </c>
      <c r="AL6">
        <v>-0.9999999999996434</v>
      </c>
      <c r="AM6">
        <v>-0.9999999999996434</v>
      </c>
      <c r="AN6">
        <v>-0.9999999999996434</v>
      </c>
      <c r="AO6">
        <v>-0.9999999999996434</v>
      </c>
      <c r="AP6">
        <v>-0.9999999999996434</v>
      </c>
      <c r="AQ6">
        <v>-3.3333333333335635</v>
      </c>
      <c r="AR6">
        <v>1.1191048088221578E-12</v>
      </c>
      <c r="AS6">
        <v>5.000000000000977</v>
      </c>
      <c r="AT6">
        <v>-1</v>
      </c>
      <c r="AU6">
        <v>-1</v>
      </c>
      <c r="AV6">
        <v>-1</v>
      </c>
      <c r="AW6">
        <v>-1</v>
      </c>
      <c r="AX6">
        <v>1.865174681370263E-14</v>
      </c>
      <c r="AY6">
        <v>0.66666666666688146</v>
      </c>
      <c r="AZ6">
        <v>11.666666666667073</v>
      </c>
      <c r="BA6">
        <v>2.1666666666668819</v>
      </c>
      <c r="BB6">
        <v>6.0000000000001918</v>
      </c>
      <c r="BC6">
        <v>57.500000000006445</v>
      </c>
      <c r="BD6">
        <v>208.33333333334016</v>
      </c>
      <c r="BE6">
        <v>-0.9999999999996434</v>
      </c>
    </row>
    <row r="7" spans="1:58" x14ac:dyDescent="0.25">
      <c r="A7">
        <v>319</v>
      </c>
      <c r="B7" t="s">
        <v>216</v>
      </c>
      <c r="C7">
        <v>1620.3677235714163</v>
      </c>
      <c r="D7">
        <v>-541.11111111112746</v>
      </c>
      <c r="E7">
        <v>-898.44444444446844</v>
      </c>
      <c r="F7">
        <v>-5.3333333333334938</v>
      </c>
      <c r="G7">
        <v>-47.666666666668242</v>
      </c>
      <c r="H7">
        <v>-404.55555555556458</v>
      </c>
      <c r="I7">
        <v>-45.000000000001471</v>
      </c>
      <c r="J7">
        <v>-1</v>
      </c>
      <c r="K7">
        <v>-1</v>
      </c>
      <c r="L7">
        <v>-1</v>
      </c>
      <c r="M7">
        <v>-1.2222222222222341</v>
      </c>
      <c r="N7">
        <v>-1</v>
      </c>
      <c r="O7">
        <v>-1</v>
      </c>
      <c r="P7">
        <v>-11.66666666666702</v>
      </c>
      <c r="Q7">
        <v>-1</v>
      </c>
      <c r="R7">
        <v>-12.666666666667222</v>
      </c>
      <c r="S7">
        <v>-1.3333333333333899</v>
      </c>
      <c r="T7">
        <v>-5.3333333333333854</v>
      </c>
      <c r="U7">
        <v>1.4388490399142029E-13</v>
      </c>
      <c r="V7">
        <v>-36.000000000001215</v>
      </c>
      <c r="W7">
        <v>-31.333333333334991</v>
      </c>
      <c r="X7">
        <v>0</v>
      </c>
      <c r="Y7">
        <v>-171.33333333333997</v>
      </c>
      <c r="Z7">
        <v>2.7777777777776036</v>
      </c>
      <c r="AA7">
        <v>-11.111111111111747</v>
      </c>
      <c r="AB7">
        <v>-214.77777777777891</v>
      </c>
      <c r="AC7">
        <v>-6.6666666666667673</v>
      </c>
      <c r="AD7">
        <v>-0.1111111111110954</v>
      </c>
      <c r="AE7">
        <v>-397.33333333334178</v>
      </c>
      <c r="AF7">
        <v>-742.88888888891006</v>
      </c>
      <c r="AG7">
        <v>-1.0000000000002309</v>
      </c>
      <c r="AH7">
        <v>-1.0000000000002309</v>
      </c>
      <c r="AI7">
        <v>-1.0000000000002309</v>
      </c>
      <c r="AJ7">
        <v>-1.0000000000002309</v>
      </c>
      <c r="AK7">
        <v>-1.0000000000002309</v>
      </c>
      <c r="AL7">
        <v>-1.0000000000002309</v>
      </c>
      <c r="AM7">
        <v>-1.0000000000002309</v>
      </c>
      <c r="AN7">
        <v>-1.0000000000002309</v>
      </c>
      <c r="AO7">
        <v>-1.0000000000002309</v>
      </c>
      <c r="AP7">
        <v>-1.0000000000002309</v>
      </c>
      <c r="AQ7">
        <v>1.6666666666667695</v>
      </c>
      <c r="AR7">
        <v>-40.000000000000817</v>
      </c>
      <c r="AS7">
        <v>-6.6666666666674317</v>
      </c>
      <c r="AT7">
        <v>-1</v>
      </c>
      <c r="AU7">
        <v>-1</v>
      </c>
      <c r="AV7">
        <v>-1</v>
      </c>
      <c r="AW7">
        <v>-1</v>
      </c>
      <c r="AX7">
        <v>-0.66666666666668029</v>
      </c>
      <c r="AY7">
        <v>-8.4444444444445814</v>
      </c>
      <c r="AZ7">
        <v>-0.44444444444469067</v>
      </c>
      <c r="BA7">
        <v>-3.3333333333334427</v>
      </c>
      <c r="BB7">
        <v>-1.6666666666667829</v>
      </c>
      <c r="BC7">
        <v>-125.55555555555898</v>
      </c>
      <c r="BD7">
        <v>-43.888888888893021</v>
      </c>
      <c r="BE7">
        <v>-1.0000000000002309</v>
      </c>
    </row>
    <row r="8" spans="1:58" x14ac:dyDescent="0.25">
      <c r="A8">
        <v>501</v>
      </c>
      <c r="B8" t="s">
        <v>272</v>
      </c>
      <c r="C8">
        <v>1568.6862621906514</v>
      </c>
      <c r="D8">
        <v>-280.27777777777868</v>
      </c>
      <c r="E8">
        <v>-656.61111111111586</v>
      </c>
      <c r="F8">
        <v>-2.3333333333333441</v>
      </c>
      <c r="G8">
        <v>-22.666666666666679</v>
      </c>
      <c r="H8">
        <v>-305.38888888888897</v>
      </c>
      <c r="I8">
        <v>-40.000000000000497</v>
      </c>
      <c r="J8">
        <v>-1</v>
      </c>
      <c r="K8">
        <v>-1</v>
      </c>
      <c r="L8">
        <v>-1</v>
      </c>
      <c r="M8">
        <v>-1.5555555555555451</v>
      </c>
      <c r="N8">
        <v>-1</v>
      </c>
      <c r="O8">
        <v>-1</v>
      </c>
      <c r="P8">
        <v>-6.6666666666666394</v>
      </c>
      <c r="Q8">
        <v>-1</v>
      </c>
      <c r="R8">
        <v>-2.6666666666666492</v>
      </c>
      <c r="S8">
        <v>-0.33333333333333098</v>
      </c>
      <c r="T8">
        <v>-5.3333333333333712</v>
      </c>
      <c r="U8">
        <v>-7.9999999999999929</v>
      </c>
      <c r="V8">
        <v>-16.000000000000043</v>
      </c>
      <c r="W8">
        <v>7.6666666666665382</v>
      </c>
      <c r="X8">
        <v>0</v>
      </c>
      <c r="Y8">
        <v>-40.833333333333236</v>
      </c>
      <c r="Z8">
        <v>4.4444444444444411</v>
      </c>
      <c r="AA8">
        <v>-12.777777777777997</v>
      </c>
      <c r="AB8">
        <v>-235.94444444444443</v>
      </c>
      <c r="AC8">
        <v>-6.6666666666666075</v>
      </c>
      <c r="AD8">
        <v>-0.27777777777777501</v>
      </c>
      <c r="AE8">
        <v>-289.83333333333354</v>
      </c>
      <c r="AF8">
        <v>-637.22222222222592</v>
      </c>
      <c r="AG8">
        <v>-1.0000000000000604</v>
      </c>
      <c r="AH8">
        <v>-1.0000000000000604</v>
      </c>
      <c r="AI8">
        <v>-1.0000000000000604</v>
      </c>
      <c r="AJ8">
        <v>-1.0000000000000604</v>
      </c>
      <c r="AK8">
        <v>-1.0000000000000604</v>
      </c>
      <c r="AL8">
        <v>-1.0000000000000604</v>
      </c>
      <c r="AM8">
        <v>-1.0000000000000604</v>
      </c>
      <c r="AN8">
        <v>-1.0000000000000604</v>
      </c>
      <c r="AO8">
        <v>-1.0000000000000604</v>
      </c>
      <c r="AP8">
        <v>-1.0000000000000604</v>
      </c>
      <c r="AQ8">
        <v>1.6666666666666452</v>
      </c>
      <c r="AR8">
        <v>-40.000000000000256</v>
      </c>
      <c r="AS8">
        <v>-1.6666666666668917</v>
      </c>
      <c r="AT8">
        <v>-1</v>
      </c>
      <c r="AU8">
        <v>-1</v>
      </c>
      <c r="AV8">
        <v>-1</v>
      </c>
      <c r="AW8">
        <v>-1</v>
      </c>
      <c r="AX8">
        <v>-0.66666666666667096</v>
      </c>
      <c r="AY8">
        <v>-8.1111111111111427</v>
      </c>
      <c r="AZ8">
        <v>5.8888888888888911</v>
      </c>
      <c r="BA8">
        <v>-2.8333333333333588</v>
      </c>
      <c r="BB8">
        <v>2.3333333333333206</v>
      </c>
      <c r="BC8">
        <v>-111.38888888888968</v>
      </c>
      <c r="BD8">
        <v>87.777777777777459</v>
      </c>
      <c r="BE8">
        <v>-1.0000000000000604</v>
      </c>
    </row>
    <row r="9" spans="1:58" x14ac:dyDescent="0.25">
      <c r="A9">
        <v>509</v>
      </c>
      <c r="B9" t="s">
        <v>274</v>
      </c>
      <c r="C9">
        <v>1540.6662529749428</v>
      </c>
      <c r="D9">
        <v>-1346.9166666668152</v>
      </c>
      <c r="E9">
        <v>-624.58333333341034</v>
      </c>
      <c r="F9">
        <v>-9.5000000000010729</v>
      </c>
      <c r="G9">
        <v>-117.83333333334555</v>
      </c>
      <c r="H9">
        <v>-849.0833333334341</v>
      </c>
      <c r="I9">
        <v>-145.83333333334639</v>
      </c>
      <c r="J9">
        <v>-1</v>
      </c>
      <c r="K9">
        <v>-1</v>
      </c>
      <c r="L9">
        <v>-1</v>
      </c>
      <c r="M9">
        <v>-2.8333333333336963</v>
      </c>
      <c r="N9">
        <v>-1</v>
      </c>
      <c r="O9">
        <v>-1</v>
      </c>
      <c r="P9">
        <v>-52.50000000000604</v>
      </c>
      <c r="Q9">
        <v>-1</v>
      </c>
      <c r="R9">
        <v>-32.666666666669506</v>
      </c>
      <c r="S9">
        <v>-3.3333333333336235</v>
      </c>
      <c r="T9">
        <v>-2.5579538487363607E-13</v>
      </c>
      <c r="U9">
        <v>8.0000000000008242</v>
      </c>
      <c r="V9">
        <v>-65.333333333339525</v>
      </c>
      <c r="W9">
        <v>-56.166666666673876</v>
      </c>
      <c r="X9">
        <v>0</v>
      </c>
      <c r="Y9">
        <v>-546.75000000006878</v>
      </c>
      <c r="Z9">
        <v>-20.83333333333476</v>
      </c>
      <c r="AA9">
        <v>-32.50000000000334</v>
      </c>
      <c r="AB9">
        <v>-175.75000000002001</v>
      </c>
      <c r="AC9">
        <v>-6.6666666666672825</v>
      </c>
      <c r="AD9">
        <v>8.3333333333371229E-2</v>
      </c>
      <c r="AE9">
        <v>-754.91666666675906</v>
      </c>
      <c r="AF9">
        <v>-656.66666666673359</v>
      </c>
      <c r="AG9">
        <v>-0.99999999999963229</v>
      </c>
      <c r="AH9">
        <v>-0.99999999999963229</v>
      </c>
      <c r="AI9">
        <v>-0.99999999999963229</v>
      </c>
      <c r="AJ9">
        <v>-0.99999999999963229</v>
      </c>
      <c r="AK9">
        <v>-0.99999999999963229</v>
      </c>
      <c r="AL9">
        <v>-0.99999999999963229</v>
      </c>
      <c r="AM9">
        <v>-0.99999999999963229</v>
      </c>
      <c r="AN9">
        <v>-0.99999999999963229</v>
      </c>
      <c r="AO9">
        <v>-0.99999999999963229</v>
      </c>
      <c r="AP9">
        <v>-0.99999999999963229</v>
      </c>
      <c r="AQ9">
        <v>6.6666666666671759</v>
      </c>
      <c r="AR9">
        <v>-60.000000000004476</v>
      </c>
      <c r="AS9">
        <v>-92.500000000009095</v>
      </c>
      <c r="AT9">
        <v>-1</v>
      </c>
      <c r="AU9">
        <v>-1</v>
      </c>
      <c r="AV9">
        <v>-1</v>
      </c>
      <c r="AW9">
        <v>-1</v>
      </c>
      <c r="AX9">
        <v>-1.0000000000000746</v>
      </c>
      <c r="AY9">
        <v>-9.8333333333341422</v>
      </c>
      <c r="AZ9">
        <v>-16.833333333334863</v>
      </c>
      <c r="BA9">
        <v>-6.5833333333339539</v>
      </c>
      <c r="BB9">
        <v>-6.000000000000604</v>
      </c>
      <c r="BC9">
        <v>-213.75000000001955</v>
      </c>
      <c r="BD9">
        <v>-234.16666666668942</v>
      </c>
      <c r="BE9">
        <v>-0.99999999999963229</v>
      </c>
    </row>
    <row r="10" spans="1:58" x14ac:dyDescent="0.25">
      <c r="A10">
        <v>811</v>
      </c>
      <c r="B10" t="s">
        <v>354</v>
      </c>
      <c r="C10">
        <v>1502.4943497262709</v>
      </c>
      <c r="D10">
        <v>2118.944444444598</v>
      </c>
      <c r="E10">
        <v>1495.9444444445453</v>
      </c>
      <c r="F10">
        <v>15.333333333334505</v>
      </c>
      <c r="G10">
        <v>178.0000000000129</v>
      </c>
      <c r="H10">
        <v>1433.7222222223231</v>
      </c>
      <c r="I10">
        <v>223.33333333334693</v>
      </c>
      <c r="J10">
        <v>-1</v>
      </c>
      <c r="K10">
        <v>-1</v>
      </c>
      <c r="L10">
        <v>-1</v>
      </c>
      <c r="M10">
        <v>4.8888888888892286</v>
      </c>
      <c r="N10">
        <v>-1</v>
      </c>
      <c r="O10">
        <v>-1</v>
      </c>
      <c r="P10">
        <v>76.666666666672612</v>
      </c>
      <c r="Q10">
        <v>-1</v>
      </c>
      <c r="R10">
        <v>45.333333333336526</v>
      </c>
      <c r="S10">
        <v>4.6666666666669911</v>
      </c>
      <c r="T10">
        <v>5.333333333333627</v>
      </c>
      <c r="U10">
        <v>-8.0000000000009663</v>
      </c>
      <c r="V10">
        <v>101.33333333334031</v>
      </c>
      <c r="W10">
        <v>89.000000000008569</v>
      </c>
      <c r="X10">
        <v>0</v>
      </c>
      <c r="Y10">
        <v>849.83333333340261</v>
      </c>
      <c r="Z10">
        <v>18.888888888890598</v>
      </c>
      <c r="AA10">
        <v>52.777777777781701</v>
      </c>
      <c r="AB10">
        <v>398.94444444446401</v>
      </c>
      <c r="AC10">
        <v>13.333333333333854</v>
      </c>
      <c r="AD10">
        <v>-5.5555555555610425E-2</v>
      </c>
      <c r="AE10">
        <v>1301.5000000000928</v>
      </c>
      <c r="AF10">
        <v>1343.8888888889776</v>
      </c>
      <c r="AG10">
        <v>-0.99999999999995381</v>
      </c>
      <c r="AH10">
        <v>-0.99999999999995381</v>
      </c>
      <c r="AI10">
        <v>-0.99999999999995381</v>
      </c>
      <c r="AJ10">
        <v>-0.99999999999995381</v>
      </c>
      <c r="AK10">
        <v>-0.99999999999995381</v>
      </c>
      <c r="AL10">
        <v>-0.99999999999995381</v>
      </c>
      <c r="AM10">
        <v>-0.99999999999995381</v>
      </c>
      <c r="AN10">
        <v>-0.99999999999995381</v>
      </c>
      <c r="AO10">
        <v>-0.99999999999995381</v>
      </c>
      <c r="AP10">
        <v>-0.99999999999995381</v>
      </c>
      <c r="AQ10">
        <v>-8.3333333333339574</v>
      </c>
      <c r="AR10">
        <v>100.0000000000054</v>
      </c>
      <c r="AS10">
        <v>131.66666666667544</v>
      </c>
      <c r="AT10">
        <v>-1</v>
      </c>
      <c r="AU10">
        <v>-1</v>
      </c>
      <c r="AV10">
        <v>-1</v>
      </c>
      <c r="AW10">
        <v>-1</v>
      </c>
      <c r="AX10">
        <v>1.6666666666667567</v>
      </c>
      <c r="AY10">
        <v>18.444444444445349</v>
      </c>
      <c r="AZ10">
        <v>18.444444444446162</v>
      </c>
      <c r="BA10">
        <v>10.166666666667373</v>
      </c>
      <c r="BB10">
        <v>7.6666666666673891</v>
      </c>
      <c r="BC10">
        <v>346.38888888891108</v>
      </c>
      <c r="BD10">
        <v>283.88888888891552</v>
      </c>
      <c r="BE10">
        <v>-0.99999999999995381</v>
      </c>
    </row>
    <row r="11" spans="1:58" x14ac:dyDescent="0.25">
      <c r="A11">
        <v>1153</v>
      </c>
      <c r="B11" t="s">
        <v>2918</v>
      </c>
      <c r="C11">
        <v>1636.4343344815497</v>
      </c>
      <c r="D11">
        <v>1449.7777777778847</v>
      </c>
      <c r="E11">
        <v>1112.7777777778476</v>
      </c>
      <c r="F11">
        <v>11.33333333333414</v>
      </c>
      <c r="G11">
        <v>133.00000000000918</v>
      </c>
      <c r="H11">
        <v>972.88888888895906</v>
      </c>
      <c r="I11">
        <v>113.33333333334323</v>
      </c>
      <c r="J11">
        <v>-1</v>
      </c>
      <c r="K11">
        <v>-1</v>
      </c>
      <c r="L11">
        <v>-1</v>
      </c>
      <c r="M11">
        <v>3.5555555555557863</v>
      </c>
      <c r="N11">
        <v>-1</v>
      </c>
      <c r="O11">
        <v>-1</v>
      </c>
      <c r="P11">
        <v>51.666666666670736</v>
      </c>
      <c r="Q11">
        <v>-1</v>
      </c>
      <c r="R11">
        <v>35.333333333335631</v>
      </c>
      <c r="S11">
        <v>3.6666666666669023</v>
      </c>
      <c r="T11">
        <v>5.3333333333335702</v>
      </c>
      <c r="U11">
        <v>-8.0000000000005969</v>
      </c>
      <c r="V11">
        <v>81.333333333338402</v>
      </c>
      <c r="W11">
        <v>92.000000000006153</v>
      </c>
      <c r="X11">
        <v>0</v>
      </c>
      <c r="Y11">
        <v>603.33333333338237</v>
      </c>
      <c r="Z11">
        <v>5.5555555555566016</v>
      </c>
      <c r="AA11">
        <v>31.11111111111353</v>
      </c>
      <c r="AB11">
        <v>259.77777777779056</v>
      </c>
      <c r="AC11">
        <v>13.33333333333389</v>
      </c>
      <c r="AD11">
        <v>-0.22222222222225696</v>
      </c>
      <c r="AE11">
        <v>894.00000000006412</v>
      </c>
      <c r="AF11">
        <v>938.55555555561546</v>
      </c>
      <c r="AG11">
        <v>-1.0000000000000391</v>
      </c>
      <c r="AH11">
        <v>-1.0000000000000391</v>
      </c>
      <c r="AI11">
        <v>-1.0000000000000391</v>
      </c>
      <c r="AJ11">
        <v>-1.0000000000000391</v>
      </c>
      <c r="AK11">
        <v>-1.0000000000000391</v>
      </c>
      <c r="AL11">
        <v>-1.0000000000000391</v>
      </c>
      <c r="AM11">
        <v>-1.0000000000000391</v>
      </c>
      <c r="AN11">
        <v>-1.0000000000000391</v>
      </c>
      <c r="AO11">
        <v>-1.0000000000000391</v>
      </c>
      <c r="AP11">
        <v>-1.0000000000000391</v>
      </c>
      <c r="AQ11">
        <v>-3.3333333333337345</v>
      </c>
      <c r="AR11">
        <v>40.000000000003801</v>
      </c>
      <c r="AS11">
        <v>76.666666666673166</v>
      </c>
      <c r="AT11">
        <v>-1</v>
      </c>
      <c r="AU11">
        <v>-1</v>
      </c>
      <c r="AV11">
        <v>-1</v>
      </c>
      <c r="AW11">
        <v>-1</v>
      </c>
      <c r="AX11">
        <v>0.66666666666673002</v>
      </c>
      <c r="AY11">
        <v>11.777777777778319</v>
      </c>
      <c r="AZ11">
        <v>12.777777777778926</v>
      </c>
      <c r="BA11">
        <v>6.6666666666671208</v>
      </c>
      <c r="BB11">
        <v>6.6666666666671439</v>
      </c>
      <c r="BC11">
        <v>225.55555555556958</v>
      </c>
      <c r="BD11">
        <v>230.55555555557322</v>
      </c>
      <c r="BE11">
        <v>-1.0000000000000391</v>
      </c>
    </row>
    <row r="12" spans="1:58" x14ac:dyDescent="0.25">
      <c r="A12">
        <v>1247</v>
      </c>
      <c r="B12" t="s">
        <v>2922</v>
      </c>
      <c r="C12">
        <v>1528.0194875941179</v>
      </c>
      <c r="D12">
        <v>-836.52777777780739</v>
      </c>
      <c r="E12">
        <v>-646.86111111115497</v>
      </c>
      <c r="F12">
        <v>-5.8333333333336457</v>
      </c>
      <c r="G12">
        <v>-85.166666666670025</v>
      </c>
      <c r="H12">
        <v>-524.13888888890608</v>
      </c>
      <c r="I12">
        <v>27.499999999998405</v>
      </c>
      <c r="J12">
        <v>-1</v>
      </c>
      <c r="K12">
        <v>-1</v>
      </c>
      <c r="L12">
        <v>-1</v>
      </c>
      <c r="M12">
        <v>-2.0555555555555856</v>
      </c>
      <c r="N12">
        <v>-1</v>
      </c>
      <c r="O12">
        <v>-1</v>
      </c>
      <c r="P12">
        <v>-29.166666666667396</v>
      </c>
      <c r="Q12">
        <v>-1</v>
      </c>
      <c r="R12">
        <v>-22.666666666667869</v>
      </c>
      <c r="S12">
        <v>-2.3333333333334565</v>
      </c>
      <c r="T12">
        <v>-5.3333333333334423</v>
      </c>
      <c r="U12">
        <v>8.0000000000003268</v>
      </c>
      <c r="V12">
        <v>-56.000000000002622</v>
      </c>
      <c r="W12">
        <v>-97.83333333333681</v>
      </c>
      <c r="X12">
        <v>0</v>
      </c>
      <c r="Y12">
        <v>-457.58333333334622</v>
      </c>
      <c r="Z12">
        <v>6.9444444444442777</v>
      </c>
      <c r="AA12">
        <v>-15.277777777778692</v>
      </c>
      <c r="AB12">
        <v>-48.694444444446702</v>
      </c>
      <c r="AC12">
        <v>-6.6666666666669627</v>
      </c>
      <c r="AD12">
        <v>0.47222222222225163</v>
      </c>
      <c r="AE12">
        <v>-521.0833333333494</v>
      </c>
      <c r="AF12">
        <v>-377.2222222222606</v>
      </c>
      <c r="AG12">
        <v>-1.0000000000004388</v>
      </c>
      <c r="AH12">
        <v>-1.0000000000004388</v>
      </c>
      <c r="AI12">
        <v>-1.0000000000004388</v>
      </c>
      <c r="AJ12">
        <v>-1.0000000000004388</v>
      </c>
      <c r="AK12">
        <v>-1.0000000000004388</v>
      </c>
      <c r="AL12">
        <v>-1.0000000000004388</v>
      </c>
      <c r="AM12">
        <v>-1.0000000000004388</v>
      </c>
      <c r="AN12">
        <v>-1.0000000000004388</v>
      </c>
      <c r="AO12">
        <v>-1.0000000000004388</v>
      </c>
      <c r="AP12">
        <v>-1.0000000000004388</v>
      </c>
      <c r="AQ12">
        <v>1.6666666666669494</v>
      </c>
      <c r="AR12">
        <v>19.99999999999913</v>
      </c>
      <c r="AS12">
        <v>5.8333333333323374</v>
      </c>
      <c r="AT12">
        <v>-1</v>
      </c>
      <c r="AU12">
        <v>-1</v>
      </c>
      <c r="AV12">
        <v>-1</v>
      </c>
      <c r="AW12">
        <v>-1</v>
      </c>
      <c r="AX12">
        <v>0.33333333333331883</v>
      </c>
      <c r="AY12">
        <v>-1.611111111111339</v>
      </c>
      <c r="AZ12">
        <v>-12.611111111111605</v>
      </c>
      <c r="BA12">
        <v>-3.0833333333335631</v>
      </c>
      <c r="BB12">
        <v>-7.6666666666668739</v>
      </c>
      <c r="BC12">
        <v>-85.138888888895778</v>
      </c>
      <c r="BD12">
        <v>-254.72222222222985</v>
      </c>
      <c r="BE12">
        <v>-1.0000000000004388</v>
      </c>
    </row>
    <row r="13" spans="1:58" x14ac:dyDescent="0.25">
      <c r="A13">
        <v>1519</v>
      </c>
      <c r="B13" t="s">
        <v>538</v>
      </c>
      <c r="C13">
        <v>1587.0876880714382</v>
      </c>
      <c r="D13">
        <v>906.47222222226492</v>
      </c>
      <c r="E13">
        <v>532.1388888889295</v>
      </c>
      <c r="F13">
        <v>6.1666666666670444</v>
      </c>
      <c r="G13">
        <v>68.833333333337777</v>
      </c>
      <c r="H13">
        <v>599.86111111113746</v>
      </c>
      <c r="I13">
        <v>52.500000000002487</v>
      </c>
      <c r="J13">
        <v>-1</v>
      </c>
      <c r="K13">
        <v>-1</v>
      </c>
      <c r="L13">
        <v>-1</v>
      </c>
      <c r="M13">
        <v>1.9444444444445326</v>
      </c>
      <c r="N13">
        <v>-1</v>
      </c>
      <c r="O13">
        <v>-1</v>
      </c>
      <c r="P13">
        <v>30.833333333334984</v>
      </c>
      <c r="Q13">
        <v>-1</v>
      </c>
      <c r="R13">
        <v>16.333333333334597</v>
      </c>
      <c r="S13">
        <v>1.6666666666667957</v>
      </c>
      <c r="T13">
        <v>2.6666666666667993</v>
      </c>
      <c r="U13">
        <v>-8.0000000000003411</v>
      </c>
      <c r="V13">
        <v>38.000000000002792</v>
      </c>
      <c r="W13">
        <v>62.166666666670174</v>
      </c>
      <c r="X13">
        <v>0</v>
      </c>
      <c r="Y13">
        <v>440.41666666668635</v>
      </c>
      <c r="Z13">
        <v>1.9444444444449971</v>
      </c>
      <c r="AA13">
        <v>24.722222222223245</v>
      </c>
      <c r="AB13">
        <v>103.30555555555944</v>
      </c>
      <c r="AC13">
        <v>3.3333333333336057</v>
      </c>
      <c r="AD13">
        <v>-0.52777777777780166</v>
      </c>
      <c r="AE13">
        <v>567.91666666669119</v>
      </c>
      <c r="AF13">
        <v>387.77777777781552</v>
      </c>
      <c r="AG13">
        <v>-0.99999999999969891</v>
      </c>
      <c r="AH13">
        <v>-0.99999999999969891</v>
      </c>
      <c r="AI13">
        <v>-0.99999999999969891</v>
      </c>
      <c r="AJ13">
        <v>-0.99999999999969891</v>
      </c>
      <c r="AK13">
        <v>-0.99999999999969891</v>
      </c>
      <c r="AL13">
        <v>-0.99999999999969891</v>
      </c>
      <c r="AM13">
        <v>-0.99999999999969891</v>
      </c>
      <c r="AN13">
        <v>-0.99999999999969891</v>
      </c>
      <c r="AO13">
        <v>-0.99999999999969891</v>
      </c>
      <c r="AP13">
        <v>-0.99999999999969891</v>
      </c>
      <c r="AQ13">
        <v>-3.3333333333336368</v>
      </c>
      <c r="AR13">
        <v>20.000000000001315</v>
      </c>
      <c r="AS13">
        <v>35.833333333334807</v>
      </c>
      <c r="AT13">
        <v>-1</v>
      </c>
      <c r="AU13">
        <v>-1</v>
      </c>
      <c r="AV13">
        <v>-1</v>
      </c>
      <c r="AW13">
        <v>-1</v>
      </c>
      <c r="AX13">
        <v>0.33333333333335524</v>
      </c>
      <c r="AY13">
        <v>5.3888888888891504</v>
      </c>
      <c r="AZ13">
        <v>10.388888888889472</v>
      </c>
      <c r="BA13">
        <v>3.9166666666669254</v>
      </c>
      <c r="BB13">
        <v>5.3333333333335844</v>
      </c>
      <c r="BC13">
        <v>124.86111111111887</v>
      </c>
      <c r="BD13">
        <v>185.27777777778695</v>
      </c>
      <c r="BE13">
        <v>-0.99999999999969891</v>
      </c>
    </row>
    <row r="14" spans="1:58" x14ac:dyDescent="0.25">
      <c r="A14">
        <v>1721</v>
      </c>
      <c r="B14" t="s">
        <v>610</v>
      </c>
      <c r="C14">
        <v>1502.3388523505616</v>
      </c>
      <c r="D14">
        <v>1035.0277777779031</v>
      </c>
      <c r="E14">
        <v>404.0277777778291</v>
      </c>
      <c r="F14">
        <v>7.8333333333341608</v>
      </c>
      <c r="G14">
        <v>91.50000000000955</v>
      </c>
      <c r="H14">
        <v>649.63888888897372</v>
      </c>
      <c r="I14">
        <v>105.83333333334588</v>
      </c>
      <c r="J14">
        <v>-1</v>
      </c>
      <c r="K14">
        <v>-1</v>
      </c>
      <c r="L14">
        <v>-1</v>
      </c>
      <c r="M14">
        <v>2.0555555555558733</v>
      </c>
      <c r="N14">
        <v>-1</v>
      </c>
      <c r="O14">
        <v>-1</v>
      </c>
      <c r="P14">
        <v>44.16666666667183</v>
      </c>
      <c r="Q14">
        <v>-1</v>
      </c>
      <c r="R14">
        <v>26.333333333335336</v>
      </c>
      <c r="S14">
        <v>2.6666666666668704</v>
      </c>
      <c r="T14">
        <v>-2.6666666666664725</v>
      </c>
      <c r="U14">
        <v>-8.0000000000006111</v>
      </c>
      <c r="V14">
        <v>47.333333333337727</v>
      </c>
      <c r="W14">
        <v>37.500000000005215</v>
      </c>
      <c r="X14">
        <v>0</v>
      </c>
      <c r="Y14">
        <v>494.08333333339016</v>
      </c>
      <c r="Z14">
        <v>23.05555555555685</v>
      </c>
      <c r="AA14">
        <v>23.611111111114191</v>
      </c>
      <c r="AB14">
        <v>55.527777777795464</v>
      </c>
      <c r="AC14">
        <v>3.3333333333336768</v>
      </c>
      <c r="AD14">
        <v>2.7777777777746593E-2</v>
      </c>
      <c r="AE14">
        <v>573.25000000007753</v>
      </c>
      <c r="AF14">
        <v>448.55555555559846</v>
      </c>
      <c r="AG14">
        <v>-1.000000000000524</v>
      </c>
      <c r="AH14">
        <v>-1.000000000000524</v>
      </c>
      <c r="AI14">
        <v>-1.000000000000524</v>
      </c>
      <c r="AJ14">
        <v>-1.000000000000524</v>
      </c>
      <c r="AK14">
        <v>-1.000000000000524</v>
      </c>
      <c r="AL14">
        <v>-1.000000000000524</v>
      </c>
      <c r="AM14">
        <v>-1.000000000000524</v>
      </c>
      <c r="AN14">
        <v>-1.000000000000524</v>
      </c>
      <c r="AO14">
        <v>-1.000000000000524</v>
      </c>
      <c r="AP14">
        <v>-1.000000000000524</v>
      </c>
      <c r="AQ14">
        <v>-3.3333333333336981</v>
      </c>
      <c r="AR14">
        <v>40.000000000004547</v>
      </c>
      <c r="AS14">
        <v>69.166666666675042</v>
      </c>
      <c r="AT14">
        <v>-1</v>
      </c>
      <c r="AU14">
        <v>-1</v>
      </c>
      <c r="AV14">
        <v>-1</v>
      </c>
      <c r="AW14">
        <v>-1</v>
      </c>
      <c r="AX14">
        <v>0.66666666666674246</v>
      </c>
      <c r="AY14">
        <v>6.2777777777784536</v>
      </c>
      <c r="AZ14">
        <v>14.277777777778965</v>
      </c>
      <c r="BA14">
        <v>3.9166666666671248</v>
      </c>
      <c r="BB14">
        <v>4.6666666666671617</v>
      </c>
      <c r="BC14">
        <v>129.30555555557038</v>
      </c>
      <c r="BD14">
        <v>188.05555555557385</v>
      </c>
      <c r="BE14">
        <v>-1.000000000000524</v>
      </c>
    </row>
    <row r="15" spans="1:58" x14ac:dyDescent="0.25">
      <c r="A15">
        <v>1729</v>
      </c>
      <c r="B15" t="s">
        <v>613</v>
      </c>
      <c r="C15">
        <v>1521.1981827676659</v>
      </c>
      <c r="D15">
        <v>-402.19444444449675</v>
      </c>
      <c r="E15">
        <v>181.47222222219142</v>
      </c>
      <c r="F15">
        <v>-1.8333333333337234</v>
      </c>
      <c r="G15">
        <v>-41.166666666671233</v>
      </c>
      <c r="H15">
        <v>-160.47222222225659</v>
      </c>
      <c r="I15">
        <v>17.499999999995495</v>
      </c>
      <c r="J15">
        <v>-1</v>
      </c>
      <c r="K15">
        <v>-1</v>
      </c>
      <c r="L15">
        <v>-1</v>
      </c>
      <c r="M15">
        <v>-0.38888888888901274</v>
      </c>
      <c r="N15">
        <v>-1</v>
      </c>
      <c r="O15">
        <v>-1</v>
      </c>
      <c r="P15">
        <v>-19.166666666668785</v>
      </c>
      <c r="Q15">
        <v>-1</v>
      </c>
      <c r="R15">
        <v>-13.666666666667783</v>
      </c>
      <c r="S15">
        <v>-1.3333333333334476</v>
      </c>
      <c r="T15">
        <v>2.6666666666665577</v>
      </c>
      <c r="U15">
        <v>8.0000000000003268</v>
      </c>
      <c r="V15">
        <v>-22.000000000002451</v>
      </c>
      <c r="W15">
        <v>-53.833333333336348</v>
      </c>
      <c r="X15">
        <v>0</v>
      </c>
      <c r="Y15">
        <v>-280.58333333335713</v>
      </c>
      <c r="Z15">
        <v>-6.3888888888894968</v>
      </c>
      <c r="AA15">
        <v>-11.944444444445601</v>
      </c>
      <c r="AB15">
        <v>132.63888888888238</v>
      </c>
      <c r="AC15">
        <v>3.3333333333330728</v>
      </c>
      <c r="AD15">
        <v>0.80555555555557135</v>
      </c>
      <c r="AE15">
        <v>-159.08333333336486</v>
      </c>
      <c r="AF15">
        <v>232.444444444417</v>
      </c>
      <c r="AG15">
        <v>-0.99999999999997247</v>
      </c>
      <c r="AH15">
        <v>-0.99999999999997247</v>
      </c>
      <c r="AI15">
        <v>-0.99999999999997247</v>
      </c>
      <c r="AJ15">
        <v>-0.99999999999997247</v>
      </c>
      <c r="AK15">
        <v>-0.99999999999997247</v>
      </c>
      <c r="AL15">
        <v>-0.99999999999997247</v>
      </c>
      <c r="AM15">
        <v>-0.99999999999997247</v>
      </c>
      <c r="AN15">
        <v>-0.99999999999997247</v>
      </c>
      <c r="AO15">
        <v>-0.99999999999997247</v>
      </c>
      <c r="AP15">
        <v>-0.99999999999997247</v>
      </c>
      <c r="AQ15">
        <v>1.666666666666905</v>
      </c>
      <c r="AR15">
        <v>19.999999999998252</v>
      </c>
      <c r="AS15">
        <v>-4.1666666666696646</v>
      </c>
      <c r="AT15">
        <v>-1</v>
      </c>
      <c r="AU15">
        <v>-1</v>
      </c>
      <c r="AV15">
        <v>-1</v>
      </c>
      <c r="AW15">
        <v>-1</v>
      </c>
      <c r="AX15">
        <v>0.33333333333330417</v>
      </c>
      <c r="AY15">
        <v>2.7222222222219545</v>
      </c>
      <c r="AZ15">
        <v>-15.27777777777834</v>
      </c>
      <c r="BA15">
        <v>-1.0833333333335595</v>
      </c>
      <c r="BB15">
        <v>-5.6666666666669094</v>
      </c>
      <c r="BC15">
        <v>-13.47222222222922</v>
      </c>
      <c r="BD15">
        <v>-218.05555555556441</v>
      </c>
      <c r="BE15">
        <v>-0.99999999999997247</v>
      </c>
    </row>
    <row r="16" spans="1:58" x14ac:dyDescent="0.25">
      <c r="A16">
        <v>2084</v>
      </c>
      <c r="B16" t="s">
        <v>730</v>
      </c>
      <c r="C16">
        <v>1599.9154370436008</v>
      </c>
      <c r="D16">
        <v>492.97222222224502</v>
      </c>
      <c r="E16">
        <v>300.63888888890779</v>
      </c>
      <c r="F16">
        <v>3.1666666666668579</v>
      </c>
      <c r="G16">
        <v>43.83333333333568</v>
      </c>
      <c r="H16">
        <v>336.36111111112484</v>
      </c>
      <c r="I16">
        <v>67.500000000001364</v>
      </c>
      <c r="J16">
        <v>-1</v>
      </c>
      <c r="K16">
        <v>-1</v>
      </c>
      <c r="L16">
        <v>-1</v>
      </c>
      <c r="M16">
        <v>1.9444444444444877</v>
      </c>
      <c r="N16">
        <v>-1</v>
      </c>
      <c r="O16">
        <v>-1</v>
      </c>
      <c r="P16">
        <v>25.833333333334203</v>
      </c>
      <c r="Q16">
        <v>-1</v>
      </c>
      <c r="R16">
        <v>6.333333333334016</v>
      </c>
      <c r="S16">
        <v>0.66666666666673624</v>
      </c>
      <c r="T16">
        <v>2.6666666666667211</v>
      </c>
      <c r="U16">
        <v>-2.5579538487363607E-13</v>
      </c>
      <c r="V16">
        <v>18.000000000001474</v>
      </c>
      <c r="W16">
        <v>17.166666666668444</v>
      </c>
      <c r="X16">
        <v>0</v>
      </c>
      <c r="Y16">
        <v>177.91666666667734</v>
      </c>
      <c r="Z16">
        <v>6.9444444444447351</v>
      </c>
      <c r="AA16">
        <v>9.722222222222852</v>
      </c>
      <c r="AB16">
        <v>111.80555555555692</v>
      </c>
      <c r="AC16">
        <v>3.3333333333334636</v>
      </c>
      <c r="AD16">
        <v>-2.7777777777788337E-2</v>
      </c>
      <c r="AE16">
        <v>299.41666666667936</v>
      </c>
      <c r="AF16">
        <v>286.77777777779573</v>
      </c>
      <c r="AG16">
        <v>-0.99999999999983036</v>
      </c>
      <c r="AH16">
        <v>-0.99999999999983036</v>
      </c>
      <c r="AI16">
        <v>-0.99999999999983036</v>
      </c>
      <c r="AJ16">
        <v>-0.99999999999983036</v>
      </c>
      <c r="AK16">
        <v>-0.99999999999983036</v>
      </c>
      <c r="AL16">
        <v>-0.99999999999983036</v>
      </c>
      <c r="AM16">
        <v>-0.99999999999983036</v>
      </c>
      <c r="AN16">
        <v>-0.99999999999983036</v>
      </c>
      <c r="AO16">
        <v>-0.99999999999983036</v>
      </c>
      <c r="AP16">
        <v>-0.99999999999983036</v>
      </c>
      <c r="AQ16">
        <v>-3.3333333333335133</v>
      </c>
      <c r="AR16">
        <v>20.000000000000622</v>
      </c>
      <c r="AS16">
        <v>50.833333333334267</v>
      </c>
      <c r="AT16">
        <v>-1</v>
      </c>
      <c r="AU16">
        <v>-1</v>
      </c>
      <c r="AV16">
        <v>-1</v>
      </c>
      <c r="AW16">
        <v>-1</v>
      </c>
      <c r="AX16">
        <v>0.3333333333333437</v>
      </c>
      <c r="AY16">
        <v>3.3888888888890971</v>
      </c>
      <c r="AZ16">
        <v>2.388888888889229</v>
      </c>
      <c r="BA16">
        <v>2.4166666666668353</v>
      </c>
      <c r="BB16">
        <v>1.3333333333334823</v>
      </c>
      <c r="BC16">
        <v>77.361111111116358</v>
      </c>
      <c r="BD16">
        <v>45.2777777777832</v>
      </c>
      <c r="BE16">
        <v>-0.99999999999983036</v>
      </c>
    </row>
    <row r="17" spans="1:57" x14ac:dyDescent="0.25">
      <c r="A17">
        <v>2342</v>
      </c>
      <c r="B17" t="s">
        <v>334</v>
      </c>
      <c r="C17">
        <v>1507.0365842864067</v>
      </c>
      <c r="D17">
        <v>-1547.4444444445344</v>
      </c>
      <c r="E17">
        <v>-1210.7777777778535</v>
      </c>
      <c r="F17">
        <v>-11.333333333334087</v>
      </c>
      <c r="G17">
        <v>-122.66666666667506</v>
      </c>
      <c r="H17">
        <v>-1029.222222222279</v>
      </c>
      <c r="I17">
        <v>-90.00000000000631</v>
      </c>
      <c r="J17">
        <v>-1</v>
      </c>
      <c r="K17">
        <v>-1</v>
      </c>
      <c r="L17">
        <v>-1</v>
      </c>
      <c r="M17">
        <v>-2.888888888889058</v>
      </c>
      <c r="N17">
        <v>-1</v>
      </c>
      <c r="O17">
        <v>-1</v>
      </c>
      <c r="P17">
        <v>-46.666666666669798</v>
      </c>
      <c r="Q17">
        <v>-1</v>
      </c>
      <c r="R17">
        <v>-32.666666666669123</v>
      </c>
      <c r="S17">
        <v>-3.3333333333335844</v>
      </c>
      <c r="T17">
        <v>-5.3333333333335133</v>
      </c>
      <c r="U17">
        <v>8.0000000000007958</v>
      </c>
      <c r="V17">
        <v>-76.000000000005272</v>
      </c>
      <c r="W17">
        <v>-99.333333333339837</v>
      </c>
      <c r="X17">
        <v>0</v>
      </c>
      <c r="Y17">
        <v>-674.33333333337418</v>
      </c>
      <c r="Z17">
        <v>-8.88888888888971</v>
      </c>
      <c r="AA17">
        <v>-34.444444444446717</v>
      </c>
      <c r="AB17">
        <v>-267.11111111112064</v>
      </c>
      <c r="AC17">
        <v>-6.6666666666672114</v>
      </c>
      <c r="AD17">
        <v>0.55555555555559621</v>
      </c>
      <c r="AE17">
        <v>-975.33333333338589</v>
      </c>
      <c r="AF17">
        <v>-1047.5555555556225</v>
      </c>
      <c r="AG17">
        <v>-1.0000000000004015</v>
      </c>
      <c r="AH17">
        <v>-1.0000000000004015</v>
      </c>
      <c r="AI17">
        <v>-1.0000000000004015</v>
      </c>
      <c r="AJ17">
        <v>-1.0000000000004015</v>
      </c>
      <c r="AK17">
        <v>-1.0000000000004015</v>
      </c>
      <c r="AL17">
        <v>-1.0000000000004015</v>
      </c>
      <c r="AM17">
        <v>-1.0000000000004015</v>
      </c>
      <c r="AN17">
        <v>-1.0000000000004015</v>
      </c>
      <c r="AO17">
        <v>-1.0000000000004015</v>
      </c>
      <c r="AP17">
        <v>-1.0000000000004015</v>
      </c>
      <c r="AQ17">
        <v>6.6666666666672381</v>
      </c>
      <c r="AR17">
        <v>-40.000000000002736</v>
      </c>
      <c r="AS17">
        <v>-56.6666666666708</v>
      </c>
      <c r="AT17">
        <v>-1</v>
      </c>
      <c r="AU17">
        <v>-1</v>
      </c>
      <c r="AV17">
        <v>-1</v>
      </c>
      <c r="AW17">
        <v>-1</v>
      </c>
      <c r="AX17">
        <v>-0.66666666666671226</v>
      </c>
      <c r="AY17">
        <v>-8.7777777777783683</v>
      </c>
      <c r="AZ17">
        <v>-17.777777777778958</v>
      </c>
      <c r="BA17">
        <v>-6.3333333333338402</v>
      </c>
      <c r="BB17">
        <v>-8.6666666666671581</v>
      </c>
      <c r="BC17">
        <v>-202.22222222223783</v>
      </c>
      <c r="BD17">
        <v>-305.55555555557373</v>
      </c>
      <c r="BE17">
        <v>-1.0000000000004015</v>
      </c>
    </row>
    <row r="18" spans="1:57" x14ac:dyDescent="0.25">
      <c r="A18">
        <v>3236</v>
      </c>
      <c r="B18" t="s">
        <v>1146</v>
      </c>
      <c r="C18">
        <v>1481.5682415212311</v>
      </c>
      <c r="D18">
        <v>1189.7222222222592</v>
      </c>
      <c r="E18">
        <v>1223.3888888889317</v>
      </c>
      <c r="F18">
        <v>8.6666666666670125</v>
      </c>
      <c r="G18">
        <v>110.33333333333714</v>
      </c>
      <c r="H18">
        <v>866.6111111111336</v>
      </c>
      <c r="I18">
        <v>45.000000000002174</v>
      </c>
      <c r="J18">
        <v>-1</v>
      </c>
      <c r="K18">
        <v>-1</v>
      </c>
      <c r="L18">
        <v>-1</v>
      </c>
      <c r="M18">
        <v>3.444444444444505</v>
      </c>
      <c r="N18">
        <v>-1</v>
      </c>
      <c r="O18">
        <v>-1</v>
      </c>
      <c r="P18">
        <v>38.33333333333448</v>
      </c>
      <c r="Q18">
        <v>-1</v>
      </c>
      <c r="R18">
        <v>25.333333333334526</v>
      </c>
      <c r="S18">
        <v>2.6666666666667886</v>
      </c>
      <c r="T18">
        <v>10.666666666666799</v>
      </c>
      <c r="U18">
        <v>-3.5527136788005009E-13</v>
      </c>
      <c r="V18">
        <v>72.000000000002643</v>
      </c>
      <c r="W18">
        <v>91.666666666670181</v>
      </c>
      <c r="X18">
        <v>0</v>
      </c>
      <c r="Y18">
        <v>502.16666666668317</v>
      </c>
      <c r="Z18">
        <v>-10.555555555555243</v>
      </c>
      <c r="AA18">
        <v>27.222222222223362</v>
      </c>
      <c r="AB18">
        <v>293.05555555555901</v>
      </c>
      <c r="AC18">
        <v>13.333333333333606</v>
      </c>
      <c r="AD18">
        <v>-0.27777777777780788</v>
      </c>
      <c r="AE18">
        <v>822.16666666668755</v>
      </c>
      <c r="AF18">
        <v>935.77777777781614</v>
      </c>
      <c r="AG18">
        <v>-0.99999999999964118</v>
      </c>
      <c r="AH18">
        <v>-0.99999999999964118</v>
      </c>
      <c r="AI18">
        <v>-0.99999999999964118</v>
      </c>
      <c r="AJ18">
        <v>-0.99999999999964118</v>
      </c>
      <c r="AK18">
        <v>-0.99999999999964118</v>
      </c>
      <c r="AL18">
        <v>-0.99999999999964118</v>
      </c>
      <c r="AM18">
        <v>-0.99999999999964118</v>
      </c>
      <c r="AN18">
        <v>-0.99999999999964118</v>
      </c>
      <c r="AO18">
        <v>-0.99999999999964118</v>
      </c>
      <c r="AP18">
        <v>-0.99999999999964118</v>
      </c>
      <c r="AQ18">
        <v>-3.3333333333336013</v>
      </c>
      <c r="AR18">
        <v>20.000000000001155</v>
      </c>
      <c r="AS18">
        <v>28.333333333334625</v>
      </c>
      <c r="AT18">
        <v>-1</v>
      </c>
      <c r="AU18">
        <v>-1</v>
      </c>
      <c r="AV18">
        <v>-1</v>
      </c>
      <c r="AW18">
        <v>-1</v>
      </c>
      <c r="AX18">
        <v>0.33333333333335258</v>
      </c>
      <c r="AY18">
        <v>9.8888888888891913</v>
      </c>
      <c r="AZ18">
        <v>6.888888888889416</v>
      </c>
      <c r="BA18">
        <v>6.166666666666921</v>
      </c>
      <c r="BB18">
        <v>5.3333333333335791</v>
      </c>
      <c r="BC18">
        <v>203.61111111111899</v>
      </c>
      <c r="BD18">
        <v>167.77777777778655</v>
      </c>
      <c r="BE18">
        <v>-0.99999999999964118</v>
      </c>
    </row>
    <row r="19" spans="1:57" x14ac:dyDescent="0.25">
      <c r="A19">
        <v>3323</v>
      </c>
      <c r="B19" t="s">
        <v>1191</v>
      </c>
      <c r="C19">
        <v>1479.4798743608724</v>
      </c>
      <c r="D19">
        <v>-1785.5833333334856</v>
      </c>
      <c r="E19">
        <v>-983.25000000009584</v>
      </c>
      <c r="F19">
        <v>-13.500000000001151</v>
      </c>
      <c r="G19">
        <v>-152.83333333334667</v>
      </c>
      <c r="H19">
        <v>-1104.4166666667666</v>
      </c>
      <c r="I19">
        <v>-155.83333333334576</v>
      </c>
      <c r="J19">
        <v>-1</v>
      </c>
      <c r="K19">
        <v>-1</v>
      </c>
      <c r="L19">
        <v>-1</v>
      </c>
      <c r="M19">
        <v>-3.1666666666670231</v>
      </c>
      <c r="N19">
        <v>-1</v>
      </c>
      <c r="O19">
        <v>-1</v>
      </c>
      <c r="P19">
        <v>-67.500000000006111</v>
      </c>
      <c r="Q19">
        <v>-1</v>
      </c>
      <c r="R19">
        <v>-42.666666666669968</v>
      </c>
      <c r="S19">
        <v>-4.3333333333336697</v>
      </c>
      <c r="T19">
        <v>-3.1263880373444408E-13</v>
      </c>
      <c r="U19">
        <v>16.000000000000909</v>
      </c>
      <c r="V19">
        <v>-85.333333333340562</v>
      </c>
      <c r="W19">
        <v>-98.166666666675496</v>
      </c>
      <c r="X19">
        <v>0</v>
      </c>
      <c r="Y19">
        <v>-812.75000000006969</v>
      </c>
      <c r="Z19">
        <v>-24.166666666668384</v>
      </c>
      <c r="AA19">
        <v>-39.166666666670309</v>
      </c>
      <c r="AB19">
        <v>-150.41666666668553</v>
      </c>
      <c r="AC19">
        <v>-6.6666666666672825</v>
      </c>
      <c r="AD19">
        <v>0.41666666666672469</v>
      </c>
      <c r="AE19">
        <v>-1001.9166666667587</v>
      </c>
      <c r="AF19">
        <v>-887.00000000008561</v>
      </c>
      <c r="AG19">
        <v>-1.0000000000000568</v>
      </c>
      <c r="AH19">
        <v>-1.0000000000000568</v>
      </c>
      <c r="AI19">
        <v>-1.0000000000000568</v>
      </c>
      <c r="AJ19">
        <v>-1.0000000000000568</v>
      </c>
      <c r="AK19">
        <v>-1.0000000000000568</v>
      </c>
      <c r="AL19">
        <v>-1.0000000000000568</v>
      </c>
      <c r="AM19">
        <v>-1.0000000000000568</v>
      </c>
      <c r="AN19">
        <v>-1.0000000000000568</v>
      </c>
      <c r="AO19">
        <v>-1.0000000000000568</v>
      </c>
      <c r="AP19">
        <v>-1.0000000000000568</v>
      </c>
      <c r="AQ19">
        <v>6.6666666666673668</v>
      </c>
      <c r="AR19">
        <v>-60.000000000005116</v>
      </c>
      <c r="AS19">
        <v>-102.50000000000801</v>
      </c>
      <c r="AT19">
        <v>-1</v>
      </c>
      <c r="AU19">
        <v>-1</v>
      </c>
      <c r="AV19">
        <v>-1</v>
      </c>
      <c r="AW19">
        <v>-1</v>
      </c>
      <c r="AX19">
        <v>-1.0000000000000853</v>
      </c>
      <c r="AY19">
        <v>-10.500000000000853</v>
      </c>
      <c r="AZ19">
        <v>-24.500000000001762</v>
      </c>
      <c r="BA19">
        <v>-7.5833333333340338</v>
      </c>
      <c r="BB19">
        <v>-10.000000000000721</v>
      </c>
      <c r="BC19">
        <v>-242.08333333335511</v>
      </c>
      <c r="BD19">
        <v>-372.50000000002683</v>
      </c>
      <c r="BE19">
        <v>-1.0000000000000568</v>
      </c>
    </row>
    <row r="20" spans="1:57" x14ac:dyDescent="0.25">
      <c r="A20">
        <v>3467</v>
      </c>
      <c r="B20" t="s">
        <v>1234</v>
      </c>
      <c r="C20">
        <v>1589.6035871321169</v>
      </c>
      <c r="D20">
        <v>1195.3888888889592</v>
      </c>
      <c r="E20">
        <v>873.05555555560568</v>
      </c>
      <c r="F20">
        <v>8.6666666666672114</v>
      </c>
      <c r="G20">
        <v>91.333333333339567</v>
      </c>
      <c r="H20">
        <v>787.94444444448959</v>
      </c>
      <c r="I20">
        <v>55.000000000005983</v>
      </c>
      <c r="J20">
        <v>-1</v>
      </c>
      <c r="K20">
        <v>-1</v>
      </c>
      <c r="L20">
        <v>-1</v>
      </c>
      <c r="M20">
        <v>1.7777777777779162</v>
      </c>
      <c r="N20">
        <v>-1</v>
      </c>
      <c r="O20">
        <v>-1</v>
      </c>
      <c r="P20">
        <v>33.333333333335851</v>
      </c>
      <c r="Q20">
        <v>-1</v>
      </c>
      <c r="R20">
        <v>26.333333333335013</v>
      </c>
      <c r="S20">
        <v>2.6666666666668384</v>
      </c>
      <c r="T20">
        <v>2.6666666666668419</v>
      </c>
      <c r="U20">
        <v>-8.0000000000004405</v>
      </c>
      <c r="V20">
        <v>58.000000000003709</v>
      </c>
      <c r="W20">
        <v>83.66666666667129</v>
      </c>
      <c r="X20">
        <v>0</v>
      </c>
      <c r="Y20">
        <v>568.16666666669812</v>
      </c>
      <c r="Z20">
        <v>2.7777777777783719</v>
      </c>
      <c r="AA20">
        <v>23.888888888890598</v>
      </c>
      <c r="AB20">
        <v>163.72222222223087</v>
      </c>
      <c r="AC20">
        <v>3.3333333333337123</v>
      </c>
      <c r="AD20">
        <v>-0.61111111111114091</v>
      </c>
      <c r="AE20">
        <v>755.16666666670847</v>
      </c>
      <c r="AF20">
        <v>670.11111111115395</v>
      </c>
      <c r="AG20">
        <v>-0.99999999999989786</v>
      </c>
      <c r="AH20">
        <v>-0.99999999999989786</v>
      </c>
      <c r="AI20">
        <v>-0.99999999999989786</v>
      </c>
      <c r="AJ20">
        <v>-0.99999999999989786</v>
      </c>
      <c r="AK20">
        <v>-0.99999999999989786</v>
      </c>
      <c r="AL20">
        <v>-0.99999999999989786</v>
      </c>
      <c r="AM20">
        <v>-0.99999999999989786</v>
      </c>
      <c r="AN20">
        <v>-0.99999999999989786</v>
      </c>
      <c r="AO20">
        <v>-0.99999999999989786</v>
      </c>
      <c r="AP20">
        <v>-0.99999999999989786</v>
      </c>
      <c r="AQ20">
        <v>-3.3333333333336679</v>
      </c>
      <c r="AR20">
        <v>20.000000000002593</v>
      </c>
      <c r="AS20">
        <v>38.333333333337052</v>
      </c>
      <c r="AT20">
        <v>-1</v>
      </c>
      <c r="AU20">
        <v>-1</v>
      </c>
      <c r="AV20">
        <v>-1</v>
      </c>
      <c r="AW20">
        <v>-1</v>
      </c>
      <c r="AX20">
        <v>0.33333333333337656</v>
      </c>
      <c r="AY20">
        <v>5.5555555555559355</v>
      </c>
      <c r="AZ20">
        <v>15.555555555556396</v>
      </c>
      <c r="BA20">
        <v>4.1666666666670018</v>
      </c>
      <c r="BB20">
        <v>7.3333333333336821</v>
      </c>
      <c r="BC20">
        <v>131.94444444445475</v>
      </c>
      <c r="BD20">
        <v>261.11111111112405</v>
      </c>
      <c r="BE20">
        <v>-0.99999999999989786</v>
      </c>
    </row>
    <row r="21" spans="1:57" x14ac:dyDescent="0.25">
      <c r="A21">
        <v>4905</v>
      </c>
      <c r="B21" t="s">
        <v>1827</v>
      </c>
      <c r="C21">
        <v>1557.8478302076594</v>
      </c>
      <c r="D21">
        <v>-1337.8055555556596</v>
      </c>
      <c r="E21">
        <v>-879.80555555562262</v>
      </c>
      <c r="F21">
        <v>-10.166666666667442</v>
      </c>
      <c r="G21">
        <v>-121.50000000000918</v>
      </c>
      <c r="H21">
        <v>-908.5277777778449</v>
      </c>
      <c r="I21">
        <v>-69.166666666675098</v>
      </c>
      <c r="J21">
        <v>-1</v>
      </c>
      <c r="K21">
        <v>-1</v>
      </c>
      <c r="L21">
        <v>-1</v>
      </c>
      <c r="M21">
        <v>-3.6111111111113434</v>
      </c>
      <c r="N21">
        <v>-1</v>
      </c>
      <c r="O21">
        <v>-1</v>
      </c>
      <c r="P21">
        <v>-50.833333333337436</v>
      </c>
      <c r="Q21">
        <v>-1</v>
      </c>
      <c r="R21">
        <v>-32.666666666668959</v>
      </c>
      <c r="S21">
        <v>-3.3333333333335666</v>
      </c>
      <c r="T21">
        <v>-2.666666666666913</v>
      </c>
      <c r="U21">
        <v>8.0000000000006821</v>
      </c>
      <c r="V21">
        <v>-70.666666666671745</v>
      </c>
      <c r="W21">
        <v>-75.50000000000631</v>
      </c>
      <c r="X21">
        <v>0</v>
      </c>
      <c r="Y21">
        <v>-616.41666666671426</v>
      </c>
      <c r="Z21">
        <v>-13.611111111112351</v>
      </c>
      <c r="AA21">
        <v>-34.7222222222249</v>
      </c>
      <c r="AB21">
        <v>-192.30555555556728</v>
      </c>
      <c r="AC21">
        <v>-6.6666666666670693</v>
      </c>
      <c r="AD21">
        <v>0.19444444444448905</v>
      </c>
      <c r="AE21">
        <v>-843.25000000006173</v>
      </c>
      <c r="AF21">
        <v>-847.11111111117066</v>
      </c>
      <c r="AG21">
        <v>-1.000000000000119</v>
      </c>
      <c r="AH21">
        <v>-1.000000000000119</v>
      </c>
      <c r="AI21">
        <v>-1.000000000000119</v>
      </c>
      <c r="AJ21">
        <v>-1.000000000000119</v>
      </c>
      <c r="AK21">
        <v>-1.000000000000119</v>
      </c>
      <c r="AL21">
        <v>-1.000000000000119</v>
      </c>
      <c r="AM21">
        <v>-1.000000000000119</v>
      </c>
      <c r="AN21">
        <v>-1.000000000000119</v>
      </c>
      <c r="AO21">
        <v>-1.000000000000119</v>
      </c>
      <c r="AP21">
        <v>-1.000000000000119</v>
      </c>
      <c r="AQ21">
        <v>6.6666666666671537</v>
      </c>
      <c r="AR21">
        <v>-20.000000000003553</v>
      </c>
      <c r="AS21">
        <v>-55.833333333338715</v>
      </c>
      <c r="AT21">
        <v>-1</v>
      </c>
      <c r="AU21">
        <v>-1</v>
      </c>
      <c r="AV21">
        <v>-1</v>
      </c>
      <c r="AW21">
        <v>-1</v>
      </c>
      <c r="AX21">
        <v>-0.33333333333339255</v>
      </c>
      <c r="AY21">
        <v>-10.055555555556207</v>
      </c>
      <c r="AZ21">
        <v>-16.055555555556786</v>
      </c>
      <c r="BA21">
        <v>-6.5833333333338455</v>
      </c>
      <c r="BB21">
        <v>-6.3333333333338651</v>
      </c>
      <c r="BC21">
        <v>-214.86111111112717</v>
      </c>
      <c r="BD21">
        <v>-238.61111111113055</v>
      </c>
      <c r="BE21">
        <v>-1.000000000000119</v>
      </c>
    </row>
    <row r="22" spans="1:57" x14ac:dyDescent="0.25">
      <c r="A22">
        <v>4909</v>
      </c>
      <c r="B22" t="s">
        <v>1831</v>
      </c>
      <c r="C22">
        <v>1543.7480444224491</v>
      </c>
      <c r="D22">
        <v>205.16666666667425</v>
      </c>
      <c r="E22">
        <v>92.500000000004263</v>
      </c>
      <c r="F22">
        <v>1.000000000000058</v>
      </c>
      <c r="G22">
        <v>12.666666666667403</v>
      </c>
      <c r="H22">
        <v>165.8333333333384</v>
      </c>
      <c r="I22">
        <v>26.666666666667087</v>
      </c>
      <c r="J22">
        <v>-1</v>
      </c>
      <c r="K22">
        <v>-1</v>
      </c>
      <c r="L22">
        <v>-1</v>
      </c>
      <c r="M22">
        <v>0.3333333333333528</v>
      </c>
      <c r="N22">
        <v>-1</v>
      </c>
      <c r="O22">
        <v>-1</v>
      </c>
      <c r="P22">
        <v>3.3661962106634746E-13</v>
      </c>
      <c r="Q22">
        <v>-1</v>
      </c>
      <c r="R22">
        <v>6.3333333333335009</v>
      </c>
      <c r="S22">
        <v>0.66666666666668384</v>
      </c>
      <c r="T22">
        <v>3.1974423109204508E-14</v>
      </c>
      <c r="U22">
        <v>-3.4638958368304884E-14</v>
      </c>
      <c r="V22">
        <v>12.666666666667066</v>
      </c>
      <c r="W22">
        <v>-3.6666666666661687</v>
      </c>
      <c r="X22">
        <v>0</v>
      </c>
      <c r="Y22">
        <v>60.500000000003411</v>
      </c>
      <c r="Z22">
        <v>-1.6666666666665941</v>
      </c>
      <c r="AA22">
        <v>8.3333333333334725</v>
      </c>
      <c r="AB22">
        <v>71.833333333334508</v>
      </c>
      <c r="AC22">
        <v>3.3333333333333703</v>
      </c>
      <c r="AD22">
        <v>0.16666666666666385</v>
      </c>
      <c r="AE22">
        <v>140.83333333333809</v>
      </c>
      <c r="AF22">
        <v>107.00000000000396</v>
      </c>
      <c r="AG22">
        <v>-1.000000000000008</v>
      </c>
      <c r="AH22">
        <v>-1.000000000000008</v>
      </c>
      <c r="AI22">
        <v>-1.000000000000008</v>
      </c>
      <c r="AJ22">
        <v>-1.000000000000008</v>
      </c>
      <c r="AK22">
        <v>-1.000000000000008</v>
      </c>
      <c r="AL22">
        <v>-1.000000000000008</v>
      </c>
      <c r="AM22">
        <v>-1.000000000000008</v>
      </c>
      <c r="AN22">
        <v>-1.000000000000008</v>
      </c>
      <c r="AO22">
        <v>-1.000000000000008</v>
      </c>
      <c r="AP22">
        <v>-1.000000000000008</v>
      </c>
      <c r="AQ22">
        <v>1.6666666666666352</v>
      </c>
      <c r="AR22">
        <v>1.3322676295501878E-13</v>
      </c>
      <c r="AS22">
        <v>25.00000000000032</v>
      </c>
      <c r="AT22">
        <v>-1</v>
      </c>
      <c r="AU22">
        <v>-1</v>
      </c>
      <c r="AV22">
        <v>-1</v>
      </c>
      <c r="AW22">
        <v>-1</v>
      </c>
      <c r="AX22">
        <v>2.2204460492503131E-15</v>
      </c>
      <c r="AY22">
        <v>6.0000000000000417</v>
      </c>
      <c r="AZ22">
        <v>8.5265128291212022E-14</v>
      </c>
      <c r="BA22">
        <v>1.1666666666667065</v>
      </c>
      <c r="BB22">
        <v>3.5749181392930041E-14</v>
      </c>
      <c r="BC22">
        <v>59.166666666667865</v>
      </c>
      <c r="BD22">
        <v>1.3180567748349858E-12</v>
      </c>
      <c r="BE22">
        <v>-1.000000000000008</v>
      </c>
    </row>
    <row r="23" spans="1:57" x14ac:dyDescent="0.25">
      <c r="A23">
        <v>5459</v>
      </c>
      <c r="B23" t="s">
        <v>3066</v>
      </c>
      <c r="C23">
        <v>1469.3824137999866</v>
      </c>
      <c r="D23">
        <v>-894.63888888894132</v>
      </c>
      <c r="E23">
        <v>-710.63888888893121</v>
      </c>
      <c r="F23">
        <v>-7.166666666667096</v>
      </c>
      <c r="G23">
        <v>-76.500000000004889</v>
      </c>
      <c r="H23">
        <v>-583.69444444447743</v>
      </c>
      <c r="I23">
        <v>-49.166666666670913</v>
      </c>
      <c r="J23">
        <v>-1</v>
      </c>
      <c r="K23">
        <v>-1</v>
      </c>
      <c r="L23">
        <v>-1</v>
      </c>
      <c r="M23">
        <v>-1.2777777777778789</v>
      </c>
      <c r="N23">
        <v>-1</v>
      </c>
      <c r="O23">
        <v>-1</v>
      </c>
      <c r="P23">
        <v>-25.833333333335244</v>
      </c>
      <c r="Q23">
        <v>-1</v>
      </c>
      <c r="R23">
        <v>-22.666666666667993</v>
      </c>
      <c r="S23">
        <v>-2.3333333333334689</v>
      </c>
      <c r="T23">
        <v>-2.6666666666668277</v>
      </c>
      <c r="U23">
        <v>8.0000000000003979</v>
      </c>
      <c r="V23">
        <v>-50.666666666669641</v>
      </c>
      <c r="W23">
        <v>-78.500000000003752</v>
      </c>
      <c r="X23">
        <v>0</v>
      </c>
      <c r="Y23">
        <v>-372.91666666668993</v>
      </c>
      <c r="Z23">
        <v>-0.27777777777830082</v>
      </c>
      <c r="AA23">
        <v>-23.055555555556893</v>
      </c>
      <c r="AB23">
        <v>-151.1388888888946</v>
      </c>
      <c r="AC23">
        <v>-6.6666666666669627</v>
      </c>
      <c r="AD23">
        <v>0.36111111111113559</v>
      </c>
      <c r="AE23">
        <v>-546.75000000003035</v>
      </c>
      <c r="AF23">
        <v>-520.77777777781557</v>
      </c>
      <c r="AG23">
        <v>-1.0000000000001981</v>
      </c>
      <c r="AH23">
        <v>-1.0000000000001981</v>
      </c>
      <c r="AI23">
        <v>-1.0000000000001981</v>
      </c>
      <c r="AJ23">
        <v>-1.0000000000001981</v>
      </c>
      <c r="AK23">
        <v>-1.0000000000001981</v>
      </c>
      <c r="AL23">
        <v>-1.0000000000001981</v>
      </c>
      <c r="AM23">
        <v>-1.0000000000001981</v>
      </c>
      <c r="AN23">
        <v>-1.0000000000001981</v>
      </c>
      <c r="AO23">
        <v>-1.0000000000001981</v>
      </c>
      <c r="AP23">
        <v>-1.0000000000001981</v>
      </c>
      <c r="AQ23">
        <v>1.6666666666669538</v>
      </c>
      <c r="AR23">
        <v>-20.000000000001847</v>
      </c>
      <c r="AS23">
        <v>-30.83333333333599</v>
      </c>
      <c r="AT23">
        <v>-1</v>
      </c>
      <c r="AU23">
        <v>-1</v>
      </c>
      <c r="AV23">
        <v>-1</v>
      </c>
      <c r="AW23">
        <v>-1</v>
      </c>
      <c r="AX23">
        <v>-0.33333333333336412</v>
      </c>
      <c r="AY23">
        <v>-3.3888888888892312</v>
      </c>
      <c r="AZ23">
        <v>-10.388888888889523</v>
      </c>
      <c r="BA23">
        <v>-3.0833333333336306</v>
      </c>
      <c r="BB23">
        <v>-5.3333333333336164</v>
      </c>
      <c r="BC23">
        <v>-94.027777777786923</v>
      </c>
      <c r="BD23">
        <v>-185.27777777778803</v>
      </c>
      <c r="BE23">
        <v>-1.0000000000001981</v>
      </c>
    </row>
    <row r="24" spans="1:57" x14ac:dyDescent="0.25">
      <c r="A24">
        <v>5687</v>
      </c>
      <c r="B24" t="s">
        <v>2195</v>
      </c>
      <c r="C24">
        <v>1709.2931075557442</v>
      </c>
      <c r="D24">
        <v>-399.13888888892666</v>
      </c>
      <c r="E24">
        <v>-312.13888888891495</v>
      </c>
      <c r="F24">
        <v>-2.1666666666669609</v>
      </c>
      <c r="G24">
        <v>-51.500000000003325</v>
      </c>
      <c r="H24">
        <v>-238.19444444446867</v>
      </c>
      <c r="I24">
        <v>-64.16666666666994</v>
      </c>
      <c r="J24">
        <v>-1</v>
      </c>
      <c r="K24">
        <v>-1</v>
      </c>
      <c r="L24">
        <v>-1</v>
      </c>
      <c r="M24">
        <v>-1.2777777777778514</v>
      </c>
      <c r="N24">
        <v>-1</v>
      </c>
      <c r="O24">
        <v>-1</v>
      </c>
      <c r="P24">
        <v>-20.833333333334743</v>
      </c>
      <c r="Q24">
        <v>-1</v>
      </c>
      <c r="R24">
        <v>-12.666666666667526</v>
      </c>
      <c r="S24">
        <v>-1.333333333333421</v>
      </c>
      <c r="T24">
        <v>-2.6666666666667638</v>
      </c>
      <c r="U24">
        <v>2.4868995751603507E-13</v>
      </c>
      <c r="V24">
        <v>-30.666666666668579</v>
      </c>
      <c r="W24">
        <v>-13.500000000002338</v>
      </c>
      <c r="X24">
        <v>0</v>
      </c>
      <c r="Y24">
        <v>-108.41666666668351</v>
      </c>
      <c r="Z24">
        <v>-5.2777777777781631</v>
      </c>
      <c r="AA24">
        <v>-8.055555555556424</v>
      </c>
      <c r="AB24">
        <v>-79.638888888893533</v>
      </c>
      <c r="AC24">
        <v>-6.6666666666668384</v>
      </c>
      <c r="AD24">
        <v>-0.13888888888887596</v>
      </c>
      <c r="AE24">
        <v>-196.25000000002211</v>
      </c>
      <c r="AF24">
        <v>-287.77777777780113</v>
      </c>
      <c r="AG24">
        <v>-1.0000000000000533</v>
      </c>
      <c r="AH24">
        <v>-1.0000000000000533</v>
      </c>
      <c r="AI24">
        <v>-1.0000000000000533</v>
      </c>
      <c r="AJ24">
        <v>-1.0000000000000533</v>
      </c>
      <c r="AK24">
        <v>-1.0000000000000533</v>
      </c>
      <c r="AL24">
        <v>-1.0000000000000533</v>
      </c>
      <c r="AM24">
        <v>-1.0000000000000533</v>
      </c>
      <c r="AN24">
        <v>-1.0000000000000533</v>
      </c>
      <c r="AO24">
        <v>-1.0000000000000533</v>
      </c>
      <c r="AP24">
        <v>-1.0000000000000533</v>
      </c>
      <c r="AQ24">
        <v>1.6666666666668384</v>
      </c>
      <c r="AR24">
        <v>-20.000000000001315</v>
      </c>
      <c r="AS24">
        <v>-45.833333333335467</v>
      </c>
      <c r="AT24">
        <v>-1</v>
      </c>
      <c r="AU24">
        <v>-1</v>
      </c>
      <c r="AV24">
        <v>-1</v>
      </c>
      <c r="AW24">
        <v>-1</v>
      </c>
      <c r="AX24">
        <v>-0.33333333333335524</v>
      </c>
      <c r="AY24">
        <v>-8.3888888888890989</v>
      </c>
      <c r="AZ24">
        <v>-2.3888888888893272</v>
      </c>
      <c r="BA24">
        <v>-3.5833333333335213</v>
      </c>
      <c r="BB24">
        <v>-1.3333333333335196</v>
      </c>
      <c r="BC24">
        <v>-131.52777777778354</v>
      </c>
      <c r="BD24">
        <v>-45.277777777784614</v>
      </c>
      <c r="BE24">
        <v>-1.0000000000000533</v>
      </c>
    </row>
    <row r="25" spans="1:57" x14ac:dyDescent="0.25">
      <c r="A25">
        <v>5813</v>
      </c>
      <c r="B25" t="s">
        <v>2251</v>
      </c>
      <c r="C25">
        <v>1650.407596519871</v>
      </c>
      <c r="D25">
        <v>554.80555555560284</v>
      </c>
      <c r="E25">
        <v>-38.527777777745719</v>
      </c>
      <c r="F25">
        <v>4.1666666666670382</v>
      </c>
      <c r="G25">
        <v>29.833333333337752</v>
      </c>
      <c r="H25">
        <v>340.52777777780739</v>
      </c>
      <c r="I25">
        <v>42.500000000004114</v>
      </c>
      <c r="J25">
        <v>-1</v>
      </c>
      <c r="K25">
        <v>-1</v>
      </c>
      <c r="L25">
        <v>-1</v>
      </c>
      <c r="M25">
        <v>0.61111111111120886</v>
      </c>
      <c r="N25">
        <v>-1</v>
      </c>
      <c r="O25">
        <v>-1</v>
      </c>
      <c r="P25">
        <v>25.833333333335258</v>
      </c>
      <c r="Q25">
        <v>-1</v>
      </c>
      <c r="R25">
        <v>7.3333333333344779</v>
      </c>
      <c r="S25">
        <v>0.66666666666678331</v>
      </c>
      <c r="T25">
        <v>-5.3333333333332291</v>
      </c>
      <c r="U25">
        <v>-8.0000000000003553</v>
      </c>
      <c r="V25">
        <v>4.0000000000024976</v>
      </c>
      <c r="W25">
        <v>6.1666666666696877</v>
      </c>
      <c r="X25">
        <v>0</v>
      </c>
      <c r="Y25">
        <v>291.41666666668812</v>
      </c>
      <c r="Z25">
        <v>18.611111111111768</v>
      </c>
      <c r="AA25">
        <v>8.0555555555566798</v>
      </c>
      <c r="AB25">
        <v>17.638888888893447</v>
      </c>
      <c r="AC25">
        <v>-6.6666666666664476</v>
      </c>
      <c r="AD25">
        <v>-0.19444444444446063</v>
      </c>
      <c r="AE25">
        <v>316.91666666669357</v>
      </c>
      <c r="AF25">
        <v>89.444444444474072</v>
      </c>
      <c r="AG25">
        <v>-0.99999999999987921</v>
      </c>
      <c r="AH25">
        <v>-0.99999999999987921</v>
      </c>
      <c r="AI25">
        <v>-0.99999999999987921</v>
      </c>
      <c r="AJ25">
        <v>-0.99999999999987921</v>
      </c>
      <c r="AK25">
        <v>-0.99999999999987921</v>
      </c>
      <c r="AL25">
        <v>-0.99999999999987921</v>
      </c>
      <c r="AM25">
        <v>-0.99999999999987921</v>
      </c>
      <c r="AN25">
        <v>-0.99999999999987921</v>
      </c>
      <c r="AO25">
        <v>-0.99999999999987921</v>
      </c>
      <c r="AP25">
        <v>-0.99999999999987921</v>
      </c>
      <c r="AQ25">
        <v>-3.3333333333335933</v>
      </c>
      <c r="AR25">
        <v>20.000000000001741</v>
      </c>
      <c r="AS25">
        <v>25.833333333335975</v>
      </c>
      <c r="AT25">
        <v>-1</v>
      </c>
      <c r="AU25">
        <v>-1</v>
      </c>
      <c r="AV25">
        <v>-1</v>
      </c>
      <c r="AW25">
        <v>-1</v>
      </c>
      <c r="AX25">
        <v>0.33333333333336235</v>
      </c>
      <c r="AY25">
        <v>-1.2777777777775059</v>
      </c>
      <c r="AZ25">
        <v>11.722222222222815</v>
      </c>
      <c r="BA25">
        <v>0.91666666666691432</v>
      </c>
      <c r="BB25">
        <v>3.33333333333358</v>
      </c>
      <c r="BC25">
        <v>16.527777777785339</v>
      </c>
      <c r="BD25">
        <v>141.94444444445355</v>
      </c>
      <c r="BE25">
        <v>-0.99999999999987921</v>
      </c>
    </row>
    <row r="26" spans="1:57" x14ac:dyDescent="0.25">
      <c r="A26">
        <v>6153</v>
      </c>
      <c r="B26" t="s">
        <v>2453</v>
      </c>
      <c r="C26">
        <v>1449.452391587321</v>
      </c>
      <c r="D26">
        <v>-786.00000000005207</v>
      </c>
      <c r="E26">
        <v>-565.66666666670494</v>
      </c>
      <c r="F26">
        <v>-6.0000000000004148</v>
      </c>
      <c r="G26">
        <v>-70.333333333338274</v>
      </c>
      <c r="H26">
        <v>-504.00000000003354</v>
      </c>
      <c r="I26">
        <v>-28.333333333336949</v>
      </c>
      <c r="J26">
        <v>-1</v>
      </c>
      <c r="K26">
        <v>-1</v>
      </c>
      <c r="L26">
        <v>-1</v>
      </c>
      <c r="M26">
        <v>-2.000000000000119</v>
      </c>
      <c r="N26">
        <v>-1</v>
      </c>
      <c r="O26">
        <v>-1</v>
      </c>
      <c r="P26">
        <v>-25.000000000002075</v>
      </c>
      <c r="Q26">
        <v>-1</v>
      </c>
      <c r="R26">
        <v>-22.666666666667957</v>
      </c>
      <c r="S26">
        <v>-2.3333333333334654</v>
      </c>
      <c r="T26">
        <v>-1.4210854715202004E-13</v>
      </c>
      <c r="U26">
        <v>8.0000000000003695</v>
      </c>
      <c r="V26">
        <v>-45.333333333336199</v>
      </c>
      <c r="W26">
        <v>-54.666666666670245</v>
      </c>
      <c r="X26">
        <v>0</v>
      </c>
      <c r="Y26">
        <v>-366.00000000002387</v>
      </c>
      <c r="Z26">
        <v>4.9999999999994227</v>
      </c>
      <c r="AA26">
        <v>-23.33333333333459</v>
      </c>
      <c r="AB26">
        <v>-76.333333333338999</v>
      </c>
      <c r="AC26">
        <v>-6.6666666666669627</v>
      </c>
      <c r="AD26">
        <v>2.3092638912203256E-14</v>
      </c>
      <c r="AE26">
        <v>-465.66666666669755</v>
      </c>
      <c r="AF26">
        <v>-401.33333333336776</v>
      </c>
      <c r="AG26">
        <v>-1.0000000000001341</v>
      </c>
      <c r="AH26">
        <v>-1.0000000000001341</v>
      </c>
      <c r="AI26">
        <v>-1.0000000000001341</v>
      </c>
      <c r="AJ26">
        <v>-1.0000000000001341</v>
      </c>
      <c r="AK26">
        <v>-1.0000000000001341</v>
      </c>
      <c r="AL26">
        <v>-1.0000000000001341</v>
      </c>
      <c r="AM26">
        <v>-1.0000000000001341</v>
      </c>
      <c r="AN26">
        <v>-1.0000000000001341</v>
      </c>
      <c r="AO26">
        <v>-1.0000000000001341</v>
      </c>
      <c r="AP26">
        <v>-1.0000000000001341</v>
      </c>
      <c r="AQ26">
        <v>1.6666666666669405</v>
      </c>
      <c r="AR26">
        <v>-1.5454304502782179E-12</v>
      </c>
      <c r="AS26">
        <v>-30.000000000002348</v>
      </c>
      <c r="AT26">
        <v>-1</v>
      </c>
      <c r="AU26">
        <v>-1</v>
      </c>
      <c r="AV26">
        <v>-1</v>
      </c>
      <c r="AW26">
        <v>-1</v>
      </c>
      <c r="AX26">
        <v>-2.5757174171303632E-14</v>
      </c>
      <c r="AY26">
        <v>-5.6666666666670089</v>
      </c>
      <c r="AZ26">
        <v>-11.666666666667313</v>
      </c>
      <c r="BA26">
        <v>-3.333333333333611</v>
      </c>
      <c r="BB26">
        <v>-5.0000000000002824</v>
      </c>
      <c r="BC26">
        <v>-111.66666666667534</v>
      </c>
      <c r="BD26">
        <v>-183.3333333333436</v>
      </c>
      <c r="BE26">
        <v>-1.0000000000001341</v>
      </c>
    </row>
    <row r="27" spans="1:57" x14ac:dyDescent="0.25">
      <c r="A27">
        <v>7314</v>
      </c>
      <c r="B27" t="s">
        <v>3661</v>
      </c>
      <c r="C27">
        <v>1459.2204038038228</v>
      </c>
      <c r="D27">
        <v>357.77777777779028</v>
      </c>
      <c r="E27">
        <v>265.77777777778806</v>
      </c>
      <c r="F27">
        <v>2.3333333333334365</v>
      </c>
      <c r="G27">
        <v>35.000000000001158</v>
      </c>
      <c r="H27">
        <v>273.88888888889716</v>
      </c>
      <c r="I27">
        <v>-1.6666666666660568</v>
      </c>
      <c r="J27">
        <v>-1</v>
      </c>
      <c r="K27">
        <v>-1</v>
      </c>
      <c r="L27">
        <v>-1</v>
      </c>
      <c r="M27">
        <v>1.5555555555555876</v>
      </c>
      <c r="N27">
        <v>-1</v>
      </c>
      <c r="O27">
        <v>-1</v>
      </c>
      <c r="P27">
        <v>11.666666666667119</v>
      </c>
      <c r="Q27">
        <v>-1</v>
      </c>
      <c r="R27">
        <v>6.3333333333336466</v>
      </c>
      <c r="S27">
        <v>0.66666666666669894</v>
      </c>
      <c r="T27">
        <v>5.3333333333333712</v>
      </c>
      <c r="U27">
        <v>-7.9936057773011271E-14</v>
      </c>
      <c r="V27">
        <v>23.333333333334036</v>
      </c>
      <c r="W27">
        <v>38.000000000000917</v>
      </c>
      <c r="X27">
        <v>0</v>
      </c>
      <c r="Y27">
        <v>122.33333333333928</v>
      </c>
      <c r="Z27">
        <v>-9.4444444444443558</v>
      </c>
      <c r="AA27">
        <v>11.1111111111114</v>
      </c>
      <c r="AB27">
        <v>136.77777777777939</v>
      </c>
      <c r="AC27">
        <v>3.3333333333334281</v>
      </c>
      <c r="AD27">
        <v>-0.22222222222222898</v>
      </c>
      <c r="AE27">
        <v>270.00000000000779</v>
      </c>
      <c r="AF27">
        <v>188.55555555556441</v>
      </c>
      <c r="AG27">
        <v>-0.99999999999997868</v>
      </c>
      <c r="AH27">
        <v>-0.99999999999997868</v>
      </c>
      <c r="AI27">
        <v>-0.99999999999997868</v>
      </c>
      <c r="AJ27">
        <v>-0.99999999999997868</v>
      </c>
      <c r="AK27">
        <v>-0.99999999999997868</v>
      </c>
      <c r="AL27">
        <v>-0.99999999999997868</v>
      </c>
      <c r="AM27">
        <v>-0.99999999999997868</v>
      </c>
      <c r="AN27">
        <v>-0.99999999999997868</v>
      </c>
      <c r="AO27">
        <v>-0.99999999999997868</v>
      </c>
      <c r="AP27">
        <v>-0.99999999999997868</v>
      </c>
      <c r="AQ27">
        <v>1.6666666666666097</v>
      </c>
      <c r="AR27">
        <v>-19.99999999999973</v>
      </c>
      <c r="AS27">
        <v>16.666666666667059</v>
      </c>
      <c r="AT27">
        <v>-1</v>
      </c>
      <c r="AU27">
        <v>-1</v>
      </c>
      <c r="AV27">
        <v>-1</v>
      </c>
      <c r="AW27">
        <v>-1</v>
      </c>
      <c r="AX27">
        <v>-0.33333333333332882</v>
      </c>
      <c r="AY27">
        <v>3.7777777777778621</v>
      </c>
      <c r="AZ27">
        <v>1.7777777777779222</v>
      </c>
      <c r="BA27">
        <v>2.6666666666667265</v>
      </c>
      <c r="BB27">
        <v>1.666666666666734</v>
      </c>
      <c r="BC27">
        <v>85.555555555557461</v>
      </c>
      <c r="BD27">
        <v>50.555555555557959</v>
      </c>
      <c r="BE27">
        <v>-0.99999999999997868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2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2854</v>
      </c>
      <c r="AG1" s="17" t="s">
        <v>2855</v>
      </c>
      <c r="AQ1" s="17" t="s">
        <v>4</v>
      </c>
      <c r="AY1" s="17" t="s">
        <v>5</v>
      </c>
      <c r="BF1" s="22" t="s">
        <v>2876</v>
      </c>
    </row>
    <row r="2" spans="1:58" s="1" customFormat="1" ht="97.5" customHeight="1" x14ac:dyDescent="0.25">
      <c r="A2" s="1" t="s">
        <v>17</v>
      </c>
      <c r="B2" s="1" t="s">
        <v>18</v>
      </c>
      <c r="C2" s="24" t="s">
        <v>15</v>
      </c>
      <c r="D2" s="25" t="s">
        <v>14</v>
      </c>
      <c r="E2" s="25" t="s">
        <v>16</v>
      </c>
      <c r="F2" s="25" t="s">
        <v>2740</v>
      </c>
      <c r="G2" s="25" t="s">
        <v>3</v>
      </c>
      <c r="H2" s="25" t="s">
        <v>2856</v>
      </c>
      <c r="I2" s="25" t="s">
        <v>2837</v>
      </c>
      <c r="J2" s="25" t="s">
        <v>2877</v>
      </c>
      <c r="K2" s="25" t="s">
        <v>2878</v>
      </c>
      <c r="L2" s="25" t="s">
        <v>2879</v>
      </c>
      <c r="M2" s="25" t="s">
        <v>13</v>
      </c>
      <c r="N2" s="25" t="s">
        <v>2880</v>
      </c>
      <c r="O2" s="25" t="s">
        <v>2881</v>
      </c>
      <c r="P2" s="25" t="s">
        <v>2833</v>
      </c>
      <c r="Q2" s="25" t="s">
        <v>2882</v>
      </c>
      <c r="R2" s="25" t="s">
        <v>2836</v>
      </c>
      <c r="S2" s="25" t="s">
        <v>2835</v>
      </c>
      <c r="T2" s="25" t="s">
        <v>2834</v>
      </c>
      <c r="U2" s="25" t="s">
        <v>2862</v>
      </c>
      <c r="V2" s="25" t="s">
        <v>2831</v>
      </c>
      <c r="W2" s="25" t="s">
        <v>2860</v>
      </c>
      <c r="X2" s="25" t="s">
        <v>2832</v>
      </c>
      <c r="Y2" s="25" t="s">
        <v>2846</v>
      </c>
      <c r="Z2" s="25" t="s">
        <v>2845</v>
      </c>
      <c r="AA2" s="25" t="s">
        <v>2844</v>
      </c>
      <c r="AB2" s="25" t="s">
        <v>2843</v>
      </c>
      <c r="AC2" s="25" t="s">
        <v>2842</v>
      </c>
      <c r="AD2" s="25" t="s">
        <v>2841</v>
      </c>
      <c r="AE2" s="25" t="s">
        <v>2840</v>
      </c>
      <c r="AF2" s="25" t="s">
        <v>2861</v>
      </c>
      <c r="AG2" s="25" t="s">
        <v>2849</v>
      </c>
      <c r="AH2" s="25" t="s">
        <v>2850</v>
      </c>
      <c r="AI2" s="25" t="s">
        <v>2883</v>
      </c>
      <c r="AJ2" s="25" t="s">
        <v>2851</v>
      </c>
      <c r="AK2" s="25" t="s">
        <v>2852</v>
      </c>
      <c r="AL2" s="25" t="s">
        <v>2884</v>
      </c>
      <c r="AM2" s="25" t="s">
        <v>2847</v>
      </c>
      <c r="AN2" s="25" t="s">
        <v>2848</v>
      </c>
      <c r="AO2" s="25" t="s">
        <v>2885</v>
      </c>
      <c r="AP2" s="25" t="s">
        <v>2853</v>
      </c>
      <c r="AQ2" s="25" t="s">
        <v>2858</v>
      </c>
      <c r="AR2" s="25" t="s">
        <v>2859</v>
      </c>
      <c r="AS2" s="25" t="s">
        <v>2857</v>
      </c>
      <c r="AT2" s="25" t="s">
        <v>2886</v>
      </c>
      <c r="AU2" s="25" t="s">
        <v>2887</v>
      </c>
      <c r="AV2" s="25" t="s">
        <v>2888</v>
      </c>
      <c r="AW2" s="25" t="s">
        <v>2889</v>
      </c>
      <c r="AX2" s="25" t="s">
        <v>2838</v>
      </c>
      <c r="AY2" s="25" t="s">
        <v>6</v>
      </c>
      <c r="AZ2" s="25" t="s">
        <v>7</v>
      </c>
      <c r="BA2" s="25" t="s">
        <v>8</v>
      </c>
      <c r="BB2" s="25" t="s">
        <v>9</v>
      </c>
      <c r="BC2" s="25" t="s">
        <v>10</v>
      </c>
      <c r="BD2" s="25" t="s">
        <v>11</v>
      </c>
      <c r="BE2" s="25" t="s">
        <v>2839</v>
      </c>
      <c r="BF2" s="24" t="s">
        <v>2890</v>
      </c>
    </row>
    <row r="3" spans="1:58" x14ac:dyDescent="0.25">
      <c r="A3">
        <v>58</v>
      </c>
      <c r="B3" t="s">
        <v>92</v>
      </c>
      <c r="C3" s="22">
        <v>1527.8775153780571</v>
      </c>
      <c r="D3" s="17">
        <v>2411.4444444446053</v>
      </c>
      <c r="E3" s="17">
        <v>1472.4444444445614</v>
      </c>
      <c r="F3" s="17">
        <v>17.3333333333346</v>
      </c>
      <c r="G3" s="17">
        <v>208.0000000000143</v>
      </c>
      <c r="H3" s="17">
        <v>1596.2222222223256</v>
      </c>
      <c r="I3" s="17">
        <v>118.33333333334735</v>
      </c>
      <c r="J3" s="17">
        <v>-1</v>
      </c>
      <c r="K3" s="17">
        <v>-1</v>
      </c>
      <c r="L3" s="17">
        <v>-1</v>
      </c>
      <c r="M3" s="17">
        <v>5.8888888888891948</v>
      </c>
      <c r="N3" s="17">
        <v>-1</v>
      </c>
      <c r="O3" s="17">
        <v>-1</v>
      </c>
      <c r="P3" s="17">
        <v>86.666666666672668</v>
      </c>
      <c r="Q3" s="17">
        <v>-1</v>
      </c>
      <c r="R3" s="17">
        <v>55.333333333337144</v>
      </c>
      <c r="S3" s="17">
        <v>5.6666666666670551</v>
      </c>
      <c r="T3" s="17">
        <v>5.3333333333336554</v>
      </c>
      <c r="U3" s="17">
        <v>-16.000000000001194</v>
      </c>
      <c r="V3" s="17">
        <v>121.3333333333416</v>
      </c>
      <c r="W3" s="17">
        <v>154.00000000001015</v>
      </c>
      <c r="X3" s="17">
        <v>0</v>
      </c>
      <c r="Y3" s="17">
        <v>1093.3333333334065</v>
      </c>
      <c r="Z3" s="17">
        <v>13.888888888890349</v>
      </c>
      <c r="AA3" s="17">
        <v>57.777777777781637</v>
      </c>
      <c r="AB3" s="17">
        <v>343.44444444446208</v>
      </c>
      <c r="AC3" s="17">
        <v>13.333333333334068</v>
      </c>
      <c r="AD3" s="17">
        <v>-0.55555555555561753</v>
      </c>
      <c r="AE3" s="17">
        <v>1494.0000000000948</v>
      </c>
      <c r="AF3" s="17">
        <v>1239.8888888889894</v>
      </c>
      <c r="AG3" s="17">
        <v>-0.99999999999966249</v>
      </c>
      <c r="AH3" s="17">
        <v>-0.99999999999966249</v>
      </c>
      <c r="AI3" s="17">
        <v>-0.99999999999966249</v>
      </c>
      <c r="AJ3" s="17">
        <v>-0.99999999999966249</v>
      </c>
      <c r="AK3" s="17">
        <v>-0.99999999999966249</v>
      </c>
      <c r="AL3" s="17">
        <v>-0.99999999999966249</v>
      </c>
      <c r="AM3" s="17">
        <v>-0.99999999999966249</v>
      </c>
      <c r="AN3" s="17">
        <v>-0.99999999999966249</v>
      </c>
      <c r="AO3" s="17">
        <v>-0.99999999999966249</v>
      </c>
      <c r="AP3" s="17">
        <v>-0.99999999999966249</v>
      </c>
      <c r="AQ3" s="17">
        <v>-8.3333333333340942</v>
      </c>
      <c r="AR3" s="17">
        <v>40.000000000005826</v>
      </c>
      <c r="AS3" s="17">
        <v>86.666666666675638</v>
      </c>
      <c r="AT3" s="17">
        <v>-1</v>
      </c>
      <c r="AU3" s="17">
        <v>-1</v>
      </c>
      <c r="AV3" s="17">
        <v>-1</v>
      </c>
      <c r="AW3" s="17">
        <v>-1</v>
      </c>
      <c r="AX3" s="17">
        <v>0.66666666666676377</v>
      </c>
      <c r="AY3" s="17">
        <v>14.444444444445336</v>
      </c>
      <c r="AZ3" s="17">
        <v>29.444444444446422</v>
      </c>
      <c r="BA3" s="17">
        <v>9.6666666666674743</v>
      </c>
      <c r="BB3" s="17">
        <v>13.666666666667467</v>
      </c>
      <c r="BC3" s="17">
        <v>313.88888888891353</v>
      </c>
      <c r="BD3" s="17">
        <v>488.88888888891881</v>
      </c>
      <c r="BE3" s="17">
        <v>-0.99999999999966249</v>
      </c>
    </row>
    <row r="4" spans="1:58" x14ac:dyDescent="0.25">
      <c r="A4">
        <v>78</v>
      </c>
      <c r="B4" t="s">
        <v>104</v>
      </c>
      <c r="C4" s="22">
        <v>1605.1394798282511</v>
      </c>
      <c r="D4" s="17">
        <v>-655.66666666674303</v>
      </c>
      <c r="E4" s="17">
        <v>-72.333333333381333</v>
      </c>
      <c r="F4" s="17">
        <v>-4.0000000000005729</v>
      </c>
      <c r="G4" s="17">
        <v>-57.333333333339773</v>
      </c>
      <c r="H4" s="17">
        <v>-373.33333333338345</v>
      </c>
      <c r="I4" s="17">
        <v>-38.333333333340505</v>
      </c>
      <c r="J4" s="17">
        <v>-1</v>
      </c>
      <c r="K4" s="17">
        <v>-1</v>
      </c>
      <c r="L4" s="17">
        <v>-1</v>
      </c>
      <c r="M4" s="17">
        <v>-1.3333333333334956</v>
      </c>
      <c r="N4" s="17">
        <v>-1</v>
      </c>
      <c r="O4" s="17">
        <v>-1</v>
      </c>
      <c r="P4" s="17">
        <v>-30.000000000002927</v>
      </c>
      <c r="Q4" s="17">
        <v>-1</v>
      </c>
      <c r="R4" s="17">
        <v>-13.666666666668252</v>
      </c>
      <c r="S4" s="17">
        <v>-1.3333333333334956</v>
      </c>
      <c r="T4" s="17">
        <v>-1.7053025658242404E-13</v>
      </c>
      <c r="U4" s="17">
        <v>8.0000000000004405</v>
      </c>
      <c r="V4" s="17">
        <v>-27.333333333336846</v>
      </c>
      <c r="W4" s="17">
        <v>-42.666666666670871</v>
      </c>
      <c r="X4" s="17">
        <v>0</v>
      </c>
      <c r="Y4" s="17">
        <v>-296.00000000003433</v>
      </c>
      <c r="Z4" s="17">
        <v>-8.3333333333341297</v>
      </c>
      <c r="AA4" s="17">
        <v>-20.000000000001645</v>
      </c>
      <c r="AB4" s="17">
        <v>-31.000000000009585</v>
      </c>
      <c r="AC4" s="17">
        <v>3.3333333333329662</v>
      </c>
      <c r="AD4" s="17">
        <v>0.33333333333335169</v>
      </c>
      <c r="AE4" s="17">
        <v>-346.66666666671233</v>
      </c>
      <c r="AF4" s="17">
        <v>-126.66666666670875</v>
      </c>
      <c r="AG4" s="17">
        <v>-0.99999999999994849</v>
      </c>
      <c r="AH4" s="17">
        <v>-0.99999999999994849</v>
      </c>
      <c r="AI4" s="17">
        <v>-0.99999999999994849</v>
      </c>
      <c r="AJ4" s="17">
        <v>-0.99999999999994849</v>
      </c>
      <c r="AK4" s="17">
        <v>-0.99999999999994849</v>
      </c>
      <c r="AL4" s="17">
        <v>-0.99999999999994849</v>
      </c>
      <c r="AM4" s="17">
        <v>-0.99999999999994849</v>
      </c>
      <c r="AN4" s="17">
        <v>-0.99999999999994849</v>
      </c>
      <c r="AO4" s="17">
        <v>-0.99999999999994849</v>
      </c>
      <c r="AP4" s="17">
        <v>-0.99999999999994849</v>
      </c>
      <c r="AQ4" s="17">
        <v>1.6666666666669672</v>
      </c>
      <c r="AR4" s="17">
        <v>-2.7178259642823832E-12</v>
      </c>
      <c r="AS4" s="17">
        <v>-40.000000000004761</v>
      </c>
      <c r="AT4" s="17">
        <v>-1</v>
      </c>
      <c r="AU4" s="17">
        <v>-1</v>
      </c>
      <c r="AV4" s="17">
        <v>-1</v>
      </c>
      <c r="AW4" s="17">
        <v>-1</v>
      </c>
      <c r="AX4" s="17">
        <v>-4.5297099404706387E-14</v>
      </c>
      <c r="AY4" s="17">
        <v>-2.3333333333337158</v>
      </c>
      <c r="AZ4" s="17">
        <v>-12.333333333334151</v>
      </c>
      <c r="BA4" s="17">
        <v>-3.3333333333336554</v>
      </c>
      <c r="BB4" s="17">
        <v>-5.0000000000003428</v>
      </c>
      <c r="BC4" s="17">
        <v>-95.000000000009962</v>
      </c>
      <c r="BD4" s="17">
        <v>-186.66666666667933</v>
      </c>
      <c r="BE4" s="17">
        <v>-0.99999999999994849</v>
      </c>
    </row>
    <row r="5" spans="1:58" x14ac:dyDescent="0.25">
      <c r="A5">
        <v>125</v>
      </c>
      <c r="B5" t="s">
        <v>128</v>
      </c>
      <c r="C5" s="22">
        <v>1603.2238557338285</v>
      </c>
      <c r="D5" s="17">
        <v>-236.72222222220026</v>
      </c>
      <c r="E5" s="17">
        <v>-714.7222222222241</v>
      </c>
      <c r="F5" s="17">
        <v>-2.6666666666665524</v>
      </c>
      <c r="G5" s="17">
        <v>-8.9999999999985487</v>
      </c>
      <c r="H5" s="17">
        <v>-226.6111111110948</v>
      </c>
      <c r="I5" s="17">
        <v>-16.666666666664323</v>
      </c>
      <c r="J5" s="17">
        <v>-1</v>
      </c>
      <c r="K5" s="17">
        <v>-1</v>
      </c>
      <c r="L5" s="17">
        <v>-1</v>
      </c>
      <c r="M5" s="17">
        <v>-0.44444444444436859</v>
      </c>
      <c r="N5" s="17">
        <v>-1</v>
      </c>
      <c r="O5" s="17">
        <v>-1</v>
      </c>
      <c r="P5" s="17">
        <v>1.6666666666677916</v>
      </c>
      <c r="Q5" s="17">
        <v>-1</v>
      </c>
      <c r="R5" s="17">
        <v>-2.6666666666665266</v>
      </c>
      <c r="S5" s="17">
        <v>-0.33333333333331883</v>
      </c>
      <c r="T5" s="17">
        <v>-2.6666666666666456</v>
      </c>
      <c r="U5" s="17">
        <v>-1.3322676295501878E-14</v>
      </c>
      <c r="V5" s="17">
        <v>-10.666666666666343</v>
      </c>
      <c r="W5" s="17">
        <v>-20.999999999999758</v>
      </c>
      <c r="X5" s="17">
        <v>0</v>
      </c>
      <c r="Y5" s="17">
        <v>-136.16666666665651</v>
      </c>
      <c r="Z5" s="17">
        <v>5.5555555555558414</v>
      </c>
      <c r="AA5" s="17">
        <v>-3.8888888888886002</v>
      </c>
      <c r="AB5" s="17">
        <v>-80.722222222218079</v>
      </c>
      <c r="AC5" s="17">
        <v>-6.6666666666666208</v>
      </c>
      <c r="AD5" s="17">
        <v>0.27777777777778345</v>
      </c>
      <c r="AE5" s="17">
        <v>-220.49999999998542</v>
      </c>
      <c r="AF5" s="17">
        <v>-517.44444444444628</v>
      </c>
      <c r="AG5" s="17">
        <v>-1.0000000000003195</v>
      </c>
      <c r="AH5" s="17">
        <v>-1.0000000000003195</v>
      </c>
      <c r="AI5" s="17">
        <v>-1.0000000000003195</v>
      </c>
      <c r="AJ5" s="17">
        <v>-1.0000000000003195</v>
      </c>
      <c r="AK5" s="17">
        <v>-1.0000000000003195</v>
      </c>
      <c r="AL5" s="17">
        <v>-1.0000000000003195</v>
      </c>
      <c r="AM5" s="17">
        <v>-1.0000000000003195</v>
      </c>
      <c r="AN5" s="17">
        <v>-1.0000000000003195</v>
      </c>
      <c r="AO5" s="17">
        <v>-1.0000000000003195</v>
      </c>
      <c r="AP5" s="17">
        <v>-1.0000000000003195</v>
      </c>
      <c r="AQ5" s="17">
        <v>1.6666666666666652</v>
      </c>
      <c r="AR5" s="17">
        <v>-19.999999999999417</v>
      </c>
      <c r="AS5" s="17">
        <v>1.6666666666684216</v>
      </c>
      <c r="AT5" s="17">
        <v>-1</v>
      </c>
      <c r="AU5" s="17">
        <v>-1</v>
      </c>
      <c r="AV5" s="17">
        <v>-1</v>
      </c>
      <c r="AW5" s="17">
        <v>-1</v>
      </c>
      <c r="AX5" s="17">
        <v>-0.3333333333333236</v>
      </c>
      <c r="AY5" s="17">
        <v>-3.2222222222221699</v>
      </c>
      <c r="AZ5" s="17">
        <v>4.7777777777779136</v>
      </c>
      <c r="BA5" s="17">
        <v>-0.83333333333331105</v>
      </c>
      <c r="BB5" s="17">
        <v>-0.33333333333328918</v>
      </c>
      <c r="BC5" s="17">
        <v>-36.944444444443633</v>
      </c>
      <c r="BD5" s="17">
        <v>15.555555555557333</v>
      </c>
      <c r="BE5" s="17">
        <v>-1.0000000000003195</v>
      </c>
    </row>
    <row r="6" spans="1:58" x14ac:dyDescent="0.25">
      <c r="A6">
        <v>238</v>
      </c>
      <c r="B6" t="s">
        <v>185</v>
      </c>
      <c r="C6" s="22">
        <v>1587.4359230120422</v>
      </c>
      <c r="D6" s="17">
        <v>762.8333333333585</v>
      </c>
      <c r="E6" s="17">
        <v>445.1666666666963</v>
      </c>
      <c r="F6" s="17">
        <v>5.0000000000002318</v>
      </c>
      <c r="G6" s="17">
        <v>62.666666666669542</v>
      </c>
      <c r="H6" s="17">
        <v>490.16666666668027</v>
      </c>
      <c r="I6" s="17">
        <v>1.6666666666685224</v>
      </c>
      <c r="J6" s="17">
        <v>-1</v>
      </c>
      <c r="K6" s="17">
        <v>-1</v>
      </c>
      <c r="L6" s="17">
        <v>-1</v>
      </c>
      <c r="M6" s="17">
        <v>1.6666666666666936</v>
      </c>
      <c r="N6" s="17">
        <v>-1</v>
      </c>
      <c r="O6" s="17">
        <v>-1</v>
      </c>
      <c r="P6" s="17">
        <v>30.000000000000835</v>
      </c>
      <c r="Q6" s="17">
        <v>-1</v>
      </c>
      <c r="R6" s="17">
        <v>16.333333333334235</v>
      </c>
      <c r="S6" s="17">
        <v>1.6666666666667584</v>
      </c>
      <c r="T6" s="17">
        <v>1.1368683772161603E-13</v>
      </c>
      <c r="U6" s="17">
        <v>-8.0000000000002984</v>
      </c>
      <c r="V6" s="17">
        <v>32.666666666668696</v>
      </c>
      <c r="W6" s="17">
        <v>58.333333333336</v>
      </c>
      <c r="X6" s="17">
        <v>0</v>
      </c>
      <c r="Y6" s="17">
        <v>428.50000000001114</v>
      </c>
      <c r="Z6" s="17">
        <v>1.6666666666669538</v>
      </c>
      <c r="AA6" s="17">
        <v>15.000000000000803</v>
      </c>
      <c r="AB6" s="17">
        <v>28.500000000000668</v>
      </c>
      <c r="AC6" s="17">
        <v>3.3333333333334991</v>
      </c>
      <c r="AD6" s="17">
        <v>-0.16666666666668917</v>
      </c>
      <c r="AE6" s="17">
        <v>471.83333333334588</v>
      </c>
      <c r="AF6" s="17">
        <v>266.33333333335986</v>
      </c>
      <c r="AG6" s="17">
        <v>-0.9999999999996434</v>
      </c>
      <c r="AH6" s="17">
        <v>-0.9999999999996434</v>
      </c>
      <c r="AI6" s="17">
        <v>-0.9999999999996434</v>
      </c>
      <c r="AJ6" s="17">
        <v>-0.9999999999996434</v>
      </c>
      <c r="AK6" s="17">
        <v>-0.9999999999996434</v>
      </c>
      <c r="AL6" s="17">
        <v>-0.9999999999996434</v>
      </c>
      <c r="AM6" s="17">
        <v>-0.9999999999996434</v>
      </c>
      <c r="AN6" s="17">
        <v>-0.9999999999996434</v>
      </c>
      <c r="AO6" s="17">
        <v>-0.9999999999996434</v>
      </c>
      <c r="AP6" s="17">
        <v>-0.9999999999996434</v>
      </c>
      <c r="AQ6" s="17">
        <v>-3.3333333333335635</v>
      </c>
      <c r="AR6" s="17">
        <v>1.1191048088221578E-12</v>
      </c>
      <c r="AS6" s="17">
        <v>5.000000000000977</v>
      </c>
      <c r="AT6" s="17">
        <v>-1</v>
      </c>
      <c r="AU6" s="17">
        <v>-1</v>
      </c>
      <c r="AV6" s="17">
        <v>-1</v>
      </c>
      <c r="AW6" s="17">
        <v>-1</v>
      </c>
      <c r="AX6" s="17">
        <v>1.865174681370263E-14</v>
      </c>
      <c r="AY6" s="17">
        <v>0.66666666666688146</v>
      </c>
      <c r="AZ6" s="17">
        <v>11.666666666667073</v>
      </c>
      <c r="BA6" s="17">
        <v>2.1666666666668819</v>
      </c>
      <c r="BB6" s="17">
        <v>6.0000000000001918</v>
      </c>
      <c r="BC6" s="17">
        <v>57.500000000006445</v>
      </c>
      <c r="BD6" s="17">
        <v>208.33333333334016</v>
      </c>
      <c r="BE6" s="17">
        <v>-0.9999999999996434</v>
      </c>
    </row>
    <row r="7" spans="1:58" x14ac:dyDescent="0.25">
      <c r="A7">
        <v>319</v>
      </c>
      <c r="B7" t="s">
        <v>216</v>
      </c>
      <c r="C7" s="22">
        <v>1620.3677235714163</v>
      </c>
      <c r="D7" s="17">
        <v>-541.11111111112746</v>
      </c>
      <c r="E7" s="17">
        <v>-898.44444444446844</v>
      </c>
      <c r="F7" s="17">
        <v>-5.3333333333334938</v>
      </c>
      <c r="G7" s="17">
        <v>-47.666666666668242</v>
      </c>
      <c r="H7" s="17">
        <v>-404.55555555556458</v>
      </c>
      <c r="I7" s="17">
        <v>-45.000000000001471</v>
      </c>
      <c r="J7" s="17">
        <v>-1</v>
      </c>
      <c r="K7" s="17">
        <v>-1</v>
      </c>
      <c r="L7" s="17">
        <v>-1</v>
      </c>
      <c r="M7" s="17">
        <v>-1.2222222222222341</v>
      </c>
      <c r="N7" s="17">
        <v>-1</v>
      </c>
      <c r="O7" s="17">
        <v>-1</v>
      </c>
      <c r="P7" s="17">
        <v>-11.66666666666702</v>
      </c>
      <c r="Q7" s="17">
        <v>-1</v>
      </c>
      <c r="R7" s="17">
        <v>-12.666666666667222</v>
      </c>
      <c r="S7" s="17">
        <v>-1.3333333333333899</v>
      </c>
      <c r="T7" s="17">
        <v>-5.3333333333333854</v>
      </c>
      <c r="U7" s="17">
        <v>1.4388490399142029E-13</v>
      </c>
      <c r="V7" s="17">
        <v>-36.000000000001215</v>
      </c>
      <c r="W7" s="17">
        <v>-31.333333333334991</v>
      </c>
      <c r="X7" s="17">
        <v>0</v>
      </c>
      <c r="Y7" s="17">
        <v>-171.33333333333997</v>
      </c>
      <c r="Z7" s="17">
        <v>2.7777777777776036</v>
      </c>
      <c r="AA7" s="17">
        <v>-11.111111111111747</v>
      </c>
      <c r="AB7" s="17">
        <v>-214.77777777777891</v>
      </c>
      <c r="AC7" s="17">
        <v>-6.6666666666667673</v>
      </c>
      <c r="AD7" s="17">
        <v>-0.1111111111110954</v>
      </c>
      <c r="AE7" s="17">
        <v>-397.33333333334178</v>
      </c>
      <c r="AF7" s="17">
        <v>-742.88888888891006</v>
      </c>
      <c r="AG7" s="17">
        <v>-1.0000000000002309</v>
      </c>
      <c r="AH7" s="17">
        <v>-1.0000000000002309</v>
      </c>
      <c r="AI7" s="17">
        <v>-1.0000000000002309</v>
      </c>
      <c r="AJ7" s="17">
        <v>-1.0000000000002309</v>
      </c>
      <c r="AK7" s="17">
        <v>-1.0000000000002309</v>
      </c>
      <c r="AL7" s="17">
        <v>-1.0000000000002309</v>
      </c>
      <c r="AM7" s="17">
        <v>-1.0000000000002309</v>
      </c>
      <c r="AN7" s="17">
        <v>-1.0000000000002309</v>
      </c>
      <c r="AO7" s="17">
        <v>-1.0000000000002309</v>
      </c>
      <c r="AP7" s="17">
        <v>-1.0000000000002309</v>
      </c>
      <c r="AQ7" s="17">
        <v>1.6666666666667695</v>
      </c>
      <c r="AR7" s="17">
        <v>-40.000000000000817</v>
      </c>
      <c r="AS7" s="17">
        <v>-6.6666666666674317</v>
      </c>
      <c r="AT7" s="17">
        <v>-1</v>
      </c>
      <c r="AU7" s="17">
        <v>-1</v>
      </c>
      <c r="AV7" s="17">
        <v>-1</v>
      </c>
      <c r="AW7" s="17">
        <v>-1</v>
      </c>
      <c r="AX7" s="17">
        <v>-0.66666666666668029</v>
      </c>
      <c r="AY7" s="17">
        <v>-8.4444444444445814</v>
      </c>
      <c r="AZ7" s="17">
        <v>-0.44444444444469067</v>
      </c>
      <c r="BA7" s="17">
        <v>-3.3333333333334427</v>
      </c>
      <c r="BB7" s="17">
        <v>-1.6666666666667829</v>
      </c>
      <c r="BC7" s="17">
        <v>-125.55555555555898</v>
      </c>
      <c r="BD7" s="17">
        <v>-43.888888888893021</v>
      </c>
      <c r="BE7" s="17">
        <v>-1.0000000000002309</v>
      </c>
    </row>
    <row r="8" spans="1:58" x14ac:dyDescent="0.25">
      <c r="A8">
        <v>501</v>
      </c>
      <c r="B8" t="s">
        <v>272</v>
      </c>
      <c r="C8" s="22">
        <v>1568.6862621906514</v>
      </c>
      <c r="D8" s="17">
        <v>-280.27777777777868</v>
      </c>
      <c r="E8" s="17">
        <v>-656.61111111111586</v>
      </c>
      <c r="F8" s="17">
        <v>-2.3333333333333441</v>
      </c>
      <c r="G8" s="17">
        <v>-22.666666666666679</v>
      </c>
      <c r="H8" s="17">
        <v>-305.38888888888897</v>
      </c>
      <c r="I8" s="17">
        <v>-40.000000000000497</v>
      </c>
      <c r="J8" s="17">
        <v>-1</v>
      </c>
      <c r="K8" s="17">
        <v>-1</v>
      </c>
      <c r="L8" s="17">
        <v>-1</v>
      </c>
      <c r="M8" s="17">
        <v>-1.5555555555555451</v>
      </c>
      <c r="N8" s="17">
        <v>-1</v>
      </c>
      <c r="O8" s="17">
        <v>-1</v>
      </c>
      <c r="P8" s="17">
        <v>-6.6666666666666394</v>
      </c>
      <c r="Q8" s="17">
        <v>-1</v>
      </c>
      <c r="R8" s="17">
        <v>-2.6666666666666492</v>
      </c>
      <c r="S8" s="17">
        <v>-0.33333333333333098</v>
      </c>
      <c r="T8" s="17">
        <v>-5.3333333333333712</v>
      </c>
      <c r="U8" s="17">
        <v>-7.9999999999999929</v>
      </c>
      <c r="V8" s="17">
        <v>-16.000000000000043</v>
      </c>
      <c r="W8" s="17">
        <v>7.6666666666665382</v>
      </c>
      <c r="X8" s="17">
        <v>0</v>
      </c>
      <c r="Y8" s="17">
        <v>-40.833333333333236</v>
      </c>
      <c r="Z8" s="17">
        <v>4.4444444444444411</v>
      </c>
      <c r="AA8" s="17">
        <v>-12.777777777777997</v>
      </c>
      <c r="AB8" s="17">
        <v>-235.94444444444443</v>
      </c>
      <c r="AC8" s="17">
        <v>-6.6666666666666075</v>
      </c>
      <c r="AD8" s="17">
        <v>-0.27777777777777501</v>
      </c>
      <c r="AE8" s="17">
        <v>-289.83333333333354</v>
      </c>
      <c r="AF8" s="17">
        <v>-637.22222222222592</v>
      </c>
      <c r="AG8" s="17">
        <v>-1.0000000000000604</v>
      </c>
      <c r="AH8" s="17">
        <v>-1.0000000000000604</v>
      </c>
      <c r="AI8" s="17">
        <v>-1.0000000000000604</v>
      </c>
      <c r="AJ8" s="17">
        <v>-1.0000000000000604</v>
      </c>
      <c r="AK8" s="17">
        <v>-1.0000000000000604</v>
      </c>
      <c r="AL8" s="17">
        <v>-1.0000000000000604</v>
      </c>
      <c r="AM8" s="17">
        <v>-1.0000000000000604</v>
      </c>
      <c r="AN8" s="17">
        <v>-1.0000000000000604</v>
      </c>
      <c r="AO8" s="17">
        <v>-1.0000000000000604</v>
      </c>
      <c r="AP8" s="17">
        <v>-1.0000000000000604</v>
      </c>
      <c r="AQ8" s="17">
        <v>1.6666666666666452</v>
      </c>
      <c r="AR8" s="17">
        <v>-40.000000000000256</v>
      </c>
      <c r="AS8" s="17">
        <v>-1.6666666666668917</v>
      </c>
      <c r="AT8" s="17">
        <v>-1</v>
      </c>
      <c r="AU8" s="17">
        <v>-1</v>
      </c>
      <c r="AV8" s="17">
        <v>-1</v>
      </c>
      <c r="AW8" s="17">
        <v>-1</v>
      </c>
      <c r="AX8" s="17">
        <v>-0.66666666666667096</v>
      </c>
      <c r="AY8" s="17">
        <v>-8.1111111111111427</v>
      </c>
      <c r="AZ8" s="17">
        <v>5.8888888888888911</v>
      </c>
      <c r="BA8" s="17">
        <v>-2.8333333333333588</v>
      </c>
      <c r="BB8" s="17">
        <v>2.3333333333333206</v>
      </c>
      <c r="BC8" s="17">
        <v>-111.38888888888968</v>
      </c>
      <c r="BD8" s="17">
        <v>87.777777777777459</v>
      </c>
      <c r="BE8" s="17">
        <v>-1.0000000000000604</v>
      </c>
    </row>
    <row r="9" spans="1:58" x14ac:dyDescent="0.25">
      <c r="A9">
        <v>509</v>
      </c>
      <c r="B9" t="s">
        <v>274</v>
      </c>
      <c r="C9" s="22">
        <v>1540.6662529749428</v>
      </c>
      <c r="D9" s="17">
        <v>-1346.9166666668152</v>
      </c>
      <c r="E9" s="17">
        <v>-624.58333333341034</v>
      </c>
      <c r="F9" s="17">
        <v>-9.5000000000010729</v>
      </c>
      <c r="G9" s="17">
        <v>-117.83333333334555</v>
      </c>
      <c r="H9" s="17">
        <v>-849.0833333334341</v>
      </c>
      <c r="I9" s="17">
        <v>-145.83333333334639</v>
      </c>
      <c r="J9" s="17">
        <v>-1</v>
      </c>
      <c r="K9" s="17">
        <v>-1</v>
      </c>
      <c r="L9" s="17">
        <v>-1</v>
      </c>
      <c r="M9" s="17">
        <v>-2.8333333333336963</v>
      </c>
      <c r="N9" s="17">
        <v>-1</v>
      </c>
      <c r="O9" s="17">
        <v>-1</v>
      </c>
      <c r="P9" s="17">
        <v>-52.50000000000604</v>
      </c>
      <c r="Q9" s="17">
        <v>-1</v>
      </c>
      <c r="R9" s="17">
        <v>-32.666666666669506</v>
      </c>
      <c r="S9" s="17">
        <v>-3.3333333333336235</v>
      </c>
      <c r="T9" s="17">
        <v>-2.5579538487363607E-13</v>
      </c>
      <c r="U9" s="17">
        <v>8.0000000000008242</v>
      </c>
      <c r="V9" s="17">
        <v>-65.333333333339525</v>
      </c>
      <c r="W9" s="17">
        <v>-56.166666666673876</v>
      </c>
      <c r="X9" s="17">
        <v>0</v>
      </c>
      <c r="Y9" s="17">
        <v>-546.75000000006878</v>
      </c>
      <c r="Z9" s="17">
        <v>-20.83333333333476</v>
      </c>
      <c r="AA9" s="17">
        <v>-32.50000000000334</v>
      </c>
      <c r="AB9" s="17">
        <v>-175.75000000002001</v>
      </c>
      <c r="AC9" s="17">
        <v>-6.6666666666672825</v>
      </c>
      <c r="AD9" s="17">
        <v>8.3333333333371229E-2</v>
      </c>
      <c r="AE9" s="17">
        <v>-754.91666666675906</v>
      </c>
      <c r="AF9" s="17">
        <v>-656.66666666673359</v>
      </c>
      <c r="AG9" s="17">
        <v>-0.99999999999963229</v>
      </c>
      <c r="AH9" s="17">
        <v>-0.99999999999963229</v>
      </c>
      <c r="AI9" s="17">
        <v>-0.99999999999963229</v>
      </c>
      <c r="AJ9" s="17">
        <v>-0.99999999999963229</v>
      </c>
      <c r="AK9" s="17">
        <v>-0.99999999999963229</v>
      </c>
      <c r="AL9" s="17">
        <v>-0.99999999999963229</v>
      </c>
      <c r="AM9" s="17">
        <v>-0.99999999999963229</v>
      </c>
      <c r="AN9" s="17">
        <v>-0.99999999999963229</v>
      </c>
      <c r="AO9" s="17">
        <v>-0.99999999999963229</v>
      </c>
      <c r="AP9" s="17">
        <v>-0.99999999999963229</v>
      </c>
      <c r="AQ9" s="17">
        <v>6.6666666666671759</v>
      </c>
      <c r="AR9" s="17">
        <v>-60.000000000004476</v>
      </c>
      <c r="AS9" s="17">
        <v>-92.500000000009095</v>
      </c>
      <c r="AT9" s="17">
        <v>-1</v>
      </c>
      <c r="AU9" s="17">
        <v>-1</v>
      </c>
      <c r="AV9" s="17">
        <v>-1</v>
      </c>
      <c r="AW9" s="17">
        <v>-1</v>
      </c>
      <c r="AX9" s="17">
        <v>-1.0000000000000746</v>
      </c>
      <c r="AY9" s="17">
        <v>-9.8333333333341422</v>
      </c>
      <c r="AZ9" s="17">
        <v>-16.833333333334863</v>
      </c>
      <c r="BA9" s="17">
        <v>-6.5833333333339539</v>
      </c>
      <c r="BB9" s="17">
        <v>-6.000000000000604</v>
      </c>
      <c r="BC9" s="17">
        <v>-213.75000000001955</v>
      </c>
      <c r="BD9" s="17">
        <v>-234.16666666668942</v>
      </c>
      <c r="BE9" s="17">
        <v>-0.99999999999963229</v>
      </c>
    </row>
    <row r="10" spans="1:58" x14ac:dyDescent="0.25">
      <c r="A10">
        <v>811</v>
      </c>
      <c r="B10" t="s">
        <v>354</v>
      </c>
      <c r="C10" s="22">
        <v>1502.4943497262709</v>
      </c>
      <c r="D10" s="17">
        <v>2118.944444444598</v>
      </c>
      <c r="E10" s="17">
        <v>1495.9444444445453</v>
      </c>
      <c r="F10" s="17">
        <v>15.333333333334505</v>
      </c>
      <c r="G10" s="17">
        <v>178.0000000000129</v>
      </c>
      <c r="H10" s="17">
        <v>1433.7222222223231</v>
      </c>
      <c r="I10" s="17">
        <v>223.33333333334693</v>
      </c>
      <c r="J10" s="17">
        <v>-1</v>
      </c>
      <c r="K10" s="17">
        <v>-1</v>
      </c>
      <c r="L10" s="17">
        <v>-1</v>
      </c>
      <c r="M10" s="17">
        <v>4.8888888888892286</v>
      </c>
      <c r="N10" s="17">
        <v>-1</v>
      </c>
      <c r="O10" s="17">
        <v>-1</v>
      </c>
      <c r="P10" s="17">
        <v>76.666666666672612</v>
      </c>
      <c r="Q10" s="17">
        <v>-1</v>
      </c>
      <c r="R10" s="17">
        <v>45.333333333336526</v>
      </c>
      <c r="S10" s="17">
        <v>4.6666666666669911</v>
      </c>
      <c r="T10" s="17">
        <v>5.333333333333627</v>
      </c>
      <c r="U10" s="17">
        <v>-8.0000000000009663</v>
      </c>
      <c r="V10" s="17">
        <v>101.33333333334031</v>
      </c>
      <c r="W10" s="17">
        <v>89.000000000008569</v>
      </c>
      <c r="X10" s="17">
        <v>0</v>
      </c>
      <c r="Y10" s="17">
        <v>849.83333333340261</v>
      </c>
      <c r="Z10" s="17">
        <v>18.888888888890598</v>
      </c>
      <c r="AA10" s="17">
        <v>52.777777777781701</v>
      </c>
      <c r="AB10" s="17">
        <v>398.94444444446401</v>
      </c>
      <c r="AC10" s="17">
        <v>13.333333333333854</v>
      </c>
      <c r="AD10" s="17">
        <v>-5.5555555555610425E-2</v>
      </c>
      <c r="AE10" s="17">
        <v>1301.5000000000928</v>
      </c>
      <c r="AF10" s="17">
        <v>1343.8888888889776</v>
      </c>
      <c r="AG10" s="17">
        <v>-0.99999999999995381</v>
      </c>
      <c r="AH10" s="17">
        <v>-0.99999999999995381</v>
      </c>
      <c r="AI10" s="17">
        <v>-0.99999999999995381</v>
      </c>
      <c r="AJ10" s="17">
        <v>-0.99999999999995381</v>
      </c>
      <c r="AK10" s="17">
        <v>-0.99999999999995381</v>
      </c>
      <c r="AL10" s="17">
        <v>-0.99999999999995381</v>
      </c>
      <c r="AM10" s="17">
        <v>-0.99999999999995381</v>
      </c>
      <c r="AN10" s="17">
        <v>-0.99999999999995381</v>
      </c>
      <c r="AO10" s="17">
        <v>-0.99999999999995381</v>
      </c>
      <c r="AP10" s="17">
        <v>-0.99999999999995381</v>
      </c>
      <c r="AQ10" s="17">
        <v>-8.3333333333339574</v>
      </c>
      <c r="AR10" s="17">
        <v>100.0000000000054</v>
      </c>
      <c r="AS10" s="17">
        <v>131.66666666667544</v>
      </c>
      <c r="AT10" s="17">
        <v>-1</v>
      </c>
      <c r="AU10" s="17">
        <v>-1</v>
      </c>
      <c r="AV10" s="17">
        <v>-1</v>
      </c>
      <c r="AW10" s="17">
        <v>-1</v>
      </c>
      <c r="AX10" s="17">
        <v>1.6666666666667567</v>
      </c>
      <c r="AY10" s="17">
        <v>18.444444444445349</v>
      </c>
      <c r="AZ10" s="17">
        <v>18.444444444446162</v>
      </c>
      <c r="BA10" s="17">
        <v>10.166666666667373</v>
      </c>
      <c r="BB10" s="17">
        <v>7.6666666666673891</v>
      </c>
      <c r="BC10" s="17">
        <v>346.38888888891108</v>
      </c>
      <c r="BD10" s="17">
        <v>283.88888888891552</v>
      </c>
      <c r="BE10" s="17">
        <v>-0.99999999999995381</v>
      </c>
    </row>
    <row r="11" spans="1:58" x14ac:dyDescent="0.25">
      <c r="A11">
        <v>1153</v>
      </c>
      <c r="B11" t="s">
        <v>2918</v>
      </c>
      <c r="C11" s="22">
        <v>1636.4343344815497</v>
      </c>
      <c r="D11" s="17">
        <v>1449.7777777778847</v>
      </c>
      <c r="E11" s="17">
        <v>1112.7777777778476</v>
      </c>
      <c r="F11" s="17">
        <v>11.33333333333414</v>
      </c>
      <c r="G11" s="17">
        <v>133.00000000000918</v>
      </c>
      <c r="H11" s="17">
        <v>972.88888888895906</v>
      </c>
      <c r="I11" s="17">
        <v>113.33333333334323</v>
      </c>
      <c r="J11" s="17">
        <v>-1</v>
      </c>
      <c r="K11" s="17">
        <v>-1</v>
      </c>
      <c r="L11" s="17">
        <v>-1</v>
      </c>
      <c r="M11" s="17">
        <v>3.5555555555557863</v>
      </c>
      <c r="N11" s="17">
        <v>-1</v>
      </c>
      <c r="O11" s="17">
        <v>-1</v>
      </c>
      <c r="P11" s="17">
        <v>51.666666666670736</v>
      </c>
      <c r="Q11" s="17">
        <v>-1</v>
      </c>
      <c r="R11" s="17">
        <v>35.333333333335631</v>
      </c>
      <c r="S11" s="17">
        <v>3.6666666666669023</v>
      </c>
      <c r="T11" s="17">
        <v>5.3333333333335702</v>
      </c>
      <c r="U11" s="17">
        <v>-8.0000000000005969</v>
      </c>
      <c r="V11" s="17">
        <v>81.333333333338402</v>
      </c>
      <c r="W11" s="17">
        <v>92.000000000006153</v>
      </c>
      <c r="X11" s="17">
        <v>0</v>
      </c>
      <c r="Y11" s="17">
        <v>603.33333333338237</v>
      </c>
      <c r="Z11" s="17">
        <v>5.5555555555566016</v>
      </c>
      <c r="AA11" s="17">
        <v>31.11111111111353</v>
      </c>
      <c r="AB11" s="17">
        <v>259.77777777779056</v>
      </c>
      <c r="AC11" s="17">
        <v>13.33333333333389</v>
      </c>
      <c r="AD11" s="17">
        <v>-0.22222222222225696</v>
      </c>
      <c r="AE11" s="17">
        <v>894.00000000006412</v>
      </c>
      <c r="AF11" s="17">
        <v>938.55555555561546</v>
      </c>
      <c r="AG11" s="17">
        <v>-1.0000000000000391</v>
      </c>
      <c r="AH11" s="17">
        <v>-1.0000000000000391</v>
      </c>
      <c r="AI11" s="17">
        <v>-1.0000000000000391</v>
      </c>
      <c r="AJ11" s="17">
        <v>-1.0000000000000391</v>
      </c>
      <c r="AK11" s="17">
        <v>-1.0000000000000391</v>
      </c>
      <c r="AL11" s="17">
        <v>-1.0000000000000391</v>
      </c>
      <c r="AM11" s="17">
        <v>-1.0000000000000391</v>
      </c>
      <c r="AN11" s="17">
        <v>-1.0000000000000391</v>
      </c>
      <c r="AO11" s="17">
        <v>-1.0000000000000391</v>
      </c>
      <c r="AP11" s="17">
        <v>-1.0000000000000391</v>
      </c>
      <c r="AQ11" s="17">
        <v>-3.3333333333337345</v>
      </c>
      <c r="AR11" s="17">
        <v>40.000000000003801</v>
      </c>
      <c r="AS11" s="17">
        <v>76.666666666673166</v>
      </c>
      <c r="AT11" s="17">
        <v>-1</v>
      </c>
      <c r="AU11" s="17">
        <v>-1</v>
      </c>
      <c r="AV11" s="17">
        <v>-1</v>
      </c>
      <c r="AW11" s="17">
        <v>-1</v>
      </c>
      <c r="AX11" s="17">
        <v>0.66666666666673002</v>
      </c>
      <c r="AY11" s="17">
        <v>11.777777777778319</v>
      </c>
      <c r="AZ11" s="17">
        <v>12.777777777778926</v>
      </c>
      <c r="BA11" s="17">
        <v>6.6666666666671208</v>
      </c>
      <c r="BB11" s="17">
        <v>6.6666666666671439</v>
      </c>
      <c r="BC11" s="17">
        <v>225.55555555556958</v>
      </c>
      <c r="BD11" s="17">
        <v>230.55555555557322</v>
      </c>
      <c r="BE11" s="17">
        <v>-1.0000000000000391</v>
      </c>
    </row>
    <row r="12" spans="1:58" x14ac:dyDescent="0.25">
      <c r="A12">
        <v>1247</v>
      </c>
      <c r="B12" t="s">
        <v>2922</v>
      </c>
      <c r="C12" s="22">
        <v>1528.0194875941179</v>
      </c>
      <c r="D12" s="17">
        <v>-836.52777777780739</v>
      </c>
      <c r="E12" s="17">
        <v>-646.86111111115497</v>
      </c>
      <c r="F12" s="17">
        <v>-5.8333333333336457</v>
      </c>
      <c r="G12" s="17">
        <v>-85.166666666670025</v>
      </c>
      <c r="H12" s="17">
        <v>-524.13888888890608</v>
      </c>
      <c r="I12" s="17">
        <v>27.499999999998405</v>
      </c>
      <c r="J12" s="17">
        <v>-1</v>
      </c>
      <c r="K12" s="17">
        <v>-1</v>
      </c>
      <c r="L12" s="17">
        <v>-1</v>
      </c>
      <c r="M12" s="17">
        <v>-2.0555555555555856</v>
      </c>
      <c r="N12" s="17">
        <v>-1</v>
      </c>
      <c r="O12" s="17">
        <v>-1</v>
      </c>
      <c r="P12" s="17">
        <v>-29.166666666667396</v>
      </c>
      <c r="Q12" s="17">
        <v>-1</v>
      </c>
      <c r="R12" s="17">
        <v>-22.666666666667869</v>
      </c>
      <c r="S12" s="17">
        <v>-2.3333333333334565</v>
      </c>
      <c r="T12" s="17">
        <v>-5.3333333333334423</v>
      </c>
      <c r="U12" s="17">
        <v>8.0000000000003268</v>
      </c>
      <c r="V12" s="17">
        <v>-56.000000000002622</v>
      </c>
      <c r="W12" s="17">
        <v>-97.83333333333681</v>
      </c>
      <c r="X12" s="17">
        <v>0</v>
      </c>
      <c r="Y12" s="17">
        <v>-457.58333333334622</v>
      </c>
      <c r="Z12" s="17">
        <v>6.9444444444442777</v>
      </c>
      <c r="AA12" s="17">
        <v>-15.277777777778692</v>
      </c>
      <c r="AB12" s="17">
        <v>-48.694444444446702</v>
      </c>
      <c r="AC12" s="17">
        <v>-6.6666666666669627</v>
      </c>
      <c r="AD12" s="17">
        <v>0.47222222222225163</v>
      </c>
      <c r="AE12" s="17">
        <v>-521.0833333333494</v>
      </c>
      <c r="AF12" s="17">
        <v>-377.2222222222606</v>
      </c>
      <c r="AG12" s="17">
        <v>-1.0000000000004388</v>
      </c>
      <c r="AH12" s="17">
        <v>-1.0000000000004388</v>
      </c>
      <c r="AI12" s="17">
        <v>-1.0000000000004388</v>
      </c>
      <c r="AJ12" s="17">
        <v>-1.0000000000004388</v>
      </c>
      <c r="AK12" s="17">
        <v>-1.0000000000004388</v>
      </c>
      <c r="AL12" s="17">
        <v>-1.0000000000004388</v>
      </c>
      <c r="AM12" s="17">
        <v>-1.0000000000004388</v>
      </c>
      <c r="AN12" s="17">
        <v>-1.0000000000004388</v>
      </c>
      <c r="AO12" s="17">
        <v>-1.0000000000004388</v>
      </c>
      <c r="AP12" s="17">
        <v>-1.0000000000004388</v>
      </c>
      <c r="AQ12" s="17">
        <v>1.6666666666669494</v>
      </c>
      <c r="AR12" s="17">
        <v>19.99999999999913</v>
      </c>
      <c r="AS12" s="17">
        <v>5.8333333333323374</v>
      </c>
      <c r="AT12" s="17">
        <v>-1</v>
      </c>
      <c r="AU12" s="17">
        <v>-1</v>
      </c>
      <c r="AV12" s="17">
        <v>-1</v>
      </c>
      <c r="AW12" s="17">
        <v>-1</v>
      </c>
      <c r="AX12" s="17">
        <v>0.33333333333331883</v>
      </c>
      <c r="AY12" s="17">
        <v>-1.611111111111339</v>
      </c>
      <c r="AZ12" s="17">
        <v>-12.611111111111605</v>
      </c>
      <c r="BA12" s="17">
        <v>-3.0833333333335631</v>
      </c>
      <c r="BB12" s="17">
        <v>-7.6666666666668739</v>
      </c>
      <c r="BC12" s="17">
        <v>-85.138888888895778</v>
      </c>
      <c r="BD12" s="17">
        <v>-254.72222222222985</v>
      </c>
      <c r="BE12" s="17">
        <v>-1.0000000000004388</v>
      </c>
    </row>
    <row r="13" spans="1:58" x14ac:dyDescent="0.25">
      <c r="A13">
        <v>1519</v>
      </c>
      <c r="B13" t="s">
        <v>538</v>
      </c>
      <c r="C13" s="22">
        <v>1587.0876880714382</v>
      </c>
      <c r="D13" s="17">
        <v>906.47222222226492</v>
      </c>
      <c r="E13" s="17">
        <v>532.1388888889295</v>
      </c>
      <c r="F13" s="17">
        <v>6.1666666666670444</v>
      </c>
      <c r="G13" s="17">
        <v>68.833333333337777</v>
      </c>
      <c r="H13" s="17">
        <v>599.86111111113746</v>
      </c>
      <c r="I13" s="17">
        <v>52.500000000002487</v>
      </c>
      <c r="J13" s="17">
        <v>-1</v>
      </c>
      <c r="K13" s="17">
        <v>-1</v>
      </c>
      <c r="L13" s="17">
        <v>-1</v>
      </c>
      <c r="M13" s="17">
        <v>1.9444444444445326</v>
      </c>
      <c r="N13" s="17">
        <v>-1</v>
      </c>
      <c r="O13" s="17">
        <v>-1</v>
      </c>
      <c r="P13" s="17">
        <v>30.833333333334984</v>
      </c>
      <c r="Q13" s="17">
        <v>-1</v>
      </c>
      <c r="R13" s="17">
        <v>16.333333333334597</v>
      </c>
      <c r="S13" s="17">
        <v>1.6666666666667957</v>
      </c>
      <c r="T13" s="17">
        <v>2.6666666666667993</v>
      </c>
      <c r="U13" s="17">
        <v>-8.0000000000003411</v>
      </c>
      <c r="V13" s="17">
        <v>38.000000000002792</v>
      </c>
      <c r="W13" s="17">
        <v>62.166666666670174</v>
      </c>
      <c r="X13" s="17">
        <v>0</v>
      </c>
      <c r="Y13" s="17">
        <v>440.41666666668635</v>
      </c>
      <c r="Z13" s="17">
        <v>1.9444444444449971</v>
      </c>
      <c r="AA13" s="17">
        <v>24.722222222223245</v>
      </c>
      <c r="AB13" s="17">
        <v>103.30555555555944</v>
      </c>
      <c r="AC13" s="17">
        <v>3.3333333333336057</v>
      </c>
      <c r="AD13" s="17">
        <v>-0.52777777777780166</v>
      </c>
      <c r="AE13" s="17">
        <v>567.91666666669119</v>
      </c>
      <c r="AF13" s="17">
        <v>387.77777777781552</v>
      </c>
      <c r="AG13" s="17">
        <v>-0.99999999999969891</v>
      </c>
      <c r="AH13" s="17">
        <v>-0.99999999999969891</v>
      </c>
      <c r="AI13" s="17">
        <v>-0.99999999999969891</v>
      </c>
      <c r="AJ13" s="17">
        <v>-0.99999999999969891</v>
      </c>
      <c r="AK13" s="17">
        <v>-0.99999999999969891</v>
      </c>
      <c r="AL13" s="17">
        <v>-0.99999999999969891</v>
      </c>
      <c r="AM13" s="17">
        <v>-0.99999999999969891</v>
      </c>
      <c r="AN13" s="17">
        <v>-0.99999999999969891</v>
      </c>
      <c r="AO13" s="17">
        <v>-0.99999999999969891</v>
      </c>
      <c r="AP13" s="17">
        <v>-0.99999999999969891</v>
      </c>
      <c r="AQ13" s="17">
        <v>-3.3333333333336368</v>
      </c>
      <c r="AR13" s="17">
        <v>20.000000000001315</v>
      </c>
      <c r="AS13" s="17">
        <v>35.833333333334807</v>
      </c>
      <c r="AT13" s="17">
        <v>-1</v>
      </c>
      <c r="AU13" s="17">
        <v>-1</v>
      </c>
      <c r="AV13" s="17">
        <v>-1</v>
      </c>
      <c r="AW13" s="17">
        <v>-1</v>
      </c>
      <c r="AX13" s="17">
        <v>0.33333333333335524</v>
      </c>
      <c r="AY13" s="17">
        <v>5.3888888888891504</v>
      </c>
      <c r="AZ13" s="17">
        <v>10.388888888889472</v>
      </c>
      <c r="BA13" s="17">
        <v>3.9166666666669254</v>
      </c>
      <c r="BB13" s="17">
        <v>5.3333333333335844</v>
      </c>
      <c r="BC13" s="17">
        <v>124.86111111111887</v>
      </c>
      <c r="BD13" s="17">
        <v>185.27777777778695</v>
      </c>
      <c r="BE13" s="17">
        <v>-0.99999999999969891</v>
      </c>
    </row>
    <row r="14" spans="1:58" x14ac:dyDescent="0.25">
      <c r="A14">
        <v>1721</v>
      </c>
      <c r="B14" t="s">
        <v>610</v>
      </c>
      <c r="C14" s="22">
        <v>1502.3388523505616</v>
      </c>
      <c r="D14" s="17">
        <v>1035.0277777779031</v>
      </c>
      <c r="E14" s="17">
        <v>404.0277777778291</v>
      </c>
      <c r="F14" s="17">
        <v>7.8333333333341608</v>
      </c>
      <c r="G14" s="17">
        <v>91.50000000000955</v>
      </c>
      <c r="H14" s="17">
        <v>649.63888888897372</v>
      </c>
      <c r="I14" s="17">
        <v>105.83333333334588</v>
      </c>
      <c r="J14" s="17">
        <v>-1</v>
      </c>
      <c r="K14" s="17">
        <v>-1</v>
      </c>
      <c r="L14" s="17">
        <v>-1</v>
      </c>
      <c r="M14" s="17">
        <v>2.0555555555558733</v>
      </c>
      <c r="N14" s="17">
        <v>-1</v>
      </c>
      <c r="O14" s="17">
        <v>-1</v>
      </c>
      <c r="P14" s="17">
        <v>44.16666666667183</v>
      </c>
      <c r="Q14" s="17">
        <v>-1</v>
      </c>
      <c r="R14" s="17">
        <v>26.333333333335336</v>
      </c>
      <c r="S14" s="17">
        <v>2.6666666666668704</v>
      </c>
      <c r="T14" s="17">
        <v>-2.6666666666664725</v>
      </c>
      <c r="U14" s="17">
        <v>-8.0000000000006111</v>
      </c>
      <c r="V14" s="17">
        <v>47.333333333337727</v>
      </c>
      <c r="W14" s="17">
        <v>37.500000000005215</v>
      </c>
      <c r="X14" s="17">
        <v>0</v>
      </c>
      <c r="Y14" s="17">
        <v>494.08333333339016</v>
      </c>
      <c r="Z14" s="17">
        <v>23.05555555555685</v>
      </c>
      <c r="AA14" s="17">
        <v>23.611111111114191</v>
      </c>
      <c r="AB14" s="17">
        <v>55.527777777795464</v>
      </c>
      <c r="AC14" s="17">
        <v>3.3333333333336768</v>
      </c>
      <c r="AD14" s="17">
        <v>2.7777777777746593E-2</v>
      </c>
      <c r="AE14" s="17">
        <v>573.25000000007753</v>
      </c>
      <c r="AF14" s="17">
        <v>448.55555555559846</v>
      </c>
      <c r="AG14" s="17">
        <v>-1.000000000000524</v>
      </c>
      <c r="AH14" s="17">
        <v>-1.000000000000524</v>
      </c>
      <c r="AI14" s="17">
        <v>-1.000000000000524</v>
      </c>
      <c r="AJ14" s="17">
        <v>-1.000000000000524</v>
      </c>
      <c r="AK14" s="17">
        <v>-1.000000000000524</v>
      </c>
      <c r="AL14" s="17">
        <v>-1.000000000000524</v>
      </c>
      <c r="AM14" s="17">
        <v>-1.000000000000524</v>
      </c>
      <c r="AN14" s="17">
        <v>-1.000000000000524</v>
      </c>
      <c r="AO14" s="17">
        <v>-1.000000000000524</v>
      </c>
      <c r="AP14" s="17">
        <v>-1.000000000000524</v>
      </c>
      <c r="AQ14" s="17">
        <v>-3.3333333333336981</v>
      </c>
      <c r="AR14" s="17">
        <v>40.000000000004547</v>
      </c>
      <c r="AS14" s="17">
        <v>69.166666666675042</v>
      </c>
      <c r="AT14" s="17">
        <v>-1</v>
      </c>
      <c r="AU14" s="17">
        <v>-1</v>
      </c>
      <c r="AV14" s="17">
        <v>-1</v>
      </c>
      <c r="AW14" s="17">
        <v>-1</v>
      </c>
      <c r="AX14" s="17">
        <v>0.66666666666674246</v>
      </c>
      <c r="AY14" s="17">
        <v>6.2777777777784536</v>
      </c>
      <c r="AZ14" s="17">
        <v>14.277777777778965</v>
      </c>
      <c r="BA14" s="17">
        <v>3.9166666666671248</v>
      </c>
      <c r="BB14" s="17">
        <v>4.6666666666671617</v>
      </c>
      <c r="BC14" s="17">
        <v>129.30555555557038</v>
      </c>
      <c r="BD14" s="17">
        <v>188.05555555557385</v>
      </c>
      <c r="BE14" s="17">
        <v>-1.000000000000524</v>
      </c>
    </row>
    <row r="15" spans="1:58" x14ac:dyDescent="0.25">
      <c r="A15">
        <v>1729</v>
      </c>
      <c r="B15" t="s">
        <v>613</v>
      </c>
      <c r="C15" s="22">
        <v>1521.1981827676659</v>
      </c>
      <c r="D15" s="17">
        <v>-402.19444444449675</v>
      </c>
      <c r="E15" s="17">
        <v>181.47222222219142</v>
      </c>
      <c r="F15" s="17">
        <v>-1.8333333333337234</v>
      </c>
      <c r="G15" s="17">
        <v>-41.166666666671233</v>
      </c>
      <c r="H15" s="17">
        <v>-160.47222222225659</v>
      </c>
      <c r="I15" s="17">
        <v>17.499999999995495</v>
      </c>
      <c r="J15" s="17">
        <v>-1</v>
      </c>
      <c r="K15" s="17">
        <v>-1</v>
      </c>
      <c r="L15" s="17">
        <v>-1</v>
      </c>
      <c r="M15" s="17">
        <v>-0.38888888888901274</v>
      </c>
      <c r="N15" s="17">
        <v>-1</v>
      </c>
      <c r="O15" s="17">
        <v>-1</v>
      </c>
      <c r="P15" s="17">
        <v>-19.166666666668785</v>
      </c>
      <c r="Q15" s="17">
        <v>-1</v>
      </c>
      <c r="R15" s="17">
        <v>-13.666666666667783</v>
      </c>
      <c r="S15" s="17">
        <v>-1.3333333333334476</v>
      </c>
      <c r="T15" s="17">
        <v>2.6666666666665577</v>
      </c>
      <c r="U15" s="17">
        <v>8.0000000000003268</v>
      </c>
      <c r="V15" s="17">
        <v>-22.000000000002451</v>
      </c>
      <c r="W15" s="17">
        <v>-53.833333333336348</v>
      </c>
      <c r="X15" s="17">
        <v>0</v>
      </c>
      <c r="Y15" s="17">
        <v>-280.58333333335713</v>
      </c>
      <c r="Z15" s="17">
        <v>-6.3888888888894968</v>
      </c>
      <c r="AA15" s="17">
        <v>-11.944444444445601</v>
      </c>
      <c r="AB15" s="17">
        <v>132.63888888888238</v>
      </c>
      <c r="AC15" s="17">
        <v>3.3333333333330728</v>
      </c>
      <c r="AD15" s="17">
        <v>0.80555555555557135</v>
      </c>
      <c r="AE15" s="17">
        <v>-159.08333333336486</v>
      </c>
      <c r="AF15" s="17">
        <v>232.444444444417</v>
      </c>
      <c r="AG15" s="17">
        <v>-0.99999999999997247</v>
      </c>
      <c r="AH15" s="17">
        <v>-0.99999999999997247</v>
      </c>
      <c r="AI15" s="17">
        <v>-0.99999999999997247</v>
      </c>
      <c r="AJ15" s="17">
        <v>-0.99999999999997247</v>
      </c>
      <c r="AK15" s="17">
        <v>-0.99999999999997247</v>
      </c>
      <c r="AL15" s="17">
        <v>-0.99999999999997247</v>
      </c>
      <c r="AM15" s="17">
        <v>-0.99999999999997247</v>
      </c>
      <c r="AN15" s="17">
        <v>-0.99999999999997247</v>
      </c>
      <c r="AO15" s="17">
        <v>-0.99999999999997247</v>
      </c>
      <c r="AP15" s="17">
        <v>-0.99999999999997247</v>
      </c>
      <c r="AQ15" s="17">
        <v>1.666666666666905</v>
      </c>
      <c r="AR15" s="17">
        <v>19.999999999998252</v>
      </c>
      <c r="AS15" s="17">
        <v>-4.1666666666696646</v>
      </c>
      <c r="AT15" s="17">
        <v>-1</v>
      </c>
      <c r="AU15" s="17">
        <v>-1</v>
      </c>
      <c r="AV15" s="17">
        <v>-1</v>
      </c>
      <c r="AW15" s="17">
        <v>-1</v>
      </c>
      <c r="AX15" s="17">
        <v>0.33333333333330417</v>
      </c>
      <c r="AY15" s="17">
        <v>2.7222222222219545</v>
      </c>
      <c r="AZ15" s="17">
        <v>-15.27777777777834</v>
      </c>
      <c r="BA15" s="17">
        <v>-1.0833333333335595</v>
      </c>
      <c r="BB15" s="17">
        <v>-5.6666666666669094</v>
      </c>
      <c r="BC15" s="17">
        <v>-13.47222222222922</v>
      </c>
      <c r="BD15" s="17">
        <v>-218.05555555556441</v>
      </c>
      <c r="BE15" s="17">
        <v>-0.99999999999997247</v>
      </c>
    </row>
    <row r="16" spans="1:58" x14ac:dyDescent="0.25">
      <c r="A16">
        <v>2084</v>
      </c>
      <c r="B16" t="s">
        <v>730</v>
      </c>
      <c r="C16" s="22">
        <v>1599.9154370436008</v>
      </c>
      <c r="D16" s="17">
        <v>492.97222222224502</v>
      </c>
      <c r="E16" s="17">
        <v>300.63888888890779</v>
      </c>
      <c r="F16" s="17">
        <v>3.1666666666668579</v>
      </c>
      <c r="G16" s="17">
        <v>43.83333333333568</v>
      </c>
      <c r="H16" s="17">
        <v>336.36111111112484</v>
      </c>
      <c r="I16" s="17">
        <v>67.500000000001364</v>
      </c>
      <c r="J16" s="17">
        <v>-1</v>
      </c>
      <c r="K16" s="17">
        <v>-1</v>
      </c>
      <c r="L16" s="17">
        <v>-1</v>
      </c>
      <c r="M16" s="17">
        <v>1.9444444444444877</v>
      </c>
      <c r="N16" s="17">
        <v>-1</v>
      </c>
      <c r="O16" s="17">
        <v>-1</v>
      </c>
      <c r="P16" s="17">
        <v>25.833333333334203</v>
      </c>
      <c r="Q16" s="17">
        <v>-1</v>
      </c>
      <c r="R16" s="17">
        <v>6.333333333334016</v>
      </c>
      <c r="S16" s="17">
        <v>0.66666666666673624</v>
      </c>
      <c r="T16" s="17">
        <v>2.6666666666667211</v>
      </c>
      <c r="U16" s="17">
        <v>-2.5579538487363607E-13</v>
      </c>
      <c r="V16" s="17">
        <v>18.000000000001474</v>
      </c>
      <c r="W16" s="17">
        <v>17.166666666668444</v>
      </c>
      <c r="X16" s="17">
        <v>0</v>
      </c>
      <c r="Y16" s="17">
        <v>177.91666666667734</v>
      </c>
      <c r="Z16" s="17">
        <v>6.9444444444447351</v>
      </c>
      <c r="AA16" s="17">
        <v>9.722222222222852</v>
      </c>
      <c r="AB16" s="17">
        <v>111.80555555555692</v>
      </c>
      <c r="AC16" s="17">
        <v>3.3333333333334636</v>
      </c>
      <c r="AD16" s="17">
        <v>-2.7777777777788337E-2</v>
      </c>
      <c r="AE16" s="17">
        <v>299.41666666667936</v>
      </c>
      <c r="AF16" s="17">
        <v>286.77777777779573</v>
      </c>
      <c r="AG16" s="17">
        <v>-0.99999999999983036</v>
      </c>
      <c r="AH16" s="17">
        <v>-0.99999999999983036</v>
      </c>
      <c r="AI16" s="17">
        <v>-0.99999999999983036</v>
      </c>
      <c r="AJ16" s="17">
        <v>-0.99999999999983036</v>
      </c>
      <c r="AK16" s="17">
        <v>-0.99999999999983036</v>
      </c>
      <c r="AL16" s="17">
        <v>-0.99999999999983036</v>
      </c>
      <c r="AM16" s="17">
        <v>-0.99999999999983036</v>
      </c>
      <c r="AN16" s="17">
        <v>-0.99999999999983036</v>
      </c>
      <c r="AO16" s="17">
        <v>-0.99999999999983036</v>
      </c>
      <c r="AP16" s="17">
        <v>-0.99999999999983036</v>
      </c>
      <c r="AQ16" s="17">
        <v>-3.3333333333335133</v>
      </c>
      <c r="AR16" s="17">
        <v>20.000000000000622</v>
      </c>
      <c r="AS16" s="17">
        <v>50.833333333334267</v>
      </c>
      <c r="AT16" s="17">
        <v>-1</v>
      </c>
      <c r="AU16" s="17">
        <v>-1</v>
      </c>
      <c r="AV16" s="17">
        <v>-1</v>
      </c>
      <c r="AW16" s="17">
        <v>-1</v>
      </c>
      <c r="AX16" s="17">
        <v>0.3333333333333437</v>
      </c>
      <c r="AY16" s="17">
        <v>3.3888888888890971</v>
      </c>
      <c r="AZ16" s="17">
        <v>2.388888888889229</v>
      </c>
      <c r="BA16" s="17">
        <v>2.4166666666668353</v>
      </c>
      <c r="BB16" s="17">
        <v>1.3333333333334823</v>
      </c>
      <c r="BC16" s="17">
        <v>77.361111111116358</v>
      </c>
      <c r="BD16" s="17">
        <v>45.2777777777832</v>
      </c>
      <c r="BE16" s="17">
        <v>-0.99999999999983036</v>
      </c>
    </row>
    <row r="17" spans="1:57" x14ac:dyDescent="0.25">
      <c r="A17">
        <v>2342</v>
      </c>
      <c r="B17" t="s">
        <v>334</v>
      </c>
      <c r="C17" s="22">
        <v>1507.0365842864067</v>
      </c>
      <c r="D17" s="17">
        <v>-1547.4444444445344</v>
      </c>
      <c r="E17" s="17">
        <v>-1210.7777777778535</v>
      </c>
      <c r="F17" s="17">
        <v>-11.333333333334087</v>
      </c>
      <c r="G17" s="17">
        <v>-122.66666666667506</v>
      </c>
      <c r="H17" s="17">
        <v>-1029.222222222279</v>
      </c>
      <c r="I17" s="17">
        <v>-90.00000000000631</v>
      </c>
      <c r="J17" s="17">
        <v>-1</v>
      </c>
      <c r="K17" s="17">
        <v>-1</v>
      </c>
      <c r="L17" s="17">
        <v>-1</v>
      </c>
      <c r="M17" s="17">
        <v>-2.888888888889058</v>
      </c>
      <c r="N17" s="17">
        <v>-1</v>
      </c>
      <c r="O17" s="17">
        <v>-1</v>
      </c>
      <c r="P17" s="17">
        <v>-46.666666666669798</v>
      </c>
      <c r="Q17" s="17">
        <v>-1</v>
      </c>
      <c r="R17" s="17">
        <v>-32.666666666669123</v>
      </c>
      <c r="S17" s="17">
        <v>-3.3333333333335844</v>
      </c>
      <c r="T17" s="17">
        <v>-5.3333333333335133</v>
      </c>
      <c r="U17" s="17">
        <v>8.0000000000007958</v>
      </c>
      <c r="V17" s="17">
        <v>-76.000000000005272</v>
      </c>
      <c r="W17" s="17">
        <v>-99.333333333339837</v>
      </c>
      <c r="X17" s="17">
        <v>0</v>
      </c>
      <c r="Y17" s="17">
        <v>-674.33333333337418</v>
      </c>
      <c r="Z17" s="17">
        <v>-8.88888888888971</v>
      </c>
      <c r="AA17" s="17">
        <v>-34.444444444446717</v>
      </c>
      <c r="AB17" s="17">
        <v>-267.11111111112064</v>
      </c>
      <c r="AC17" s="17">
        <v>-6.6666666666672114</v>
      </c>
      <c r="AD17" s="17">
        <v>0.55555555555559621</v>
      </c>
      <c r="AE17" s="17">
        <v>-975.33333333338589</v>
      </c>
      <c r="AF17" s="17">
        <v>-1047.5555555556225</v>
      </c>
      <c r="AG17" s="17">
        <v>-1.0000000000004015</v>
      </c>
      <c r="AH17" s="17">
        <v>-1.0000000000004015</v>
      </c>
      <c r="AI17" s="17">
        <v>-1.0000000000004015</v>
      </c>
      <c r="AJ17" s="17">
        <v>-1.0000000000004015</v>
      </c>
      <c r="AK17" s="17">
        <v>-1.0000000000004015</v>
      </c>
      <c r="AL17" s="17">
        <v>-1.0000000000004015</v>
      </c>
      <c r="AM17" s="17">
        <v>-1.0000000000004015</v>
      </c>
      <c r="AN17" s="17">
        <v>-1.0000000000004015</v>
      </c>
      <c r="AO17" s="17">
        <v>-1.0000000000004015</v>
      </c>
      <c r="AP17" s="17">
        <v>-1.0000000000004015</v>
      </c>
      <c r="AQ17" s="17">
        <v>6.6666666666672381</v>
      </c>
      <c r="AR17" s="17">
        <v>-40.000000000002736</v>
      </c>
      <c r="AS17" s="17">
        <v>-56.6666666666708</v>
      </c>
      <c r="AT17" s="17">
        <v>-1</v>
      </c>
      <c r="AU17" s="17">
        <v>-1</v>
      </c>
      <c r="AV17" s="17">
        <v>-1</v>
      </c>
      <c r="AW17" s="17">
        <v>-1</v>
      </c>
      <c r="AX17" s="17">
        <v>-0.66666666666671226</v>
      </c>
      <c r="AY17" s="17">
        <v>-8.7777777777783683</v>
      </c>
      <c r="AZ17" s="17">
        <v>-17.777777777778958</v>
      </c>
      <c r="BA17" s="17">
        <v>-6.3333333333338402</v>
      </c>
      <c r="BB17" s="17">
        <v>-8.6666666666671581</v>
      </c>
      <c r="BC17" s="17">
        <v>-202.22222222223783</v>
      </c>
      <c r="BD17" s="17">
        <v>-305.55555555557373</v>
      </c>
      <c r="BE17" s="17">
        <v>-1.0000000000004015</v>
      </c>
    </row>
    <row r="18" spans="1:57" x14ac:dyDescent="0.25">
      <c r="A18">
        <v>3236</v>
      </c>
      <c r="B18" t="s">
        <v>1146</v>
      </c>
      <c r="C18" s="22">
        <v>1481.5682415212311</v>
      </c>
      <c r="D18" s="17">
        <v>1189.7222222222592</v>
      </c>
      <c r="E18" s="17">
        <v>1223.3888888889317</v>
      </c>
      <c r="F18" s="17">
        <v>8.6666666666670125</v>
      </c>
      <c r="G18" s="17">
        <v>110.33333333333714</v>
      </c>
      <c r="H18" s="17">
        <v>866.6111111111336</v>
      </c>
      <c r="I18" s="17">
        <v>45.000000000002174</v>
      </c>
      <c r="J18" s="17">
        <v>-1</v>
      </c>
      <c r="K18" s="17">
        <v>-1</v>
      </c>
      <c r="L18" s="17">
        <v>-1</v>
      </c>
      <c r="M18" s="17">
        <v>3.444444444444505</v>
      </c>
      <c r="N18" s="17">
        <v>-1</v>
      </c>
      <c r="O18" s="17">
        <v>-1</v>
      </c>
      <c r="P18" s="17">
        <v>38.33333333333448</v>
      </c>
      <c r="Q18" s="17">
        <v>-1</v>
      </c>
      <c r="R18" s="17">
        <v>25.333333333334526</v>
      </c>
      <c r="S18" s="17">
        <v>2.6666666666667886</v>
      </c>
      <c r="T18" s="17">
        <v>10.666666666666799</v>
      </c>
      <c r="U18" s="17">
        <v>-3.5527136788005009E-13</v>
      </c>
      <c r="V18" s="17">
        <v>72.000000000002643</v>
      </c>
      <c r="W18" s="17">
        <v>91.666666666670181</v>
      </c>
      <c r="X18" s="17">
        <v>0</v>
      </c>
      <c r="Y18" s="17">
        <v>502.16666666668317</v>
      </c>
      <c r="Z18" s="17">
        <v>-10.555555555555243</v>
      </c>
      <c r="AA18" s="17">
        <v>27.222222222223362</v>
      </c>
      <c r="AB18" s="17">
        <v>293.05555555555901</v>
      </c>
      <c r="AC18" s="17">
        <v>13.333333333333606</v>
      </c>
      <c r="AD18" s="17">
        <v>-0.27777777777780788</v>
      </c>
      <c r="AE18" s="17">
        <v>822.16666666668755</v>
      </c>
      <c r="AF18" s="17">
        <v>935.77777777781614</v>
      </c>
      <c r="AG18" s="17">
        <v>-0.99999999999964118</v>
      </c>
      <c r="AH18" s="17">
        <v>-0.99999999999964118</v>
      </c>
      <c r="AI18" s="17">
        <v>-0.99999999999964118</v>
      </c>
      <c r="AJ18" s="17">
        <v>-0.99999999999964118</v>
      </c>
      <c r="AK18" s="17">
        <v>-0.99999999999964118</v>
      </c>
      <c r="AL18" s="17">
        <v>-0.99999999999964118</v>
      </c>
      <c r="AM18" s="17">
        <v>-0.99999999999964118</v>
      </c>
      <c r="AN18" s="17">
        <v>-0.99999999999964118</v>
      </c>
      <c r="AO18" s="17">
        <v>-0.99999999999964118</v>
      </c>
      <c r="AP18" s="17">
        <v>-0.99999999999964118</v>
      </c>
      <c r="AQ18" s="17">
        <v>-3.3333333333336013</v>
      </c>
      <c r="AR18" s="17">
        <v>20.000000000001155</v>
      </c>
      <c r="AS18" s="17">
        <v>28.333333333334625</v>
      </c>
      <c r="AT18" s="17">
        <v>-1</v>
      </c>
      <c r="AU18" s="17">
        <v>-1</v>
      </c>
      <c r="AV18" s="17">
        <v>-1</v>
      </c>
      <c r="AW18" s="17">
        <v>-1</v>
      </c>
      <c r="AX18" s="17">
        <v>0.33333333333335258</v>
      </c>
      <c r="AY18" s="17">
        <v>9.8888888888891913</v>
      </c>
      <c r="AZ18" s="17">
        <v>6.888888888889416</v>
      </c>
      <c r="BA18" s="17">
        <v>6.166666666666921</v>
      </c>
      <c r="BB18" s="17">
        <v>5.3333333333335791</v>
      </c>
      <c r="BC18" s="17">
        <v>203.61111111111899</v>
      </c>
      <c r="BD18" s="17">
        <v>167.77777777778655</v>
      </c>
      <c r="BE18" s="17">
        <v>-0.99999999999964118</v>
      </c>
    </row>
    <row r="19" spans="1:57" x14ac:dyDescent="0.25">
      <c r="A19">
        <v>3323</v>
      </c>
      <c r="B19" t="s">
        <v>1191</v>
      </c>
      <c r="C19" s="22">
        <v>1479.4798743608724</v>
      </c>
      <c r="D19" s="17">
        <v>-1785.5833333334856</v>
      </c>
      <c r="E19" s="17">
        <v>-983.25000000009584</v>
      </c>
      <c r="F19" s="17">
        <v>-13.500000000001151</v>
      </c>
      <c r="G19" s="17">
        <v>-152.83333333334667</v>
      </c>
      <c r="H19" s="17">
        <v>-1104.4166666667666</v>
      </c>
      <c r="I19" s="17">
        <v>-155.83333333334576</v>
      </c>
      <c r="J19" s="17">
        <v>-1</v>
      </c>
      <c r="K19" s="17">
        <v>-1</v>
      </c>
      <c r="L19" s="17">
        <v>-1</v>
      </c>
      <c r="M19" s="17">
        <v>-3.1666666666670231</v>
      </c>
      <c r="N19" s="17">
        <v>-1</v>
      </c>
      <c r="O19" s="17">
        <v>-1</v>
      </c>
      <c r="P19" s="17">
        <v>-67.500000000006111</v>
      </c>
      <c r="Q19" s="17">
        <v>-1</v>
      </c>
      <c r="R19" s="17">
        <v>-42.666666666669968</v>
      </c>
      <c r="S19" s="17">
        <v>-4.3333333333336697</v>
      </c>
      <c r="T19" s="17">
        <v>-3.1263880373444408E-13</v>
      </c>
      <c r="U19" s="17">
        <v>16.000000000000909</v>
      </c>
      <c r="V19" s="17">
        <v>-85.333333333340562</v>
      </c>
      <c r="W19" s="17">
        <v>-98.166666666675496</v>
      </c>
      <c r="X19" s="17">
        <v>0</v>
      </c>
      <c r="Y19" s="17">
        <v>-812.75000000006969</v>
      </c>
      <c r="Z19" s="17">
        <v>-24.166666666668384</v>
      </c>
      <c r="AA19" s="17">
        <v>-39.166666666670309</v>
      </c>
      <c r="AB19" s="17">
        <v>-150.41666666668553</v>
      </c>
      <c r="AC19" s="17">
        <v>-6.6666666666672825</v>
      </c>
      <c r="AD19" s="17">
        <v>0.41666666666672469</v>
      </c>
      <c r="AE19" s="17">
        <v>-1001.9166666667587</v>
      </c>
      <c r="AF19" s="17">
        <v>-887.00000000008561</v>
      </c>
      <c r="AG19" s="17">
        <v>-1.0000000000000568</v>
      </c>
      <c r="AH19" s="17">
        <v>-1.0000000000000568</v>
      </c>
      <c r="AI19" s="17">
        <v>-1.0000000000000568</v>
      </c>
      <c r="AJ19" s="17">
        <v>-1.0000000000000568</v>
      </c>
      <c r="AK19" s="17">
        <v>-1.0000000000000568</v>
      </c>
      <c r="AL19" s="17">
        <v>-1.0000000000000568</v>
      </c>
      <c r="AM19" s="17">
        <v>-1.0000000000000568</v>
      </c>
      <c r="AN19" s="17">
        <v>-1.0000000000000568</v>
      </c>
      <c r="AO19" s="17">
        <v>-1.0000000000000568</v>
      </c>
      <c r="AP19" s="17">
        <v>-1.0000000000000568</v>
      </c>
      <c r="AQ19" s="17">
        <v>6.6666666666673668</v>
      </c>
      <c r="AR19" s="17">
        <v>-60.000000000005116</v>
      </c>
      <c r="AS19" s="17">
        <v>-102.50000000000801</v>
      </c>
      <c r="AT19" s="17">
        <v>-1</v>
      </c>
      <c r="AU19" s="17">
        <v>-1</v>
      </c>
      <c r="AV19" s="17">
        <v>-1</v>
      </c>
      <c r="AW19" s="17">
        <v>-1</v>
      </c>
      <c r="AX19" s="17">
        <v>-1.0000000000000853</v>
      </c>
      <c r="AY19" s="17">
        <v>-10.500000000000853</v>
      </c>
      <c r="AZ19" s="17">
        <v>-24.500000000001762</v>
      </c>
      <c r="BA19" s="17">
        <v>-7.5833333333340338</v>
      </c>
      <c r="BB19" s="17">
        <v>-10.000000000000721</v>
      </c>
      <c r="BC19" s="17">
        <v>-242.08333333335511</v>
      </c>
      <c r="BD19" s="17">
        <v>-372.50000000002683</v>
      </c>
      <c r="BE19" s="17">
        <v>-1.0000000000000568</v>
      </c>
    </row>
    <row r="20" spans="1:57" x14ac:dyDescent="0.25">
      <c r="A20">
        <v>3467</v>
      </c>
      <c r="B20" t="s">
        <v>1234</v>
      </c>
      <c r="C20" s="22">
        <v>1589.6035871321169</v>
      </c>
      <c r="D20" s="17">
        <v>1195.3888888889592</v>
      </c>
      <c r="E20" s="17">
        <v>873.05555555560568</v>
      </c>
      <c r="F20" s="17">
        <v>8.6666666666672114</v>
      </c>
      <c r="G20" s="17">
        <v>91.333333333339567</v>
      </c>
      <c r="H20" s="17">
        <v>787.94444444448959</v>
      </c>
      <c r="I20" s="17">
        <v>55.000000000005983</v>
      </c>
      <c r="J20" s="17">
        <v>-1</v>
      </c>
      <c r="K20" s="17">
        <v>-1</v>
      </c>
      <c r="L20" s="17">
        <v>-1</v>
      </c>
      <c r="M20" s="17">
        <v>1.7777777777779162</v>
      </c>
      <c r="N20" s="17">
        <v>-1</v>
      </c>
      <c r="O20" s="17">
        <v>-1</v>
      </c>
      <c r="P20" s="17">
        <v>33.333333333335851</v>
      </c>
      <c r="Q20" s="17">
        <v>-1</v>
      </c>
      <c r="R20" s="17">
        <v>26.333333333335013</v>
      </c>
      <c r="S20" s="17">
        <v>2.6666666666668384</v>
      </c>
      <c r="T20" s="17">
        <v>2.6666666666668419</v>
      </c>
      <c r="U20" s="17">
        <v>-8.0000000000004405</v>
      </c>
      <c r="V20" s="17">
        <v>58.000000000003709</v>
      </c>
      <c r="W20" s="17">
        <v>83.66666666667129</v>
      </c>
      <c r="X20" s="17">
        <v>0</v>
      </c>
      <c r="Y20" s="17">
        <v>568.16666666669812</v>
      </c>
      <c r="Z20" s="17">
        <v>2.7777777777783719</v>
      </c>
      <c r="AA20" s="17">
        <v>23.888888888890598</v>
      </c>
      <c r="AB20" s="17">
        <v>163.72222222223087</v>
      </c>
      <c r="AC20" s="17">
        <v>3.3333333333337123</v>
      </c>
      <c r="AD20" s="17">
        <v>-0.61111111111114091</v>
      </c>
      <c r="AE20" s="17">
        <v>755.16666666670847</v>
      </c>
      <c r="AF20" s="17">
        <v>670.11111111115395</v>
      </c>
      <c r="AG20" s="17">
        <v>-0.99999999999989786</v>
      </c>
      <c r="AH20" s="17">
        <v>-0.99999999999989786</v>
      </c>
      <c r="AI20" s="17">
        <v>-0.99999999999989786</v>
      </c>
      <c r="AJ20" s="17">
        <v>-0.99999999999989786</v>
      </c>
      <c r="AK20" s="17">
        <v>-0.99999999999989786</v>
      </c>
      <c r="AL20" s="17">
        <v>-0.99999999999989786</v>
      </c>
      <c r="AM20" s="17">
        <v>-0.99999999999989786</v>
      </c>
      <c r="AN20" s="17">
        <v>-0.99999999999989786</v>
      </c>
      <c r="AO20" s="17">
        <v>-0.99999999999989786</v>
      </c>
      <c r="AP20" s="17">
        <v>-0.99999999999989786</v>
      </c>
      <c r="AQ20" s="17">
        <v>-3.3333333333336679</v>
      </c>
      <c r="AR20" s="17">
        <v>20.000000000002593</v>
      </c>
      <c r="AS20" s="17">
        <v>38.333333333337052</v>
      </c>
      <c r="AT20" s="17">
        <v>-1</v>
      </c>
      <c r="AU20" s="17">
        <v>-1</v>
      </c>
      <c r="AV20" s="17">
        <v>-1</v>
      </c>
      <c r="AW20" s="17">
        <v>-1</v>
      </c>
      <c r="AX20" s="17">
        <v>0.33333333333337656</v>
      </c>
      <c r="AY20" s="17">
        <v>5.5555555555559355</v>
      </c>
      <c r="AZ20" s="17">
        <v>15.555555555556396</v>
      </c>
      <c r="BA20" s="17">
        <v>4.1666666666670018</v>
      </c>
      <c r="BB20" s="17">
        <v>7.3333333333336821</v>
      </c>
      <c r="BC20" s="17">
        <v>131.94444444445475</v>
      </c>
      <c r="BD20" s="17">
        <v>261.11111111112405</v>
      </c>
      <c r="BE20" s="17">
        <v>-0.99999999999989786</v>
      </c>
    </row>
    <row r="21" spans="1:57" x14ac:dyDescent="0.25">
      <c r="A21">
        <v>4905</v>
      </c>
      <c r="B21" t="s">
        <v>1827</v>
      </c>
      <c r="C21" s="22">
        <v>1557.8478302076594</v>
      </c>
      <c r="D21" s="17">
        <v>-1337.8055555556596</v>
      </c>
      <c r="E21" s="17">
        <v>-879.80555555562262</v>
      </c>
      <c r="F21" s="17">
        <v>-10.166666666667442</v>
      </c>
      <c r="G21" s="17">
        <v>-121.50000000000918</v>
      </c>
      <c r="H21" s="17">
        <v>-908.5277777778449</v>
      </c>
      <c r="I21" s="17">
        <v>-69.166666666675098</v>
      </c>
      <c r="J21" s="17">
        <v>-1</v>
      </c>
      <c r="K21" s="17">
        <v>-1</v>
      </c>
      <c r="L21" s="17">
        <v>-1</v>
      </c>
      <c r="M21" s="17">
        <v>-3.6111111111113434</v>
      </c>
      <c r="N21" s="17">
        <v>-1</v>
      </c>
      <c r="O21" s="17">
        <v>-1</v>
      </c>
      <c r="P21" s="17">
        <v>-50.833333333337436</v>
      </c>
      <c r="Q21" s="17">
        <v>-1</v>
      </c>
      <c r="R21" s="17">
        <v>-32.666666666668959</v>
      </c>
      <c r="S21" s="17">
        <v>-3.3333333333335666</v>
      </c>
      <c r="T21" s="17">
        <v>-2.666666666666913</v>
      </c>
      <c r="U21" s="17">
        <v>8.0000000000006821</v>
      </c>
      <c r="V21" s="17">
        <v>-70.666666666671745</v>
      </c>
      <c r="W21" s="17">
        <v>-75.50000000000631</v>
      </c>
      <c r="X21" s="17">
        <v>0</v>
      </c>
      <c r="Y21" s="17">
        <v>-616.41666666671426</v>
      </c>
      <c r="Z21" s="17">
        <v>-13.611111111112351</v>
      </c>
      <c r="AA21" s="17">
        <v>-34.7222222222249</v>
      </c>
      <c r="AB21" s="17">
        <v>-192.30555555556728</v>
      </c>
      <c r="AC21" s="17">
        <v>-6.6666666666670693</v>
      </c>
      <c r="AD21" s="17">
        <v>0.19444444444448905</v>
      </c>
      <c r="AE21" s="17">
        <v>-843.25000000006173</v>
      </c>
      <c r="AF21" s="17">
        <v>-847.11111111117066</v>
      </c>
      <c r="AG21" s="17">
        <v>-1.000000000000119</v>
      </c>
      <c r="AH21" s="17">
        <v>-1.000000000000119</v>
      </c>
      <c r="AI21" s="17">
        <v>-1.000000000000119</v>
      </c>
      <c r="AJ21" s="17">
        <v>-1.000000000000119</v>
      </c>
      <c r="AK21" s="17">
        <v>-1.000000000000119</v>
      </c>
      <c r="AL21" s="17">
        <v>-1.000000000000119</v>
      </c>
      <c r="AM21" s="17">
        <v>-1.000000000000119</v>
      </c>
      <c r="AN21" s="17">
        <v>-1.000000000000119</v>
      </c>
      <c r="AO21" s="17">
        <v>-1.000000000000119</v>
      </c>
      <c r="AP21" s="17">
        <v>-1.000000000000119</v>
      </c>
      <c r="AQ21" s="17">
        <v>6.6666666666671537</v>
      </c>
      <c r="AR21" s="17">
        <v>-20.000000000003553</v>
      </c>
      <c r="AS21" s="17">
        <v>-55.833333333338715</v>
      </c>
      <c r="AT21" s="17">
        <v>-1</v>
      </c>
      <c r="AU21" s="17">
        <v>-1</v>
      </c>
      <c r="AV21" s="17">
        <v>-1</v>
      </c>
      <c r="AW21" s="17">
        <v>-1</v>
      </c>
      <c r="AX21" s="17">
        <v>-0.33333333333339255</v>
      </c>
      <c r="AY21" s="17">
        <v>-10.055555555556207</v>
      </c>
      <c r="AZ21" s="17">
        <v>-16.055555555556786</v>
      </c>
      <c r="BA21" s="17">
        <v>-6.5833333333338455</v>
      </c>
      <c r="BB21" s="17">
        <v>-6.3333333333338651</v>
      </c>
      <c r="BC21" s="17">
        <v>-214.86111111112717</v>
      </c>
      <c r="BD21" s="17">
        <v>-238.61111111113055</v>
      </c>
      <c r="BE21" s="17">
        <v>-1.000000000000119</v>
      </c>
    </row>
    <row r="22" spans="1:57" x14ac:dyDescent="0.25">
      <c r="A22">
        <v>4909</v>
      </c>
      <c r="B22" t="s">
        <v>1831</v>
      </c>
      <c r="C22" s="22">
        <v>1543.7480444224491</v>
      </c>
      <c r="D22" s="17">
        <v>205.16666666667425</v>
      </c>
      <c r="E22" s="17">
        <v>92.500000000004263</v>
      </c>
      <c r="F22" s="17">
        <v>1.000000000000058</v>
      </c>
      <c r="G22" s="17">
        <v>12.666666666667403</v>
      </c>
      <c r="H22" s="17">
        <v>165.8333333333384</v>
      </c>
      <c r="I22" s="17">
        <v>26.666666666667087</v>
      </c>
      <c r="J22" s="17">
        <v>-1</v>
      </c>
      <c r="K22" s="17">
        <v>-1</v>
      </c>
      <c r="L22" s="17">
        <v>-1</v>
      </c>
      <c r="M22" s="17">
        <v>0.3333333333333528</v>
      </c>
      <c r="N22" s="17">
        <v>-1</v>
      </c>
      <c r="O22" s="17">
        <v>-1</v>
      </c>
      <c r="P22" s="17">
        <v>3.3661962106634746E-13</v>
      </c>
      <c r="Q22" s="17">
        <v>-1</v>
      </c>
      <c r="R22" s="17">
        <v>6.3333333333335009</v>
      </c>
      <c r="S22" s="17">
        <v>0.66666666666668384</v>
      </c>
      <c r="T22" s="17">
        <v>3.1974423109204508E-14</v>
      </c>
      <c r="U22" s="17">
        <v>-3.4638958368304884E-14</v>
      </c>
      <c r="V22" s="17">
        <v>12.666666666667066</v>
      </c>
      <c r="W22" s="17">
        <v>-3.6666666666661687</v>
      </c>
      <c r="X22" s="17">
        <v>0</v>
      </c>
      <c r="Y22" s="17">
        <v>60.500000000003411</v>
      </c>
      <c r="Z22" s="17">
        <v>-1.6666666666665941</v>
      </c>
      <c r="AA22" s="17">
        <v>8.3333333333334725</v>
      </c>
      <c r="AB22" s="17">
        <v>71.833333333334508</v>
      </c>
      <c r="AC22" s="17">
        <v>3.3333333333333703</v>
      </c>
      <c r="AD22" s="17">
        <v>0.16666666666666385</v>
      </c>
      <c r="AE22" s="17">
        <v>140.83333333333809</v>
      </c>
      <c r="AF22" s="17">
        <v>107.00000000000396</v>
      </c>
      <c r="AG22" s="17">
        <v>-1.000000000000008</v>
      </c>
      <c r="AH22" s="17">
        <v>-1.000000000000008</v>
      </c>
      <c r="AI22" s="17">
        <v>-1.000000000000008</v>
      </c>
      <c r="AJ22" s="17">
        <v>-1.000000000000008</v>
      </c>
      <c r="AK22" s="17">
        <v>-1.000000000000008</v>
      </c>
      <c r="AL22" s="17">
        <v>-1.000000000000008</v>
      </c>
      <c r="AM22" s="17">
        <v>-1.000000000000008</v>
      </c>
      <c r="AN22" s="17">
        <v>-1.000000000000008</v>
      </c>
      <c r="AO22" s="17">
        <v>-1.000000000000008</v>
      </c>
      <c r="AP22" s="17">
        <v>-1.000000000000008</v>
      </c>
      <c r="AQ22" s="17">
        <v>1.6666666666666352</v>
      </c>
      <c r="AR22" s="17">
        <v>1.3322676295501878E-13</v>
      </c>
      <c r="AS22" s="17">
        <v>25.00000000000032</v>
      </c>
      <c r="AT22" s="17">
        <v>-1</v>
      </c>
      <c r="AU22" s="17">
        <v>-1</v>
      </c>
      <c r="AV22" s="17">
        <v>-1</v>
      </c>
      <c r="AW22" s="17">
        <v>-1</v>
      </c>
      <c r="AX22" s="17">
        <v>2.2204460492503131E-15</v>
      </c>
      <c r="AY22" s="17">
        <v>6.0000000000000417</v>
      </c>
      <c r="AZ22" s="17">
        <v>8.5265128291212022E-14</v>
      </c>
      <c r="BA22" s="17">
        <v>1.1666666666667065</v>
      </c>
      <c r="BB22" s="17">
        <v>3.5749181392930041E-14</v>
      </c>
      <c r="BC22" s="17">
        <v>59.166666666667865</v>
      </c>
      <c r="BD22" s="17">
        <v>1.3180567748349858E-12</v>
      </c>
      <c r="BE22" s="17">
        <v>-1.000000000000008</v>
      </c>
    </row>
    <row r="23" spans="1:57" x14ac:dyDescent="0.25">
      <c r="A23">
        <v>5459</v>
      </c>
      <c r="B23" t="s">
        <v>3066</v>
      </c>
      <c r="C23" s="22">
        <v>1469.3824137999866</v>
      </c>
      <c r="D23" s="17">
        <v>-894.63888888894132</v>
      </c>
      <c r="E23" s="17">
        <v>-710.63888888893121</v>
      </c>
      <c r="F23" s="17">
        <v>-7.166666666667096</v>
      </c>
      <c r="G23" s="17">
        <v>-76.500000000004889</v>
      </c>
      <c r="H23" s="17">
        <v>-583.69444444447743</v>
      </c>
      <c r="I23" s="17">
        <v>-49.166666666670913</v>
      </c>
      <c r="J23" s="17">
        <v>-1</v>
      </c>
      <c r="K23" s="17">
        <v>-1</v>
      </c>
      <c r="L23" s="17">
        <v>-1</v>
      </c>
      <c r="M23" s="17">
        <v>-1.2777777777778789</v>
      </c>
      <c r="N23" s="17">
        <v>-1</v>
      </c>
      <c r="O23" s="17">
        <v>-1</v>
      </c>
      <c r="P23" s="17">
        <v>-25.833333333335244</v>
      </c>
      <c r="Q23" s="17">
        <v>-1</v>
      </c>
      <c r="R23" s="17">
        <v>-22.666666666667993</v>
      </c>
      <c r="S23" s="17">
        <v>-2.3333333333334689</v>
      </c>
      <c r="T23" s="17">
        <v>-2.6666666666668277</v>
      </c>
      <c r="U23" s="17">
        <v>8.0000000000003979</v>
      </c>
      <c r="V23" s="17">
        <v>-50.666666666669641</v>
      </c>
      <c r="W23" s="17">
        <v>-78.500000000003752</v>
      </c>
      <c r="X23" s="17">
        <v>0</v>
      </c>
      <c r="Y23" s="17">
        <v>-372.91666666668993</v>
      </c>
      <c r="Z23" s="17">
        <v>-0.27777777777830082</v>
      </c>
      <c r="AA23" s="17">
        <v>-23.055555555556893</v>
      </c>
      <c r="AB23" s="17">
        <v>-151.1388888888946</v>
      </c>
      <c r="AC23" s="17">
        <v>-6.6666666666669627</v>
      </c>
      <c r="AD23" s="17">
        <v>0.36111111111113559</v>
      </c>
      <c r="AE23" s="17">
        <v>-546.75000000003035</v>
      </c>
      <c r="AF23" s="17">
        <v>-520.77777777781557</v>
      </c>
      <c r="AG23" s="17">
        <v>-1.0000000000001981</v>
      </c>
      <c r="AH23" s="17">
        <v>-1.0000000000001981</v>
      </c>
      <c r="AI23" s="17">
        <v>-1.0000000000001981</v>
      </c>
      <c r="AJ23" s="17">
        <v>-1.0000000000001981</v>
      </c>
      <c r="AK23" s="17">
        <v>-1.0000000000001981</v>
      </c>
      <c r="AL23" s="17">
        <v>-1.0000000000001981</v>
      </c>
      <c r="AM23" s="17">
        <v>-1.0000000000001981</v>
      </c>
      <c r="AN23" s="17">
        <v>-1.0000000000001981</v>
      </c>
      <c r="AO23" s="17">
        <v>-1.0000000000001981</v>
      </c>
      <c r="AP23" s="17">
        <v>-1.0000000000001981</v>
      </c>
      <c r="AQ23" s="17">
        <v>1.6666666666669538</v>
      </c>
      <c r="AR23" s="17">
        <v>-20.000000000001847</v>
      </c>
      <c r="AS23" s="17">
        <v>-30.83333333333599</v>
      </c>
      <c r="AT23" s="17">
        <v>-1</v>
      </c>
      <c r="AU23" s="17">
        <v>-1</v>
      </c>
      <c r="AV23" s="17">
        <v>-1</v>
      </c>
      <c r="AW23" s="17">
        <v>-1</v>
      </c>
      <c r="AX23" s="17">
        <v>-0.33333333333336412</v>
      </c>
      <c r="AY23" s="17">
        <v>-3.3888888888892312</v>
      </c>
      <c r="AZ23" s="17">
        <v>-10.388888888889523</v>
      </c>
      <c r="BA23" s="17">
        <v>-3.0833333333336306</v>
      </c>
      <c r="BB23" s="17">
        <v>-5.3333333333336164</v>
      </c>
      <c r="BC23" s="17">
        <v>-94.027777777786923</v>
      </c>
      <c r="BD23" s="17">
        <v>-185.27777777778803</v>
      </c>
      <c r="BE23" s="17">
        <v>-1.0000000000001981</v>
      </c>
    </row>
    <row r="24" spans="1:57" x14ac:dyDescent="0.25">
      <c r="A24">
        <v>5687</v>
      </c>
      <c r="B24" t="s">
        <v>2195</v>
      </c>
      <c r="C24" s="22">
        <v>1709.2931075557442</v>
      </c>
      <c r="D24" s="17">
        <v>-399.13888888892666</v>
      </c>
      <c r="E24" s="17">
        <v>-312.13888888891495</v>
      </c>
      <c r="F24" s="17">
        <v>-2.1666666666669609</v>
      </c>
      <c r="G24" s="17">
        <v>-51.500000000003325</v>
      </c>
      <c r="H24" s="17">
        <v>-238.19444444446867</v>
      </c>
      <c r="I24" s="17">
        <v>-64.16666666666994</v>
      </c>
      <c r="J24" s="17">
        <v>-1</v>
      </c>
      <c r="K24" s="17">
        <v>-1</v>
      </c>
      <c r="L24" s="17">
        <v>-1</v>
      </c>
      <c r="M24" s="17">
        <v>-1.2777777777778514</v>
      </c>
      <c r="N24" s="17">
        <v>-1</v>
      </c>
      <c r="O24" s="17">
        <v>-1</v>
      </c>
      <c r="P24" s="17">
        <v>-20.833333333334743</v>
      </c>
      <c r="Q24" s="17">
        <v>-1</v>
      </c>
      <c r="R24" s="17">
        <v>-12.666666666667526</v>
      </c>
      <c r="S24" s="17">
        <v>-1.333333333333421</v>
      </c>
      <c r="T24" s="17">
        <v>-2.6666666666667638</v>
      </c>
      <c r="U24" s="17">
        <v>2.4868995751603507E-13</v>
      </c>
      <c r="V24" s="17">
        <v>-30.666666666668579</v>
      </c>
      <c r="W24" s="17">
        <v>-13.500000000002338</v>
      </c>
      <c r="X24" s="17">
        <v>0</v>
      </c>
      <c r="Y24" s="17">
        <v>-108.41666666668351</v>
      </c>
      <c r="Z24" s="17">
        <v>-5.2777777777781631</v>
      </c>
      <c r="AA24" s="17">
        <v>-8.055555555556424</v>
      </c>
      <c r="AB24" s="17">
        <v>-79.638888888893533</v>
      </c>
      <c r="AC24" s="17">
        <v>-6.6666666666668384</v>
      </c>
      <c r="AD24" s="17">
        <v>-0.13888888888887596</v>
      </c>
      <c r="AE24" s="17">
        <v>-196.25000000002211</v>
      </c>
      <c r="AF24" s="17">
        <v>-287.77777777780113</v>
      </c>
      <c r="AG24" s="17">
        <v>-1.0000000000000533</v>
      </c>
      <c r="AH24" s="17">
        <v>-1.0000000000000533</v>
      </c>
      <c r="AI24" s="17">
        <v>-1.0000000000000533</v>
      </c>
      <c r="AJ24" s="17">
        <v>-1.0000000000000533</v>
      </c>
      <c r="AK24" s="17">
        <v>-1.0000000000000533</v>
      </c>
      <c r="AL24" s="17">
        <v>-1.0000000000000533</v>
      </c>
      <c r="AM24" s="17">
        <v>-1.0000000000000533</v>
      </c>
      <c r="AN24" s="17">
        <v>-1.0000000000000533</v>
      </c>
      <c r="AO24" s="17">
        <v>-1.0000000000000533</v>
      </c>
      <c r="AP24" s="17">
        <v>-1.0000000000000533</v>
      </c>
      <c r="AQ24" s="17">
        <v>1.6666666666668384</v>
      </c>
      <c r="AR24" s="17">
        <v>-20.000000000001315</v>
      </c>
      <c r="AS24" s="17">
        <v>-45.833333333335467</v>
      </c>
      <c r="AT24" s="17">
        <v>-1</v>
      </c>
      <c r="AU24" s="17">
        <v>-1</v>
      </c>
      <c r="AV24" s="17">
        <v>-1</v>
      </c>
      <c r="AW24" s="17">
        <v>-1</v>
      </c>
      <c r="AX24" s="17">
        <v>-0.33333333333335524</v>
      </c>
      <c r="AY24" s="17">
        <v>-8.3888888888890989</v>
      </c>
      <c r="AZ24" s="17">
        <v>-2.3888888888893272</v>
      </c>
      <c r="BA24" s="17">
        <v>-3.5833333333335213</v>
      </c>
      <c r="BB24" s="17">
        <v>-1.3333333333335196</v>
      </c>
      <c r="BC24" s="17">
        <v>-131.52777777778354</v>
      </c>
      <c r="BD24" s="17">
        <v>-45.277777777784614</v>
      </c>
      <c r="BE24" s="17">
        <v>-1.0000000000000533</v>
      </c>
    </row>
    <row r="25" spans="1:57" x14ac:dyDescent="0.25">
      <c r="A25">
        <v>5813</v>
      </c>
      <c r="B25" t="s">
        <v>2251</v>
      </c>
      <c r="C25" s="22">
        <v>1650.407596519871</v>
      </c>
      <c r="D25" s="17">
        <v>554.80555555560284</v>
      </c>
      <c r="E25" s="17">
        <v>-38.527777777745719</v>
      </c>
      <c r="F25" s="17">
        <v>4.1666666666670382</v>
      </c>
      <c r="G25" s="17">
        <v>29.833333333337752</v>
      </c>
      <c r="H25" s="17">
        <v>340.52777777780739</v>
      </c>
      <c r="I25" s="17">
        <v>42.500000000004114</v>
      </c>
      <c r="J25" s="17">
        <v>-1</v>
      </c>
      <c r="K25" s="17">
        <v>-1</v>
      </c>
      <c r="L25" s="17">
        <v>-1</v>
      </c>
      <c r="M25" s="17">
        <v>0.61111111111120886</v>
      </c>
      <c r="N25" s="17">
        <v>-1</v>
      </c>
      <c r="O25" s="17">
        <v>-1</v>
      </c>
      <c r="P25" s="17">
        <v>25.833333333335258</v>
      </c>
      <c r="Q25" s="17">
        <v>-1</v>
      </c>
      <c r="R25" s="17">
        <v>7.3333333333344779</v>
      </c>
      <c r="S25" s="17">
        <v>0.66666666666678331</v>
      </c>
      <c r="T25" s="17">
        <v>-5.3333333333332291</v>
      </c>
      <c r="U25" s="17">
        <v>-8.0000000000003553</v>
      </c>
      <c r="V25" s="17">
        <v>4.0000000000024976</v>
      </c>
      <c r="W25" s="17">
        <v>6.1666666666696877</v>
      </c>
      <c r="X25" s="17">
        <v>0</v>
      </c>
      <c r="Y25" s="17">
        <v>291.41666666668812</v>
      </c>
      <c r="Z25" s="17">
        <v>18.611111111111768</v>
      </c>
      <c r="AA25" s="17">
        <v>8.0555555555566798</v>
      </c>
      <c r="AB25" s="17">
        <v>17.638888888893447</v>
      </c>
      <c r="AC25" s="17">
        <v>-6.6666666666664476</v>
      </c>
      <c r="AD25" s="17">
        <v>-0.19444444444446063</v>
      </c>
      <c r="AE25" s="17">
        <v>316.91666666669357</v>
      </c>
      <c r="AF25" s="17">
        <v>89.444444444474072</v>
      </c>
      <c r="AG25" s="17">
        <v>-0.99999999999987921</v>
      </c>
      <c r="AH25" s="17">
        <v>-0.99999999999987921</v>
      </c>
      <c r="AI25" s="17">
        <v>-0.99999999999987921</v>
      </c>
      <c r="AJ25" s="17">
        <v>-0.99999999999987921</v>
      </c>
      <c r="AK25" s="17">
        <v>-0.99999999999987921</v>
      </c>
      <c r="AL25" s="17">
        <v>-0.99999999999987921</v>
      </c>
      <c r="AM25" s="17">
        <v>-0.99999999999987921</v>
      </c>
      <c r="AN25" s="17">
        <v>-0.99999999999987921</v>
      </c>
      <c r="AO25" s="17">
        <v>-0.99999999999987921</v>
      </c>
      <c r="AP25" s="17">
        <v>-0.99999999999987921</v>
      </c>
      <c r="AQ25" s="17">
        <v>-3.3333333333335933</v>
      </c>
      <c r="AR25" s="17">
        <v>20.000000000001741</v>
      </c>
      <c r="AS25" s="17">
        <v>25.833333333335975</v>
      </c>
      <c r="AT25" s="17">
        <v>-1</v>
      </c>
      <c r="AU25" s="17">
        <v>-1</v>
      </c>
      <c r="AV25" s="17">
        <v>-1</v>
      </c>
      <c r="AW25" s="17">
        <v>-1</v>
      </c>
      <c r="AX25" s="17">
        <v>0.33333333333336235</v>
      </c>
      <c r="AY25" s="17">
        <v>-1.2777777777775059</v>
      </c>
      <c r="AZ25" s="17">
        <v>11.722222222222815</v>
      </c>
      <c r="BA25" s="17">
        <v>0.91666666666691432</v>
      </c>
      <c r="BB25" s="17">
        <v>3.33333333333358</v>
      </c>
      <c r="BC25" s="17">
        <v>16.527777777785339</v>
      </c>
      <c r="BD25" s="17">
        <v>141.94444444445355</v>
      </c>
      <c r="BE25" s="17">
        <v>-0.99999999999987921</v>
      </c>
    </row>
    <row r="26" spans="1:57" x14ac:dyDescent="0.25">
      <c r="A26">
        <v>6153</v>
      </c>
      <c r="B26" t="s">
        <v>2453</v>
      </c>
      <c r="C26" s="22">
        <v>1449.452391587321</v>
      </c>
      <c r="D26" s="17">
        <v>-786.00000000005207</v>
      </c>
      <c r="E26" s="17">
        <v>-565.66666666670494</v>
      </c>
      <c r="F26" s="17">
        <v>-6.0000000000004148</v>
      </c>
      <c r="G26" s="17">
        <v>-70.333333333338274</v>
      </c>
      <c r="H26" s="17">
        <v>-504.00000000003354</v>
      </c>
      <c r="I26" s="17">
        <v>-28.333333333336949</v>
      </c>
      <c r="J26" s="17">
        <v>-1</v>
      </c>
      <c r="K26" s="17">
        <v>-1</v>
      </c>
      <c r="L26" s="17">
        <v>-1</v>
      </c>
      <c r="M26" s="17">
        <v>-2.000000000000119</v>
      </c>
      <c r="N26" s="17">
        <v>-1</v>
      </c>
      <c r="O26" s="17">
        <v>-1</v>
      </c>
      <c r="P26" s="17">
        <v>-25.000000000002075</v>
      </c>
      <c r="Q26" s="17">
        <v>-1</v>
      </c>
      <c r="R26" s="17">
        <v>-22.666666666667957</v>
      </c>
      <c r="S26" s="17">
        <v>-2.3333333333334654</v>
      </c>
      <c r="T26" s="17">
        <v>-1.4210854715202004E-13</v>
      </c>
      <c r="U26" s="17">
        <v>8.0000000000003695</v>
      </c>
      <c r="V26" s="17">
        <v>-45.333333333336199</v>
      </c>
      <c r="W26" s="17">
        <v>-54.666666666670245</v>
      </c>
      <c r="X26" s="17">
        <v>0</v>
      </c>
      <c r="Y26" s="17">
        <v>-366.00000000002387</v>
      </c>
      <c r="Z26" s="17">
        <v>4.9999999999994227</v>
      </c>
      <c r="AA26" s="17">
        <v>-23.33333333333459</v>
      </c>
      <c r="AB26" s="17">
        <v>-76.333333333338999</v>
      </c>
      <c r="AC26" s="17">
        <v>-6.6666666666669627</v>
      </c>
      <c r="AD26" s="17">
        <v>2.3092638912203256E-14</v>
      </c>
      <c r="AE26" s="17">
        <v>-465.66666666669755</v>
      </c>
      <c r="AF26" s="17">
        <v>-401.33333333336776</v>
      </c>
      <c r="AG26" s="17">
        <v>-1.0000000000001341</v>
      </c>
      <c r="AH26" s="17">
        <v>-1.0000000000001341</v>
      </c>
      <c r="AI26" s="17">
        <v>-1.0000000000001341</v>
      </c>
      <c r="AJ26" s="17">
        <v>-1.0000000000001341</v>
      </c>
      <c r="AK26" s="17">
        <v>-1.0000000000001341</v>
      </c>
      <c r="AL26" s="17">
        <v>-1.0000000000001341</v>
      </c>
      <c r="AM26" s="17">
        <v>-1.0000000000001341</v>
      </c>
      <c r="AN26" s="17">
        <v>-1.0000000000001341</v>
      </c>
      <c r="AO26" s="17">
        <v>-1.0000000000001341</v>
      </c>
      <c r="AP26" s="17">
        <v>-1.0000000000001341</v>
      </c>
      <c r="AQ26" s="17">
        <v>1.6666666666669405</v>
      </c>
      <c r="AR26" s="17">
        <v>-1.5454304502782179E-12</v>
      </c>
      <c r="AS26" s="17">
        <v>-30.000000000002348</v>
      </c>
      <c r="AT26" s="17">
        <v>-1</v>
      </c>
      <c r="AU26" s="17">
        <v>-1</v>
      </c>
      <c r="AV26" s="17">
        <v>-1</v>
      </c>
      <c r="AW26" s="17">
        <v>-1</v>
      </c>
      <c r="AX26" s="17">
        <v>-2.5757174171303632E-14</v>
      </c>
      <c r="AY26" s="17">
        <v>-5.6666666666670089</v>
      </c>
      <c r="AZ26" s="17">
        <v>-11.666666666667313</v>
      </c>
      <c r="BA26" s="17">
        <v>-3.333333333333611</v>
      </c>
      <c r="BB26" s="17">
        <v>-5.0000000000002824</v>
      </c>
      <c r="BC26" s="17">
        <v>-111.66666666667534</v>
      </c>
      <c r="BD26" s="17">
        <v>-183.3333333333436</v>
      </c>
      <c r="BE26" s="17">
        <v>-1.0000000000001341</v>
      </c>
    </row>
    <row r="27" spans="1:57" x14ac:dyDescent="0.25">
      <c r="A27">
        <v>7314</v>
      </c>
      <c r="B27" t="s">
        <v>3661</v>
      </c>
      <c r="C27" s="22">
        <v>1459.2204038038228</v>
      </c>
      <c r="D27" s="17">
        <v>357.77777777779028</v>
      </c>
      <c r="E27" s="17">
        <v>265.77777777778806</v>
      </c>
      <c r="F27" s="17">
        <v>2.3333333333334365</v>
      </c>
      <c r="G27" s="17">
        <v>35.000000000001158</v>
      </c>
      <c r="H27" s="17">
        <v>273.88888888889716</v>
      </c>
      <c r="I27" s="17">
        <v>-1.6666666666660568</v>
      </c>
      <c r="J27" s="17">
        <v>-1</v>
      </c>
      <c r="K27" s="17">
        <v>-1</v>
      </c>
      <c r="L27" s="17">
        <v>-1</v>
      </c>
      <c r="M27" s="17">
        <v>1.5555555555555876</v>
      </c>
      <c r="N27" s="17">
        <v>-1</v>
      </c>
      <c r="O27" s="17">
        <v>-1</v>
      </c>
      <c r="P27" s="17">
        <v>11.666666666667119</v>
      </c>
      <c r="Q27" s="17">
        <v>-1</v>
      </c>
      <c r="R27" s="17">
        <v>6.3333333333336466</v>
      </c>
      <c r="S27" s="17">
        <v>0.66666666666669894</v>
      </c>
      <c r="T27" s="17">
        <v>5.3333333333333712</v>
      </c>
      <c r="U27" s="17">
        <v>-7.9936057773011271E-14</v>
      </c>
      <c r="V27" s="17">
        <v>23.333333333334036</v>
      </c>
      <c r="W27" s="17">
        <v>38.000000000000917</v>
      </c>
      <c r="X27" s="17">
        <v>0</v>
      </c>
      <c r="Y27" s="17">
        <v>122.33333333333928</v>
      </c>
      <c r="Z27" s="17">
        <v>-9.4444444444443558</v>
      </c>
      <c r="AA27" s="17">
        <v>11.1111111111114</v>
      </c>
      <c r="AB27" s="17">
        <v>136.77777777777939</v>
      </c>
      <c r="AC27" s="17">
        <v>3.3333333333334281</v>
      </c>
      <c r="AD27" s="17">
        <v>-0.22222222222222898</v>
      </c>
      <c r="AE27" s="17">
        <v>270.00000000000779</v>
      </c>
      <c r="AF27" s="17">
        <v>188.55555555556441</v>
      </c>
      <c r="AG27" s="17">
        <v>-0.99999999999997868</v>
      </c>
      <c r="AH27" s="17">
        <v>-0.99999999999997868</v>
      </c>
      <c r="AI27" s="17">
        <v>-0.99999999999997868</v>
      </c>
      <c r="AJ27" s="17">
        <v>-0.99999999999997868</v>
      </c>
      <c r="AK27" s="17">
        <v>-0.99999999999997868</v>
      </c>
      <c r="AL27" s="17">
        <v>-0.99999999999997868</v>
      </c>
      <c r="AM27" s="17">
        <v>-0.99999999999997868</v>
      </c>
      <c r="AN27" s="17">
        <v>-0.99999999999997868</v>
      </c>
      <c r="AO27" s="17">
        <v>-0.99999999999997868</v>
      </c>
      <c r="AP27" s="17">
        <v>-0.99999999999997868</v>
      </c>
      <c r="AQ27" s="17">
        <v>1.6666666666666097</v>
      </c>
      <c r="AR27" s="17">
        <v>-19.99999999999973</v>
      </c>
      <c r="AS27" s="17">
        <v>16.666666666667059</v>
      </c>
      <c r="AT27" s="17">
        <v>-1</v>
      </c>
      <c r="AU27" s="17">
        <v>-1</v>
      </c>
      <c r="AV27" s="17">
        <v>-1</v>
      </c>
      <c r="AW27" s="17">
        <v>-1</v>
      </c>
      <c r="AX27" s="17">
        <v>-0.33333333333332882</v>
      </c>
      <c r="AY27" s="17">
        <v>3.7777777777778621</v>
      </c>
      <c r="AZ27" s="17">
        <v>1.7777777777779222</v>
      </c>
      <c r="BA27" s="17">
        <v>2.6666666666667265</v>
      </c>
      <c r="BB27" s="17">
        <v>1.666666666666734</v>
      </c>
      <c r="BC27" s="17">
        <v>85.555555555557461</v>
      </c>
      <c r="BD27" s="17">
        <v>50.555555555557959</v>
      </c>
      <c r="BE27" s="17">
        <v>-0.99999999999997868</v>
      </c>
    </row>
  </sheetData>
  <autoFilter ref="A2:AZ2" xr:uid="{00000000-0009-0000-0000-00000E000000}">
    <sortState ref="A3:AZ27">
      <sortCondition descending="1" ref="AZ2"/>
    </sortState>
  </autoFilter>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2:G27"/>
  <sheetViews>
    <sheetView workbookViewId="0">
      <selection activeCell="E3" sqref="E3"/>
    </sheetView>
  </sheetViews>
  <sheetFormatPr defaultRowHeight="15" x14ac:dyDescent="0.25"/>
  <cols>
    <col min="1" max="1" width="6.28515625" customWidth="1"/>
    <col min="2" max="2" width="36.140625" customWidth="1"/>
    <col min="3" max="7" width="6.28515625" customWidth="1"/>
  </cols>
  <sheetData>
    <row r="2" spans="1:7" ht="102.75" customHeight="1" x14ac:dyDescent="0.25">
      <c r="A2" s="1" t="s">
        <v>17</v>
      </c>
      <c r="B2" s="1" t="s">
        <v>18</v>
      </c>
      <c r="C2" s="1" t="s">
        <v>2741</v>
      </c>
      <c r="D2" s="1" t="s">
        <v>2740</v>
      </c>
      <c r="E2" s="1" t="s">
        <v>4075</v>
      </c>
      <c r="F2" s="1" t="s">
        <v>3</v>
      </c>
      <c r="G2" s="1" t="s">
        <v>2820</v>
      </c>
    </row>
    <row r="3" spans="1:7" x14ac:dyDescent="0.25">
      <c r="A3">
        <v>58</v>
      </c>
      <c r="B3" t="s">
        <v>92</v>
      </c>
      <c r="C3">
        <v>23</v>
      </c>
      <c r="D3">
        <v>0.66</v>
      </c>
      <c r="E3">
        <v>0</v>
      </c>
      <c r="F3">
        <v>30</v>
      </c>
      <c r="G3">
        <v>3</v>
      </c>
    </row>
    <row r="4" spans="1:7" x14ac:dyDescent="0.25">
      <c r="A4">
        <v>78</v>
      </c>
      <c r="B4" t="s">
        <v>104</v>
      </c>
      <c r="C4">
        <v>11</v>
      </c>
      <c r="D4">
        <v>1.33</v>
      </c>
      <c r="E4">
        <v>30</v>
      </c>
      <c r="F4">
        <v>38</v>
      </c>
      <c r="G4">
        <v>3</v>
      </c>
    </row>
    <row r="5" spans="1:7" x14ac:dyDescent="0.25">
      <c r="A5">
        <v>125</v>
      </c>
      <c r="B5" t="s">
        <v>128</v>
      </c>
      <c r="C5">
        <v>25</v>
      </c>
      <c r="D5">
        <v>0</v>
      </c>
      <c r="E5">
        <v>0</v>
      </c>
      <c r="F5">
        <v>46</v>
      </c>
      <c r="G5">
        <v>3</v>
      </c>
    </row>
    <row r="6" spans="1:7" x14ac:dyDescent="0.25">
      <c r="A6">
        <v>238</v>
      </c>
      <c r="B6" t="s">
        <v>185</v>
      </c>
      <c r="C6">
        <v>19</v>
      </c>
      <c r="D6">
        <v>0.66</v>
      </c>
      <c r="E6">
        <v>30</v>
      </c>
      <c r="F6">
        <v>30</v>
      </c>
      <c r="G6">
        <v>3</v>
      </c>
    </row>
    <row r="7" spans="1:7" x14ac:dyDescent="0.25">
      <c r="A7">
        <v>319</v>
      </c>
      <c r="B7" t="s">
        <v>216</v>
      </c>
      <c r="C7">
        <v>4</v>
      </c>
      <c r="D7">
        <v>1.33</v>
      </c>
      <c r="E7">
        <v>90</v>
      </c>
      <c r="F7">
        <v>43</v>
      </c>
      <c r="G7">
        <v>3</v>
      </c>
    </row>
    <row r="8" spans="1:7" x14ac:dyDescent="0.25">
      <c r="A8">
        <v>501</v>
      </c>
      <c r="B8" t="s">
        <v>272</v>
      </c>
      <c r="C8">
        <v>14</v>
      </c>
      <c r="D8">
        <v>0.66</v>
      </c>
      <c r="E8">
        <v>90</v>
      </c>
      <c r="F8">
        <v>10</v>
      </c>
      <c r="G8">
        <v>3</v>
      </c>
    </row>
    <row r="9" spans="1:7" x14ac:dyDescent="0.25">
      <c r="A9">
        <v>509</v>
      </c>
      <c r="B9" t="s">
        <v>274</v>
      </c>
      <c r="C9">
        <v>8</v>
      </c>
      <c r="D9">
        <v>1.33</v>
      </c>
      <c r="E9">
        <v>60</v>
      </c>
      <c r="F9">
        <v>35</v>
      </c>
      <c r="G9">
        <v>3</v>
      </c>
    </row>
    <row r="10" spans="1:7" x14ac:dyDescent="0.25">
      <c r="A10">
        <v>811</v>
      </c>
      <c r="B10" t="s">
        <v>354</v>
      </c>
      <c r="C10">
        <v>12</v>
      </c>
      <c r="D10">
        <v>1</v>
      </c>
      <c r="E10">
        <v>150</v>
      </c>
      <c r="F10">
        <v>20</v>
      </c>
      <c r="G10">
        <v>3</v>
      </c>
    </row>
    <row r="11" spans="1:7" x14ac:dyDescent="0.25">
      <c r="A11">
        <v>1153</v>
      </c>
      <c r="B11" t="s">
        <v>2918</v>
      </c>
      <c r="C11">
        <v>2</v>
      </c>
      <c r="D11">
        <v>2</v>
      </c>
      <c r="E11">
        <v>30</v>
      </c>
      <c r="F11">
        <v>43</v>
      </c>
      <c r="G11">
        <v>3</v>
      </c>
    </row>
    <row r="12" spans="1:7" x14ac:dyDescent="0.25">
      <c r="A12">
        <v>1247</v>
      </c>
      <c r="B12" t="s">
        <v>2922</v>
      </c>
      <c r="C12">
        <v>9</v>
      </c>
      <c r="D12">
        <v>1.33</v>
      </c>
      <c r="E12">
        <v>60</v>
      </c>
      <c r="F12">
        <v>20</v>
      </c>
      <c r="G12">
        <v>3</v>
      </c>
    </row>
    <row r="13" spans="1:7" x14ac:dyDescent="0.25">
      <c r="A13">
        <v>1519</v>
      </c>
      <c r="B13" t="s">
        <v>538</v>
      </c>
      <c r="C13">
        <v>22</v>
      </c>
      <c r="D13">
        <v>0.66</v>
      </c>
      <c r="E13">
        <v>30</v>
      </c>
      <c r="F13">
        <v>15</v>
      </c>
      <c r="G13">
        <v>3</v>
      </c>
    </row>
    <row r="14" spans="1:7" x14ac:dyDescent="0.25">
      <c r="A14">
        <v>1721</v>
      </c>
      <c r="B14" t="s">
        <v>610</v>
      </c>
      <c r="C14">
        <v>15</v>
      </c>
      <c r="D14">
        <v>0.66</v>
      </c>
      <c r="E14">
        <v>65</v>
      </c>
      <c r="F14">
        <v>30</v>
      </c>
      <c r="G14">
        <v>3</v>
      </c>
    </row>
    <row r="15" spans="1:7" x14ac:dyDescent="0.25">
      <c r="A15">
        <v>1729</v>
      </c>
      <c r="B15" t="s">
        <v>613</v>
      </c>
      <c r="C15">
        <v>10</v>
      </c>
      <c r="D15">
        <v>1.33</v>
      </c>
      <c r="E15">
        <v>60</v>
      </c>
      <c r="F15">
        <v>20</v>
      </c>
      <c r="G15">
        <v>3</v>
      </c>
    </row>
    <row r="16" spans="1:7" x14ac:dyDescent="0.25">
      <c r="A16">
        <v>2084</v>
      </c>
      <c r="B16" t="s">
        <v>730</v>
      </c>
      <c r="C16">
        <v>5</v>
      </c>
      <c r="D16">
        <v>1.33</v>
      </c>
      <c r="E16">
        <v>90</v>
      </c>
      <c r="F16">
        <v>35</v>
      </c>
      <c r="G16">
        <v>3</v>
      </c>
    </row>
    <row r="17" spans="1:7" x14ac:dyDescent="0.25">
      <c r="A17">
        <v>2342</v>
      </c>
      <c r="B17" t="s">
        <v>334</v>
      </c>
      <c r="C17">
        <v>18</v>
      </c>
      <c r="D17">
        <v>0.66</v>
      </c>
      <c r="E17">
        <v>30</v>
      </c>
      <c r="F17">
        <v>45</v>
      </c>
      <c r="G17">
        <v>3</v>
      </c>
    </row>
    <row r="18" spans="1:7" x14ac:dyDescent="0.25">
      <c r="A18">
        <v>3236</v>
      </c>
      <c r="B18" t="s">
        <v>1146</v>
      </c>
      <c r="C18">
        <v>17</v>
      </c>
      <c r="D18">
        <v>0.66</v>
      </c>
      <c r="E18">
        <v>30</v>
      </c>
      <c r="F18">
        <v>51</v>
      </c>
      <c r="G18">
        <v>3</v>
      </c>
    </row>
    <row r="19" spans="1:7" x14ac:dyDescent="0.25">
      <c r="A19">
        <v>3323</v>
      </c>
      <c r="B19" t="s">
        <v>1191</v>
      </c>
      <c r="C19">
        <v>21</v>
      </c>
      <c r="D19">
        <v>0.66</v>
      </c>
      <c r="E19">
        <v>30</v>
      </c>
      <c r="F19">
        <v>20</v>
      </c>
      <c r="G19">
        <v>3</v>
      </c>
    </row>
    <row r="20" spans="1:7" x14ac:dyDescent="0.25">
      <c r="A20">
        <v>3467</v>
      </c>
      <c r="B20" t="s">
        <v>1234</v>
      </c>
      <c r="C20">
        <v>7</v>
      </c>
      <c r="D20">
        <v>1.33</v>
      </c>
      <c r="E20">
        <v>60</v>
      </c>
      <c r="F20">
        <v>40</v>
      </c>
      <c r="G20">
        <v>3</v>
      </c>
    </row>
    <row r="21" spans="1:7" x14ac:dyDescent="0.25">
      <c r="A21">
        <v>4905</v>
      </c>
      <c r="B21" t="s">
        <v>1827</v>
      </c>
      <c r="C21">
        <v>13</v>
      </c>
      <c r="D21">
        <v>1</v>
      </c>
      <c r="E21">
        <v>125</v>
      </c>
      <c r="F21">
        <v>20</v>
      </c>
      <c r="G21">
        <v>3</v>
      </c>
    </row>
    <row r="22" spans="1:7" x14ac:dyDescent="0.25">
      <c r="A22">
        <v>4909</v>
      </c>
      <c r="B22" t="s">
        <v>1831</v>
      </c>
      <c r="C22">
        <v>16</v>
      </c>
      <c r="D22">
        <v>0.66</v>
      </c>
      <c r="E22">
        <v>60</v>
      </c>
      <c r="F22">
        <v>15</v>
      </c>
      <c r="G22">
        <v>3</v>
      </c>
    </row>
    <row r="23" spans="1:7" x14ac:dyDescent="0.25">
      <c r="A23">
        <v>5459</v>
      </c>
      <c r="B23" t="s">
        <v>3066</v>
      </c>
      <c r="C23">
        <v>20</v>
      </c>
      <c r="D23">
        <v>0.66</v>
      </c>
      <c r="E23">
        <v>30</v>
      </c>
      <c r="F23">
        <v>20</v>
      </c>
      <c r="G23">
        <v>3</v>
      </c>
    </row>
    <row r="24" spans="1:7" x14ac:dyDescent="0.25">
      <c r="A24">
        <v>5687</v>
      </c>
      <c r="B24" t="s">
        <v>2195</v>
      </c>
      <c r="C24">
        <v>1</v>
      </c>
      <c r="D24">
        <v>2.33</v>
      </c>
      <c r="E24">
        <v>120</v>
      </c>
      <c r="F24">
        <v>15</v>
      </c>
      <c r="G24">
        <v>3</v>
      </c>
    </row>
    <row r="25" spans="1:7" x14ac:dyDescent="0.25">
      <c r="A25">
        <v>5813</v>
      </c>
      <c r="B25" t="s">
        <v>2251</v>
      </c>
      <c r="C25">
        <v>3</v>
      </c>
      <c r="D25">
        <v>2</v>
      </c>
      <c r="E25">
        <v>0</v>
      </c>
      <c r="F25">
        <v>35</v>
      </c>
      <c r="G25">
        <v>3</v>
      </c>
    </row>
    <row r="26" spans="1:7" x14ac:dyDescent="0.25">
      <c r="A26">
        <v>6153</v>
      </c>
      <c r="B26" t="s">
        <v>2453</v>
      </c>
      <c r="C26">
        <v>24</v>
      </c>
      <c r="D26">
        <v>0</v>
      </c>
      <c r="E26">
        <v>0</v>
      </c>
      <c r="F26">
        <v>51</v>
      </c>
      <c r="G26">
        <v>3</v>
      </c>
    </row>
    <row r="27" spans="1:7" x14ac:dyDescent="0.25">
      <c r="A27">
        <v>7314</v>
      </c>
      <c r="B27" t="s">
        <v>3661</v>
      </c>
      <c r="C27">
        <v>6</v>
      </c>
      <c r="D27">
        <v>1.33</v>
      </c>
      <c r="E27">
        <v>65</v>
      </c>
      <c r="F27">
        <v>25</v>
      </c>
      <c r="G27">
        <v>3</v>
      </c>
    </row>
  </sheetData>
  <sortState ref="A3:G160">
    <sortCondition ref="A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F25" sqref="F25"/>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2822</v>
      </c>
      <c r="HH2" s="27" t="s">
        <v>2823</v>
      </c>
      <c r="HI2" s="27" t="s">
        <v>2824</v>
      </c>
      <c r="HJ2" s="27" t="s">
        <v>2825</v>
      </c>
    </row>
    <row r="3" spans="1:218" x14ac:dyDescent="0.25">
      <c r="A3">
        <v>2169</v>
      </c>
      <c r="B3" t="s">
        <v>756</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25">
      <c r="A4">
        <v>2175</v>
      </c>
      <c r="B4" t="s">
        <v>759</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25">
      <c r="A5">
        <v>3130</v>
      </c>
      <c r="B5" t="s">
        <v>1096</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25">
      <c r="A6">
        <v>4198</v>
      </c>
      <c r="B6" t="s">
        <v>244</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25">
      <c r="A7">
        <v>4539</v>
      </c>
      <c r="B7" t="s">
        <v>1678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25">
      <c r="A8">
        <v>5172</v>
      </c>
      <c r="B8" t="s">
        <v>745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25">
      <c r="A9">
        <v>5638</v>
      </c>
      <c r="B9" t="s">
        <v>2168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25">
      <c r="A10">
        <v>5913</v>
      </c>
      <c r="B10" t="s">
        <v>2311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25">
      <c r="A11">
        <v>1816</v>
      </c>
      <c r="B11" t="s">
        <v>658</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25">
      <c r="A12">
        <v>2052</v>
      </c>
      <c r="B12" t="s">
        <v>713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25">
      <c r="A13">
        <v>2181</v>
      </c>
      <c r="B13" t="s">
        <v>762</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25">
      <c r="A14">
        <v>2220</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25">
      <c r="A15">
        <v>2500</v>
      </c>
      <c r="B15" t="s">
        <v>865</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25">
      <c r="A16">
        <v>2509</v>
      </c>
      <c r="B16" t="s">
        <v>763</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25">
      <c r="A17">
        <v>2512</v>
      </c>
      <c r="B17" t="s">
        <v>872</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25">
      <c r="A18">
        <v>2526</v>
      </c>
      <c r="B18" t="s">
        <v>880</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25">
      <c r="A19">
        <v>2883</v>
      </c>
      <c r="B19" t="s">
        <v>1001</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25">
      <c r="A20">
        <v>2987</v>
      </c>
      <c r="B20" t="s">
        <v>1033</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25">
      <c r="A21">
        <v>3184</v>
      </c>
      <c r="B21" t="s">
        <v>1126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25">
      <c r="A22">
        <v>3277</v>
      </c>
      <c r="B22" t="s">
        <v>1168</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25">
      <c r="A23">
        <v>3278</v>
      </c>
      <c r="B23" t="s">
        <v>1169</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25">
      <c r="A24">
        <v>3293</v>
      </c>
      <c r="B24" t="s">
        <v>1176</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25">
      <c r="A25">
        <v>3299</v>
      </c>
      <c r="B25" t="s">
        <v>1180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25">
      <c r="A26">
        <v>3630</v>
      </c>
      <c r="B26" t="s">
        <v>1310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25">
      <c r="A27">
        <v>3755</v>
      </c>
      <c r="B27" t="s">
        <v>814</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25">
      <c r="A28">
        <v>3883</v>
      </c>
      <c r="B28" t="s">
        <v>1401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25">
      <c r="A29">
        <v>4174</v>
      </c>
      <c r="B29" t="s">
        <v>1372</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25">
      <c r="A30">
        <v>4207</v>
      </c>
      <c r="B30" t="s">
        <v>1535</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25">
      <c r="A31">
        <v>4397</v>
      </c>
      <c r="B31" t="s">
        <v>1623</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25">
      <c r="A32">
        <v>4536</v>
      </c>
      <c r="B32" t="s">
        <v>1676</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25">
      <c r="A33">
        <v>4607</v>
      </c>
      <c r="B33" t="s">
        <v>1714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25">
      <c r="A34">
        <v>4728</v>
      </c>
      <c r="B34" t="s">
        <v>1762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25">
      <c r="A35">
        <v>4859</v>
      </c>
      <c r="B35" t="s">
        <v>1824</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25">
      <c r="A36">
        <v>6709</v>
      </c>
      <c r="B36" t="s">
        <v>2708</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25">
      <c r="A37">
        <v>6749</v>
      </c>
      <c r="B37" t="s">
        <v>2729</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25">
      <c r="A38">
        <v>6758</v>
      </c>
      <c r="B38" t="s">
        <v>2734</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70">
      <sortCondition descending="1" ref="G2"/>
    </sortState>
  </autoFilter>
  <sortState ref="A3:FZ300">
    <sortCondition descending="1" ref="C2"/>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2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2741</v>
      </c>
      <c r="D2" s="25" t="s">
        <v>2781</v>
      </c>
      <c r="E2" s="1" t="s">
        <v>4075</v>
      </c>
      <c r="F2" s="1" t="s">
        <v>3</v>
      </c>
      <c r="G2" s="1" t="s">
        <v>2820</v>
      </c>
    </row>
    <row r="3" spans="1:7" x14ac:dyDescent="0.25">
      <c r="A3">
        <v>5687</v>
      </c>
      <c r="B3" t="s">
        <v>2195</v>
      </c>
      <c r="C3">
        <v>1</v>
      </c>
      <c r="D3" s="17">
        <v>2.33</v>
      </c>
      <c r="E3">
        <v>120</v>
      </c>
      <c r="F3">
        <v>15</v>
      </c>
      <c r="G3">
        <v>3</v>
      </c>
    </row>
    <row r="4" spans="1:7" x14ac:dyDescent="0.25">
      <c r="A4">
        <v>1153</v>
      </c>
      <c r="B4" t="s">
        <v>2918</v>
      </c>
      <c r="C4">
        <v>2</v>
      </c>
      <c r="D4" s="17">
        <v>2</v>
      </c>
      <c r="E4">
        <v>30</v>
      </c>
      <c r="F4">
        <v>43</v>
      </c>
      <c r="G4">
        <v>3</v>
      </c>
    </row>
    <row r="5" spans="1:7" x14ac:dyDescent="0.25">
      <c r="A5">
        <v>5813</v>
      </c>
      <c r="B5" t="s">
        <v>2251</v>
      </c>
      <c r="C5">
        <v>3</v>
      </c>
      <c r="D5" s="17">
        <v>2</v>
      </c>
      <c r="E5">
        <v>0</v>
      </c>
      <c r="F5">
        <v>35</v>
      </c>
      <c r="G5">
        <v>3</v>
      </c>
    </row>
    <row r="6" spans="1:7" x14ac:dyDescent="0.25">
      <c r="A6">
        <v>319</v>
      </c>
      <c r="B6" t="s">
        <v>216</v>
      </c>
      <c r="C6">
        <v>4</v>
      </c>
      <c r="D6" s="17">
        <v>1.33</v>
      </c>
      <c r="E6">
        <v>90</v>
      </c>
      <c r="F6">
        <v>43</v>
      </c>
      <c r="G6">
        <v>3</v>
      </c>
    </row>
    <row r="7" spans="1:7" x14ac:dyDescent="0.25">
      <c r="A7">
        <v>2084</v>
      </c>
      <c r="B7" t="s">
        <v>730</v>
      </c>
      <c r="C7">
        <v>5</v>
      </c>
      <c r="D7" s="17">
        <v>1.33</v>
      </c>
      <c r="E7">
        <v>90</v>
      </c>
      <c r="F7">
        <v>35</v>
      </c>
      <c r="G7">
        <v>3</v>
      </c>
    </row>
    <row r="8" spans="1:7" x14ac:dyDescent="0.25">
      <c r="A8">
        <v>7314</v>
      </c>
      <c r="B8" t="s">
        <v>3661</v>
      </c>
      <c r="C8">
        <v>6</v>
      </c>
      <c r="D8" s="17">
        <v>1.33</v>
      </c>
      <c r="E8">
        <v>65</v>
      </c>
      <c r="F8">
        <v>25</v>
      </c>
      <c r="G8">
        <v>3</v>
      </c>
    </row>
    <row r="9" spans="1:7" x14ac:dyDescent="0.25">
      <c r="A9">
        <v>3467</v>
      </c>
      <c r="B9" t="s">
        <v>1234</v>
      </c>
      <c r="C9">
        <v>7</v>
      </c>
      <c r="D9" s="17">
        <v>1.33</v>
      </c>
      <c r="E9">
        <v>60</v>
      </c>
      <c r="F9">
        <v>40</v>
      </c>
      <c r="G9">
        <v>3</v>
      </c>
    </row>
    <row r="10" spans="1:7" x14ac:dyDescent="0.25">
      <c r="A10">
        <v>509</v>
      </c>
      <c r="B10" t="s">
        <v>274</v>
      </c>
      <c r="C10">
        <v>8</v>
      </c>
      <c r="D10" s="17">
        <v>1.33</v>
      </c>
      <c r="E10">
        <v>60</v>
      </c>
      <c r="F10">
        <v>35</v>
      </c>
      <c r="G10">
        <v>3</v>
      </c>
    </row>
    <row r="11" spans="1:7" x14ac:dyDescent="0.25">
      <c r="A11">
        <v>1247</v>
      </c>
      <c r="B11" t="s">
        <v>2922</v>
      </c>
      <c r="C11">
        <v>9</v>
      </c>
      <c r="D11" s="17">
        <v>1.33</v>
      </c>
      <c r="E11">
        <v>60</v>
      </c>
      <c r="F11">
        <v>20</v>
      </c>
      <c r="G11">
        <v>3</v>
      </c>
    </row>
    <row r="12" spans="1:7" x14ac:dyDescent="0.25">
      <c r="A12">
        <v>1729</v>
      </c>
      <c r="B12" t="s">
        <v>613</v>
      </c>
      <c r="C12">
        <v>10</v>
      </c>
      <c r="D12" s="17">
        <v>1.33</v>
      </c>
      <c r="E12">
        <v>60</v>
      </c>
      <c r="F12">
        <v>20</v>
      </c>
      <c r="G12">
        <v>3</v>
      </c>
    </row>
    <row r="13" spans="1:7" x14ac:dyDescent="0.25">
      <c r="A13">
        <v>78</v>
      </c>
      <c r="B13" t="s">
        <v>104</v>
      </c>
      <c r="C13">
        <v>11</v>
      </c>
      <c r="D13" s="17">
        <v>1.33</v>
      </c>
      <c r="E13">
        <v>30</v>
      </c>
      <c r="F13">
        <v>38</v>
      </c>
      <c r="G13">
        <v>3</v>
      </c>
    </row>
    <row r="14" spans="1:7" x14ac:dyDescent="0.25">
      <c r="A14">
        <v>811</v>
      </c>
      <c r="B14" t="s">
        <v>354</v>
      </c>
      <c r="C14">
        <v>12</v>
      </c>
      <c r="D14" s="17">
        <v>1</v>
      </c>
      <c r="E14">
        <v>150</v>
      </c>
      <c r="F14">
        <v>20</v>
      </c>
      <c r="G14">
        <v>3</v>
      </c>
    </row>
    <row r="15" spans="1:7" x14ac:dyDescent="0.25">
      <c r="A15">
        <v>4905</v>
      </c>
      <c r="B15" t="s">
        <v>1827</v>
      </c>
      <c r="C15">
        <v>13</v>
      </c>
      <c r="D15" s="17">
        <v>1</v>
      </c>
      <c r="E15">
        <v>125</v>
      </c>
      <c r="F15">
        <v>20</v>
      </c>
      <c r="G15">
        <v>3</v>
      </c>
    </row>
    <row r="16" spans="1:7" x14ac:dyDescent="0.25">
      <c r="A16">
        <v>501</v>
      </c>
      <c r="B16" t="s">
        <v>272</v>
      </c>
      <c r="C16">
        <v>14</v>
      </c>
      <c r="D16" s="17">
        <v>0.66</v>
      </c>
      <c r="E16">
        <v>90</v>
      </c>
      <c r="F16">
        <v>10</v>
      </c>
      <c r="G16">
        <v>3</v>
      </c>
    </row>
    <row r="17" spans="1:7" x14ac:dyDescent="0.25">
      <c r="A17">
        <v>1721</v>
      </c>
      <c r="B17" t="s">
        <v>610</v>
      </c>
      <c r="C17">
        <v>15</v>
      </c>
      <c r="D17" s="17">
        <v>0.66</v>
      </c>
      <c r="E17">
        <v>65</v>
      </c>
      <c r="F17">
        <v>30</v>
      </c>
      <c r="G17">
        <v>3</v>
      </c>
    </row>
    <row r="18" spans="1:7" x14ac:dyDescent="0.25">
      <c r="A18">
        <v>4909</v>
      </c>
      <c r="B18" t="s">
        <v>1831</v>
      </c>
      <c r="C18">
        <v>16</v>
      </c>
      <c r="D18" s="17">
        <v>0.66</v>
      </c>
      <c r="E18">
        <v>60</v>
      </c>
      <c r="F18">
        <v>15</v>
      </c>
      <c r="G18">
        <v>3</v>
      </c>
    </row>
    <row r="19" spans="1:7" x14ac:dyDescent="0.25">
      <c r="A19">
        <v>3236</v>
      </c>
      <c r="B19" t="s">
        <v>1146</v>
      </c>
      <c r="C19">
        <v>17</v>
      </c>
      <c r="D19" s="17">
        <v>0.66</v>
      </c>
      <c r="E19">
        <v>30</v>
      </c>
      <c r="F19">
        <v>51</v>
      </c>
      <c r="G19">
        <v>3</v>
      </c>
    </row>
    <row r="20" spans="1:7" x14ac:dyDescent="0.25">
      <c r="A20">
        <v>2342</v>
      </c>
      <c r="B20" t="s">
        <v>334</v>
      </c>
      <c r="C20">
        <v>18</v>
      </c>
      <c r="D20" s="17">
        <v>0.66</v>
      </c>
      <c r="E20">
        <v>30</v>
      </c>
      <c r="F20">
        <v>45</v>
      </c>
      <c r="G20">
        <v>3</v>
      </c>
    </row>
    <row r="21" spans="1:7" x14ac:dyDescent="0.25">
      <c r="A21">
        <v>238</v>
      </c>
      <c r="B21" t="s">
        <v>185</v>
      </c>
      <c r="C21">
        <v>19</v>
      </c>
      <c r="D21" s="17">
        <v>0.66</v>
      </c>
      <c r="E21">
        <v>30</v>
      </c>
      <c r="F21">
        <v>30</v>
      </c>
      <c r="G21">
        <v>3</v>
      </c>
    </row>
    <row r="22" spans="1:7" x14ac:dyDescent="0.25">
      <c r="A22">
        <v>5459</v>
      </c>
      <c r="B22" t="s">
        <v>3066</v>
      </c>
      <c r="C22">
        <v>20</v>
      </c>
      <c r="D22" s="17">
        <v>0.66</v>
      </c>
      <c r="E22">
        <v>30</v>
      </c>
      <c r="F22">
        <v>20</v>
      </c>
      <c r="G22">
        <v>3</v>
      </c>
    </row>
    <row r="23" spans="1:7" x14ac:dyDescent="0.25">
      <c r="A23">
        <v>3323</v>
      </c>
      <c r="B23" t="s">
        <v>1191</v>
      </c>
      <c r="C23">
        <v>21</v>
      </c>
      <c r="D23" s="17">
        <v>0.66</v>
      </c>
      <c r="E23">
        <v>30</v>
      </c>
      <c r="F23">
        <v>20</v>
      </c>
      <c r="G23">
        <v>3</v>
      </c>
    </row>
    <row r="24" spans="1:7" x14ac:dyDescent="0.25">
      <c r="A24">
        <v>1519</v>
      </c>
      <c r="B24" t="s">
        <v>538</v>
      </c>
      <c r="C24">
        <v>22</v>
      </c>
      <c r="D24" s="17">
        <v>0.66</v>
      </c>
      <c r="E24">
        <v>30</v>
      </c>
      <c r="F24">
        <v>15</v>
      </c>
      <c r="G24">
        <v>3</v>
      </c>
    </row>
    <row r="25" spans="1:7" x14ac:dyDescent="0.25">
      <c r="A25">
        <v>58</v>
      </c>
      <c r="B25" t="s">
        <v>92</v>
      </c>
      <c r="C25">
        <v>23</v>
      </c>
      <c r="D25" s="17">
        <v>0.66</v>
      </c>
      <c r="E25">
        <v>0</v>
      </c>
      <c r="F25">
        <v>30</v>
      </c>
      <c r="G25">
        <v>3</v>
      </c>
    </row>
    <row r="26" spans="1:7" x14ac:dyDescent="0.25">
      <c r="A26">
        <v>6153</v>
      </c>
      <c r="B26" t="s">
        <v>2453</v>
      </c>
      <c r="C26">
        <v>24</v>
      </c>
      <c r="D26" s="17">
        <v>0</v>
      </c>
      <c r="E26">
        <v>0</v>
      </c>
      <c r="F26">
        <v>51</v>
      </c>
      <c r="G26">
        <v>3</v>
      </c>
    </row>
    <row r="27" spans="1:7" x14ac:dyDescent="0.25">
      <c r="A27">
        <v>125</v>
      </c>
      <c r="B27" t="s">
        <v>128</v>
      </c>
      <c r="C27">
        <v>25</v>
      </c>
      <c r="D27" s="17">
        <v>0</v>
      </c>
      <c r="E27">
        <v>0</v>
      </c>
      <c r="F27">
        <v>46</v>
      </c>
      <c r="G27">
        <v>3</v>
      </c>
    </row>
  </sheetData>
  <autoFilter ref="A2:G2" xr:uid="{EA604306-3A79-47D9-A322-F6F21053177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1"/>
  <sheetViews>
    <sheetView workbookViewId="0">
      <selection activeCell="H36" sqref="H36"/>
    </sheetView>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2198</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1263</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1591</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1676</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1736</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1404</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1135</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1163</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2135</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1812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1891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2249</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2307</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2460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2500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2502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2537</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2542</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2561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1415</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2624</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2793</v>
      </c>
      <c r="D60" s="23">
        <v>0.12755893402462892</v>
      </c>
      <c r="E60" s="30"/>
      <c r="F60" s="26" t="s">
        <v>2798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2794</v>
      </c>
      <c r="D61" s="23">
        <v>0.16664808262721809</v>
      </c>
      <c r="E61" s="30"/>
      <c r="F61" s="26" t="s">
        <v>2799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2795</v>
      </c>
      <c r="D62" s="23">
        <v>0.19696166866056375</v>
      </c>
      <c r="E62" s="30"/>
      <c r="F62" s="26" t="s">
        <v>2800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2796</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I300"/>
  <sheetViews>
    <sheetView workbookViewId="0">
      <selection activeCell="G17" sqref="G17"/>
    </sheetView>
  </sheetViews>
  <sheetFormatPr defaultRowHeight="15" x14ac:dyDescent="0.25"/>
  <sheetData>
    <row r="5" spans="1:9" x14ac:dyDescent="0.25">
      <c r="A5" t="s">
        <v>35</v>
      </c>
      <c r="B5" t="s">
        <v>45</v>
      </c>
      <c r="C5" t="s">
        <v>46</v>
      </c>
      <c r="D5" t="s">
        <v>47</v>
      </c>
      <c r="E5" t="s">
        <v>48</v>
      </c>
      <c r="F5" t="s">
        <v>49</v>
      </c>
      <c r="G5" t="s">
        <v>50</v>
      </c>
      <c r="H5" t="s">
        <v>2786</v>
      </c>
      <c r="I5" t="s">
        <v>2787</v>
      </c>
    </row>
    <row r="300" spans="1:8" x14ac:dyDescent="0.25">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instructions and FAQ</vt:lpstr>
      <vt:lpstr>team match array</vt:lpstr>
      <vt:lpstr>images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2018-03-02T05:09:18Z</dcterms:modified>
</cp:coreProperties>
</file>